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7.xml" ContentType="application/vnd.openxmlformats-officedocument.spreadsheetml.table+xml"/>
  <Override PartName="/xl/queryTables/queryTable1.xml" ContentType="application/vnd.openxmlformats-officedocument.spreadsheetml.query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5.xml" ContentType="application/vnd.openxmlformats-officedocument.drawing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6.xml" ContentType="application/vnd.openxmlformats-officedocument.drawing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7.xml" ContentType="application/vnd.openxmlformats-officedocument.drawing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8.xml" ContentType="application/vnd.openxmlformats-officedocument.drawing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9.xml" ContentType="application/vnd.openxmlformats-officedocument.drawing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0.xml" ContentType="application/vnd.openxmlformats-officedocument.drawing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1.xml" ContentType="application/vnd.openxmlformats-officedocument.drawing+xml"/>
  <Override PartName="/xl/charts/chart30.xml" ContentType="application/vnd.openxmlformats-officedocument.drawingml.chart+xml"/>
  <Override PartName="/xl/drawings/drawing32.xml" ContentType="application/vnd.openxmlformats-officedocument.drawing+xml"/>
  <Override PartName="/xl/charts/chart31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3.xml" ContentType="application/vnd.openxmlformats-officedocument.drawing+xml"/>
  <Override PartName="/xl/charts/chart32.xml" ContentType="application/vnd.openxmlformats-officedocument.drawingml.chart+xml"/>
  <Override PartName="/xl/drawings/drawing34.xml" ContentType="application/vnd.openxmlformats-officedocument.drawing+xml"/>
  <Override PartName="/xl/charts/chart3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5.xml" ContentType="application/vnd.openxmlformats-officedocument.drawing+xml"/>
  <Override PartName="/xl/charts/chart3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6.xml" ContentType="application/vnd.openxmlformats-officedocument.drawing+xml"/>
  <Override PartName="/xl/charts/chart35.xml" ContentType="application/vnd.openxmlformats-officedocument.drawingml.chart+xml"/>
  <Override PartName="/xl/drawings/drawing37.xml" ContentType="application/vnd.openxmlformats-officedocument.drawing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8.xml" ContentType="application/vnd.openxmlformats-officedocument.drawing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1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2.xml" ContentType="application/vnd.openxmlformats-officedocument.drawing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3.xml" ContentType="application/vnd.openxmlformats-officedocument.drawing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tabRatio="941" firstSheet="10" activeTab="10"/>
  </bookViews>
  <sheets>
    <sheet name="DATA" sheetId="1" state="hidden" r:id="rId1"/>
    <sheet name="ФЛ" sheetId="22" state="hidden" r:id="rId2"/>
    <sheet name="ФЛ_стаж" sheetId="53" state="hidden" r:id="rId3"/>
    <sheet name="ФЛ_объем" sheetId="54" state="hidden" r:id="rId4"/>
    <sheet name="Аллокация" sheetId="25" state="hidden" r:id="rId5"/>
    <sheet name="Уникальные ФЛ" sheetId="31" state="hidden" r:id="rId6"/>
    <sheet name="1_Old" sheetId="13" state="hidden" r:id="rId7"/>
    <sheet name="9_old" sheetId="94" state="hidden" r:id="rId8"/>
    <sheet name="5_Old" sheetId="77" state="hidden" r:id="rId9"/>
    <sheet name="10_old" sheetId="63" state="hidden" r:id="rId10"/>
    <sheet name="1" sheetId="14" r:id="rId11"/>
    <sheet name="2" sheetId="79" r:id="rId12"/>
    <sheet name="3" sheetId="117" r:id="rId13"/>
    <sheet name="4" sheetId="82" r:id="rId14"/>
    <sheet name="5" sheetId="120" r:id="rId15"/>
    <sheet name="6" sheetId="121" r:id="rId16"/>
    <sheet name="7" sheetId="101" r:id="rId17"/>
    <sheet name="8" sheetId="83" r:id="rId18"/>
    <sheet name="9" sheetId="87" r:id="rId19"/>
    <sheet name="10" sheetId="102" r:id="rId20"/>
    <sheet name="11" sheetId="122" r:id="rId21"/>
    <sheet name="12" sheetId="123" r:id="rId22"/>
    <sheet name="13" sheetId="124" r:id="rId23"/>
    <sheet name="14" sheetId="103" r:id="rId24"/>
    <sheet name="15" sheetId="64" r:id="rId25"/>
    <sheet name="16" sheetId="99" r:id="rId26"/>
    <sheet name="17" sheetId="41" r:id="rId27"/>
    <sheet name="18" sheetId="30" r:id="rId28"/>
    <sheet name="19" sheetId="125" r:id="rId29"/>
    <sheet name="20" sheetId="46" r:id="rId30"/>
    <sheet name="21" sheetId="105" r:id="rId31"/>
    <sheet name="22" sheetId="106" r:id="rId32"/>
    <sheet name="23" sheetId="107" r:id="rId33"/>
    <sheet name="24" sheetId="108" r:id="rId34"/>
    <sheet name="25" sheetId="109" r:id="rId35"/>
    <sheet name="26" sheetId="110" r:id="rId36"/>
    <sheet name="27" sheetId="111" r:id="rId37"/>
    <sheet name="28" sheetId="126" r:id="rId38"/>
    <sheet name="29" sheetId="128" r:id="rId39"/>
    <sheet name="30" sheetId="127" r:id="rId40"/>
    <sheet name="31" sheetId="114" r:id="rId41"/>
    <sheet name="32" sheetId="115" r:id="rId42"/>
    <sheet name="33" sheetId="116" r:id="rId43"/>
    <sheet name="34" sheetId="129" r:id="rId44"/>
    <sheet name="35" sheetId="130" r:id="rId45"/>
    <sheet name="26_old" sheetId="112" state="hidden" r:id="rId46"/>
    <sheet name="27_old" sheetId="113" state="hidden" r:id="rId47"/>
    <sheet name="zzzzz" sheetId="119" state="hidden" r:id="rId48"/>
    <sheet name="Рис.16" sheetId="48" state="hidden" r:id="rId49"/>
  </sheets>
  <externalReferences>
    <externalReference r:id="rId50"/>
  </externalReferences>
  <definedNames>
    <definedName name="_ftn1" localSheetId="35">'26'!#REF!</definedName>
    <definedName name="_ftn2" localSheetId="35">'26'!#REF!</definedName>
    <definedName name="_ftnref1" localSheetId="35">'26'!#REF!</definedName>
    <definedName name="_ftnref2" localSheetId="35">'26'!#REF!</definedName>
    <definedName name="_xlnm._FilterDatabase" localSheetId="9" hidden="1">'10_old'!#REF!</definedName>
    <definedName name="_xlnm._FilterDatabase" localSheetId="16" hidden="1">'7'!$A$4:$D$27</definedName>
    <definedName name="_xlnm._FilterDatabase" localSheetId="0" hidden="1">DATA!$A$1:$BD$34</definedName>
    <definedName name="ExternalData_1" localSheetId="11" hidden="1">'2'!#REF!</definedName>
    <definedName name="ExternalData_1" localSheetId="8" hidden="1">'5_Old'!$B$6:$F$530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9" i="124" l="1"/>
  <c r="C8" i="124"/>
  <c r="C7" i="124"/>
  <c r="C6" i="124"/>
  <c r="C8" i="123"/>
  <c r="C7" i="123"/>
  <c r="C6" i="123"/>
  <c r="C9" i="122"/>
  <c r="C8" i="122"/>
  <c r="C7" i="122"/>
  <c r="C6" i="122"/>
  <c r="H8" i="121" l="1"/>
  <c r="I8" i="121"/>
  <c r="J8" i="121"/>
  <c r="K8" i="121"/>
  <c r="H9" i="121"/>
  <c r="I9" i="121"/>
  <c r="J9" i="121"/>
  <c r="K9" i="121"/>
  <c r="H10" i="121"/>
  <c r="I10" i="121"/>
  <c r="J10" i="121"/>
  <c r="K10" i="121"/>
  <c r="H11" i="121"/>
  <c r="I11" i="121"/>
  <c r="J11" i="121"/>
  <c r="K11" i="121"/>
  <c r="H12" i="121"/>
  <c r="I12" i="121"/>
  <c r="J12" i="121"/>
  <c r="K12" i="121"/>
  <c r="H13" i="121"/>
  <c r="I13" i="121"/>
  <c r="J13" i="121"/>
  <c r="K13" i="121"/>
  <c r="H14" i="121"/>
  <c r="I14" i="121"/>
  <c r="J14" i="121"/>
  <c r="K14" i="121"/>
  <c r="H15" i="121"/>
  <c r="I15" i="121"/>
  <c r="J15" i="121"/>
  <c r="K15" i="121"/>
  <c r="H16" i="121"/>
  <c r="I16" i="121"/>
  <c r="J16" i="121"/>
  <c r="K16" i="121"/>
  <c r="H17" i="121"/>
  <c r="I17" i="121"/>
  <c r="J17" i="121"/>
  <c r="K17" i="121"/>
  <c r="H18" i="121"/>
  <c r="I18" i="121"/>
  <c r="J18" i="121"/>
  <c r="K18" i="121"/>
  <c r="H19" i="121"/>
  <c r="I19" i="121"/>
  <c r="J19" i="121"/>
  <c r="K19" i="121"/>
  <c r="H20" i="121"/>
  <c r="I20" i="121"/>
  <c r="J20" i="121"/>
  <c r="K20" i="121"/>
  <c r="H21" i="121"/>
  <c r="I21" i="121"/>
  <c r="J21" i="121"/>
  <c r="K21" i="121"/>
  <c r="H22" i="121"/>
  <c r="I22" i="121"/>
  <c r="J22" i="121"/>
  <c r="K22" i="121"/>
  <c r="H23" i="121"/>
  <c r="I23" i="121"/>
  <c r="J23" i="121"/>
  <c r="K23" i="121"/>
  <c r="H24" i="121"/>
  <c r="I24" i="121"/>
  <c r="J24" i="121"/>
  <c r="K24" i="121"/>
  <c r="H25" i="121"/>
  <c r="I25" i="121"/>
  <c r="J25" i="121"/>
  <c r="K25" i="121"/>
  <c r="H26" i="121"/>
  <c r="I26" i="121"/>
  <c r="J26" i="121"/>
  <c r="K26" i="121"/>
  <c r="H27" i="121"/>
  <c r="I27" i="121"/>
  <c r="J27" i="121"/>
  <c r="K27" i="121"/>
  <c r="H28" i="121"/>
  <c r="I28" i="121"/>
  <c r="J28" i="121"/>
  <c r="K28" i="121"/>
  <c r="H29" i="121"/>
  <c r="I29" i="121"/>
  <c r="J29" i="121"/>
  <c r="K29" i="121"/>
  <c r="H30" i="121"/>
  <c r="I30" i="121"/>
  <c r="J30" i="121"/>
  <c r="K30" i="121"/>
  <c r="H31" i="121"/>
  <c r="I31" i="121"/>
  <c r="J31" i="121"/>
  <c r="K31" i="121"/>
  <c r="H32" i="121"/>
  <c r="I32" i="121"/>
  <c r="J32" i="121"/>
  <c r="K32" i="121"/>
  <c r="H33" i="121"/>
  <c r="I33" i="121"/>
  <c r="J33" i="121"/>
  <c r="K33" i="121"/>
  <c r="H34" i="121"/>
  <c r="I34" i="121"/>
  <c r="J34" i="121"/>
  <c r="K34" i="121"/>
  <c r="H35" i="121"/>
  <c r="I35" i="121"/>
  <c r="J35" i="121"/>
  <c r="K35" i="121"/>
  <c r="H36" i="121"/>
  <c r="I36" i="121"/>
  <c r="J36" i="121"/>
  <c r="K36" i="121"/>
  <c r="H37" i="121"/>
  <c r="I37" i="121"/>
  <c r="J37" i="121"/>
  <c r="K37" i="121"/>
  <c r="H38" i="121"/>
  <c r="I38" i="121"/>
  <c r="J38" i="121"/>
  <c r="K38" i="121"/>
  <c r="H39" i="121"/>
  <c r="I39" i="121"/>
  <c r="J39" i="121"/>
  <c r="K39" i="121"/>
  <c r="H40" i="121"/>
  <c r="I40" i="121"/>
  <c r="J40" i="121"/>
  <c r="K40" i="121"/>
  <c r="H41" i="121"/>
  <c r="I41" i="121"/>
  <c r="J41" i="121"/>
  <c r="K41" i="121"/>
  <c r="H42" i="121"/>
  <c r="I42" i="121"/>
  <c r="J42" i="121"/>
  <c r="K42" i="121"/>
  <c r="H43" i="121"/>
  <c r="I43" i="121"/>
  <c r="J43" i="121"/>
  <c r="K43" i="121"/>
  <c r="H44" i="121"/>
  <c r="I44" i="121"/>
  <c r="J44" i="121"/>
  <c r="K44" i="121"/>
  <c r="H45" i="121"/>
  <c r="I45" i="121"/>
  <c r="J45" i="121"/>
  <c r="K45" i="121"/>
  <c r="H46" i="121"/>
  <c r="I46" i="121"/>
  <c r="J46" i="121"/>
  <c r="K46" i="121"/>
  <c r="H47" i="121"/>
  <c r="I47" i="121"/>
  <c r="J47" i="121"/>
  <c r="K47" i="121"/>
  <c r="H48" i="121"/>
  <c r="I48" i="121"/>
  <c r="J48" i="121"/>
  <c r="K48" i="121"/>
  <c r="H49" i="121"/>
  <c r="I49" i="121"/>
  <c r="J49" i="121"/>
  <c r="K49" i="121"/>
  <c r="H50" i="121"/>
  <c r="I50" i="121"/>
  <c r="J50" i="121"/>
  <c r="K50" i="121"/>
  <c r="H51" i="121"/>
  <c r="I51" i="121"/>
  <c r="J51" i="121"/>
  <c r="K51" i="121"/>
  <c r="H52" i="121"/>
  <c r="I52" i="121"/>
  <c r="J52" i="121"/>
  <c r="K52" i="121"/>
  <c r="H53" i="121"/>
  <c r="I53" i="121"/>
  <c r="J53" i="121"/>
  <c r="K53" i="121"/>
  <c r="H54" i="121"/>
  <c r="I54" i="121"/>
  <c r="J54" i="121"/>
  <c r="K54" i="121"/>
  <c r="H55" i="121"/>
  <c r="I55" i="121"/>
  <c r="J55" i="121"/>
  <c r="K55" i="121"/>
  <c r="H56" i="121"/>
  <c r="I56" i="121"/>
  <c r="J56" i="121"/>
  <c r="K56" i="121"/>
  <c r="H57" i="121"/>
  <c r="I57" i="121"/>
  <c r="J57" i="121"/>
  <c r="K57" i="121"/>
  <c r="H58" i="121"/>
  <c r="I58" i="121"/>
  <c r="J58" i="121"/>
  <c r="K58" i="121"/>
  <c r="H59" i="121"/>
  <c r="I59" i="121"/>
  <c r="J59" i="121"/>
  <c r="K59" i="121"/>
  <c r="H60" i="121"/>
  <c r="I60" i="121"/>
  <c r="J60" i="121"/>
  <c r="K60" i="121"/>
  <c r="H61" i="121"/>
  <c r="I61" i="121"/>
  <c r="J61" i="121"/>
  <c r="K61" i="121"/>
  <c r="H62" i="121"/>
  <c r="I62" i="121"/>
  <c r="J62" i="121"/>
  <c r="K62" i="121"/>
  <c r="H63" i="121"/>
  <c r="I63" i="121"/>
  <c r="J63" i="121"/>
  <c r="K63" i="121"/>
  <c r="H64" i="121"/>
  <c r="I64" i="121"/>
  <c r="J64" i="121"/>
  <c r="K64" i="121"/>
  <c r="H65" i="121"/>
  <c r="I65" i="121"/>
  <c r="J65" i="121"/>
  <c r="K65" i="121"/>
  <c r="H66" i="121"/>
  <c r="I66" i="121"/>
  <c r="J66" i="121"/>
  <c r="K66" i="121"/>
  <c r="H67" i="121"/>
  <c r="I67" i="121"/>
  <c r="J67" i="121"/>
  <c r="K67" i="121"/>
  <c r="H68" i="121"/>
  <c r="I68" i="121"/>
  <c r="J68" i="121"/>
  <c r="K68" i="121"/>
  <c r="F9" i="41" l="1"/>
  <c r="F8" i="41"/>
  <c r="C11" i="87"/>
  <c r="B8" i="63" l="1"/>
  <c r="C7" i="63" s="1"/>
  <c r="C6" i="63" l="1"/>
  <c r="U517" i="77" l="1"/>
  <c r="F16" i="46" l="1"/>
  <c r="F17" i="46"/>
  <c r="F18" i="46"/>
  <c r="F19" i="46"/>
  <c r="F20" i="46"/>
  <c r="F21" i="46"/>
  <c r="F22" i="46"/>
  <c r="F23" i="46"/>
  <c r="F24" i="46"/>
  <c r="F25" i="46"/>
  <c r="F26" i="46"/>
  <c r="F27" i="46"/>
  <c r="F28" i="46"/>
  <c r="F29" i="46"/>
  <c r="F30" i="46"/>
  <c r="F31" i="46"/>
  <c r="F15" i="46"/>
  <c r="F32" i="46"/>
  <c r="G15" i="46" l="1"/>
  <c r="H15" i="46"/>
  <c r="G26" i="46"/>
  <c r="H26" i="46"/>
  <c r="G20" i="46"/>
  <c r="H20" i="46"/>
  <c r="H31" i="46"/>
  <c r="G31" i="46"/>
  <c r="H25" i="46"/>
  <c r="G25" i="46"/>
  <c r="H19" i="46"/>
  <c r="G19" i="46"/>
  <c r="H30" i="46"/>
  <c r="G30" i="46"/>
  <c r="H24" i="46"/>
  <c r="G24" i="46"/>
  <c r="H18" i="46"/>
  <c r="G18" i="46"/>
  <c r="H29" i="46"/>
  <c r="G29" i="46"/>
  <c r="H23" i="46"/>
  <c r="G23" i="46"/>
  <c r="H17" i="46"/>
  <c r="G17" i="46"/>
  <c r="H28" i="46"/>
  <c r="G28" i="46"/>
  <c r="H22" i="46"/>
  <c r="G22" i="46"/>
  <c r="H16" i="46"/>
  <c r="G16" i="46"/>
  <c r="G32" i="46"/>
  <c r="H32" i="46"/>
  <c r="H27" i="46"/>
  <c r="G27" i="46"/>
  <c r="H21" i="46"/>
  <c r="G21" i="46"/>
  <c r="E512" i="79"/>
  <c r="D512" i="79"/>
  <c r="E511" i="79"/>
  <c r="D511" i="79"/>
  <c r="E510" i="79"/>
  <c r="D510" i="79"/>
  <c r="E509" i="79"/>
  <c r="D509" i="79"/>
  <c r="E508" i="79"/>
  <c r="D508" i="79"/>
  <c r="E507" i="79"/>
  <c r="D507" i="79"/>
  <c r="E506" i="79"/>
  <c r="D506" i="79"/>
  <c r="E505" i="79"/>
  <c r="D505" i="79"/>
  <c r="E504" i="79"/>
  <c r="D504" i="79"/>
  <c r="E503" i="79"/>
  <c r="D503" i="79"/>
  <c r="E502" i="79"/>
  <c r="D502" i="79"/>
  <c r="E501" i="79"/>
  <c r="D501" i="79"/>
  <c r="E500" i="79"/>
  <c r="D500" i="79"/>
  <c r="E499" i="79"/>
  <c r="D499" i="79"/>
  <c r="E498" i="79"/>
  <c r="D498" i="79"/>
  <c r="E497" i="79"/>
  <c r="D497" i="79"/>
  <c r="E496" i="79"/>
  <c r="D496" i="79"/>
  <c r="E495" i="79"/>
  <c r="D495" i="79"/>
  <c r="E494" i="79"/>
  <c r="D494" i="79"/>
  <c r="E493" i="79"/>
  <c r="D493" i="79"/>
  <c r="E492" i="79"/>
  <c r="D492" i="79"/>
  <c r="E491" i="79"/>
  <c r="D491" i="79"/>
  <c r="E490" i="79"/>
  <c r="D490" i="79"/>
  <c r="E489" i="79"/>
  <c r="D489" i="79"/>
  <c r="E488" i="79"/>
  <c r="D488" i="79"/>
  <c r="E487" i="79"/>
  <c r="D487" i="79"/>
  <c r="E486" i="79"/>
  <c r="D486" i="79"/>
  <c r="E485" i="79"/>
  <c r="D485" i="79"/>
  <c r="E484" i="79"/>
  <c r="D484" i="79"/>
  <c r="E483" i="79"/>
  <c r="D483" i="79"/>
  <c r="E482" i="79"/>
  <c r="D482" i="79"/>
  <c r="E481" i="79"/>
  <c r="D481" i="79"/>
  <c r="E480" i="79"/>
  <c r="D480" i="79"/>
  <c r="E479" i="79"/>
  <c r="D479" i="79"/>
  <c r="E478" i="79"/>
  <c r="D478" i="79"/>
  <c r="E477" i="79"/>
  <c r="D477" i="79"/>
  <c r="E476" i="79"/>
  <c r="D476" i="79"/>
  <c r="E475" i="79"/>
  <c r="D475" i="79"/>
  <c r="E474" i="79"/>
  <c r="D474" i="79"/>
  <c r="E473" i="79"/>
  <c r="D473" i="79"/>
  <c r="E472" i="79"/>
  <c r="D472" i="79"/>
  <c r="E471" i="79"/>
  <c r="D471" i="79"/>
  <c r="E470" i="79"/>
  <c r="D470" i="79"/>
  <c r="E469" i="79"/>
  <c r="D469" i="79"/>
  <c r="E468" i="79"/>
  <c r="D468" i="79"/>
  <c r="E467" i="79"/>
  <c r="D467" i="79"/>
  <c r="E466" i="79"/>
  <c r="D466" i="79"/>
  <c r="E465" i="79"/>
  <c r="D465" i="79"/>
  <c r="E464" i="79"/>
  <c r="D464" i="79"/>
  <c r="E463" i="79"/>
  <c r="D463" i="79"/>
  <c r="E462" i="79"/>
  <c r="D462" i="79"/>
  <c r="E461" i="79"/>
  <c r="D461" i="79"/>
  <c r="E460" i="79"/>
  <c r="D460" i="79"/>
  <c r="E459" i="79"/>
  <c r="D459" i="79"/>
  <c r="E458" i="79"/>
  <c r="D458" i="79"/>
  <c r="E457" i="79"/>
  <c r="D457" i="79"/>
  <c r="E456" i="79"/>
  <c r="D456" i="79"/>
  <c r="E455" i="79"/>
  <c r="D455" i="79"/>
  <c r="E454" i="79"/>
  <c r="D454" i="79"/>
  <c r="E453" i="79"/>
  <c r="D453" i="79"/>
  <c r="E452" i="79"/>
  <c r="D452" i="79"/>
  <c r="E451" i="79"/>
  <c r="D451" i="79"/>
  <c r="E450" i="79"/>
  <c r="D450" i="79"/>
  <c r="E449" i="79"/>
  <c r="D449" i="79"/>
  <c r="E448" i="79"/>
  <c r="D448" i="79"/>
  <c r="E447" i="79"/>
  <c r="D447" i="79"/>
  <c r="E446" i="79"/>
  <c r="D446" i="79"/>
  <c r="E445" i="79"/>
  <c r="D445" i="79"/>
  <c r="E444" i="79"/>
  <c r="D444" i="79"/>
  <c r="E443" i="79"/>
  <c r="D443" i="79"/>
  <c r="E442" i="79"/>
  <c r="D442" i="79"/>
  <c r="E441" i="79"/>
  <c r="D441" i="79"/>
  <c r="E440" i="79"/>
  <c r="D440" i="79"/>
  <c r="E439" i="79"/>
  <c r="D439" i="79"/>
  <c r="E438" i="79"/>
  <c r="D438" i="79"/>
  <c r="E437" i="79"/>
  <c r="D437" i="79"/>
  <c r="E436" i="79"/>
  <c r="D436" i="79"/>
  <c r="E435" i="79"/>
  <c r="D435" i="79"/>
  <c r="E434" i="79"/>
  <c r="D434" i="79"/>
  <c r="E433" i="79"/>
  <c r="D433" i="79"/>
  <c r="E432" i="79"/>
  <c r="D432" i="79"/>
  <c r="E431" i="79"/>
  <c r="D431" i="79"/>
  <c r="E430" i="79"/>
  <c r="D430" i="79"/>
  <c r="E429" i="79"/>
  <c r="D429" i="79"/>
  <c r="E428" i="79"/>
  <c r="D428" i="79"/>
  <c r="E427" i="79"/>
  <c r="D427" i="79"/>
  <c r="E426" i="79"/>
  <c r="D426" i="79"/>
  <c r="E425" i="79"/>
  <c r="D425" i="79"/>
  <c r="E424" i="79"/>
  <c r="D424" i="79"/>
  <c r="E423" i="79"/>
  <c r="D423" i="79"/>
  <c r="E422" i="79"/>
  <c r="D422" i="79"/>
  <c r="E421" i="79"/>
  <c r="D421" i="79"/>
  <c r="E420" i="79"/>
  <c r="D420" i="79"/>
  <c r="E419" i="79"/>
  <c r="D419" i="79"/>
  <c r="E418" i="79"/>
  <c r="D418" i="79"/>
  <c r="E417" i="79"/>
  <c r="D417" i="79"/>
  <c r="E416" i="79"/>
  <c r="D416" i="79"/>
  <c r="E415" i="79"/>
  <c r="D415" i="79"/>
  <c r="E414" i="79"/>
  <c r="D414" i="79"/>
  <c r="E413" i="79"/>
  <c r="D413" i="79"/>
  <c r="E412" i="79"/>
  <c r="D412" i="79"/>
  <c r="E411" i="79"/>
  <c r="D411" i="79"/>
  <c r="E410" i="79"/>
  <c r="D410" i="79"/>
  <c r="E409" i="79"/>
  <c r="D409" i="79"/>
  <c r="E408" i="79"/>
  <c r="D408" i="79"/>
  <c r="E407" i="79"/>
  <c r="D407" i="79"/>
  <c r="E406" i="79"/>
  <c r="D406" i="79"/>
  <c r="E405" i="79"/>
  <c r="D405" i="79"/>
  <c r="E404" i="79"/>
  <c r="D404" i="79"/>
  <c r="E403" i="79"/>
  <c r="D403" i="79"/>
  <c r="E402" i="79"/>
  <c r="D402" i="79"/>
  <c r="E401" i="79"/>
  <c r="D401" i="79"/>
  <c r="E400" i="79"/>
  <c r="D400" i="79"/>
  <c r="E399" i="79"/>
  <c r="D399" i="79"/>
  <c r="E398" i="79"/>
  <c r="D398" i="79"/>
  <c r="E397" i="79"/>
  <c r="D397" i="79"/>
  <c r="E396" i="79"/>
  <c r="D396" i="79"/>
  <c r="E395" i="79"/>
  <c r="D395" i="79"/>
  <c r="E394" i="79"/>
  <c r="D394" i="79"/>
  <c r="E393" i="79"/>
  <c r="D393" i="79"/>
  <c r="E392" i="79"/>
  <c r="D392" i="79"/>
  <c r="E391" i="79"/>
  <c r="D391" i="79"/>
  <c r="E390" i="79"/>
  <c r="D390" i="79"/>
  <c r="E389" i="79"/>
  <c r="D389" i="79"/>
  <c r="E388" i="79"/>
  <c r="D388" i="79"/>
  <c r="E387" i="79"/>
  <c r="D387" i="79"/>
  <c r="E386" i="79"/>
  <c r="D386" i="79"/>
  <c r="E385" i="79"/>
  <c r="D385" i="79"/>
  <c r="E384" i="79"/>
  <c r="D384" i="79"/>
  <c r="E383" i="79"/>
  <c r="D383" i="79"/>
  <c r="E382" i="79"/>
  <c r="D382" i="79"/>
  <c r="E381" i="79"/>
  <c r="D381" i="79"/>
  <c r="E380" i="79"/>
  <c r="D380" i="79"/>
  <c r="E379" i="79"/>
  <c r="D379" i="79"/>
  <c r="E378" i="79"/>
  <c r="D378" i="79"/>
  <c r="E377" i="79"/>
  <c r="D377" i="79"/>
  <c r="E376" i="79"/>
  <c r="D376" i="79"/>
  <c r="E375" i="79"/>
  <c r="D375" i="79"/>
  <c r="E374" i="79"/>
  <c r="D374" i="79"/>
  <c r="E373" i="79"/>
  <c r="D373" i="79"/>
  <c r="E372" i="79"/>
  <c r="D372" i="79"/>
  <c r="E371" i="79"/>
  <c r="D371" i="79"/>
  <c r="E370" i="79"/>
  <c r="D370" i="79"/>
  <c r="E369" i="79"/>
  <c r="D369" i="79"/>
  <c r="E368" i="79"/>
  <c r="D368" i="79"/>
  <c r="E367" i="79"/>
  <c r="D367" i="79"/>
  <c r="E366" i="79"/>
  <c r="D366" i="79"/>
  <c r="E365" i="79"/>
  <c r="D365" i="79"/>
  <c r="E364" i="79"/>
  <c r="D364" i="79"/>
  <c r="E363" i="79"/>
  <c r="D363" i="79"/>
  <c r="E362" i="79"/>
  <c r="D362" i="79"/>
  <c r="E361" i="79"/>
  <c r="D361" i="79"/>
  <c r="E360" i="79"/>
  <c r="D360" i="79"/>
  <c r="E359" i="79"/>
  <c r="D359" i="79"/>
  <c r="E358" i="79"/>
  <c r="D358" i="79"/>
  <c r="E357" i="79"/>
  <c r="D357" i="79"/>
  <c r="E356" i="79"/>
  <c r="D356" i="79"/>
  <c r="E355" i="79"/>
  <c r="D355" i="79"/>
  <c r="E354" i="79"/>
  <c r="D354" i="79"/>
  <c r="E353" i="79"/>
  <c r="D353" i="79"/>
  <c r="E352" i="79"/>
  <c r="D352" i="79"/>
  <c r="E351" i="79"/>
  <c r="D351" i="79"/>
  <c r="E350" i="79"/>
  <c r="D350" i="79"/>
  <c r="E349" i="79"/>
  <c r="D349" i="79"/>
  <c r="E348" i="79"/>
  <c r="D348" i="79"/>
  <c r="E347" i="79"/>
  <c r="D347" i="79"/>
  <c r="E346" i="79"/>
  <c r="D346" i="79"/>
  <c r="E345" i="79"/>
  <c r="D345" i="79"/>
  <c r="E344" i="79"/>
  <c r="D344" i="79"/>
  <c r="E343" i="79"/>
  <c r="D343" i="79"/>
  <c r="E342" i="79"/>
  <c r="D342" i="79"/>
  <c r="E341" i="79"/>
  <c r="D341" i="79"/>
  <c r="E340" i="79"/>
  <c r="D340" i="79"/>
  <c r="E339" i="79"/>
  <c r="D339" i="79"/>
  <c r="E338" i="79"/>
  <c r="D338" i="79"/>
  <c r="E337" i="79"/>
  <c r="D337" i="79"/>
  <c r="E336" i="79"/>
  <c r="D336" i="79"/>
  <c r="E335" i="79"/>
  <c r="D335" i="79"/>
  <c r="E334" i="79"/>
  <c r="D334" i="79"/>
  <c r="E333" i="79"/>
  <c r="D333" i="79"/>
  <c r="E332" i="79"/>
  <c r="D332" i="79"/>
  <c r="E331" i="79"/>
  <c r="D331" i="79"/>
  <c r="E330" i="79"/>
  <c r="D330" i="79"/>
  <c r="E329" i="79"/>
  <c r="D329" i="79"/>
  <c r="E328" i="79"/>
  <c r="D328" i="79"/>
  <c r="E327" i="79"/>
  <c r="D327" i="79"/>
  <c r="E326" i="79"/>
  <c r="D326" i="79"/>
  <c r="E325" i="79"/>
  <c r="D325" i="79"/>
  <c r="E324" i="79"/>
  <c r="D324" i="79"/>
  <c r="E323" i="79"/>
  <c r="D323" i="79"/>
  <c r="E322" i="79"/>
  <c r="D322" i="79"/>
  <c r="E321" i="79"/>
  <c r="D321" i="79"/>
  <c r="E320" i="79"/>
  <c r="D320" i="79"/>
  <c r="E319" i="79"/>
  <c r="D319" i="79"/>
  <c r="E318" i="79"/>
  <c r="D318" i="79"/>
  <c r="E317" i="79"/>
  <c r="D317" i="79"/>
  <c r="E316" i="79"/>
  <c r="D316" i="79"/>
  <c r="E315" i="79"/>
  <c r="D315" i="79"/>
  <c r="E314" i="79"/>
  <c r="D314" i="79"/>
  <c r="E313" i="79"/>
  <c r="D313" i="79"/>
  <c r="E312" i="79"/>
  <c r="D312" i="79"/>
  <c r="E311" i="79"/>
  <c r="D311" i="79"/>
  <c r="E310" i="79"/>
  <c r="D310" i="79"/>
  <c r="E309" i="79"/>
  <c r="D309" i="79"/>
  <c r="E308" i="79"/>
  <c r="D308" i="79"/>
  <c r="E307" i="79"/>
  <c r="D307" i="79"/>
  <c r="E306" i="79"/>
  <c r="D306" i="79"/>
  <c r="E305" i="79"/>
  <c r="D305" i="79"/>
  <c r="E304" i="79"/>
  <c r="D304" i="79"/>
  <c r="E303" i="79"/>
  <c r="D303" i="79"/>
  <c r="E302" i="79"/>
  <c r="D302" i="79"/>
  <c r="E301" i="79"/>
  <c r="D301" i="79"/>
  <c r="E300" i="79"/>
  <c r="D300" i="79"/>
  <c r="E299" i="79"/>
  <c r="D299" i="79"/>
  <c r="E298" i="79"/>
  <c r="D298" i="79"/>
  <c r="E297" i="79"/>
  <c r="D297" i="79"/>
  <c r="E296" i="79"/>
  <c r="D296" i="79"/>
  <c r="E295" i="79"/>
  <c r="D295" i="79"/>
  <c r="E294" i="79"/>
  <c r="D294" i="79"/>
  <c r="E293" i="79"/>
  <c r="D293" i="79"/>
  <c r="E292" i="79"/>
  <c r="D292" i="79"/>
  <c r="E291" i="79"/>
  <c r="D291" i="79"/>
  <c r="E290" i="79"/>
  <c r="D290" i="79"/>
  <c r="E289" i="79"/>
  <c r="D289" i="79"/>
  <c r="E288" i="79"/>
  <c r="D288" i="79"/>
  <c r="E287" i="79"/>
  <c r="D287" i="79"/>
  <c r="E286" i="79"/>
  <c r="D286" i="79"/>
  <c r="E285" i="79"/>
  <c r="D285" i="79"/>
  <c r="E284" i="79"/>
  <c r="D284" i="79"/>
  <c r="E283" i="79"/>
  <c r="D283" i="79"/>
  <c r="E282" i="79"/>
  <c r="D282" i="79"/>
  <c r="E281" i="79"/>
  <c r="D281" i="79"/>
  <c r="E280" i="79"/>
  <c r="D280" i="79"/>
  <c r="E279" i="79"/>
  <c r="D279" i="79"/>
  <c r="E278" i="79"/>
  <c r="D278" i="79"/>
  <c r="E277" i="79"/>
  <c r="D277" i="79"/>
  <c r="E276" i="79"/>
  <c r="D276" i="79"/>
  <c r="E275" i="79"/>
  <c r="D275" i="79"/>
  <c r="E274" i="79"/>
  <c r="D274" i="79"/>
  <c r="E273" i="79"/>
  <c r="D273" i="79"/>
  <c r="E272" i="79"/>
  <c r="D272" i="79"/>
  <c r="E271" i="79"/>
  <c r="D271" i="79"/>
  <c r="E270" i="79"/>
  <c r="D270" i="79"/>
  <c r="E269" i="79"/>
  <c r="D269" i="79"/>
  <c r="E268" i="79"/>
  <c r="D268" i="79"/>
  <c r="E267" i="79"/>
  <c r="D267" i="79"/>
  <c r="E266" i="79"/>
  <c r="D266" i="79"/>
  <c r="E265" i="79"/>
  <c r="D265" i="79"/>
  <c r="E264" i="79"/>
  <c r="D264" i="79"/>
  <c r="E263" i="79"/>
  <c r="D263" i="79"/>
  <c r="E262" i="79"/>
  <c r="D262" i="79"/>
  <c r="E261" i="79"/>
  <c r="D261" i="79"/>
  <c r="E260" i="79"/>
  <c r="D260" i="79"/>
  <c r="E259" i="79"/>
  <c r="D259" i="79"/>
  <c r="E258" i="79"/>
  <c r="D258" i="79"/>
  <c r="E257" i="79"/>
  <c r="D257" i="79"/>
  <c r="E256" i="79"/>
  <c r="D256" i="79"/>
  <c r="E255" i="79"/>
  <c r="D255" i="79"/>
  <c r="E254" i="79"/>
  <c r="D254" i="79"/>
  <c r="E253" i="79"/>
  <c r="D253" i="79"/>
  <c r="E252" i="79"/>
  <c r="D252" i="79"/>
  <c r="E251" i="79"/>
  <c r="D251" i="79"/>
  <c r="E250" i="79"/>
  <c r="D250" i="79"/>
  <c r="E249" i="79"/>
  <c r="D249" i="79"/>
  <c r="E248" i="79"/>
  <c r="D248" i="79"/>
  <c r="E247" i="79"/>
  <c r="D247" i="79"/>
  <c r="E246" i="79"/>
  <c r="D246" i="79"/>
  <c r="E245" i="79"/>
  <c r="D245" i="79"/>
  <c r="E244" i="79"/>
  <c r="D244" i="79"/>
  <c r="E243" i="79"/>
  <c r="D243" i="79"/>
  <c r="E242" i="79"/>
  <c r="D242" i="79"/>
  <c r="E241" i="79"/>
  <c r="D241" i="79"/>
  <c r="E240" i="79"/>
  <c r="D240" i="79"/>
  <c r="E239" i="79"/>
  <c r="D239" i="79"/>
  <c r="E238" i="79"/>
  <c r="D238" i="79"/>
  <c r="E237" i="79"/>
  <c r="D237" i="79"/>
  <c r="E236" i="79"/>
  <c r="D236" i="79"/>
  <c r="E235" i="79"/>
  <c r="D235" i="79"/>
  <c r="E234" i="79"/>
  <c r="D234" i="79"/>
  <c r="E233" i="79"/>
  <c r="D233" i="79"/>
  <c r="E232" i="79"/>
  <c r="D232" i="79"/>
  <c r="E231" i="79"/>
  <c r="D231" i="79"/>
  <c r="E230" i="79"/>
  <c r="D230" i="79"/>
  <c r="E229" i="79"/>
  <c r="D229" i="79"/>
  <c r="E228" i="79"/>
  <c r="D228" i="79"/>
  <c r="E227" i="79"/>
  <c r="D227" i="79"/>
  <c r="E226" i="79"/>
  <c r="D226" i="79"/>
  <c r="E225" i="79"/>
  <c r="D225" i="79"/>
  <c r="E224" i="79"/>
  <c r="D224" i="79"/>
  <c r="E223" i="79"/>
  <c r="D223" i="79"/>
  <c r="E222" i="79"/>
  <c r="D222" i="79"/>
  <c r="E221" i="79"/>
  <c r="D221" i="79"/>
  <c r="E220" i="79"/>
  <c r="D220" i="79"/>
  <c r="E219" i="79"/>
  <c r="D219" i="79"/>
  <c r="E218" i="79"/>
  <c r="D218" i="79"/>
  <c r="E217" i="79"/>
  <c r="D217" i="79"/>
  <c r="E216" i="79"/>
  <c r="D216" i="79"/>
  <c r="E215" i="79"/>
  <c r="D215" i="79"/>
  <c r="E214" i="79"/>
  <c r="D214" i="79"/>
  <c r="E213" i="79"/>
  <c r="D213" i="79"/>
  <c r="E212" i="79"/>
  <c r="D212" i="79"/>
  <c r="E211" i="79"/>
  <c r="D211" i="79"/>
  <c r="E210" i="79"/>
  <c r="D210" i="79"/>
  <c r="E209" i="79"/>
  <c r="D209" i="79"/>
  <c r="E208" i="79"/>
  <c r="D208" i="79"/>
  <c r="E207" i="79"/>
  <c r="D207" i="79"/>
  <c r="E206" i="79"/>
  <c r="D206" i="79"/>
  <c r="E205" i="79"/>
  <c r="D205" i="79"/>
  <c r="E204" i="79"/>
  <c r="D204" i="79"/>
  <c r="E203" i="79"/>
  <c r="D203" i="79"/>
  <c r="E202" i="79"/>
  <c r="D202" i="79"/>
  <c r="E201" i="79"/>
  <c r="D201" i="79"/>
  <c r="E200" i="79"/>
  <c r="D200" i="79"/>
  <c r="E199" i="79"/>
  <c r="D199" i="79"/>
  <c r="E198" i="79"/>
  <c r="D198" i="79"/>
  <c r="E197" i="79"/>
  <c r="D197" i="79"/>
  <c r="E196" i="79"/>
  <c r="D196" i="79"/>
  <c r="E195" i="79"/>
  <c r="D195" i="79"/>
  <c r="E194" i="79"/>
  <c r="D194" i="79"/>
  <c r="E193" i="79"/>
  <c r="D193" i="79"/>
  <c r="E192" i="79"/>
  <c r="D192" i="79"/>
  <c r="E191" i="79"/>
  <c r="D191" i="79"/>
  <c r="E190" i="79"/>
  <c r="D190" i="79"/>
  <c r="E189" i="79"/>
  <c r="D189" i="79"/>
  <c r="E188" i="79"/>
  <c r="D188" i="79"/>
  <c r="E187" i="79"/>
  <c r="D187" i="79"/>
  <c r="E186" i="79"/>
  <c r="D186" i="79"/>
  <c r="E185" i="79"/>
  <c r="D185" i="79"/>
  <c r="E184" i="79"/>
  <c r="D184" i="79"/>
  <c r="E183" i="79"/>
  <c r="D183" i="79"/>
  <c r="E182" i="79"/>
  <c r="D182" i="79"/>
  <c r="E181" i="79"/>
  <c r="D181" i="79"/>
  <c r="E180" i="79"/>
  <c r="D180" i="79"/>
  <c r="E179" i="79"/>
  <c r="D179" i="79"/>
  <c r="E178" i="79"/>
  <c r="D178" i="79"/>
  <c r="E177" i="79"/>
  <c r="D177" i="79"/>
  <c r="E176" i="79"/>
  <c r="D176" i="79"/>
  <c r="E175" i="79"/>
  <c r="D175" i="79"/>
  <c r="E174" i="79"/>
  <c r="D174" i="79"/>
  <c r="E173" i="79"/>
  <c r="D173" i="79"/>
  <c r="E172" i="79"/>
  <c r="D172" i="79"/>
  <c r="E171" i="79"/>
  <c r="D171" i="79"/>
  <c r="E170" i="79"/>
  <c r="D170" i="79"/>
  <c r="E169" i="79"/>
  <c r="D169" i="79"/>
  <c r="E168" i="79"/>
  <c r="D168" i="79"/>
  <c r="E167" i="79"/>
  <c r="D167" i="79"/>
  <c r="E166" i="79"/>
  <c r="D166" i="79"/>
  <c r="E165" i="79"/>
  <c r="D165" i="79"/>
  <c r="E164" i="79"/>
  <c r="D164" i="79"/>
  <c r="E163" i="79"/>
  <c r="D163" i="79"/>
  <c r="E162" i="79"/>
  <c r="D162" i="79"/>
  <c r="E161" i="79"/>
  <c r="D161" i="79"/>
  <c r="E160" i="79"/>
  <c r="D160" i="79"/>
  <c r="E159" i="79"/>
  <c r="D159" i="79"/>
  <c r="E158" i="79"/>
  <c r="D158" i="79"/>
  <c r="E157" i="79"/>
  <c r="D157" i="79"/>
  <c r="E156" i="79"/>
  <c r="D156" i="79"/>
  <c r="E155" i="79"/>
  <c r="D155" i="79"/>
  <c r="E154" i="79"/>
  <c r="D154" i="79"/>
  <c r="E153" i="79"/>
  <c r="D153" i="79"/>
  <c r="E152" i="79"/>
  <c r="D152" i="79"/>
  <c r="E151" i="79"/>
  <c r="D151" i="79"/>
  <c r="E150" i="79"/>
  <c r="D150" i="79"/>
  <c r="E149" i="79"/>
  <c r="D149" i="79"/>
  <c r="E148" i="79"/>
  <c r="D148" i="79"/>
  <c r="E147" i="79"/>
  <c r="D147" i="79"/>
  <c r="E146" i="79"/>
  <c r="D146" i="79"/>
  <c r="E145" i="79"/>
  <c r="D145" i="79"/>
  <c r="E144" i="79"/>
  <c r="D144" i="79"/>
  <c r="E143" i="79"/>
  <c r="D143" i="79"/>
  <c r="E142" i="79"/>
  <c r="D142" i="79"/>
  <c r="E141" i="79"/>
  <c r="D141" i="79"/>
  <c r="E140" i="79"/>
  <c r="D140" i="79"/>
  <c r="E139" i="79"/>
  <c r="D139" i="79"/>
  <c r="E138" i="79"/>
  <c r="D138" i="79"/>
  <c r="E137" i="79"/>
  <c r="D137" i="79"/>
  <c r="E136" i="79"/>
  <c r="D136" i="79"/>
  <c r="E135" i="79"/>
  <c r="D135" i="79"/>
  <c r="E134" i="79"/>
  <c r="D134" i="79"/>
  <c r="E133" i="79"/>
  <c r="D133" i="79"/>
  <c r="E132" i="79"/>
  <c r="D132" i="79"/>
  <c r="E131" i="79"/>
  <c r="D131" i="79"/>
  <c r="E130" i="79"/>
  <c r="D130" i="79"/>
  <c r="E129" i="79"/>
  <c r="D129" i="79"/>
  <c r="E128" i="79"/>
  <c r="D128" i="79"/>
  <c r="E127" i="79"/>
  <c r="D127" i="79"/>
  <c r="E126" i="79"/>
  <c r="D126" i="79"/>
  <c r="E125" i="79"/>
  <c r="D125" i="79"/>
  <c r="E124" i="79"/>
  <c r="D124" i="79"/>
  <c r="E123" i="79"/>
  <c r="D123" i="79"/>
  <c r="E122" i="79"/>
  <c r="D122" i="79"/>
  <c r="E121" i="79"/>
  <c r="D121" i="79"/>
  <c r="E120" i="79"/>
  <c r="D120" i="79"/>
  <c r="E119" i="79"/>
  <c r="D119" i="79"/>
  <c r="E118" i="79"/>
  <c r="D118" i="79"/>
  <c r="E117" i="79"/>
  <c r="D117" i="79"/>
  <c r="E116" i="79"/>
  <c r="D116" i="79"/>
  <c r="E115" i="79"/>
  <c r="D115" i="79"/>
  <c r="E114" i="79"/>
  <c r="D114" i="79"/>
  <c r="E113" i="79"/>
  <c r="D113" i="79"/>
  <c r="E112" i="79"/>
  <c r="D112" i="79"/>
  <c r="E111" i="79"/>
  <c r="D111" i="79"/>
  <c r="E110" i="79"/>
  <c r="D110" i="79"/>
  <c r="E109" i="79"/>
  <c r="D109" i="79"/>
  <c r="E108" i="79"/>
  <c r="D108" i="79"/>
  <c r="E107" i="79"/>
  <c r="D107" i="79"/>
  <c r="E106" i="79"/>
  <c r="D106" i="79"/>
  <c r="E105" i="79"/>
  <c r="D105" i="79"/>
  <c r="E104" i="79"/>
  <c r="D104" i="79"/>
  <c r="E103" i="79"/>
  <c r="D103" i="79"/>
  <c r="E102" i="79"/>
  <c r="D102" i="79"/>
  <c r="E101" i="79"/>
  <c r="D101" i="79"/>
  <c r="E100" i="79"/>
  <c r="D100" i="79"/>
  <c r="E99" i="79"/>
  <c r="D99" i="79"/>
  <c r="E98" i="79"/>
  <c r="D98" i="79"/>
  <c r="E97" i="79"/>
  <c r="D97" i="79"/>
  <c r="E96" i="79"/>
  <c r="D96" i="79"/>
  <c r="E95" i="79"/>
  <c r="D95" i="79"/>
  <c r="E94" i="79"/>
  <c r="D94" i="79"/>
  <c r="E93" i="79"/>
  <c r="D93" i="79"/>
  <c r="E92" i="79"/>
  <c r="D92" i="79"/>
  <c r="E91" i="79"/>
  <c r="D91" i="79"/>
  <c r="E90" i="79"/>
  <c r="D90" i="79"/>
  <c r="E89" i="79"/>
  <c r="D89" i="79"/>
  <c r="E88" i="79"/>
  <c r="D88" i="79"/>
  <c r="E87" i="79"/>
  <c r="D87" i="79"/>
  <c r="E86" i="79"/>
  <c r="D86" i="79"/>
  <c r="E85" i="79"/>
  <c r="D85" i="79"/>
  <c r="E84" i="79"/>
  <c r="D84" i="79"/>
  <c r="E83" i="79"/>
  <c r="D83" i="79"/>
  <c r="E82" i="79"/>
  <c r="D82" i="79"/>
  <c r="E81" i="79"/>
  <c r="D81" i="79"/>
  <c r="E80" i="79"/>
  <c r="D80" i="79"/>
  <c r="E79" i="79"/>
  <c r="D79" i="79"/>
  <c r="E78" i="79"/>
  <c r="D78" i="79"/>
  <c r="E77" i="79"/>
  <c r="D77" i="79"/>
  <c r="E76" i="79"/>
  <c r="D76" i="79"/>
  <c r="E75" i="79"/>
  <c r="D75" i="79"/>
  <c r="E74" i="79"/>
  <c r="D74" i="79"/>
  <c r="E73" i="79"/>
  <c r="D73" i="79"/>
  <c r="E72" i="79"/>
  <c r="D72" i="79"/>
  <c r="E71" i="79"/>
  <c r="D71" i="79"/>
  <c r="E70" i="79"/>
  <c r="D70" i="79"/>
  <c r="E69" i="79"/>
  <c r="D69" i="79"/>
  <c r="E68" i="79"/>
  <c r="D68" i="79"/>
  <c r="E67" i="79"/>
  <c r="D67" i="79"/>
  <c r="E66" i="79"/>
  <c r="D66" i="79"/>
  <c r="E65" i="79"/>
  <c r="D65" i="79"/>
  <c r="E64" i="79"/>
  <c r="D64" i="79"/>
  <c r="E63" i="79"/>
  <c r="D63" i="79"/>
  <c r="E62" i="79"/>
  <c r="D62" i="79"/>
  <c r="E61" i="79"/>
  <c r="D61" i="79"/>
  <c r="E60" i="79"/>
  <c r="D60" i="79"/>
  <c r="E59" i="79"/>
  <c r="D59" i="79"/>
  <c r="E58" i="79"/>
  <c r="D58" i="79"/>
  <c r="E57" i="79"/>
  <c r="D57" i="79"/>
  <c r="E56" i="79"/>
  <c r="D56" i="79"/>
  <c r="E55" i="79"/>
  <c r="D55" i="79"/>
  <c r="E54" i="79"/>
  <c r="D54" i="79"/>
  <c r="E53" i="79"/>
  <c r="D53" i="79"/>
  <c r="E52" i="79"/>
  <c r="D52" i="79"/>
  <c r="E51" i="79"/>
  <c r="D51" i="79"/>
  <c r="E50" i="79"/>
  <c r="D50" i="79"/>
  <c r="E49" i="79"/>
  <c r="D49" i="79"/>
  <c r="E48" i="79"/>
  <c r="D48" i="79"/>
  <c r="E47" i="79"/>
  <c r="D47" i="79"/>
  <c r="E46" i="79"/>
  <c r="D46" i="79"/>
  <c r="E45" i="79"/>
  <c r="D45" i="79"/>
  <c r="E44" i="79"/>
  <c r="D44" i="79"/>
  <c r="E43" i="79"/>
  <c r="D43" i="79"/>
  <c r="E42" i="79"/>
  <c r="D42" i="79"/>
  <c r="E41" i="79"/>
  <c r="D41" i="79"/>
  <c r="E40" i="79"/>
  <c r="D40" i="79"/>
  <c r="E39" i="79"/>
  <c r="D39" i="79"/>
  <c r="E38" i="79"/>
  <c r="D38" i="79"/>
  <c r="E37" i="79"/>
  <c r="D37" i="79"/>
  <c r="E36" i="79"/>
  <c r="D36" i="79"/>
  <c r="E35" i="79"/>
  <c r="D35" i="79"/>
  <c r="E34" i="79"/>
  <c r="D34" i="79"/>
  <c r="E33" i="79"/>
  <c r="D33" i="79"/>
  <c r="E32" i="79"/>
  <c r="D32" i="79"/>
  <c r="E31" i="79"/>
  <c r="D31" i="79"/>
  <c r="E30" i="79"/>
  <c r="D30" i="79"/>
  <c r="E29" i="79"/>
  <c r="D29" i="79"/>
  <c r="E28" i="79"/>
  <c r="D28" i="79"/>
  <c r="E27" i="79"/>
  <c r="D27" i="79"/>
  <c r="E26" i="79"/>
  <c r="D26" i="79"/>
  <c r="E25" i="79"/>
  <c r="D25" i="79"/>
  <c r="E24" i="79"/>
  <c r="D24" i="79"/>
  <c r="E23" i="79"/>
  <c r="D23" i="79"/>
  <c r="E22" i="79"/>
  <c r="D22" i="79"/>
  <c r="E21" i="79"/>
  <c r="D21" i="79"/>
  <c r="E20" i="79"/>
  <c r="D20" i="79"/>
  <c r="E19" i="79"/>
  <c r="D19" i="79"/>
  <c r="E18" i="79"/>
  <c r="D18" i="79"/>
  <c r="E17" i="79"/>
  <c r="D17" i="79"/>
  <c r="E16" i="79"/>
  <c r="D16" i="79"/>
  <c r="E15" i="79"/>
  <c r="D15" i="79"/>
  <c r="E14" i="79"/>
  <c r="D14" i="79"/>
  <c r="E13" i="79"/>
  <c r="D13" i="79"/>
  <c r="E12" i="79"/>
  <c r="D12" i="79"/>
  <c r="E11" i="79"/>
  <c r="D11" i="79"/>
  <c r="E10" i="79"/>
  <c r="D10" i="79"/>
  <c r="E9" i="79"/>
  <c r="D9" i="79"/>
  <c r="E8" i="79"/>
  <c r="D8" i="79"/>
  <c r="E7" i="79"/>
  <c r="D7" i="79"/>
  <c r="S9" i="77" l="1"/>
  <c r="S10" i="77"/>
  <c r="S11" i="77"/>
  <c r="S12" i="77"/>
  <c r="S13" i="77"/>
  <c r="S14" i="77"/>
  <c r="S15" i="77"/>
  <c r="S16" i="77"/>
  <c r="S17" i="77"/>
  <c r="S18" i="77"/>
  <c r="S19" i="77"/>
  <c r="S20" i="77"/>
  <c r="S21" i="77"/>
  <c r="S22" i="77"/>
  <c r="S23" i="77"/>
  <c r="S24" i="77"/>
  <c r="S25" i="77"/>
  <c r="S26" i="77"/>
  <c r="S27" i="77"/>
  <c r="S28" i="77"/>
  <c r="S29" i="77"/>
  <c r="S30" i="77"/>
  <c r="S31" i="77"/>
  <c r="S32" i="77"/>
  <c r="S33" i="77"/>
  <c r="S34" i="77"/>
  <c r="S35" i="77"/>
  <c r="S36" i="77"/>
  <c r="S37" i="77"/>
  <c r="S38" i="77"/>
  <c r="S39" i="77"/>
  <c r="S40" i="77"/>
  <c r="S41" i="77"/>
  <c r="S42" i="77"/>
  <c r="S43" i="77"/>
  <c r="S44" i="77"/>
  <c r="S45" i="77"/>
  <c r="S46" i="77"/>
  <c r="S47" i="77"/>
  <c r="S48" i="77"/>
  <c r="S49" i="77"/>
  <c r="S50" i="77"/>
  <c r="S51" i="77"/>
  <c r="S52" i="77"/>
  <c r="S53" i="77"/>
  <c r="S54" i="77"/>
  <c r="S55" i="77"/>
  <c r="S56" i="77"/>
  <c r="S57" i="77"/>
  <c r="S58" i="77"/>
  <c r="S59" i="77"/>
  <c r="S60" i="77"/>
  <c r="S61" i="77"/>
  <c r="S62" i="77"/>
  <c r="S63" i="77"/>
  <c r="S64" i="77"/>
  <c r="S65" i="77"/>
  <c r="S66" i="77"/>
  <c r="S67" i="77"/>
  <c r="S68" i="77"/>
  <c r="S69" i="77"/>
  <c r="S70" i="77"/>
  <c r="S71" i="77"/>
  <c r="S72" i="77"/>
  <c r="S73" i="77"/>
  <c r="S74" i="77"/>
  <c r="S75" i="77"/>
  <c r="S76" i="77"/>
  <c r="S77" i="77"/>
  <c r="S78" i="77"/>
  <c r="S79" i="77"/>
  <c r="S80" i="77"/>
  <c r="S81" i="77"/>
  <c r="S82" i="77"/>
  <c r="S83" i="77"/>
  <c r="S84" i="77"/>
  <c r="S85" i="77"/>
  <c r="S86" i="77"/>
  <c r="S87" i="77"/>
  <c r="S88" i="77"/>
  <c r="S89" i="77"/>
  <c r="S90" i="77"/>
  <c r="S91" i="77"/>
  <c r="S92" i="77"/>
  <c r="S93" i="77"/>
  <c r="S94" i="77"/>
  <c r="S95" i="77"/>
  <c r="S96" i="77"/>
  <c r="S97" i="77"/>
  <c r="S98" i="77"/>
  <c r="S99" i="77"/>
  <c r="S100" i="77"/>
  <c r="S101" i="77"/>
  <c r="S102" i="77"/>
  <c r="S103" i="77"/>
  <c r="S104" i="77"/>
  <c r="S105" i="77"/>
  <c r="S106" i="77"/>
  <c r="S107" i="77"/>
  <c r="S108" i="77"/>
  <c r="S109" i="77"/>
  <c r="S110" i="77"/>
  <c r="S111" i="77"/>
  <c r="S112" i="77"/>
  <c r="S113" i="77"/>
  <c r="S114" i="77"/>
  <c r="S115" i="77"/>
  <c r="S116" i="77"/>
  <c r="S117" i="77"/>
  <c r="S118" i="77"/>
  <c r="S119" i="77"/>
  <c r="S120" i="77"/>
  <c r="S121" i="77"/>
  <c r="S122" i="77"/>
  <c r="S123" i="77"/>
  <c r="S124" i="77"/>
  <c r="S125" i="77"/>
  <c r="S126" i="77"/>
  <c r="S127" i="77"/>
  <c r="S128" i="77"/>
  <c r="S129" i="77"/>
  <c r="S130" i="77"/>
  <c r="S131" i="77"/>
  <c r="S132" i="77"/>
  <c r="S133" i="77"/>
  <c r="S134" i="77"/>
  <c r="S135" i="77"/>
  <c r="S136" i="77"/>
  <c r="S137" i="77"/>
  <c r="S138" i="77"/>
  <c r="S139" i="77"/>
  <c r="S140" i="77"/>
  <c r="S141" i="77"/>
  <c r="S142" i="77"/>
  <c r="S143" i="77"/>
  <c r="S144" i="77"/>
  <c r="S145" i="77"/>
  <c r="S146" i="77"/>
  <c r="S147" i="77"/>
  <c r="S148" i="77"/>
  <c r="S149" i="77"/>
  <c r="S150" i="77"/>
  <c r="S151" i="77"/>
  <c r="S152" i="77"/>
  <c r="S153" i="77"/>
  <c r="S154" i="77"/>
  <c r="S155" i="77"/>
  <c r="S156" i="77"/>
  <c r="S157" i="77"/>
  <c r="S158" i="77"/>
  <c r="S159" i="77"/>
  <c r="S160" i="77"/>
  <c r="S161" i="77"/>
  <c r="S162" i="77"/>
  <c r="S163" i="77"/>
  <c r="S164" i="77"/>
  <c r="S165" i="77"/>
  <c r="S166" i="77"/>
  <c r="S167" i="77"/>
  <c r="S168" i="77"/>
  <c r="S169" i="77"/>
  <c r="S170" i="77"/>
  <c r="S171" i="77"/>
  <c r="S172" i="77"/>
  <c r="S173" i="77"/>
  <c r="S174" i="77"/>
  <c r="S175" i="77"/>
  <c r="S176" i="77"/>
  <c r="S177" i="77"/>
  <c r="S178" i="77"/>
  <c r="S179" i="77"/>
  <c r="S180" i="77"/>
  <c r="S181" i="77"/>
  <c r="S182" i="77"/>
  <c r="S183" i="77"/>
  <c r="S184" i="77"/>
  <c r="S185" i="77"/>
  <c r="S186" i="77"/>
  <c r="S187" i="77"/>
  <c r="S188" i="77"/>
  <c r="S189" i="77"/>
  <c r="S190" i="77"/>
  <c r="S191" i="77"/>
  <c r="S192" i="77"/>
  <c r="S193" i="77"/>
  <c r="S194" i="77"/>
  <c r="S195" i="77"/>
  <c r="S196" i="77"/>
  <c r="S197" i="77"/>
  <c r="S198" i="77"/>
  <c r="S199" i="77"/>
  <c r="S200" i="77"/>
  <c r="S201" i="77"/>
  <c r="S202" i="77"/>
  <c r="S203" i="77"/>
  <c r="S204" i="77"/>
  <c r="S205" i="77"/>
  <c r="S206" i="77"/>
  <c r="S207" i="77"/>
  <c r="S208" i="77"/>
  <c r="S209" i="77"/>
  <c r="S210" i="77"/>
  <c r="S211" i="77"/>
  <c r="S212" i="77"/>
  <c r="S213" i="77"/>
  <c r="S214" i="77"/>
  <c r="S215" i="77"/>
  <c r="S216" i="77"/>
  <c r="S217" i="77"/>
  <c r="S218" i="77"/>
  <c r="S219" i="77"/>
  <c r="S220" i="77"/>
  <c r="S221" i="77"/>
  <c r="S222" i="77"/>
  <c r="S223" i="77"/>
  <c r="S224" i="77"/>
  <c r="S225" i="77"/>
  <c r="S226" i="77"/>
  <c r="S227" i="77"/>
  <c r="S228" i="77"/>
  <c r="S229" i="77"/>
  <c r="S230" i="77"/>
  <c r="S231" i="77"/>
  <c r="S232" i="77"/>
  <c r="S233" i="77"/>
  <c r="S234" i="77"/>
  <c r="S235" i="77"/>
  <c r="S236" i="77"/>
  <c r="S237" i="77"/>
  <c r="S238" i="77"/>
  <c r="S239" i="77"/>
  <c r="S240" i="77"/>
  <c r="S241" i="77"/>
  <c r="S242" i="77"/>
  <c r="S243" i="77"/>
  <c r="S244" i="77"/>
  <c r="S245" i="77"/>
  <c r="S246" i="77"/>
  <c r="S247" i="77"/>
  <c r="S248" i="77"/>
  <c r="S249" i="77"/>
  <c r="S250" i="77"/>
  <c r="S251" i="77"/>
  <c r="S252" i="77"/>
  <c r="S253" i="77"/>
  <c r="S254" i="77"/>
  <c r="S255" i="77"/>
  <c r="S256" i="77"/>
  <c r="S257" i="77"/>
  <c r="S258" i="77"/>
  <c r="S259" i="77"/>
  <c r="S260" i="77"/>
  <c r="S261" i="77"/>
  <c r="S262" i="77"/>
  <c r="S263" i="77"/>
  <c r="S264" i="77"/>
  <c r="S265" i="77"/>
  <c r="S266" i="77"/>
  <c r="S267" i="77"/>
  <c r="S268" i="77"/>
  <c r="S269" i="77"/>
  <c r="S270" i="77"/>
  <c r="S271" i="77"/>
  <c r="S272" i="77"/>
  <c r="S273" i="77"/>
  <c r="S274" i="77"/>
  <c r="S275" i="77"/>
  <c r="S276" i="77"/>
  <c r="S277" i="77"/>
  <c r="S278" i="77"/>
  <c r="S279" i="77"/>
  <c r="S280" i="77"/>
  <c r="S281" i="77"/>
  <c r="S282" i="77"/>
  <c r="S283" i="77"/>
  <c r="S284" i="77"/>
  <c r="S285" i="77"/>
  <c r="S286" i="77"/>
  <c r="S287" i="77"/>
  <c r="S288" i="77"/>
  <c r="S289" i="77"/>
  <c r="S290" i="77"/>
  <c r="S291" i="77"/>
  <c r="S292" i="77"/>
  <c r="S293" i="77"/>
  <c r="S294" i="77"/>
  <c r="S295" i="77"/>
  <c r="S296" i="77"/>
  <c r="S297" i="77"/>
  <c r="S298" i="77"/>
  <c r="S299" i="77"/>
  <c r="S300" i="77"/>
  <c r="S301" i="77"/>
  <c r="S302" i="77"/>
  <c r="S303" i="77"/>
  <c r="S304" i="77"/>
  <c r="S305" i="77"/>
  <c r="S306" i="77"/>
  <c r="S307" i="77"/>
  <c r="S308" i="77"/>
  <c r="S309" i="77"/>
  <c r="S310" i="77"/>
  <c r="S311" i="77"/>
  <c r="S312" i="77"/>
  <c r="S313" i="77"/>
  <c r="S314" i="77"/>
  <c r="S315" i="77"/>
  <c r="S316" i="77"/>
  <c r="S317" i="77"/>
  <c r="S318" i="77"/>
  <c r="S319" i="77"/>
  <c r="S320" i="77"/>
  <c r="S321" i="77"/>
  <c r="S322" i="77"/>
  <c r="S323" i="77"/>
  <c r="S324" i="77"/>
  <c r="S325" i="77"/>
  <c r="S326" i="77"/>
  <c r="S327" i="77"/>
  <c r="S328" i="77"/>
  <c r="S329" i="77"/>
  <c r="S330" i="77"/>
  <c r="S331" i="77"/>
  <c r="S332" i="77"/>
  <c r="S333" i="77"/>
  <c r="S334" i="77"/>
  <c r="S335" i="77"/>
  <c r="S336" i="77"/>
  <c r="S337" i="77"/>
  <c r="S338" i="77"/>
  <c r="S339" i="77"/>
  <c r="S340" i="77"/>
  <c r="S341" i="77"/>
  <c r="S342" i="77"/>
  <c r="S343" i="77"/>
  <c r="S344" i="77"/>
  <c r="S345" i="77"/>
  <c r="S346" i="77"/>
  <c r="S347" i="77"/>
  <c r="S348" i="77"/>
  <c r="S349" i="77"/>
  <c r="S350" i="77"/>
  <c r="S351" i="77"/>
  <c r="S352" i="77"/>
  <c r="S353" i="77"/>
  <c r="S354" i="77"/>
  <c r="S355" i="77"/>
  <c r="S356" i="77"/>
  <c r="S357" i="77"/>
  <c r="S358" i="77"/>
  <c r="S359" i="77"/>
  <c r="S360" i="77"/>
  <c r="S361" i="77"/>
  <c r="S362" i="77"/>
  <c r="S363" i="77"/>
  <c r="S364" i="77"/>
  <c r="S365" i="77"/>
  <c r="S366" i="77"/>
  <c r="S367" i="77"/>
  <c r="S368" i="77"/>
  <c r="S369" i="77"/>
  <c r="S370" i="77"/>
  <c r="S371" i="77"/>
  <c r="S372" i="77"/>
  <c r="S373" i="77"/>
  <c r="S374" i="77"/>
  <c r="S375" i="77"/>
  <c r="S376" i="77"/>
  <c r="S377" i="77"/>
  <c r="S378" i="77"/>
  <c r="S379" i="77"/>
  <c r="S380" i="77"/>
  <c r="S381" i="77"/>
  <c r="S382" i="77"/>
  <c r="S383" i="77"/>
  <c r="S384" i="77"/>
  <c r="S385" i="77"/>
  <c r="S386" i="77"/>
  <c r="S387" i="77"/>
  <c r="S388" i="77"/>
  <c r="S389" i="77"/>
  <c r="S390" i="77"/>
  <c r="S391" i="77"/>
  <c r="S392" i="77"/>
  <c r="S393" i="77"/>
  <c r="S394" i="77"/>
  <c r="S395" i="77"/>
  <c r="S396" i="77"/>
  <c r="S397" i="77"/>
  <c r="S398" i="77"/>
  <c r="S399" i="77"/>
  <c r="S400" i="77"/>
  <c r="S401" i="77"/>
  <c r="S402" i="77"/>
  <c r="S403" i="77"/>
  <c r="S404" i="77"/>
  <c r="S405" i="77"/>
  <c r="S406" i="77"/>
  <c r="S407" i="77"/>
  <c r="S408" i="77"/>
  <c r="S409" i="77"/>
  <c r="S410" i="77"/>
  <c r="S411" i="77"/>
  <c r="S412" i="77"/>
  <c r="S413" i="77"/>
  <c r="S414" i="77"/>
  <c r="S415" i="77"/>
  <c r="S416" i="77"/>
  <c r="S417" i="77"/>
  <c r="S418" i="77"/>
  <c r="S419" i="77"/>
  <c r="S420" i="77"/>
  <c r="S421" i="77"/>
  <c r="S422" i="77"/>
  <c r="S423" i="77"/>
  <c r="S424" i="77"/>
  <c r="S425" i="77"/>
  <c r="S426" i="77"/>
  <c r="S427" i="77"/>
  <c r="S428" i="77"/>
  <c r="S429" i="77"/>
  <c r="S430" i="77"/>
  <c r="S431" i="77"/>
  <c r="S432" i="77"/>
  <c r="S433" i="77"/>
  <c r="S434" i="77"/>
  <c r="S435" i="77"/>
  <c r="S436" i="77"/>
  <c r="S437" i="77"/>
  <c r="S438" i="77"/>
  <c r="S439" i="77"/>
  <c r="S440" i="77"/>
  <c r="S441" i="77"/>
  <c r="S442" i="77"/>
  <c r="S443" i="77"/>
  <c r="S444" i="77"/>
  <c r="S445" i="77"/>
  <c r="S446" i="77"/>
  <c r="S447" i="77"/>
  <c r="S448" i="77"/>
  <c r="S449" i="77"/>
  <c r="S450" i="77"/>
  <c r="S451" i="77"/>
  <c r="S452" i="77"/>
  <c r="S453" i="77"/>
  <c r="S454" i="77"/>
  <c r="S455" i="77"/>
  <c r="S456" i="77"/>
  <c r="S457" i="77"/>
  <c r="S458" i="77"/>
  <c r="S459" i="77"/>
  <c r="S460" i="77"/>
  <c r="S461" i="77"/>
  <c r="S462" i="77"/>
  <c r="S463" i="77"/>
  <c r="S464" i="77"/>
  <c r="S465" i="77"/>
  <c r="S466" i="77"/>
  <c r="S467" i="77"/>
  <c r="S468" i="77"/>
  <c r="S469" i="77"/>
  <c r="S470" i="77"/>
  <c r="S471" i="77"/>
  <c r="S472" i="77"/>
  <c r="S473" i="77"/>
  <c r="S474" i="77"/>
  <c r="S475" i="77"/>
  <c r="S476" i="77"/>
  <c r="S477" i="77"/>
  <c r="S478" i="77"/>
  <c r="S479" i="77"/>
  <c r="S480" i="77"/>
  <c r="S481" i="77"/>
  <c r="S482" i="77"/>
  <c r="S483" i="77"/>
  <c r="S484" i="77"/>
  <c r="S485" i="77"/>
  <c r="S486" i="77"/>
  <c r="S487" i="77"/>
  <c r="S488" i="77"/>
  <c r="S489" i="77"/>
  <c r="S490" i="77"/>
  <c r="S491" i="77"/>
  <c r="S492" i="77"/>
  <c r="S493" i="77"/>
  <c r="S494" i="77"/>
  <c r="S495" i="77"/>
  <c r="S496" i="77"/>
  <c r="S497" i="77"/>
  <c r="S498" i="77"/>
  <c r="S499" i="77"/>
  <c r="S500" i="77"/>
  <c r="S501" i="77"/>
  <c r="S502" i="77"/>
  <c r="S503" i="77"/>
  <c r="S504" i="77"/>
  <c r="S505" i="77"/>
  <c r="S506" i="77"/>
  <c r="S507" i="77"/>
  <c r="S508" i="77"/>
  <c r="S509" i="77"/>
  <c r="S510" i="77"/>
  <c r="S511" i="77"/>
  <c r="S512" i="77"/>
  <c r="S513" i="77"/>
  <c r="S8" i="77"/>
  <c r="R9" i="77"/>
  <c r="R10" i="77"/>
  <c r="R11" i="77"/>
  <c r="R12" i="77"/>
  <c r="R13" i="77"/>
  <c r="R14" i="77"/>
  <c r="R15" i="77"/>
  <c r="R16" i="77"/>
  <c r="R17" i="77"/>
  <c r="R18" i="77"/>
  <c r="R19" i="77"/>
  <c r="R20" i="77"/>
  <c r="R21" i="77"/>
  <c r="R22" i="77"/>
  <c r="R23" i="77"/>
  <c r="R24" i="77"/>
  <c r="R25" i="77"/>
  <c r="R26" i="77"/>
  <c r="R27" i="77"/>
  <c r="R28" i="77"/>
  <c r="R29" i="77"/>
  <c r="R30" i="77"/>
  <c r="R31" i="77"/>
  <c r="R32" i="77"/>
  <c r="R33" i="77"/>
  <c r="R34" i="77"/>
  <c r="R35" i="77"/>
  <c r="R36" i="77"/>
  <c r="R37" i="77"/>
  <c r="R38" i="77"/>
  <c r="R39" i="77"/>
  <c r="R40" i="77"/>
  <c r="R41" i="77"/>
  <c r="R42" i="77"/>
  <c r="R43" i="77"/>
  <c r="R44" i="77"/>
  <c r="R45" i="77"/>
  <c r="R46" i="77"/>
  <c r="R47" i="77"/>
  <c r="R48" i="77"/>
  <c r="R49" i="77"/>
  <c r="R50" i="77"/>
  <c r="R51" i="77"/>
  <c r="R52" i="77"/>
  <c r="R53" i="77"/>
  <c r="R54" i="77"/>
  <c r="R55" i="77"/>
  <c r="R56" i="77"/>
  <c r="R57" i="77"/>
  <c r="R58" i="77"/>
  <c r="R59" i="77"/>
  <c r="R60" i="77"/>
  <c r="R61" i="77"/>
  <c r="R62" i="77"/>
  <c r="R63" i="77"/>
  <c r="R64" i="77"/>
  <c r="R65" i="77"/>
  <c r="R66" i="77"/>
  <c r="R67" i="77"/>
  <c r="R68" i="77"/>
  <c r="R69" i="77"/>
  <c r="R70" i="77"/>
  <c r="R71" i="77"/>
  <c r="R72" i="77"/>
  <c r="R73" i="77"/>
  <c r="R74" i="77"/>
  <c r="R75" i="77"/>
  <c r="R76" i="77"/>
  <c r="R77" i="77"/>
  <c r="R78" i="77"/>
  <c r="R79" i="77"/>
  <c r="R80" i="77"/>
  <c r="R81" i="77"/>
  <c r="R82" i="77"/>
  <c r="R83" i="77"/>
  <c r="R84" i="77"/>
  <c r="R85" i="77"/>
  <c r="R86" i="77"/>
  <c r="R87" i="77"/>
  <c r="R88" i="77"/>
  <c r="R89" i="77"/>
  <c r="R90" i="77"/>
  <c r="R91" i="77"/>
  <c r="R92" i="77"/>
  <c r="R93" i="77"/>
  <c r="R94" i="77"/>
  <c r="R95" i="77"/>
  <c r="R96" i="77"/>
  <c r="R97" i="77"/>
  <c r="R98" i="77"/>
  <c r="R99" i="77"/>
  <c r="R100" i="77"/>
  <c r="R101" i="77"/>
  <c r="R102" i="77"/>
  <c r="R103" i="77"/>
  <c r="R104" i="77"/>
  <c r="R105" i="77"/>
  <c r="R106" i="77"/>
  <c r="R107" i="77"/>
  <c r="R108" i="77"/>
  <c r="R109" i="77"/>
  <c r="R110" i="77"/>
  <c r="R111" i="77"/>
  <c r="R112" i="77"/>
  <c r="R113" i="77"/>
  <c r="R114" i="77"/>
  <c r="R115" i="77"/>
  <c r="R116" i="77"/>
  <c r="R117" i="77"/>
  <c r="R118" i="77"/>
  <c r="R119" i="77"/>
  <c r="R120" i="77"/>
  <c r="R121" i="77"/>
  <c r="R122" i="77"/>
  <c r="R123" i="77"/>
  <c r="R124" i="77"/>
  <c r="R125" i="77"/>
  <c r="R126" i="77"/>
  <c r="R127" i="77"/>
  <c r="R128" i="77"/>
  <c r="R129" i="77"/>
  <c r="R130" i="77"/>
  <c r="R131" i="77"/>
  <c r="R132" i="77"/>
  <c r="R133" i="77"/>
  <c r="R134" i="77"/>
  <c r="R135" i="77"/>
  <c r="R136" i="77"/>
  <c r="R137" i="77"/>
  <c r="R138" i="77"/>
  <c r="R139" i="77"/>
  <c r="R140" i="77"/>
  <c r="R141" i="77"/>
  <c r="R142" i="77"/>
  <c r="R143" i="77"/>
  <c r="R144" i="77"/>
  <c r="R145" i="77"/>
  <c r="R146" i="77"/>
  <c r="R147" i="77"/>
  <c r="R148" i="77"/>
  <c r="R149" i="77"/>
  <c r="R150" i="77"/>
  <c r="R151" i="77"/>
  <c r="R152" i="77"/>
  <c r="R153" i="77"/>
  <c r="R154" i="77"/>
  <c r="R155" i="77"/>
  <c r="R156" i="77"/>
  <c r="R157" i="77"/>
  <c r="R158" i="77"/>
  <c r="R159" i="77"/>
  <c r="R160" i="77"/>
  <c r="R161" i="77"/>
  <c r="R162" i="77"/>
  <c r="R163" i="77"/>
  <c r="R164" i="77"/>
  <c r="R165" i="77"/>
  <c r="R166" i="77"/>
  <c r="R167" i="77"/>
  <c r="R168" i="77"/>
  <c r="R169" i="77"/>
  <c r="R170" i="77"/>
  <c r="R171" i="77"/>
  <c r="R172" i="77"/>
  <c r="R173" i="77"/>
  <c r="R174" i="77"/>
  <c r="R175" i="77"/>
  <c r="R176" i="77"/>
  <c r="R177" i="77"/>
  <c r="R178" i="77"/>
  <c r="R179" i="77"/>
  <c r="R180" i="77"/>
  <c r="R181" i="77"/>
  <c r="R182" i="77"/>
  <c r="R183" i="77"/>
  <c r="R184" i="77"/>
  <c r="R185" i="77"/>
  <c r="R186" i="77"/>
  <c r="R187" i="77"/>
  <c r="R188" i="77"/>
  <c r="R189" i="77"/>
  <c r="R190" i="77"/>
  <c r="R191" i="77"/>
  <c r="R192" i="77"/>
  <c r="R193" i="77"/>
  <c r="R194" i="77"/>
  <c r="R195" i="77"/>
  <c r="R196" i="77"/>
  <c r="R197" i="77"/>
  <c r="R198" i="77"/>
  <c r="R199" i="77"/>
  <c r="R200" i="77"/>
  <c r="R201" i="77"/>
  <c r="R202" i="77"/>
  <c r="R203" i="77"/>
  <c r="R204" i="77"/>
  <c r="R205" i="77"/>
  <c r="R206" i="77"/>
  <c r="R207" i="77"/>
  <c r="R208" i="77"/>
  <c r="R209" i="77"/>
  <c r="R210" i="77"/>
  <c r="R211" i="77"/>
  <c r="R212" i="77"/>
  <c r="R213" i="77"/>
  <c r="R214" i="77"/>
  <c r="R215" i="77"/>
  <c r="R216" i="77"/>
  <c r="R217" i="77"/>
  <c r="R218" i="77"/>
  <c r="R219" i="77"/>
  <c r="R220" i="77"/>
  <c r="R221" i="77"/>
  <c r="R222" i="77"/>
  <c r="R223" i="77"/>
  <c r="R224" i="77"/>
  <c r="R225" i="77"/>
  <c r="R226" i="77"/>
  <c r="R227" i="77"/>
  <c r="R228" i="77"/>
  <c r="R229" i="77"/>
  <c r="R230" i="77"/>
  <c r="R231" i="77"/>
  <c r="R232" i="77"/>
  <c r="R233" i="77"/>
  <c r="R234" i="77"/>
  <c r="R235" i="77"/>
  <c r="R236" i="77"/>
  <c r="R237" i="77"/>
  <c r="R238" i="77"/>
  <c r="R239" i="77"/>
  <c r="R240" i="77"/>
  <c r="R241" i="77"/>
  <c r="R242" i="77"/>
  <c r="R243" i="77"/>
  <c r="R244" i="77"/>
  <c r="R245" i="77"/>
  <c r="R246" i="77"/>
  <c r="R247" i="77"/>
  <c r="R248" i="77"/>
  <c r="R249" i="77"/>
  <c r="R250" i="77"/>
  <c r="R251" i="77"/>
  <c r="R252" i="77"/>
  <c r="R253" i="77"/>
  <c r="R254" i="77"/>
  <c r="R255" i="77"/>
  <c r="R256" i="77"/>
  <c r="R257" i="77"/>
  <c r="R258" i="77"/>
  <c r="R259" i="77"/>
  <c r="R260" i="77"/>
  <c r="R261" i="77"/>
  <c r="R262" i="77"/>
  <c r="R263" i="77"/>
  <c r="R264" i="77"/>
  <c r="R265" i="77"/>
  <c r="R266" i="77"/>
  <c r="R267" i="77"/>
  <c r="R268" i="77"/>
  <c r="R269" i="77"/>
  <c r="R270" i="77"/>
  <c r="R271" i="77"/>
  <c r="R272" i="77"/>
  <c r="R273" i="77"/>
  <c r="R274" i="77"/>
  <c r="R275" i="77"/>
  <c r="R276" i="77"/>
  <c r="R277" i="77"/>
  <c r="R278" i="77"/>
  <c r="R279" i="77"/>
  <c r="R280" i="77"/>
  <c r="R281" i="77"/>
  <c r="R282" i="77"/>
  <c r="R283" i="77"/>
  <c r="R284" i="77"/>
  <c r="R285" i="77"/>
  <c r="R286" i="77"/>
  <c r="R287" i="77"/>
  <c r="R288" i="77"/>
  <c r="R289" i="77"/>
  <c r="R290" i="77"/>
  <c r="R291" i="77"/>
  <c r="R292" i="77"/>
  <c r="R293" i="77"/>
  <c r="R294" i="77"/>
  <c r="R295" i="77"/>
  <c r="R296" i="77"/>
  <c r="R297" i="77"/>
  <c r="R298" i="77"/>
  <c r="R299" i="77"/>
  <c r="R300" i="77"/>
  <c r="R301" i="77"/>
  <c r="R302" i="77"/>
  <c r="R303" i="77"/>
  <c r="R304" i="77"/>
  <c r="R305" i="77"/>
  <c r="R306" i="77"/>
  <c r="R307" i="77"/>
  <c r="R308" i="77"/>
  <c r="R309" i="77"/>
  <c r="R310" i="77"/>
  <c r="R311" i="77"/>
  <c r="R312" i="77"/>
  <c r="R313" i="77"/>
  <c r="R314" i="77"/>
  <c r="R315" i="77"/>
  <c r="R316" i="77"/>
  <c r="R317" i="77"/>
  <c r="R318" i="77"/>
  <c r="R319" i="77"/>
  <c r="R320" i="77"/>
  <c r="R321" i="77"/>
  <c r="R322" i="77"/>
  <c r="R323" i="77"/>
  <c r="R324" i="77"/>
  <c r="R325" i="77"/>
  <c r="R326" i="77"/>
  <c r="R327" i="77"/>
  <c r="R328" i="77"/>
  <c r="R329" i="77"/>
  <c r="R330" i="77"/>
  <c r="R331" i="77"/>
  <c r="R332" i="77"/>
  <c r="R333" i="77"/>
  <c r="R334" i="77"/>
  <c r="R335" i="77"/>
  <c r="R336" i="77"/>
  <c r="R337" i="77"/>
  <c r="R338" i="77"/>
  <c r="R339" i="77"/>
  <c r="R340" i="77"/>
  <c r="R341" i="77"/>
  <c r="R342" i="77"/>
  <c r="R343" i="77"/>
  <c r="R344" i="77"/>
  <c r="R345" i="77"/>
  <c r="R346" i="77"/>
  <c r="R347" i="77"/>
  <c r="R348" i="77"/>
  <c r="R349" i="77"/>
  <c r="R350" i="77"/>
  <c r="R351" i="77"/>
  <c r="R352" i="77"/>
  <c r="R353" i="77"/>
  <c r="R354" i="77"/>
  <c r="R355" i="77"/>
  <c r="R356" i="77"/>
  <c r="R357" i="77"/>
  <c r="R358" i="77"/>
  <c r="R359" i="77"/>
  <c r="R360" i="77"/>
  <c r="R361" i="77"/>
  <c r="R362" i="77"/>
  <c r="R363" i="77"/>
  <c r="R364" i="77"/>
  <c r="R365" i="77"/>
  <c r="R366" i="77"/>
  <c r="R367" i="77"/>
  <c r="R368" i="77"/>
  <c r="R369" i="77"/>
  <c r="R370" i="77"/>
  <c r="R371" i="77"/>
  <c r="R372" i="77"/>
  <c r="R373" i="77"/>
  <c r="R374" i="77"/>
  <c r="R375" i="77"/>
  <c r="R376" i="77"/>
  <c r="R377" i="77"/>
  <c r="R378" i="77"/>
  <c r="R379" i="77"/>
  <c r="R380" i="77"/>
  <c r="R381" i="77"/>
  <c r="R382" i="77"/>
  <c r="R383" i="77"/>
  <c r="R384" i="77"/>
  <c r="R385" i="77"/>
  <c r="R386" i="77"/>
  <c r="R387" i="77"/>
  <c r="R388" i="77"/>
  <c r="R389" i="77"/>
  <c r="R390" i="77"/>
  <c r="R391" i="77"/>
  <c r="R392" i="77"/>
  <c r="R393" i="77"/>
  <c r="R394" i="77"/>
  <c r="R395" i="77"/>
  <c r="R396" i="77"/>
  <c r="R397" i="77"/>
  <c r="R398" i="77"/>
  <c r="R399" i="77"/>
  <c r="R400" i="77"/>
  <c r="R401" i="77"/>
  <c r="R402" i="77"/>
  <c r="R403" i="77"/>
  <c r="R404" i="77"/>
  <c r="R405" i="77"/>
  <c r="R406" i="77"/>
  <c r="R407" i="77"/>
  <c r="R408" i="77"/>
  <c r="R409" i="77"/>
  <c r="R410" i="77"/>
  <c r="R411" i="77"/>
  <c r="R412" i="77"/>
  <c r="R413" i="77"/>
  <c r="R414" i="77"/>
  <c r="R415" i="77"/>
  <c r="R416" i="77"/>
  <c r="R417" i="77"/>
  <c r="R418" i="77"/>
  <c r="R419" i="77"/>
  <c r="R420" i="77"/>
  <c r="R421" i="77"/>
  <c r="R422" i="77"/>
  <c r="R423" i="77"/>
  <c r="R424" i="77"/>
  <c r="R425" i="77"/>
  <c r="R426" i="77"/>
  <c r="R427" i="77"/>
  <c r="R428" i="77"/>
  <c r="R429" i="77"/>
  <c r="R430" i="77"/>
  <c r="R431" i="77"/>
  <c r="R432" i="77"/>
  <c r="R433" i="77"/>
  <c r="R434" i="77"/>
  <c r="R435" i="77"/>
  <c r="R436" i="77"/>
  <c r="R437" i="77"/>
  <c r="R438" i="77"/>
  <c r="R439" i="77"/>
  <c r="R440" i="77"/>
  <c r="R441" i="77"/>
  <c r="R442" i="77"/>
  <c r="R443" i="77"/>
  <c r="R444" i="77"/>
  <c r="R445" i="77"/>
  <c r="R446" i="77"/>
  <c r="R447" i="77"/>
  <c r="R448" i="77"/>
  <c r="R449" i="77"/>
  <c r="R450" i="77"/>
  <c r="R451" i="77"/>
  <c r="R452" i="77"/>
  <c r="R453" i="77"/>
  <c r="R454" i="77"/>
  <c r="R455" i="77"/>
  <c r="R456" i="77"/>
  <c r="R457" i="77"/>
  <c r="R458" i="77"/>
  <c r="R459" i="77"/>
  <c r="R460" i="77"/>
  <c r="R461" i="77"/>
  <c r="R462" i="77"/>
  <c r="R463" i="77"/>
  <c r="R464" i="77"/>
  <c r="R465" i="77"/>
  <c r="R466" i="77"/>
  <c r="R467" i="77"/>
  <c r="R468" i="77"/>
  <c r="R469" i="77"/>
  <c r="R470" i="77"/>
  <c r="R471" i="77"/>
  <c r="R472" i="77"/>
  <c r="R473" i="77"/>
  <c r="R474" i="77"/>
  <c r="R475" i="77"/>
  <c r="R476" i="77"/>
  <c r="R477" i="77"/>
  <c r="R478" i="77"/>
  <c r="R479" i="77"/>
  <c r="R480" i="77"/>
  <c r="R481" i="77"/>
  <c r="R482" i="77"/>
  <c r="R483" i="77"/>
  <c r="R484" i="77"/>
  <c r="R485" i="77"/>
  <c r="R486" i="77"/>
  <c r="R487" i="77"/>
  <c r="R488" i="77"/>
  <c r="R489" i="77"/>
  <c r="R490" i="77"/>
  <c r="R491" i="77"/>
  <c r="R492" i="77"/>
  <c r="R493" i="77"/>
  <c r="R494" i="77"/>
  <c r="R495" i="77"/>
  <c r="R496" i="77"/>
  <c r="R497" i="77"/>
  <c r="R498" i="77"/>
  <c r="R499" i="77"/>
  <c r="R500" i="77"/>
  <c r="R501" i="77"/>
  <c r="R502" i="77"/>
  <c r="R503" i="77"/>
  <c r="R504" i="77"/>
  <c r="R505" i="77"/>
  <c r="R506" i="77"/>
  <c r="R507" i="77"/>
  <c r="R508" i="77"/>
  <c r="R509" i="77"/>
  <c r="R510" i="77"/>
  <c r="R511" i="77"/>
  <c r="R512" i="77"/>
  <c r="R513" i="77"/>
  <c r="R8" i="77"/>
  <c r="H8" i="77" l="1"/>
  <c r="H9" i="77" s="1"/>
  <c r="H10" i="77" s="1"/>
  <c r="H11" i="77" s="1"/>
  <c r="H12" i="77" s="1"/>
  <c r="H13" i="77" s="1"/>
  <c r="H14" i="77" s="1"/>
  <c r="H15" i="77" s="1"/>
  <c r="H16" i="77" s="1"/>
  <c r="H17" i="77" s="1"/>
  <c r="H18" i="77" s="1"/>
  <c r="H19" i="77" s="1"/>
  <c r="H20" i="77" s="1"/>
  <c r="H21" i="77" s="1"/>
  <c r="H22" i="77" s="1"/>
  <c r="H23" i="77" s="1"/>
  <c r="H24" i="77" s="1"/>
  <c r="H25" i="77" s="1"/>
  <c r="H26" i="77" s="1"/>
  <c r="H27" i="77" s="1"/>
  <c r="H28" i="77" s="1"/>
  <c r="H29" i="77" s="1"/>
  <c r="H30" i="77" s="1"/>
  <c r="H31" i="77" s="1"/>
  <c r="H32" i="77" s="1"/>
  <c r="H33" i="77" s="1"/>
  <c r="H34" i="77" s="1"/>
  <c r="H35" i="77" s="1"/>
  <c r="H36" i="77" s="1"/>
  <c r="H37" i="77" s="1"/>
  <c r="H38" i="77" s="1"/>
  <c r="H39" i="77" s="1"/>
  <c r="H40" i="77" s="1"/>
  <c r="H41" i="77" s="1"/>
  <c r="H42" i="77" s="1"/>
  <c r="H43" i="77" s="1"/>
  <c r="H44" i="77" s="1"/>
  <c r="H45" i="77" s="1"/>
  <c r="H46" i="77" s="1"/>
  <c r="H47" i="77" s="1"/>
  <c r="H48" i="77" s="1"/>
  <c r="H49" i="77" s="1"/>
  <c r="H50" i="77" s="1"/>
  <c r="H51" i="77" s="1"/>
  <c r="H52" i="77" s="1"/>
  <c r="H53" i="77" s="1"/>
  <c r="H54" i="77" s="1"/>
  <c r="H55" i="77" s="1"/>
  <c r="H56" i="77" s="1"/>
  <c r="H57" i="77" s="1"/>
  <c r="H58" i="77" s="1"/>
  <c r="H59" i="77" s="1"/>
  <c r="H60" i="77" s="1"/>
  <c r="H61" i="77" s="1"/>
  <c r="H62" i="77" s="1"/>
  <c r="H63" i="77" s="1"/>
  <c r="H64" i="77" s="1"/>
  <c r="H65" i="77" s="1"/>
  <c r="H66" i="77" s="1"/>
  <c r="H67" i="77" s="1"/>
  <c r="H68" i="77" s="1"/>
  <c r="H69" i="77" s="1"/>
  <c r="H70" i="77" s="1"/>
  <c r="H71" i="77" s="1"/>
  <c r="H72" i="77" s="1"/>
  <c r="H73" i="77" s="1"/>
  <c r="H74" i="77" s="1"/>
  <c r="H75" i="77" s="1"/>
  <c r="H76" i="77" s="1"/>
  <c r="H77" i="77" s="1"/>
  <c r="H78" i="77" s="1"/>
  <c r="H79" i="77" s="1"/>
  <c r="H80" i="77" s="1"/>
  <c r="H81" i="77" s="1"/>
  <c r="H82" i="77" s="1"/>
  <c r="H83" i="77" s="1"/>
  <c r="H84" i="77" s="1"/>
  <c r="H85" i="77" s="1"/>
  <c r="H86" i="77" s="1"/>
  <c r="H87" i="77" s="1"/>
  <c r="H88" i="77" s="1"/>
  <c r="H89" i="77" s="1"/>
  <c r="H90" i="77" s="1"/>
  <c r="H91" i="77" s="1"/>
  <c r="H92" i="77" s="1"/>
  <c r="H93" i="77" s="1"/>
  <c r="H94" i="77" s="1"/>
  <c r="H95" i="77" s="1"/>
  <c r="H96" i="77" s="1"/>
  <c r="H97" i="77" s="1"/>
  <c r="H98" i="77" s="1"/>
  <c r="H99" i="77" s="1"/>
  <c r="H100" i="77" s="1"/>
  <c r="H101" i="77" s="1"/>
  <c r="H102" i="77" s="1"/>
  <c r="H103" i="77" s="1"/>
  <c r="H104" i="77" s="1"/>
  <c r="H105" i="77" s="1"/>
  <c r="H106" i="77" s="1"/>
  <c r="H107" i="77" s="1"/>
  <c r="H108" i="77" s="1"/>
  <c r="H109" i="77" s="1"/>
  <c r="H110" i="77" s="1"/>
  <c r="H111" i="77" s="1"/>
  <c r="H112" i="77" s="1"/>
  <c r="H113" i="77" s="1"/>
  <c r="H114" i="77" s="1"/>
  <c r="H115" i="77" s="1"/>
  <c r="H116" i="77" s="1"/>
  <c r="H117" i="77" s="1"/>
  <c r="H118" i="77" s="1"/>
  <c r="H119" i="77" s="1"/>
  <c r="H120" i="77" s="1"/>
  <c r="H121" i="77" s="1"/>
  <c r="H122" i="77" s="1"/>
  <c r="H123" i="77" s="1"/>
  <c r="H124" i="77" s="1"/>
  <c r="H125" i="77" s="1"/>
  <c r="H126" i="77" s="1"/>
  <c r="H127" i="77" s="1"/>
  <c r="H128" i="77" s="1"/>
  <c r="H129" i="77" s="1"/>
  <c r="H130" i="77" s="1"/>
  <c r="H131" i="77" s="1"/>
  <c r="H132" i="77" s="1"/>
  <c r="H133" i="77" s="1"/>
  <c r="H134" i="77" s="1"/>
  <c r="H135" i="77" s="1"/>
  <c r="H136" i="77" s="1"/>
  <c r="H137" i="77" s="1"/>
  <c r="H138" i="77" s="1"/>
  <c r="H139" i="77" s="1"/>
  <c r="H140" i="77" s="1"/>
  <c r="H141" i="77" s="1"/>
  <c r="H142" i="77" s="1"/>
  <c r="H143" i="77" s="1"/>
  <c r="H144" i="77" s="1"/>
  <c r="H145" i="77" s="1"/>
  <c r="H146" i="77" s="1"/>
  <c r="H147" i="77" s="1"/>
  <c r="H148" i="77" s="1"/>
  <c r="H149" i="77" s="1"/>
  <c r="H150" i="77" s="1"/>
  <c r="H151" i="77" s="1"/>
  <c r="H152" i="77" s="1"/>
  <c r="H153" i="77" s="1"/>
  <c r="H154" i="77" s="1"/>
  <c r="H155" i="77" s="1"/>
  <c r="H156" i="77" s="1"/>
  <c r="H157" i="77" s="1"/>
  <c r="H158" i="77" s="1"/>
  <c r="H159" i="77" s="1"/>
  <c r="H160" i="77" s="1"/>
  <c r="H161" i="77" s="1"/>
  <c r="H162" i="77" s="1"/>
  <c r="H163" i="77" s="1"/>
  <c r="H164" i="77" s="1"/>
  <c r="H165" i="77" s="1"/>
  <c r="H166" i="77" s="1"/>
  <c r="H167" i="77" s="1"/>
  <c r="H168" i="77" s="1"/>
  <c r="H169" i="77" s="1"/>
  <c r="H170" i="77" s="1"/>
  <c r="H171" i="77" s="1"/>
  <c r="H172" i="77" s="1"/>
  <c r="H173" i="77" s="1"/>
  <c r="H174" i="77" s="1"/>
  <c r="H175" i="77" s="1"/>
  <c r="H176" i="77" s="1"/>
  <c r="H177" i="77" s="1"/>
  <c r="H178" i="77" s="1"/>
  <c r="H179" i="77" s="1"/>
  <c r="H180" i="77" s="1"/>
  <c r="H181" i="77" s="1"/>
  <c r="H182" i="77" s="1"/>
  <c r="H183" i="77" s="1"/>
  <c r="H184" i="77" s="1"/>
  <c r="H185" i="77" s="1"/>
  <c r="H186" i="77" s="1"/>
  <c r="H187" i="77" s="1"/>
  <c r="H188" i="77" s="1"/>
  <c r="H189" i="77" s="1"/>
  <c r="H190" i="77" s="1"/>
  <c r="H191" i="77" s="1"/>
  <c r="H192" i="77" s="1"/>
  <c r="H193" i="77" s="1"/>
  <c r="H194" i="77" s="1"/>
  <c r="H195" i="77" s="1"/>
  <c r="H196" i="77" s="1"/>
  <c r="H197" i="77" s="1"/>
  <c r="H198" i="77" s="1"/>
  <c r="H199" i="77" s="1"/>
  <c r="H200" i="77" s="1"/>
  <c r="H201" i="77" s="1"/>
  <c r="H202" i="77" s="1"/>
  <c r="H203" i="77" s="1"/>
  <c r="H204" i="77" s="1"/>
  <c r="H205" i="77" s="1"/>
  <c r="H206" i="77" s="1"/>
  <c r="H207" i="77" s="1"/>
  <c r="H208" i="77" s="1"/>
  <c r="H209" i="77" s="1"/>
  <c r="H210" i="77" s="1"/>
  <c r="H211" i="77" s="1"/>
  <c r="H212" i="77" s="1"/>
  <c r="H213" i="77" s="1"/>
  <c r="H214" i="77" s="1"/>
  <c r="H215" i="77" s="1"/>
  <c r="H216" i="77" s="1"/>
  <c r="H217" i="77" s="1"/>
  <c r="H218" i="77" s="1"/>
  <c r="H219" i="77" s="1"/>
  <c r="H220" i="77" s="1"/>
  <c r="H221" i="77" s="1"/>
  <c r="H222" i="77" s="1"/>
  <c r="H223" i="77" s="1"/>
  <c r="H224" i="77" s="1"/>
  <c r="H225" i="77" s="1"/>
  <c r="H226" i="77" s="1"/>
  <c r="H227" i="77" s="1"/>
  <c r="H228" i="77" s="1"/>
  <c r="H229" i="77" s="1"/>
  <c r="H230" i="77" s="1"/>
  <c r="H231" i="77" s="1"/>
  <c r="H232" i="77" s="1"/>
  <c r="H233" i="77" s="1"/>
  <c r="H234" i="77" s="1"/>
  <c r="H235" i="77" s="1"/>
  <c r="H236" i="77" s="1"/>
  <c r="H237" i="77" s="1"/>
  <c r="H238" i="77" s="1"/>
  <c r="H239" i="77" s="1"/>
  <c r="H240" i="77" s="1"/>
  <c r="H241" i="77" s="1"/>
  <c r="H242" i="77" s="1"/>
  <c r="H243" i="77" s="1"/>
  <c r="H244" i="77" s="1"/>
  <c r="H245" i="77" s="1"/>
  <c r="H246" i="77" s="1"/>
  <c r="H247" i="77" s="1"/>
  <c r="H248" i="77" s="1"/>
  <c r="H249" i="77" s="1"/>
  <c r="H250" i="77" s="1"/>
  <c r="H251" i="77" s="1"/>
  <c r="H252" i="77" s="1"/>
  <c r="H253" i="77" s="1"/>
  <c r="H254" i="77" s="1"/>
  <c r="H255" i="77" s="1"/>
  <c r="H256" i="77" s="1"/>
  <c r="H257" i="77" s="1"/>
  <c r="H258" i="77" s="1"/>
  <c r="H259" i="77" s="1"/>
  <c r="H260" i="77" s="1"/>
  <c r="H261" i="77" s="1"/>
  <c r="H262" i="77" s="1"/>
  <c r="H263" i="77" s="1"/>
  <c r="H264" i="77" s="1"/>
  <c r="H265" i="77" s="1"/>
  <c r="H266" i="77" s="1"/>
  <c r="H267" i="77" s="1"/>
  <c r="H268" i="77" s="1"/>
  <c r="H269" i="77" s="1"/>
  <c r="H270" i="77" s="1"/>
  <c r="H271" i="77" s="1"/>
  <c r="H272" i="77" s="1"/>
  <c r="H273" i="77" s="1"/>
  <c r="H274" i="77" s="1"/>
  <c r="H275" i="77" s="1"/>
  <c r="H276" i="77" s="1"/>
  <c r="H277" i="77" s="1"/>
  <c r="H278" i="77" s="1"/>
  <c r="H279" i="77" s="1"/>
  <c r="H280" i="77" s="1"/>
  <c r="H281" i="77" s="1"/>
  <c r="H282" i="77" s="1"/>
  <c r="H283" i="77" s="1"/>
  <c r="H284" i="77" s="1"/>
  <c r="H285" i="77" s="1"/>
  <c r="H286" i="77" s="1"/>
  <c r="H287" i="77" s="1"/>
  <c r="H288" i="77" s="1"/>
  <c r="H289" i="77" s="1"/>
  <c r="H290" i="77" s="1"/>
  <c r="H291" i="77" s="1"/>
  <c r="H292" i="77" s="1"/>
  <c r="H293" i="77" s="1"/>
  <c r="H294" i="77" s="1"/>
  <c r="H295" i="77" s="1"/>
  <c r="H296" i="77" s="1"/>
  <c r="H297" i="77" s="1"/>
  <c r="H298" i="77" s="1"/>
  <c r="H299" i="77" s="1"/>
  <c r="H300" i="77" s="1"/>
  <c r="H301" i="77" s="1"/>
  <c r="H302" i="77" s="1"/>
  <c r="H303" i="77" s="1"/>
  <c r="H304" i="77" s="1"/>
  <c r="H305" i="77" s="1"/>
  <c r="H306" i="77" s="1"/>
  <c r="H307" i="77" s="1"/>
  <c r="H308" i="77" s="1"/>
  <c r="H309" i="77" s="1"/>
  <c r="H310" i="77" s="1"/>
  <c r="H311" i="77" s="1"/>
  <c r="H312" i="77" s="1"/>
  <c r="H313" i="77" s="1"/>
  <c r="H314" i="77" s="1"/>
  <c r="H315" i="77" s="1"/>
  <c r="H316" i="77" s="1"/>
  <c r="H317" i="77" s="1"/>
  <c r="H318" i="77" s="1"/>
  <c r="H319" i="77" s="1"/>
  <c r="H320" i="77" s="1"/>
  <c r="H321" i="77" s="1"/>
  <c r="H322" i="77" s="1"/>
  <c r="H323" i="77" s="1"/>
  <c r="H324" i="77" s="1"/>
  <c r="H325" i="77" s="1"/>
  <c r="H326" i="77" s="1"/>
  <c r="H327" i="77" s="1"/>
  <c r="H328" i="77" s="1"/>
  <c r="H329" i="77" s="1"/>
  <c r="H330" i="77" s="1"/>
  <c r="H331" i="77" s="1"/>
  <c r="H332" i="77" s="1"/>
  <c r="H333" i="77" s="1"/>
  <c r="H334" i="77" s="1"/>
  <c r="H335" i="77" s="1"/>
  <c r="H336" i="77" s="1"/>
  <c r="H337" i="77" s="1"/>
  <c r="H338" i="77" s="1"/>
  <c r="H339" i="77" s="1"/>
  <c r="H340" i="77" s="1"/>
  <c r="H341" i="77" s="1"/>
  <c r="H342" i="77" s="1"/>
  <c r="H343" i="77" s="1"/>
  <c r="H344" i="77" s="1"/>
  <c r="H345" i="77" s="1"/>
  <c r="H346" i="77" s="1"/>
  <c r="H347" i="77" s="1"/>
  <c r="H348" i="77" s="1"/>
  <c r="H349" i="77" s="1"/>
  <c r="H350" i="77" s="1"/>
  <c r="H351" i="77" s="1"/>
  <c r="H352" i="77" s="1"/>
  <c r="H353" i="77" s="1"/>
  <c r="H354" i="77" s="1"/>
  <c r="H355" i="77" s="1"/>
  <c r="H356" i="77" s="1"/>
  <c r="H357" i="77" s="1"/>
  <c r="H358" i="77" s="1"/>
  <c r="H359" i="77" s="1"/>
  <c r="H360" i="77" s="1"/>
  <c r="H361" i="77" s="1"/>
  <c r="H362" i="77" s="1"/>
  <c r="H363" i="77" s="1"/>
  <c r="H364" i="77" s="1"/>
  <c r="H365" i="77" s="1"/>
  <c r="H366" i="77" s="1"/>
  <c r="H367" i="77" s="1"/>
  <c r="H368" i="77" s="1"/>
  <c r="H369" i="77" s="1"/>
  <c r="H370" i="77" s="1"/>
  <c r="H371" i="77" s="1"/>
  <c r="H372" i="77" s="1"/>
  <c r="H373" i="77" s="1"/>
  <c r="H374" i="77" s="1"/>
  <c r="H375" i="77" s="1"/>
  <c r="H376" i="77" s="1"/>
  <c r="H377" i="77" s="1"/>
  <c r="H378" i="77" s="1"/>
  <c r="H379" i="77" s="1"/>
  <c r="H380" i="77" s="1"/>
  <c r="H381" i="77" s="1"/>
  <c r="H382" i="77" s="1"/>
  <c r="H383" i="77" s="1"/>
  <c r="H384" i="77" s="1"/>
  <c r="H385" i="77" s="1"/>
  <c r="H386" i="77" s="1"/>
  <c r="H387" i="77" s="1"/>
  <c r="H388" i="77" s="1"/>
  <c r="H389" i="77" s="1"/>
  <c r="H390" i="77" s="1"/>
  <c r="H391" i="77" s="1"/>
  <c r="H392" i="77" s="1"/>
  <c r="H393" i="77" s="1"/>
  <c r="H394" i="77" s="1"/>
  <c r="H395" i="77" s="1"/>
  <c r="H396" i="77" s="1"/>
  <c r="H397" i="77" s="1"/>
  <c r="H398" i="77" s="1"/>
  <c r="H399" i="77" s="1"/>
  <c r="H400" i="77" s="1"/>
  <c r="H401" i="77" s="1"/>
  <c r="H402" i="77" s="1"/>
  <c r="H403" i="77" s="1"/>
  <c r="H404" i="77" s="1"/>
  <c r="H405" i="77" s="1"/>
  <c r="H406" i="77" s="1"/>
  <c r="H407" i="77" s="1"/>
  <c r="H408" i="77" s="1"/>
  <c r="H409" i="77" s="1"/>
  <c r="H410" i="77" s="1"/>
  <c r="H411" i="77" s="1"/>
  <c r="H412" i="77" s="1"/>
  <c r="H413" i="77" s="1"/>
  <c r="H414" i="77" s="1"/>
  <c r="H415" i="77" s="1"/>
  <c r="H416" i="77" s="1"/>
  <c r="H417" i="77" s="1"/>
  <c r="H418" i="77" s="1"/>
  <c r="H419" i="77" s="1"/>
  <c r="H420" i="77" s="1"/>
  <c r="H421" i="77" s="1"/>
  <c r="H422" i="77" s="1"/>
  <c r="H423" i="77" s="1"/>
  <c r="H424" i="77" s="1"/>
  <c r="H425" i="77" s="1"/>
  <c r="H426" i="77" s="1"/>
  <c r="H427" i="77" s="1"/>
  <c r="H428" i="77" s="1"/>
  <c r="H429" i="77" s="1"/>
  <c r="H430" i="77" s="1"/>
  <c r="H431" i="77" s="1"/>
  <c r="H432" i="77" s="1"/>
  <c r="H433" i="77" s="1"/>
  <c r="H434" i="77" s="1"/>
  <c r="H435" i="77" s="1"/>
  <c r="H436" i="77" s="1"/>
  <c r="H437" i="77" s="1"/>
  <c r="H438" i="77" s="1"/>
  <c r="H439" i="77" s="1"/>
  <c r="H440" i="77" s="1"/>
  <c r="H441" i="77" s="1"/>
  <c r="H442" i="77" s="1"/>
  <c r="H443" i="77" s="1"/>
  <c r="H444" i="77" s="1"/>
  <c r="H445" i="77" s="1"/>
  <c r="H446" i="77" s="1"/>
  <c r="H447" i="77" s="1"/>
  <c r="H448" i="77" s="1"/>
  <c r="H449" i="77" s="1"/>
  <c r="H450" i="77" s="1"/>
  <c r="H451" i="77" s="1"/>
  <c r="H452" i="77" s="1"/>
  <c r="H453" i="77" s="1"/>
  <c r="H454" i="77" s="1"/>
  <c r="H455" i="77" s="1"/>
  <c r="H456" i="77" s="1"/>
  <c r="H457" i="77" s="1"/>
  <c r="H458" i="77" s="1"/>
  <c r="H459" i="77" s="1"/>
  <c r="H460" i="77" s="1"/>
  <c r="H461" i="77" s="1"/>
  <c r="H462" i="77" s="1"/>
  <c r="H463" i="77" s="1"/>
  <c r="H464" i="77" s="1"/>
  <c r="H465" i="77" s="1"/>
  <c r="H466" i="77" s="1"/>
  <c r="H467" i="77" s="1"/>
  <c r="H468" i="77" s="1"/>
  <c r="H469" i="77" s="1"/>
  <c r="H470" i="77" s="1"/>
  <c r="H471" i="77" s="1"/>
  <c r="H472" i="77" s="1"/>
  <c r="H473" i="77" s="1"/>
  <c r="H474" i="77" s="1"/>
  <c r="H475" i="77" s="1"/>
  <c r="H476" i="77" s="1"/>
  <c r="H477" i="77" s="1"/>
  <c r="H478" i="77" s="1"/>
  <c r="H479" i="77" s="1"/>
  <c r="H480" i="77" s="1"/>
  <c r="H481" i="77" s="1"/>
  <c r="H482" i="77" s="1"/>
  <c r="H483" i="77" s="1"/>
  <c r="H484" i="77" s="1"/>
  <c r="H485" i="77" s="1"/>
  <c r="H486" i="77" s="1"/>
  <c r="H487" i="77" s="1"/>
  <c r="H488" i="77" s="1"/>
  <c r="H489" i="77" s="1"/>
  <c r="H490" i="77" s="1"/>
  <c r="H491" i="77" s="1"/>
  <c r="H492" i="77" s="1"/>
  <c r="H493" i="77" s="1"/>
  <c r="H494" i="77" s="1"/>
  <c r="H495" i="77" s="1"/>
  <c r="H496" i="77" s="1"/>
  <c r="H497" i="77" s="1"/>
  <c r="H498" i="77" s="1"/>
  <c r="H499" i="77" s="1"/>
  <c r="H500" i="77" s="1"/>
  <c r="H501" i="77" s="1"/>
  <c r="H502" i="77" s="1"/>
  <c r="H503" i="77" s="1"/>
  <c r="H504" i="77" s="1"/>
  <c r="H505" i="77" s="1"/>
  <c r="H506" i="77" s="1"/>
  <c r="H507" i="77" s="1"/>
  <c r="H508" i="77" s="1"/>
  <c r="H509" i="77" s="1"/>
  <c r="H510" i="77" s="1"/>
  <c r="H511" i="77" s="1"/>
  <c r="H512" i="77" s="1"/>
  <c r="H513" i="77" s="1"/>
  <c r="J8" i="77"/>
  <c r="K8" i="77"/>
  <c r="I8" i="77"/>
  <c r="J9" i="77" l="1"/>
  <c r="N8" i="77"/>
  <c r="I9" i="77"/>
  <c r="M8" i="77"/>
  <c r="K9" i="77"/>
  <c r="O8" i="77"/>
  <c r="L8" i="77"/>
  <c r="L9" i="77" l="1"/>
  <c r="I10" i="77"/>
  <c r="M9" i="77"/>
  <c r="K10" i="77"/>
  <c r="O9" i="77"/>
  <c r="J10" i="77"/>
  <c r="N9" i="77"/>
  <c r="J11" i="77" l="1"/>
  <c r="N10" i="77"/>
  <c r="I11" i="77"/>
  <c r="M10" i="77"/>
  <c r="K11" i="77"/>
  <c r="O10" i="77"/>
  <c r="L10" i="77"/>
  <c r="L11" i="77" l="1"/>
  <c r="I12" i="77"/>
  <c r="M11" i="77"/>
  <c r="K12" i="77"/>
  <c r="O11" i="77"/>
  <c r="J12" i="77"/>
  <c r="N11" i="77"/>
  <c r="I13" i="77" l="1"/>
  <c r="M12" i="77"/>
  <c r="J13" i="77"/>
  <c r="N12" i="77"/>
  <c r="K13" i="77"/>
  <c r="O12" i="77"/>
  <c r="L12" i="77"/>
  <c r="L13" i="77" l="1"/>
  <c r="J14" i="77"/>
  <c r="N13" i="77"/>
  <c r="K14" i="77"/>
  <c r="O13" i="77"/>
  <c r="I14" i="77"/>
  <c r="M13" i="77"/>
  <c r="J15" i="77" l="1"/>
  <c r="N14" i="77"/>
  <c r="I15" i="77"/>
  <c r="M14" i="77"/>
  <c r="K15" i="77"/>
  <c r="O14" i="77"/>
  <c r="L14" i="77"/>
  <c r="I16" i="77" l="1"/>
  <c r="M15" i="77"/>
  <c r="L15" i="77"/>
  <c r="K16" i="77"/>
  <c r="O15" i="77"/>
  <c r="J16" i="77"/>
  <c r="N15" i="77"/>
  <c r="L16" i="77" l="1"/>
  <c r="J17" i="77"/>
  <c r="N16" i="77"/>
  <c r="K17" i="77"/>
  <c r="O16" i="77"/>
  <c r="I17" i="77"/>
  <c r="M16" i="77"/>
  <c r="I18" i="77" l="1"/>
  <c r="M17" i="77"/>
  <c r="J18" i="77"/>
  <c r="N17" i="77"/>
  <c r="K18" i="77"/>
  <c r="O17" i="77"/>
  <c r="L17" i="77"/>
  <c r="L18" i="77" l="1"/>
  <c r="J19" i="77"/>
  <c r="N18" i="77"/>
  <c r="K19" i="77"/>
  <c r="O18" i="77"/>
  <c r="I19" i="77"/>
  <c r="M18" i="77"/>
  <c r="J20" i="77" l="1"/>
  <c r="N19" i="77"/>
  <c r="I20" i="77"/>
  <c r="M19" i="77"/>
  <c r="K20" i="77"/>
  <c r="O19" i="77"/>
  <c r="L19" i="77"/>
  <c r="I21" i="77" l="1"/>
  <c r="M20" i="77"/>
  <c r="L20" i="77"/>
  <c r="K21" i="77"/>
  <c r="O20" i="77"/>
  <c r="J21" i="77"/>
  <c r="N20" i="77"/>
  <c r="J22" i="77" l="1"/>
  <c r="N21" i="77"/>
  <c r="L21" i="77"/>
  <c r="K22" i="77"/>
  <c r="O21" i="77"/>
  <c r="I22" i="77"/>
  <c r="M21" i="77"/>
  <c r="I23" i="77" l="1"/>
  <c r="M22" i="77"/>
  <c r="L22" i="77"/>
  <c r="K23" i="77"/>
  <c r="O22" i="77"/>
  <c r="J23" i="77"/>
  <c r="N22" i="77"/>
  <c r="J24" i="77" l="1"/>
  <c r="N23" i="77"/>
  <c r="L23" i="77"/>
  <c r="K24" i="77"/>
  <c r="O23" i="77"/>
  <c r="I24" i="77"/>
  <c r="M23" i="77"/>
  <c r="L24" i="77" l="1"/>
  <c r="I25" i="77"/>
  <c r="M24" i="77"/>
  <c r="K25" i="77"/>
  <c r="O24" i="77"/>
  <c r="J25" i="77"/>
  <c r="N24" i="77"/>
  <c r="J26" i="77" l="1"/>
  <c r="N25" i="77"/>
  <c r="I26" i="77"/>
  <c r="M25" i="77"/>
  <c r="K26" i="77"/>
  <c r="O25" i="77"/>
  <c r="L25" i="77"/>
  <c r="I27" i="77" l="1"/>
  <c r="M26" i="77"/>
  <c r="L26" i="77"/>
  <c r="K27" i="77"/>
  <c r="O26" i="77"/>
  <c r="J27" i="77"/>
  <c r="N26" i="77"/>
  <c r="L27" i="77" l="1"/>
  <c r="J28" i="77"/>
  <c r="N27" i="77"/>
  <c r="K28" i="77"/>
  <c r="O27" i="77"/>
  <c r="I28" i="77"/>
  <c r="M27" i="77"/>
  <c r="I29" i="77" l="1"/>
  <c r="M28" i="77"/>
  <c r="J29" i="77"/>
  <c r="N28" i="77"/>
  <c r="K29" i="77"/>
  <c r="O28" i="77"/>
  <c r="L28" i="77"/>
  <c r="L29" i="77" l="1"/>
  <c r="J30" i="77"/>
  <c r="N29" i="77"/>
  <c r="K30" i="77"/>
  <c r="O29" i="77"/>
  <c r="I30" i="77"/>
  <c r="M29" i="77"/>
  <c r="I31" i="77" l="1"/>
  <c r="M30" i="77"/>
  <c r="J31" i="77"/>
  <c r="N30" i="77"/>
  <c r="K31" i="77"/>
  <c r="O30" i="77"/>
  <c r="L30" i="77"/>
  <c r="L31" i="77" l="1"/>
  <c r="J32" i="77"/>
  <c r="N31" i="77"/>
  <c r="K32" i="77"/>
  <c r="O31" i="77"/>
  <c r="I32" i="77"/>
  <c r="M31" i="77"/>
  <c r="J33" i="77" l="1"/>
  <c r="N32" i="77"/>
  <c r="I33" i="77"/>
  <c r="M32" i="77"/>
  <c r="K33" i="77"/>
  <c r="O32" i="77"/>
  <c r="L32" i="77"/>
  <c r="L33" i="77" l="1"/>
  <c r="I34" i="77"/>
  <c r="M33" i="77"/>
  <c r="K34" i="77"/>
  <c r="O33" i="77"/>
  <c r="J34" i="77"/>
  <c r="N33" i="77"/>
  <c r="J35" i="77" l="1"/>
  <c r="N34" i="77"/>
  <c r="I35" i="77"/>
  <c r="M34" i="77"/>
  <c r="K35" i="77"/>
  <c r="O34" i="77"/>
  <c r="L34" i="77"/>
  <c r="L35" i="77" l="1"/>
  <c r="I36" i="77"/>
  <c r="M35" i="77"/>
  <c r="K36" i="77"/>
  <c r="O35" i="77"/>
  <c r="J36" i="77"/>
  <c r="N35" i="77"/>
  <c r="J37" i="77" l="1"/>
  <c r="N36" i="77"/>
  <c r="I37" i="77"/>
  <c r="M36" i="77"/>
  <c r="K37" i="77"/>
  <c r="O36" i="77"/>
  <c r="L36" i="77"/>
  <c r="I38" i="77" l="1"/>
  <c r="M37" i="77"/>
  <c r="L37" i="77"/>
  <c r="K38" i="77"/>
  <c r="O37" i="77"/>
  <c r="J38" i="77"/>
  <c r="N37" i="77"/>
  <c r="J39" i="77" l="1"/>
  <c r="N38" i="77"/>
  <c r="L38" i="77"/>
  <c r="K39" i="77"/>
  <c r="O38" i="77"/>
  <c r="I39" i="77"/>
  <c r="M38" i="77"/>
  <c r="L39" i="77" l="1"/>
  <c r="I40" i="77"/>
  <c r="M39" i="77"/>
  <c r="K40" i="77"/>
  <c r="O39" i="77"/>
  <c r="J40" i="77"/>
  <c r="N39" i="77"/>
  <c r="J41" i="77" l="1"/>
  <c r="N40" i="77"/>
  <c r="I41" i="77"/>
  <c r="M40" i="77"/>
  <c r="K41" i="77"/>
  <c r="O40" i="77"/>
  <c r="L40" i="77"/>
  <c r="L41" i="77" l="1"/>
  <c r="I42" i="77"/>
  <c r="M41" i="77"/>
  <c r="K42" i="77"/>
  <c r="O41" i="77"/>
  <c r="J42" i="77"/>
  <c r="N41" i="77"/>
  <c r="I43" i="77" l="1"/>
  <c r="M42" i="77"/>
  <c r="J43" i="77"/>
  <c r="N42" i="77"/>
  <c r="K43" i="77"/>
  <c r="O42" i="77"/>
  <c r="L42" i="77"/>
  <c r="L43" i="77" l="1"/>
  <c r="J44" i="77"/>
  <c r="N43" i="77"/>
  <c r="K44" i="77"/>
  <c r="O43" i="77"/>
  <c r="I44" i="77"/>
  <c r="M43" i="77"/>
  <c r="J45" i="77" l="1"/>
  <c r="N44" i="77"/>
  <c r="I45" i="77"/>
  <c r="M44" i="77"/>
  <c r="K45" i="77"/>
  <c r="O44" i="77"/>
  <c r="L44" i="77"/>
  <c r="L45" i="77" l="1"/>
  <c r="I46" i="77"/>
  <c r="M45" i="77"/>
  <c r="K46" i="77"/>
  <c r="O45" i="77"/>
  <c r="J46" i="77"/>
  <c r="N45" i="77"/>
  <c r="I47" i="77" l="1"/>
  <c r="M46" i="77"/>
  <c r="J47" i="77"/>
  <c r="N46" i="77"/>
  <c r="K47" i="77"/>
  <c r="O46" i="77"/>
  <c r="L46" i="77"/>
  <c r="J48" i="77" l="1"/>
  <c r="N47" i="77"/>
  <c r="L47" i="77"/>
  <c r="K48" i="77"/>
  <c r="O47" i="77"/>
  <c r="I48" i="77"/>
  <c r="M47" i="77"/>
  <c r="L48" i="77" l="1"/>
  <c r="I49" i="77"/>
  <c r="M48" i="77"/>
  <c r="K49" i="77"/>
  <c r="O48" i="77"/>
  <c r="J49" i="77"/>
  <c r="N48" i="77"/>
  <c r="I50" i="77" l="1"/>
  <c r="M49" i="77"/>
  <c r="J50" i="77"/>
  <c r="N49" i="77"/>
  <c r="K50" i="77"/>
  <c r="O49" i="77"/>
  <c r="L49" i="77"/>
  <c r="J51" i="77" l="1"/>
  <c r="N50" i="77"/>
  <c r="L50" i="77"/>
  <c r="K51" i="77"/>
  <c r="O50" i="77"/>
  <c r="I51" i="77"/>
  <c r="M50" i="77"/>
  <c r="I52" i="77" l="1"/>
  <c r="M51" i="77"/>
  <c r="L51" i="77"/>
  <c r="K52" i="77"/>
  <c r="O51" i="77"/>
  <c r="J52" i="77"/>
  <c r="N51" i="77"/>
  <c r="L52" i="77" l="1"/>
  <c r="J53" i="77"/>
  <c r="N52" i="77"/>
  <c r="K53" i="77"/>
  <c r="O52" i="77"/>
  <c r="I53" i="77"/>
  <c r="M52" i="77"/>
  <c r="I54" i="77" l="1"/>
  <c r="M53" i="77"/>
  <c r="J54" i="77"/>
  <c r="N53" i="77"/>
  <c r="K54" i="77"/>
  <c r="O53" i="77"/>
  <c r="L53" i="77"/>
  <c r="L54" i="77" l="1"/>
  <c r="J55" i="77"/>
  <c r="N54" i="77"/>
  <c r="K55" i="77"/>
  <c r="O54" i="77"/>
  <c r="I55" i="77"/>
  <c r="M54" i="77"/>
  <c r="I56" i="77" l="1"/>
  <c r="M55" i="77"/>
  <c r="J56" i="77"/>
  <c r="N55" i="77"/>
  <c r="K56" i="77"/>
  <c r="O55" i="77"/>
  <c r="L55" i="77"/>
  <c r="J57" i="77" l="1"/>
  <c r="N56" i="77"/>
  <c r="L56" i="77"/>
  <c r="K57" i="77"/>
  <c r="O56" i="77"/>
  <c r="I57" i="77"/>
  <c r="M56" i="77"/>
  <c r="L57" i="77" l="1"/>
  <c r="I58" i="77"/>
  <c r="M57" i="77"/>
  <c r="K58" i="77"/>
  <c r="O57" i="77"/>
  <c r="J58" i="77"/>
  <c r="N57" i="77"/>
  <c r="J59" i="77" l="1"/>
  <c r="N58" i="77"/>
  <c r="I59" i="77"/>
  <c r="M58" i="77"/>
  <c r="K59" i="77"/>
  <c r="O58" i="77"/>
  <c r="L58" i="77"/>
  <c r="L59" i="77" l="1"/>
  <c r="I60" i="77"/>
  <c r="M59" i="77"/>
  <c r="K60" i="77"/>
  <c r="O59" i="77"/>
  <c r="J60" i="77"/>
  <c r="N59" i="77"/>
  <c r="J61" i="77" l="1"/>
  <c r="N60" i="77"/>
  <c r="I61" i="77"/>
  <c r="M60" i="77"/>
  <c r="K61" i="77"/>
  <c r="O60" i="77"/>
  <c r="L60" i="77"/>
  <c r="L61" i="77" l="1"/>
  <c r="I62" i="77"/>
  <c r="M61" i="77"/>
  <c r="K62" i="77"/>
  <c r="O61" i="77"/>
  <c r="J62" i="77"/>
  <c r="N61" i="77"/>
  <c r="J63" i="77" l="1"/>
  <c r="N62" i="77"/>
  <c r="I63" i="77"/>
  <c r="M62" i="77"/>
  <c r="K63" i="77"/>
  <c r="O62" i="77"/>
  <c r="L62" i="77"/>
  <c r="L63" i="77" l="1"/>
  <c r="I64" i="77"/>
  <c r="M63" i="77"/>
  <c r="K64" i="77"/>
  <c r="O63" i="77"/>
  <c r="J64" i="77"/>
  <c r="N63" i="77"/>
  <c r="J65" i="77" l="1"/>
  <c r="N64" i="77"/>
  <c r="I65" i="77"/>
  <c r="M64" i="77"/>
  <c r="K65" i="77"/>
  <c r="O64" i="77"/>
  <c r="L64" i="77"/>
  <c r="L65" i="77" l="1"/>
  <c r="I66" i="77"/>
  <c r="M65" i="77"/>
  <c r="K66" i="77"/>
  <c r="O65" i="77"/>
  <c r="J66" i="77"/>
  <c r="N65" i="77"/>
  <c r="J67" i="77" l="1"/>
  <c r="N66" i="77"/>
  <c r="I67" i="77"/>
  <c r="M66" i="77"/>
  <c r="K67" i="77"/>
  <c r="O66" i="77"/>
  <c r="L66" i="77"/>
  <c r="L67" i="77" l="1"/>
  <c r="I68" i="77"/>
  <c r="M67" i="77"/>
  <c r="K68" i="77"/>
  <c r="O67" i="77"/>
  <c r="J68" i="77"/>
  <c r="N67" i="77"/>
  <c r="I69" i="77" l="1"/>
  <c r="M68" i="77"/>
  <c r="J69" i="77"/>
  <c r="N68" i="77"/>
  <c r="K69" i="77"/>
  <c r="O68" i="77"/>
  <c r="L68" i="77"/>
  <c r="L69" i="77" l="1"/>
  <c r="J70" i="77"/>
  <c r="N69" i="77"/>
  <c r="K70" i="77"/>
  <c r="O69" i="77"/>
  <c r="I70" i="77"/>
  <c r="M69" i="77"/>
  <c r="J71" i="77" l="1"/>
  <c r="N70" i="77"/>
  <c r="I71" i="77"/>
  <c r="M70" i="77"/>
  <c r="K71" i="77"/>
  <c r="O70" i="77"/>
  <c r="L70" i="77"/>
  <c r="L71" i="77" l="1"/>
  <c r="I72" i="77"/>
  <c r="M71" i="77"/>
  <c r="K72" i="77"/>
  <c r="O71" i="77"/>
  <c r="J72" i="77"/>
  <c r="N71" i="77"/>
  <c r="J73" i="77" l="1"/>
  <c r="N72" i="77"/>
  <c r="I73" i="77"/>
  <c r="M72" i="77"/>
  <c r="K73" i="77"/>
  <c r="O72" i="77"/>
  <c r="L72" i="77"/>
  <c r="L73" i="77" l="1"/>
  <c r="I74" i="77"/>
  <c r="M73" i="77"/>
  <c r="K74" i="77"/>
  <c r="O73" i="77"/>
  <c r="J74" i="77"/>
  <c r="N73" i="77"/>
  <c r="J75" i="77" l="1"/>
  <c r="N74" i="77"/>
  <c r="I75" i="77"/>
  <c r="M74" i="77"/>
  <c r="K75" i="77"/>
  <c r="O74" i="77"/>
  <c r="L74" i="77"/>
  <c r="L75" i="77" l="1"/>
  <c r="I76" i="77"/>
  <c r="M75" i="77"/>
  <c r="K76" i="77"/>
  <c r="O75" i="77"/>
  <c r="J76" i="77"/>
  <c r="N75" i="77"/>
  <c r="I77" i="77" l="1"/>
  <c r="M76" i="77"/>
  <c r="J77" i="77"/>
  <c r="N76" i="77"/>
  <c r="K77" i="77"/>
  <c r="O76" i="77"/>
  <c r="L76" i="77"/>
  <c r="L77" i="77" l="1"/>
  <c r="J78" i="77"/>
  <c r="N77" i="77"/>
  <c r="K78" i="77"/>
  <c r="O77" i="77"/>
  <c r="I78" i="77"/>
  <c r="M77" i="77"/>
  <c r="I79" i="77" l="1"/>
  <c r="M78" i="77"/>
  <c r="J79" i="77"/>
  <c r="N78" i="77"/>
  <c r="K79" i="77"/>
  <c r="O78" i="77"/>
  <c r="L78" i="77"/>
  <c r="L79" i="77" l="1"/>
  <c r="J80" i="77"/>
  <c r="N79" i="77"/>
  <c r="K80" i="77"/>
  <c r="O79" i="77"/>
  <c r="I80" i="77"/>
  <c r="M79" i="77"/>
  <c r="I81" i="77" l="1"/>
  <c r="M80" i="77"/>
  <c r="J81" i="77"/>
  <c r="N80" i="77"/>
  <c r="K81" i="77"/>
  <c r="O80" i="77"/>
  <c r="L80" i="77"/>
  <c r="L81" i="77" l="1"/>
  <c r="J82" i="77"/>
  <c r="N81" i="77"/>
  <c r="K82" i="77"/>
  <c r="O81" i="77"/>
  <c r="I82" i="77"/>
  <c r="M81" i="77"/>
  <c r="I83" i="77" l="1"/>
  <c r="M82" i="77"/>
  <c r="J83" i="77"/>
  <c r="N82" i="77"/>
  <c r="K83" i="77"/>
  <c r="O82" i="77"/>
  <c r="L82" i="77"/>
  <c r="L83" i="77" l="1"/>
  <c r="J84" i="77"/>
  <c r="N83" i="77"/>
  <c r="K84" i="77"/>
  <c r="O83" i="77"/>
  <c r="I84" i="77"/>
  <c r="M83" i="77"/>
  <c r="I85" i="77" l="1"/>
  <c r="M84" i="77"/>
  <c r="J85" i="77"/>
  <c r="N84" i="77"/>
  <c r="K85" i="77"/>
  <c r="O84" i="77"/>
  <c r="L84" i="77"/>
  <c r="L85" i="77" l="1"/>
  <c r="J86" i="77"/>
  <c r="N85" i="77"/>
  <c r="K86" i="77"/>
  <c r="O85" i="77"/>
  <c r="I86" i="77"/>
  <c r="M85" i="77"/>
  <c r="J87" i="77" l="1"/>
  <c r="N86" i="77"/>
  <c r="I87" i="77"/>
  <c r="M86" i="77"/>
  <c r="K87" i="77"/>
  <c r="O86" i="77"/>
  <c r="L86" i="77"/>
  <c r="I88" i="77" l="1"/>
  <c r="M87" i="77"/>
  <c r="L87" i="77"/>
  <c r="K88" i="77"/>
  <c r="O87" i="77"/>
  <c r="J88" i="77"/>
  <c r="N87" i="77"/>
  <c r="L88" i="77" l="1"/>
  <c r="J89" i="77"/>
  <c r="N88" i="77"/>
  <c r="K89" i="77"/>
  <c r="O88" i="77"/>
  <c r="I89" i="77"/>
  <c r="M88" i="77"/>
  <c r="I90" i="77" l="1"/>
  <c r="M89" i="77"/>
  <c r="J90" i="77"/>
  <c r="N89" i="77"/>
  <c r="K90" i="77"/>
  <c r="O89" i="77"/>
  <c r="L89" i="77"/>
  <c r="L90" i="77" l="1"/>
  <c r="J91" i="77"/>
  <c r="N90" i="77"/>
  <c r="K91" i="77"/>
  <c r="O90" i="77"/>
  <c r="I91" i="77"/>
  <c r="M90" i="77"/>
  <c r="I92" i="77" l="1"/>
  <c r="M91" i="77"/>
  <c r="J92" i="77"/>
  <c r="N91" i="77"/>
  <c r="K92" i="77"/>
  <c r="O91" i="77"/>
  <c r="L91" i="77"/>
  <c r="J93" i="77" l="1"/>
  <c r="N92" i="77"/>
  <c r="L92" i="77"/>
  <c r="K93" i="77"/>
  <c r="O92" i="77"/>
  <c r="I93" i="77"/>
  <c r="M92" i="77"/>
  <c r="I94" i="77" l="1"/>
  <c r="M93" i="77"/>
  <c r="L93" i="77"/>
  <c r="K94" i="77"/>
  <c r="O93" i="77"/>
  <c r="J94" i="77"/>
  <c r="N93" i="77"/>
  <c r="J95" i="77" l="1"/>
  <c r="N94" i="77"/>
  <c r="L94" i="77"/>
  <c r="K95" i="77"/>
  <c r="O94" i="77"/>
  <c r="I95" i="77"/>
  <c r="M94" i="77"/>
  <c r="I96" i="77" l="1"/>
  <c r="M95" i="77"/>
  <c r="L95" i="77"/>
  <c r="K96" i="77"/>
  <c r="O95" i="77"/>
  <c r="J96" i="77"/>
  <c r="N95" i="77"/>
  <c r="L96" i="77" l="1"/>
  <c r="J97" i="77"/>
  <c r="N96" i="77"/>
  <c r="K97" i="77"/>
  <c r="O96" i="77"/>
  <c r="I97" i="77"/>
  <c r="M96" i="77"/>
  <c r="I98" i="77" l="1"/>
  <c r="M97" i="77"/>
  <c r="J98" i="77"/>
  <c r="N97" i="77"/>
  <c r="K98" i="77"/>
  <c r="O97" i="77"/>
  <c r="L97" i="77"/>
  <c r="L98" i="77" l="1"/>
  <c r="J99" i="77"/>
  <c r="N98" i="77"/>
  <c r="K99" i="77"/>
  <c r="O98" i="77"/>
  <c r="I99" i="77"/>
  <c r="M98" i="77"/>
  <c r="J100" i="77" l="1"/>
  <c r="N99" i="77"/>
  <c r="I100" i="77"/>
  <c r="M99" i="77"/>
  <c r="K100" i="77"/>
  <c r="O99" i="77"/>
  <c r="L99" i="77"/>
  <c r="I101" i="77" l="1"/>
  <c r="M100" i="77"/>
  <c r="L100" i="77"/>
  <c r="K101" i="77"/>
  <c r="O100" i="77"/>
  <c r="J101" i="77"/>
  <c r="N100" i="77"/>
  <c r="J102" i="77" l="1"/>
  <c r="N101" i="77"/>
  <c r="L101" i="77"/>
  <c r="K102" i="77"/>
  <c r="O101" i="77"/>
  <c r="I102" i="77"/>
  <c r="M101" i="77"/>
  <c r="L102" i="77" l="1"/>
  <c r="I103" i="77"/>
  <c r="M102" i="77"/>
  <c r="K103" i="77"/>
  <c r="O102" i="77"/>
  <c r="J103" i="77"/>
  <c r="N102" i="77"/>
  <c r="J104" i="77" l="1"/>
  <c r="N103" i="77"/>
  <c r="I104" i="77"/>
  <c r="M103" i="77"/>
  <c r="K104" i="77"/>
  <c r="O103" i="77"/>
  <c r="L103" i="77"/>
  <c r="L104" i="77" l="1"/>
  <c r="I105" i="77"/>
  <c r="M104" i="77"/>
  <c r="K105" i="77"/>
  <c r="O104" i="77"/>
  <c r="J105" i="77"/>
  <c r="N104" i="77"/>
  <c r="I106" i="77" l="1"/>
  <c r="M105" i="77"/>
  <c r="J106" i="77"/>
  <c r="N105" i="77"/>
  <c r="K106" i="77"/>
  <c r="O105" i="77"/>
  <c r="L105" i="77"/>
  <c r="L106" i="77" l="1"/>
  <c r="J107" i="77"/>
  <c r="N106" i="77"/>
  <c r="K107" i="77"/>
  <c r="O106" i="77"/>
  <c r="I107" i="77"/>
  <c r="M106" i="77"/>
  <c r="I108" i="77" l="1"/>
  <c r="M107" i="77"/>
  <c r="J108" i="77"/>
  <c r="N107" i="77"/>
  <c r="K108" i="77"/>
  <c r="O107" i="77"/>
  <c r="L107" i="77"/>
  <c r="L108" i="77" l="1"/>
  <c r="J109" i="77"/>
  <c r="N108" i="77"/>
  <c r="K109" i="77"/>
  <c r="O108" i="77"/>
  <c r="I109" i="77"/>
  <c r="M108" i="77"/>
  <c r="J110" i="77" l="1"/>
  <c r="N109" i="77"/>
  <c r="I110" i="77"/>
  <c r="M109" i="77"/>
  <c r="K110" i="77"/>
  <c r="O109" i="77"/>
  <c r="L109" i="77"/>
  <c r="L110" i="77" l="1"/>
  <c r="I111" i="77"/>
  <c r="M110" i="77"/>
  <c r="K111" i="77"/>
  <c r="O110" i="77"/>
  <c r="J111" i="77"/>
  <c r="N110" i="77"/>
  <c r="J112" i="77" l="1"/>
  <c r="N111" i="77"/>
  <c r="I112" i="77"/>
  <c r="M111" i="77"/>
  <c r="K112" i="77"/>
  <c r="O111" i="77"/>
  <c r="L111" i="77"/>
  <c r="L112" i="77" l="1"/>
  <c r="I113" i="77"/>
  <c r="M112" i="77"/>
  <c r="K113" i="77"/>
  <c r="O112" i="77"/>
  <c r="J113" i="77"/>
  <c r="N112" i="77"/>
  <c r="J114" i="77" l="1"/>
  <c r="N113" i="77"/>
  <c r="I114" i="77"/>
  <c r="M113" i="77"/>
  <c r="K114" i="77"/>
  <c r="O113" i="77"/>
  <c r="L113" i="77"/>
  <c r="L114" i="77" l="1"/>
  <c r="I115" i="77"/>
  <c r="M114" i="77"/>
  <c r="K115" i="77"/>
  <c r="O114" i="77"/>
  <c r="J115" i="77"/>
  <c r="N114" i="77"/>
  <c r="J116" i="77" l="1"/>
  <c r="N115" i="77"/>
  <c r="I116" i="77"/>
  <c r="M115" i="77"/>
  <c r="K116" i="77"/>
  <c r="O115" i="77"/>
  <c r="L115" i="77"/>
  <c r="L116" i="77" l="1"/>
  <c r="I117" i="77"/>
  <c r="M116" i="77"/>
  <c r="K117" i="77"/>
  <c r="O116" i="77"/>
  <c r="J117" i="77"/>
  <c r="N116" i="77"/>
  <c r="I118" i="77" l="1"/>
  <c r="M117" i="77"/>
  <c r="J118" i="77"/>
  <c r="N117" i="77"/>
  <c r="K118" i="77"/>
  <c r="O117" i="77"/>
  <c r="L117" i="77"/>
  <c r="J119" i="77" l="1"/>
  <c r="N118" i="77"/>
  <c r="L118" i="77"/>
  <c r="K119" i="77"/>
  <c r="O118" i="77"/>
  <c r="I119" i="77"/>
  <c r="M118" i="77"/>
  <c r="I120" i="77" l="1"/>
  <c r="M119" i="77"/>
  <c r="L119" i="77"/>
  <c r="K120" i="77"/>
  <c r="O119" i="77"/>
  <c r="J120" i="77"/>
  <c r="N119" i="77"/>
  <c r="J121" i="77" l="1"/>
  <c r="N120" i="77"/>
  <c r="L120" i="77"/>
  <c r="K121" i="77"/>
  <c r="O120" i="77"/>
  <c r="I121" i="77"/>
  <c r="M120" i="77"/>
  <c r="L121" i="77" l="1"/>
  <c r="I122" i="77"/>
  <c r="M121" i="77"/>
  <c r="K122" i="77"/>
  <c r="O121" i="77"/>
  <c r="J122" i="77"/>
  <c r="N121" i="77"/>
  <c r="J123" i="77" l="1"/>
  <c r="N122" i="77"/>
  <c r="I123" i="77"/>
  <c r="M122" i="77"/>
  <c r="K123" i="77"/>
  <c r="O122" i="77"/>
  <c r="L122" i="77"/>
  <c r="L123" i="77" l="1"/>
  <c r="I124" i="77"/>
  <c r="M123" i="77"/>
  <c r="K124" i="77"/>
  <c r="O123" i="77"/>
  <c r="J124" i="77"/>
  <c r="N123" i="77"/>
  <c r="J125" i="77" l="1"/>
  <c r="N124" i="77"/>
  <c r="I125" i="77"/>
  <c r="M124" i="77"/>
  <c r="K125" i="77"/>
  <c r="O124" i="77"/>
  <c r="L124" i="77"/>
  <c r="I126" i="77" l="1"/>
  <c r="M125" i="77"/>
  <c r="L125" i="77"/>
  <c r="K126" i="77"/>
  <c r="O125" i="77"/>
  <c r="J126" i="77"/>
  <c r="N125" i="77"/>
  <c r="J127" i="77" l="1"/>
  <c r="N126" i="77"/>
  <c r="L126" i="77"/>
  <c r="K127" i="77"/>
  <c r="O126" i="77"/>
  <c r="I127" i="77"/>
  <c r="M126" i="77"/>
  <c r="I128" i="77" l="1"/>
  <c r="M127" i="77"/>
  <c r="L127" i="77"/>
  <c r="K128" i="77"/>
  <c r="O127" i="77"/>
  <c r="J128" i="77"/>
  <c r="N127" i="77"/>
  <c r="L128" i="77" l="1"/>
  <c r="J129" i="77"/>
  <c r="N128" i="77"/>
  <c r="K129" i="77"/>
  <c r="O128" i="77"/>
  <c r="I129" i="77"/>
  <c r="M128" i="77"/>
  <c r="J130" i="77" l="1"/>
  <c r="N129" i="77"/>
  <c r="I130" i="77"/>
  <c r="M129" i="77"/>
  <c r="K130" i="77"/>
  <c r="O129" i="77"/>
  <c r="L129" i="77"/>
  <c r="I131" i="77" l="1"/>
  <c r="M130" i="77"/>
  <c r="L130" i="77"/>
  <c r="K131" i="77"/>
  <c r="O130" i="77"/>
  <c r="J131" i="77"/>
  <c r="N130" i="77"/>
  <c r="L131" i="77" l="1"/>
  <c r="J132" i="77"/>
  <c r="N131" i="77"/>
  <c r="K132" i="77"/>
  <c r="O131" i="77"/>
  <c r="I132" i="77"/>
  <c r="M131" i="77"/>
  <c r="J133" i="77" l="1"/>
  <c r="N132" i="77"/>
  <c r="I133" i="77"/>
  <c r="M132" i="77"/>
  <c r="K133" i="77"/>
  <c r="O132" i="77"/>
  <c r="L132" i="77"/>
  <c r="I134" i="77" l="1"/>
  <c r="M133" i="77"/>
  <c r="L133" i="77"/>
  <c r="K134" i="77"/>
  <c r="O133" i="77"/>
  <c r="J134" i="77"/>
  <c r="N133" i="77"/>
  <c r="J135" i="77" l="1"/>
  <c r="N134" i="77"/>
  <c r="L134" i="77"/>
  <c r="K135" i="77"/>
  <c r="O134" i="77"/>
  <c r="I135" i="77"/>
  <c r="M134" i="77"/>
  <c r="L135" i="77" l="1"/>
  <c r="I136" i="77"/>
  <c r="M135" i="77"/>
  <c r="K136" i="77"/>
  <c r="O135" i="77"/>
  <c r="J136" i="77"/>
  <c r="N135" i="77"/>
  <c r="J137" i="77" l="1"/>
  <c r="N136" i="77"/>
  <c r="I137" i="77"/>
  <c r="M136" i="77"/>
  <c r="K137" i="77"/>
  <c r="O136" i="77"/>
  <c r="L136" i="77"/>
  <c r="I138" i="77" l="1"/>
  <c r="M137" i="77"/>
  <c r="L137" i="77"/>
  <c r="K138" i="77"/>
  <c r="O137" i="77"/>
  <c r="J138" i="77"/>
  <c r="N137" i="77"/>
  <c r="J139" i="77" l="1"/>
  <c r="N138" i="77"/>
  <c r="L138" i="77"/>
  <c r="K139" i="77"/>
  <c r="O138" i="77"/>
  <c r="I139" i="77"/>
  <c r="M138" i="77"/>
  <c r="I140" i="77" l="1"/>
  <c r="M139" i="77"/>
  <c r="L139" i="77"/>
  <c r="K140" i="77"/>
  <c r="O139" i="77"/>
  <c r="J140" i="77"/>
  <c r="N139" i="77"/>
  <c r="J141" i="77" l="1"/>
  <c r="N140" i="77"/>
  <c r="L140" i="77"/>
  <c r="K141" i="77"/>
  <c r="O140" i="77"/>
  <c r="I141" i="77"/>
  <c r="M140" i="77"/>
  <c r="I142" i="77" l="1"/>
  <c r="M141" i="77"/>
  <c r="L141" i="77"/>
  <c r="K142" i="77"/>
  <c r="O141" i="77"/>
  <c r="J142" i="77"/>
  <c r="N141" i="77"/>
  <c r="J143" i="77" l="1"/>
  <c r="N142" i="77"/>
  <c r="L142" i="77"/>
  <c r="K143" i="77"/>
  <c r="O142" i="77"/>
  <c r="I143" i="77"/>
  <c r="M142" i="77"/>
  <c r="L143" i="77" l="1"/>
  <c r="I144" i="77"/>
  <c r="M143" i="77"/>
  <c r="K144" i="77"/>
  <c r="O143" i="77"/>
  <c r="J144" i="77"/>
  <c r="N143" i="77"/>
  <c r="J145" i="77" l="1"/>
  <c r="N144" i="77"/>
  <c r="I145" i="77"/>
  <c r="M144" i="77"/>
  <c r="K145" i="77"/>
  <c r="O144" i="77"/>
  <c r="L144" i="77"/>
  <c r="I146" i="77" l="1"/>
  <c r="M145" i="77"/>
  <c r="L145" i="77"/>
  <c r="K146" i="77"/>
  <c r="O145" i="77"/>
  <c r="J146" i="77"/>
  <c r="N145" i="77"/>
  <c r="J147" i="77" l="1"/>
  <c r="N146" i="77"/>
  <c r="L146" i="77"/>
  <c r="K147" i="77"/>
  <c r="O146" i="77"/>
  <c r="I147" i="77"/>
  <c r="M146" i="77"/>
  <c r="L147" i="77" l="1"/>
  <c r="I148" i="77"/>
  <c r="M147" i="77"/>
  <c r="K148" i="77"/>
  <c r="O147" i="77"/>
  <c r="J148" i="77"/>
  <c r="N147" i="77"/>
  <c r="J149" i="77" l="1"/>
  <c r="N148" i="77"/>
  <c r="I149" i="77"/>
  <c r="M148" i="77"/>
  <c r="K149" i="77"/>
  <c r="O148" i="77"/>
  <c r="L148" i="77"/>
  <c r="I150" i="77" l="1"/>
  <c r="M149" i="77"/>
  <c r="L149" i="77"/>
  <c r="K150" i="77"/>
  <c r="O149" i="77"/>
  <c r="J150" i="77"/>
  <c r="N149" i="77"/>
  <c r="J151" i="77" l="1"/>
  <c r="N150" i="77"/>
  <c r="L150" i="77"/>
  <c r="K151" i="77"/>
  <c r="O150" i="77"/>
  <c r="I151" i="77"/>
  <c r="M150" i="77"/>
  <c r="L151" i="77" l="1"/>
  <c r="I152" i="77"/>
  <c r="M151" i="77"/>
  <c r="K152" i="77"/>
  <c r="O151" i="77"/>
  <c r="J152" i="77"/>
  <c r="N151" i="77"/>
  <c r="J153" i="77" l="1"/>
  <c r="N152" i="77"/>
  <c r="I153" i="77"/>
  <c r="M152" i="77"/>
  <c r="K153" i="77"/>
  <c r="O152" i="77"/>
  <c r="L152" i="77"/>
  <c r="L153" i="77" l="1"/>
  <c r="I154" i="77"/>
  <c r="M153" i="77"/>
  <c r="K154" i="77"/>
  <c r="O153" i="77"/>
  <c r="J154" i="77"/>
  <c r="N153" i="77"/>
  <c r="J155" i="77" l="1"/>
  <c r="N154" i="77"/>
  <c r="I155" i="77"/>
  <c r="M154" i="77"/>
  <c r="K155" i="77"/>
  <c r="O154" i="77"/>
  <c r="L154" i="77"/>
  <c r="L155" i="77" l="1"/>
  <c r="I156" i="77"/>
  <c r="M155" i="77"/>
  <c r="K156" i="77"/>
  <c r="O155" i="77"/>
  <c r="J156" i="77"/>
  <c r="N155" i="77"/>
  <c r="J157" i="77" l="1"/>
  <c r="N156" i="77"/>
  <c r="I157" i="77"/>
  <c r="M156" i="77"/>
  <c r="K157" i="77"/>
  <c r="O156" i="77"/>
  <c r="L156" i="77"/>
  <c r="L157" i="77" l="1"/>
  <c r="I158" i="77"/>
  <c r="M157" i="77"/>
  <c r="K158" i="77"/>
  <c r="O157" i="77"/>
  <c r="J158" i="77"/>
  <c r="N157" i="77"/>
  <c r="J159" i="77" l="1"/>
  <c r="N158" i="77"/>
  <c r="I159" i="77"/>
  <c r="M158" i="77"/>
  <c r="K159" i="77"/>
  <c r="O158" i="77"/>
  <c r="L158" i="77"/>
  <c r="I160" i="77" l="1"/>
  <c r="M159" i="77"/>
  <c r="L159" i="77"/>
  <c r="K160" i="77"/>
  <c r="O159" i="77"/>
  <c r="J160" i="77"/>
  <c r="N159" i="77"/>
  <c r="J161" i="77" l="1"/>
  <c r="N160" i="77"/>
  <c r="L160" i="77"/>
  <c r="K161" i="77"/>
  <c r="O160" i="77"/>
  <c r="I161" i="77"/>
  <c r="M160" i="77"/>
  <c r="I162" i="77" l="1"/>
  <c r="M161" i="77"/>
  <c r="L161" i="77"/>
  <c r="K162" i="77"/>
  <c r="O161" i="77"/>
  <c r="J162" i="77"/>
  <c r="N161" i="77"/>
  <c r="J163" i="77" l="1"/>
  <c r="N162" i="77"/>
  <c r="L162" i="77"/>
  <c r="K163" i="77"/>
  <c r="O162" i="77"/>
  <c r="I163" i="77"/>
  <c r="M162" i="77"/>
  <c r="L163" i="77" l="1"/>
  <c r="I164" i="77"/>
  <c r="M163" i="77"/>
  <c r="K164" i="77"/>
  <c r="O163" i="77"/>
  <c r="J164" i="77"/>
  <c r="N163" i="77"/>
  <c r="I165" i="77" l="1"/>
  <c r="M164" i="77"/>
  <c r="J165" i="77"/>
  <c r="N164" i="77"/>
  <c r="K165" i="77"/>
  <c r="O164" i="77"/>
  <c r="L164" i="77"/>
  <c r="J166" i="77" l="1"/>
  <c r="N165" i="77"/>
  <c r="L165" i="77"/>
  <c r="K166" i="77"/>
  <c r="O165" i="77"/>
  <c r="I166" i="77"/>
  <c r="M165" i="77"/>
  <c r="L166" i="77" l="1"/>
  <c r="I167" i="77"/>
  <c r="M166" i="77"/>
  <c r="K167" i="77"/>
  <c r="O166" i="77"/>
  <c r="J167" i="77"/>
  <c r="N166" i="77"/>
  <c r="I168" i="77" l="1"/>
  <c r="M167" i="77"/>
  <c r="J168" i="77"/>
  <c r="N167" i="77"/>
  <c r="K168" i="77"/>
  <c r="O167" i="77"/>
  <c r="L167" i="77"/>
  <c r="L168" i="77" l="1"/>
  <c r="J169" i="77"/>
  <c r="N168" i="77"/>
  <c r="K169" i="77"/>
  <c r="O168" i="77"/>
  <c r="I169" i="77"/>
  <c r="M168" i="77"/>
  <c r="J170" i="77" l="1"/>
  <c r="N169" i="77"/>
  <c r="I170" i="77"/>
  <c r="M169" i="77"/>
  <c r="K170" i="77"/>
  <c r="O169" i="77"/>
  <c r="L169" i="77"/>
  <c r="I171" i="77" l="1"/>
  <c r="M170" i="77"/>
  <c r="L170" i="77"/>
  <c r="K171" i="77"/>
  <c r="O170" i="77"/>
  <c r="J171" i="77"/>
  <c r="N170" i="77"/>
  <c r="L171" i="77" l="1"/>
  <c r="J172" i="77"/>
  <c r="N171" i="77"/>
  <c r="K172" i="77"/>
  <c r="O171" i="77"/>
  <c r="I172" i="77"/>
  <c r="M171" i="77"/>
  <c r="I173" i="77" l="1"/>
  <c r="M172" i="77"/>
  <c r="J173" i="77"/>
  <c r="N172" i="77"/>
  <c r="K173" i="77"/>
  <c r="O172" i="77"/>
  <c r="L172" i="77"/>
  <c r="L173" i="77" l="1"/>
  <c r="J174" i="77"/>
  <c r="N173" i="77"/>
  <c r="K174" i="77"/>
  <c r="O173" i="77"/>
  <c r="I174" i="77"/>
  <c r="M173" i="77"/>
  <c r="I175" i="77" l="1"/>
  <c r="M174" i="77"/>
  <c r="J175" i="77"/>
  <c r="N174" i="77"/>
  <c r="K175" i="77"/>
  <c r="O174" i="77"/>
  <c r="L174" i="77"/>
  <c r="J176" i="77" l="1"/>
  <c r="N175" i="77"/>
  <c r="L175" i="77"/>
  <c r="K176" i="77"/>
  <c r="O175" i="77"/>
  <c r="I176" i="77"/>
  <c r="M175" i="77"/>
  <c r="L176" i="77" l="1"/>
  <c r="I177" i="77"/>
  <c r="M176" i="77"/>
  <c r="K177" i="77"/>
  <c r="O176" i="77"/>
  <c r="J177" i="77"/>
  <c r="N176" i="77"/>
  <c r="J178" i="77" l="1"/>
  <c r="N177" i="77"/>
  <c r="I178" i="77"/>
  <c r="M177" i="77"/>
  <c r="K178" i="77"/>
  <c r="O177" i="77"/>
  <c r="L177" i="77"/>
  <c r="L178" i="77" l="1"/>
  <c r="I179" i="77"/>
  <c r="M178" i="77"/>
  <c r="K179" i="77"/>
  <c r="O178" i="77"/>
  <c r="J179" i="77"/>
  <c r="N178" i="77"/>
  <c r="I180" i="77" l="1"/>
  <c r="M179" i="77"/>
  <c r="J180" i="77"/>
  <c r="N179" i="77"/>
  <c r="K180" i="77"/>
  <c r="O179" i="77"/>
  <c r="L179" i="77"/>
  <c r="L180" i="77" l="1"/>
  <c r="J181" i="77"/>
  <c r="N180" i="77"/>
  <c r="K181" i="77"/>
  <c r="O180" i="77"/>
  <c r="I181" i="77"/>
  <c r="M180" i="77"/>
  <c r="I182" i="77" l="1"/>
  <c r="M181" i="77"/>
  <c r="J182" i="77"/>
  <c r="N181" i="77"/>
  <c r="K182" i="77"/>
  <c r="O181" i="77"/>
  <c r="L181" i="77"/>
  <c r="J183" i="77" l="1"/>
  <c r="N182" i="77"/>
  <c r="L182" i="77"/>
  <c r="K183" i="77"/>
  <c r="O182" i="77"/>
  <c r="I183" i="77"/>
  <c r="M182" i="77"/>
  <c r="L183" i="77" l="1"/>
  <c r="I184" i="77"/>
  <c r="M183" i="77"/>
  <c r="K184" i="77"/>
  <c r="O183" i="77"/>
  <c r="J184" i="77"/>
  <c r="N183" i="77"/>
  <c r="J185" i="77" l="1"/>
  <c r="N184" i="77"/>
  <c r="I185" i="77"/>
  <c r="M184" i="77"/>
  <c r="K185" i="77"/>
  <c r="O184" i="77"/>
  <c r="L184" i="77"/>
  <c r="L185" i="77" l="1"/>
  <c r="I186" i="77"/>
  <c r="M185" i="77"/>
  <c r="K186" i="77"/>
  <c r="O185" i="77"/>
  <c r="J186" i="77"/>
  <c r="N185" i="77"/>
  <c r="J187" i="77" l="1"/>
  <c r="N186" i="77"/>
  <c r="I187" i="77"/>
  <c r="M186" i="77"/>
  <c r="K187" i="77"/>
  <c r="O186" i="77"/>
  <c r="L186" i="77"/>
  <c r="L187" i="77" l="1"/>
  <c r="I188" i="77"/>
  <c r="M187" i="77"/>
  <c r="K188" i="77"/>
  <c r="O187" i="77"/>
  <c r="J188" i="77"/>
  <c r="N187" i="77"/>
  <c r="J189" i="77" l="1"/>
  <c r="N188" i="77"/>
  <c r="I189" i="77"/>
  <c r="M188" i="77"/>
  <c r="K189" i="77"/>
  <c r="O188" i="77"/>
  <c r="L188" i="77"/>
  <c r="L189" i="77" l="1"/>
  <c r="I190" i="77"/>
  <c r="M189" i="77"/>
  <c r="K190" i="77"/>
  <c r="O189" i="77"/>
  <c r="J190" i="77"/>
  <c r="N189" i="77"/>
  <c r="J191" i="77" l="1"/>
  <c r="N190" i="77"/>
  <c r="I191" i="77"/>
  <c r="M190" i="77"/>
  <c r="K191" i="77"/>
  <c r="O190" i="77"/>
  <c r="L190" i="77"/>
  <c r="L191" i="77" l="1"/>
  <c r="I192" i="77"/>
  <c r="M191" i="77"/>
  <c r="K192" i="77"/>
  <c r="O191" i="77"/>
  <c r="J192" i="77"/>
  <c r="N191" i="77"/>
  <c r="I193" i="77" l="1"/>
  <c r="M192" i="77"/>
  <c r="J193" i="77"/>
  <c r="N192" i="77"/>
  <c r="K193" i="77"/>
  <c r="O192" i="77"/>
  <c r="L192" i="77"/>
  <c r="L193" i="77" l="1"/>
  <c r="J194" i="77"/>
  <c r="N193" i="77"/>
  <c r="K194" i="77"/>
  <c r="O193" i="77"/>
  <c r="I194" i="77"/>
  <c r="M193" i="77"/>
  <c r="I195" i="77" l="1"/>
  <c r="M194" i="77"/>
  <c r="J195" i="77"/>
  <c r="N194" i="77"/>
  <c r="K195" i="77"/>
  <c r="O194" i="77"/>
  <c r="L194" i="77"/>
  <c r="L195" i="77" l="1"/>
  <c r="J196" i="77"/>
  <c r="N195" i="77"/>
  <c r="K196" i="77"/>
  <c r="O195" i="77"/>
  <c r="I196" i="77"/>
  <c r="M195" i="77"/>
  <c r="I197" i="77" l="1"/>
  <c r="M196" i="77"/>
  <c r="J197" i="77"/>
  <c r="N196" i="77"/>
  <c r="K197" i="77"/>
  <c r="O196" i="77"/>
  <c r="L196" i="77"/>
  <c r="J198" i="77" l="1"/>
  <c r="N197" i="77"/>
  <c r="L197" i="77"/>
  <c r="K198" i="77"/>
  <c r="O197" i="77"/>
  <c r="I198" i="77"/>
  <c r="M197" i="77"/>
  <c r="L198" i="77" l="1"/>
  <c r="M198" i="77"/>
  <c r="I199" i="77"/>
  <c r="K199" i="77"/>
  <c r="O198" i="77"/>
  <c r="J199" i="77"/>
  <c r="N198" i="77"/>
  <c r="L199" i="77" l="1"/>
  <c r="M199" i="77"/>
  <c r="I200" i="77"/>
  <c r="J200" i="77"/>
  <c r="N199" i="77"/>
  <c r="O199" i="77"/>
  <c r="K200" i="77"/>
  <c r="M200" i="77" l="1"/>
  <c r="I201" i="77"/>
  <c r="K201" i="77"/>
  <c r="O200" i="77"/>
  <c r="J201" i="77"/>
  <c r="N200" i="77"/>
  <c r="L200" i="77"/>
  <c r="L201" i="77" l="1"/>
  <c r="M201" i="77"/>
  <c r="I202" i="77"/>
  <c r="O201" i="77"/>
  <c r="K202" i="77"/>
  <c r="J202" i="77"/>
  <c r="N201" i="77"/>
  <c r="M202" i="77" l="1"/>
  <c r="I203" i="77"/>
  <c r="J203" i="77"/>
  <c r="N202" i="77"/>
  <c r="K203" i="77"/>
  <c r="O202" i="77"/>
  <c r="L202" i="77"/>
  <c r="L203" i="77" l="1"/>
  <c r="M203" i="77"/>
  <c r="I204" i="77"/>
  <c r="J204" i="77"/>
  <c r="N203" i="77"/>
  <c r="O203" i="77"/>
  <c r="K204" i="77"/>
  <c r="M204" i="77" l="1"/>
  <c r="I205" i="77"/>
  <c r="K205" i="77"/>
  <c r="O204" i="77"/>
  <c r="J205" i="77"/>
  <c r="N204" i="77"/>
  <c r="L204" i="77"/>
  <c r="L205" i="77" l="1"/>
  <c r="M205" i="77"/>
  <c r="I206" i="77"/>
  <c r="O205" i="77"/>
  <c r="K206" i="77"/>
  <c r="J206" i="77"/>
  <c r="N205" i="77"/>
  <c r="M206" i="77" l="1"/>
  <c r="I207" i="77"/>
  <c r="J207" i="77"/>
  <c r="N206" i="77"/>
  <c r="K207" i="77"/>
  <c r="O206" i="77"/>
  <c r="L206" i="77"/>
  <c r="L207" i="77" l="1"/>
  <c r="M207" i="77"/>
  <c r="I208" i="77"/>
  <c r="J208" i="77"/>
  <c r="N207" i="77"/>
  <c r="O207" i="77"/>
  <c r="K208" i="77"/>
  <c r="M208" i="77" l="1"/>
  <c r="I209" i="77"/>
  <c r="K209" i="77"/>
  <c r="O208" i="77"/>
  <c r="J209" i="77"/>
  <c r="N208" i="77"/>
  <c r="L208" i="77"/>
  <c r="M209" i="77" l="1"/>
  <c r="I210" i="77"/>
  <c r="L209" i="77"/>
  <c r="O209" i="77"/>
  <c r="K210" i="77"/>
  <c r="J210" i="77"/>
  <c r="N209" i="77"/>
  <c r="K211" i="77" l="1"/>
  <c r="O210" i="77"/>
  <c r="J211" i="77"/>
  <c r="N210" i="77"/>
  <c r="L210" i="77"/>
  <c r="M210" i="77"/>
  <c r="I211" i="77"/>
  <c r="J212" i="77" l="1"/>
  <c r="N211" i="77"/>
  <c r="M211" i="77"/>
  <c r="I212" i="77"/>
  <c r="L211" i="77"/>
  <c r="O211" i="77"/>
  <c r="K212" i="77"/>
  <c r="M212" i="77" l="1"/>
  <c r="I213" i="77"/>
  <c r="K213" i="77"/>
  <c r="O212" i="77"/>
  <c r="L212" i="77"/>
  <c r="J213" i="77"/>
  <c r="N212" i="77"/>
  <c r="L213" i="77" l="1"/>
  <c r="J214" i="77"/>
  <c r="N213" i="77"/>
  <c r="O213" i="77"/>
  <c r="K214" i="77"/>
  <c r="M213" i="77"/>
  <c r="I214" i="77"/>
  <c r="M214" i="77" l="1"/>
  <c r="I215" i="77"/>
  <c r="K215" i="77"/>
  <c r="O214" i="77"/>
  <c r="J215" i="77"/>
  <c r="N214" i="77"/>
  <c r="L214" i="77"/>
  <c r="L215" i="77" l="1"/>
  <c r="M215" i="77"/>
  <c r="I216" i="77"/>
  <c r="O215" i="77"/>
  <c r="K216" i="77"/>
  <c r="J216" i="77"/>
  <c r="N215" i="77"/>
  <c r="M216" i="77" l="1"/>
  <c r="I217" i="77"/>
  <c r="J217" i="77"/>
  <c r="N216" i="77"/>
  <c r="K217" i="77"/>
  <c r="O216" i="77"/>
  <c r="L216" i="77"/>
  <c r="L217" i="77" l="1"/>
  <c r="M217" i="77"/>
  <c r="I218" i="77"/>
  <c r="J218" i="77"/>
  <c r="N217" i="77"/>
  <c r="O217" i="77"/>
  <c r="K218" i="77"/>
  <c r="K219" i="77" l="1"/>
  <c r="O218" i="77"/>
  <c r="M218" i="77"/>
  <c r="I219" i="77"/>
  <c r="J219" i="77"/>
  <c r="N218" i="77"/>
  <c r="L218" i="77"/>
  <c r="L219" i="77" l="1"/>
  <c r="M219" i="77"/>
  <c r="I220" i="77"/>
  <c r="J220" i="77"/>
  <c r="N219" i="77"/>
  <c r="O219" i="77"/>
  <c r="K220" i="77"/>
  <c r="K221" i="77" l="1"/>
  <c r="O220" i="77"/>
  <c r="M220" i="77"/>
  <c r="I221" i="77"/>
  <c r="J221" i="77"/>
  <c r="N220" i="77"/>
  <c r="L220" i="77"/>
  <c r="M221" i="77" l="1"/>
  <c r="I222" i="77"/>
  <c r="L221" i="77"/>
  <c r="J222" i="77"/>
  <c r="N221" i="77"/>
  <c r="O221" i="77"/>
  <c r="K222" i="77"/>
  <c r="M222" i="77" l="1"/>
  <c r="I223" i="77"/>
  <c r="K223" i="77"/>
  <c r="O222" i="77"/>
  <c r="L222" i="77"/>
  <c r="J223" i="77"/>
  <c r="N222" i="77"/>
  <c r="L223" i="77" l="1"/>
  <c r="J224" i="77"/>
  <c r="N223" i="77"/>
  <c r="O223" i="77"/>
  <c r="K224" i="77"/>
  <c r="M223" i="77"/>
  <c r="I224" i="77"/>
  <c r="J225" i="77" l="1"/>
  <c r="N224" i="77"/>
  <c r="M224" i="77"/>
  <c r="I225" i="77"/>
  <c r="K225" i="77"/>
  <c r="O224" i="77"/>
  <c r="L224" i="77"/>
  <c r="M225" i="77" l="1"/>
  <c r="I226" i="77"/>
  <c r="L225" i="77"/>
  <c r="O225" i="77"/>
  <c r="K226" i="77"/>
  <c r="J226" i="77"/>
  <c r="N225" i="77"/>
  <c r="L226" i="77" l="1"/>
  <c r="J227" i="77"/>
  <c r="N226" i="77"/>
  <c r="M226" i="77"/>
  <c r="I227" i="77"/>
  <c r="K227" i="77"/>
  <c r="O226" i="77"/>
  <c r="M227" i="77" l="1"/>
  <c r="I228" i="77"/>
  <c r="O227" i="77"/>
  <c r="K228" i="77"/>
  <c r="J228" i="77"/>
  <c r="N227" i="77"/>
  <c r="L227" i="77"/>
  <c r="K229" i="77" l="1"/>
  <c r="O228" i="77"/>
  <c r="M228" i="77"/>
  <c r="I229" i="77"/>
  <c r="L228" i="77"/>
  <c r="J229" i="77"/>
  <c r="N228" i="77"/>
  <c r="M229" i="77" l="1"/>
  <c r="I230" i="77"/>
  <c r="J230" i="77"/>
  <c r="N229" i="77"/>
  <c r="L229" i="77"/>
  <c r="O229" i="77"/>
  <c r="K230" i="77"/>
  <c r="K231" i="77" l="1"/>
  <c r="O230" i="77"/>
  <c r="M230" i="77"/>
  <c r="I231" i="77"/>
  <c r="J231" i="77"/>
  <c r="N230" i="77"/>
  <c r="L230" i="77"/>
  <c r="L231" i="77" l="1"/>
  <c r="M231" i="77"/>
  <c r="I232" i="77"/>
  <c r="J232" i="77"/>
  <c r="N231" i="77"/>
  <c r="O231" i="77"/>
  <c r="K232" i="77"/>
  <c r="K233" i="77" l="1"/>
  <c r="O232" i="77"/>
  <c r="M232" i="77"/>
  <c r="I233" i="77"/>
  <c r="J233" i="77"/>
  <c r="N232" i="77"/>
  <c r="L232" i="77"/>
  <c r="M233" i="77" l="1"/>
  <c r="I234" i="77"/>
  <c r="L233" i="77"/>
  <c r="J234" i="77"/>
  <c r="N233" i="77"/>
  <c r="O233" i="77"/>
  <c r="K234" i="77"/>
  <c r="K235" i="77" l="1"/>
  <c r="O234" i="77"/>
  <c r="M234" i="77"/>
  <c r="I235" i="77"/>
  <c r="L234" i="77"/>
  <c r="J235" i="77"/>
  <c r="N234" i="77"/>
  <c r="M235" i="77" l="1"/>
  <c r="I236" i="77"/>
  <c r="J236" i="77"/>
  <c r="N235" i="77"/>
  <c r="L235" i="77"/>
  <c r="O235" i="77"/>
  <c r="K236" i="77"/>
  <c r="K237" i="77" l="1"/>
  <c r="O236" i="77"/>
  <c r="M236" i="77"/>
  <c r="I237" i="77"/>
  <c r="J237" i="77"/>
  <c r="N236" i="77"/>
  <c r="L236" i="77"/>
  <c r="L237" i="77" l="1"/>
  <c r="M237" i="77"/>
  <c r="I238" i="77"/>
  <c r="J238" i="77"/>
  <c r="N237" i="77"/>
  <c r="O237" i="77"/>
  <c r="K238" i="77"/>
  <c r="M238" i="77" l="1"/>
  <c r="I239" i="77"/>
  <c r="K239" i="77"/>
  <c r="O238" i="77"/>
  <c r="J239" i="77"/>
  <c r="N238" i="77"/>
  <c r="L238" i="77"/>
  <c r="L239" i="77" l="1"/>
  <c r="M239" i="77"/>
  <c r="I240" i="77"/>
  <c r="O239" i="77"/>
  <c r="K240" i="77"/>
  <c r="J240" i="77"/>
  <c r="N239" i="77"/>
  <c r="M240" i="77" l="1"/>
  <c r="I241" i="77"/>
  <c r="J241" i="77"/>
  <c r="N240" i="77"/>
  <c r="K241" i="77"/>
  <c r="O240" i="77"/>
  <c r="L240" i="77"/>
  <c r="M241" i="77" l="1"/>
  <c r="I242" i="77"/>
  <c r="L241" i="77"/>
  <c r="J242" i="77"/>
  <c r="N241" i="77"/>
  <c r="O241" i="77"/>
  <c r="K242" i="77"/>
  <c r="K243" i="77" l="1"/>
  <c r="O242" i="77"/>
  <c r="M242" i="77"/>
  <c r="I243" i="77"/>
  <c r="L242" i="77"/>
  <c r="J243" i="77"/>
  <c r="N242" i="77"/>
  <c r="M243" i="77" l="1"/>
  <c r="I244" i="77"/>
  <c r="J244" i="77"/>
  <c r="N243" i="77"/>
  <c r="L243" i="77"/>
  <c r="O243" i="77"/>
  <c r="K244" i="77"/>
  <c r="M244" i="77" l="1"/>
  <c r="I245" i="77"/>
  <c r="K245" i="77"/>
  <c r="O244" i="77"/>
  <c r="J245" i="77"/>
  <c r="N244" i="77"/>
  <c r="L244" i="77"/>
  <c r="L245" i="77" l="1"/>
  <c r="M245" i="77"/>
  <c r="I246" i="77"/>
  <c r="O245" i="77"/>
  <c r="K246" i="77"/>
  <c r="J246" i="77"/>
  <c r="N245" i="77"/>
  <c r="M246" i="77" l="1"/>
  <c r="I247" i="77"/>
  <c r="J247" i="77"/>
  <c r="N246" i="77"/>
  <c r="K247" i="77"/>
  <c r="O246" i="77"/>
  <c r="L246" i="77"/>
  <c r="L247" i="77" l="1"/>
  <c r="M247" i="77"/>
  <c r="I248" i="77"/>
  <c r="J248" i="77"/>
  <c r="N247" i="77"/>
  <c r="O247" i="77"/>
  <c r="K248" i="77"/>
  <c r="M248" i="77" l="1"/>
  <c r="I249" i="77"/>
  <c r="K249" i="77"/>
  <c r="O248" i="77"/>
  <c r="J249" i="77"/>
  <c r="N248" i="77"/>
  <c r="L248" i="77"/>
  <c r="M249" i="77" l="1"/>
  <c r="I250" i="77"/>
  <c r="L249" i="77"/>
  <c r="O249" i="77"/>
  <c r="K250" i="77"/>
  <c r="J250" i="77"/>
  <c r="N249" i="77"/>
  <c r="K251" i="77" l="1"/>
  <c r="O250" i="77"/>
  <c r="J251" i="77"/>
  <c r="N250" i="77"/>
  <c r="L250" i="77"/>
  <c r="M250" i="77"/>
  <c r="I251" i="77"/>
  <c r="M251" i="77" l="1"/>
  <c r="I252" i="77"/>
  <c r="J252" i="77"/>
  <c r="N251" i="77"/>
  <c r="L251" i="77"/>
  <c r="O251" i="77"/>
  <c r="K252" i="77"/>
  <c r="J253" i="77" l="1"/>
  <c r="N252" i="77"/>
  <c r="K253" i="77"/>
  <c r="O252" i="77"/>
  <c r="M252" i="77"/>
  <c r="I253" i="77"/>
  <c r="L252" i="77"/>
  <c r="L253" i="77" l="1"/>
  <c r="M253" i="77"/>
  <c r="I254" i="77"/>
  <c r="O253" i="77"/>
  <c r="K254" i="77"/>
  <c r="J254" i="77"/>
  <c r="N253" i="77"/>
  <c r="M254" i="77" l="1"/>
  <c r="I255" i="77"/>
  <c r="J255" i="77"/>
  <c r="N254" i="77"/>
  <c r="K255" i="77"/>
  <c r="O254" i="77"/>
  <c r="L254" i="77"/>
  <c r="L255" i="77" l="1"/>
  <c r="M255" i="77"/>
  <c r="I256" i="77"/>
  <c r="J256" i="77"/>
  <c r="N255" i="77"/>
  <c r="O255" i="77"/>
  <c r="K256" i="77"/>
  <c r="K257" i="77" l="1"/>
  <c r="O256" i="77"/>
  <c r="M256" i="77"/>
  <c r="I257" i="77"/>
  <c r="J257" i="77"/>
  <c r="N256" i="77"/>
  <c r="L256" i="77"/>
  <c r="L257" i="77" l="1"/>
  <c r="M257" i="77"/>
  <c r="I258" i="77"/>
  <c r="J258" i="77"/>
  <c r="N257" i="77"/>
  <c r="O257" i="77"/>
  <c r="K258" i="77"/>
  <c r="M258" i="77" l="1"/>
  <c r="I259" i="77"/>
  <c r="K259" i="77"/>
  <c r="O258" i="77"/>
  <c r="J259" i="77"/>
  <c r="N258" i="77"/>
  <c r="L258" i="77"/>
  <c r="L259" i="77" l="1"/>
  <c r="M259" i="77"/>
  <c r="I260" i="77"/>
  <c r="O259" i="77"/>
  <c r="K260" i="77"/>
  <c r="J260" i="77"/>
  <c r="N259" i="77"/>
  <c r="M260" i="77" l="1"/>
  <c r="I261" i="77"/>
  <c r="J261" i="77"/>
  <c r="N260" i="77"/>
  <c r="K261" i="77"/>
  <c r="O260" i="77"/>
  <c r="L260" i="77"/>
  <c r="L261" i="77" l="1"/>
  <c r="M261" i="77"/>
  <c r="I262" i="77"/>
  <c r="J262" i="77"/>
  <c r="N261" i="77"/>
  <c r="O261" i="77"/>
  <c r="K262" i="77"/>
  <c r="M262" i="77" l="1"/>
  <c r="I263" i="77"/>
  <c r="K263" i="77"/>
  <c r="O262" i="77"/>
  <c r="J263" i="77"/>
  <c r="N262" i="77"/>
  <c r="L262" i="77"/>
  <c r="O263" i="77" l="1"/>
  <c r="K264" i="77"/>
  <c r="L263" i="77"/>
  <c r="M263" i="77"/>
  <c r="I264" i="77"/>
  <c r="J264" i="77"/>
  <c r="N263" i="77"/>
  <c r="M264" i="77" l="1"/>
  <c r="I265" i="77"/>
  <c r="J265" i="77"/>
  <c r="N264" i="77"/>
  <c r="L264" i="77"/>
  <c r="K265" i="77"/>
  <c r="O264" i="77"/>
  <c r="O265" i="77" l="1"/>
  <c r="K266" i="77"/>
  <c r="L265" i="77"/>
  <c r="J266" i="77"/>
  <c r="N265" i="77"/>
  <c r="M265" i="77"/>
  <c r="I266" i="77"/>
  <c r="M266" i="77" l="1"/>
  <c r="I267" i="77"/>
  <c r="K267" i="77"/>
  <c r="O266" i="77"/>
  <c r="L266" i="77"/>
  <c r="J267" i="77"/>
  <c r="N266" i="77"/>
  <c r="L267" i="77" l="1"/>
  <c r="J268" i="77"/>
  <c r="N267" i="77"/>
  <c r="O267" i="77"/>
  <c r="K268" i="77"/>
  <c r="M267" i="77"/>
  <c r="I268" i="77"/>
  <c r="J269" i="77" l="1"/>
  <c r="N268" i="77"/>
  <c r="M268" i="77"/>
  <c r="I269" i="77"/>
  <c r="K269" i="77"/>
  <c r="O268" i="77"/>
  <c r="L268" i="77"/>
  <c r="M269" i="77" l="1"/>
  <c r="I270" i="77"/>
  <c r="L269" i="77"/>
  <c r="O269" i="77"/>
  <c r="K270" i="77"/>
  <c r="J270" i="77"/>
  <c r="N269" i="77"/>
  <c r="K271" i="77" l="1"/>
  <c r="O270" i="77"/>
  <c r="J271" i="77"/>
  <c r="N270" i="77"/>
  <c r="L270" i="77"/>
  <c r="M270" i="77"/>
  <c r="I271" i="77"/>
  <c r="M271" i="77" l="1"/>
  <c r="I272" i="77"/>
  <c r="J272" i="77"/>
  <c r="N271" i="77"/>
  <c r="L271" i="77"/>
  <c r="O271" i="77"/>
  <c r="K272" i="77"/>
  <c r="K273" i="77" l="1"/>
  <c r="O272" i="77"/>
  <c r="M272" i="77"/>
  <c r="I273" i="77"/>
  <c r="J273" i="77"/>
  <c r="N272" i="77"/>
  <c r="L272" i="77"/>
  <c r="M273" i="77" l="1"/>
  <c r="I274" i="77"/>
  <c r="L273" i="77"/>
  <c r="J274" i="77"/>
  <c r="N273" i="77"/>
  <c r="O273" i="77"/>
  <c r="K274" i="77"/>
  <c r="K275" i="77" l="1"/>
  <c r="O274" i="77"/>
  <c r="M274" i="77"/>
  <c r="I275" i="77"/>
  <c r="L274" i="77"/>
  <c r="J275" i="77"/>
  <c r="N274" i="77"/>
  <c r="M275" i="77" l="1"/>
  <c r="I276" i="77"/>
  <c r="J276" i="77"/>
  <c r="N275" i="77"/>
  <c r="L275" i="77"/>
  <c r="O275" i="77"/>
  <c r="K276" i="77"/>
  <c r="K277" i="77" l="1"/>
  <c r="O276" i="77"/>
  <c r="M276" i="77"/>
  <c r="I277" i="77"/>
  <c r="J277" i="77"/>
  <c r="N276" i="77"/>
  <c r="L276" i="77"/>
  <c r="L277" i="77" l="1"/>
  <c r="M277" i="77"/>
  <c r="I278" i="77"/>
  <c r="J278" i="77"/>
  <c r="N277" i="77"/>
  <c r="O277" i="77"/>
  <c r="K278" i="77"/>
  <c r="M278" i="77" l="1"/>
  <c r="I279" i="77"/>
  <c r="K279" i="77"/>
  <c r="O278" i="77"/>
  <c r="J279" i="77"/>
  <c r="N278" i="77"/>
  <c r="L278" i="77"/>
  <c r="M279" i="77" l="1"/>
  <c r="I280" i="77"/>
  <c r="L279" i="77"/>
  <c r="O279" i="77"/>
  <c r="K280" i="77"/>
  <c r="J280" i="77"/>
  <c r="N279" i="77"/>
  <c r="K281" i="77" l="1"/>
  <c r="O280" i="77"/>
  <c r="J281" i="77"/>
  <c r="N280" i="77"/>
  <c r="L280" i="77"/>
  <c r="M280" i="77"/>
  <c r="I281" i="77"/>
  <c r="M281" i="77" l="1"/>
  <c r="I282" i="77"/>
  <c r="L281" i="77"/>
  <c r="J282" i="77"/>
  <c r="N281" i="77"/>
  <c r="O281" i="77"/>
  <c r="K282" i="77"/>
  <c r="M282" i="77" l="1"/>
  <c r="I283" i="77"/>
  <c r="K283" i="77"/>
  <c r="O282" i="77"/>
  <c r="L282" i="77"/>
  <c r="J283" i="77"/>
  <c r="N282" i="77"/>
  <c r="L283" i="77" l="1"/>
  <c r="J284" i="77"/>
  <c r="N283" i="77"/>
  <c r="O283" i="77"/>
  <c r="K284" i="77"/>
  <c r="M283" i="77"/>
  <c r="I284" i="77"/>
  <c r="J285" i="77" l="1"/>
  <c r="N284" i="77"/>
  <c r="I285" i="77"/>
  <c r="M284" i="77"/>
  <c r="K285" i="77"/>
  <c r="O284" i="77"/>
  <c r="L284" i="77"/>
  <c r="I286" i="77" l="1"/>
  <c r="M285" i="77"/>
  <c r="L285" i="77"/>
  <c r="K286" i="77"/>
  <c r="O285" i="77"/>
  <c r="J286" i="77"/>
  <c r="N285" i="77"/>
  <c r="J287" i="77" l="1"/>
  <c r="N286" i="77"/>
  <c r="L286" i="77"/>
  <c r="K287" i="77"/>
  <c r="O286" i="77"/>
  <c r="I287" i="77"/>
  <c r="M286" i="77"/>
  <c r="L287" i="77" l="1"/>
  <c r="I288" i="77"/>
  <c r="M287" i="77"/>
  <c r="K288" i="77"/>
  <c r="O287" i="77"/>
  <c r="J288" i="77"/>
  <c r="N287" i="77"/>
  <c r="L288" i="77" l="1"/>
  <c r="J289" i="77"/>
  <c r="N288" i="77"/>
  <c r="I289" i="77"/>
  <c r="M288" i="77"/>
  <c r="K289" i="77"/>
  <c r="O288" i="77"/>
  <c r="L289" i="77" l="1"/>
  <c r="O289" i="77"/>
  <c r="K290" i="77"/>
  <c r="J290" i="77"/>
  <c r="N289" i="77"/>
  <c r="M289" i="77"/>
  <c r="I290" i="77"/>
  <c r="M290" i="77" l="1"/>
  <c r="I291" i="77"/>
  <c r="K291" i="77"/>
  <c r="O290" i="77"/>
  <c r="J291" i="77"/>
  <c r="N290" i="77"/>
  <c r="L290" i="77"/>
  <c r="O291" i="77" l="1"/>
  <c r="K292" i="77"/>
  <c r="L291" i="77"/>
  <c r="I292" i="77"/>
  <c r="M291" i="77"/>
  <c r="J292" i="77"/>
  <c r="N291" i="77"/>
  <c r="K293" i="77" l="1"/>
  <c r="O292" i="77"/>
  <c r="J293" i="77"/>
  <c r="N292" i="77"/>
  <c r="L292" i="77"/>
  <c r="M292" i="77"/>
  <c r="I293" i="77"/>
  <c r="M293" i="77" l="1"/>
  <c r="I294" i="77"/>
  <c r="J294" i="77"/>
  <c r="N293" i="77"/>
  <c r="L293" i="77"/>
  <c r="O293" i="77"/>
  <c r="K294" i="77"/>
  <c r="M294" i="77" l="1"/>
  <c r="I295" i="77"/>
  <c r="K295" i="77"/>
  <c r="O294" i="77"/>
  <c r="J295" i="77"/>
  <c r="N294" i="77"/>
  <c r="L294" i="77"/>
  <c r="L295" i="77" l="1"/>
  <c r="I296" i="77"/>
  <c r="M295" i="77"/>
  <c r="O295" i="77"/>
  <c r="K296" i="77"/>
  <c r="J296" i="77"/>
  <c r="N295" i="77"/>
  <c r="M296" i="77" l="1"/>
  <c r="I297" i="77"/>
  <c r="J297" i="77"/>
  <c r="N296" i="77"/>
  <c r="K297" i="77"/>
  <c r="O296" i="77"/>
  <c r="L296" i="77"/>
  <c r="M297" i="77" l="1"/>
  <c r="I298" i="77"/>
  <c r="L297" i="77"/>
  <c r="J298" i="77"/>
  <c r="N297" i="77"/>
  <c r="O297" i="77"/>
  <c r="K298" i="77"/>
  <c r="K299" i="77" l="1"/>
  <c r="O298" i="77"/>
  <c r="M298" i="77"/>
  <c r="I299" i="77"/>
  <c r="L298" i="77"/>
  <c r="J299" i="77"/>
  <c r="N298" i="77"/>
  <c r="L299" i="77" l="1"/>
  <c r="I300" i="77"/>
  <c r="M299" i="77"/>
  <c r="J300" i="77"/>
  <c r="N299" i="77"/>
  <c r="O299" i="77"/>
  <c r="K300" i="77"/>
  <c r="K301" i="77" l="1"/>
  <c r="O300" i="77"/>
  <c r="M300" i="77"/>
  <c r="I301" i="77"/>
  <c r="J301" i="77"/>
  <c r="N300" i="77"/>
  <c r="L300" i="77"/>
  <c r="M301" i="77" l="1"/>
  <c r="I302" i="77"/>
  <c r="L301" i="77"/>
  <c r="J302" i="77"/>
  <c r="N301" i="77"/>
  <c r="O301" i="77"/>
  <c r="K302" i="77"/>
  <c r="K303" i="77" l="1"/>
  <c r="O302" i="77"/>
  <c r="M302" i="77"/>
  <c r="I303" i="77"/>
  <c r="L302" i="77"/>
  <c r="J303" i="77"/>
  <c r="N302" i="77"/>
  <c r="I304" i="77" l="1"/>
  <c r="M303" i="77"/>
  <c r="J304" i="77"/>
  <c r="N303" i="77"/>
  <c r="L303" i="77"/>
  <c r="O303" i="77"/>
  <c r="K304" i="77"/>
  <c r="K305" i="77" l="1"/>
  <c r="O304" i="77"/>
  <c r="J305" i="77"/>
  <c r="N304" i="77"/>
  <c r="L304" i="77"/>
  <c r="M304" i="77"/>
  <c r="I305" i="77"/>
  <c r="J306" i="77" l="1"/>
  <c r="N305" i="77"/>
  <c r="M305" i="77"/>
  <c r="I306" i="77"/>
  <c r="L305" i="77"/>
  <c r="O305" i="77"/>
  <c r="K306" i="77"/>
  <c r="M306" i="77" l="1"/>
  <c r="I307" i="77"/>
  <c r="K307" i="77"/>
  <c r="O306" i="77"/>
  <c r="L306" i="77"/>
  <c r="J307" i="77"/>
  <c r="N306" i="77"/>
  <c r="L307" i="77" l="1"/>
  <c r="J308" i="77"/>
  <c r="N307" i="77"/>
  <c r="O307" i="77"/>
  <c r="K308" i="77"/>
  <c r="I308" i="77"/>
  <c r="M307" i="77"/>
  <c r="J309" i="77" l="1"/>
  <c r="N308" i="77"/>
  <c r="M308" i="77"/>
  <c r="I309" i="77"/>
  <c r="K309" i="77"/>
  <c r="O308" i="77"/>
  <c r="L308" i="77"/>
  <c r="M309" i="77" l="1"/>
  <c r="I310" i="77"/>
  <c r="L309" i="77"/>
  <c r="O309" i="77"/>
  <c r="K310" i="77"/>
  <c r="J310" i="77"/>
  <c r="N309" i="77"/>
  <c r="L310" i="77" l="1"/>
  <c r="J311" i="77"/>
  <c r="N310" i="77"/>
  <c r="M310" i="77"/>
  <c r="I311" i="77"/>
  <c r="K311" i="77"/>
  <c r="O310" i="77"/>
  <c r="O311" i="77" l="1"/>
  <c r="K312" i="77"/>
  <c r="J312" i="77"/>
  <c r="N311" i="77"/>
  <c r="I312" i="77"/>
  <c r="M311" i="77"/>
  <c r="L311" i="77"/>
  <c r="K313" i="77" l="1"/>
  <c r="O312" i="77"/>
  <c r="L312" i="77"/>
  <c r="J313" i="77"/>
  <c r="N312" i="77"/>
  <c r="M312" i="77"/>
  <c r="I313" i="77"/>
  <c r="M313" i="77" l="1"/>
  <c r="I314" i="77"/>
  <c r="L313" i="77"/>
  <c r="J314" i="77"/>
  <c r="N313" i="77"/>
  <c r="O313" i="77"/>
  <c r="K314" i="77"/>
  <c r="M314" i="77" l="1"/>
  <c r="I315" i="77"/>
  <c r="K315" i="77"/>
  <c r="O314" i="77"/>
  <c r="L314" i="77"/>
  <c r="J315" i="77"/>
  <c r="N314" i="77"/>
  <c r="L315" i="77" l="1"/>
  <c r="J316" i="77"/>
  <c r="N315" i="77"/>
  <c r="O315" i="77"/>
  <c r="K316" i="77"/>
  <c r="I316" i="77"/>
  <c r="M315" i="77"/>
  <c r="J317" i="77" l="1"/>
  <c r="N316" i="77"/>
  <c r="M316" i="77"/>
  <c r="I317" i="77"/>
  <c r="K317" i="77"/>
  <c r="O316" i="77"/>
  <c r="L316" i="77"/>
  <c r="L317" i="77" l="1"/>
  <c r="M317" i="77"/>
  <c r="I318" i="77"/>
  <c r="O317" i="77"/>
  <c r="K318" i="77"/>
  <c r="J318" i="77"/>
  <c r="N317" i="77"/>
  <c r="J319" i="77" l="1"/>
  <c r="N318" i="77"/>
  <c r="M318" i="77"/>
  <c r="I319" i="77"/>
  <c r="K319" i="77"/>
  <c r="O318" i="77"/>
  <c r="L318" i="77"/>
  <c r="I320" i="77" l="1"/>
  <c r="M319" i="77"/>
  <c r="L319" i="77"/>
  <c r="O319" i="77"/>
  <c r="K320" i="77"/>
  <c r="J320" i="77"/>
  <c r="N319" i="77"/>
  <c r="J321" i="77" l="1"/>
  <c r="N320" i="77"/>
  <c r="L320" i="77"/>
  <c r="K321" i="77"/>
  <c r="O320" i="77"/>
  <c r="M320" i="77"/>
  <c r="I321" i="77"/>
  <c r="M321" i="77" l="1"/>
  <c r="I322" i="77"/>
  <c r="L321" i="77"/>
  <c r="O321" i="77"/>
  <c r="K322" i="77"/>
  <c r="J322" i="77"/>
  <c r="N321" i="77"/>
  <c r="K323" i="77" l="1"/>
  <c r="O322" i="77"/>
  <c r="J323" i="77"/>
  <c r="N322" i="77"/>
  <c r="L322" i="77"/>
  <c r="M322" i="77"/>
  <c r="I323" i="77"/>
  <c r="J324" i="77" l="1"/>
  <c r="N323" i="77"/>
  <c r="I324" i="77"/>
  <c r="M323" i="77"/>
  <c r="L323" i="77"/>
  <c r="O323" i="77"/>
  <c r="K324" i="77"/>
  <c r="M324" i="77" l="1"/>
  <c r="I325" i="77"/>
  <c r="K325" i="77"/>
  <c r="O324" i="77"/>
  <c r="L324" i="77"/>
  <c r="J325" i="77"/>
  <c r="N324" i="77"/>
  <c r="L325" i="77" l="1"/>
  <c r="J326" i="77"/>
  <c r="N325" i="77"/>
  <c r="O325" i="77"/>
  <c r="K326" i="77"/>
  <c r="M325" i="77"/>
  <c r="I326" i="77"/>
  <c r="M326" i="77" l="1"/>
  <c r="I327" i="77"/>
  <c r="J327" i="77"/>
  <c r="N326" i="77"/>
  <c r="K327" i="77"/>
  <c r="O326" i="77"/>
  <c r="L326" i="77"/>
  <c r="J328" i="77" l="1"/>
  <c r="N327" i="77"/>
  <c r="I328" i="77"/>
  <c r="M327" i="77"/>
  <c r="L327" i="77"/>
  <c r="O327" i="77"/>
  <c r="K328" i="77"/>
  <c r="M328" i="77" l="1"/>
  <c r="I329" i="77"/>
  <c r="K329" i="77"/>
  <c r="O328" i="77"/>
  <c r="L328" i="77"/>
  <c r="J329" i="77"/>
  <c r="N328" i="77"/>
  <c r="L329" i="77" l="1"/>
  <c r="J330" i="77"/>
  <c r="N329" i="77"/>
  <c r="O329" i="77"/>
  <c r="K330" i="77"/>
  <c r="M329" i="77"/>
  <c r="I330" i="77"/>
  <c r="M330" i="77" l="1"/>
  <c r="I331" i="77"/>
  <c r="J331" i="77"/>
  <c r="N330" i="77"/>
  <c r="K331" i="77"/>
  <c r="O330" i="77"/>
  <c r="L330" i="77"/>
  <c r="L331" i="77" l="1"/>
  <c r="I332" i="77"/>
  <c r="M331" i="77"/>
  <c r="J332" i="77"/>
  <c r="N331" i="77"/>
  <c r="O331" i="77"/>
  <c r="K332" i="77"/>
  <c r="K333" i="77" l="1"/>
  <c r="O332" i="77"/>
  <c r="M332" i="77"/>
  <c r="I333" i="77"/>
  <c r="J333" i="77"/>
  <c r="N332" i="77"/>
  <c r="L332" i="77"/>
  <c r="L333" i="77" l="1"/>
  <c r="M333" i="77"/>
  <c r="I334" i="77"/>
  <c r="J334" i="77"/>
  <c r="N333" i="77"/>
  <c r="O333" i="77"/>
  <c r="K334" i="77"/>
  <c r="M334" i="77" l="1"/>
  <c r="I335" i="77"/>
  <c r="K335" i="77"/>
  <c r="O334" i="77"/>
  <c r="J335" i="77"/>
  <c r="N334" i="77"/>
  <c r="L334" i="77"/>
  <c r="L335" i="77" l="1"/>
  <c r="I336" i="77"/>
  <c r="M335" i="77"/>
  <c r="O335" i="77"/>
  <c r="K336" i="77"/>
  <c r="J336" i="77"/>
  <c r="N335" i="77"/>
  <c r="J337" i="77" l="1"/>
  <c r="N336" i="77"/>
  <c r="K337" i="77"/>
  <c r="O336" i="77"/>
  <c r="M336" i="77"/>
  <c r="I337" i="77"/>
  <c r="L336" i="77"/>
  <c r="O337" i="77" l="1"/>
  <c r="K338" i="77"/>
  <c r="L337" i="77"/>
  <c r="M337" i="77"/>
  <c r="I338" i="77"/>
  <c r="J338" i="77"/>
  <c r="N337" i="77"/>
  <c r="M338" i="77" l="1"/>
  <c r="I339" i="77"/>
  <c r="J339" i="77"/>
  <c r="N338" i="77"/>
  <c r="L338" i="77"/>
  <c r="K339" i="77"/>
  <c r="O338" i="77"/>
  <c r="I340" i="77" l="1"/>
  <c r="M339" i="77"/>
  <c r="O339" i="77"/>
  <c r="K340" i="77"/>
  <c r="J340" i="77"/>
  <c r="N339" i="77"/>
  <c r="L339" i="77"/>
  <c r="L340" i="77" l="1"/>
  <c r="K341" i="77"/>
  <c r="O340" i="77"/>
  <c r="J341" i="77"/>
  <c r="N340" i="77"/>
  <c r="M340" i="77"/>
  <c r="I341" i="77"/>
  <c r="O341" i="77" l="1"/>
  <c r="K342" i="77"/>
  <c r="M341" i="77"/>
  <c r="I342" i="77"/>
  <c r="L341" i="77"/>
  <c r="J342" i="77"/>
  <c r="N341" i="77"/>
  <c r="K343" i="77" l="1"/>
  <c r="O342" i="77"/>
  <c r="M342" i="77"/>
  <c r="I343" i="77"/>
  <c r="J343" i="77"/>
  <c r="N342" i="77"/>
  <c r="L342" i="77"/>
  <c r="L343" i="77" l="1"/>
  <c r="I344" i="77"/>
  <c r="M343" i="77"/>
  <c r="J344" i="77"/>
  <c r="N343" i="77"/>
  <c r="O343" i="77"/>
  <c r="K344" i="77"/>
  <c r="K345" i="77" l="1"/>
  <c r="O344" i="77"/>
  <c r="M344" i="77"/>
  <c r="I345" i="77"/>
  <c r="J345" i="77"/>
  <c r="N344" i="77"/>
  <c r="L344" i="77"/>
  <c r="L345" i="77" l="1"/>
  <c r="M345" i="77"/>
  <c r="I346" i="77"/>
  <c r="J346" i="77"/>
  <c r="N345" i="77"/>
  <c r="O345" i="77"/>
  <c r="K346" i="77"/>
  <c r="K347" i="77" l="1"/>
  <c r="O346" i="77"/>
  <c r="M346" i="77"/>
  <c r="I347" i="77"/>
  <c r="J347" i="77"/>
  <c r="N346" i="77"/>
  <c r="L346" i="77"/>
  <c r="I348" i="77" l="1"/>
  <c r="M347" i="77"/>
  <c r="L347" i="77"/>
  <c r="J348" i="77"/>
  <c r="N347" i="77"/>
  <c r="O347" i="77"/>
  <c r="K348" i="77"/>
  <c r="K349" i="77" l="1"/>
  <c r="O348" i="77"/>
  <c r="L348" i="77"/>
  <c r="J349" i="77"/>
  <c r="N348" i="77"/>
  <c r="M348" i="77"/>
  <c r="I349" i="77"/>
  <c r="L349" i="77" l="1"/>
  <c r="M349" i="77"/>
  <c r="I350" i="77"/>
  <c r="J350" i="77"/>
  <c r="N349" i="77"/>
  <c r="O349" i="77"/>
  <c r="K350" i="77"/>
  <c r="K351" i="77" l="1"/>
  <c r="O350" i="77"/>
  <c r="M350" i="77"/>
  <c r="I351" i="77"/>
  <c r="J351" i="77"/>
  <c r="N350" i="77"/>
  <c r="L350" i="77"/>
  <c r="I352" i="77" l="1"/>
  <c r="M351" i="77"/>
  <c r="L351" i="77"/>
  <c r="J352" i="77"/>
  <c r="N351" i="77"/>
  <c r="O351" i="77"/>
  <c r="K352" i="77"/>
  <c r="L352" i="77" l="1"/>
  <c r="K353" i="77"/>
  <c r="O352" i="77"/>
  <c r="J353" i="77"/>
  <c r="N352" i="77"/>
  <c r="M352" i="77"/>
  <c r="I353" i="77"/>
  <c r="O353" i="77" l="1"/>
  <c r="K354" i="77"/>
  <c r="L353" i="77"/>
  <c r="M353" i="77"/>
  <c r="I354" i="77"/>
  <c r="J354" i="77"/>
  <c r="N353" i="77"/>
  <c r="L354" i="77" l="1"/>
  <c r="K355" i="77"/>
  <c r="O354" i="77"/>
  <c r="J355" i="77"/>
  <c r="N354" i="77"/>
  <c r="M354" i="77"/>
  <c r="I355" i="77"/>
  <c r="O355" i="77" l="1"/>
  <c r="K356" i="77"/>
  <c r="L355" i="77"/>
  <c r="I356" i="77"/>
  <c r="M355" i="77"/>
  <c r="J356" i="77"/>
  <c r="N355" i="77"/>
  <c r="L356" i="77" l="1"/>
  <c r="K357" i="77"/>
  <c r="O356" i="77"/>
  <c r="J357" i="77"/>
  <c r="N356" i="77"/>
  <c r="M356" i="77"/>
  <c r="I357" i="77"/>
  <c r="L357" i="77" l="1"/>
  <c r="M357" i="77"/>
  <c r="I358" i="77"/>
  <c r="O357" i="77"/>
  <c r="K358" i="77"/>
  <c r="J358" i="77"/>
  <c r="N357" i="77"/>
  <c r="J359" i="77" l="1"/>
  <c r="N358" i="77"/>
  <c r="K359" i="77"/>
  <c r="O358" i="77"/>
  <c r="M358" i="77"/>
  <c r="I359" i="77"/>
  <c r="L358" i="77"/>
  <c r="L359" i="77" l="1"/>
  <c r="O359" i="77"/>
  <c r="K360" i="77"/>
  <c r="I360" i="77"/>
  <c r="M359" i="77"/>
  <c r="J360" i="77"/>
  <c r="N359" i="77"/>
  <c r="K361" i="77" l="1"/>
  <c r="O360" i="77"/>
  <c r="J361" i="77"/>
  <c r="N360" i="77"/>
  <c r="M360" i="77"/>
  <c r="I361" i="77"/>
  <c r="L360" i="77"/>
  <c r="J362" i="77" l="1"/>
  <c r="N361" i="77"/>
  <c r="L361" i="77"/>
  <c r="M361" i="77"/>
  <c r="I362" i="77"/>
  <c r="O361" i="77"/>
  <c r="K362" i="77"/>
  <c r="L362" i="77" l="1"/>
  <c r="K363" i="77"/>
  <c r="O362" i="77"/>
  <c r="M362" i="77"/>
  <c r="I363" i="77"/>
  <c r="J363" i="77"/>
  <c r="N362" i="77"/>
  <c r="I364" i="77" l="1"/>
  <c r="M363" i="77"/>
  <c r="J364" i="77"/>
  <c r="N363" i="77"/>
  <c r="O363" i="77"/>
  <c r="K364" i="77"/>
  <c r="L363" i="77"/>
  <c r="L364" i="77" l="1"/>
  <c r="J365" i="77"/>
  <c r="N364" i="77"/>
  <c r="K365" i="77"/>
  <c r="O364" i="77"/>
  <c r="M364" i="77"/>
  <c r="I365" i="77"/>
  <c r="J366" i="77" l="1"/>
  <c r="N365" i="77"/>
  <c r="M365" i="77"/>
  <c r="I366" i="77"/>
  <c r="L365" i="77"/>
  <c r="O365" i="77"/>
  <c r="K366" i="77"/>
  <c r="M366" i="77" l="1"/>
  <c r="I367" i="77"/>
  <c r="K367" i="77"/>
  <c r="O366" i="77"/>
  <c r="L366" i="77"/>
  <c r="J367" i="77"/>
  <c r="N366" i="77"/>
  <c r="J368" i="77" l="1"/>
  <c r="N367" i="77"/>
  <c r="M367" i="77"/>
  <c r="I368" i="77"/>
  <c r="K368" i="77"/>
  <c r="O367" i="77"/>
  <c r="L367" i="77"/>
  <c r="I369" i="77" l="1"/>
  <c r="M368" i="77"/>
  <c r="L368" i="77"/>
  <c r="K369" i="77"/>
  <c r="O368" i="77"/>
  <c r="J369" i="77"/>
  <c r="N368" i="77"/>
  <c r="L369" i="77" l="1"/>
  <c r="J370" i="77"/>
  <c r="N369" i="77"/>
  <c r="K370" i="77"/>
  <c r="O369" i="77"/>
  <c r="M369" i="77"/>
  <c r="I370" i="77"/>
  <c r="I371" i="77" l="1"/>
  <c r="M370" i="77"/>
  <c r="J371" i="77"/>
  <c r="N370" i="77"/>
  <c r="K371" i="77"/>
  <c r="O370" i="77"/>
  <c r="L370" i="77"/>
  <c r="J372" i="77" l="1"/>
  <c r="N371" i="77"/>
  <c r="L371" i="77"/>
  <c r="K372" i="77"/>
  <c r="O371" i="77"/>
  <c r="M371" i="77"/>
  <c r="I372" i="77"/>
  <c r="L372" i="77" l="1"/>
  <c r="I373" i="77"/>
  <c r="M372" i="77"/>
  <c r="K373" i="77"/>
  <c r="O372" i="77"/>
  <c r="J373" i="77"/>
  <c r="N372" i="77"/>
  <c r="M373" i="77" l="1"/>
  <c r="I374" i="77"/>
  <c r="J374" i="77"/>
  <c r="N373" i="77"/>
  <c r="K374" i="77"/>
  <c r="O373" i="77"/>
  <c r="L373" i="77"/>
  <c r="I375" i="77" l="1"/>
  <c r="M374" i="77"/>
  <c r="L374" i="77"/>
  <c r="J375" i="77"/>
  <c r="N374" i="77"/>
  <c r="K375" i="77"/>
  <c r="O374" i="77"/>
  <c r="K376" i="77" l="1"/>
  <c r="O375" i="77"/>
  <c r="L375" i="77"/>
  <c r="J376" i="77"/>
  <c r="N375" i="77"/>
  <c r="M375" i="77"/>
  <c r="I376" i="77"/>
  <c r="I377" i="77" l="1"/>
  <c r="M376" i="77"/>
  <c r="L376" i="77"/>
  <c r="J377" i="77"/>
  <c r="N376" i="77"/>
  <c r="K377" i="77"/>
  <c r="O376" i="77"/>
  <c r="K378" i="77" l="1"/>
  <c r="O377" i="77"/>
  <c r="L377" i="77"/>
  <c r="J378" i="77"/>
  <c r="N377" i="77"/>
  <c r="M377" i="77"/>
  <c r="I378" i="77"/>
  <c r="I379" i="77" l="1"/>
  <c r="M378" i="77"/>
  <c r="L378" i="77"/>
  <c r="J379" i="77"/>
  <c r="N378" i="77"/>
  <c r="K379" i="77"/>
  <c r="O378" i="77"/>
  <c r="K380" i="77" l="1"/>
  <c r="O379" i="77"/>
  <c r="L379" i="77"/>
  <c r="J380" i="77"/>
  <c r="N379" i="77"/>
  <c r="M379" i="77"/>
  <c r="I380" i="77"/>
  <c r="L380" i="77" l="1"/>
  <c r="I381" i="77"/>
  <c r="M380" i="77"/>
  <c r="J381" i="77"/>
  <c r="N380" i="77"/>
  <c r="K381" i="77"/>
  <c r="O380" i="77"/>
  <c r="K382" i="77" l="1"/>
  <c r="O381" i="77"/>
  <c r="M381" i="77"/>
  <c r="I382" i="77"/>
  <c r="J382" i="77"/>
  <c r="N381" i="77"/>
  <c r="L381" i="77"/>
  <c r="L382" i="77" l="1"/>
  <c r="I383" i="77"/>
  <c r="M382" i="77"/>
  <c r="J383" i="77"/>
  <c r="N382" i="77"/>
  <c r="K383" i="77"/>
  <c r="O382" i="77"/>
  <c r="K384" i="77" l="1"/>
  <c r="O383" i="77"/>
  <c r="M383" i="77"/>
  <c r="I384" i="77"/>
  <c r="J384" i="77"/>
  <c r="N383" i="77"/>
  <c r="L383" i="77"/>
  <c r="I385" i="77" l="1"/>
  <c r="M384" i="77"/>
  <c r="L384" i="77"/>
  <c r="J385" i="77"/>
  <c r="N384" i="77"/>
  <c r="K385" i="77"/>
  <c r="O384" i="77"/>
  <c r="K386" i="77" l="1"/>
  <c r="O385" i="77"/>
  <c r="L385" i="77"/>
  <c r="J386" i="77"/>
  <c r="N385" i="77"/>
  <c r="M385" i="77"/>
  <c r="I386" i="77"/>
  <c r="L386" i="77" l="1"/>
  <c r="I387" i="77"/>
  <c r="M386" i="77"/>
  <c r="J387" i="77"/>
  <c r="N386" i="77"/>
  <c r="K387" i="77"/>
  <c r="O386" i="77"/>
  <c r="K388" i="77" l="1"/>
  <c r="O387" i="77"/>
  <c r="M387" i="77"/>
  <c r="I388" i="77"/>
  <c r="J388" i="77"/>
  <c r="N387" i="77"/>
  <c r="L387" i="77"/>
  <c r="L388" i="77" l="1"/>
  <c r="I389" i="77"/>
  <c r="M388" i="77"/>
  <c r="J389" i="77"/>
  <c r="N388" i="77"/>
  <c r="K389" i="77"/>
  <c r="O388" i="77"/>
  <c r="M389" i="77" l="1"/>
  <c r="I390" i="77"/>
  <c r="K390" i="77"/>
  <c r="O389" i="77"/>
  <c r="J390" i="77"/>
  <c r="N389" i="77"/>
  <c r="L389" i="77"/>
  <c r="L390" i="77" l="1"/>
  <c r="I391" i="77"/>
  <c r="M390" i="77"/>
  <c r="K391" i="77"/>
  <c r="O390" i="77"/>
  <c r="J391" i="77"/>
  <c r="N390" i="77"/>
  <c r="M391" i="77" l="1"/>
  <c r="I392" i="77"/>
  <c r="J392" i="77"/>
  <c r="N391" i="77"/>
  <c r="K392" i="77"/>
  <c r="O391" i="77"/>
  <c r="L391" i="77"/>
  <c r="I393" i="77" l="1"/>
  <c r="M392" i="77"/>
  <c r="L392" i="77"/>
  <c r="J393" i="77"/>
  <c r="N392" i="77"/>
  <c r="K393" i="77"/>
  <c r="O392" i="77"/>
  <c r="K394" i="77" l="1"/>
  <c r="O393" i="77"/>
  <c r="L393" i="77"/>
  <c r="J394" i="77"/>
  <c r="N393" i="77"/>
  <c r="M393" i="77"/>
  <c r="I394" i="77"/>
  <c r="L394" i="77" l="1"/>
  <c r="I395" i="77"/>
  <c r="M394" i="77"/>
  <c r="J395" i="77"/>
  <c r="N394" i="77"/>
  <c r="K395" i="77"/>
  <c r="O394" i="77"/>
  <c r="K396" i="77" l="1"/>
  <c r="O395" i="77"/>
  <c r="M395" i="77"/>
  <c r="I396" i="77"/>
  <c r="J396" i="77"/>
  <c r="N395" i="77"/>
  <c r="L395" i="77"/>
  <c r="I397" i="77" l="1"/>
  <c r="M396" i="77"/>
  <c r="L396" i="77"/>
  <c r="J397" i="77"/>
  <c r="N396" i="77"/>
  <c r="O396" i="77"/>
  <c r="K397" i="77"/>
  <c r="K398" i="77" l="1"/>
  <c r="O397" i="77"/>
  <c r="L397" i="77"/>
  <c r="J398" i="77"/>
  <c r="N397" i="77"/>
  <c r="M397" i="77"/>
  <c r="I398" i="77"/>
  <c r="M398" i="77" l="1"/>
  <c r="I399" i="77"/>
  <c r="L398" i="77"/>
  <c r="J399" i="77"/>
  <c r="N398" i="77"/>
  <c r="O398" i="77"/>
  <c r="K399" i="77"/>
  <c r="K400" i="77" l="1"/>
  <c r="O399" i="77"/>
  <c r="M399" i="77"/>
  <c r="I400" i="77"/>
  <c r="L399" i="77"/>
  <c r="J400" i="77"/>
  <c r="N399" i="77"/>
  <c r="M400" i="77" l="1"/>
  <c r="I401" i="77"/>
  <c r="J401" i="77"/>
  <c r="N400" i="77"/>
  <c r="L400" i="77"/>
  <c r="O400" i="77"/>
  <c r="K401" i="77"/>
  <c r="M401" i="77" l="1"/>
  <c r="I402" i="77"/>
  <c r="K402" i="77"/>
  <c r="O401" i="77"/>
  <c r="J402" i="77"/>
  <c r="N401" i="77"/>
  <c r="L401" i="77"/>
  <c r="L402" i="77" l="1"/>
  <c r="M402" i="77"/>
  <c r="I403" i="77"/>
  <c r="O402" i="77"/>
  <c r="K403" i="77"/>
  <c r="J403" i="77"/>
  <c r="N402" i="77"/>
  <c r="M403" i="77" l="1"/>
  <c r="I404" i="77"/>
  <c r="J404" i="77"/>
  <c r="N403" i="77"/>
  <c r="K404" i="77"/>
  <c r="O403" i="77"/>
  <c r="L403" i="77"/>
  <c r="J405" i="77" l="1"/>
  <c r="N404" i="77"/>
  <c r="M404" i="77"/>
  <c r="I405" i="77"/>
  <c r="L404" i="77"/>
  <c r="O404" i="77"/>
  <c r="K405" i="77"/>
  <c r="K406" i="77" l="1"/>
  <c r="O405" i="77"/>
  <c r="M405" i="77"/>
  <c r="I406" i="77"/>
  <c r="L405" i="77"/>
  <c r="J406" i="77"/>
  <c r="N405" i="77"/>
  <c r="M406" i="77" l="1"/>
  <c r="I407" i="77"/>
  <c r="J407" i="77"/>
  <c r="N406" i="77"/>
  <c r="L406" i="77"/>
  <c r="O406" i="77"/>
  <c r="K407" i="77"/>
  <c r="K408" i="77" l="1"/>
  <c r="O407" i="77"/>
  <c r="M407" i="77"/>
  <c r="I408" i="77"/>
  <c r="J408" i="77"/>
  <c r="N407" i="77"/>
  <c r="L407" i="77"/>
  <c r="M408" i="77" l="1"/>
  <c r="I409" i="77"/>
  <c r="L408" i="77"/>
  <c r="J409" i="77"/>
  <c r="N408" i="77"/>
  <c r="O408" i="77"/>
  <c r="K409" i="77"/>
  <c r="K410" i="77" l="1"/>
  <c r="O409" i="77"/>
  <c r="M409" i="77"/>
  <c r="I410" i="77"/>
  <c r="L409" i="77"/>
  <c r="J410" i="77"/>
  <c r="N409" i="77"/>
  <c r="M410" i="77" l="1"/>
  <c r="I411" i="77"/>
  <c r="J411" i="77"/>
  <c r="N410" i="77"/>
  <c r="L410" i="77"/>
  <c r="O410" i="77"/>
  <c r="K411" i="77"/>
  <c r="M411" i="77" l="1"/>
  <c r="I412" i="77"/>
  <c r="K412" i="77"/>
  <c r="O411" i="77"/>
  <c r="J412" i="77"/>
  <c r="N411" i="77"/>
  <c r="L411" i="77"/>
  <c r="M412" i="77" l="1"/>
  <c r="I413" i="77"/>
  <c r="L412" i="77"/>
  <c r="O412" i="77"/>
  <c r="K413" i="77"/>
  <c r="J413" i="77"/>
  <c r="N412" i="77"/>
  <c r="K414" i="77" l="1"/>
  <c r="O413" i="77"/>
  <c r="J414" i="77"/>
  <c r="N413" i="77"/>
  <c r="L413" i="77"/>
  <c r="M413" i="77"/>
  <c r="I414" i="77"/>
  <c r="J415" i="77" l="1"/>
  <c r="N414" i="77"/>
  <c r="M414" i="77"/>
  <c r="I415" i="77"/>
  <c r="L414" i="77"/>
  <c r="O414" i="77"/>
  <c r="K415" i="77"/>
  <c r="M415" i="77" l="1"/>
  <c r="I416" i="77"/>
  <c r="K416" i="77"/>
  <c r="O415" i="77"/>
  <c r="L415" i="77"/>
  <c r="J416" i="77"/>
  <c r="N415" i="77"/>
  <c r="L416" i="77" l="1"/>
  <c r="J417" i="77"/>
  <c r="N416" i="77"/>
  <c r="O416" i="77"/>
  <c r="K417" i="77"/>
  <c r="M416" i="77"/>
  <c r="I417" i="77"/>
  <c r="M417" i="77" l="1"/>
  <c r="I418" i="77"/>
  <c r="J418" i="77"/>
  <c r="N417" i="77"/>
  <c r="K418" i="77"/>
  <c r="O417" i="77"/>
  <c r="L417" i="77"/>
  <c r="J419" i="77" l="1"/>
  <c r="N418" i="77"/>
  <c r="L418" i="77"/>
  <c r="M418" i="77"/>
  <c r="I419" i="77"/>
  <c r="O418" i="77"/>
  <c r="K419" i="77"/>
  <c r="L419" i="77" l="1"/>
  <c r="K420" i="77"/>
  <c r="O419" i="77"/>
  <c r="M419" i="77"/>
  <c r="I420" i="77"/>
  <c r="J420" i="77"/>
  <c r="N419" i="77"/>
  <c r="I421" i="77" l="1"/>
  <c r="M420" i="77"/>
  <c r="N420" i="77"/>
  <c r="J421" i="77"/>
  <c r="K421" i="77"/>
  <c r="O420" i="77"/>
  <c r="L420" i="77"/>
  <c r="N421" i="77" l="1"/>
  <c r="J422" i="77"/>
  <c r="L421" i="77"/>
  <c r="O421" i="77"/>
  <c r="K422" i="77"/>
  <c r="I422" i="77"/>
  <c r="M421" i="77"/>
  <c r="K423" i="77" l="1"/>
  <c r="O422" i="77"/>
  <c r="I423" i="77"/>
  <c r="M422" i="77"/>
  <c r="L422" i="77"/>
  <c r="N422" i="77"/>
  <c r="J423" i="77"/>
  <c r="N423" i="77" l="1"/>
  <c r="J424" i="77"/>
  <c r="I424" i="77"/>
  <c r="M423" i="77"/>
  <c r="L423" i="77"/>
  <c r="K424" i="77"/>
  <c r="O423" i="77"/>
  <c r="N424" i="77" l="1"/>
  <c r="J425" i="77"/>
  <c r="K425" i="77"/>
  <c r="O424" i="77"/>
  <c r="I425" i="77"/>
  <c r="M424" i="77"/>
  <c r="L424" i="77"/>
  <c r="L425" i="77" l="1"/>
  <c r="J426" i="77"/>
  <c r="N425" i="77"/>
  <c r="K426" i="77"/>
  <c r="O425" i="77"/>
  <c r="I426" i="77"/>
  <c r="M425" i="77"/>
  <c r="N426" i="77" l="1"/>
  <c r="J427" i="77"/>
  <c r="I427" i="77"/>
  <c r="M426" i="77"/>
  <c r="K427" i="77"/>
  <c r="O426" i="77"/>
  <c r="L426" i="77"/>
  <c r="L427" i="77" l="1"/>
  <c r="J428" i="77"/>
  <c r="N427" i="77"/>
  <c r="I428" i="77"/>
  <c r="M427" i="77"/>
  <c r="O427" i="77"/>
  <c r="K428" i="77"/>
  <c r="K429" i="77" l="1"/>
  <c r="O428" i="77"/>
  <c r="N428" i="77"/>
  <c r="J429" i="77"/>
  <c r="I429" i="77"/>
  <c r="M428" i="77"/>
  <c r="L428" i="77"/>
  <c r="N429" i="77" l="1"/>
  <c r="J430" i="77"/>
  <c r="L429" i="77"/>
  <c r="I430" i="77"/>
  <c r="M429" i="77"/>
  <c r="O429" i="77"/>
  <c r="K430" i="77"/>
  <c r="N430" i="77" l="1"/>
  <c r="J431" i="77"/>
  <c r="K431" i="77"/>
  <c r="O430" i="77"/>
  <c r="L430" i="77"/>
  <c r="I431" i="77"/>
  <c r="M430" i="77"/>
  <c r="L431" i="77" l="1"/>
  <c r="I432" i="77"/>
  <c r="M431" i="77"/>
  <c r="K432" i="77"/>
  <c r="O431" i="77"/>
  <c r="N431" i="77"/>
  <c r="J432" i="77"/>
  <c r="N432" i="77" l="1"/>
  <c r="J433" i="77"/>
  <c r="I433" i="77"/>
  <c r="M432" i="77"/>
  <c r="K433" i="77"/>
  <c r="O432" i="77"/>
  <c r="L432" i="77"/>
  <c r="L433" i="77" l="1"/>
  <c r="J434" i="77"/>
  <c r="N433" i="77"/>
  <c r="I434" i="77"/>
  <c r="M433" i="77"/>
  <c r="K434" i="77"/>
  <c r="O433" i="77"/>
  <c r="K435" i="77" l="1"/>
  <c r="O434" i="77"/>
  <c r="N434" i="77"/>
  <c r="J435" i="77"/>
  <c r="I435" i="77"/>
  <c r="M434" i="77"/>
  <c r="L434" i="77"/>
  <c r="J436" i="77" l="1"/>
  <c r="N435" i="77"/>
  <c r="L435" i="77"/>
  <c r="I436" i="77"/>
  <c r="M435" i="77"/>
  <c r="O435" i="77"/>
  <c r="K436" i="77"/>
  <c r="K437" i="77" l="1"/>
  <c r="O436" i="77"/>
  <c r="L436" i="77"/>
  <c r="I437" i="77"/>
  <c r="M436" i="77"/>
  <c r="N436" i="77"/>
  <c r="J437" i="77"/>
  <c r="N437" i="77" l="1"/>
  <c r="J438" i="77"/>
  <c r="L437" i="77"/>
  <c r="I438" i="77"/>
  <c r="M437" i="77"/>
  <c r="O437" i="77"/>
  <c r="K438" i="77"/>
  <c r="L438" i="77" l="1"/>
  <c r="K439" i="77"/>
  <c r="O438" i="77"/>
  <c r="N438" i="77"/>
  <c r="J439" i="77"/>
  <c r="I439" i="77"/>
  <c r="M438" i="77"/>
  <c r="N439" i="77" l="1"/>
  <c r="J440" i="77"/>
  <c r="I440" i="77"/>
  <c r="M439" i="77"/>
  <c r="K440" i="77"/>
  <c r="O439" i="77"/>
  <c r="L439" i="77"/>
  <c r="N440" i="77" l="1"/>
  <c r="J441" i="77"/>
  <c r="L440" i="77"/>
  <c r="I441" i="77"/>
  <c r="M440" i="77"/>
  <c r="K441" i="77"/>
  <c r="O440" i="77"/>
  <c r="J442" i="77" l="1"/>
  <c r="N441" i="77"/>
  <c r="L441" i="77"/>
  <c r="K442" i="77"/>
  <c r="O441" i="77"/>
  <c r="I442" i="77"/>
  <c r="M441" i="77"/>
  <c r="L442" i="77" l="1"/>
  <c r="I443" i="77"/>
  <c r="M442" i="77"/>
  <c r="K443" i="77"/>
  <c r="O442" i="77"/>
  <c r="N442" i="77"/>
  <c r="J443" i="77"/>
  <c r="I444" i="77" l="1"/>
  <c r="M443" i="77"/>
  <c r="J444" i="77"/>
  <c r="N443" i="77"/>
  <c r="O443" i="77"/>
  <c r="K444" i="77"/>
  <c r="L443" i="77"/>
  <c r="N444" i="77" l="1"/>
  <c r="J445" i="77"/>
  <c r="K445" i="77"/>
  <c r="O444" i="77"/>
  <c r="L444" i="77"/>
  <c r="I445" i="77"/>
  <c r="M444" i="77"/>
  <c r="N445" i="77" l="1"/>
  <c r="J446" i="77"/>
  <c r="I446" i="77"/>
  <c r="M445" i="77"/>
  <c r="O445" i="77"/>
  <c r="K446" i="77"/>
  <c r="L445" i="77"/>
  <c r="K447" i="77" l="1"/>
  <c r="O446" i="77"/>
  <c r="L446" i="77"/>
  <c r="I447" i="77"/>
  <c r="M446" i="77"/>
  <c r="N446" i="77"/>
  <c r="J447" i="77"/>
  <c r="L447" i="77" l="1"/>
  <c r="N447" i="77"/>
  <c r="J448" i="77"/>
  <c r="I448" i="77"/>
  <c r="M447" i="77"/>
  <c r="K448" i="77"/>
  <c r="O447" i="77"/>
  <c r="N448" i="77" l="1"/>
  <c r="J449" i="77"/>
  <c r="K449" i="77"/>
  <c r="O448" i="77"/>
  <c r="I449" i="77"/>
  <c r="M448" i="77"/>
  <c r="L448" i="77"/>
  <c r="N449" i="77" l="1"/>
  <c r="J450" i="77"/>
  <c r="L449" i="77"/>
  <c r="K450" i="77"/>
  <c r="O449" i="77"/>
  <c r="I450" i="77"/>
  <c r="M449" i="77"/>
  <c r="I451" i="77" l="1"/>
  <c r="M450" i="77"/>
  <c r="N450" i="77"/>
  <c r="J451" i="77"/>
  <c r="L450" i="77"/>
  <c r="K451" i="77"/>
  <c r="O450" i="77"/>
  <c r="K452" i="77" l="1"/>
  <c r="O451" i="77"/>
  <c r="N451" i="77"/>
  <c r="J452" i="77"/>
  <c r="L451" i="77"/>
  <c r="I452" i="77"/>
  <c r="M451" i="77"/>
  <c r="N452" i="77" l="1"/>
  <c r="J453" i="77"/>
  <c r="I453" i="77"/>
  <c r="M452" i="77"/>
  <c r="L452" i="77"/>
  <c r="K453" i="77"/>
  <c r="O452" i="77"/>
  <c r="N453" i="77" l="1"/>
  <c r="J454" i="77"/>
  <c r="K454" i="77"/>
  <c r="O453" i="77"/>
  <c r="I454" i="77"/>
  <c r="M453" i="77"/>
  <c r="L453" i="77"/>
  <c r="N454" i="77" l="1"/>
  <c r="J455" i="77"/>
  <c r="L454" i="77"/>
  <c r="K455" i="77"/>
  <c r="O454" i="77"/>
  <c r="I455" i="77"/>
  <c r="M454" i="77"/>
  <c r="N455" i="77" l="1"/>
  <c r="J456" i="77"/>
  <c r="I456" i="77"/>
  <c r="M455" i="77"/>
  <c r="L455" i="77"/>
  <c r="K456" i="77"/>
  <c r="O455" i="77"/>
  <c r="N456" i="77" l="1"/>
  <c r="J457" i="77"/>
  <c r="K457" i="77"/>
  <c r="O456" i="77"/>
  <c r="I457" i="77"/>
  <c r="M456" i="77"/>
  <c r="L456" i="77"/>
  <c r="L457" i="77" l="1"/>
  <c r="N457" i="77"/>
  <c r="J458" i="77"/>
  <c r="K458" i="77"/>
  <c r="O457" i="77"/>
  <c r="I458" i="77"/>
  <c r="M457" i="77"/>
  <c r="N458" i="77" l="1"/>
  <c r="J459" i="77"/>
  <c r="I459" i="77"/>
  <c r="M458" i="77"/>
  <c r="K459" i="77"/>
  <c r="O458" i="77"/>
  <c r="L458" i="77"/>
  <c r="N459" i="77" l="1"/>
  <c r="J460" i="77"/>
  <c r="L459" i="77"/>
  <c r="I460" i="77"/>
  <c r="M459" i="77"/>
  <c r="K460" i="77"/>
  <c r="O459" i="77"/>
  <c r="N460" i="77" l="1"/>
  <c r="J461" i="77"/>
  <c r="K461" i="77"/>
  <c r="O460" i="77"/>
  <c r="L460" i="77"/>
  <c r="I461" i="77"/>
  <c r="M460" i="77"/>
  <c r="N461" i="77" l="1"/>
  <c r="J462" i="77"/>
  <c r="I462" i="77"/>
  <c r="M461" i="77"/>
  <c r="K462" i="77"/>
  <c r="O461" i="77"/>
  <c r="L461" i="77"/>
  <c r="N462" i="77" l="1"/>
  <c r="J463" i="77"/>
  <c r="L462" i="77"/>
  <c r="I463" i="77"/>
  <c r="M462" i="77"/>
  <c r="K463" i="77"/>
  <c r="O462" i="77"/>
  <c r="N463" i="77" l="1"/>
  <c r="J464" i="77"/>
  <c r="K464" i="77"/>
  <c r="O463" i="77"/>
  <c r="L463" i="77"/>
  <c r="I464" i="77"/>
  <c r="M463" i="77"/>
  <c r="N464" i="77" l="1"/>
  <c r="J465" i="77"/>
  <c r="I465" i="77"/>
  <c r="M464" i="77"/>
  <c r="K465" i="77"/>
  <c r="O464" i="77"/>
  <c r="L464" i="77"/>
  <c r="L465" i="77" l="1"/>
  <c r="I466" i="77"/>
  <c r="M465" i="77"/>
  <c r="N465" i="77"/>
  <c r="J466" i="77"/>
  <c r="K466" i="77"/>
  <c r="O465" i="77"/>
  <c r="K467" i="77" l="1"/>
  <c r="O466" i="77"/>
  <c r="I467" i="77"/>
  <c r="M466" i="77"/>
  <c r="N466" i="77"/>
  <c r="J467" i="77"/>
  <c r="L466" i="77"/>
  <c r="N467" i="77" l="1"/>
  <c r="J468" i="77"/>
  <c r="L467" i="77"/>
  <c r="I468" i="77"/>
  <c r="M467" i="77"/>
  <c r="K468" i="77"/>
  <c r="O467" i="77"/>
  <c r="K469" i="77" l="1"/>
  <c r="O468" i="77"/>
  <c r="N468" i="77"/>
  <c r="J469" i="77"/>
  <c r="L468" i="77"/>
  <c r="I469" i="77"/>
  <c r="M468" i="77"/>
  <c r="N469" i="77" l="1"/>
  <c r="J470" i="77"/>
  <c r="I470" i="77"/>
  <c r="M469" i="77"/>
  <c r="L469" i="77"/>
  <c r="K470" i="77"/>
  <c r="O469" i="77"/>
  <c r="K471" i="77" l="1"/>
  <c r="O470" i="77"/>
  <c r="I471" i="77"/>
  <c r="M470" i="77"/>
  <c r="N470" i="77"/>
  <c r="J471" i="77"/>
  <c r="L470" i="77"/>
  <c r="I472" i="77" l="1"/>
  <c r="M471" i="77"/>
  <c r="L471" i="77"/>
  <c r="N471" i="77"/>
  <c r="J472" i="77"/>
  <c r="K472" i="77"/>
  <c r="O471" i="77"/>
  <c r="K473" i="77" l="1"/>
  <c r="O472" i="77"/>
  <c r="L472" i="77"/>
  <c r="N472" i="77"/>
  <c r="J473" i="77"/>
  <c r="I473" i="77"/>
  <c r="M472" i="77"/>
  <c r="I474" i="77" l="1"/>
  <c r="M473" i="77"/>
  <c r="L473" i="77"/>
  <c r="J474" i="77"/>
  <c r="N473" i="77"/>
  <c r="K474" i="77"/>
  <c r="O473" i="77"/>
  <c r="L474" i="77" l="1"/>
  <c r="O474" i="77"/>
  <c r="K475" i="77"/>
  <c r="J475" i="77"/>
  <c r="N474" i="77"/>
  <c r="I475" i="77"/>
  <c r="M474" i="77"/>
  <c r="L475" i="77" l="1"/>
  <c r="K476" i="77"/>
  <c r="O475" i="77"/>
  <c r="I476" i="77"/>
  <c r="M475" i="77"/>
  <c r="J476" i="77"/>
  <c r="N475" i="77"/>
  <c r="L476" i="77" l="1"/>
  <c r="J477" i="77"/>
  <c r="N476" i="77"/>
  <c r="O476" i="77"/>
  <c r="K477" i="77"/>
  <c r="I477" i="77"/>
  <c r="M476" i="77"/>
  <c r="I478" i="77" l="1"/>
  <c r="M477" i="77"/>
  <c r="J478" i="77"/>
  <c r="N477" i="77"/>
  <c r="K478" i="77"/>
  <c r="O477" i="77"/>
  <c r="L477" i="77"/>
  <c r="J479" i="77" l="1"/>
  <c r="N478" i="77"/>
  <c r="L478" i="77"/>
  <c r="O478" i="77"/>
  <c r="K479" i="77"/>
  <c r="M478" i="77"/>
  <c r="I479" i="77"/>
  <c r="L479" i="77" l="1"/>
  <c r="I480" i="77"/>
  <c r="M479" i="77"/>
  <c r="O479" i="77"/>
  <c r="K480" i="77"/>
  <c r="J480" i="77"/>
  <c r="N479" i="77"/>
  <c r="O480" i="77" l="1"/>
  <c r="K481" i="77"/>
  <c r="J481" i="77"/>
  <c r="N480" i="77"/>
  <c r="M480" i="77"/>
  <c r="I481" i="77"/>
  <c r="L480" i="77"/>
  <c r="J482" i="77" l="1"/>
  <c r="N481" i="77"/>
  <c r="K482" i="77"/>
  <c r="O481" i="77"/>
  <c r="L481" i="77"/>
  <c r="I482" i="77"/>
  <c r="M481" i="77"/>
  <c r="I483" i="77" l="1"/>
  <c r="M482" i="77"/>
  <c r="O482" i="77"/>
  <c r="K483" i="77"/>
  <c r="L482" i="77"/>
  <c r="J483" i="77"/>
  <c r="N482" i="77"/>
  <c r="K484" i="77" l="1"/>
  <c r="O483" i="77"/>
  <c r="L483" i="77"/>
  <c r="J484" i="77"/>
  <c r="N483" i="77"/>
  <c r="I484" i="77"/>
  <c r="M483" i="77"/>
  <c r="L484" i="77" l="1"/>
  <c r="I485" i="77"/>
  <c r="M484" i="77"/>
  <c r="J485" i="77"/>
  <c r="N484" i="77"/>
  <c r="O484" i="77"/>
  <c r="K485" i="77"/>
  <c r="O485" i="77" l="1"/>
  <c r="K486" i="77"/>
  <c r="I486" i="77"/>
  <c r="M485" i="77"/>
  <c r="J486" i="77"/>
  <c r="N485" i="77"/>
  <c r="L485" i="77"/>
  <c r="I487" i="77" l="1"/>
  <c r="M486" i="77"/>
  <c r="L486" i="77"/>
  <c r="O486" i="77"/>
  <c r="K487" i="77"/>
  <c r="J487" i="77"/>
  <c r="N486" i="77"/>
  <c r="L487" i="77" l="1"/>
  <c r="J488" i="77"/>
  <c r="N487" i="77"/>
  <c r="O487" i="77"/>
  <c r="K488" i="77"/>
  <c r="I488" i="77"/>
  <c r="M487" i="77"/>
  <c r="O488" i="77" l="1"/>
  <c r="K489" i="77"/>
  <c r="M488" i="77"/>
  <c r="I489" i="77"/>
  <c r="J489" i="77"/>
  <c r="N488" i="77"/>
  <c r="L488" i="77"/>
  <c r="I490" i="77" l="1"/>
  <c r="M489" i="77"/>
  <c r="O489" i="77"/>
  <c r="K490" i="77"/>
  <c r="L489" i="77"/>
  <c r="J490" i="77"/>
  <c r="N489" i="77"/>
  <c r="J491" i="77" l="1"/>
  <c r="N490" i="77"/>
  <c r="O490" i="77"/>
  <c r="K491" i="77"/>
  <c r="L490" i="77"/>
  <c r="M490" i="77"/>
  <c r="I491" i="77"/>
  <c r="I492" i="77" l="1"/>
  <c r="M491" i="77"/>
  <c r="L491" i="77"/>
  <c r="K492" i="77"/>
  <c r="O491" i="77"/>
  <c r="J492" i="77"/>
  <c r="N491" i="77"/>
  <c r="J493" i="77" l="1"/>
  <c r="N492" i="77"/>
  <c r="L492" i="77"/>
  <c r="O492" i="77"/>
  <c r="K493" i="77"/>
  <c r="I493" i="77"/>
  <c r="M492" i="77"/>
  <c r="L493" i="77" l="1"/>
  <c r="I494" i="77"/>
  <c r="M493" i="77"/>
  <c r="K494" i="77"/>
  <c r="O493" i="77"/>
  <c r="J494" i="77"/>
  <c r="N493" i="77"/>
  <c r="L494" i="77" l="1"/>
  <c r="J495" i="77"/>
  <c r="N494" i="77"/>
  <c r="I495" i="77"/>
  <c r="M494" i="77"/>
  <c r="O494" i="77"/>
  <c r="K495" i="77"/>
  <c r="O495" i="77" l="1"/>
  <c r="K496" i="77"/>
  <c r="L495" i="77"/>
  <c r="J496" i="77"/>
  <c r="N495" i="77"/>
  <c r="I496" i="77"/>
  <c r="M495" i="77"/>
  <c r="L496" i="77" l="1"/>
  <c r="I497" i="77"/>
  <c r="M496" i="77"/>
  <c r="O496" i="77"/>
  <c r="K497" i="77"/>
  <c r="J497" i="77"/>
  <c r="N496" i="77"/>
  <c r="J498" i="77" l="1"/>
  <c r="N497" i="77"/>
  <c r="I498" i="77"/>
  <c r="M497" i="77"/>
  <c r="O497" i="77"/>
  <c r="K498" i="77"/>
  <c r="L497" i="77"/>
  <c r="L498" i="77" l="1"/>
  <c r="M498" i="77"/>
  <c r="I499" i="77"/>
  <c r="O498" i="77"/>
  <c r="K499" i="77"/>
  <c r="J499" i="77"/>
  <c r="N498" i="77"/>
  <c r="J500" i="77" l="1"/>
  <c r="N499" i="77"/>
  <c r="I500" i="77"/>
  <c r="M499" i="77"/>
  <c r="K500" i="77"/>
  <c r="O499" i="77"/>
  <c r="L499" i="77"/>
  <c r="L500" i="77" l="1"/>
  <c r="M500" i="77"/>
  <c r="I501" i="77"/>
  <c r="O500" i="77"/>
  <c r="K501" i="77"/>
  <c r="J501" i="77"/>
  <c r="N500" i="77"/>
  <c r="I502" i="77" l="1"/>
  <c r="M501" i="77"/>
  <c r="L501" i="77"/>
  <c r="J502" i="77"/>
  <c r="N501" i="77"/>
  <c r="K502" i="77"/>
  <c r="O501" i="77"/>
  <c r="L502" i="77" l="1"/>
  <c r="O502" i="77"/>
  <c r="K503" i="77"/>
  <c r="J503" i="77"/>
  <c r="N502" i="77"/>
  <c r="I503" i="77"/>
  <c r="M502" i="77"/>
  <c r="K504" i="77" l="1"/>
  <c r="O503" i="77"/>
  <c r="I504" i="77"/>
  <c r="M503" i="77"/>
  <c r="J504" i="77"/>
  <c r="N503" i="77"/>
  <c r="L503" i="77"/>
  <c r="M504" i="77" l="1"/>
  <c r="I505" i="77"/>
  <c r="L504" i="77"/>
  <c r="J505" i="77"/>
  <c r="N504" i="77"/>
  <c r="O504" i="77"/>
  <c r="K505" i="77"/>
  <c r="O505" i="77" l="1"/>
  <c r="K506" i="77"/>
  <c r="I506" i="77"/>
  <c r="M505" i="77"/>
  <c r="L505" i="77"/>
  <c r="J506" i="77"/>
  <c r="N505" i="77"/>
  <c r="L506" i="77" l="1"/>
  <c r="J507" i="77"/>
  <c r="N506" i="77"/>
  <c r="M506" i="77"/>
  <c r="I507" i="77"/>
  <c r="O506" i="77"/>
  <c r="K507" i="77"/>
  <c r="I508" i="77" l="1"/>
  <c r="M507" i="77"/>
  <c r="O507" i="77"/>
  <c r="K508" i="77"/>
  <c r="J508" i="77"/>
  <c r="N507" i="77"/>
  <c r="L507" i="77"/>
  <c r="L508" i="77" l="1"/>
  <c r="O508" i="77"/>
  <c r="K509" i="77"/>
  <c r="J509" i="77"/>
  <c r="N508" i="77"/>
  <c r="M508" i="77"/>
  <c r="I509" i="77"/>
  <c r="I510" i="77" l="1"/>
  <c r="M509" i="77"/>
  <c r="L509" i="77"/>
  <c r="K510" i="77"/>
  <c r="O509" i="77"/>
  <c r="J510" i="77"/>
  <c r="N509" i="77"/>
  <c r="L510" i="77" l="1"/>
  <c r="J511" i="77"/>
  <c r="N510" i="77"/>
  <c r="O510" i="77"/>
  <c r="K511" i="77"/>
  <c r="I511" i="77"/>
  <c r="M510" i="77"/>
  <c r="J512" i="77" l="1"/>
  <c r="N511" i="77"/>
  <c r="I512" i="77"/>
  <c r="M511" i="77"/>
  <c r="O511" i="77"/>
  <c r="K512" i="77"/>
  <c r="L511" i="77"/>
  <c r="L512" i="77" l="1"/>
  <c r="I513" i="77"/>
  <c r="M512" i="77"/>
  <c r="O512" i="77"/>
  <c r="K513" i="77"/>
  <c r="J513" i="77"/>
  <c r="N512" i="77"/>
  <c r="N513" i="77" l="1"/>
  <c r="O513" i="77"/>
  <c r="M513" i="77"/>
  <c r="L513" i="77"/>
  <c r="I2" i="25" l="1"/>
  <c r="I3" i="25"/>
  <c r="I4" i="25"/>
  <c r="I5" i="25"/>
  <c r="I6" i="25"/>
  <c r="I7" i="25"/>
  <c r="I8" i="25"/>
  <c r="I9" i="25"/>
  <c r="I10" i="25"/>
  <c r="I11" i="25"/>
  <c r="I12" i="25"/>
  <c r="I13" i="25"/>
  <c r="I14" i="25"/>
  <c r="I15" i="25"/>
  <c r="I16" i="25"/>
  <c r="I17" i="25"/>
  <c r="I18" i="25"/>
  <c r="I19" i="25"/>
  <c r="I20" i="25"/>
  <c r="I21" i="25"/>
  <c r="I22" i="25"/>
  <c r="I23" i="25"/>
  <c r="I24" i="25"/>
  <c r="I25" i="25"/>
  <c r="I26" i="25"/>
  <c r="I27" i="25"/>
  <c r="I28" i="25"/>
  <c r="I29" i="25"/>
  <c r="AT2" i="1" l="1"/>
  <c r="AU2" i="1"/>
  <c r="AV2" i="1"/>
  <c r="AW2" i="1"/>
  <c r="AX2" i="1"/>
  <c r="AT34" i="1"/>
  <c r="AU34" i="1"/>
  <c r="AV34" i="1"/>
  <c r="AW34" i="1"/>
  <c r="AX34" i="1"/>
  <c r="AT33" i="1"/>
  <c r="AU33" i="1"/>
  <c r="AV33" i="1"/>
  <c r="AW33" i="1"/>
  <c r="AX33" i="1"/>
  <c r="AT5" i="1"/>
  <c r="AU5" i="1"/>
  <c r="AV5" i="1"/>
  <c r="AW5" i="1"/>
  <c r="AX5" i="1"/>
  <c r="AT31" i="1"/>
  <c r="AU31" i="1"/>
  <c r="AV31" i="1"/>
  <c r="AW31" i="1"/>
  <c r="AX31" i="1"/>
  <c r="AT7" i="1"/>
  <c r="AU7" i="1"/>
  <c r="AV7" i="1"/>
  <c r="AW7" i="1"/>
  <c r="AX7" i="1"/>
  <c r="AT30" i="1"/>
  <c r="AU30" i="1"/>
  <c r="AV30" i="1"/>
  <c r="AW30" i="1"/>
  <c r="AX30" i="1"/>
  <c r="AT28" i="1"/>
  <c r="AU28" i="1"/>
  <c r="AV28" i="1"/>
  <c r="AW28" i="1"/>
  <c r="AX28" i="1"/>
  <c r="AT27" i="1"/>
  <c r="AU27" i="1"/>
  <c r="AV27" i="1"/>
  <c r="AW27" i="1"/>
  <c r="AX27" i="1"/>
  <c r="AT25" i="1"/>
  <c r="AU25" i="1"/>
  <c r="AV25" i="1"/>
  <c r="AW25" i="1"/>
  <c r="AX25" i="1"/>
  <c r="AT12" i="1"/>
  <c r="AU12" i="1"/>
  <c r="AV12" i="1"/>
  <c r="AW12" i="1"/>
  <c r="AX12" i="1"/>
  <c r="AT13" i="1"/>
  <c r="AU13" i="1"/>
  <c r="AV13" i="1"/>
  <c r="AW13" i="1"/>
  <c r="AX13" i="1"/>
  <c r="AT24" i="1"/>
  <c r="AU24" i="1"/>
  <c r="AV24" i="1"/>
  <c r="AW24" i="1"/>
  <c r="AX24" i="1"/>
  <c r="AT23" i="1"/>
  <c r="AU23" i="1"/>
  <c r="AV23" i="1"/>
  <c r="AW23" i="1"/>
  <c r="AX23" i="1"/>
  <c r="AT15" i="1"/>
  <c r="AU15" i="1"/>
  <c r="AV15" i="1"/>
  <c r="AW15" i="1"/>
  <c r="AX15" i="1"/>
  <c r="AT18" i="1"/>
  <c r="AU18" i="1"/>
  <c r="AV18" i="1"/>
  <c r="AW18" i="1"/>
  <c r="AX18" i="1"/>
  <c r="AT14" i="1"/>
  <c r="AU14" i="1"/>
  <c r="AV14" i="1"/>
  <c r="AW14" i="1"/>
  <c r="AX14" i="1"/>
  <c r="AT26" i="1"/>
  <c r="AU26" i="1"/>
  <c r="AV26" i="1"/>
  <c r="AW26" i="1"/>
  <c r="AX26" i="1"/>
  <c r="AT22" i="1"/>
  <c r="AU22" i="1"/>
  <c r="AV22" i="1"/>
  <c r="AW22" i="1"/>
  <c r="AX22" i="1"/>
  <c r="AT29" i="1"/>
  <c r="AU29" i="1"/>
  <c r="AV29" i="1"/>
  <c r="AW29" i="1"/>
  <c r="AX29" i="1"/>
  <c r="AT11" i="1"/>
  <c r="AU11" i="1"/>
  <c r="AV11" i="1"/>
  <c r="AW11" i="1"/>
  <c r="AX11" i="1"/>
  <c r="AT10" i="1"/>
  <c r="AU10" i="1"/>
  <c r="AV10" i="1"/>
  <c r="AW10" i="1"/>
  <c r="AX10" i="1"/>
  <c r="AT9" i="1"/>
  <c r="AU9" i="1"/>
  <c r="AV9" i="1"/>
  <c r="AW9" i="1"/>
  <c r="AX9" i="1"/>
  <c r="AT21" i="1"/>
  <c r="AU21" i="1"/>
  <c r="AV21" i="1"/>
  <c r="AW21" i="1"/>
  <c r="AX21" i="1"/>
  <c r="AT16" i="1"/>
  <c r="AU16" i="1"/>
  <c r="AV16" i="1"/>
  <c r="AW16" i="1"/>
  <c r="AX16" i="1"/>
  <c r="AT20" i="1"/>
  <c r="AU20" i="1"/>
  <c r="AV20" i="1"/>
  <c r="AW20" i="1"/>
  <c r="AX20" i="1"/>
  <c r="AT8" i="1"/>
  <c r="AU8" i="1"/>
  <c r="AV8" i="1"/>
  <c r="AW8" i="1"/>
  <c r="AX8" i="1"/>
  <c r="AT17" i="1"/>
  <c r="AU17" i="1"/>
  <c r="AV17" i="1"/>
  <c r="AW17" i="1"/>
  <c r="AX17" i="1"/>
  <c r="AT6" i="1"/>
  <c r="AU6" i="1"/>
  <c r="AV6" i="1"/>
  <c r="AW6" i="1"/>
  <c r="AX6" i="1"/>
  <c r="AT19" i="1"/>
  <c r="AU19" i="1"/>
  <c r="AV19" i="1"/>
  <c r="AW19" i="1"/>
  <c r="AX19" i="1"/>
  <c r="AT32" i="1"/>
  <c r="AU32" i="1"/>
  <c r="AV32" i="1"/>
  <c r="AW32" i="1"/>
  <c r="AX32" i="1"/>
  <c r="AT4" i="1"/>
  <c r="AU4" i="1"/>
  <c r="AV4" i="1"/>
  <c r="AW4" i="1"/>
  <c r="AX4" i="1"/>
  <c r="AT3" i="1"/>
  <c r="AU3" i="1"/>
  <c r="AV3" i="1"/>
  <c r="AW3" i="1"/>
  <c r="AX3" i="1"/>
  <c r="AH7" i="1" l="1"/>
  <c r="W7" i="1"/>
  <c r="Y12" i="1"/>
  <c r="W12" i="1"/>
  <c r="W13" i="1"/>
  <c r="Y13" i="1"/>
  <c r="AH31" i="1"/>
  <c r="W20" i="1"/>
  <c r="AH17" i="1"/>
  <c r="AH3" i="1"/>
  <c r="X3" i="1"/>
  <c r="AA3" i="1"/>
  <c r="Y3" i="1"/>
  <c r="W3" i="1"/>
  <c r="AH4" i="1"/>
  <c r="AA4" i="1"/>
  <c r="AA32" i="1"/>
  <c r="X4" i="1"/>
  <c r="Y4" i="1"/>
  <c r="W4" i="1"/>
  <c r="AH19" i="1"/>
  <c r="AH32" i="1"/>
  <c r="Z32" i="1"/>
  <c r="AA19" i="1"/>
  <c r="Y19" i="1"/>
  <c r="X19" i="1"/>
  <c r="D3" i="1" l="1"/>
  <c r="D4" i="1" l="1"/>
  <c r="D32" i="1" l="1"/>
  <c r="AA20" i="1" l="1"/>
  <c r="D19" i="1" l="1"/>
  <c r="AH28" i="1" l="1"/>
  <c r="AA28" i="1"/>
  <c r="X28" i="1"/>
  <c r="AH22" i="1" l="1"/>
  <c r="AA22" i="1"/>
  <c r="X22" i="1"/>
  <c r="AH11" i="1" l="1"/>
  <c r="AA11" i="1"/>
  <c r="X11" i="1"/>
  <c r="AH8" i="1" l="1"/>
  <c r="X9" i="1" l="1"/>
  <c r="W9" i="1"/>
  <c r="Y9" i="1"/>
  <c r="X21" i="1" l="1"/>
  <c r="Y21" i="1"/>
  <c r="X8" i="1" l="1"/>
  <c r="W8" i="1"/>
  <c r="Y8" i="1"/>
  <c r="X6" i="1" l="1"/>
  <c r="Y6" i="1"/>
  <c r="D6" i="1" l="1"/>
  <c r="D8" i="1" l="1"/>
  <c r="D10" i="1" l="1"/>
  <c r="D9" i="1"/>
  <c r="D21" i="1"/>
  <c r="D16" i="1"/>
  <c r="D20" i="1"/>
  <c r="D17" i="1"/>
  <c r="D11" i="1" l="1"/>
  <c r="D29" i="1"/>
  <c r="D22" i="1"/>
  <c r="D26" i="1"/>
  <c r="D14" i="1"/>
  <c r="D18" i="1"/>
  <c r="D15" i="1"/>
  <c r="D23" i="1"/>
  <c r="D24" i="1"/>
  <c r="D13" i="1"/>
  <c r="D12" i="1"/>
  <c r="D25" i="1"/>
  <c r="D27" i="1"/>
  <c r="D28" i="1"/>
  <c r="D30" i="1"/>
  <c r="D7" i="1"/>
  <c r="D31" i="1"/>
  <c r="D5" i="1"/>
  <c r="D33" i="1"/>
  <c r="D34" i="1"/>
  <c r="D2" i="1"/>
</calcChain>
</file>

<file path=xl/connections.xml><?xml version="1.0" encoding="utf-8"?>
<connections xmlns="http://schemas.openxmlformats.org/spreadsheetml/2006/main">
  <connection id="1" keepAlive="1" name="Запрос — Финальный свод1" description="Соединение с запросом &quot;Финальный свод&quot; в книге." type="5" refreshedVersion="6" background="1" saveData="1">
    <dbPr connection="Provider=Microsoft.Mashup.OleDb.1;Data Source=$Workbook$;Location=Финальный свод;Extended Properties=&quot;&quot;" command="SELECT * FROM [Финальный свод]"/>
  </connection>
</connections>
</file>

<file path=xl/sharedStrings.xml><?xml version="1.0" encoding="utf-8"?>
<sst xmlns="http://schemas.openxmlformats.org/spreadsheetml/2006/main" count="74890" uniqueCount="522">
  <si>
    <t>Дата размещения</t>
  </si>
  <si>
    <t>Тип размещения</t>
  </si>
  <si>
    <t>Для расчета количества</t>
  </si>
  <si>
    <t>Государственный регистрационный номер</t>
  </si>
  <si>
    <t>ISIN</t>
  </si>
  <si>
    <t>Тикер</t>
  </si>
  <si>
    <t>Наименование агента по размещению</t>
  </si>
  <si>
    <t>Режим торгов</t>
  </si>
  <si>
    <t>Free-Float, %</t>
  </si>
  <si>
    <t>Free-Float, руб.</t>
  </si>
  <si>
    <t>Аллокация</t>
  </si>
  <si>
    <t>Объем поданных биржевых заявок, руб.</t>
  </si>
  <si>
    <t>Общий объем размещения, руб.</t>
  </si>
  <si>
    <t>Уровень листинга</t>
  </si>
  <si>
    <t>Тип инструмента</t>
  </si>
  <si>
    <t>Физические лица</t>
  </si>
  <si>
    <t>Юридические лица</t>
  </si>
  <si>
    <t>Биржа первичного листинга</t>
  </si>
  <si>
    <t>Дата включения в список</t>
  </si>
  <si>
    <t>lock-up период</t>
  </si>
  <si>
    <t>Маркет-мейкер</t>
  </si>
  <si>
    <t>Количество новых инвесторов</t>
  </si>
  <si>
    <t>ROE</t>
  </si>
  <si>
    <t>ROA</t>
  </si>
  <si>
    <t>P/E</t>
  </si>
  <si>
    <t>P/BV</t>
  </si>
  <si>
    <t>P/S</t>
  </si>
  <si>
    <t>IPO</t>
  </si>
  <si>
    <t>1-01-10876-P</t>
  </si>
  <si>
    <t>RU000A108GD8</t>
  </si>
  <si>
    <t>IVAT</t>
  </si>
  <si>
    <t>ПАО "ИВА"</t>
  </si>
  <si>
    <t>Размещение: Адресные заявки</t>
  </si>
  <si>
    <t>КС 2</t>
  </si>
  <si>
    <t>Акции</t>
  </si>
  <si>
    <t>ао</t>
  </si>
  <si>
    <t>ПАО Московская Биржа</t>
  </si>
  <si>
    <t>1-01-16673-A</t>
  </si>
  <si>
    <t>RU000A102093</t>
  </si>
  <si>
    <t>ELMT</t>
  </si>
  <si>
    <t>КС 1</t>
  </si>
  <si>
    <t>ПАО "СПБ Биржа"</t>
  </si>
  <si>
    <t>2-01-24350-J</t>
  </si>
  <si>
    <t>RU000A1005A9</t>
  </si>
  <si>
    <t>SVET-EP</t>
  </si>
  <si>
    <t>НЧС</t>
  </si>
  <si>
    <t>ап</t>
  </si>
  <si>
    <t>АО СПВБ</t>
  </si>
  <si>
    <t>1-01-02268-B</t>
  </si>
  <si>
    <t>RU000A0JRH43</t>
  </si>
  <si>
    <t>MBNK</t>
  </si>
  <si>
    <t>SPO</t>
  </si>
  <si>
    <t>1-01-01286-G</t>
  </si>
  <si>
    <t>RU000A106T36</t>
  </si>
  <si>
    <t>ASTR</t>
  </si>
  <si>
    <t>1-01-16767-A</t>
  </si>
  <si>
    <t>RU000A107RM8</t>
  </si>
  <si>
    <t>ZAYM</t>
  </si>
  <si>
    <t>1-01-16419-A</t>
  </si>
  <si>
    <t>RU000A0ZZFS9</t>
  </si>
  <si>
    <t>LEAS</t>
  </si>
  <si>
    <t>1-01-05421-G</t>
  </si>
  <si>
    <t>RU000A107KX0</t>
  </si>
  <si>
    <t>KLVZ</t>
  </si>
  <si>
    <t>1-01-84777-H</t>
  </si>
  <si>
    <t>RU000A107ER5</t>
  </si>
  <si>
    <t>DIAS</t>
  </si>
  <si>
    <t>1-01-16750-A</t>
  </si>
  <si>
    <t>RU000A107J11</t>
  </si>
  <si>
    <t>DELI</t>
  </si>
  <si>
    <t>1-01-11915-A</t>
  </si>
  <si>
    <t>RU000A0JVJQ8</t>
  </si>
  <si>
    <t>MGKL</t>
  </si>
  <si>
    <t>RU000A0ZZAC4</t>
  </si>
  <si>
    <t>SVCB</t>
  </si>
  <si>
    <t>1-01-45848-H</t>
  </si>
  <si>
    <t>RU000A0ZZBC2</t>
  </si>
  <si>
    <t>SOFL</t>
  </si>
  <si>
    <t>1-01-04461-D</t>
  </si>
  <si>
    <t>RU000A0JQTS3</t>
  </si>
  <si>
    <t>AQUA</t>
  </si>
  <si>
    <t>1-02-33010-D</t>
  </si>
  <si>
    <t>RU000A0JPP37</t>
  </si>
  <si>
    <t>UGLD</t>
  </si>
  <si>
    <t>1-01-80110-H</t>
  </si>
  <si>
    <t>RU000A1002V2</t>
  </si>
  <si>
    <t>EUTR</t>
  </si>
  <si>
    <t>1-01-03109-G</t>
  </si>
  <si>
    <t>RU000A106XF2</t>
  </si>
  <si>
    <t>HNFG</t>
  </si>
  <si>
    <t>1-01-29031-H</t>
  </si>
  <si>
    <t>RU000A0B6NK6</t>
  </si>
  <si>
    <t>TRMK</t>
  </si>
  <si>
    <t>1-01-85307-H</t>
  </si>
  <si>
    <t>RU000A103X66</t>
  </si>
  <si>
    <t>POSI</t>
  </si>
  <si>
    <t>1-01-03536-G</t>
  </si>
  <si>
    <t>RU000A105NV2</t>
  </si>
  <si>
    <t>CARM</t>
  </si>
  <si>
    <t>Т+ Акции и ДР</t>
  </si>
  <si>
    <t>RU000A0JP5V6</t>
  </si>
  <si>
    <t>VTBR</t>
  </si>
  <si>
    <t>1-01-87198-H</t>
  </si>
  <si>
    <t>RU000A105BN4</t>
  </si>
  <si>
    <t>GECO</t>
  </si>
  <si>
    <t>1-01-03292-G</t>
  </si>
  <si>
    <t>RU000A105EX7</t>
  </si>
  <si>
    <t>WUSH</t>
  </si>
  <si>
    <t>ПАО "МГКЛ"</t>
  </si>
  <si>
    <t>ПАО "СТГ"</t>
  </si>
  <si>
    <t>ПАО ЭЙЧ ЭФ ДЖИ</t>
  </si>
  <si>
    <t>ПАО "ЛК "ЕВРОПЛАН"</t>
  </si>
  <si>
    <t>Месяц года</t>
  </si>
  <si>
    <t>ПАО "ЭЛЕМЕНТ"</t>
  </si>
  <si>
    <t>ПАО "СВЕТОФОР ГРУПП"</t>
  </si>
  <si>
    <t>ПАО "МТС-БАНК"</t>
  </si>
  <si>
    <t>ПАО ГРУППА АСТРА</t>
  </si>
  <si>
    <t>ПАО МФК "ЗАЙМЕР"</t>
  </si>
  <si>
    <t>ПАО "АГК"</t>
  </si>
  <si>
    <t>ПАО "ДИАСОФТ"</t>
  </si>
  <si>
    <t>ПАО "КАРШЕРИНГ РУССИЯ"</t>
  </si>
  <si>
    <t>ПАО "СОВКОМБАНК"</t>
  </si>
  <si>
    <t>ПАО "СОФТЛАЙН"</t>
  </si>
  <si>
    <t>ПАО "ИНАРКТИКА"</t>
  </si>
  <si>
    <t>ПАО "ЮГК"</t>
  </si>
  <si>
    <t>ПАО "ЕВРОТРАНС"</t>
  </si>
  <si>
    <t>ПАО "ТМК"</t>
  </si>
  <si>
    <t>ПАО "ГРУППА ПОЗИТИВ"</t>
  </si>
  <si>
    <t>БАНК ВТБ (ПАО)</t>
  </si>
  <si>
    <t>ПАО "ЦГРМ "ГЕНЕТИКО"</t>
  </si>
  <si>
    <t>ПАО "ВУШ ХОЛДИНГ"</t>
  </si>
  <si>
    <t>Наименование эмитента (краткое)</t>
  </si>
  <si>
    <t>Наименование эмитента (полное)</t>
  </si>
  <si>
    <t>ПУБЛИЧНОЕ АКЦИОНЕРНОЕ ОБЩЕСТВО "ИВА"</t>
  </si>
  <si>
    <t>ПУБЛИЧНОЕ АКЦИОНЕРНОЕ ОБЩЕСТВО "ЭЛЕМЕНТ"</t>
  </si>
  <si>
    <t>ПУБЛИЧНОЕ АКЦИОНЕРНОЕ ОБЩЕСТВО "СВЕТОФОР ГРУПП"</t>
  </si>
  <si>
    <t>ПУБЛИЧНОЕ АКЦИОНЕРНОЕ ОБЩЕСТВО "МТС-БАНК"</t>
  </si>
  <si>
    <t>ПУБЛИЧНОЕ АКЦИОНЕРНОЕ ОБЩЕСТВО ГРУППА АСТРА</t>
  </si>
  <si>
    <t>ПУБЛИЧНОЕ АКЦИОНЕРНОЕ ОБЩЕСТВО МИКРОФИНАНСОВАЯ КОМПАНИЯ "ЗАЙМЕР"</t>
  </si>
  <si>
    <t>ПУБЛИЧНОЕ АКЦИОНЕРНОЕ ОБЩЕСТВО "ЛИЗИНГОВАЯ КОМПАНИЯ "ЕВРОПЛАН"</t>
  </si>
  <si>
    <t>ПУБЛИЧНОЕ АКЦИОНЕРНОЕ ОБЩЕСТВО "АЛКОГОЛЬНАЯ ГРУППА КРИСТАЛЛ"</t>
  </si>
  <si>
    <t>ПУБЛИЧНОЕ АКЦИОНЕРНОЕ ОБЩЕСТВО "ДИАСОФТ"</t>
  </si>
  <si>
    <t>ПУБЛИЧНОЕ АКЦИОНЕРНОЕ ОБЩЕСТВО "КАРШЕРИНГ РУССИЯ"</t>
  </si>
  <si>
    <t>ПУБЛИЧНОЕ АКЦИОНЕРНОЕ ОБЩЕСТВО "МГКЛ"</t>
  </si>
  <si>
    <t>ПУБЛИЧНОЕ АКЦИОНЕРНОЕ ОБЩЕСТВО "СОВКОМБАНК"</t>
  </si>
  <si>
    <t>ПУБЛИЧНОЕ АКЦИОНЕРНОЕ ОБЩЕСТВО "СОФТЛАЙН"</t>
  </si>
  <si>
    <t>ПУБЛИЧНОЕ АКЦИОНЕРНОЕ ОБЩЕСТВО "ИНАРКТИКА"</t>
  </si>
  <si>
    <t>ПУБЛИЧНОЕ АКЦИОНЕРНОЕ ОБЩЕСТВО "ЮЖУРАЛЗОЛОТО ГРУППА КОМПАНИЙ"</t>
  </si>
  <si>
    <t>ПУБЛИЧНОЕ АКЦИОНЕРНОЕ ОБЩЕСТВО "ЕВРОТРАНС"</t>
  </si>
  <si>
    <t>ПУБЛИЧНОЕ АКЦИОНЕРНОЕ ОБЩЕСТВО ХЭНДЕРСОН ФЭШН ГРУПП</t>
  </si>
  <si>
    <t>ПУБЛИЧНОЕ АКЦИОНЕРНОЕ ОБЩЕСТВО "ТРУБНАЯ МЕТАЛЛУРГИЧЕСКАЯ КОМПАНИЯ"</t>
  </si>
  <si>
    <t>ПУБЛИЧНОЕ АКЦИОНЕРНОЕ ОБЩЕСТВО "ГРУППА ПОЗИТИВ"</t>
  </si>
  <si>
    <t>ПУБЛИЧНОЕ АКЦИОНЕРНОЕ ОБЩЕСТВО "СМАРТТЕХГРУПП"</t>
  </si>
  <si>
    <t>БАНК ВТБ (ПУБЛИЧНОЕ АКЦИОНЕРНОЕ ОБЩЕСТВО)</t>
  </si>
  <si>
    <t>ПУБЛИЧНОЕ АКЦИОНЕРНОЕ ОБЩЕСТВО "ЦЕНТР ГЕНЕТИКИ И РЕПРОДУКТИВНОЙ МЕДИЦИНЫ "ГЕНЕТИКО"</t>
  </si>
  <si>
    <t>ПУБЛИЧНОЕ АКЦИОНЕРНОЕ ОБЩЕСТВО "ВУШ ХОЛДИНГ"</t>
  </si>
  <si>
    <t>ИНН агента по размещению</t>
  </si>
  <si>
    <t>ИНН эмитента</t>
  </si>
  <si>
    <t>ОГРН эмитента</t>
  </si>
  <si>
    <t>посредники</t>
  </si>
  <si>
    <t>Названия строк</t>
  </si>
  <si>
    <t>Общий итог</t>
  </si>
  <si>
    <t>1-01-06636-G</t>
  </si>
  <si>
    <t>RU000A108K09</t>
  </si>
  <si>
    <t>VSEH</t>
  </si>
  <si>
    <t>ПАО "ВИ.РУ"</t>
  </si>
  <si>
    <t>ПУБЛИЧНОЕ АКЦИОНЕРНОЕ ОБЩЕСТВО "ВИ.РУ"</t>
  </si>
  <si>
    <t>1-01-01573-B</t>
  </si>
  <si>
    <t>RU000A0JU6Q7</t>
  </si>
  <si>
    <t>RDRB</t>
  </si>
  <si>
    <t>1-01-01622-G</t>
  </si>
  <si>
    <t>RU000A108JF7</t>
  </si>
  <si>
    <t>PRMD</t>
  </si>
  <si>
    <t>1-01-12464-K</t>
  </si>
  <si>
    <t>RU000A108LJ5</t>
  </si>
  <si>
    <t>APRI</t>
  </si>
  <si>
    <t>ПАО "АПРИ"</t>
  </si>
  <si>
    <t>ПУБЛИЧНОЕ АКЦИОНЕРНОЕ ОБЩЕСТВО "АПРИ"</t>
  </si>
  <si>
    <t>1-01-00963-B</t>
  </si>
  <si>
    <t>ПУБЛИЧНОЕ АКЦИОНЕРНОЕ ОБЩЕСТВО "ПРОМОМЕД"</t>
  </si>
  <si>
    <t>"РОССИЙСКИЙ АКЦИОНЕРНЫЙ КОММЕРЧЕСКИЙ ДОРОЖНЫЙ БАНК" (ПУБЛИЧНОЕ АКЦИОНЕРНОЕ ОБЩЕСТВО)</t>
  </si>
  <si>
    <t>cash in</t>
  </si>
  <si>
    <t>нет</t>
  </si>
  <si>
    <t>ПАО "РОСДОРБАНК"</t>
  </si>
  <si>
    <t>cash out</t>
  </si>
  <si>
    <t>cash in/cash out</t>
  </si>
  <si>
    <t>180/365</t>
  </si>
  <si>
    <t>185/365</t>
  </si>
  <si>
    <t>да</t>
  </si>
  <si>
    <t>1-04-01000-B</t>
  </si>
  <si>
    <t>Общество с ограниченной ответственностью "КОМПАНИЯ БРОКЕРКРЕДИТСЕРВИС"</t>
  </si>
  <si>
    <t>"ГАЗПРОМБАНК" (Акционерное общество)</t>
  </si>
  <si>
    <t>Общество с ограниченной ответственностью "АЛОР+"</t>
  </si>
  <si>
    <t>БАНК ВТБ (Публичное акционерное общество)</t>
  </si>
  <si>
    <t>Акционерное общество ИНВЕСТИЦИОННО-ФИНАНСОВАЯ КОМПАНИЯ "СОЛИД"</t>
  </si>
  <si>
    <t>Акционерное общество БАНК СИНАРА</t>
  </si>
  <si>
    <t>Публичное акционерное общество "СОВКОМБАНК"</t>
  </si>
  <si>
    <t>Акционерное общество "СТАРТ КАПИТАЛ"</t>
  </si>
  <si>
    <t>Акционерное общество "ИНВЕСТИЦИОННАЯ КОМПАНИЯ "ФИНАМ"</t>
  </si>
  <si>
    <t>Акционерное общество "СБЕРБАНК КИБ"</t>
  </si>
  <si>
    <t>Общество с ограниченной ответственностью "ДЖИ АЙ СОЛЮШЕНС"</t>
  </si>
  <si>
    <t>Общество с ограниченной ответственностью ИНВЕСТИЦИОННАЯ КОМПАНИЯ "ИВОЛГА КАПИТАЛ"</t>
  </si>
  <si>
    <t>ПАО "ПРОМОМЕД"</t>
  </si>
  <si>
    <t>1-01-87685-Н</t>
  </si>
  <si>
    <t>RU000A108ZR8</t>
  </si>
  <si>
    <t>DATA</t>
  </si>
  <si>
    <t>ПАО "ГРУППА АРЕНАДАТА"</t>
  </si>
  <si>
    <t>УК</t>
  </si>
  <si>
    <t>КО</t>
  </si>
  <si>
    <t>TGKN</t>
  </si>
  <si>
    <t>ПАО "ТГК-14"</t>
  </si>
  <si>
    <t>OZPH</t>
  </si>
  <si>
    <t>RU000A109B25</t>
  </si>
  <si>
    <t>1-01-10877-F</t>
  </si>
  <si>
    <t>ПАО "ОЗОН ФАРМАЦЕВТИКА"</t>
  </si>
  <si>
    <t>1-01-22451-F</t>
  </si>
  <si>
    <t>RU000A0H1ES3</t>
  </si>
  <si>
    <t>LMBZ</t>
  </si>
  <si>
    <t>ПАО "ЛАМБУМИЗ"</t>
  </si>
  <si>
    <t>Порядковый номер в году</t>
  </si>
  <si>
    <t>cash in /cash out</t>
  </si>
  <si>
    <t>Объем размещения, шт.</t>
  </si>
  <si>
    <t>Объем биржевого размещения, руб.</t>
  </si>
  <si>
    <t>Объем внебиржевого размещения, руб.</t>
  </si>
  <si>
    <t>Количество сделок, шт.</t>
  </si>
  <si>
    <t>Средняя цена размещения, руб.</t>
  </si>
  <si>
    <t>Средний объем сделки, руб.</t>
  </si>
  <si>
    <t>Тип инструмента (ОПФ)</t>
  </si>
  <si>
    <t>Прочие инст. инв.</t>
  </si>
  <si>
    <t>Физические лица %</t>
  </si>
  <si>
    <t>УК %</t>
  </si>
  <si>
    <t>КО %</t>
  </si>
  <si>
    <t>Прочие инст. инв. %</t>
  </si>
  <si>
    <t>Юридические лица %</t>
  </si>
  <si>
    <t>ПУБЛИЧНОЕ АКЦИОНЕРНОЕ ОБЩЕСТВО "АРЕНАДАТА"</t>
  </si>
  <si>
    <t>Объем в обращении фактический, шт.</t>
  </si>
  <si>
    <t>Капитализация, руб.</t>
  </si>
  <si>
    <t>ПУБЛИЧНОЕ АКЦИОНЕРНОЕ ОБЩЕСТВО "ТЕРРИТОРИАЛЬНАЯ ГЕНЕРИРУЮЩАЯ КОМПАНИЯ № 14"</t>
  </si>
  <si>
    <t>ПУБЛИЧНОЕ АКЦИОНЕРНОЕ ОБЩЕСТВО "ОЗОН ФАРМАЦЕВТИКА"</t>
  </si>
  <si>
    <t>1-01-09188-Н</t>
  </si>
  <si>
    <t>RU000A108ZX6</t>
  </si>
  <si>
    <t>ПУБЛИЧНОЕ АКЦИОНЕРНОЕ ОБЩЕСТВО "ЛАМБУМИЗ"</t>
  </si>
  <si>
    <t>Общество с ограниченной ответственностью "ИНВЕСТИЦИОННАЯ КОМПАНИЯ ЮНИСЕРВИС КАПИТАЛ"</t>
  </si>
  <si>
    <t>2024</t>
  </si>
  <si>
    <t>2023</t>
  </si>
  <si>
    <t>Наименование эмитента (скрытое)</t>
  </si>
  <si>
    <t>trade_date</t>
  </si>
  <si>
    <t>security_id</t>
  </si>
  <si>
    <t>ord_quantity</t>
  </si>
  <si>
    <t>ord_val</t>
  </si>
  <si>
    <t>trd_quantity</t>
  </si>
  <si>
    <t>trd_val</t>
  </si>
  <si>
    <t>num_deals</t>
  </si>
  <si>
    <t>buy_sell</t>
  </si>
  <si>
    <t>q_investor</t>
  </si>
  <si>
    <t>sum(val_sum)</t>
  </si>
  <si>
    <t>Количество ФЛ</t>
  </si>
  <si>
    <t>B</t>
  </si>
  <si>
    <t>Y</t>
  </si>
  <si>
    <t>NULL</t>
  </si>
  <si>
    <t>Квалифицированные ФЛ</t>
  </si>
  <si>
    <t>Неквалифицированные ФЛ</t>
  </si>
  <si>
    <t>Эмитент № 1 (2023)</t>
  </si>
  <si>
    <t>Эмитент № 9 (2023)</t>
  </si>
  <si>
    <t>Эмитент № 10 (2023)</t>
  </si>
  <si>
    <t>Эмитент № 4 (2023)</t>
  </si>
  <si>
    <t>Эмитент № 8 (2023)</t>
  </si>
  <si>
    <t>Эмитент № 5 (2023)</t>
  </si>
  <si>
    <t>Эмитент № 6 (2023)</t>
  </si>
  <si>
    <t>Эмитент № 3 (2023)</t>
  </si>
  <si>
    <t>Эмитент № 2 (2023)</t>
  </si>
  <si>
    <t>Эмитент № 7 (2023)</t>
  </si>
  <si>
    <t>Эмитент № 11 (2023)</t>
  </si>
  <si>
    <t>Эмитент № 1 (2024)</t>
  </si>
  <si>
    <t>Эмитент № 5 (2024)</t>
  </si>
  <si>
    <t>Эмитент № 6 (2024)</t>
  </si>
  <si>
    <t>Эмитент № 3 (2024)</t>
  </si>
  <si>
    <t>Эмитент № 4 (2024)</t>
  </si>
  <si>
    <t>Эмитент № 2 (2024)</t>
  </si>
  <si>
    <t>Эмитент № 8 (2024)</t>
  </si>
  <si>
    <t>Эмитент № 9 (2024)</t>
  </si>
  <si>
    <t>Эмитент № 7 (2024)</t>
  </si>
  <si>
    <t>Эмитент № 10 (2024)</t>
  </si>
  <si>
    <t>Эмитент № 11 (2024)</t>
  </si>
  <si>
    <t>Эмитент № 12 (2024)</t>
  </si>
  <si>
    <t>Эмитент № 17 (2024)</t>
  </si>
  <si>
    <t>Эмитент № 13 (2024)</t>
  </si>
  <si>
    <t>Эмитент № 14 (2024)</t>
  </si>
  <si>
    <t>Эмитент № 15 (2024)</t>
  </si>
  <si>
    <t>Эмитент № 16 (2024)</t>
  </si>
  <si>
    <t>Эмитент № 18 (2024)</t>
  </si>
  <si>
    <t>Эмитент № 19 (2024)</t>
  </si>
  <si>
    <t>Год</t>
  </si>
  <si>
    <t>index</t>
  </si>
  <si>
    <t>sum(quantity_person)</t>
  </si>
  <si>
    <t>Институциональные инвесторы</t>
  </si>
  <si>
    <t>4 и более</t>
  </si>
  <si>
    <t>Объем средств, инвестированных физическими лицами, в разрезе частоты их участия, млн руб.</t>
  </si>
  <si>
    <t>short_name</t>
  </si>
  <si>
    <t>board_type</t>
  </si>
  <si>
    <t>period_years</t>
  </si>
  <si>
    <t>val_sum</t>
  </si>
  <si>
    <t>quantity_person</t>
  </si>
  <si>
    <t>КЛАССИФИКАТОР ИТОГ</t>
  </si>
  <si>
    <t>client_type_name</t>
  </si>
  <si>
    <t>party_name_type</t>
  </si>
  <si>
    <t>до 1 года</t>
  </si>
  <si>
    <t>Физическое лицо (паспорт)</t>
  </si>
  <si>
    <t>от 1 до 3 лет</t>
  </si>
  <si>
    <t>от 10 лет</t>
  </si>
  <si>
    <t>ООО ИК "ХАМСТЕР-ИНВЕСТ"</t>
  </si>
  <si>
    <t>Физическое лицо, гражданин РФ, использующий для регистрации номер бланка свидетельства о рождении в силу возрастных ограничений.</t>
  </si>
  <si>
    <t>ООО "МОСКОВСКИЕ ПАРТНЕРЫ"</t>
  </si>
  <si>
    <t>Физическое лицо, использующий для регистрации документ, удостоверяющий личность физического лица без гражданства</t>
  </si>
  <si>
    <t>ООО "АТОН"</t>
  </si>
  <si>
    <t>АО "ТУОУШЕН КАПИТАЛ"</t>
  </si>
  <si>
    <t>period_years_sd</t>
  </si>
  <si>
    <t>от 3 до 5 лет</t>
  </si>
  <si>
    <t>от 5 до 10 лет</t>
  </si>
  <si>
    <t>val_type</t>
  </si>
  <si>
    <t>От 1 до 10 млн руб.</t>
  </si>
  <si>
    <t>До 1 млн руб.</t>
  </si>
  <si>
    <t>От 10 до 100 млн руб.</t>
  </si>
  <si>
    <t>Более 100 млн руб.</t>
  </si>
  <si>
    <t>Индия</t>
  </si>
  <si>
    <t>США</t>
  </si>
  <si>
    <t>Япония</t>
  </si>
  <si>
    <t>Южная Корея</t>
  </si>
  <si>
    <t>Гонконг</t>
  </si>
  <si>
    <t>Малайзия</t>
  </si>
  <si>
    <t>Саудовская Аравия</t>
  </si>
  <si>
    <t>Великобритания</t>
  </si>
  <si>
    <t>Россия</t>
  </si>
  <si>
    <t>Объем размещения</t>
  </si>
  <si>
    <t>Медицина</t>
  </si>
  <si>
    <t>СВОД</t>
  </si>
  <si>
    <t>Итого</t>
  </si>
  <si>
    <t>Рабочая дата</t>
  </si>
  <si>
    <t>FTSE Renaissan_EM.Цена</t>
  </si>
  <si>
    <t>FTSE Renaissan_EMEA.Цена</t>
  </si>
  <si>
    <t>FTSE Renaissan_Global.Цена</t>
  </si>
  <si>
    <t>FTSE Renaissan_US.Цена</t>
  </si>
  <si>
    <t>Даты от MOEX</t>
  </si>
  <si>
    <t>Индекс FTSE Renaissan_EM</t>
  </si>
  <si>
    <t>Индекс FTSE Renaissan_EMEA</t>
  </si>
  <si>
    <t>Индекс FTSE Renaissan_Global</t>
  </si>
  <si>
    <t>Индекс FTSE Renaissan_US</t>
  </si>
  <si>
    <t>Индекс МосБиржи</t>
  </si>
  <si>
    <t>Индекс МосБиржи IPO</t>
  </si>
  <si>
    <t>млрд руб.</t>
  </si>
  <si>
    <t>Накопительный итог</t>
  </si>
  <si>
    <t>Изменение +</t>
  </si>
  <si>
    <t>Изменение -</t>
  </si>
  <si>
    <t>фев</t>
  </si>
  <si>
    <t>мар</t>
  </si>
  <si>
    <t>апр</t>
  </si>
  <si>
    <t>май</t>
  </si>
  <si>
    <t>июн</t>
  </si>
  <si>
    <t>июл</t>
  </si>
  <si>
    <t>авг</t>
  </si>
  <si>
    <t>сен</t>
  </si>
  <si>
    <t>окт</t>
  </si>
  <si>
    <t>ноя</t>
  </si>
  <si>
    <t>дек</t>
  </si>
  <si>
    <t>Инст. Инвесторы</t>
  </si>
  <si>
    <t>До 10 %</t>
  </si>
  <si>
    <t>От 10% до 12,5%</t>
  </si>
  <si>
    <t>Более 12,5%</t>
  </si>
  <si>
    <t>Китай материковый</t>
  </si>
  <si>
    <t>Европа континентальная</t>
  </si>
  <si>
    <t>2024 IPO</t>
  </si>
  <si>
    <t>2024 Объем размещения IPO, млрд руб. на 28.01.2025</t>
  </si>
  <si>
    <t>Финансовые услуги</t>
  </si>
  <si>
    <t>Промышленность и строительство</t>
  </si>
  <si>
    <t>Технологии и IT</t>
  </si>
  <si>
    <t>Потребительский сектор</t>
  </si>
  <si>
    <t>Сектор</t>
  </si>
  <si>
    <t>Количество размещений</t>
  </si>
  <si>
    <t>2024 год</t>
  </si>
  <si>
    <t>2023 год</t>
  </si>
  <si>
    <t xml:space="preserve">Квалифицированные инвесторы </t>
  </si>
  <si>
    <t>Неквалифицированные инвесторы</t>
  </si>
  <si>
    <t>Квалифицированные инвесторы</t>
  </si>
  <si>
    <t>Управляющие компании</t>
  </si>
  <si>
    <t>Кредитные организации</t>
  </si>
  <si>
    <t>Прочие институциональные инвесторы</t>
  </si>
  <si>
    <t xml:space="preserve">Прочие институциональные инвесторы </t>
  </si>
  <si>
    <t>До 100 тыс. руб.</t>
  </si>
  <si>
    <t>От 100 тыс. руб. до 1 млн руб.</t>
  </si>
  <si>
    <t>Сумма размещения</t>
  </si>
  <si>
    <t>Доля от суммы размещения</t>
  </si>
  <si>
    <t>Капитализация до 30 млрд руб.</t>
  </si>
  <si>
    <t>Капитализация от 30 до 100 млрд руб.</t>
  </si>
  <si>
    <t>Капитализация от 100 млрд руб.</t>
  </si>
  <si>
    <t>Квартал</t>
  </si>
  <si>
    <t>1Q 2024</t>
  </si>
  <si>
    <t>2Q 2024</t>
  </si>
  <si>
    <t>3Q 2024</t>
  </si>
  <si>
    <t>4Q 2024</t>
  </si>
  <si>
    <t>1 квартал 2024</t>
  </si>
  <si>
    <t>2 квартал 2024</t>
  </si>
  <si>
    <t>3 квартал 2024</t>
  </si>
  <si>
    <t>4 квартал 2024</t>
  </si>
  <si>
    <t>Сумма ИИ</t>
  </si>
  <si>
    <t>Общая сумма</t>
  </si>
  <si>
    <t>Доля ИИ</t>
  </si>
  <si>
    <t>Сумма ЮЛ</t>
  </si>
  <si>
    <t>Доля ЮЛ</t>
  </si>
  <si>
    <t>Иные юридические лица</t>
  </si>
  <si>
    <t>БЕЗ СВЕТОФОРА</t>
  </si>
  <si>
    <t xml:space="preserve">Вид деятельности </t>
  </si>
  <si>
    <t>Средний уровень free-float, %</t>
  </si>
  <si>
    <t>Источники: Банк России, Московская Биржа.</t>
  </si>
  <si>
    <t>Доля физических лиц, %</t>
  </si>
  <si>
    <t xml:space="preserve">Примечание. Рассматривалась выборка из 24 IPO, прошедших в декабре 2022 г. − декабре 2024 г. </t>
  </si>
  <si>
    <t>трлн руб.</t>
  </si>
  <si>
    <t>День</t>
  </si>
  <si>
    <t>2022-2023</t>
  </si>
  <si>
    <t>мин 2022-2023</t>
  </si>
  <si>
    <t>медиана 2022-2023</t>
  </si>
  <si>
    <t>макс 2022-2023</t>
  </si>
  <si>
    <t>мин 2024</t>
  </si>
  <si>
    <t>медиана 2024</t>
  </si>
  <si>
    <t>макс 2024</t>
  </si>
  <si>
    <t>база</t>
  </si>
  <si>
    <t>диапазон изменения цены 2022-2023</t>
  </si>
  <si>
    <t>диапазон изменения цены 2024</t>
  </si>
  <si>
    <t>0</t>
  </si>
  <si>
    <t xml:space="preserve">первый уровень </t>
  </si>
  <si>
    <t>второй уровень</t>
  </si>
  <si>
    <t>некотировальная часть списка</t>
  </si>
  <si>
    <t>Медицина, фармацевтическая промышленность</t>
  </si>
  <si>
    <t>Количество IPO/SPO, шт.</t>
  </si>
  <si>
    <t>шт.</t>
  </si>
  <si>
    <t>Объем привлеченных средств, млн руб.</t>
  </si>
  <si>
    <t>млн руб.</t>
  </si>
  <si>
    <t>Относительное изменение индексов МосБиржи и МосБиржи IPO в 2023-2024 годах</t>
  </si>
  <si>
    <t>%</t>
  </si>
  <si>
    <t>Источники: EY Global IPO Trends 2024, Dealogic.</t>
  </si>
  <si>
    <t>Источник: Банк России.</t>
  </si>
  <si>
    <t>Источник: ПАО Московская Биржа.</t>
  </si>
  <si>
    <t>Динамика изменения мировых и страновых индексов IPO и Индекса МосБиржи IPO</t>
  </si>
  <si>
    <t>Источники: ПАО Московская биржа, Renaissance Capital.</t>
  </si>
  <si>
    <t>Структура публичных размещений (IPO/SPO) в 2024 году, %</t>
  </si>
  <si>
    <t>Количество размещений в 2024 году</t>
  </si>
  <si>
    <t>Структура публичных размещений IPO в 2024 году, %</t>
  </si>
  <si>
    <t>Количество IPO отдельных стран в разрезе секторов в 2024 году</t>
  </si>
  <si>
    <t>Источники: EY Global IPO Trends 2024, Банк России.</t>
  </si>
  <si>
    <t>Сумма и доля первичных размещений акций в 2024 году в зависимости от капитализации эмитентов, млн руб. / %</t>
  </si>
  <si>
    <t>Объем привлеченных средств по типам публичных размещений,
%/ млн руб.</t>
  </si>
  <si>
    <t>Объем биржевого размещения, млн руб.</t>
  </si>
  <si>
    <t xml:space="preserve">Структура участников публичных размещений, % от объема привлеченных средств   </t>
  </si>
  <si>
    <t>Количество розничных инвесторов в разрезе стажа, лиц</t>
  </si>
  <si>
    <t>Распределение объемов инвестиций розничных инвесторов в 2024 году в разрезе стажа, млн руб.</t>
  </si>
  <si>
    <t>руб.</t>
  </si>
  <si>
    <t>Доля участия институциональных инвесторов в публичных размещениях в 2024 году, %</t>
  </si>
  <si>
    <t>Доля участия юридических лиц в размещениях акций в 2024 году по кварталам, %</t>
  </si>
  <si>
    <t xml:space="preserve">Доля участия в 2024 г. десяти крупнейших юридических лиц в совокупном объеме привлеченных инвестиций от данной категории участников </t>
  </si>
  <si>
    <t>Объем</t>
  </si>
  <si>
    <t xml:space="preserve">10 компаний с максимальным объемом инвестиций </t>
  </si>
  <si>
    <t xml:space="preserve">Поведение первоначальных участников IPO, в разрезе категорий инвесторов, в первые 30 торговых дней после размещения в 2024 году, %
</t>
  </si>
  <si>
    <t xml:space="preserve">Поведение первоначальных участников IPO - физических лиц  в первые 30 торговых дней после размещения в 2024 году, % 
</t>
  </si>
  <si>
    <t>Нетто-позиция институциональных инвесторов в акциях, получивших первичный листинг в 2024 г., млрд руб.</t>
  </si>
  <si>
    <t xml:space="preserve">Нетто-позиция юридических лиц в акциях, получивших первичный листинг в 2024 г., млрд руб.
</t>
  </si>
  <si>
    <t>Средний чек</t>
  </si>
  <si>
    <t>Неквалифицированный инвестор</t>
  </si>
  <si>
    <t>Квалифицированный инвестор</t>
  </si>
  <si>
    <t>Показатель</t>
  </si>
  <si>
    <t>date_year</t>
  </si>
  <si>
    <t>1 день</t>
  </si>
  <si>
    <t>1 месяц</t>
  </si>
  <si>
    <t>6 месяцев</t>
  </si>
  <si>
    <t>Средняя доходность акций после IPO, %</t>
  </si>
  <si>
    <t>Источник: Банк России, ПАО Московская биржа.</t>
  </si>
  <si>
    <t>Волатильность размещенных акций на горизонте 3 мес. в зависимости от доли физических лиц в рамках IPO, %</t>
  </si>
  <si>
    <t>Котировки акций после IPO (100 - цена в день IPO)</t>
  </si>
  <si>
    <t>Сумма активов на 31.12.2023</t>
  </si>
  <si>
    <t>Объем IPO</t>
  </si>
  <si>
    <t>Доля</t>
  </si>
  <si>
    <t>до 30 млрд руб.</t>
  </si>
  <si>
    <t>от 30 до 60 млрд руб.</t>
  </si>
  <si>
    <t>от 60 до 100 млрд руб.</t>
  </si>
  <si>
    <t>от 100 до 480 млрд руб.</t>
  </si>
  <si>
    <t>Срок существования</t>
  </si>
  <si>
    <t>до 10 лет</t>
  </si>
  <si>
    <t>от 10 до 20 лет</t>
  </si>
  <si>
    <t>от 20 до 32 лет</t>
  </si>
  <si>
    <t>Количество рейтингов</t>
  </si>
  <si>
    <t>нет рейтинга</t>
  </si>
  <si>
    <t>1 рейтинг</t>
  </si>
  <si>
    <t>2 рейтинга</t>
  </si>
  <si>
    <t>3 рейтинга</t>
  </si>
  <si>
    <t>Распределение объема IPO в 2024 г. от срока деятельности эмитентов, млрд руб. / %</t>
  </si>
  <si>
    <t>Распределение объема IPO в 2024 г. от суммы активов эмитентов, млрд руб. / %</t>
  </si>
  <si>
    <t>Распределение объема IPO  в 2024 г. от количества кредитных рейтингов эмитента, млрд руб. / %</t>
  </si>
  <si>
    <t>Объем привлеченных средств по уровням листинга, млн руб.</t>
  </si>
  <si>
    <t>Распределение объемов IPO по уровням free-float, млн руб.</t>
  </si>
  <si>
    <t>Средний размер инвестиции розничного инвестора в рамках одного публичного размещения, тыс. руб.</t>
  </si>
  <si>
    <t>Состав розничных инвесторов по объему инвестированных средств, млрд руб.</t>
  </si>
  <si>
    <t>1 раз</t>
  </si>
  <si>
    <t>2 раза</t>
  </si>
  <si>
    <t>3 раза</t>
  </si>
  <si>
    <t>4 и более раз</t>
  </si>
  <si>
    <t>Дата</t>
  </si>
  <si>
    <t xml:space="preserve">Распределение количества розничных инвесторов в зависимости от частоты участия в публичных размещениях, лиц накопленным итогом с 2023 года
</t>
  </si>
  <si>
    <t>Распределение объема инвестиций граждан в разрезе размера сделки в 2024 году, млн руб.</t>
  </si>
  <si>
    <t xml:space="preserve">Усредненное изменение структуры держателей акций, %
</t>
  </si>
  <si>
    <t xml:space="preserve">Усредненное поведение первоначальных участников IPO, в разрезе категорий инвесторов, в первые 30 торговых дней после размещения, %
</t>
  </si>
  <si>
    <t xml:space="preserve">Усредненное поведение первоначальных участников IPO - частных инвесторов, в первые 30 торговых дней после размещения, %
</t>
  </si>
  <si>
    <t>Нетто-позиция розничных инвесторов в акциях, получивших первичный листинг в 2024 г., млрд руб.</t>
  </si>
  <si>
    <t>Совокупный объем размещений акций в 2024 году в разрезе организаторов торговли, млн руб.</t>
  </si>
  <si>
    <t>Биржа</t>
  </si>
  <si>
    <t>Объем размещений</t>
  </si>
  <si>
    <t>Источник:  АО «Сбондс.ру»</t>
  </si>
  <si>
    <t>Компании, участвующие в организации публичных размещений</t>
  </si>
  <si>
    <t>Количество и объем размещения на IPO в 2024 году, ед. / млрд руб.</t>
  </si>
  <si>
    <t>Диаграмма линейной зависимости изменения Индексов МосБиржи и МосБиржи IPO, %</t>
  </si>
  <si>
    <t>Объем размещения в 2024 году, млн руб.</t>
  </si>
  <si>
    <t>Объем размещения, 
млн руб.</t>
  </si>
  <si>
    <t>Стаж</t>
  </si>
  <si>
    <t xml:space="preserve">Структура институциональных инвесторов, % от общего объема размещения / млрд руб. </t>
  </si>
  <si>
    <t>Страна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</si>
</sst>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_-* #,##0.0_-;\-* #,##0.0_-;_-* &quot;-&quot;??_-;_-@_-"/>
    <numFmt numFmtId="167" formatCode="#,##0_ ;\-#,##0\ "/>
    <numFmt numFmtId="168" formatCode="#,##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i/>
      <sz val="10"/>
      <name val="Arial"/>
      <family val="2"/>
      <charset val="204"/>
    </font>
    <font>
      <sz val="11"/>
      <name val="Calibri"/>
      <family val="2"/>
      <scheme val="minor"/>
    </font>
    <font>
      <sz val="11"/>
      <color theme="1"/>
      <name val="Calibri Light"/>
      <family val="2"/>
      <charset val="204"/>
    </font>
    <font>
      <sz val="11"/>
      <color theme="1"/>
      <name val="Calibri Light"/>
    </font>
    <font>
      <b/>
      <sz val="11"/>
      <color theme="1"/>
      <name val="Calibri Light"/>
      <family val="2"/>
      <charset val="204"/>
    </font>
    <font>
      <b/>
      <sz val="11"/>
      <color theme="1"/>
      <name val="Calibri Light"/>
    </font>
    <font>
      <b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DDEBF7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9" tint="0.39997558519241921"/>
      </left>
      <right/>
      <top/>
      <bottom style="thin">
        <color theme="9" tint="0.39997558519241921"/>
      </bottom>
      <diagonal/>
    </border>
  </borders>
  <cellStyleXfs count="13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220">
    <xf numFmtId="0" fontId="0" fillId="0" borderId="0" xfId="0"/>
    <xf numFmtId="164" fontId="0" fillId="0" borderId="0" xfId="0" applyNumberFormat="1"/>
    <xf numFmtId="0" fontId="6" fillId="0" borderId="1" xfId="0" applyFont="1" applyFill="1" applyBorder="1" applyAlignment="1">
      <alignment horizontal="center" vertical="center" wrapText="1"/>
    </xf>
    <xf numFmtId="164" fontId="6" fillId="0" borderId="1" xfId="1" applyNumberFormat="1" applyFont="1" applyFill="1" applyBorder="1" applyAlignment="1">
      <alignment horizontal="center" vertical="center" wrapText="1"/>
    </xf>
    <xf numFmtId="14" fontId="7" fillId="0" borderId="0" xfId="0" applyNumberFormat="1" applyFont="1" applyFill="1"/>
    <xf numFmtId="14" fontId="8" fillId="0" borderId="0" xfId="0" applyNumberFormat="1" applyFont="1" applyFill="1"/>
    <xf numFmtId="0" fontId="8" fillId="0" borderId="0" xfId="0" applyFont="1" applyFill="1"/>
    <xf numFmtId="164" fontId="7" fillId="0" borderId="0" xfId="1" applyNumberFormat="1" applyFont="1" applyFill="1"/>
    <xf numFmtId="0" fontId="7" fillId="0" borderId="0" xfId="0" applyFont="1" applyFill="1"/>
    <xf numFmtId="1" fontId="8" fillId="0" borderId="0" xfId="0" applyNumberFormat="1" applyFont="1" applyFill="1"/>
    <xf numFmtId="9" fontId="8" fillId="0" borderId="0" xfId="2" applyFont="1" applyFill="1"/>
    <xf numFmtId="3" fontId="8" fillId="0" borderId="0" xfId="0" applyNumberFormat="1" applyFont="1" applyFill="1"/>
    <xf numFmtId="164" fontId="8" fillId="0" borderId="0" xfId="1" applyNumberFormat="1" applyFont="1" applyFill="1"/>
    <xf numFmtId="0" fontId="8" fillId="0" borderId="0" xfId="0" applyFont="1" applyFill="1" applyAlignment="1">
      <alignment horizontal="center" vertical="center"/>
    </xf>
    <xf numFmtId="164" fontId="8" fillId="0" borderId="0" xfId="0" applyNumberFormat="1" applyFont="1" applyFill="1"/>
    <xf numFmtId="165" fontId="8" fillId="0" borderId="0" xfId="2" applyNumberFormat="1" applyFont="1" applyFill="1"/>
    <xf numFmtId="0" fontId="8" fillId="0" borderId="0" xfId="0" applyFont="1" applyFill="1" applyAlignment="1">
      <alignment horizontal="right"/>
    </xf>
    <xf numFmtId="165" fontId="7" fillId="0" borderId="0" xfId="1" applyNumberFormat="1" applyFont="1" applyFill="1"/>
    <xf numFmtId="1" fontId="8" fillId="0" borderId="0" xfId="0" quotePrefix="1" applyNumberFormat="1" applyFont="1" applyFill="1"/>
    <xf numFmtId="43" fontId="7" fillId="0" borderId="0" xfId="1" applyNumberFormat="1" applyFont="1" applyFill="1"/>
    <xf numFmtId="166" fontId="7" fillId="0" borderId="0" xfId="1" applyNumberFormat="1" applyFont="1" applyFill="1"/>
    <xf numFmtId="9" fontId="8" fillId="0" borderId="0" xfId="2" applyNumberFormat="1" applyFont="1" applyFill="1"/>
    <xf numFmtId="3" fontId="0" fillId="0" borderId="0" xfId="0" applyNumberFormat="1"/>
    <xf numFmtId="0" fontId="0" fillId="0" borderId="0" xfId="0" applyNumberFormat="1"/>
    <xf numFmtId="164" fontId="8" fillId="3" borderId="0" xfId="1" applyNumberFormat="1" applyFont="1" applyFill="1"/>
    <xf numFmtId="14" fontId="0" fillId="0" borderId="0" xfId="0" applyNumberFormat="1"/>
    <xf numFmtId="164" fontId="0" fillId="0" borderId="0" xfId="1" applyNumberFormat="1" applyFont="1"/>
    <xf numFmtId="0" fontId="0" fillId="3" borderId="0" xfId="0" applyFill="1"/>
    <xf numFmtId="10" fontId="0" fillId="0" borderId="0" xfId="1" applyNumberFormat="1" applyFont="1"/>
    <xf numFmtId="0" fontId="0" fillId="0" borderId="1" xfId="0" applyBorder="1"/>
    <xf numFmtId="43" fontId="0" fillId="0" borderId="0" xfId="1" applyNumberFormat="1" applyFont="1"/>
    <xf numFmtId="0" fontId="10" fillId="0" borderId="0" xfId="0" applyFont="1"/>
    <xf numFmtId="164" fontId="11" fillId="0" borderId="0" xfId="1" applyNumberFormat="1" applyFont="1"/>
    <xf numFmtId="0" fontId="0" fillId="0" borderId="0" xfId="0" applyAlignment="1">
      <alignment wrapText="1"/>
    </xf>
    <xf numFmtId="49" fontId="7" fillId="0" borderId="0" xfId="0" applyNumberFormat="1" applyFont="1" applyFill="1" applyAlignment="1">
      <alignment horizontal="center"/>
    </xf>
    <xf numFmtId="49" fontId="8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12" fillId="0" borderId="0" xfId="4" applyFont="1"/>
    <xf numFmtId="0" fontId="3" fillId="0" borderId="0" xfId="5"/>
    <xf numFmtId="0" fontId="13" fillId="0" borderId="0" xfId="5" applyFont="1"/>
    <xf numFmtId="0" fontId="12" fillId="0" borderId="1" xfId="5" applyFont="1" applyBorder="1" applyAlignment="1">
      <alignment horizontal="center" wrapText="1"/>
    </xf>
    <xf numFmtId="0" fontId="12" fillId="0" borderId="1" xfId="5" applyFont="1" applyBorder="1" applyAlignment="1">
      <alignment horizontal="center" vertical="center" wrapText="1"/>
    </xf>
    <xf numFmtId="1" fontId="13" fillId="0" borderId="1" xfId="6" applyNumberFormat="1" applyFont="1" applyBorder="1"/>
    <xf numFmtId="1" fontId="13" fillId="0" borderId="1" xfId="6" applyNumberFormat="1" applyFont="1" applyBorder="1" applyAlignment="1">
      <alignment vertical="center"/>
    </xf>
    <xf numFmtId="0" fontId="13" fillId="0" borderId="0" xfId="0" applyFont="1"/>
    <xf numFmtId="0" fontId="9" fillId="0" borderId="0" xfId="0" applyFont="1"/>
    <xf numFmtId="0" fontId="14" fillId="0" borderId="0" xfId="0" applyFont="1"/>
    <xf numFmtId="0" fontId="12" fillId="2" borderId="1" xfId="0" applyFont="1" applyFill="1" applyBorder="1" applyAlignment="1">
      <alignment horizontal="center"/>
    </xf>
    <xf numFmtId="0" fontId="13" fillId="0" borderId="1" xfId="5" applyNumberFormat="1" applyFont="1" applyBorder="1" applyAlignment="1">
      <alignment horizontal="center"/>
    </xf>
    <xf numFmtId="1" fontId="0" fillId="0" borderId="1" xfId="0" applyNumberFormat="1" applyBorder="1"/>
    <xf numFmtId="0" fontId="12" fillId="0" borderId="0" xfId="0" applyFont="1"/>
    <xf numFmtId="0" fontId="13" fillId="0" borderId="1" xfId="0" applyFont="1" applyBorder="1"/>
    <xf numFmtId="0" fontId="12" fillId="4" borderId="1" xfId="0" applyFont="1" applyFill="1" applyBorder="1"/>
    <xf numFmtId="3" fontId="13" fillId="0" borderId="0" xfId="0" applyNumberFormat="1" applyFont="1"/>
    <xf numFmtId="0" fontId="12" fillId="2" borderId="1" xfId="0" applyFont="1" applyFill="1" applyBorder="1"/>
    <xf numFmtId="3" fontId="13" fillId="0" borderId="1" xfId="0" applyNumberFormat="1" applyFont="1" applyBorder="1"/>
    <xf numFmtId="0" fontId="12" fillId="0" borderId="0" xfId="3" applyFont="1" applyBorder="1" applyAlignment="1">
      <alignment vertical="top"/>
    </xf>
    <xf numFmtId="0" fontId="13" fillId="0" borderId="0" xfId="3" applyFont="1" applyBorder="1" applyAlignment="1">
      <alignment vertical="top"/>
    </xf>
    <xf numFmtId="0" fontId="13" fillId="0" borderId="0" xfId="3" applyFont="1" applyBorder="1"/>
    <xf numFmtId="0" fontId="13" fillId="0" borderId="0" xfId="3" applyFont="1" applyBorder="1" applyAlignment="1">
      <alignment vertical="center"/>
    </xf>
    <xf numFmtId="0" fontId="13" fillId="0" borderId="0" xfId="3" applyNumberFormat="1" applyFont="1" applyBorder="1"/>
    <xf numFmtId="14" fontId="13" fillId="0" borderId="1" xfId="3" applyNumberFormat="1" applyFont="1" applyFill="1" applyBorder="1"/>
    <xf numFmtId="9" fontId="13" fillId="0" borderId="1" xfId="3" applyNumberFormat="1" applyFont="1" applyFill="1" applyBorder="1"/>
    <xf numFmtId="0" fontId="15" fillId="4" borderId="1" xfId="3" applyNumberFormat="1" applyFont="1" applyFill="1" applyBorder="1" applyAlignment="1">
      <alignment horizontal="center" vertical="center" wrapText="1"/>
    </xf>
    <xf numFmtId="10" fontId="15" fillId="4" borderId="1" xfId="3" applyNumberFormat="1" applyFont="1" applyFill="1" applyBorder="1" applyAlignment="1">
      <alignment horizontal="center" vertical="center" wrapText="1"/>
    </xf>
    <xf numFmtId="0" fontId="14" fillId="0" borderId="0" xfId="3" applyFont="1" applyBorder="1" applyAlignment="1">
      <alignment horizontal="center" vertical="center"/>
    </xf>
    <xf numFmtId="0" fontId="13" fillId="0" borderId="1" xfId="0" applyFont="1" applyFill="1" applyBorder="1"/>
    <xf numFmtId="49" fontId="13" fillId="0" borderId="0" xfId="0" applyNumberFormat="1" applyFont="1" applyAlignment="1">
      <alignment horizontal="right"/>
    </xf>
    <xf numFmtId="10" fontId="13" fillId="0" borderId="0" xfId="2" applyNumberFormat="1" applyFont="1"/>
    <xf numFmtId="165" fontId="13" fillId="0" borderId="0" xfId="2" applyNumberFormat="1" applyFont="1"/>
    <xf numFmtId="0" fontId="12" fillId="0" borderId="0" xfId="0" applyFont="1" applyAlignment="1"/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 wrapText="1"/>
    </xf>
    <xf numFmtId="0" fontId="15" fillId="0" borderId="0" xfId="3" applyFont="1" applyFill="1" applyAlignment="1"/>
    <xf numFmtId="2" fontId="16" fillId="0" borderId="0" xfId="3" applyNumberFormat="1" applyFont="1" applyFill="1"/>
    <xf numFmtId="0" fontId="16" fillId="0" borderId="0" xfId="3" applyFont="1" applyFill="1"/>
    <xf numFmtId="0" fontId="16" fillId="0" borderId="0" xfId="3" applyNumberFormat="1" applyFont="1" applyFill="1"/>
    <xf numFmtId="14" fontId="16" fillId="0" borderId="0" xfId="3" applyNumberFormat="1" applyFont="1" applyFill="1"/>
    <xf numFmtId="14" fontId="16" fillId="0" borderId="5" xfId="3" applyNumberFormat="1" applyFont="1" applyFill="1" applyBorder="1"/>
    <xf numFmtId="9" fontId="16" fillId="0" borderId="0" xfId="3" applyNumberFormat="1" applyFont="1" applyFill="1"/>
    <xf numFmtId="9" fontId="16" fillId="0" borderId="4" xfId="3" applyNumberFormat="1" applyFont="1" applyFill="1" applyBorder="1"/>
    <xf numFmtId="14" fontId="16" fillId="0" borderId="9" xfId="3" applyNumberFormat="1" applyFont="1" applyFill="1" applyBorder="1"/>
    <xf numFmtId="9" fontId="16" fillId="0" borderId="2" xfId="3" applyNumberFormat="1" applyFont="1" applyFill="1" applyBorder="1"/>
    <xf numFmtId="14" fontId="16" fillId="0" borderId="1" xfId="3" applyNumberFormat="1" applyFont="1" applyFill="1" applyBorder="1"/>
    <xf numFmtId="9" fontId="16" fillId="0" borderId="1" xfId="3" applyNumberFormat="1" applyFont="1" applyFill="1" applyBorder="1"/>
    <xf numFmtId="0" fontId="13" fillId="0" borderId="1" xfId="0" applyFont="1" applyBorder="1" applyAlignment="1">
      <alignment horizontal="left"/>
    </xf>
    <xf numFmtId="164" fontId="13" fillId="0" borderId="1" xfId="1" applyNumberFormat="1" applyFont="1" applyBorder="1" applyAlignment="1">
      <alignment wrapText="1"/>
    </xf>
    <xf numFmtId="9" fontId="13" fillId="0" borderId="0" xfId="2" applyFont="1"/>
    <xf numFmtId="164" fontId="13" fillId="0" borderId="0" xfId="0" applyNumberFormat="1" applyFont="1"/>
    <xf numFmtId="0" fontId="15" fillId="4" borderId="1" xfId="0" applyFont="1" applyFill="1" applyBorder="1" applyAlignment="1">
      <alignment horizontal="center" vertical="center" wrapText="1"/>
    </xf>
    <xf numFmtId="0" fontId="16" fillId="0" borderId="0" xfId="0" applyFont="1"/>
    <xf numFmtId="0" fontId="16" fillId="0" borderId="1" xfId="0" applyFont="1" applyBorder="1" applyAlignment="1">
      <alignment horizontal="left"/>
    </xf>
    <xf numFmtId="0" fontId="16" fillId="0" borderId="1" xfId="0" applyFont="1" applyBorder="1"/>
    <xf numFmtId="164" fontId="16" fillId="0" borderId="1" xfId="1" applyNumberFormat="1" applyFont="1" applyBorder="1" applyAlignment="1">
      <alignment wrapText="1"/>
    </xf>
    <xf numFmtId="164" fontId="16" fillId="0" borderId="0" xfId="0" applyNumberFormat="1" applyFont="1"/>
    <xf numFmtId="0" fontId="16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17" fillId="0" borderId="0" xfId="3" applyFon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3" fillId="6" borderId="0" xfId="0" applyFont="1" applyFill="1"/>
    <xf numFmtId="0" fontId="12" fillId="6" borderId="0" xfId="0" applyFont="1" applyFill="1"/>
    <xf numFmtId="164" fontId="13" fillId="0" borderId="1" xfId="0" applyNumberFormat="1" applyFont="1" applyBorder="1"/>
    <xf numFmtId="0" fontId="13" fillId="4" borderId="1" xfId="0" applyFont="1" applyFill="1" applyBorder="1"/>
    <xf numFmtId="0" fontId="12" fillId="4" borderId="1" xfId="0" applyFont="1" applyFill="1" applyBorder="1" applyAlignment="1">
      <alignment horizontal="center"/>
    </xf>
    <xf numFmtId="164" fontId="13" fillId="0" borderId="0" xfId="1" applyNumberFormat="1" applyFont="1"/>
    <xf numFmtId="0" fontId="13" fillId="6" borderId="1" xfId="0" applyFont="1" applyFill="1" applyBorder="1"/>
    <xf numFmtId="164" fontId="13" fillId="6" borderId="1" xfId="0" applyNumberFormat="1" applyFont="1" applyFill="1" applyBorder="1"/>
    <xf numFmtId="9" fontId="13" fillId="6" borderId="1" xfId="2" applyNumberFormat="1" applyFont="1" applyFill="1" applyBorder="1"/>
    <xf numFmtId="0" fontId="12" fillId="6" borderId="1" xfId="0" applyFont="1" applyFill="1" applyBorder="1"/>
    <xf numFmtId="164" fontId="12" fillId="6" borderId="1" xfId="0" applyNumberFormat="1" applyFont="1" applyFill="1" applyBorder="1"/>
    <xf numFmtId="9" fontId="12" fillId="6" borderId="1" xfId="0" applyNumberFormat="1" applyFont="1" applyFill="1" applyBorder="1"/>
    <xf numFmtId="0" fontId="12" fillId="2" borderId="2" xfId="0" applyFont="1" applyFill="1" applyBorder="1"/>
    <xf numFmtId="0" fontId="12" fillId="0" borderId="1" xfId="0" applyFont="1" applyFill="1" applyBorder="1"/>
    <xf numFmtId="164" fontId="13" fillId="0" borderId="1" xfId="1" applyNumberFormat="1" applyFont="1" applyFill="1" applyBorder="1"/>
    <xf numFmtId="9" fontId="13" fillId="0" borderId="1" xfId="2" applyFont="1" applyFill="1" applyBorder="1"/>
    <xf numFmtId="0" fontId="13" fillId="0" borderId="0" xfId="0" applyFont="1" applyAlignment="1">
      <alignment horizontal="left"/>
    </xf>
    <xf numFmtId="164" fontId="12" fillId="2" borderId="2" xfId="1" applyNumberFormat="1" applyFont="1" applyFill="1" applyBorder="1"/>
    <xf numFmtId="0" fontId="12" fillId="2" borderId="3" xfId="0" applyFont="1" applyFill="1" applyBorder="1" applyAlignment="1">
      <alignment horizontal="left"/>
    </xf>
    <xf numFmtId="164" fontId="12" fillId="2" borderId="3" xfId="1" applyNumberFormat="1" applyFont="1" applyFill="1" applyBorder="1"/>
    <xf numFmtId="164" fontId="14" fillId="0" borderId="0" xfId="1" applyNumberFormat="1" applyFont="1" applyAlignment="1">
      <alignment horizontal="center" vertical="center"/>
    </xf>
    <xf numFmtId="0" fontId="13" fillId="0" borderId="0" xfId="0" applyFont="1" applyAlignment="1">
      <alignment horizontal="right"/>
    </xf>
    <xf numFmtId="165" fontId="13" fillId="0" borderId="0" xfId="0" applyNumberFormat="1" applyFont="1"/>
    <xf numFmtId="0" fontId="13" fillId="0" borderId="0" xfId="0" applyFont="1" applyBorder="1"/>
    <xf numFmtId="0" fontId="13" fillId="0" borderId="0" xfId="0" applyFont="1" applyBorder="1" applyAlignment="1">
      <alignment horizontal="left"/>
    </xf>
    <xf numFmtId="0" fontId="13" fillId="0" borderId="1" xfId="0" applyFont="1" applyBorder="1" applyAlignment="1">
      <alignment horizontal="right"/>
    </xf>
    <xf numFmtId="165" fontId="13" fillId="0" borderId="1" xfId="2" applyNumberFormat="1" applyFont="1" applyBorder="1"/>
    <xf numFmtId="165" fontId="13" fillId="0" borderId="1" xfId="0" applyNumberFormat="1" applyFont="1" applyBorder="1"/>
    <xf numFmtId="0" fontId="13" fillId="4" borderId="1" xfId="0" applyFont="1" applyFill="1" applyBorder="1" applyAlignment="1">
      <alignment horizontal="left"/>
    </xf>
    <xf numFmtId="0" fontId="12" fillId="0" borderId="1" xfId="0" applyFont="1" applyBorder="1"/>
    <xf numFmtId="9" fontId="12" fillId="0" borderId="1" xfId="2" applyFont="1" applyBorder="1"/>
    <xf numFmtId="2" fontId="13" fillId="0" borderId="1" xfId="0" applyNumberFormat="1" applyFont="1" applyBorder="1"/>
    <xf numFmtId="167" fontId="13" fillId="0" borderId="0" xfId="1" applyNumberFormat="1" applyFont="1"/>
    <xf numFmtId="0" fontId="14" fillId="0" borderId="0" xfId="0" applyFont="1" applyAlignment="1">
      <alignment horizontal="center"/>
    </xf>
    <xf numFmtId="0" fontId="13" fillId="0" borderId="1" xfId="0" applyFont="1" applyFill="1" applyBorder="1" applyAlignment="1">
      <alignment horizontal="left"/>
    </xf>
    <xf numFmtId="3" fontId="13" fillId="0" borderId="1" xfId="0" applyNumberFormat="1" applyFont="1" applyFill="1" applyBorder="1"/>
    <xf numFmtId="0" fontId="13" fillId="0" borderId="0" xfId="0" applyFont="1" applyAlignment="1"/>
    <xf numFmtId="0" fontId="12" fillId="7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64" fontId="13" fillId="0" borderId="1" xfId="0" applyNumberFormat="1" applyFont="1" applyFill="1" applyBorder="1"/>
    <xf numFmtId="0" fontId="12" fillId="0" borderId="1" xfId="0" applyFont="1" applyFill="1" applyBorder="1" applyAlignment="1">
      <alignment horizontal="left"/>
    </xf>
    <xf numFmtId="164" fontId="12" fillId="0" borderId="1" xfId="0" applyNumberFormat="1" applyFont="1" applyFill="1" applyBorder="1"/>
    <xf numFmtId="0" fontId="12" fillId="7" borderId="1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9" fontId="13" fillId="0" borderId="1" xfId="2" applyFont="1" applyFill="1" applyBorder="1" applyAlignment="1">
      <alignment horizontal="right"/>
    </xf>
    <xf numFmtId="0" fontId="12" fillId="0" borderId="1" xfId="0" applyFont="1" applyFill="1" applyBorder="1" applyAlignment="1">
      <alignment horizontal="center"/>
    </xf>
    <xf numFmtId="0" fontId="12" fillId="7" borderId="1" xfId="0" applyFont="1" applyFill="1" applyBorder="1" applyAlignment="1">
      <alignment horizontal="center" vertical="center"/>
    </xf>
    <xf numFmtId="0" fontId="13" fillId="7" borderId="1" xfId="0" applyFont="1" applyFill="1" applyBorder="1"/>
    <xf numFmtId="164" fontId="13" fillId="0" borderId="1" xfId="2" applyNumberFormat="1" applyFont="1" applyBorder="1"/>
    <xf numFmtId="0" fontId="13" fillId="0" borderId="0" xfId="0" applyFont="1" applyAlignment="1">
      <alignment wrapText="1"/>
    </xf>
    <xf numFmtId="0" fontId="12" fillId="8" borderId="1" xfId="0" applyFont="1" applyFill="1" applyBorder="1" applyAlignment="1">
      <alignment wrapText="1"/>
    </xf>
    <xf numFmtId="0" fontId="12" fillId="8" borderId="1" xfId="0" applyFont="1" applyFill="1" applyBorder="1" applyAlignment="1">
      <alignment horizontal="center" vertical="center" wrapText="1"/>
    </xf>
    <xf numFmtId="9" fontId="13" fillId="0" borderId="1" xfId="0" applyNumberFormat="1" applyFont="1" applyBorder="1"/>
    <xf numFmtId="0" fontId="12" fillId="7" borderId="1" xfId="0" applyFont="1" applyFill="1" applyBorder="1"/>
    <xf numFmtId="9" fontId="13" fillId="0" borderId="1" xfId="2" applyFont="1" applyBorder="1"/>
    <xf numFmtId="0" fontId="13" fillId="0" borderId="0" xfId="0" applyFont="1" applyFill="1" applyBorder="1"/>
    <xf numFmtId="0" fontId="14" fillId="0" borderId="0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left" indent="1"/>
    </xf>
    <xf numFmtId="4" fontId="13" fillId="0" borderId="1" xfId="0" applyNumberFormat="1" applyFont="1" applyFill="1" applyBorder="1"/>
    <xf numFmtId="0" fontId="14" fillId="0" borderId="0" xfId="0" applyFont="1" applyBorder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left" indent="1"/>
    </xf>
    <xf numFmtId="168" fontId="13" fillId="0" borderId="1" xfId="0" applyNumberFormat="1" applyFont="1" applyBorder="1"/>
    <xf numFmtId="1" fontId="13" fillId="4" borderId="1" xfId="0" quotePrefix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4" fontId="13" fillId="0" borderId="1" xfId="1" applyNumberFormat="1" applyFont="1" applyBorder="1"/>
    <xf numFmtId="166" fontId="13" fillId="0" borderId="1" xfId="1" applyNumberFormat="1" applyFont="1" applyBorder="1"/>
    <xf numFmtId="43" fontId="0" fillId="0" borderId="0" xfId="0" applyNumberFormat="1"/>
    <xf numFmtId="43" fontId="0" fillId="0" borderId="0" xfId="1" applyFont="1"/>
    <xf numFmtId="1" fontId="0" fillId="0" borderId="0" xfId="0" applyNumberFormat="1"/>
    <xf numFmtId="0" fontId="7" fillId="0" borderId="1" xfId="0" applyFont="1" applyBorder="1"/>
    <xf numFmtId="165" fontId="18" fillId="0" borderId="1" xfId="0" applyNumberFormat="1" applyFont="1" applyBorder="1"/>
    <xf numFmtId="3" fontId="13" fillId="5" borderId="1" xfId="9" applyNumberFormat="1" applyFont="1" applyFill="1" applyBorder="1"/>
    <xf numFmtId="3" fontId="13" fillId="0" borderId="1" xfId="9" applyNumberFormat="1" applyFont="1" applyBorder="1"/>
    <xf numFmtId="3" fontId="13" fillId="0" borderId="1" xfId="9" applyNumberFormat="1" applyFont="1" applyBorder="1" applyAlignment="1">
      <alignment horizontal="left"/>
    </xf>
    <xf numFmtId="3" fontId="13" fillId="4" borderId="1" xfId="9" applyNumberFormat="1" applyFont="1" applyFill="1" applyBorder="1" applyAlignment="1">
      <alignment horizontal="center" vertical="center" wrapText="1"/>
    </xf>
    <xf numFmtId="0" fontId="13" fillId="0" borderId="0" xfId="10" applyFont="1" applyFill="1"/>
    <xf numFmtId="0" fontId="12" fillId="0" borderId="0" xfId="10" applyFont="1" applyAlignment="1"/>
    <xf numFmtId="0" fontId="13" fillId="0" borderId="0" xfId="11" applyFont="1"/>
    <xf numFmtId="164" fontId="14" fillId="0" borderId="0" xfId="11" applyNumberFormat="1" applyFont="1" applyFill="1" applyBorder="1" applyAlignment="1">
      <alignment horizontal="center"/>
    </xf>
    <xf numFmtId="0" fontId="14" fillId="0" borderId="0" xfId="11" applyFont="1" applyFill="1" applyBorder="1" applyAlignment="1">
      <alignment horizontal="center"/>
    </xf>
    <xf numFmtId="0" fontId="13" fillId="9" borderId="1" xfId="11" applyFont="1" applyFill="1" applyBorder="1"/>
    <xf numFmtId="164" fontId="13" fillId="9" borderId="1" xfId="11" applyNumberFormat="1" applyFont="1" applyFill="1" applyBorder="1" applyAlignment="1">
      <alignment horizontal="center"/>
    </xf>
    <xf numFmtId="0" fontId="13" fillId="9" borderId="1" xfId="11" applyFont="1" applyFill="1" applyBorder="1" applyAlignment="1">
      <alignment horizontal="center"/>
    </xf>
    <xf numFmtId="0" fontId="13" fillId="0" borderId="1" xfId="11" applyFont="1" applyFill="1" applyBorder="1" applyAlignment="1">
      <alignment horizontal="left"/>
    </xf>
    <xf numFmtId="166" fontId="13" fillId="0" borderId="1" xfId="11" applyNumberFormat="1" applyFont="1" applyFill="1" applyBorder="1"/>
    <xf numFmtId="9" fontId="13" fillId="0" borderId="1" xfId="12" applyFont="1" applyFill="1" applyBorder="1"/>
    <xf numFmtId="0" fontId="12" fillId="0" borderId="1" xfId="11" applyFont="1" applyFill="1" applyBorder="1" applyAlignment="1">
      <alignment horizontal="left"/>
    </xf>
    <xf numFmtId="164" fontId="12" fillId="0" borderId="1" xfId="11" applyNumberFormat="1" applyFont="1" applyFill="1" applyBorder="1"/>
    <xf numFmtId="0" fontId="13" fillId="0" borderId="1" xfId="11" applyFont="1" applyFill="1" applyBorder="1"/>
    <xf numFmtId="164" fontId="13" fillId="0" borderId="0" xfId="11" applyNumberFormat="1" applyFont="1"/>
    <xf numFmtId="0" fontId="13" fillId="0" borderId="0" xfId="11" applyFont="1" applyAlignment="1">
      <alignment horizontal="left"/>
    </xf>
    <xf numFmtId="0" fontId="13" fillId="0" borderId="0" xfId="11" applyFont="1" applyFill="1" applyBorder="1" applyAlignment="1">
      <alignment horizontal="left"/>
    </xf>
    <xf numFmtId="0" fontId="13" fillId="9" borderId="1" xfId="11" applyFont="1" applyFill="1" applyBorder="1" applyAlignment="1">
      <alignment horizontal="left"/>
    </xf>
    <xf numFmtId="166" fontId="13" fillId="0" borderId="1" xfId="11" applyNumberFormat="1" applyFont="1" applyFill="1" applyBorder="1" applyAlignment="1">
      <alignment horizontal="center"/>
    </xf>
    <xf numFmtId="9" fontId="13" fillId="0" borderId="1" xfId="12" applyFont="1" applyFill="1" applyBorder="1" applyAlignment="1">
      <alignment horizontal="center"/>
    </xf>
    <xf numFmtId="164" fontId="12" fillId="0" borderId="1" xfId="11" applyNumberFormat="1" applyFont="1" applyFill="1" applyBorder="1" applyAlignment="1">
      <alignment horizontal="center"/>
    </xf>
    <xf numFmtId="0" fontId="13" fillId="0" borderId="1" xfId="11" applyFont="1" applyFill="1" applyBorder="1" applyAlignment="1">
      <alignment horizontal="center"/>
    </xf>
    <xf numFmtId="0" fontId="19" fillId="0" borderId="0" xfId="11" applyFont="1"/>
    <xf numFmtId="0" fontId="19" fillId="0" borderId="1" xfId="11" applyFont="1" applyFill="1" applyBorder="1" applyAlignment="1">
      <alignment horizontal="left"/>
    </xf>
    <xf numFmtId="164" fontId="20" fillId="0" borderId="1" xfId="11" applyNumberFormat="1" applyFont="1" applyFill="1" applyBorder="1"/>
    <xf numFmtId="9" fontId="19" fillId="0" borderId="1" xfId="12" applyFont="1" applyFill="1" applyBorder="1"/>
    <xf numFmtId="0" fontId="21" fillId="0" borderId="1" xfId="11" applyFont="1" applyFill="1" applyBorder="1" applyAlignment="1">
      <alignment horizontal="left"/>
    </xf>
    <xf numFmtId="164" fontId="22" fillId="0" borderId="1" xfId="11" applyNumberFormat="1" applyFont="1" applyFill="1" applyBorder="1"/>
    <xf numFmtId="0" fontId="19" fillId="0" borderId="1" xfId="11" applyFont="1" applyFill="1" applyBorder="1"/>
    <xf numFmtId="164" fontId="19" fillId="0" borderId="0" xfId="11" applyNumberFormat="1" applyFont="1"/>
    <xf numFmtId="0" fontId="13" fillId="7" borderId="1" xfId="0" applyFont="1" applyFill="1" applyBorder="1" applyAlignment="1">
      <alignment horizontal="center" vertical="center" wrapText="1"/>
    </xf>
    <xf numFmtId="9" fontId="0" fillId="0" borderId="1" xfId="2" applyFont="1" applyBorder="1"/>
    <xf numFmtId="9" fontId="0" fillId="0" borderId="1" xfId="0" applyNumberFormat="1" applyBorder="1"/>
    <xf numFmtId="164" fontId="0" fillId="0" borderId="1" xfId="0" applyNumberFormat="1" applyBorder="1" applyAlignment="1">
      <alignment horizontal="left"/>
    </xf>
    <xf numFmtId="0" fontId="23" fillId="2" borderId="1" xfId="0" applyFont="1" applyFill="1" applyBorder="1" applyAlignment="1">
      <alignment horizontal="center" wrapText="1"/>
    </xf>
    <xf numFmtId="1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4" fontId="13" fillId="0" borderId="1" xfId="0" applyNumberFormat="1" applyFont="1" applyBorder="1" applyAlignment="1">
      <alignment horizontal="center"/>
    </xf>
    <xf numFmtId="0" fontId="13" fillId="1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10" borderId="1" xfId="0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</cellXfs>
  <cellStyles count="13">
    <cellStyle name="Normal 13 2 2" xfId="4"/>
    <cellStyle name="Normal 13 2 2 2" xfId="10"/>
    <cellStyle name="Обычный" xfId="0" builtinId="0"/>
    <cellStyle name="Обычный 2" xfId="3"/>
    <cellStyle name="Обычный 3" xfId="5"/>
    <cellStyle name="Обычный 4" xfId="7"/>
    <cellStyle name="Обычный 4 2" xfId="11"/>
    <cellStyle name="Процентный" xfId="2" builtinId="5"/>
    <cellStyle name="Процентный 2" xfId="6"/>
    <cellStyle name="Процентный 2 2" xfId="9"/>
    <cellStyle name="Процентный 3" xfId="12"/>
    <cellStyle name="Финансовый" xfId="1" builtinId="3"/>
    <cellStyle name="Финансовый 2" xfId="8"/>
  </cellStyles>
  <dxfs count="8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_-;\-* #,##0_-;_-* &quot;-&quot;??_-;_-@_-"/>
    </dxf>
    <dxf>
      <numFmt numFmtId="164" formatCode="_-* #,##0_-;\-* #,##0_-;_-* &quot;-&quot;??_-;_-@_-"/>
    </dxf>
    <dxf>
      <numFmt numFmtId="19" formatCode="dd/mm/yyyy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4" formatCode="0.00%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_-;\-* #,##0_-;_-* &quot;-&quot;??_-;_-@_-"/>
    </dxf>
    <dxf>
      <numFmt numFmtId="35" formatCode="_-* #,##0.00_-;\-* #,##0.00_-;_-* &quot;-&quot;??_-;_-@_-"/>
    </dxf>
    <dxf>
      <numFmt numFmtId="19" formatCode="dd/mm/yyyy"/>
    </dxf>
    <dxf>
      <numFmt numFmtId="0" formatCode="General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_-* #,##0_-;\-* #,##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_-* #,##0_-;\-* #,##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_-* #,##0_-;\-* #,##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_-* #,##0_-;\-* #,##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_-* #,##0_-;\-* #,##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_-* #,##0_-;\-* #,##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_-* #,##0_-;\-* #,##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_-* #,##0_-;\-* #,##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_-* #,##0_-;\-* #,##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_-* #,##0_-;\-* #,##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_-* #,##0_-;\-* #,##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_-* #,##0_-;\-* #,##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166" formatCode="_-* #,##0.0_-;\-* #,##0.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164" formatCode="_-* #,##0_-;\-* #,##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_-* #,##0_-;\-* #,##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164" formatCode="_-* #,##0_-;\-* #,##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_-* #,##0_-;\-* #,##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_-* #,##0_-;\-* #,##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5" formatCode="0.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164" formatCode="_-* #,##0_-;\-* #,##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_-* #,##0_-;\-* #,##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5" formatCode="0.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_-* #,##0_-;\-* #,##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164" formatCode="_-* #,##0_-;\-* #,##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_-* #,##0_-;\-* #,##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9" formatCode="dd/mm/yyyy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9" formatCode="dd/mm/yyyy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9" formatCode="dd/mm/yyyy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9" formatCode="_-* #\ ##0_-;\-* #\ ##0_-;_-* &quot;-&quot;??_-;_-@_-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_-* #,##0_-;\-* #,##0_-;_-* &quot;-&quot;??_-;_-@_-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mruColors>
      <color rgb="FFE5FBD6"/>
      <color rgb="FFD0CECE"/>
      <color rgb="FFFBE5D6"/>
      <color rgb="FF5B9BD5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2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ru-RU"/>
              <a:t>Количество </a:t>
            </a:r>
            <a:r>
              <a:rPr lang="en-US"/>
              <a:t>IPO</a:t>
            </a:r>
            <a:r>
              <a:rPr lang="ru-RU"/>
              <a:t>/</a:t>
            </a:r>
            <a:r>
              <a:rPr lang="en-US"/>
              <a:t>SPO</a:t>
            </a:r>
            <a:r>
              <a:rPr lang="ru-RU"/>
              <a:t>, шт.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'1_Old'!$B$5</c:f>
              <c:strCache>
                <c:ptCount val="1"/>
                <c:pt idx="0">
                  <c:v>IPO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'1_Old'!$A$6:$A$7</c:f>
              <c:strCache>
                <c:ptCount val="2"/>
                <c:pt idx="0">
                  <c:v>2023</c:v>
                </c:pt>
                <c:pt idx="1">
                  <c:v>2024</c:v>
                </c:pt>
              </c:strCache>
            </c:strRef>
          </c:cat>
          <c:val>
            <c:numRef>
              <c:f>'1_Old'!$B$6:$B$7</c:f>
              <c:numCache>
                <c:formatCode>General</c:formatCode>
                <c:ptCount val="2"/>
                <c:pt idx="0">
                  <c:v>8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2-451B-95F7-A5D6A4DF70FD}"/>
            </c:ext>
          </c:extLst>
        </c:ser>
        <c:ser>
          <c:idx val="1"/>
          <c:order val="1"/>
          <c:tx>
            <c:strRef>
              <c:f>'1_Old'!$C$5</c:f>
              <c:strCache>
                <c:ptCount val="1"/>
                <c:pt idx="0">
                  <c:v>SPO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'1_Old'!$A$6:$A$7</c:f>
              <c:strCache>
                <c:ptCount val="2"/>
                <c:pt idx="0">
                  <c:v>2023</c:v>
                </c:pt>
                <c:pt idx="1">
                  <c:v>2024</c:v>
                </c:pt>
              </c:strCache>
            </c:strRef>
          </c:cat>
          <c:val>
            <c:numRef>
              <c:f>'1_Old'!$C$6:$C$7</c:f>
              <c:numCache>
                <c:formatCode>General</c:formatCode>
                <c:ptCount val="2"/>
                <c:pt idx="0">
                  <c:v>4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62-451B-95F7-A5D6A4DF7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903375"/>
        <c:axId val="28903791"/>
      </c:barChart>
      <c:catAx>
        <c:axId val="28903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28903791"/>
        <c:crosses val="autoZero"/>
        <c:auto val="1"/>
        <c:lblAlgn val="ctr"/>
        <c:lblOffset val="100"/>
        <c:noMultiLvlLbl val="0"/>
      </c:catAx>
      <c:valAx>
        <c:axId val="2890379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8903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ru-RU"/>
              <a:t>Котировки акций после </a:t>
            </a:r>
            <a:r>
              <a:rPr lang="en-US"/>
              <a:t>IPO (100 - </a:t>
            </a:r>
            <a:r>
              <a:rPr lang="ru-RU"/>
              <a:t>цена в день </a:t>
            </a:r>
            <a:r>
              <a:rPr lang="en-US"/>
              <a:t>IPO)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0046601307189543"/>
          <c:y val="0.1002255380757021"/>
          <c:w val="0.84557091503267978"/>
          <c:h val="0.67128265970474466"/>
        </c:manualLayout>
      </c:layout>
      <c:areaChart>
        <c:grouping val="stacked"/>
        <c:varyColors val="0"/>
        <c:ser>
          <c:idx val="0"/>
          <c:order val="1"/>
          <c:tx>
            <c:strRef>
              <c:f>'[1]41'!$H$7</c:f>
              <c:strCache>
                <c:ptCount val="1"/>
                <c:pt idx="0">
                  <c:v>база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strRef>
              <c:f>'[1]41'!$A$8:$A$68</c:f>
              <c:strCache>
                <c:ptCount val="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strCache>
            </c:strRef>
          </c:cat>
          <c:val>
            <c:numRef>
              <c:f>'[1]41'!$H$8:$H$68</c:f>
              <c:numCache>
                <c:formatCode>General</c:formatCode>
                <c:ptCount val="61"/>
                <c:pt idx="0">
                  <c:v>100</c:v>
                </c:pt>
                <c:pt idx="1">
                  <c:v>91.139240506329116</c:v>
                </c:pt>
                <c:pt idx="2">
                  <c:v>83.603020496224374</c:v>
                </c:pt>
                <c:pt idx="3">
                  <c:v>81.374321880650996</c:v>
                </c:pt>
                <c:pt idx="4">
                  <c:v>84.538878842676311</c:v>
                </c:pt>
                <c:pt idx="5">
                  <c:v>84.388185654008424</c:v>
                </c:pt>
                <c:pt idx="6">
                  <c:v>84.418324291742024</c:v>
                </c:pt>
                <c:pt idx="7">
                  <c:v>84.538878842676311</c:v>
                </c:pt>
                <c:pt idx="8">
                  <c:v>82.089552238805979</c:v>
                </c:pt>
                <c:pt idx="9">
                  <c:v>82.670283303194694</c:v>
                </c:pt>
                <c:pt idx="10">
                  <c:v>81.630500301386377</c:v>
                </c:pt>
                <c:pt idx="11">
                  <c:v>82.429174201326092</c:v>
                </c:pt>
                <c:pt idx="12">
                  <c:v>82.218203737191089</c:v>
                </c:pt>
                <c:pt idx="13">
                  <c:v>82.022302591922838</c:v>
                </c:pt>
                <c:pt idx="14">
                  <c:v>82.112718505123567</c:v>
                </c:pt>
                <c:pt idx="15">
                  <c:v>83.077154912597948</c:v>
                </c:pt>
                <c:pt idx="16">
                  <c:v>82.417910447761201</c:v>
                </c:pt>
                <c:pt idx="17">
                  <c:v>81.194029850746261</c:v>
                </c:pt>
                <c:pt idx="18">
                  <c:v>80.074626865671632</c:v>
                </c:pt>
                <c:pt idx="19">
                  <c:v>80.835820895522389</c:v>
                </c:pt>
                <c:pt idx="20">
                  <c:v>77.0597014925373</c:v>
                </c:pt>
                <c:pt idx="21">
                  <c:v>76.567164179104481</c:v>
                </c:pt>
                <c:pt idx="22">
                  <c:v>73.432835820895519</c:v>
                </c:pt>
                <c:pt idx="23">
                  <c:v>73.567164179104466</c:v>
                </c:pt>
                <c:pt idx="24">
                  <c:v>74.477611940298502</c:v>
                </c:pt>
                <c:pt idx="25">
                  <c:v>73.955223880597003</c:v>
                </c:pt>
                <c:pt idx="26">
                  <c:v>75.820895522388057</c:v>
                </c:pt>
                <c:pt idx="27">
                  <c:v>74.671641791044777</c:v>
                </c:pt>
                <c:pt idx="28">
                  <c:v>79.134328358208961</c:v>
                </c:pt>
                <c:pt idx="29">
                  <c:v>82.358208955223873</c:v>
                </c:pt>
                <c:pt idx="30">
                  <c:v>79.850746268656707</c:v>
                </c:pt>
                <c:pt idx="31">
                  <c:v>82.238805970149258</c:v>
                </c:pt>
                <c:pt idx="32">
                  <c:v>83.835820895522389</c:v>
                </c:pt>
                <c:pt idx="33">
                  <c:v>83.597014925373131</c:v>
                </c:pt>
                <c:pt idx="34">
                  <c:v>83.582089552238799</c:v>
                </c:pt>
                <c:pt idx="35">
                  <c:v>80</c:v>
                </c:pt>
                <c:pt idx="36">
                  <c:v>80.761194029850742</c:v>
                </c:pt>
                <c:pt idx="37">
                  <c:v>82.089552238805979</c:v>
                </c:pt>
                <c:pt idx="38">
                  <c:v>79.9402985074627</c:v>
                </c:pt>
                <c:pt idx="39">
                  <c:v>81.641791044776127</c:v>
                </c:pt>
                <c:pt idx="40">
                  <c:v>81.194029850746261</c:v>
                </c:pt>
                <c:pt idx="41">
                  <c:v>81.268656716417908</c:v>
                </c:pt>
                <c:pt idx="42">
                  <c:v>84.910447761194035</c:v>
                </c:pt>
                <c:pt idx="43">
                  <c:v>85.171790235081374</c:v>
                </c:pt>
                <c:pt idx="44">
                  <c:v>85.081374321880645</c:v>
                </c:pt>
                <c:pt idx="45">
                  <c:v>85.247136829415311</c:v>
                </c:pt>
                <c:pt idx="46">
                  <c:v>84.116937914406265</c:v>
                </c:pt>
                <c:pt idx="47">
                  <c:v>82.986738999397218</c:v>
                </c:pt>
                <c:pt idx="48">
                  <c:v>81.962025316455694</c:v>
                </c:pt>
                <c:pt idx="49">
                  <c:v>82.172995780590725</c:v>
                </c:pt>
                <c:pt idx="50">
                  <c:v>81.389391199517775</c:v>
                </c:pt>
                <c:pt idx="51">
                  <c:v>81.525015069318869</c:v>
                </c:pt>
                <c:pt idx="52">
                  <c:v>81.253767329716695</c:v>
                </c:pt>
                <c:pt idx="53">
                  <c:v>80.440024110910187</c:v>
                </c:pt>
                <c:pt idx="54">
                  <c:v>81.886678722121758</c:v>
                </c:pt>
                <c:pt idx="55">
                  <c:v>81.404460518384568</c:v>
                </c:pt>
                <c:pt idx="56">
                  <c:v>80.364677516576251</c:v>
                </c:pt>
                <c:pt idx="57">
                  <c:v>80.244122965641949</c:v>
                </c:pt>
                <c:pt idx="58">
                  <c:v>79.731766124171187</c:v>
                </c:pt>
                <c:pt idx="59">
                  <c:v>80.394816154309822</c:v>
                </c:pt>
                <c:pt idx="60">
                  <c:v>78.993369499698602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38-4A63-AE39-BA0E92748CE1}"/>
            </c:ext>
          </c:extLst>
        </c:ser>
        <c:ser>
          <c:idx val="1"/>
          <c:order val="2"/>
          <c:tx>
            <c:strRef>
              <c:f>'[1]41'!$I$7</c:f>
              <c:strCache>
                <c:ptCount val="1"/>
                <c:pt idx="0">
                  <c:v>диапазон изменения цены 2022-2023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strRef>
              <c:f>'[1]41'!$A$8:$A$68</c:f>
              <c:strCache>
                <c:ptCount val="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strCache>
            </c:strRef>
          </c:cat>
          <c:val>
            <c:numRef>
              <c:f>'[1]41'!$I$8:$I$68</c:f>
              <c:numCache>
                <c:formatCode>General</c:formatCode>
                <c:ptCount val="61"/>
                <c:pt idx="0">
                  <c:v>0</c:v>
                </c:pt>
                <c:pt idx="1">
                  <c:v>48.80163517280161</c:v>
                </c:pt>
                <c:pt idx="2">
                  <c:v>70.184131948646197</c:v>
                </c:pt>
                <c:pt idx="3">
                  <c:v>68.409954245907016</c:v>
                </c:pt>
                <c:pt idx="4">
                  <c:v>56.880104858186584</c:v>
                </c:pt>
                <c:pt idx="5">
                  <c:v>46.739970306362295</c:v>
                </c:pt>
                <c:pt idx="6">
                  <c:v>44.217022464410107</c:v>
                </c:pt>
                <c:pt idx="7">
                  <c:v>44.09646791347582</c:v>
                </c:pt>
                <c:pt idx="8">
                  <c:v>51.227801548346449</c:v>
                </c:pt>
                <c:pt idx="9">
                  <c:v>50.359438652701741</c:v>
                </c:pt>
                <c:pt idx="10">
                  <c:v>47.364386243835725</c:v>
                </c:pt>
                <c:pt idx="11">
                  <c:v>46.086325958469374</c:v>
                </c:pt>
                <c:pt idx="12">
                  <c:v>45.186717963032621</c:v>
                </c:pt>
                <c:pt idx="13">
                  <c:v>45.814066855184862</c:v>
                </c:pt>
                <c:pt idx="14">
                  <c:v>45.164366825653033</c:v>
                </c:pt>
                <c:pt idx="15">
                  <c:v>42.881617858255382</c:v>
                </c:pt>
                <c:pt idx="16">
                  <c:v>43.940350977614315</c:v>
                </c:pt>
                <c:pt idx="17">
                  <c:v>40.434285905086284</c:v>
                </c:pt>
                <c:pt idx="18">
                  <c:v>37.966280772551428</c:v>
                </c:pt>
                <c:pt idx="19">
                  <c:v>32.626946761876141</c:v>
                </c:pt>
                <c:pt idx="20">
                  <c:v>42.786894864126154</c:v>
                </c:pt>
                <c:pt idx="21">
                  <c:v>44.837437930195634</c:v>
                </c:pt>
                <c:pt idx="22">
                  <c:v>44.36038885152378</c:v>
                </c:pt>
                <c:pt idx="23">
                  <c:v>48.676364104692283</c:v>
                </c:pt>
                <c:pt idx="24">
                  <c:v>56.338942869544908</c:v>
                </c:pt>
                <c:pt idx="25">
                  <c:v>53.857176247239366</c:v>
                </c:pt>
                <c:pt idx="26">
                  <c:v>54.244620616953583</c:v>
                </c:pt>
                <c:pt idx="27">
                  <c:v>52.765239001540706</c:v>
                </c:pt>
                <c:pt idx="28">
                  <c:v>49.572926355757176</c:v>
                </c:pt>
                <c:pt idx="29">
                  <c:v>46.261158254747343</c:v>
                </c:pt>
                <c:pt idx="30">
                  <c:v>48.784600487495425</c:v>
                </c:pt>
                <c:pt idx="31">
                  <c:v>52.308972872931577</c:v>
                </c:pt>
                <c:pt idx="32">
                  <c:v>49.9209704116045</c:v>
                </c:pt>
                <c:pt idx="33">
                  <c:v>80.259487316779328</c:v>
                </c:pt>
                <c:pt idx="34">
                  <c:v>93.547955290810521</c:v>
                </c:pt>
                <c:pt idx="35">
                  <c:v>82.645739910313893</c:v>
                </c:pt>
                <c:pt idx="36">
                  <c:v>74.844187136068541</c:v>
                </c:pt>
                <c:pt idx="37">
                  <c:v>67.237802021283713</c:v>
                </c:pt>
                <c:pt idx="38">
                  <c:v>78.265979519443135</c:v>
                </c:pt>
                <c:pt idx="39">
                  <c:v>75.690047520246324</c:v>
                </c:pt>
                <c:pt idx="40">
                  <c:v>73.066059835352405</c:v>
                </c:pt>
                <c:pt idx="41">
                  <c:v>71.152867947259196</c:v>
                </c:pt>
                <c:pt idx="42">
                  <c:v>67.555919951810438</c:v>
                </c:pt>
                <c:pt idx="43">
                  <c:v>67.518792724559887</c:v>
                </c:pt>
                <c:pt idx="44">
                  <c:v>70.344634646729219</c:v>
                </c:pt>
                <c:pt idx="45">
                  <c:v>69.371697251302194</c:v>
                </c:pt>
                <c:pt idx="46">
                  <c:v>68.439115897252947</c:v>
                </c:pt>
                <c:pt idx="47">
                  <c:v>68.134337233786638</c:v>
                </c:pt>
                <c:pt idx="48">
                  <c:v>67.138334539601871</c:v>
                </c:pt>
                <c:pt idx="49">
                  <c:v>65.567907857953855</c:v>
                </c:pt>
                <c:pt idx="50">
                  <c:v>64.832120195924034</c:v>
                </c:pt>
                <c:pt idx="51">
                  <c:v>66.215888569225712</c:v>
                </c:pt>
                <c:pt idx="52">
                  <c:v>72.924561338815877</c:v>
                </c:pt>
                <c:pt idx="53">
                  <c:v>72.858656416878702</c:v>
                </c:pt>
                <c:pt idx="54">
                  <c:v>72.291649946410814</c:v>
                </c:pt>
                <c:pt idx="55">
                  <c:v>75.052956514802148</c:v>
                </c:pt>
                <c:pt idx="56">
                  <c:v>76.292659548597669</c:v>
                </c:pt>
                <c:pt idx="57">
                  <c:v>74.893821856429199</c:v>
                </c:pt>
                <c:pt idx="58">
                  <c:v>73.926770461194636</c:v>
                </c:pt>
                <c:pt idx="59">
                  <c:v>72.943848379876485</c:v>
                </c:pt>
                <c:pt idx="60">
                  <c:v>73.185758848961953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38-4A63-AE39-BA0E92748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1699504"/>
        <c:axId val="992438664"/>
      </c:areaChart>
      <c:areaChart>
        <c:grouping val="stacked"/>
        <c:varyColors val="0"/>
        <c:ser>
          <c:idx val="4"/>
          <c:order val="4"/>
          <c:tx>
            <c:strRef>
              <c:f>'[1]41'!$J$7</c:f>
              <c:strCache>
                <c:ptCount val="1"/>
                <c:pt idx="0">
                  <c:v>база</c:v>
                </c:pt>
              </c:strCache>
            </c:strRef>
          </c:tx>
          <c:spPr>
            <a:noFill/>
            <a:ln>
              <a:noFill/>
            </a:ln>
            <a:effectLst/>
          </c:spPr>
          <c:val>
            <c:numRef>
              <c:f>'[1]41'!$J$8:$J$68</c:f>
              <c:numCache>
                <c:formatCode>General</c:formatCode>
                <c:ptCount val="61"/>
                <c:pt idx="0">
                  <c:v>100</c:v>
                </c:pt>
                <c:pt idx="1">
                  <c:v>93.111111111111114</c:v>
                </c:pt>
                <c:pt idx="2">
                  <c:v>91.23456790123457</c:v>
                </c:pt>
                <c:pt idx="3">
                  <c:v>92.777777777777786</c:v>
                </c:pt>
                <c:pt idx="4">
                  <c:v>89.097408400357452</c:v>
                </c:pt>
                <c:pt idx="5">
                  <c:v>91.563492063492063</c:v>
                </c:pt>
                <c:pt idx="6">
                  <c:v>88.873015873015873</c:v>
                </c:pt>
                <c:pt idx="7">
                  <c:v>89.787878787878782</c:v>
                </c:pt>
                <c:pt idx="8">
                  <c:v>91.575757575757578</c:v>
                </c:pt>
                <c:pt idx="9">
                  <c:v>91.666666666666657</c:v>
                </c:pt>
                <c:pt idx="10">
                  <c:v>90</c:v>
                </c:pt>
                <c:pt idx="11">
                  <c:v>89.757575757575765</c:v>
                </c:pt>
                <c:pt idx="12">
                  <c:v>89.393939393939391</c:v>
                </c:pt>
                <c:pt idx="13">
                  <c:v>89.393939393939391</c:v>
                </c:pt>
                <c:pt idx="14">
                  <c:v>89.030303030303031</c:v>
                </c:pt>
                <c:pt idx="15">
                  <c:v>88.575757575757578</c:v>
                </c:pt>
                <c:pt idx="16">
                  <c:v>87.788944723618087</c:v>
                </c:pt>
                <c:pt idx="17">
                  <c:v>88.417085427135675</c:v>
                </c:pt>
                <c:pt idx="18">
                  <c:v>89.396984924623112</c:v>
                </c:pt>
                <c:pt idx="19">
                  <c:v>86.593568598544181</c:v>
                </c:pt>
                <c:pt idx="20">
                  <c:v>84.446696765871181</c:v>
                </c:pt>
                <c:pt idx="21">
                  <c:v>82.990878098221685</c:v>
                </c:pt>
                <c:pt idx="22">
                  <c:v>80.042384594121444</c:v>
                </c:pt>
                <c:pt idx="23">
                  <c:v>77.010964710218374</c:v>
                </c:pt>
                <c:pt idx="24">
                  <c:v>80.816364138947748</c:v>
                </c:pt>
                <c:pt idx="25">
                  <c:v>81.387634755367188</c:v>
                </c:pt>
                <c:pt idx="26">
                  <c:v>82.714456832212292</c:v>
                </c:pt>
                <c:pt idx="27">
                  <c:v>83.036948309223263</c:v>
                </c:pt>
                <c:pt idx="28">
                  <c:v>83.276513406431405</c:v>
                </c:pt>
                <c:pt idx="29">
                  <c:v>81.562701557173128</c:v>
                </c:pt>
                <c:pt idx="30">
                  <c:v>82.364323228600384</c:v>
                </c:pt>
                <c:pt idx="31">
                  <c:v>82.788944723618087</c:v>
                </c:pt>
                <c:pt idx="32">
                  <c:v>79.246231155778887</c:v>
                </c:pt>
                <c:pt idx="33">
                  <c:v>77.8643216080402</c:v>
                </c:pt>
                <c:pt idx="34">
                  <c:v>78.91959798994975</c:v>
                </c:pt>
                <c:pt idx="35">
                  <c:v>80.246913580246911</c:v>
                </c:pt>
                <c:pt idx="36">
                  <c:v>79.992378048780495</c:v>
                </c:pt>
                <c:pt idx="37">
                  <c:v>82.03125</c:v>
                </c:pt>
                <c:pt idx="38">
                  <c:v>79.166666666666657</c:v>
                </c:pt>
                <c:pt idx="39">
                  <c:v>79.289059174116645</c:v>
                </c:pt>
                <c:pt idx="40">
                  <c:v>77.060301507537687</c:v>
                </c:pt>
                <c:pt idx="41">
                  <c:v>72.185929648241213</c:v>
                </c:pt>
                <c:pt idx="42">
                  <c:v>69.095477386934675</c:v>
                </c:pt>
                <c:pt idx="43">
                  <c:v>71.356783919597987</c:v>
                </c:pt>
                <c:pt idx="44">
                  <c:v>70.35175879396985</c:v>
                </c:pt>
                <c:pt idx="45">
                  <c:v>69.195979899497488</c:v>
                </c:pt>
                <c:pt idx="46">
                  <c:v>69.246231155778901</c:v>
                </c:pt>
                <c:pt idx="47">
                  <c:v>67.688442211055261</c:v>
                </c:pt>
                <c:pt idx="48">
                  <c:v>66.130653266331649</c:v>
                </c:pt>
                <c:pt idx="49">
                  <c:v>62.613065326633169</c:v>
                </c:pt>
                <c:pt idx="50">
                  <c:v>61.030150753768844</c:v>
                </c:pt>
                <c:pt idx="51">
                  <c:v>60.552763819095482</c:v>
                </c:pt>
                <c:pt idx="52">
                  <c:v>61.758793969849243</c:v>
                </c:pt>
                <c:pt idx="53">
                  <c:v>62.713567839195981</c:v>
                </c:pt>
                <c:pt idx="54">
                  <c:v>68.969849246231149</c:v>
                </c:pt>
                <c:pt idx="55">
                  <c:v>68.75</c:v>
                </c:pt>
                <c:pt idx="56">
                  <c:v>67.889447236180899</c:v>
                </c:pt>
                <c:pt idx="57">
                  <c:v>65.452261306532662</c:v>
                </c:pt>
                <c:pt idx="58">
                  <c:v>64.195979899497488</c:v>
                </c:pt>
                <c:pt idx="59">
                  <c:v>64.321608040200999</c:v>
                </c:pt>
                <c:pt idx="60">
                  <c:v>64.2713567839196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38-4A63-AE39-BA0E92748CE1}"/>
            </c:ext>
          </c:extLst>
        </c:ser>
        <c:ser>
          <c:idx val="5"/>
          <c:order val="5"/>
          <c:tx>
            <c:strRef>
              <c:f>'[1]41'!$K$7</c:f>
              <c:strCache>
                <c:ptCount val="1"/>
                <c:pt idx="0">
                  <c:v>диапазон изменения цены 2024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  <a:alpha val="35000"/>
              </a:schemeClr>
            </a:solidFill>
            <a:ln>
              <a:noFill/>
            </a:ln>
            <a:effectLst/>
          </c:spPr>
          <c:val>
            <c:numRef>
              <c:f>'[1]41'!$K$8:$K$68</c:f>
              <c:numCache>
                <c:formatCode>General</c:formatCode>
                <c:ptCount val="61"/>
                <c:pt idx="0">
                  <c:v>0</c:v>
                </c:pt>
                <c:pt idx="1">
                  <c:v>9.646783625731004</c:v>
                </c:pt>
                <c:pt idx="2">
                  <c:v>24.791458124791433</c:v>
                </c:pt>
                <c:pt idx="3">
                  <c:v>16.031031031031006</c:v>
                </c:pt>
                <c:pt idx="4">
                  <c:v>16.692065283853069</c:v>
                </c:pt>
                <c:pt idx="5">
                  <c:v>14.910192147034252</c:v>
                </c:pt>
                <c:pt idx="6">
                  <c:v>18.021720969089387</c:v>
                </c:pt>
                <c:pt idx="7">
                  <c:v>15.254226475279111</c:v>
                </c:pt>
                <c:pt idx="8">
                  <c:v>13.897926634768737</c:v>
                </c:pt>
                <c:pt idx="9">
                  <c:v>14.122807017543863</c:v>
                </c:pt>
                <c:pt idx="10">
                  <c:v>14.957894736842121</c:v>
                </c:pt>
                <c:pt idx="11">
                  <c:v>15.254580591779003</c:v>
                </c:pt>
                <c:pt idx="12">
                  <c:v>17.226595485432213</c:v>
                </c:pt>
                <c:pt idx="13">
                  <c:v>17.600637004040792</c:v>
                </c:pt>
                <c:pt idx="14">
                  <c:v>18.41312319000744</c:v>
                </c:pt>
                <c:pt idx="15">
                  <c:v>21.261534363647698</c:v>
                </c:pt>
                <c:pt idx="16">
                  <c:v>26.798674502115972</c:v>
                </c:pt>
                <c:pt idx="17">
                  <c:v>25.067111318703112</c:v>
                </c:pt>
                <c:pt idx="18">
                  <c:v>21.225794203860147</c:v>
                </c:pt>
                <c:pt idx="19">
                  <c:v>24.8895060227388</c:v>
                </c:pt>
                <c:pt idx="20">
                  <c:v>26.574355865707773</c:v>
                </c:pt>
                <c:pt idx="21">
                  <c:v>31.746357734955808</c:v>
                </c:pt>
                <c:pt idx="22">
                  <c:v>36.602462983959711</c:v>
                </c:pt>
                <c:pt idx="23">
                  <c:v>38.455652084245813</c:v>
                </c:pt>
                <c:pt idx="24">
                  <c:v>36.632672704141839</c:v>
                </c:pt>
                <c:pt idx="25">
                  <c:v>33.424409381532016</c:v>
                </c:pt>
                <c:pt idx="26">
                  <c:v>28.095343055575242</c:v>
                </c:pt>
                <c:pt idx="27">
                  <c:v>26.837747782042854</c:v>
                </c:pt>
                <c:pt idx="28">
                  <c:v>28.300071594503692</c:v>
                </c:pt>
                <c:pt idx="29">
                  <c:v>28.648631900840712</c:v>
                </c:pt>
                <c:pt idx="30">
                  <c:v>28.14624344430031</c:v>
                </c:pt>
                <c:pt idx="31">
                  <c:v>27.740324025213042</c:v>
                </c:pt>
                <c:pt idx="32">
                  <c:v>30.890293998513243</c:v>
                </c:pt>
                <c:pt idx="33">
                  <c:v>39.120478674745243</c:v>
                </c:pt>
                <c:pt idx="34">
                  <c:v>34.548058425744856</c:v>
                </c:pt>
                <c:pt idx="35">
                  <c:v>31.385777648479475</c:v>
                </c:pt>
                <c:pt idx="36">
                  <c:v>33.121796571226582</c:v>
                </c:pt>
                <c:pt idx="37">
                  <c:v>36.385151555319922</c:v>
                </c:pt>
                <c:pt idx="38">
                  <c:v>40.946447507953366</c:v>
                </c:pt>
                <c:pt idx="39">
                  <c:v>44.07608752082858</c:v>
                </c:pt>
                <c:pt idx="40">
                  <c:v>43.901168976732379</c:v>
                </c:pt>
                <c:pt idx="41">
                  <c:v>52.239662433766568</c:v>
                </c:pt>
                <c:pt idx="42">
                  <c:v>55.011981078954349</c:v>
                </c:pt>
                <c:pt idx="43">
                  <c:v>53.245549060253566</c:v>
                </c:pt>
                <c:pt idx="44">
                  <c:v>52.818972913347224</c:v>
                </c:pt>
                <c:pt idx="45">
                  <c:v>51.146897442319414</c:v>
                </c:pt>
                <c:pt idx="46">
                  <c:v>51.220364814528637</c:v>
                </c:pt>
                <c:pt idx="47">
                  <c:v>51.046092960383419</c:v>
                </c:pt>
                <c:pt idx="48">
                  <c:v>54.17687589591651</c:v>
                </c:pt>
                <c:pt idx="49">
                  <c:v>56.598670268983675</c:v>
                </c:pt>
                <c:pt idx="50">
                  <c:v>59.489467485891815</c:v>
                </c:pt>
                <c:pt idx="51">
                  <c:v>58.765016315227619</c:v>
                </c:pt>
                <c:pt idx="52">
                  <c:v>57.258526638139436</c:v>
                </c:pt>
                <c:pt idx="53">
                  <c:v>53.617291121567554</c:v>
                </c:pt>
                <c:pt idx="54">
                  <c:v>43.861539937225899</c:v>
                </c:pt>
                <c:pt idx="55">
                  <c:v>47.775273948391657</c:v>
                </c:pt>
                <c:pt idx="56">
                  <c:v>49.643249829920194</c:v>
                </c:pt>
                <c:pt idx="57">
                  <c:v>50.31302678113083</c:v>
                </c:pt>
                <c:pt idx="58">
                  <c:v>50.862344596790962</c:v>
                </c:pt>
                <c:pt idx="59">
                  <c:v>51.726465484012508</c:v>
                </c:pt>
                <c:pt idx="60">
                  <c:v>52.695769409081464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38-4A63-AE39-BA0E92748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436312"/>
        <c:axId val="992439056"/>
      </c:areaChart>
      <c:lineChart>
        <c:grouping val="standard"/>
        <c:varyColors val="0"/>
        <c:ser>
          <c:idx val="2"/>
          <c:order val="0"/>
          <c:tx>
            <c:strRef>
              <c:f>'[1]41'!$C$7</c:f>
              <c:strCache>
                <c:ptCount val="1"/>
                <c:pt idx="0">
                  <c:v>медиана 2022-2023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'[1]41'!$A$8:$A$68</c:f>
              <c:strCache>
                <c:ptCount val="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strCache>
            </c:strRef>
          </c:cat>
          <c:val>
            <c:numRef>
              <c:f>'[1]41'!$C$8:$C$68</c:f>
              <c:numCache>
                <c:formatCode>General</c:formatCode>
                <c:ptCount val="61"/>
                <c:pt idx="0">
                  <c:v>100</c:v>
                </c:pt>
                <c:pt idx="1">
                  <c:v>99.850746268656721</c:v>
                </c:pt>
                <c:pt idx="2">
                  <c:v>100.50788091068301</c:v>
                </c:pt>
                <c:pt idx="3">
                  <c:v>99.451476793248943</c:v>
                </c:pt>
                <c:pt idx="4">
                  <c:v>99.261603375527415</c:v>
                </c:pt>
                <c:pt idx="5">
                  <c:v>102.15189873417721</c:v>
                </c:pt>
                <c:pt idx="6">
                  <c:v>105.69620253164555</c:v>
                </c:pt>
                <c:pt idx="7">
                  <c:v>107.46460746460747</c:v>
                </c:pt>
                <c:pt idx="8">
                  <c:v>104.21940928270041</c:v>
                </c:pt>
                <c:pt idx="9">
                  <c:v>103.83966244725738</c:v>
                </c:pt>
                <c:pt idx="10">
                  <c:v>104.0295358649789</c:v>
                </c:pt>
                <c:pt idx="11">
                  <c:v>104.59641255605381</c:v>
                </c:pt>
                <c:pt idx="12">
                  <c:v>104.67610467610469</c:v>
                </c:pt>
                <c:pt idx="13">
                  <c:v>105.80223080223081</c:v>
                </c:pt>
                <c:pt idx="14">
                  <c:v>105.21235521235522</c:v>
                </c:pt>
                <c:pt idx="15">
                  <c:v>106.39210639210638</c:v>
                </c:pt>
                <c:pt idx="16">
                  <c:v>106.0762331838565</c:v>
                </c:pt>
                <c:pt idx="17">
                  <c:v>105.73991031390135</c:v>
                </c:pt>
                <c:pt idx="18">
                  <c:v>104.85232067510549</c:v>
                </c:pt>
                <c:pt idx="19">
                  <c:v>102.53164556962024</c:v>
                </c:pt>
                <c:pt idx="20">
                  <c:v>104.20315236427319</c:v>
                </c:pt>
                <c:pt idx="21">
                  <c:v>106.27802690582959</c:v>
                </c:pt>
                <c:pt idx="22">
                  <c:v>105.48523206751055</c:v>
                </c:pt>
                <c:pt idx="23">
                  <c:v>105.31390134529148</c:v>
                </c:pt>
                <c:pt idx="24">
                  <c:v>104.66367713004485</c:v>
                </c:pt>
                <c:pt idx="25">
                  <c:v>103.83408071748879</c:v>
                </c:pt>
                <c:pt idx="26">
                  <c:v>103.69955156950672</c:v>
                </c:pt>
                <c:pt idx="27">
                  <c:v>106.1883408071749</c:v>
                </c:pt>
                <c:pt idx="28">
                  <c:v>110.11368511368511</c:v>
                </c:pt>
                <c:pt idx="29">
                  <c:v>109.27713427713428</c:v>
                </c:pt>
                <c:pt idx="30">
                  <c:v>109.00900900900901</c:v>
                </c:pt>
                <c:pt idx="31">
                  <c:v>105.64135564135564</c:v>
                </c:pt>
                <c:pt idx="32">
                  <c:v>105.63063063063063</c:v>
                </c:pt>
                <c:pt idx="33">
                  <c:v>104.17202917202917</c:v>
                </c:pt>
                <c:pt idx="34">
                  <c:v>103.17460317460319</c:v>
                </c:pt>
                <c:pt idx="35">
                  <c:v>102.27848101265822</c:v>
                </c:pt>
                <c:pt idx="36">
                  <c:v>101.20253164556961</c:v>
                </c:pt>
                <c:pt idx="37">
                  <c:v>102.50965250965251</c:v>
                </c:pt>
                <c:pt idx="38">
                  <c:v>99.056199056199063</c:v>
                </c:pt>
                <c:pt idx="39">
                  <c:v>101.79324894514767</c:v>
                </c:pt>
                <c:pt idx="40">
                  <c:v>101.62447257383967</c:v>
                </c:pt>
                <c:pt idx="41">
                  <c:v>104.32489451476795</c:v>
                </c:pt>
                <c:pt idx="42">
                  <c:v>104.91561181434599</c:v>
                </c:pt>
                <c:pt idx="43">
                  <c:v>103.12236286919831</c:v>
                </c:pt>
                <c:pt idx="44">
                  <c:v>102.65822784810126</c:v>
                </c:pt>
                <c:pt idx="45">
                  <c:v>101.89873417721518</c:v>
                </c:pt>
                <c:pt idx="46">
                  <c:v>105.74860574860577</c:v>
                </c:pt>
                <c:pt idx="47">
                  <c:v>106.37065637065636</c:v>
                </c:pt>
                <c:pt idx="48">
                  <c:v>110.89661089661089</c:v>
                </c:pt>
                <c:pt idx="49">
                  <c:v>109.60960960960962</c:v>
                </c:pt>
                <c:pt idx="50">
                  <c:v>110.76791076791078</c:v>
                </c:pt>
                <c:pt idx="51">
                  <c:v>111.38996138996137</c:v>
                </c:pt>
                <c:pt idx="52">
                  <c:v>109.45945945945948</c:v>
                </c:pt>
                <c:pt idx="53">
                  <c:v>109.49367088607596</c:v>
                </c:pt>
                <c:pt idx="54">
                  <c:v>106.56118143459916</c:v>
                </c:pt>
                <c:pt idx="55">
                  <c:v>107.57185757185756</c:v>
                </c:pt>
                <c:pt idx="56">
                  <c:v>110.06006006006007</c:v>
                </c:pt>
                <c:pt idx="57">
                  <c:v>109.82410982410981</c:v>
                </c:pt>
                <c:pt idx="58">
                  <c:v>110.38181038181038</c:v>
                </c:pt>
                <c:pt idx="59">
                  <c:v>111.59373659373659</c:v>
                </c:pt>
                <c:pt idx="60">
                  <c:v>114.32861432861434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38-4A63-AE39-BA0E92748CE1}"/>
            </c:ext>
          </c:extLst>
        </c:ser>
        <c:ser>
          <c:idx val="3"/>
          <c:order val="3"/>
          <c:tx>
            <c:strRef>
              <c:f>'[1]41'!$F$7</c:f>
              <c:strCache>
                <c:ptCount val="1"/>
                <c:pt idx="0">
                  <c:v>медиана 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'[1]41'!$F$8:$F$68</c:f>
              <c:numCache>
                <c:formatCode>General</c:formatCode>
                <c:ptCount val="61"/>
                <c:pt idx="0">
                  <c:v>100</c:v>
                </c:pt>
                <c:pt idx="1">
                  <c:v>99.195710455764072</c:v>
                </c:pt>
                <c:pt idx="2">
                  <c:v>99.553001277139202</c:v>
                </c:pt>
                <c:pt idx="3">
                  <c:v>98.525798525798521</c:v>
                </c:pt>
                <c:pt idx="4">
                  <c:v>98.915279596035163</c:v>
                </c:pt>
                <c:pt idx="5">
                  <c:v>99.497487437185924</c:v>
                </c:pt>
                <c:pt idx="6">
                  <c:v>99.195810734991582</c:v>
                </c:pt>
                <c:pt idx="7">
                  <c:v>99.027925061859307</c:v>
                </c:pt>
                <c:pt idx="8">
                  <c:v>99.612676056338032</c:v>
                </c:pt>
                <c:pt idx="9">
                  <c:v>99.73488865323435</c:v>
                </c:pt>
                <c:pt idx="10">
                  <c:v>98.487903225806448</c:v>
                </c:pt>
                <c:pt idx="11">
                  <c:v>98.118279569892465</c:v>
                </c:pt>
                <c:pt idx="12">
                  <c:v>97.770579268292678</c:v>
                </c:pt>
                <c:pt idx="13">
                  <c:v>97.207493814068584</c:v>
                </c:pt>
                <c:pt idx="14">
                  <c:v>98.76543209876543</c:v>
                </c:pt>
                <c:pt idx="15">
                  <c:v>98.974902792506185</c:v>
                </c:pt>
                <c:pt idx="16">
                  <c:v>99.049049049049046</c:v>
                </c:pt>
                <c:pt idx="17">
                  <c:v>97.274885772869652</c:v>
                </c:pt>
                <c:pt idx="18">
                  <c:v>97.126521682973291</c:v>
                </c:pt>
                <c:pt idx="19">
                  <c:v>97.814768791780281</c:v>
                </c:pt>
                <c:pt idx="20">
                  <c:v>98.092917027149511</c:v>
                </c:pt>
                <c:pt idx="21">
                  <c:v>98.088966709656376</c:v>
                </c:pt>
                <c:pt idx="22">
                  <c:v>96.934653043848456</c:v>
                </c:pt>
                <c:pt idx="23">
                  <c:v>96.881439366195465</c:v>
                </c:pt>
                <c:pt idx="24">
                  <c:v>96.156581131111949</c:v>
                </c:pt>
                <c:pt idx="25">
                  <c:v>95.593128843128852</c:v>
                </c:pt>
                <c:pt idx="26">
                  <c:v>96.31449631449631</c:v>
                </c:pt>
                <c:pt idx="27">
                  <c:v>96.633906633906648</c:v>
                </c:pt>
                <c:pt idx="28">
                  <c:v>97.222222222222214</c:v>
                </c:pt>
                <c:pt idx="29">
                  <c:v>98.728728728728726</c:v>
                </c:pt>
                <c:pt idx="30">
                  <c:v>89.276139410187668</c:v>
                </c:pt>
                <c:pt idx="31">
                  <c:v>91.891891891891902</c:v>
                </c:pt>
                <c:pt idx="32">
                  <c:v>89.852579852579851</c:v>
                </c:pt>
                <c:pt idx="33">
                  <c:v>88.739946380697049</c:v>
                </c:pt>
                <c:pt idx="34">
                  <c:v>91.867739052725639</c:v>
                </c:pt>
                <c:pt idx="35">
                  <c:v>92.582663092046459</c:v>
                </c:pt>
                <c:pt idx="36">
                  <c:v>91.867739052725639</c:v>
                </c:pt>
                <c:pt idx="37">
                  <c:v>90.616621983914214</c:v>
                </c:pt>
                <c:pt idx="38">
                  <c:v>88.567807998102893</c:v>
                </c:pt>
                <c:pt idx="39">
                  <c:v>89.646007206328918</c:v>
                </c:pt>
                <c:pt idx="40">
                  <c:v>93.070643760992283</c:v>
                </c:pt>
                <c:pt idx="41">
                  <c:v>94.622633845153956</c:v>
                </c:pt>
                <c:pt idx="42">
                  <c:v>95.651110449144412</c:v>
                </c:pt>
                <c:pt idx="43">
                  <c:v>95.008787607983322</c:v>
                </c:pt>
                <c:pt idx="44">
                  <c:v>92.352513818554925</c:v>
                </c:pt>
                <c:pt idx="45">
                  <c:v>91.929369816390306</c:v>
                </c:pt>
                <c:pt idx="46">
                  <c:v>91.635243938923423</c:v>
                </c:pt>
                <c:pt idx="47">
                  <c:v>91.97839079596811</c:v>
                </c:pt>
                <c:pt idx="48">
                  <c:v>90.986880958962416</c:v>
                </c:pt>
                <c:pt idx="49">
                  <c:v>90.492494211972698</c:v>
                </c:pt>
                <c:pt idx="50">
                  <c:v>89.915068144098527</c:v>
                </c:pt>
                <c:pt idx="51">
                  <c:v>91.171136653895275</c:v>
                </c:pt>
                <c:pt idx="52">
                  <c:v>89.613452532992767</c:v>
                </c:pt>
                <c:pt idx="53">
                  <c:v>89.074215281111833</c:v>
                </c:pt>
                <c:pt idx="54">
                  <c:v>88.972776329098167</c:v>
                </c:pt>
                <c:pt idx="55">
                  <c:v>88.109917650147537</c:v>
                </c:pt>
                <c:pt idx="56">
                  <c:v>88.25165710567596</c:v>
                </c:pt>
                <c:pt idx="57">
                  <c:v>87.387533824315426</c:v>
                </c:pt>
                <c:pt idx="58">
                  <c:v>86.594975330607511</c:v>
                </c:pt>
                <c:pt idx="59">
                  <c:v>86.215938323420119</c:v>
                </c:pt>
                <c:pt idx="60">
                  <c:v>85.49465869936401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38-4A63-AE39-BA0E92748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1699504"/>
        <c:axId val="992438664"/>
      </c:lineChart>
      <c:catAx>
        <c:axId val="99169950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992438664"/>
        <c:crosses val="autoZero"/>
        <c:auto val="0"/>
        <c:lblAlgn val="ctr"/>
        <c:lblOffset val="100"/>
        <c:tickLblSkip val="5"/>
        <c:tickMarkSkip val="10"/>
        <c:noMultiLvlLbl val="1"/>
      </c:catAx>
      <c:valAx>
        <c:axId val="992438664"/>
        <c:scaling>
          <c:orientation val="minMax"/>
          <c:max val="20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991699504"/>
        <c:crosses val="autoZero"/>
        <c:crossBetween val="between"/>
        <c:majorUnit val="25"/>
      </c:valAx>
      <c:valAx>
        <c:axId val="992439056"/>
        <c:scaling>
          <c:orientation val="minMax"/>
          <c:max val="200"/>
          <c:min val="5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992436312"/>
        <c:crosses val="max"/>
        <c:crossBetween val="between"/>
        <c:majorUnit val="25"/>
      </c:valAx>
      <c:catAx>
        <c:axId val="992436312"/>
        <c:scaling>
          <c:orientation val="minMax"/>
        </c:scaling>
        <c:delete val="1"/>
        <c:axPos val="b"/>
        <c:majorTickMark val="out"/>
        <c:minorTickMark val="none"/>
        <c:tickLblPos val="nextTo"/>
        <c:crossAx val="992439056"/>
        <c:crosses val="autoZero"/>
        <c:auto val="0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4959666666666667"/>
          <c:w val="1"/>
          <c:h val="0.147473333333333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 b="0">
          <a:solidFill>
            <a:sysClr val="windowText" lastClr="000000"/>
          </a:solidFill>
          <a:latin typeface="+mj-lt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r>
              <a:rPr lang="ru-RU"/>
              <a:t>Волатильность размещенных акций на горизонте 3 мес. в зависимости от доли физических лиц в рамках </a:t>
            </a:r>
            <a:r>
              <a:rPr lang="en-US"/>
              <a:t>IPO</a:t>
            </a:r>
            <a:r>
              <a:rPr lang="ru-RU"/>
              <a:t>, </a:t>
            </a:r>
            <a:r>
              <a:rPr lang="en-US"/>
              <a:t>%</a:t>
            </a: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'7'!$B$4</c:f>
              <c:strCache>
                <c:ptCount val="1"/>
                <c:pt idx="0">
                  <c:v>2024 год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'7'!$A$5:$A$27</c:f>
              <c:numCache>
                <c:formatCode>0</c:formatCode>
                <c:ptCount val="23"/>
                <c:pt idx="0">
                  <c:v>16.578991304347827</c:v>
                </c:pt>
                <c:pt idx="1">
                  <c:v>20.179946559065755</c:v>
                </c:pt>
                <c:pt idx="2">
                  <c:v>21.20019652173913</c:v>
                </c:pt>
                <c:pt idx="3">
                  <c:v>34.109850301447914</c:v>
                </c:pt>
                <c:pt idx="4">
                  <c:v>39.260369565217388</c:v>
                </c:pt>
                <c:pt idx="5">
                  <c:v>39.741246428571429</c:v>
                </c:pt>
                <c:pt idx="6">
                  <c:v>46.025338873373748</c:v>
                </c:pt>
                <c:pt idx="7">
                  <c:v>46.244086238162403</c:v>
                </c:pt>
                <c:pt idx="8">
                  <c:v>47.097973333333329</c:v>
                </c:pt>
                <c:pt idx="9">
                  <c:v>47.440962615540563</c:v>
                </c:pt>
                <c:pt idx="10">
                  <c:v>49.651663636363637</c:v>
                </c:pt>
                <c:pt idx="11">
                  <c:v>49.663503639364791</c:v>
                </c:pt>
                <c:pt idx="12">
                  <c:v>51.695</c:v>
                </c:pt>
                <c:pt idx="13">
                  <c:v>52.809323809523811</c:v>
                </c:pt>
                <c:pt idx="14">
                  <c:v>52.881004747690042</c:v>
                </c:pt>
                <c:pt idx="15">
                  <c:v>53.374623141972364</c:v>
                </c:pt>
                <c:pt idx="16">
                  <c:v>59.9009</c:v>
                </c:pt>
                <c:pt idx="17">
                  <c:v>75.653742614168422</c:v>
                </c:pt>
                <c:pt idx="18">
                  <c:v>85.0859649287097</c:v>
                </c:pt>
                <c:pt idx="19">
                  <c:v>87.613500000000002</c:v>
                </c:pt>
                <c:pt idx="20">
                  <c:v>88.133009188676908</c:v>
                </c:pt>
                <c:pt idx="21">
                  <c:v>99.055452707787595</c:v>
                </c:pt>
                <c:pt idx="22">
                  <c:v>99.971535250339343</c:v>
                </c:pt>
              </c:numCache>
            </c:numRef>
          </c:xVal>
          <c:yVal>
            <c:numRef>
              <c:f>'7'!$B$5:$B$27</c:f>
              <c:numCache>
                <c:formatCode>0</c:formatCode>
                <c:ptCount val="23"/>
                <c:pt idx="0">
                  <c:v>37.132825853835804</c:v>
                </c:pt>
                <c:pt idx="1">
                  <c:v>41.789323966749166</c:v>
                </c:pt>
                <c:pt idx="2">
                  <c:v>49.630393062068286</c:v>
                </c:pt>
                <c:pt idx="3">
                  <c:v>20.31204987029561</c:v>
                </c:pt>
                <c:pt idx="4">
                  <c:v>41.955335120785641</c:v>
                </c:pt>
                <c:pt idx="5">
                  <c:v>50.046384224037098</c:v>
                </c:pt>
                <c:pt idx="6">
                  <c:v>42.338456053275117</c:v>
                </c:pt>
                <c:pt idx="7">
                  <c:v>67.872358476028154</c:v>
                </c:pt>
                <c:pt idx="8">
                  <c:v>34.20330685776451</c:v>
                </c:pt>
                <c:pt idx="9">
                  <c:v>85.687589782095031</c:v>
                </c:pt>
                <c:pt idx="10">
                  <c:v>38.530714903358557</c:v>
                </c:pt>
                <c:pt idx="11">
                  <c:v>42.264286156609685</c:v>
                </c:pt>
                <c:pt idx="12">
                  <c:v>31.701614053117478</c:v>
                </c:pt>
                <c:pt idx="14">
                  <c:v>26.523327448088839</c:v>
                </c:pt>
                <c:pt idx="21">
                  <c:v>56.557496014154374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0AC-4AB4-B75A-0CDE844DF87C}"/>
            </c:ext>
          </c:extLst>
        </c:ser>
        <c:ser>
          <c:idx val="1"/>
          <c:order val="1"/>
          <c:tx>
            <c:strRef>
              <c:f>'7'!$C$4</c:f>
              <c:strCache>
                <c:ptCount val="1"/>
                <c:pt idx="0">
                  <c:v>2023 год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'7'!$A$5:$A$27</c:f>
              <c:numCache>
                <c:formatCode>0</c:formatCode>
                <c:ptCount val="23"/>
                <c:pt idx="0">
                  <c:v>16.578991304347827</c:v>
                </c:pt>
                <c:pt idx="1">
                  <c:v>20.179946559065755</c:v>
                </c:pt>
                <c:pt idx="2">
                  <c:v>21.20019652173913</c:v>
                </c:pt>
                <c:pt idx="3">
                  <c:v>34.109850301447914</c:v>
                </c:pt>
                <c:pt idx="4">
                  <c:v>39.260369565217388</c:v>
                </c:pt>
                <c:pt idx="5">
                  <c:v>39.741246428571429</c:v>
                </c:pt>
                <c:pt idx="6">
                  <c:v>46.025338873373748</c:v>
                </c:pt>
                <c:pt idx="7">
                  <c:v>46.244086238162403</c:v>
                </c:pt>
                <c:pt idx="8">
                  <c:v>47.097973333333329</c:v>
                </c:pt>
                <c:pt idx="9">
                  <c:v>47.440962615540563</c:v>
                </c:pt>
                <c:pt idx="10">
                  <c:v>49.651663636363637</c:v>
                </c:pt>
                <c:pt idx="11">
                  <c:v>49.663503639364791</c:v>
                </c:pt>
                <c:pt idx="12">
                  <c:v>51.695</c:v>
                </c:pt>
                <c:pt idx="13">
                  <c:v>52.809323809523811</c:v>
                </c:pt>
                <c:pt idx="14">
                  <c:v>52.881004747690042</c:v>
                </c:pt>
                <c:pt idx="15">
                  <c:v>53.374623141972364</c:v>
                </c:pt>
                <c:pt idx="16">
                  <c:v>59.9009</c:v>
                </c:pt>
                <c:pt idx="17">
                  <c:v>75.653742614168422</c:v>
                </c:pt>
                <c:pt idx="18">
                  <c:v>85.0859649287097</c:v>
                </c:pt>
                <c:pt idx="19">
                  <c:v>87.613500000000002</c:v>
                </c:pt>
                <c:pt idx="20">
                  <c:v>88.133009188676908</c:v>
                </c:pt>
                <c:pt idx="21">
                  <c:v>99.055452707787595</c:v>
                </c:pt>
                <c:pt idx="22">
                  <c:v>99.971535250339343</c:v>
                </c:pt>
              </c:numCache>
            </c:numRef>
          </c:xVal>
          <c:yVal>
            <c:numRef>
              <c:f>'7'!$C$5:$C$27</c:f>
              <c:numCache>
                <c:formatCode>General</c:formatCode>
                <c:ptCount val="23"/>
                <c:pt idx="13" formatCode="0">
                  <c:v>55.519273401158799</c:v>
                </c:pt>
                <c:pt idx="15" formatCode="0">
                  <c:v>42.436152834560673</c:v>
                </c:pt>
                <c:pt idx="16" formatCode="0">
                  <c:v>40.808489690841192</c:v>
                </c:pt>
                <c:pt idx="17" formatCode="0">
                  <c:v>41.496079297989183</c:v>
                </c:pt>
                <c:pt idx="18" formatCode="0">
                  <c:v>34.314996520957436</c:v>
                </c:pt>
                <c:pt idx="19" formatCode="0">
                  <c:v>91.50761569807419</c:v>
                </c:pt>
                <c:pt idx="20" formatCode="0">
                  <c:v>56.618826650982321</c:v>
                </c:pt>
                <c:pt idx="22" formatCode="0">
                  <c:v>102.3433258428378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AC-4AB4-B75A-0CDE844DF87C}"/>
            </c:ext>
          </c:extLst>
        </c:ser>
        <c:ser>
          <c:idx val="2"/>
          <c:order val="2"/>
          <c:tx>
            <c:strRef>
              <c:f>'7'!$D$4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'7'!$A$5:$A$27</c:f>
              <c:numCache>
                <c:formatCode>0</c:formatCode>
                <c:ptCount val="23"/>
                <c:pt idx="0">
                  <c:v>16.578991304347827</c:v>
                </c:pt>
                <c:pt idx="1">
                  <c:v>20.179946559065755</c:v>
                </c:pt>
                <c:pt idx="2">
                  <c:v>21.20019652173913</c:v>
                </c:pt>
                <c:pt idx="3">
                  <c:v>34.109850301447914</c:v>
                </c:pt>
                <c:pt idx="4">
                  <c:v>39.260369565217388</c:v>
                </c:pt>
                <c:pt idx="5">
                  <c:v>39.741246428571429</c:v>
                </c:pt>
                <c:pt idx="6">
                  <c:v>46.025338873373748</c:v>
                </c:pt>
                <c:pt idx="7">
                  <c:v>46.244086238162403</c:v>
                </c:pt>
                <c:pt idx="8">
                  <c:v>47.097973333333329</c:v>
                </c:pt>
                <c:pt idx="9">
                  <c:v>47.440962615540563</c:v>
                </c:pt>
                <c:pt idx="10">
                  <c:v>49.651663636363637</c:v>
                </c:pt>
                <c:pt idx="11">
                  <c:v>49.663503639364791</c:v>
                </c:pt>
                <c:pt idx="12">
                  <c:v>51.695</c:v>
                </c:pt>
                <c:pt idx="13">
                  <c:v>52.809323809523811</c:v>
                </c:pt>
                <c:pt idx="14">
                  <c:v>52.881004747690042</c:v>
                </c:pt>
                <c:pt idx="15">
                  <c:v>53.374623141972364</c:v>
                </c:pt>
                <c:pt idx="16">
                  <c:v>59.9009</c:v>
                </c:pt>
                <c:pt idx="17">
                  <c:v>75.653742614168422</c:v>
                </c:pt>
                <c:pt idx="18">
                  <c:v>85.0859649287097</c:v>
                </c:pt>
                <c:pt idx="19">
                  <c:v>87.613500000000002</c:v>
                </c:pt>
                <c:pt idx="20">
                  <c:v>88.133009188676908</c:v>
                </c:pt>
                <c:pt idx="21">
                  <c:v>99.055452707787595</c:v>
                </c:pt>
                <c:pt idx="22">
                  <c:v>99.971535250339343</c:v>
                </c:pt>
              </c:numCache>
            </c:numRef>
          </c:xVal>
          <c:yVal>
            <c:numRef>
              <c:f>'7'!$D$5:$D$27</c:f>
              <c:numCache>
                <c:formatCode>0</c:formatCode>
                <c:ptCount val="23"/>
                <c:pt idx="0">
                  <c:v>37.132825853835804</c:v>
                </c:pt>
                <c:pt idx="1">
                  <c:v>41.789323966749166</c:v>
                </c:pt>
                <c:pt idx="2">
                  <c:v>49.630393062068286</c:v>
                </c:pt>
                <c:pt idx="3">
                  <c:v>20.31204987029561</c:v>
                </c:pt>
                <c:pt idx="4">
                  <c:v>41.955335120785641</c:v>
                </c:pt>
                <c:pt idx="5">
                  <c:v>50.046384224037098</c:v>
                </c:pt>
                <c:pt idx="6">
                  <c:v>42.338456053275117</c:v>
                </c:pt>
                <c:pt idx="7">
                  <c:v>67.872358476028154</c:v>
                </c:pt>
                <c:pt idx="8">
                  <c:v>34.20330685776451</c:v>
                </c:pt>
                <c:pt idx="9">
                  <c:v>85.687589782095031</c:v>
                </c:pt>
                <c:pt idx="10">
                  <c:v>38.530714903358557</c:v>
                </c:pt>
                <c:pt idx="11">
                  <c:v>42.264286156609685</c:v>
                </c:pt>
                <c:pt idx="12">
                  <c:v>31.701614053117478</c:v>
                </c:pt>
                <c:pt idx="13">
                  <c:v>55.519273401158799</c:v>
                </c:pt>
                <c:pt idx="14">
                  <c:v>26.523327448088839</c:v>
                </c:pt>
                <c:pt idx="15">
                  <c:v>42.436152834560673</c:v>
                </c:pt>
                <c:pt idx="16">
                  <c:v>40.808489690841192</c:v>
                </c:pt>
                <c:pt idx="17">
                  <c:v>41.496079297989183</c:v>
                </c:pt>
                <c:pt idx="18">
                  <c:v>34.314996520957436</c:v>
                </c:pt>
                <c:pt idx="19">
                  <c:v>91.50761569807419</c:v>
                </c:pt>
                <c:pt idx="20">
                  <c:v>56.618826650982321</c:v>
                </c:pt>
                <c:pt idx="21">
                  <c:v>56.557496014154374</c:v>
                </c:pt>
                <c:pt idx="22">
                  <c:v>102.3433258428378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0AC-4AB4-B75A-0CDE844DF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4830848"/>
        <c:axId val="1844831264"/>
      </c:scatterChart>
      <c:valAx>
        <c:axId val="1844830848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ru-RU"/>
                  <a:t>Доля инвесторов − физических лиц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ru-RU"/>
          </a:p>
        </c:txPr>
        <c:crossAx val="1844831264"/>
        <c:crosses val="autoZero"/>
        <c:crossBetween val="midCat"/>
      </c:valAx>
      <c:valAx>
        <c:axId val="1844831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ru-RU"/>
                  <a:t>Волатильность акций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ru-RU"/>
          </a:p>
        </c:txPr>
        <c:crossAx val="1844830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903790809043606"/>
          <c:y val="0.8982867870617367"/>
          <c:w val="0.3654933347147396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j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ru-RU"/>
              <a:t>Структура публичных размещений (</a:t>
            </a:r>
            <a:r>
              <a:rPr lang="en-US"/>
              <a:t>IPO/SPO)</a:t>
            </a:r>
            <a:r>
              <a:rPr lang="ru-RU"/>
              <a:t> в 2024 году, %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3101061120282803"/>
          <c:y val="0.18134659978555703"/>
          <c:w val="0.42030714594035062"/>
          <c:h val="0.7190054243219598"/>
        </c:manualLayout>
      </c:layout>
      <c:doughnutChart>
        <c:varyColors val="1"/>
        <c:ser>
          <c:idx val="1"/>
          <c:order val="0"/>
          <c:tx>
            <c:strRef>
              <c:f>'8'!$C$5</c:f>
              <c:strCache>
                <c:ptCount val="1"/>
                <c:pt idx="0">
                  <c:v>Объем размещения в 2024 году, млн руб.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9E4-4157-AD96-BF4DD37E4EC3}"/>
              </c:ext>
            </c:extLst>
          </c:dPt>
          <c:dPt>
            <c:idx val="1"/>
            <c:bubble3D val="0"/>
            <c:spPr>
              <a:solidFill>
                <a:schemeClr val="accent1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9E4-4157-AD96-BF4DD37E4EC3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9E4-4157-AD96-BF4DD37E4EC3}"/>
              </c:ext>
            </c:extLst>
          </c:dPt>
          <c:dPt>
            <c:idx val="3"/>
            <c:bubble3D val="0"/>
            <c:spPr>
              <a:solidFill>
                <a:schemeClr val="accent1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9E4-4157-AD96-BF4DD37E4EC3}"/>
              </c:ext>
            </c:extLst>
          </c:dPt>
          <c:dPt>
            <c:idx val="4"/>
            <c:bubble3D val="0"/>
            <c:spPr>
              <a:solidFill>
                <a:schemeClr val="accent1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9E4-4157-AD96-BF4DD37E4EC3}"/>
              </c:ext>
            </c:extLst>
          </c:dPt>
          <c:dLbls>
            <c:dLbl>
              <c:idx val="0"/>
              <c:layout>
                <c:manualLayout>
                  <c:x val="3.6373083917900707E-2"/>
                  <c:y val="-7.271419302609580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E4-4157-AD96-BF4DD37E4EC3}"/>
                </c:ext>
              </c:extLst>
            </c:dLbl>
            <c:dLbl>
              <c:idx val="1"/>
              <c:layout>
                <c:manualLayout>
                  <c:x val="5.4559625876851127E-2"/>
                  <c:y val="-6.22222222222222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E4-4157-AD96-BF4DD37E4EC3}"/>
                </c:ext>
              </c:extLst>
            </c:dLbl>
            <c:dLbl>
              <c:idx val="2"/>
              <c:layout>
                <c:manualLayout>
                  <c:x val="7.2746167835801512E-2"/>
                  <c:y val="-4.444496715729892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E4-4157-AD96-BF4DD37E4EC3}"/>
                </c:ext>
              </c:extLst>
            </c:dLbl>
            <c:dLbl>
              <c:idx val="3"/>
              <c:layout>
                <c:manualLayout>
                  <c:x val="-6.7550012990387112E-2"/>
                  <c:y val="4.44444444444442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E4-4157-AD96-BF4DD37E4EC3}"/>
                </c:ext>
              </c:extLst>
            </c:dLbl>
            <c:dLbl>
              <c:idx val="4"/>
              <c:layout>
                <c:manualLayout>
                  <c:x val="-8.3138375240117635E-2"/>
                  <c:y val="-8.88888888888892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1478306053520378E-2"/>
                      <c:h val="4.980017497812773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69E4-4157-AD96-BF4DD37E4E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'8'!$A$6:$A$10</c:f>
              <c:strCache>
                <c:ptCount val="5"/>
                <c:pt idx="0">
                  <c:v>Медицина</c:v>
                </c:pt>
                <c:pt idx="1">
                  <c:v>Потребительский сектор</c:v>
                </c:pt>
                <c:pt idx="2">
                  <c:v>Технологии и IT</c:v>
                </c:pt>
                <c:pt idx="3">
                  <c:v>Промышленность и строительство</c:v>
                </c:pt>
                <c:pt idx="4">
                  <c:v>Финансовые услуги</c:v>
                </c:pt>
              </c:strCache>
            </c:strRef>
          </c:cat>
          <c:val>
            <c:numRef>
              <c:f>'8'!$C$6:$C$10</c:f>
              <c:numCache>
                <c:formatCode>_-* #\ ##0_-;\-* #\ ##0_-;_-* "-"??_-;_-@_-</c:formatCode>
                <c:ptCount val="5"/>
                <c:pt idx="0">
                  <c:v>9200</c:v>
                </c:pt>
                <c:pt idx="1">
                  <c:v>11500</c:v>
                </c:pt>
                <c:pt idx="2">
                  <c:v>26095</c:v>
                </c:pt>
                <c:pt idx="3">
                  <c:v>27073</c:v>
                </c:pt>
                <c:pt idx="4">
                  <c:v>28269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9E4-4157-AD96-BF4DD37E4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j-lt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200" b="0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ru-RU"/>
              <a:t>Структура публичных размещений </a:t>
            </a:r>
            <a:r>
              <a:rPr lang="en-US"/>
              <a:t>IPO</a:t>
            </a:r>
            <a:r>
              <a:rPr lang="ru-RU"/>
              <a:t> в 2024 году, %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0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4027585915795612"/>
          <c:y val="0.19630401382753984"/>
          <c:w val="0.44590772228696268"/>
          <c:h val="0.66505505409384802"/>
        </c:manualLayout>
      </c:layout>
      <c:doughnutChart>
        <c:varyColors val="1"/>
        <c:ser>
          <c:idx val="1"/>
          <c:order val="0"/>
          <c:tx>
            <c:strRef>
              <c:f>'9'!$C$5</c:f>
              <c:strCache>
                <c:ptCount val="1"/>
                <c:pt idx="0">
                  <c:v>Объем размещения, 
млн руб.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92A-453C-B1BC-EBF20A385D05}"/>
              </c:ext>
            </c:extLst>
          </c:dPt>
          <c:dPt>
            <c:idx val="1"/>
            <c:bubble3D val="0"/>
            <c:spPr>
              <a:solidFill>
                <a:schemeClr val="accent1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92A-453C-B1BC-EBF20A385D05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92A-453C-B1BC-EBF20A385D05}"/>
              </c:ext>
            </c:extLst>
          </c:dPt>
          <c:dPt>
            <c:idx val="3"/>
            <c:bubble3D val="0"/>
            <c:spPr>
              <a:solidFill>
                <a:schemeClr val="accent1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92A-453C-B1BC-EBF20A385D05}"/>
              </c:ext>
            </c:extLst>
          </c:dPt>
          <c:dPt>
            <c:idx val="4"/>
            <c:bubble3D val="0"/>
            <c:spPr>
              <a:solidFill>
                <a:schemeClr val="accent1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92A-453C-B1BC-EBF20A385D05}"/>
              </c:ext>
            </c:extLst>
          </c:dPt>
          <c:dLbls>
            <c:dLbl>
              <c:idx val="0"/>
              <c:layout>
                <c:manualLayout>
                  <c:x val="4.6296296296296294E-2"/>
                  <c:y val="-7.317073170731706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2A-453C-B1BC-EBF20A385D05}"/>
                </c:ext>
              </c:extLst>
            </c:dLbl>
            <c:dLbl>
              <c:idx val="1"/>
              <c:layout>
                <c:manualLayout>
                  <c:x val="5.8479532163742687E-2"/>
                  <c:y val="3.658536585365846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2A-453C-B1BC-EBF20A385D05}"/>
                </c:ext>
              </c:extLst>
            </c:dLbl>
            <c:dLbl>
              <c:idx val="2"/>
              <c:layout>
                <c:manualLayout>
                  <c:x val="6.0916179337231965E-2"/>
                  <c:y val="6.504065040650407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2A-453C-B1BC-EBF20A385D05}"/>
                </c:ext>
              </c:extLst>
            </c:dLbl>
            <c:dLbl>
              <c:idx val="3"/>
              <c:layout>
                <c:manualLayout>
                  <c:x val="-7.3099415204678359E-2"/>
                  <c:y val="-8.130081300812934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2A-453C-B1BC-EBF20A385D05}"/>
                </c:ext>
              </c:extLst>
            </c:dLbl>
            <c:dLbl>
              <c:idx val="4"/>
              <c:layout>
                <c:manualLayout>
                  <c:x val="-3.4113060428849901E-2"/>
                  <c:y val="-8.94308943089430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2A-453C-B1BC-EBF20A385D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'9'!$A$6:$A$10</c:f>
              <c:strCache>
                <c:ptCount val="5"/>
                <c:pt idx="0">
                  <c:v>Промышленность и строительство</c:v>
                </c:pt>
                <c:pt idx="1">
                  <c:v>Потребительский сектор</c:v>
                </c:pt>
                <c:pt idx="2">
                  <c:v>Технологии и IT</c:v>
                </c:pt>
                <c:pt idx="3">
                  <c:v>Финансовые услуги</c:v>
                </c:pt>
                <c:pt idx="4">
                  <c:v>Медицина</c:v>
                </c:pt>
              </c:strCache>
            </c:strRef>
          </c:cat>
          <c:val>
            <c:numRef>
              <c:f>'9'!$C$6:$C$10</c:f>
              <c:numCache>
                <c:formatCode>_-* #\ ##0_-;\-* #\ ##0_-;_-* "-"??_-;_-@_-</c:formatCode>
                <c:ptCount val="5"/>
                <c:pt idx="0">
                  <c:v>17832</c:v>
                </c:pt>
                <c:pt idx="1">
                  <c:v>11500</c:v>
                </c:pt>
                <c:pt idx="2">
                  <c:v>14440</c:v>
                </c:pt>
                <c:pt idx="3">
                  <c:v>28075</c:v>
                </c:pt>
                <c:pt idx="4">
                  <c:v>9200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92A-453C-B1BC-EBF20A385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138758422741022"/>
          <c:y val="0.26307694769861084"/>
          <c:w val="0.28861240055540893"/>
          <c:h val="0.564029191473017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j-lt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200" b="0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ru-RU"/>
              <a:t>Распределение объема </a:t>
            </a:r>
            <a:r>
              <a:rPr lang="en-US"/>
              <a:t>IPO</a:t>
            </a:r>
            <a:r>
              <a:rPr lang="ru-RU"/>
              <a:t> в 2024 г.</a:t>
            </a:r>
          </a:p>
          <a:p>
            <a:pPr algn="ctr" rtl="0">
              <a:defRPr/>
            </a:pPr>
            <a:r>
              <a:rPr lang="ru-RU"/>
              <a:t>от суммы активов эмитентов , млрд руб. / %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0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29992109050884769"/>
          <c:y val="0.22817462114180409"/>
          <c:w val="0.43456642113284227"/>
          <c:h val="0.5446720448607947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C4F-4127-94E9-452BB3094D8A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C4F-4127-94E9-452BB3094D8A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C4F-4127-94E9-452BB3094D8A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C4F-4127-94E9-452BB3094D8A}"/>
              </c:ext>
            </c:extLst>
          </c:dPt>
          <c:dLbls>
            <c:dLbl>
              <c:idx val="0"/>
              <c:layout>
                <c:manualLayout>
                  <c:x val="0.11965810176277725"/>
                  <c:y val="-9.3441123602627893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4F-4127-94E9-452BB3094D8A}"/>
                </c:ext>
              </c:extLst>
            </c:dLbl>
            <c:dLbl>
              <c:idx val="1"/>
              <c:layout>
                <c:manualLayout>
                  <c:x val="0.1424501211461634"/>
                  <c:y val="4.3126672431982108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4F-4127-94E9-452BB3094D8A}"/>
                </c:ext>
              </c:extLst>
            </c:dLbl>
            <c:dLbl>
              <c:idx val="2"/>
              <c:layout>
                <c:manualLayout>
                  <c:x val="-0.1120607619683152"/>
                  <c:y val="6.1096119278641316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4F-4127-94E9-452BB3094D8A}"/>
                </c:ext>
              </c:extLst>
            </c:dLbl>
            <c:dLbl>
              <c:idx val="3"/>
              <c:layout>
                <c:manualLayout>
                  <c:x val="-0.14434945609477889"/>
                  <c:y val="-9.3441123602627935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4F-4127-94E9-452BB3094D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'11'!$A$6:$A$9</c:f>
              <c:strCache>
                <c:ptCount val="4"/>
                <c:pt idx="0">
                  <c:v>до 30 млрд руб.</c:v>
                </c:pt>
                <c:pt idx="1">
                  <c:v>от 30 до 60 млрд руб.</c:v>
                </c:pt>
                <c:pt idx="2">
                  <c:v>от 60 до 100 млрд руб.</c:v>
                </c:pt>
                <c:pt idx="3">
                  <c:v>от 100 до 480 млрд руб.</c:v>
                </c:pt>
              </c:strCache>
            </c:strRef>
          </c:cat>
          <c:val>
            <c:numRef>
              <c:f>'11'!$B$6:$B$9</c:f>
              <c:numCache>
                <c:formatCode>_-* #\ ##0.0_-;\-* #\ ##0.0_-;_-* "-"??_-;_-@_-</c:formatCode>
                <c:ptCount val="4"/>
                <c:pt idx="0">
                  <c:v>15.641620100000001</c:v>
                </c:pt>
                <c:pt idx="1">
                  <c:v>25.779555862000002</c:v>
                </c:pt>
                <c:pt idx="2">
                  <c:v>15.000000064</c:v>
                </c:pt>
                <c:pt idx="3">
                  <c:v>24.625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4F-4127-94E9-452BB3094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j-lt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ru-RU"/>
              <a:t>Распределение объема </a:t>
            </a:r>
            <a:r>
              <a:rPr lang="en-US"/>
              <a:t>IPO</a:t>
            </a:r>
            <a:r>
              <a:rPr lang="ru-RU"/>
              <a:t> в 2024 г.</a:t>
            </a:r>
          </a:p>
          <a:p>
            <a:pPr>
              <a:defRPr/>
            </a:pPr>
            <a:r>
              <a:rPr lang="ru-RU"/>
              <a:t> от срока деятельности эмитентов, млрд руб. / %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27455780099668969"/>
          <c:y val="0.23795200144611806"/>
          <c:w val="0.48456837261793173"/>
          <c:h val="0.6041207751060477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543-40A3-8974-97E26EEE0233}"/>
              </c:ext>
            </c:extLst>
          </c:dPt>
          <c:dPt>
            <c:idx val="1"/>
            <c:bubble3D val="0"/>
            <c:spPr>
              <a:solidFill>
                <a:schemeClr val="accent1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543-40A3-8974-97E26EEE0233}"/>
              </c:ext>
            </c:extLst>
          </c:dPt>
          <c:dPt>
            <c:idx val="2"/>
            <c:bubble3D val="0"/>
            <c:spPr>
              <a:solidFill>
                <a:schemeClr val="accent1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543-40A3-8974-97E26EEE0233}"/>
              </c:ext>
            </c:extLst>
          </c:dPt>
          <c:dLbls>
            <c:dLbl>
              <c:idx val="0"/>
              <c:layout>
                <c:manualLayout>
                  <c:x val="-0.13446967691635694"/>
                  <c:y val="3.8495177493906081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43-40A3-8974-97E26EEE0233}"/>
                </c:ext>
              </c:extLst>
            </c:dLbl>
            <c:dLbl>
              <c:idx val="1"/>
              <c:layout>
                <c:manualLayout>
                  <c:x val="-0.18181815470380661"/>
                  <c:y val="1.7497807951775489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43-40A3-8974-97E26EEE0233}"/>
                </c:ext>
              </c:extLst>
            </c:dLbl>
            <c:dLbl>
              <c:idx val="2"/>
              <c:layout>
                <c:manualLayout>
                  <c:x val="-9.8484833797895216E-2"/>
                  <c:y val="-5.5992985445681598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43-40A3-8974-97E26EEE02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'12'!$A$6:$A$8</c:f>
              <c:strCache>
                <c:ptCount val="3"/>
                <c:pt idx="0">
                  <c:v>до 10 лет</c:v>
                </c:pt>
                <c:pt idx="1">
                  <c:v>от 10 до 20 лет</c:v>
                </c:pt>
                <c:pt idx="2">
                  <c:v>от 20 до 32 лет</c:v>
                </c:pt>
              </c:strCache>
            </c:strRef>
          </c:cat>
          <c:val>
            <c:numRef>
              <c:f>'12'!$B$6:$B$8</c:f>
              <c:numCache>
                <c:formatCode>_-* #\ ##0.0_-;\-* #\ ##0.0_-;_-* "-"??_-;_-@_-</c:formatCode>
                <c:ptCount val="3"/>
                <c:pt idx="0">
                  <c:v>20.350000819000002</c:v>
                </c:pt>
                <c:pt idx="1">
                  <c:v>35.269175132000001</c:v>
                </c:pt>
                <c:pt idx="2">
                  <c:v>25.427000075000002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43-40A3-8974-97E26EEE0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j-lt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Calibri Light" panose="020F0302020204030204" pitchFamily="34" charset="0"/>
              </a:defRPr>
            </a:pPr>
            <a:r>
              <a:rPr lang="ru-RU"/>
              <a:t>Распределение объема</a:t>
            </a:r>
            <a:r>
              <a:rPr lang="en-US"/>
              <a:t> IPO </a:t>
            </a:r>
            <a:r>
              <a:rPr lang="ru-RU"/>
              <a:t> в 2024 г.  от количества кредитных рейтингов эмитента, млрд руб. / %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Calibri Light" panose="020F0302020204030204" pitchFamily="34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6.5361325718080593E-2"/>
          <c:y val="0.19509365144070892"/>
          <c:w val="0.77904929962068514"/>
          <c:h val="0.735227339006866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47-4285-91BC-F626D7FDF65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547-4285-91BC-F626D7FDF65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547-4285-91BC-F626D7FDF65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547-4285-91BC-F626D7FDF65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327C03CB-DF07-4C5D-83B2-B687A596ED4C}" type="CELLRANGE">
                      <a:rPr lang="ru-RU"/>
                      <a:pPr/>
                      <a:t>[ДИАПАЗОН ЯЧЕЕК]</a:t>
                    </a:fld>
                    <a:r>
                      <a:rPr lang="ru-RU" baseline="0"/>
                      <a:t>; </a:t>
                    </a:r>
                    <a:fld id="{7D1E689F-B00E-45FC-B9C8-C5E042ED8919}" type="VALUE">
                      <a:rPr lang="ru-RU" baseline="0"/>
                      <a:pPr/>
                      <a:t>[ЗНАЧЕНИЕ]</a:t>
                    </a:fld>
                    <a:endParaRPr lang="ru-RU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B547-4285-91BC-F626D7FDF65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2512968-EDF6-49C5-B148-CD8B2B12F1DA}" type="CELLRANGE">
                      <a:rPr lang="ru-RU"/>
                      <a:pPr/>
                      <a:t>[ДИАПАЗОН ЯЧЕЕК]</a:t>
                    </a:fld>
                    <a:r>
                      <a:rPr lang="ru-RU" baseline="0"/>
                      <a:t>; </a:t>
                    </a:r>
                    <a:fld id="{182CDCD0-65B9-495E-98A6-64ECD75A0998}" type="VALUE">
                      <a:rPr lang="ru-RU" baseline="0"/>
                      <a:pPr/>
                      <a:t>[ЗНАЧЕНИЕ]</a:t>
                    </a:fld>
                    <a:endParaRPr lang="ru-RU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B547-4285-91BC-F626D7FDF65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AF70F03-629E-4E56-9A00-A25F732995DA}" type="CELLRANGE">
                      <a:rPr lang="ru-RU"/>
                      <a:pPr/>
                      <a:t>[ДИАПАЗОН ЯЧЕЕК]</a:t>
                    </a:fld>
                    <a:r>
                      <a:rPr lang="ru-RU" baseline="0"/>
                      <a:t>; </a:t>
                    </a:r>
                    <a:fld id="{DE50B142-2779-4EAC-8A96-7A2B442A3F12}" type="VALUE">
                      <a:rPr lang="ru-RU" baseline="0"/>
                      <a:pPr/>
                      <a:t>[ЗНАЧЕНИЕ]</a:t>
                    </a:fld>
                    <a:endParaRPr lang="ru-RU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B547-4285-91BC-F626D7FDF65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21E1B90-7C7C-4564-8C7D-5BA2CC030157}" type="CELLRANGE">
                      <a:rPr lang="ru-RU"/>
                      <a:pPr/>
                      <a:t>[ДИАПАЗОН ЯЧЕЕК]</a:t>
                    </a:fld>
                    <a:r>
                      <a:rPr lang="ru-RU" baseline="0"/>
                      <a:t>; </a:t>
                    </a:r>
                    <a:fld id="{10E8BA28-11D7-4EE3-A33D-D0700482A94D}" type="VALUE">
                      <a:rPr lang="ru-RU" baseline="0"/>
                      <a:pPr/>
                      <a:t>[ЗНАЧЕНИЕ]</a:t>
                    </a:fld>
                    <a:endParaRPr lang="ru-RU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B547-4285-91BC-F626D7FDF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Calibri Light" panose="020F030202020403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'13'!$A$6:$A$9</c:f>
              <c:strCache>
                <c:ptCount val="4"/>
                <c:pt idx="0">
                  <c:v>нет рейтинга</c:v>
                </c:pt>
                <c:pt idx="1">
                  <c:v>1 рейтинг</c:v>
                </c:pt>
                <c:pt idx="2">
                  <c:v>2 рейтинга</c:v>
                </c:pt>
                <c:pt idx="3">
                  <c:v>3 рейтинга</c:v>
                </c:pt>
              </c:strCache>
            </c:strRef>
          </c:cat>
          <c:val>
            <c:numRef>
              <c:f>'13'!$B$6:$B$9</c:f>
              <c:numCache>
                <c:formatCode>_-* #\ ##0_-;\-* #\ ##0_-;_-* "-"??_-;_-@_-</c:formatCode>
                <c:ptCount val="4"/>
                <c:pt idx="0">
                  <c:v>44.452001189000001</c:v>
                </c:pt>
                <c:pt idx="1">
                  <c:v>24.21461948</c:v>
                </c:pt>
                <c:pt idx="2">
                  <c:v>0.87955535699999998</c:v>
                </c:pt>
                <c:pt idx="3">
                  <c:v>11.5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'13'!$C$6:$C$9</c15:f>
                <c15:dlblRangeCache>
                  <c:ptCount val="4"/>
                  <c:pt idx="0">
                    <c:v>55%</c:v>
                  </c:pt>
                  <c:pt idx="1">
                    <c:v>30%</c:v>
                  </c:pt>
                  <c:pt idx="2">
                    <c:v>1%</c:v>
                  </c:pt>
                  <c:pt idx="3">
                    <c:v>14%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B547-4285-91BC-F626D7FDF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90417887"/>
        <c:axId val="1190422047"/>
      </c:barChart>
      <c:catAx>
        <c:axId val="1190417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Calibri Light" panose="020F0302020204030204" pitchFamily="34" charset="0"/>
              </a:defRPr>
            </a:pPr>
            <a:endParaRPr lang="ru-RU"/>
          </a:p>
        </c:txPr>
        <c:crossAx val="1190422047"/>
        <c:crosses val="autoZero"/>
        <c:auto val="1"/>
        <c:lblAlgn val="ctr"/>
        <c:lblOffset val="100"/>
        <c:noMultiLvlLbl val="0"/>
      </c:catAx>
      <c:valAx>
        <c:axId val="1190422047"/>
        <c:scaling>
          <c:orientation val="minMax"/>
        </c:scaling>
        <c:delete val="1"/>
        <c:axPos val="l"/>
        <c:numFmt formatCode="_-* #\ ##0_-;\-* #\ ##0_-;_-* &quot;-&quot;??_-;_-@_-" sourceLinked="1"/>
        <c:majorTickMark val="out"/>
        <c:minorTickMark val="none"/>
        <c:tickLblPos val="nextTo"/>
        <c:crossAx val="1190417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12574213632974"/>
          <c:y val="0.43818032282749397"/>
          <c:w val="0.1489506582303661"/>
          <c:h val="0.262785298976592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Calibri Light" panose="020F030202020403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j-lt"/>
          <a:cs typeface="Calibri Light" panose="020F030202020403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ru-RU"/>
              <a:t>Объем привлеченных средств по уровням листинга, млн руб.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2.1505376344086023E-2"/>
          <c:y val="0.15898830827964686"/>
          <c:w val="0.96057347670250892"/>
          <c:h val="0.7999322189677299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shade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'14'!$A$6:$A$8</c:f>
              <c:strCache>
                <c:ptCount val="3"/>
                <c:pt idx="0">
                  <c:v>некотировальная часть списка</c:v>
                </c:pt>
                <c:pt idx="1">
                  <c:v>второй уровень</c:v>
                </c:pt>
                <c:pt idx="2">
                  <c:v>первый уровень </c:v>
                </c:pt>
              </c:strCache>
            </c:strRef>
          </c:cat>
          <c:val>
            <c:numRef>
              <c:f>'14'!$B$6:$B$8</c:f>
              <c:numCache>
                <c:formatCode>_-* #\ ##0_-;\-* #\ ##0_-;_-* "-"??_-;_-@_-</c:formatCode>
                <c:ptCount val="3"/>
                <c:pt idx="0">
                  <c:v>6615.4910069999996</c:v>
                </c:pt>
                <c:pt idx="1">
                  <c:v>40946.587712</c:v>
                </c:pt>
                <c:pt idx="2">
                  <c:v>54575.000463999997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A7-4C99-9A9E-74D42BDD3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40"/>
        <c:axId val="1191771999"/>
        <c:axId val="1191773663"/>
      </c:barChart>
      <c:catAx>
        <c:axId val="119177199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191773663"/>
        <c:crosses val="autoZero"/>
        <c:auto val="1"/>
        <c:lblAlgn val="ctr"/>
        <c:lblOffset val="100"/>
        <c:noMultiLvlLbl val="0"/>
      </c:catAx>
      <c:valAx>
        <c:axId val="1191773663"/>
        <c:scaling>
          <c:orientation val="minMax"/>
        </c:scaling>
        <c:delete val="1"/>
        <c:axPos val="b"/>
        <c:numFmt formatCode="_-* #\ ##0_-;\-* #\ ##0_-;_-* &quot;-&quot;??_-;_-@_-" sourceLinked="1"/>
        <c:majorTickMark val="none"/>
        <c:minorTickMark val="none"/>
        <c:tickLblPos val="nextTo"/>
        <c:crossAx val="1191771999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 b="0">
          <a:solidFill>
            <a:sysClr val="windowText" lastClr="000000"/>
          </a:solidFill>
          <a:latin typeface="+mj-lt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ru-RU"/>
              <a:t>Распределение объемов </a:t>
            </a:r>
            <a:r>
              <a:rPr lang="en-US"/>
              <a:t>IPO </a:t>
            </a:r>
            <a:r>
              <a:rPr lang="ru-RU"/>
              <a:t>по уровням </a:t>
            </a:r>
            <a:r>
              <a:rPr lang="en-US"/>
              <a:t>free-float, </a:t>
            </a:r>
            <a:r>
              <a:rPr lang="ru-RU"/>
              <a:t>млн руб.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'15'!$B$5</c:f>
              <c:strCache>
                <c:ptCount val="1"/>
                <c:pt idx="0">
                  <c:v>Объем размещения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'15'!$A$6:$A$8</c:f>
              <c:strCache>
                <c:ptCount val="3"/>
                <c:pt idx="0">
                  <c:v>До 10 %</c:v>
                </c:pt>
                <c:pt idx="1">
                  <c:v>От 10% до 12,5%</c:v>
                </c:pt>
                <c:pt idx="2">
                  <c:v>Более 12,5%</c:v>
                </c:pt>
              </c:strCache>
            </c:strRef>
          </c:cat>
          <c:val>
            <c:numRef>
              <c:f>'15'!$B$6:$B$8</c:f>
              <c:numCache>
                <c:formatCode>#,##0</c:formatCode>
                <c:ptCount val="3"/>
                <c:pt idx="0">
                  <c:v>19221.555937000001</c:v>
                </c:pt>
                <c:pt idx="1">
                  <c:v>27925</c:v>
                </c:pt>
                <c:pt idx="2">
                  <c:v>33899.620088999996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76-4F95-9BE4-34FA14377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70228095"/>
        <c:axId val="1070248895"/>
      </c:barChart>
      <c:catAx>
        <c:axId val="1070228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070248895"/>
        <c:crosses val="autoZero"/>
        <c:auto val="1"/>
        <c:lblAlgn val="ctr"/>
        <c:lblOffset val="100"/>
        <c:noMultiLvlLbl val="0"/>
      </c:catAx>
      <c:valAx>
        <c:axId val="1070248895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070228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j-lt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Calibri Light" panose="020F0302020204030204" pitchFamily="34" charset="0"/>
            </a:defRPr>
          </a:pPr>
          <a:endParaRPr lang="ru-R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'16'!$B$5</c:f>
              <c:strCache>
                <c:ptCount val="1"/>
                <c:pt idx="0">
                  <c:v>Средний уровень free-float,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Calibri Light" panose="020F030202020403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'16'!$A$6:$A$10</c:f>
              <c:strCache>
                <c:ptCount val="5"/>
                <c:pt idx="0">
                  <c:v>Медицина, фармацевтическая промышленность</c:v>
                </c:pt>
                <c:pt idx="1">
                  <c:v>Технологии и IT</c:v>
                </c:pt>
                <c:pt idx="2">
                  <c:v>Промышленность и строительство</c:v>
                </c:pt>
                <c:pt idx="3">
                  <c:v>Потребительский сектор</c:v>
                </c:pt>
                <c:pt idx="4">
                  <c:v>Финансовые услуги</c:v>
                </c:pt>
              </c:strCache>
            </c:strRef>
          </c:cat>
          <c:val>
            <c:numRef>
              <c:f>'16'!$B$6:$B$10</c:f>
              <c:numCache>
                <c:formatCode>0.0%</c:formatCode>
                <c:ptCount val="5"/>
                <c:pt idx="0">
                  <c:v>7.8686993184316448E-2</c:v>
                </c:pt>
                <c:pt idx="1">
                  <c:v>0.10673030256128366</c:v>
                </c:pt>
                <c:pt idx="2">
                  <c:v>0.11161714244189251</c:v>
                </c:pt>
                <c:pt idx="3">
                  <c:v>0.115</c:v>
                </c:pt>
                <c:pt idx="4">
                  <c:v>0.13488213271445817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A1-42B7-AF9D-B36DB3659D2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719132064"/>
        <c:axId val="1719119168"/>
      </c:barChart>
      <c:catAx>
        <c:axId val="1719132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Calibri Light" panose="020F0302020204030204" pitchFamily="34" charset="0"/>
              </a:defRPr>
            </a:pPr>
            <a:endParaRPr lang="ru-RU"/>
          </a:p>
        </c:txPr>
        <c:crossAx val="1719119168"/>
        <c:crosses val="autoZero"/>
        <c:auto val="1"/>
        <c:lblAlgn val="ctr"/>
        <c:lblOffset val="100"/>
        <c:noMultiLvlLbl val="0"/>
      </c:catAx>
      <c:valAx>
        <c:axId val="1719119168"/>
        <c:scaling>
          <c:orientation val="minMax"/>
        </c:scaling>
        <c:delete val="1"/>
        <c:axPos val="b"/>
        <c:numFmt formatCode="0.0%" sourceLinked="1"/>
        <c:majorTickMark val="none"/>
        <c:minorTickMark val="none"/>
        <c:tickLblPos val="nextTo"/>
        <c:crossAx val="1719132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j-lt"/>
          <a:cs typeface="Calibri Light" panose="020F030202020403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ru-RU"/>
              <a:t>Объем</a:t>
            </a:r>
            <a:r>
              <a:rPr lang="ru-RU" baseline="0"/>
              <a:t> </a:t>
            </a:r>
            <a:r>
              <a:rPr lang="ru-RU"/>
              <a:t>первичных размещений акций в 2024 году в зависимости от капитализации эмитентов, млн руб.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32637711874800696"/>
          <c:y val="0.17013062320698286"/>
          <c:w val="0.40456663477812932"/>
          <c:h val="0.6291952023438930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D4E-4E67-B612-08CD82006765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D4E-4E67-B612-08CD82006765}"/>
              </c:ext>
            </c:extLst>
          </c:dPt>
          <c:dPt>
            <c:idx val="2"/>
            <c:bubble3D val="0"/>
            <c:spPr>
              <a:solidFill>
                <a:schemeClr val="accent1">
                  <a:tint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D4E-4E67-B612-08CD82006765}"/>
              </c:ext>
            </c:extLst>
          </c:dPt>
          <c:dLbls>
            <c:dLbl>
              <c:idx val="0"/>
              <c:layout/>
              <c:tx>
                <c:rich>
                  <a:bodyPr/>
                  <a:lstStyle/>
                  <a:p>
                    <a:fld id="{49FFC5A7-7F32-4FA4-8598-06F0F38F140F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0D4E-4E67-B612-08CD8200676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66C369D1-BFC4-4353-9096-9FDB19C5B433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0D4E-4E67-B612-08CD82006765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180B4C98-9523-4846-8C7D-D3871C91C7DB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0D4E-4E67-B612-08CD8200676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cat>
            <c:strRef>
              <c:f>'9_old'!$A$6:$A$8</c:f>
              <c:strCache>
                <c:ptCount val="3"/>
                <c:pt idx="0">
                  <c:v>Капитализация до 30 млрд руб.</c:v>
                </c:pt>
                <c:pt idx="1">
                  <c:v>Капитализация от 30 до 100 млрд руб.</c:v>
                </c:pt>
                <c:pt idx="2">
                  <c:v>Капитализация от 100 млрд руб.</c:v>
                </c:pt>
              </c:strCache>
            </c:strRef>
          </c:cat>
          <c:val>
            <c:numRef>
              <c:f>'9_old'!$B$6:$B$8</c:f>
              <c:numCache>
                <c:formatCode>_-* #\ ##0_-;\-* #\ ##0_-;_-* "-"??_-;_-@_-</c:formatCode>
                <c:ptCount val="3"/>
                <c:pt idx="0">
                  <c:v>9081.1754569999994</c:v>
                </c:pt>
                <c:pt idx="1">
                  <c:v>32340.000505</c:v>
                </c:pt>
                <c:pt idx="2">
                  <c:v>39625.000064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'9_old'!$B$6:$B$8</c15:f>
                <c15:dlblRangeCache>
                  <c:ptCount val="3"/>
                  <c:pt idx="0">
                    <c:v> 9 081 </c:v>
                  </c:pt>
                  <c:pt idx="1">
                    <c:v> 32 340 </c:v>
                  </c:pt>
                  <c:pt idx="2">
                    <c:v> 39 625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0D4E-4E67-B612-08CD82006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0" i="0" u="none" strike="noStrike" kern="1200" spc="0" baseline="0">
                <a:solidFill>
                  <a:sysClr val="windowText" lastClr="000000"/>
                </a:solidFill>
                <a:latin typeface="Calibri Light" panose="020F0302020204030204" pitchFamily="34" charset="0"/>
                <a:ea typeface="+mn-ea"/>
                <a:cs typeface="Calibri Light" panose="020F0302020204030204" pitchFamily="34" charset="0"/>
              </a:defRPr>
            </a:pPr>
            <a:r>
              <a:rPr lang="ru-RU" sz="1100" b="0" i="0" baseline="0">
                <a:effectLst/>
              </a:rPr>
              <a:t>Структура участников публичных размещений</a:t>
            </a:r>
            <a:r>
              <a:rPr lang="en-US" sz="1100" b="0" i="0" baseline="0">
                <a:effectLst/>
              </a:rPr>
              <a:t>, %</a:t>
            </a:r>
            <a:r>
              <a:rPr lang="ru-RU" sz="1100" b="0" i="0" baseline="0">
                <a:effectLst/>
              </a:rPr>
              <a:t> от объема привлеченных средств </a:t>
            </a:r>
            <a:r>
              <a:rPr lang="en-US" sz="1100" b="0" i="0" baseline="0">
                <a:effectLst/>
              </a:rPr>
              <a:t>  </a:t>
            </a:r>
            <a:endParaRPr lang="ru-RU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100" b="0" i="0" u="none" strike="noStrike" kern="1200" spc="0" baseline="0">
              <a:solidFill>
                <a:sysClr val="windowText" lastClr="000000"/>
              </a:solidFill>
              <a:latin typeface="Calibri Light" panose="020F0302020204030204" pitchFamily="34" charset="0"/>
              <a:ea typeface="+mn-ea"/>
              <a:cs typeface="Calibri Light" panose="020F0302020204030204" pitchFamily="34" charset="0"/>
            </a:defRPr>
          </a:pPr>
          <a:endParaRPr lang="ru-RU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'17'!$B$5</c:f>
              <c:strCache>
                <c:ptCount val="1"/>
                <c:pt idx="0">
                  <c:v>Физические лица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alibri Light" panose="020F0302020204030204" pitchFamily="34" charset="0"/>
                    <a:ea typeface="+mn-ea"/>
                    <a:cs typeface="Calibri Light" panose="020F0302020204030204" pitchFamily="34" charset="0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'17'!$A$6:$A$7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'17'!$B$6:$B$7</c:f>
              <c:numCache>
                <c:formatCode>0%</c:formatCode>
                <c:ptCount val="2"/>
                <c:pt idx="0">
                  <c:v>0.39679875262967407</c:v>
                </c:pt>
                <c:pt idx="1">
                  <c:v>0.18372075345773847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A4-4768-A848-BEE6A8AC9BC8}"/>
            </c:ext>
          </c:extLst>
        </c:ser>
        <c:ser>
          <c:idx val="1"/>
          <c:order val="1"/>
          <c:tx>
            <c:strRef>
              <c:f>'17'!$C$5</c:f>
              <c:strCache>
                <c:ptCount val="1"/>
                <c:pt idx="0">
                  <c:v>Юридические лица</c:v>
                </c:pt>
              </c:strCache>
            </c:strRef>
          </c:tx>
          <c:spPr>
            <a:solidFill>
              <a:srgbClr val="FBE5D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alibri Light" panose="020F0302020204030204" pitchFamily="34" charset="0"/>
                    <a:ea typeface="+mn-ea"/>
                    <a:cs typeface="Calibri Light" panose="020F0302020204030204" pitchFamily="34" charset="0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'17'!$A$6:$A$7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'17'!$C$6:$C$7</c:f>
              <c:numCache>
                <c:formatCode>0%</c:formatCode>
                <c:ptCount val="2"/>
                <c:pt idx="0">
                  <c:v>0.12546965468722796</c:v>
                </c:pt>
                <c:pt idx="1">
                  <c:v>6.0492921493386149E-2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A4-4768-A848-BEE6A8AC9BC8}"/>
            </c:ext>
          </c:extLst>
        </c:ser>
        <c:ser>
          <c:idx val="2"/>
          <c:order val="2"/>
          <c:tx>
            <c:strRef>
              <c:f>'17'!$D$5</c:f>
              <c:strCache>
                <c:ptCount val="1"/>
                <c:pt idx="0">
                  <c:v>Институциональные инвесторы</c:v>
                </c:pt>
              </c:strCache>
            </c:strRef>
          </c:tx>
          <c:spPr>
            <a:solidFill>
              <a:srgbClr val="D0CEC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alibri Light" panose="020F0302020204030204" pitchFamily="34" charset="0"/>
                    <a:ea typeface="+mn-ea"/>
                    <a:cs typeface="Calibri Light" panose="020F0302020204030204" pitchFamily="34" charset="0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'17'!$A$6:$A$7</c:f>
              <c:numCache>
                <c:formatCode>General</c:formatCode>
                <c:ptCount val="2"/>
                <c:pt idx="0">
                  <c:v>2024</c:v>
                </c:pt>
                <c:pt idx="1">
                  <c:v>2023</c:v>
                </c:pt>
              </c:numCache>
            </c:numRef>
          </c:cat>
          <c:val>
            <c:numRef>
              <c:f>'17'!$D$6:$D$7</c:f>
              <c:numCache>
                <c:formatCode>0%</c:formatCode>
                <c:ptCount val="2"/>
                <c:pt idx="0">
                  <c:v>0.47773159268309801</c:v>
                </c:pt>
                <c:pt idx="1">
                  <c:v>0.75578632504887533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A4-4768-A848-BEE6A8AC9BC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1108483840"/>
        <c:axId val="1108490080"/>
      </c:barChart>
      <c:catAx>
        <c:axId val="11084838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alibri Light" panose="020F0302020204030204" pitchFamily="34" charset="0"/>
                <a:ea typeface="+mn-ea"/>
                <a:cs typeface="Calibri Light" panose="020F0302020204030204" pitchFamily="34" charset="0"/>
              </a:defRPr>
            </a:pPr>
            <a:endParaRPr lang="ru-RU"/>
          </a:p>
        </c:txPr>
        <c:crossAx val="1108490080"/>
        <c:crosses val="autoZero"/>
        <c:auto val="1"/>
        <c:lblAlgn val="ctr"/>
        <c:lblOffset val="100"/>
        <c:noMultiLvlLbl val="0"/>
      </c:catAx>
      <c:valAx>
        <c:axId val="110849008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08483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Calibri Light" panose="020F0302020204030204" pitchFamily="34" charset="0"/>
              <a:ea typeface="+mn-ea"/>
              <a:cs typeface="Calibri Light" panose="020F030202020403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Calibri Light" panose="020F0302020204030204" pitchFamily="34" charset="0"/>
          <a:cs typeface="Calibri Light" panose="020F030202020403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720" b="0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ru-RU"/>
              <a:t>Структура розничных инвесторов по объему инвестированных средств,</a:t>
            </a:r>
          </a:p>
          <a:p>
            <a:pPr>
              <a:defRPr/>
            </a:pPr>
            <a:r>
              <a:rPr lang="ru-RU"/>
              <a:t>млрд руб.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20" b="0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'18'!$B$5</c:f>
              <c:strCache>
                <c:ptCount val="1"/>
                <c:pt idx="0">
                  <c:v>Квалифицированные инвесторы 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'18'!$A$6:$A$7</c:f>
              <c:strCache>
                <c:ptCount val="2"/>
                <c:pt idx="0">
                  <c:v>2023</c:v>
                </c:pt>
                <c:pt idx="1">
                  <c:v>2024</c:v>
                </c:pt>
              </c:strCache>
            </c:strRef>
          </c:cat>
          <c:val>
            <c:numRef>
              <c:f>'18'!$B$6:$B$7</c:f>
              <c:numCache>
                <c:formatCode>0.00</c:formatCode>
                <c:ptCount val="2"/>
                <c:pt idx="0">
                  <c:v>17.56275642045</c:v>
                </c:pt>
                <c:pt idx="1">
                  <c:v>27.343567475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64-4C43-A49F-9DE52E7E698B}"/>
            </c:ext>
          </c:extLst>
        </c:ser>
        <c:ser>
          <c:idx val="1"/>
          <c:order val="1"/>
          <c:tx>
            <c:strRef>
              <c:f>'18'!$C$5</c:f>
              <c:strCache>
                <c:ptCount val="1"/>
                <c:pt idx="0">
                  <c:v>Неквалифицированные инвесторы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'18'!$A$6:$A$7</c:f>
              <c:strCache>
                <c:ptCount val="2"/>
                <c:pt idx="0">
                  <c:v>2023</c:v>
                </c:pt>
                <c:pt idx="1">
                  <c:v>2024</c:v>
                </c:pt>
              </c:strCache>
            </c:strRef>
          </c:cat>
          <c:val>
            <c:numRef>
              <c:f>'18'!$C$6:$C$7</c:f>
              <c:numCache>
                <c:formatCode>0.00</c:formatCode>
                <c:ptCount val="2"/>
                <c:pt idx="0">
                  <c:v>5.0618366423500003</c:v>
                </c:pt>
                <c:pt idx="1">
                  <c:v>5.1140223779999996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64-4C43-A49F-9DE52E7E69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61185984"/>
        <c:axId val="1961186400"/>
      </c:barChart>
      <c:catAx>
        <c:axId val="196118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961186400"/>
        <c:crosses val="autoZero"/>
        <c:auto val="1"/>
        <c:lblAlgn val="ctr"/>
        <c:lblOffset val="100"/>
        <c:noMultiLvlLbl val="0"/>
      </c:catAx>
      <c:valAx>
        <c:axId val="1961186400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1961185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600">
          <a:solidFill>
            <a:sysClr val="windowText" lastClr="000000"/>
          </a:solidFill>
          <a:latin typeface="+mj-lt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ru-RU"/>
              <a:t>Средний размер инвестиции розничного инвестора в рамках одного публичного размещения</a:t>
            </a:r>
            <a:r>
              <a:rPr lang="en-US"/>
              <a:t>,</a:t>
            </a:r>
            <a:r>
              <a:rPr lang="ru-RU"/>
              <a:t> тыс. руб.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9250055965972692E-2"/>
          <c:y val="0.36941080830190959"/>
          <c:w val="0.90149988806805459"/>
          <c:h val="0.372103957880744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'19'!$B$4</c:f>
              <c:strCache>
                <c:ptCount val="1"/>
                <c:pt idx="0">
                  <c:v>Квалифицированные инвесторы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'19'!$A$5:$A$6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'19'!$B$5:$B$6</c:f>
              <c:numCache>
                <c:formatCode>_-* #\ ##0_-;\-* #\ ##0_-;_-* "-"??_-;_-@_-</c:formatCode>
                <c:ptCount val="2"/>
                <c:pt idx="0">
                  <c:v>180.91014030100001</c:v>
                </c:pt>
                <c:pt idx="1">
                  <c:v>126.69264812899999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24-48E8-A9AD-54BA0174C46C}"/>
            </c:ext>
          </c:extLst>
        </c:ser>
        <c:ser>
          <c:idx val="1"/>
          <c:order val="1"/>
          <c:tx>
            <c:strRef>
              <c:f>'19'!$C$4</c:f>
              <c:strCache>
                <c:ptCount val="1"/>
                <c:pt idx="0">
                  <c:v>Неквалифицированные инвесторы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'19'!$A$5:$A$6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'19'!$C$5:$C$6</c:f>
              <c:numCache>
                <c:formatCode>_-* #\ ##0_-;\-* #\ ##0_-;_-* "-"??_-;_-@_-</c:formatCode>
                <c:ptCount val="2"/>
                <c:pt idx="0">
                  <c:v>24.810249102</c:v>
                </c:pt>
                <c:pt idx="1">
                  <c:v>11.658601835999999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24-48E8-A9AD-54BA0174C46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54114415"/>
        <c:axId val="2054115663"/>
      </c:barChart>
      <c:catAx>
        <c:axId val="20541144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ru-RU"/>
          </a:p>
        </c:txPr>
        <c:crossAx val="2054115663"/>
        <c:crosses val="autoZero"/>
        <c:auto val="1"/>
        <c:lblAlgn val="ctr"/>
        <c:lblOffset val="100"/>
        <c:noMultiLvlLbl val="0"/>
      </c:catAx>
      <c:valAx>
        <c:axId val="2054115663"/>
        <c:scaling>
          <c:orientation val="minMax"/>
        </c:scaling>
        <c:delete val="1"/>
        <c:axPos val="l"/>
        <c:numFmt formatCode="_-* #\ ##0_-;\-* #\ ##0_-;_-* &quot;-&quot;??_-;_-@_-" sourceLinked="1"/>
        <c:majorTickMark val="none"/>
        <c:minorTickMark val="none"/>
        <c:tickLblPos val="nextTo"/>
        <c:crossAx val="2054114415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5286395950002562E-2"/>
          <c:y val="0.85610792372613698"/>
          <c:w val="0.97181359717543714"/>
          <c:h val="0.14389207627386305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600" b="0">
          <a:solidFill>
            <a:sysClr val="windowText" lastClr="000000"/>
          </a:solidFill>
          <a:latin typeface="+mj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r>
              <a:rPr lang="ru-RU"/>
              <a:t>Распределение количества розничных инвесторов в зависимости от частоты участия в публичных размещениях, лиц накопленным итогом с 2023 года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'20'!$B$4</c:f>
              <c:strCache>
                <c:ptCount val="1"/>
                <c:pt idx="0">
                  <c:v>1 раз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'20'!$A$5:$A$32</c:f>
              <c:numCache>
                <c:formatCode>m/d/yyyy</c:formatCode>
                <c:ptCount val="28"/>
                <c:pt idx="0">
                  <c:v>45041</c:v>
                </c:pt>
                <c:pt idx="1">
                  <c:v>45079</c:v>
                </c:pt>
                <c:pt idx="2">
                  <c:v>45198</c:v>
                </c:pt>
                <c:pt idx="3">
                  <c:v>45212</c:v>
                </c:pt>
                <c:pt idx="4">
                  <c:v>45232</c:v>
                </c:pt>
                <c:pt idx="5">
                  <c:v>45251</c:v>
                </c:pt>
                <c:pt idx="6">
                  <c:v>45252</c:v>
                </c:pt>
                <c:pt idx="7">
                  <c:v>45260</c:v>
                </c:pt>
                <c:pt idx="8">
                  <c:v>45267</c:v>
                </c:pt>
                <c:pt idx="9">
                  <c:v>45275</c:v>
                </c:pt>
                <c:pt idx="10">
                  <c:v>45288</c:v>
                </c:pt>
                <c:pt idx="11">
                  <c:v>45328</c:v>
                </c:pt>
                <c:pt idx="12">
                  <c:v>45335</c:v>
                </c:pt>
                <c:pt idx="13">
                  <c:v>45344</c:v>
                </c:pt>
                <c:pt idx="14">
                  <c:v>45380</c:v>
                </c:pt>
                <c:pt idx="15">
                  <c:v>45394</c:v>
                </c:pt>
                <c:pt idx="16">
                  <c:v>45401</c:v>
                </c:pt>
                <c:pt idx="17">
                  <c:v>45408</c:v>
                </c:pt>
                <c:pt idx="18">
                  <c:v>45447</c:v>
                </c:pt>
                <c:pt idx="19">
                  <c:v>45468</c:v>
                </c:pt>
                <c:pt idx="20">
                  <c:v>45478</c:v>
                </c:pt>
                <c:pt idx="21">
                  <c:v>45485</c:v>
                </c:pt>
                <c:pt idx="22">
                  <c:v>45490</c:v>
                </c:pt>
                <c:pt idx="23">
                  <c:v>45503</c:v>
                </c:pt>
                <c:pt idx="24">
                  <c:v>45566</c:v>
                </c:pt>
                <c:pt idx="25">
                  <c:v>45572</c:v>
                </c:pt>
                <c:pt idx="26">
                  <c:v>45582</c:v>
                </c:pt>
                <c:pt idx="27">
                  <c:v>45595</c:v>
                </c:pt>
              </c:numCache>
            </c:numRef>
          </c:cat>
          <c:val>
            <c:numRef>
              <c:f>'20'!$B$5:$B$32</c:f>
              <c:numCache>
                <c:formatCode>_-* #\ ##0_-;\-* #\ ##0_-;_-* "-"??_-;_-@_-</c:formatCode>
                <c:ptCount val="28"/>
                <c:pt idx="0">
                  <c:v>2695</c:v>
                </c:pt>
                <c:pt idx="1">
                  <c:v>3369</c:v>
                </c:pt>
                <c:pt idx="2">
                  <c:v>21806</c:v>
                </c:pt>
                <c:pt idx="3">
                  <c:v>89851</c:v>
                </c:pt>
                <c:pt idx="4">
                  <c:v>97933</c:v>
                </c:pt>
                <c:pt idx="5">
                  <c:v>100687</c:v>
                </c:pt>
                <c:pt idx="6">
                  <c:v>110809</c:v>
                </c:pt>
                <c:pt idx="7">
                  <c:v>111638</c:v>
                </c:pt>
                <c:pt idx="8">
                  <c:v>112697</c:v>
                </c:pt>
                <c:pt idx="9">
                  <c:v>128428</c:v>
                </c:pt>
                <c:pt idx="10">
                  <c:v>128465</c:v>
                </c:pt>
                <c:pt idx="11">
                  <c:v>138447</c:v>
                </c:pt>
                <c:pt idx="12">
                  <c:v>154771</c:v>
                </c:pt>
                <c:pt idx="13">
                  <c:v>154808</c:v>
                </c:pt>
                <c:pt idx="14">
                  <c:v>162773</c:v>
                </c:pt>
                <c:pt idx="15">
                  <c:v>163044</c:v>
                </c:pt>
                <c:pt idx="16">
                  <c:v>166012</c:v>
                </c:pt>
                <c:pt idx="17">
                  <c:v>180573</c:v>
                </c:pt>
                <c:pt idx="18">
                  <c:v>184495</c:v>
                </c:pt>
                <c:pt idx="19">
                  <c:v>186045</c:v>
                </c:pt>
                <c:pt idx="20">
                  <c:v>202084</c:v>
                </c:pt>
                <c:pt idx="21">
                  <c:v>202902</c:v>
                </c:pt>
                <c:pt idx="22">
                  <c:v>202924</c:v>
                </c:pt>
                <c:pt idx="23">
                  <c:v>203087</c:v>
                </c:pt>
                <c:pt idx="24">
                  <c:v>207092</c:v>
                </c:pt>
                <c:pt idx="25">
                  <c:v>207589</c:v>
                </c:pt>
                <c:pt idx="26">
                  <c:v>219044</c:v>
                </c:pt>
                <c:pt idx="27">
                  <c:v>219108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77-483F-BB06-E0473408C628}"/>
            </c:ext>
          </c:extLst>
        </c:ser>
        <c:ser>
          <c:idx val="1"/>
          <c:order val="1"/>
          <c:tx>
            <c:strRef>
              <c:f>'20'!$C$4</c:f>
              <c:strCache>
                <c:ptCount val="1"/>
                <c:pt idx="0">
                  <c:v>2 раза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'20'!$A$5:$A$32</c:f>
              <c:numCache>
                <c:formatCode>m/d/yyyy</c:formatCode>
                <c:ptCount val="28"/>
                <c:pt idx="0">
                  <c:v>45041</c:v>
                </c:pt>
                <c:pt idx="1">
                  <c:v>45079</c:v>
                </c:pt>
                <c:pt idx="2">
                  <c:v>45198</c:v>
                </c:pt>
                <c:pt idx="3">
                  <c:v>45212</c:v>
                </c:pt>
                <c:pt idx="4">
                  <c:v>45232</c:v>
                </c:pt>
                <c:pt idx="5">
                  <c:v>45251</c:v>
                </c:pt>
                <c:pt idx="6">
                  <c:v>45252</c:v>
                </c:pt>
                <c:pt idx="7">
                  <c:v>45260</c:v>
                </c:pt>
                <c:pt idx="8">
                  <c:v>45267</c:v>
                </c:pt>
                <c:pt idx="9">
                  <c:v>45275</c:v>
                </c:pt>
                <c:pt idx="10">
                  <c:v>45288</c:v>
                </c:pt>
                <c:pt idx="11">
                  <c:v>45328</c:v>
                </c:pt>
                <c:pt idx="12">
                  <c:v>45335</c:v>
                </c:pt>
                <c:pt idx="13">
                  <c:v>45344</c:v>
                </c:pt>
                <c:pt idx="14">
                  <c:v>45380</c:v>
                </c:pt>
                <c:pt idx="15">
                  <c:v>45394</c:v>
                </c:pt>
                <c:pt idx="16">
                  <c:v>45401</c:v>
                </c:pt>
                <c:pt idx="17">
                  <c:v>45408</c:v>
                </c:pt>
                <c:pt idx="18">
                  <c:v>45447</c:v>
                </c:pt>
                <c:pt idx="19">
                  <c:v>45468</c:v>
                </c:pt>
                <c:pt idx="20">
                  <c:v>45478</c:v>
                </c:pt>
                <c:pt idx="21">
                  <c:v>45485</c:v>
                </c:pt>
                <c:pt idx="22">
                  <c:v>45490</c:v>
                </c:pt>
                <c:pt idx="23">
                  <c:v>45503</c:v>
                </c:pt>
                <c:pt idx="24">
                  <c:v>45566</c:v>
                </c:pt>
                <c:pt idx="25">
                  <c:v>45572</c:v>
                </c:pt>
                <c:pt idx="26">
                  <c:v>45582</c:v>
                </c:pt>
                <c:pt idx="27">
                  <c:v>45595</c:v>
                </c:pt>
              </c:numCache>
            </c:numRef>
          </c:cat>
          <c:val>
            <c:numRef>
              <c:f>'20'!$C$5:$C$32</c:f>
              <c:numCache>
                <c:formatCode>_-* #\ ##0_-;\-* #\ ##0_-;_-* "-"??_-;_-@_-</c:formatCode>
                <c:ptCount val="28"/>
                <c:pt idx="1">
                  <c:v>96</c:v>
                </c:pt>
                <c:pt idx="2">
                  <c:v>461</c:v>
                </c:pt>
                <c:pt idx="3">
                  <c:v>9438</c:v>
                </c:pt>
                <c:pt idx="4">
                  <c:v>19353</c:v>
                </c:pt>
                <c:pt idx="5">
                  <c:v>20899</c:v>
                </c:pt>
                <c:pt idx="6">
                  <c:v>31255</c:v>
                </c:pt>
                <c:pt idx="7">
                  <c:v>31973</c:v>
                </c:pt>
                <c:pt idx="8">
                  <c:v>32370</c:v>
                </c:pt>
                <c:pt idx="9">
                  <c:v>40478</c:v>
                </c:pt>
                <c:pt idx="10">
                  <c:v>40934</c:v>
                </c:pt>
                <c:pt idx="11">
                  <c:v>44415</c:v>
                </c:pt>
                <c:pt idx="12">
                  <c:v>54658</c:v>
                </c:pt>
                <c:pt idx="13">
                  <c:v>55146</c:v>
                </c:pt>
                <c:pt idx="14">
                  <c:v>63196</c:v>
                </c:pt>
                <c:pt idx="15">
                  <c:v>64888</c:v>
                </c:pt>
                <c:pt idx="16">
                  <c:v>65888</c:v>
                </c:pt>
                <c:pt idx="17">
                  <c:v>70654</c:v>
                </c:pt>
                <c:pt idx="18">
                  <c:v>71131</c:v>
                </c:pt>
                <c:pt idx="19">
                  <c:v>71455</c:v>
                </c:pt>
                <c:pt idx="20">
                  <c:v>74172</c:v>
                </c:pt>
                <c:pt idx="21">
                  <c:v>74582</c:v>
                </c:pt>
                <c:pt idx="22">
                  <c:v>74582</c:v>
                </c:pt>
                <c:pt idx="23">
                  <c:v>74600</c:v>
                </c:pt>
                <c:pt idx="24">
                  <c:v>75164</c:v>
                </c:pt>
                <c:pt idx="25">
                  <c:v>75285</c:v>
                </c:pt>
                <c:pt idx="26">
                  <c:v>77441</c:v>
                </c:pt>
                <c:pt idx="27">
                  <c:v>77447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77-483F-BB06-E0473408C628}"/>
            </c:ext>
          </c:extLst>
        </c:ser>
        <c:ser>
          <c:idx val="2"/>
          <c:order val="2"/>
          <c:tx>
            <c:strRef>
              <c:f>'20'!$D$4</c:f>
              <c:strCache>
                <c:ptCount val="1"/>
                <c:pt idx="0">
                  <c:v>3 раза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'20'!$A$5:$A$32</c:f>
              <c:numCache>
                <c:formatCode>m/d/yyyy</c:formatCode>
                <c:ptCount val="28"/>
                <c:pt idx="0">
                  <c:v>45041</c:v>
                </c:pt>
                <c:pt idx="1">
                  <c:v>45079</c:v>
                </c:pt>
                <c:pt idx="2">
                  <c:v>45198</c:v>
                </c:pt>
                <c:pt idx="3">
                  <c:v>45212</c:v>
                </c:pt>
                <c:pt idx="4">
                  <c:v>45232</c:v>
                </c:pt>
                <c:pt idx="5">
                  <c:v>45251</c:v>
                </c:pt>
                <c:pt idx="6">
                  <c:v>45252</c:v>
                </c:pt>
                <c:pt idx="7">
                  <c:v>45260</c:v>
                </c:pt>
                <c:pt idx="8">
                  <c:v>45267</c:v>
                </c:pt>
                <c:pt idx="9">
                  <c:v>45275</c:v>
                </c:pt>
                <c:pt idx="10">
                  <c:v>45288</c:v>
                </c:pt>
                <c:pt idx="11">
                  <c:v>45328</c:v>
                </c:pt>
                <c:pt idx="12">
                  <c:v>45335</c:v>
                </c:pt>
                <c:pt idx="13">
                  <c:v>45344</c:v>
                </c:pt>
                <c:pt idx="14">
                  <c:v>45380</c:v>
                </c:pt>
                <c:pt idx="15">
                  <c:v>45394</c:v>
                </c:pt>
                <c:pt idx="16">
                  <c:v>45401</c:v>
                </c:pt>
                <c:pt idx="17">
                  <c:v>45408</c:v>
                </c:pt>
                <c:pt idx="18">
                  <c:v>45447</c:v>
                </c:pt>
                <c:pt idx="19">
                  <c:v>45468</c:v>
                </c:pt>
                <c:pt idx="20">
                  <c:v>45478</c:v>
                </c:pt>
                <c:pt idx="21">
                  <c:v>45485</c:v>
                </c:pt>
                <c:pt idx="22">
                  <c:v>45490</c:v>
                </c:pt>
                <c:pt idx="23">
                  <c:v>45503</c:v>
                </c:pt>
                <c:pt idx="24">
                  <c:v>45566</c:v>
                </c:pt>
                <c:pt idx="25">
                  <c:v>45572</c:v>
                </c:pt>
                <c:pt idx="26">
                  <c:v>45582</c:v>
                </c:pt>
                <c:pt idx="27">
                  <c:v>45595</c:v>
                </c:pt>
              </c:numCache>
            </c:numRef>
          </c:cat>
          <c:val>
            <c:numRef>
              <c:f>'20'!$D$5:$D$32</c:f>
              <c:numCache>
                <c:formatCode>_-* #\ ##0_-;\-* #\ ##0_-;_-* "-"??_-;_-@_-</c:formatCode>
                <c:ptCount val="28"/>
                <c:pt idx="2">
                  <c:v>27</c:v>
                </c:pt>
                <c:pt idx="3">
                  <c:v>367</c:v>
                </c:pt>
                <c:pt idx="4">
                  <c:v>3065</c:v>
                </c:pt>
                <c:pt idx="5">
                  <c:v>4608</c:v>
                </c:pt>
                <c:pt idx="6">
                  <c:v>8871</c:v>
                </c:pt>
                <c:pt idx="7">
                  <c:v>9971</c:v>
                </c:pt>
                <c:pt idx="8">
                  <c:v>10293</c:v>
                </c:pt>
                <c:pt idx="9">
                  <c:v>15862</c:v>
                </c:pt>
                <c:pt idx="10">
                  <c:v>15992</c:v>
                </c:pt>
                <c:pt idx="11">
                  <c:v>18227</c:v>
                </c:pt>
                <c:pt idx="12">
                  <c:v>25465</c:v>
                </c:pt>
                <c:pt idx="13">
                  <c:v>25891</c:v>
                </c:pt>
                <c:pt idx="14">
                  <c:v>31740</c:v>
                </c:pt>
                <c:pt idx="15">
                  <c:v>33377</c:v>
                </c:pt>
                <c:pt idx="16">
                  <c:v>34950</c:v>
                </c:pt>
                <c:pt idx="17">
                  <c:v>40197</c:v>
                </c:pt>
                <c:pt idx="18">
                  <c:v>40335</c:v>
                </c:pt>
                <c:pt idx="19">
                  <c:v>40497</c:v>
                </c:pt>
                <c:pt idx="20">
                  <c:v>41576</c:v>
                </c:pt>
                <c:pt idx="21">
                  <c:v>41678</c:v>
                </c:pt>
                <c:pt idx="22">
                  <c:v>41677</c:v>
                </c:pt>
                <c:pt idx="23">
                  <c:v>41684</c:v>
                </c:pt>
                <c:pt idx="24">
                  <c:v>41704</c:v>
                </c:pt>
                <c:pt idx="25">
                  <c:v>41727</c:v>
                </c:pt>
                <c:pt idx="26">
                  <c:v>42440</c:v>
                </c:pt>
                <c:pt idx="27">
                  <c:v>42452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77-483F-BB06-E0473408C628}"/>
            </c:ext>
          </c:extLst>
        </c:ser>
        <c:ser>
          <c:idx val="3"/>
          <c:order val="3"/>
          <c:tx>
            <c:strRef>
              <c:f>'20'!$E$4</c:f>
              <c:strCache>
                <c:ptCount val="1"/>
                <c:pt idx="0">
                  <c:v>4 и более раз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'20'!$A$5:$A$32</c:f>
              <c:numCache>
                <c:formatCode>m/d/yyyy</c:formatCode>
                <c:ptCount val="28"/>
                <c:pt idx="0">
                  <c:v>45041</c:v>
                </c:pt>
                <c:pt idx="1">
                  <c:v>45079</c:v>
                </c:pt>
                <c:pt idx="2">
                  <c:v>45198</c:v>
                </c:pt>
                <c:pt idx="3">
                  <c:v>45212</c:v>
                </c:pt>
                <c:pt idx="4">
                  <c:v>45232</c:v>
                </c:pt>
                <c:pt idx="5">
                  <c:v>45251</c:v>
                </c:pt>
                <c:pt idx="6">
                  <c:v>45252</c:v>
                </c:pt>
                <c:pt idx="7">
                  <c:v>45260</c:v>
                </c:pt>
                <c:pt idx="8">
                  <c:v>45267</c:v>
                </c:pt>
                <c:pt idx="9">
                  <c:v>45275</c:v>
                </c:pt>
                <c:pt idx="10">
                  <c:v>45288</c:v>
                </c:pt>
                <c:pt idx="11">
                  <c:v>45328</c:v>
                </c:pt>
                <c:pt idx="12">
                  <c:v>45335</c:v>
                </c:pt>
                <c:pt idx="13">
                  <c:v>45344</c:v>
                </c:pt>
                <c:pt idx="14">
                  <c:v>45380</c:v>
                </c:pt>
                <c:pt idx="15">
                  <c:v>45394</c:v>
                </c:pt>
                <c:pt idx="16">
                  <c:v>45401</c:v>
                </c:pt>
                <c:pt idx="17">
                  <c:v>45408</c:v>
                </c:pt>
                <c:pt idx="18">
                  <c:v>45447</c:v>
                </c:pt>
                <c:pt idx="19">
                  <c:v>45468</c:v>
                </c:pt>
                <c:pt idx="20">
                  <c:v>45478</c:v>
                </c:pt>
                <c:pt idx="21">
                  <c:v>45485</c:v>
                </c:pt>
                <c:pt idx="22">
                  <c:v>45490</c:v>
                </c:pt>
                <c:pt idx="23">
                  <c:v>45503</c:v>
                </c:pt>
                <c:pt idx="24">
                  <c:v>45566</c:v>
                </c:pt>
                <c:pt idx="25">
                  <c:v>45572</c:v>
                </c:pt>
                <c:pt idx="26">
                  <c:v>45582</c:v>
                </c:pt>
                <c:pt idx="27">
                  <c:v>45595</c:v>
                </c:pt>
              </c:numCache>
            </c:numRef>
          </c:cat>
          <c:val>
            <c:numRef>
              <c:f>'20'!$E$5:$E$32</c:f>
              <c:numCache>
                <c:formatCode>_-* #\ ##0_-;\-* #\ ##0_-;_-* "-"??_-;_-@_-</c:formatCode>
                <c:ptCount val="28"/>
                <c:pt idx="3">
                  <c:v>25</c:v>
                </c:pt>
                <c:pt idx="4">
                  <c:v>111</c:v>
                </c:pt>
                <c:pt idx="5">
                  <c:v>673</c:v>
                </c:pt>
                <c:pt idx="6">
                  <c:v>3176</c:v>
                </c:pt>
                <c:pt idx="7">
                  <c:v>5350</c:v>
                </c:pt>
                <c:pt idx="8">
                  <c:v>6712</c:v>
                </c:pt>
                <c:pt idx="9">
                  <c:v>13908</c:v>
                </c:pt>
                <c:pt idx="10">
                  <c:v>14678</c:v>
                </c:pt>
                <c:pt idx="11">
                  <c:v>20896</c:v>
                </c:pt>
                <c:pt idx="12">
                  <c:v>37505</c:v>
                </c:pt>
                <c:pt idx="13">
                  <c:v>41246</c:v>
                </c:pt>
                <c:pt idx="14">
                  <c:v>66421</c:v>
                </c:pt>
                <c:pt idx="15">
                  <c:v>83270</c:v>
                </c:pt>
                <c:pt idx="16">
                  <c:v>102622</c:v>
                </c:pt>
                <c:pt idx="17">
                  <c:v>149294</c:v>
                </c:pt>
                <c:pt idx="18">
                  <c:v>164654</c:v>
                </c:pt>
                <c:pt idx="19">
                  <c:v>173353</c:v>
                </c:pt>
                <c:pt idx="20">
                  <c:v>187947</c:v>
                </c:pt>
                <c:pt idx="21">
                  <c:v>192500</c:v>
                </c:pt>
                <c:pt idx="22">
                  <c:v>192514</c:v>
                </c:pt>
                <c:pt idx="23">
                  <c:v>193068</c:v>
                </c:pt>
                <c:pt idx="24">
                  <c:v>204761</c:v>
                </c:pt>
                <c:pt idx="25">
                  <c:v>206242</c:v>
                </c:pt>
                <c:pt idx="26">
                  <c:v>222743</c:v>
                </c:pt>
                <c:pt idx="27">
                  <c:v>223053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77-483F-BB06-E0473408C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9999903"/>
        <c:axId val="1709996159"/>
      </c:lineChart>
      <c:catAx>
        <c:axId val="170999990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ru-RU"/>
          </a:p>
        </c:txPr>
        <c:crossAx val="1709996159"/>
        <c:crosses val="autoZero"/>
        <c:auto val="0"/>
        <c:lblAlgn val="ctr"/>
        <c:lblOffset val="100"/>
        <c:tickLblSkip val="5"/>
        <c:tickMarkSkip val="5"/>
        <c:noMultiLvlLbl val="0"/>
      </c:catAx>
      <c:valAx>
        <c:axId val="1709996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ru-RU"/>
                  <a:t>Кол-во лиц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ru-RU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ru-RU"/>
          </a:p>
        </c:txPr>
        <c:crossAx val="1709999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j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ru-RU"/>
              <a:t>Количество розничных инвесторов в разрезе стажа, лиц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'21'!$B$5</c:f>
              <c:strCache>
                <c:ptCount val="1"/>
                <c:pt idx="0">
                  <c:v>Квалифицированные инвесторы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'21'!$A$6:$A$10</c:f>
              <c:strCache>
                <c:ptCount val="5"/>
                <c:pt idx="0">
                  <c:v>до 1 года</c:v>
                </c:pt>
                <c:pt idx="1">
                  <c:v>от 1 до 3 лет</c:v>
                </c:pt>
                <c:pt idx="2">
                  <c:v>от 3 до 5 лет</c:v>
                </c:pt>
                <c:pt idx="3">
                  <c:v>от 5 до 10 лет</c:v>
                </c:pt>
                <c:pt idx="4">
                  <c:v>от 10 лет</c:v>
                </c:pt>
              </c:strCache>
            </c:strRef>
          </c:cat>
          <c:val>
            <c:numRef>
              <c:f>'21'!$B$6:$B$10</c:f>
              <c:numCache>
                <c:formatCode>_-* #\ ##0_-;\-* #\ ##0_-;_-* "-"??_-;_-@_-</c:formatCode>
                <c:ptCount val="5"/>
                <c:pt idx="0">
                  <c:v>2417</c:v>
                </c:pt>
                <c:pt idx="1">
                  <c:v>15462</c:v>
                </c:pt>
                <c:pt idx="2">
                  <c:v>35285</c:v>
                </c:pt>
                <c:pt idx="3">
                  <c:v>29625</c:v>
                </c:pt>
                <c:pt idx="4">
                  <c:v>7941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2-42DC-9E6F-E91A3EAD81C3}"/>
            </c:ext>
          </c:extLst>
        </c:ser>
        <c:ser>
          <c:idx val="1"/>
          <c:order val="1"/>
          <c:tx>
            <c:strRef>
              <c:f>'21'!$C$5</c:f>
              <c:strCache>
                <c:ptCount val="1"/>
                <c:pt idx="0">
                  <c:v>Неквалифицированные инвесторы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'21'!$A$6:$A$10</c:f>
              <c:strCache>
                <c:ptCount val="5"/>
                <c:pt idx="0">
                  <c:v>до 1 года</c:v>
                </c:pt>
                <c:pt idx="1">
                  <c:v>от 1 до 3 лет</c:v>
                </c:pt>
                <c:pt idx="2">
                  <c:v>от 3 до 5 лет</c:v>
                </c:pt>
                <c:pt idx="3">
                  <c:v>от 5 до 10 лет</c:v>
                </c:pt>
                <c:pt idx="4">
                  <c:v>от 10 лет</c:v>
                </c:pt>
              </c:strCache>
            </c:strRef>
          </c:cat>
          <c:val>
            <c:numRef>
              <c:f>'21'!$C$6:$C$10</c:f>
              <c:numCache>
                <c:formatCode>_-* #\ ##0_-;\-* #\ ##0_-;_-* "-"??_-;_-@_-</c:formatCode>
                <c:ptCount val="5"/>
                <c:pt idx="0">
                  <c:v>22331</c:v>
                </c:pt>
                <c:pt idx="1">
                  <c:v>76183</c:v>
                </c:pt>
                <c:pt idx="2">
                  <c:v>99189</c:v>
                </c:pt>
                <c:pt idx="3">
                  <c:v>36786</c:v>
                </c:pt>
                <c:pt idx="4">
                  <c:v>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62-42DC-9E6F-E91A3EAD8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3236704"/>
        <c:axId val="483224224"/>
      </c:barChart>
      <c:catAx>
        <c:axId val="48323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483224224"/>
        <c:crosses val="autoZero"/>
        <c:auto val="1"/>
        <c:lblAlgn val="ctr"/>
        <c:lblOffset val="100"/>
        <c:noMultiLvlLbl val="0"/>
      </c:catAx>
      <c:valAx>
        <c:axId val="483224224"/>
        <c:scaling>
          <c:orientation val="minMax"/>
        </c:scaling>
        <c:delete val="1"/>
        <c:axPos val="l"/>
        <c:numFmt formatCode="_-* #\ ##0_-;\-* #\ ##0_-;_-* &quot;-&quot;??_-;_-@_-" sourceLinked="1"/>
        <c:majorTickMark val="none"/>
        <c:minorTickMark val="none"/>
        <c:tickLblPos val="nextTo"/>
        <c:crossAx val="483236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j-lt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ru-RU"/>
              <a:t>Распределение объемов инвестиций розничных инвесторов в 2024 году в разрезе стажа, млн руб.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'22'!$B$5</c:f>
              <c:strCache>
                <c:ptCount val="1"/>
                <c:pt idx="0">
                  <c:v>Квалифицированные инвесторы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'22'!$A$6:$A$10</c:f>
              <c:strCache>
                <c:ptCount val="5"/>
                <c:pt idx="0">
                  <c:v>до 1 года</c:v>
                </c:pt>
                <c:pt idx="1">
                  <c:v>от 1 до 3 лет</c:v>
                </c:pt>
                <c:pt idx="2">
                  <c:v>от 3 до 5 лет</c:v>
                </c:pt>
                <c:pt idx="3">
                  <c:v>от 5 до 10 лет</c:v>
                </c:pt>
                <c:pt idx="4">
                  <c:v>от 10 лет</c:v>
                </c:pt>
              </c:strCache>
            </c:strRef>
          </c:cat>
          <c:val>
            <c:numRef>
              <c:f>'22'!$B$6:$B$10</c:f>
              <c:numCache>
                <c:formatCode>_-* #\ ##0_-;\-* #\ ##0_-;_-* "-"??_-;_-@_-</c:formatCode>
                <c:ptCount val="5"/>
                <c:pt idx="0">
                  <c:v>1697.8628650000001</c:v>
                </c:pt>
                <c:pt idx="1">
                  <c:v>4656.2085729999999</c:v>
                </c:pt>
                <c:pt idx="2">
                  <c:v>6373.7262140000003</c:v>
                </c:pt>
                <c:pt idx="3">
                  <c:v>9971.3320449999992</c:v>
                </c:pt>
                <c:pt idx="4">
                  <c:v>4644.4377780000004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1-4999-9FEE-330B5EAC705B}"/>
            </c:ext>
          </c:extLst>
        </c:ser>
        <c:ser>
          <c:idx val="1"/>
          <c:order val="1"/>
          <c:tx>
            <c:strRef>
              <c:f>'22'!$C$5</c:f>
              <c:strCache>
                <c:ptCount val="1"/>
                <c:pt idx="0">
                  <c:v>Неквалифицированные инвесторы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'22'!$A$6:$A$10</c:f>
              <c:strCache>
                <c:ptCount val="5"/>
                <c:pt idx="0">
                  <c:v>до 1 года</c:v>
                </c:pt>
                <c:pt idx="1">
                  <c:v>от 1 до 3 лет</c:v>
                </c:pt>
                <c:pt idx="2">
                  <c:v>от 3 до 5 лет</c:v>
                </c:pt>
                <c:pt idx="3">
                  <c:v>от 5 до 10 лет</c:v>
                </c:pt>
                <c:pt idx="4">
                  <c:v>от 10 лет</c:v>
                </c:pt>
              </c:strCache>
            </c:strRef>
          </c:cat>
          <c:val>
            <c:numRef>
              <c:f>'22'!$C$6:$C$10</c:f>
              <c:numCache>
                <c:formatCode>_-* #\ ##0_-;\-* #\ ##0_-;_-* "-"??_-;_-@_-</c:formatCode>
                <c:ptCount val="5"/>
                <c:pt idx="0">
                  <c:v>1484.448568</c:v>
                </c:pt>
                <c:pt idx="1">
                  <c:v>1429.2495739999999</c:v>
                </c:pt>
                <c:pt idx="2">
                  <c:v>1457.2391270000001</c:v>
                </c:pt>
                <c:pt idx="3">
                  <c:v>579.94203100000004</c:v>
                </c:pt>
                <c:pt idx="4">
                  <c:v>163.143078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E1-4999-9FEE-330B5EAC7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01089471"/>
        <c:axId val="1901081151"/>
      </c:barChart>
      <c:catAx>
        <c:axId val="1901089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901081151"/>
        <c:crosses val="autoZero"/>
        <c:auto val="1"/>
        <c:lblAlgn val="ctr"/>
        <c:lblOffset val="100"/>
        <c:noMultiLvlLbl val="0"/>
      </c:catAx>
      <c:valAx>
        <c:axId val="1901081151"/>
        <c:scaling>
          <c:orientation val="minMax"/>
        </c:scaling>
        <c:delete val="1"/>
        <c:axPos val="l"/>
        <c:numFmt formatCode="_-* #\ ##0_-;\-* #\ ##0_-;_-* &quot;-&quot;??_-;_-@_-" sourceLinked="1"/>
        <c:majorTickMark val="none"/>
        <c:minorTickMark val="none"/>
        <c:tickLblPos val="nextTo"/>
        <c:crossAx val="19010894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j-lt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ru-RU"/>
              <a:t>Распределение объема инвестиций граждан в разрезе размера сделки в 2024 году, </a:t>
            </a:r>
            <a:r>
              <a:rPr lang="en-US"/>
              <a:t/>
            </a:r>
            <a:br>
              <a:rPr lang="en-US"/>
            </a:br>
            <a:r>
              <a:rPr lang="ru-RU"/>
              <a:t>млн руб.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1640051947549321"/>
          <c:y val="0.20677524429967425"/>
          <c:w val="0.61509554886097939"/>
          <c:h val="0.567223917857173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'23'!$B$5</c:f>
              <c:strCache>
                <c:ptCount val="1"/>
                <c:pt idx="0">
                  <c:v>Неквалифицированные инвесторы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'23'!$A$6:$A$10</c:f>
              <c:strCache>
                <c:ptCount val="5"/>
                <c:pt idx="0">
                  <c:v>До 100 тыс. руб.</c:v>
                </c:pt>
                <c:pt idx="1">
                  <c:v>От 100 тыс. руб. до 1 млн руб.</c:v>
                </c:pt>
                <c:pt idx="2">
                  <c:v>От 1 до 10 млн руб.</c:v>
                </c:pt>
                <c:pt idx="3">
                  <c:v>От 10 до 100 млн руб.</c:v>
                </c:pt>
                <c:pt idx="4">
                  <c:v>Более 100 млн руб.</c:v>
                </c:pt>
              </c:strCache>
            </c:strRef>
          </c:cat>
          <c:val>
            <c:numRef>
              <c:f>'23'!$B$6:$B$10</c:f>
              <c:numCache>
                <c:formatCode>_-* #\ ##0_-;\-* #\ ##0_-;_-* "-"??_-;_-@_-</c:formatCode>
                <c:ptCount val="5"/>
                <c:pt idx="0">
                  <c:v>2544.216144</c:v>
                </c:pt>
                <c:pt idx="1">
                  <c:v>842.92732899999999</c:v>
                </c:pt>
                <c:pt idx="2">
                  <c:v>332.33507500000002</c:v>
                </c:pt>
                <c:pt idx="3">
                  <c:v>677.05872499999998</c:v>
                </c:pt>
                <c:pt idx="4">
                  <c:v>717.48510499999998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7-4C1F-AE77-A7DA92ED5FC7}"/>
            </c:ext>
          </c:extLst>
        </c:ser>
        <c:ser>
          <c:idx val="1"/>
          <c:order val="1"/>
          <c:tx>
            <c:strRef>
              <c:f>'23'!$C$5</c:f>
              <c:strCache>
                <c:ptCount val="1"/>
                <c:pt idx="0">
                  <c:v>Квалифицированные инвесторы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017422617690323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97-4C1F-AE77-A7DA92ED5F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'23'!$A$6:$A$10</c:f>
              <c:strCache>
                <c:ptCount val="5"/>
                <c:pt idx="0">
                  <c:v>До 100 тыс. руб.</c:v>
                </c:pt>
                <c:pt idx="1">
                  <c:v>От 100 тыс. руб. до 1 млн руб.</c:v>
                </c:pt>
                <c:pt idx="2">
                  <c:v>От 1 до 10 млн руб.</c:v>
                </c:pt>
                <c:pt idx="3">
                  <c:v>От 10 до 100 млн руб.</c:v>
                </c:pt>
                <c:pt idx="4">
                  <c:v>Более 100 млн руб.</c:v>
                </c:pt>
              </c:strCache>
            </c:strRef>
          </c:cat>
          <c:val>
            <c:numRef>
              <c:f>'23'!$C$6:$C$10</c:f>
              <c:numCache>
                <c:formatCode>_-* #\ ##0_-;\-* #\ ##0_-;_-* "-"??_-;_-@_-</c:formatCode>
                <c:ptCount val="5"/>
                <c:pt idx="0">
                  <c:v>2826.264776</c:v>
                </c:pt>
                <c:pt idx="1">
                  <c:v>5837.04331</c:v>
                </c:pt>
                <c:pt idx="2">
                  <c:v>8748.6571399999993</c:v>
                </c:pt>
                <c:pt idx="3">
                  <c:v>6779.4878989999997</c:v>
                </c:pt>
                <c:pt idx="4">
                  <c:v>3152.1143499999998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97-4C1F-AE77-A7DA92ED5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8967552"/>
        <c:axId val="358960064"/>
      </c:barChart>
      <c:catAx>
        <c:axId val="35896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ru-RU"/>
                  <a:t>Размер сделки лица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58960064"/>
        <c:crosses val="autoZero"/>
        <c:auto val="1"/>
        <c:lblAlgn val="ctr"/>
        <c:lblOffset val="100"/>
        <c:noMultiLvlLbl val="0"/>
      </c:catAx>
      <c:valAx>
        <c:axId val="35896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ru-RU"/>
                  <a:t>Объем инвестиций, млн руб.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5896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601625883984623"/>
          <c:y val="0.31429651098172989"/>
          <c:w val="0.24072081134297552"/>
          <c:h val="0.369713166961621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j-lt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ru-RU"/>
              <a:t>Доля участия институциональных инвесторов </a:t>
            </a:r>
          </a:p>
          <a:p>
            <a:pPr>
              <a:defRPr/>
            </a:pPr>
            <a:r>
              <a:rPr lang="ru-RU"/>
              <a:t>в публичных размещениях в 2024 году, %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'24'!$B$5:$E$5</c:f>
              <c:strCache>
                <c:ptCount val="4"/>
                <c:pt idx="0">
                  <c:v>1 квартал 2024</c:v>
                </c:pt>
                <c:pt idx="1">
                  <c:v>2 квартал 2024</c:v>
                </c:pt>
                <c:pt idx="2">
                  <c:v>3 квартал 2024</c:v>
                </c:pt>
                <c:pt idx="3">
                  <c:v>4 квартал 2024</c:v>
                </c:pt>
              </c:strCache>
            </c:strRef>
          </c:cat>
          <c:val>
            <c:numRef>
              <c:f>'24'!$B$6:$E$6</c:f>
              <c:numCache>
                <c:formatCode>0%</c:formatCode>
                <c:ptCount val="4"/>
                <c:pt idx="0">
                  <c:v>0.41653406635050982</c:v>
                </c:pt>
                <c:pt idx="1">
                  <c:v>0.46954249791879121</c:v>
                </c:pt>
                <c:pt idx="2">
                  <c:v>0.57280731043517386</c:v>
                </c:pt>
                <c:pt idx="3">
                  <c:v>0.48676323758195134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8B-4E01-A09F-A15C2E9A3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63795760"/>
        <c:axId val="1263806160"/>
      </c:barChart>
      <c:catAx>
        <c:axId val="126379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263806160"/>
        <c:crosses val="autoZero"/>
        <c:auto val="1"/>
        <c:lblAlgn val="ctr"/>
        <c:lblOffset val="100"/>
        <c:noMultiLvlLbl val="0"/>
      </c:catAx>
      <c:valAx>
        <c:axId val="126380616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263795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j-lt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ru-RU"/>
              <a:t>Структура институциональных инвесторов, % от общего объема размещения /</a:t>
            </a:r>
            <a:r>
              <a:rPr lang="en-US"/>
              <a:t> </a:t>
            </a:r>
            <a:r>
              <a:rPr lang="ru-RU"/>
              <a:t>млрд руб</a:t>
            </a:r>
            <a:r>
              <a:rPr lang="en-US"/>
              <a:t>.</a:t>
            </a:r>
            <a:r>
              <a:rPr lang="ru-RU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8.9598623289783713E-2"/>
          <c:y val="0.14222068130788287"/>
          <c:w val="0.60435161181912889"/>
          <c:h val="0.78447427208696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'25'!$B$5</c:f>
              <c:strCache>
                <c:ptCount val="1"/>
                <c:pt idx="0">
                  <c:v>Управляющие компании</c:v>
                </c:pt>
              </c:strCache>
            </c:strRef>
          </c:tx>
          <c:spPr>
            <a:solidFill>
              <a:schemeClr val="accent1">
                <a:shade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05FB7BF-F97E-431F-9570-EC7A1A5D654A}" type="CELLRANGE">
                      <a:rPr lang="ru-RU"/>
                      <a:pPr/>
                      <a:t>[ДИАПАЗОН ЯЧЕЕК]</a:t>
                    </a:fld>
                    <a:r>
                      <a:rPr lang="ru-RU" baseline="0"/>
                      <a:t>; </a:t>
                    </a:r>
                    <a:fld id="{EEA5331F-ADB4-451D-8BC7-C3EBD283002B}" type="VALUE">
                      <a:rPr lang="ru-RU" baseline="0"/>
                      <a:pPr/>
                      <a:t>[ЗНАЧЕНИЕ]</a:t>
                    </a:fld>
                    <a:endParaRPr lang="ru-RU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1F31-4518-892B-C35624B4FC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F936A76-12FC-48A3-86FF-AF9724154CF7}" type="CELLRANGE">
                      <a:rPr lang="ru-RU"/>
                      <a:pPr/>
                      <a:t>[ДИАПАЗОН ЯЧЕЕК]</a:t>
                    </a:fld>
                    <a:r>
                      <a:rPr lang="ru-RU" baseline="0"/>
                      <a:t>; </a:t>
                    </a:r>
                    <a:fld id="{517B6BBD-4056-4A02-AC49-2C10E797181A}" type="VALUE">
                      <a:rPr lang="ru-RU" baseline="0"/>
                      <a:pPr/>
                      <a:t>[ЗНАЧЕНИЕ]</a:t>
                    </a:fld>
                    <a:endParaRPr lang="ru-RU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1F31-4518-892B-C35624B4FC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'25'!$A$8:$A$9</c:f>
              <c:strCache>
                <c:ptCount val="2"/>
                <c:pt idx="0">
                  <c:v>2023</c:v>
                </c:pt>
                <c:pt idx="1">
                  <c:v>2024</c:v>
                </c:pt>
              </c:strCache>
            </c:strRef>
          </c:cat>
          <c:val>
            <c:numRef>
              <c:f>'25'!$B$8:$B$9</c:f>
              <c:numCache>
                <c:formatCode>_-* #\ ##0_-;\-* #\ ##0_-;_-* "-"??_-;_-@_-</c:formatCode>
                <c:ptCount val="2"/>
                <c:pt idx="0">
                  <c:v>92.493590229749998</c:v>
                </c:pt>
                <c:pt idx="1">
                  <c:v>18.982760481299998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'25'!$B$6:$B$7</c15:f>
                <c15:dlblRangeCache>
                  <c:ptCount val="2"/>
                  <c:pt idx="0">
                    <c:v>72%</c:v>
                  </c:pt>
                  <c:pt idx="1">
                    <c:v>19%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1F31-4518-892B-C35624B4FC5E}"/>
            </c:ext>
          </c:extLst>
        </c:ser>
        <c:ser>
          <c:idx val="1"/>
          <c:order val="1"/>
          <c:tx>
            <c:strRef>
              <c:f>'25'!$C$5</c:f>
              <c:strCache>
                <c:ptCount val="1"/>
                <c:pt idx="0">
                  <c:v>Кредитные организации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13E80DA-EC73-45CE-8187-468F38CF91E6}" type="CELLRANGE">
                      <a:rPr lang="ru-RU"/>
                      <a:pPr/>
                      <a:t>[ДИАПАЗОН ЯЧЕЕК]</a:t>
                    </a:fld>
                    <a:r>
                      <a:rPr lang="ru-RU" baseline="0"/>
                      <a:t>; </a:t>
                    </a:r>
                    <a:fld id="{7145DD06-6547-43A7-996E-1AF70B07C128}" type="VALUE">
                      <a:rPr lang="ru-RU" baseline="0"/>
                      <a:pPr/>
                      <a:t>[ЗНАЧЕНИЕ]</a:t>
                    </a:fld>
                    <a:endParaRPr lang="ru-RU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1F31-4518-892B-C35624B4FC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97B97FC-B7A3-4173-B1D9-0A877B7B18BD}" type="CELLRANGE">
                      <a:rPr lang="ru-RU"/>
                      <a:pPr/>
                      <a:t>[ДИАПАЗОН ЯЧЕЕК]</a:t>
                    </a:fld>
                    <a:r>
                      <a:rPr lang="ru-RU" baseline="0"/>
                      <a:t>; </a:t>
                    </a:r>
                    <a:fld id="{EEEA65D6-90EF-4B12-AD8B-65AD6799E5AE}" type="VALUE">
                      <a:rPr lang="ru-RU" baseline="0"/>
                      <a:pPr/>
                      <a:t>[ЗНАЧЕНИЕ]</a:t>
                    </a:fld>
                    <a:endParaRPr lang="ru-RU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1F31-4518-892B-C35624B4FC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'25'!$A$8:$A$9</c:f>
              <c:strCache>
                <c:ptCount val="2"/>
                <c:pt idx="0">
                  <c:v>2023</c:v>
                </c:pt>
                <c:pt idx="1">
                  <c:v>2024</c:v>
                </c:pt>
              </c:strCache>
            </c:strRef>
          </c:cat>
          <c:val>
            <c:numRef>
              <c:f>'25'!$C$8:$C$9</c:f>
              <c:numCache>
                <c:formatCode>_-* #\ ##0_-;\-* #\ ##0_-;_-* "-"??_-;_-@_-</c:formatCode>
                <c:ptCount val="2"/>
                <c:pt idx="0">
                  <c:v>1.3271090002000001</c:v>
                </c:pt>
                <c:pt idx="1">
                  <c:v>13.0716310886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'25'!$C$6:$C$7</c15:f>
                <c15:dlblRangeCache>
                  <c:ptCount val="2"/>
                  <c:pt idx="0">
                    <c:v>1%</c:v>
                  </c:pt>
                  <c:pt idx="1">
                    <c:v>13%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1F31-4518-892B-C35624B4FC5E}"/>
            </c:ext>
          </c:extLst>
        </c:ser>
        <c:ser>
          <c:idx val="2"/>
          <c:order val="2"/>
          <c:tx>
            <c:strRef>
              <c:f>'25'!$D$5</c:f>
              <c:strCache>
                <c:ptCount val="1"/>
                <c:pt idx="0">
                  <c:v>Прочие институциональные инвесторы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E9FC44B-0F98-44A5-83B4-21E3042C6783}" type="CELLRANGE">
                      <a:rPr lang="ru-RU"/>
                      <a:pPr/>
                      <a:t>[ДИАПАЗОН ЯЧЕЕК]</a:t>
                    </a:fld>
                    <a:r>
                      <a:rPr lang="ru-RU" baseline="0"/>
                      <a:t>; </a:t>
                    </a:r>
                    <a:fld id="{0080D258-71A0-4ACB-8AC3-F9F9D22F4878}" type="VALUE">
                      <a:rPr lang="ru-RU" baseline="0"/>
                      <a:pPr/>
                      <a:t>[ЗНАЧЕНИЕ]</a:t>
                    </a:fld>
                    <a:endParaRPr lang="ru-RU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1F31-4518-892B-C35624B4FC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069E10E-A3EB-43D1-B267-4E6FE2607EA2}" type="CELLRANGE">
                      <a:rPr lang="ru-RU"/>
                      <a:pPr/>
                      <a:t>[ДИАПАЗОН ЯЧЕЕК]</a:t>
                    </a:fld>
                    <a:r>
                      <a:rPr lang="ru-RU" baseline="0"/>
                      <a:t>; </a:t>
                    </a:r>
                    <a:fld id="{D02A6E62-C3DF-4F71-AFEB-D5139B42C63F}" type="VALUE">
                      <a:rPr lang="ru-RU" baseline="0"/>
                      <a:pPr/>
                      <a:t>[ЗНАЧЕНИЕ]</a:t>
                    </a:fld>
                    <a:endParaRPr lang="ru-RU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1F31-4518-892B-C35624B4FC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'25'!$A$8:$A$9</c:f>
              <c:strCache>
                <c:ptCount val="2"/>
                <c:pt idx="0">
                  <c:v>2023</c:v>
                </c:pt>
                <c:pt idx="1">
                  <c:v>2024</c:v>
                </c:pt>
              </c:strCache>
            </c:strRef>
          </c:cat>
          <c:val>
            <c:numRef>
              <c:f>'25'!$D$8:$D$9</c:f>
              <c:numCache>
                <c:formatCode>_-* #\ ##0_-;\-* #\ ##0_-;_-* "-"??_-;_-@_-</c:formatCode>
                <c:ptCount val="2"/>
                <c:pt idx="0">
                  <c:v>3.2638633032</c:v>
                </c:pt>
                <c:pt idx="1">
                  <c:v>16.736951922999999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'25'!$D$6:$D$7</c15:f>
                <c15:dlblRangeCache>
                  <c:ptCount val="2"/>
                  <c:pt idx="0">
                    <c:v>3%</c:v>
                  </c:pt>
                  <c:pt idx="1">
                    <c:v>16%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1F31-4518-892B-C35624B4F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29947039"/>
        <c:axId val="1929943711"/>
      </c:barChart>
      <c:catAx>
        <c:axId val="1929947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929943711"/>
        <c:crosses val="autoZero"/>
        <c:auto val="1"/>
        <c:lblAlgn val="ctr"/>
        <c:lblOffset val="100"/>
        <c:noMultiLvlLbl val="0"/>
      </c:catAx>
      <c:valAx>
        <c:axId val="1929943711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9299470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17741770067201"/>
          <c:y val="0.21546584682908498"/>
          <c:w val="0.23531253485162013"/>
          <c:h val="0.585276046839954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j-lt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ru-RU"/>
              <a:t>Доля участия юридических лиц </a:t>
            </a:r>
          </a:p>
          <a:p>
            <a:pPr>
              <a:defRPr/>
            </a:pPr>
            <a:r>
              <a:rPr lang="ru-RU"/>
              <a:t>в размещениях акций в 2024 году по кварталам, %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'26'!$B$5:$E$5</c:f>
              <c:strCache>
                <c:ptCount val="4"/>
                <c:pt idx="0">
                  <c:v>1 квартал 2024</c:v>
                </c:pt>
                <c:pt idx="1">
                  <c:v>2 квартал 2024</c:v>
                </c:pt>
                <c:pt idx="2">
                  <c:v>3 квартал 2024</c:v>
                </c:pt>
                <c:pt idx="3">
                  <c:v>4 квартал 2024</c:v>
                </c:pt>
              </c:strCache>
            </c:strRef>
          </c:cat>
          <c:val>
            <c:numRef>
              <c:f>'26'!$B$6:$E$6</c:f>
              <c:numCache>
                <c:formatCode>0%</c:formatCode>
                <c:ptCount val="4"/>
                <c:pt idx="0">
                  <c:v>7.28850285196464E-2</c:v>
                </c:pt>
                <c:pt idx="1">
                  <c:v>0.12030458481416763</c:v>
                </c:pt>
                <c:pt idx="2">
                  <c:v>0.22382621913327366</c:v>
                </c:pt>
                <c:pt idx="3">
                  <c:v>8.3742437677226153E-2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A1-487F-A5F1-B6C7BAE05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63795760"/>
        <c:axId val="1263806160"/>
      </c:barChart>
      <c:catAx>
        <c:axId val="126379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263806160"/>
        <c:crosses val="autoZero"/>
        <c:auto val="1"/>
        <c:lblAlgn val="ctr"/>
        <c:lblOffset val="100"/>
        <c:noMultiLvlLbl val="0"/>
      </c:catAx>
      <c:valAx>
        <c:axId val="126380616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263795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j-lt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ru-RU"/>
              <a:t>Динамика изменения мировых и страновых индексов </a:t>
            </a:r>
            <a:r>
              <a:rPr lang="en-US"/>
              <a:t>IPO </a:t>
            </a:r>
            <a:r>
              <a:rPr lang="ru-RU"/>
              <a:t>и Индекса МосБиржи </a:t>
            </a:r>
            <a:r>
              <a:rPr lang="en-US"/>
              <a:t>IPO</a:t>
            </a:r>
            <a:endParaRPr lang="ru-R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'5_Old'!$H$6</c:f>
              <c:strCache>
                <c:ptCount val="1"/>
                <c:pt idx="0">
                  <c:v>Индекс FTSE Renaissan_EM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'5_Old'!$G$7:$G$513</c:f>
              <c:numCache>
                <c:formatCode>m/d/yyyy</c:formatCode>
                <c:ptCount val="507"/>
                <c:pt idx="0">
                  <c:v>44929</c:v>
                </c:pt>
                <c:pt idx="1">
                  <c:v>44930</c:v>
                </c:pt>
                <c:pt idx="2">
                  <c:v>44931</c:v>
                </c:pt>
                <c:pt idx="3">
                  <c:v>44932</c:v>
                </c:pt>
                <c:pt idx="4">
                  <c:v>44935</c:v>
                </c:pt>
                <c:pt idx="5">
                  <c:v>44936</c:v>
                </c:pt>
                <c:pt idx="6">
                  <c:v>44937</c:v>
                </c:pt>
                <c:pt idx="7">
                  <c:v>44938</c:v>
                </c:pt>
                <c:pt idx="8">
                  <c:v>44939</c:v>
                </c:pt>
                <c:pt idx="9">
                  <c:v>44942</c:v>
                </c:pt>
                <c:pt idx="10">
                  <c:v>44943</c:v>
                </c:pt>
                <c:pt idx="11">
                  <c:v>44944</c:v>
                </c:pt>
                <c:pt idx="12">
                  <c:v>44945</c:v>
                </c:pt>
                <c:pt idx="13">
                  <c:v>44946</c:v>
                </c:pt>
                <c:pt idx="14">
                  <c:v>44949</c:v>
                </c:pt>
                <c:pt idx="15">
                  <c:v>44950</c:v>
                </c:pt>
                <c:pt idx="16">
                  <c:v>44951</c:v>
                </c:pt>
                <c:pt idx="17">
                  <c:v>44952</c:v>
                </c:pt>
                <c:pt idx="18">
                  <c:v>44953</c:v>
                </c:pt>
                <c:pt idx="19">
                  <c:v>44956</c:v>
                </c:pt>
                <c:pt idx="20">
                  <c:v>44957</c:v>
                </c:pt>
                <c:pt idx="21">
                  <c:v>44958</c:v>
                </c:pt>
                <c:pt idx="22">
                  <c:v>44959</c:v>
                </c:pt>
                <c:pt idx="23">
                  <c:v>44960</c:v>
                </c:pt>
                <c:pt idx="24">
                  <c:v>44963</c:v>
                </c:pt>
                <c:pt idx="25">
                  <c:v>44964</c:v>
                </c:pt>
                <c:pt idx="26">
                  <c:v>44965</c:v>
                </c:pt>
                <c:pt idx="27">
                  <c:v>44966</c:v>
                </c:pt>
                <c:pt idx="28">
                  <c:v>44967</c:v>
                </c:pt>
                <c:pt idx="29">
                  <c:v>44970</c:v>
                </c:pt>
                <c:pt idx="30">
                  <c:v>44971</c:v>
                </c:pt>
                <c:pt idx="31">
                  <c:v>44972</c:v>
                </c:pt>
                <c:pt idx="32">
                  <c:v>44973</c:v>
                </c:pt>
                <c:pt idx="33">
                  <c:v>44974</c:v>
                </c:pt>
                <c:pt idx="34">
                  <c:v>44977</c:v>
                </c:pt>
                <c:pt idx="35">
                  <c:v>44978</c:v>
                </c:pt>
                <c:pt idx="36">
                  <c:v>44979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45006</c:v>
                </c:pt>
                <c:pt idx="54">
                  <c:v>45007</c:v>
                </c:pt>
                <c:pt idx="55">
                  <c:v>45008</c:v>
                </c:pt>
                <c:pt idx="56">
                  <c:v>45009</c:v>
                </c:pt>
                <c:pt idx="57">
                  <c:v>45012</c:v>
                </c:pt>
                <c:pt idx="58">
                  <c:v>45013</c:v>
                </c:pt>
                <c:pt idx="59">
                  <c:v>45014</c:v>
                </c:pt>
                <c:pt idx="60">
                  <c:v>45015</c:v>
                </c:pt>
                <c:pt idx="61">
                  <c:v>45016</c:v>
                </c:pt>
                <c:pt idx="62">
                  <c:v>45019</c:v>
                </c:pt>
                <c:pt idx="63">
                  <c:v>45020</c:v>
                </c:pt>
                <c:pt idx="64">
                  <c:v>45021</c:v>
                </c:pt>
                <c:pt idx="65">
                  <c:v>45022</c:v>
                </c:pt>
                <c:pt idx="66">
                  <c:v>45023</c:v>
                </c:pt>
                <c:pt idx="67">
                  <c:v>45026</c:v>
                </c:pt>
                <c:pt idx="68">
                  <c:v>45027</c:v>
                </c:pt>
                <c:pt idx="69">
                  <c:v>45028</c:v>
                </c:pt>
                <c:pt idx="70">
                  <c:v>45029</c:v>
                </c:pt>
                <c:pt idx="71">
                  <c:v>45030</c:v>
                </c:pt>
                <c:pt idx="72">
                  <c:v>45033</c:v>
                </c:pt>
                <c:pt idx="73">
                  <c:v>45034</c:v>
                </c:pt>
                <c:pt idx="74">
                  <c:v>45035</c:v>
                </c:pt>
                <c:pt idx="75">
                  <c:v>45036</c:v>
                </c:pt>
                <c:pt idx="76">
                  <c:v>45037</c:v>
                </c:pt>
                <c:pt idx="77">
                  <c:v>45040</c:v>
                </c:pt>
                <c:pt idx="78">
                  <c:v>45041</c:v>
                </c:pt>
                <c:pt idx="79">
                  <c:v>45042</c:v>
                </c:pt>
                <c:pt idx="80">
                  <c:v>45043</c:v>
                </c:pt>
                <c:pt idx="81">
                  <c:v>45044</c:v>
                </c:pt>
                <c:pt idx="82">
                  <c:v>45048</c:v>
                </c:pt>
                <c:pt idx="83">
                  <c:v>45049</c:v>
                </c:pt>
                <c:pt idx="84">
                  <c:v>45050</c:v>
                </c:pt>
                <c:pt idx="85">
                  <c:v>45051</c:v>
                </c:pt>
                <c:pt idx="86">
                  <c:v>45054</c:v>
                </c:pt>
                <c:pt idx="87">
                  <c:v>45056</c:v>
                </c:pt>
                <c:pt idx="88">
                  <c:v>45057</c:v>
                </c:pt>
                <c:pt idx="89">
                  <c:v>45058</c:v>
                </c:pt>
                <c:pt idx="90">
                  <c:v>45061</c:v>
                </c:pt>
                <c:pt idx="91">
                  <c:v>45062</c:v>
                </c:pt>
                <c:pt idx="92">
                  <c:v>45063</c:v>
                </c:pt>
                <c:pt idx="93">
                  <c:v>45064</c:v>
                </c:pt>
                <c:pt idx="94">
                  <c:v>45065</c:v>
                </c:pt>
                <c:pt idx="95">
                  <c:v>45068</c:v>
                </c:pt>
                <c:pt idx="96">
                  <c:v>45069</c:v>
                </c:pt>
                <c:pt idx="97">
                  <c:v>45070</c:v>
                </c:pt>
                <c:pt idx="98">
                  <c:v>45071</c:v>
                </c:pt>
                <c:pt idx="99">
                  <c:v>45072</c:v>
                </c:pt>
                <c:pt idx="100">
                  <c:v>45075</c:v>
                </c:pt>
                <c:pt idx="101">
                  <c:v>45076</c:v>
                </c:pt>
                <c:pt idx="102">
                  <c:v>45077</c:v>
                </c:pt>
                <c:pt idx="103">
                  <c:v>45078</c:v>
                </c:pt>
                <c:pt idx="104">
                  <c:v>45079</c:v>
                </c:pt>
                <c:pt idx="105">
                  <c:v>45082</c:v>
                </c:pt>
                <c:pt idx="106">
                  <c:v>45083</c:v>
                </c:pt>
                <c:pt idx="107">
                  <c:v>45084</c:v>
                </c:pt>
                <c:pt idx="108">
                  <c:v>45085</c:v>
                </c:pt>
                <c:pt idx="109">
                  <c:v>45086</c:v>
                </c:pt>
                <c:pt idx="110">
                  <c:v>45090</c:v>
                </c:pt>
                <c:pt idx="111">
                  <c:v>45091</c:v>
                </c:pt>
                <c:pt idx="112">
                  <c:v>45092</c:v>
                </c:pt>
                <c:pt idx="113">
                  <c:v>45093</c:v>
                </c:pt>
                <c:pt idx="114">
                  <c:v>45096</c:v>
                </c:pt>
                <c:pt idx="115">
                  <c:v>45097</c:v>
                </c:pt>
                <c:pt idx="116">
                  <c:v>45098</c:v>
                </c:pt>
                <c:pt idx="117">
                  <c:v>45099</c:v>
                </c:pt>
                <c:pt idx="118">
                  <c:v>45100</c:v>
                </c:pt>
                <c:pt idx="119">
                  <c:v>45103</c:v>
                </c:pt>
                <c:pt idx="120">
                  <c:v>45104</c:v>
                </c:pt>
                <c:pt idx="121">
                  <c:v>45105</c:v>
                </c:pt>
                <c:pt idx="122">
                  <c:v>45106</c:v>
                </c:pt>
                <c:pt idx="123">
                  <c:v>45107</c:v>
                </c:pt>
                <c:pt idx="124">
                  <c:v>45110</c:v>
                </c:pt>
                <c:pt idx="125">
                  <c:v>45111</c:v>
                </c:pt>
                <c:pt idx="126">
                  <c:v>45112</c:v>
                </c:pt>
                <c:pt idx="127">
                  <c:v>45113</c:v>
                </c:pt>
                <c:pt idx="128">
                  <c:v>45114</c:v>
                </c:pt>
                <c:pt idx="129">
                  <c:v>45117</c:v>
                </c:pt>
                <c:pt idx="130">
                  <c:v>45118</c:v>
                </c:pt>
                <c:pt idx="131">
                  <c:v>45119</c:v>
                </c:pt>
                <c:pt idx="132">
                  <c:v>45120</c:v>
                </c:pt>
                <c:pt idx="133">
                  <c:v>45121</c:v>
                </c:pt>
                <c:pt idx="134">
                  <c:v>45124</c:v>
                </c:pt>
                <c:pt idx="135">
                  <c:v>45125</c:v>
                </c:pt>
                <c:pt idx="136">
                  <c:v>45126</c:v>
                </c:pt>
                <c:pt idx="137">
                  <c:v>45127</c:v>
                </c:pt>
                <c:pt idx="138">
                  <c:v>45128</c:v>
                </c:pt>
                <c:pt idx="139">
                  <c:v>45131</c:v>
                </c:pt>
                <c:pt idx="140">
                  <c:v>45132</c:v>
                </c:pt>
                <c:pt idx="141">
                  <c:v>45133</c:v>
                </c:pt>
                <c:pt idx="142">
                  <c:v>45134</c:v>
                </c:pt>
                <c:pt idx="143">
                  <c:v>45135</c:v>
                </c:pt>
                <c:pt idx="144">
                  <c:v>45138</c:v>
                </c:pt>
                <c:pt idx="145">
                  <c:v>45139</c:v>
                </c:pt>
                <c:pt idx="146">
                  <c:v>45140</c:v>
                </c:pt>
                <c:pt idx="147">
                  <c:v>45141</c:v>
                </c:pt>
                <c:pt idx="148">
                  <c:v>45142</c:v>
                </c:pt>
                <c:pt idx="149">
                  <c:v>45145</c:v>
                </c:pt>
                <c:pt idx="150">
                  <c:v>45146</c:v>
                </c:pt>
                <c:pt idx="151">
                  <c:v>45147</c:v>
                </c:pt>
                <c:pt idx="152">
                  <c:v>45148</c:v>
                </c:pt>
                <c:pt idx="153">
                  <c:v>45149</c:v>
                </c:pt>
                <c:pt idx="154">
                  <c:v>45152</c:v>
                </c:pt>
                <c:pt idx="155">
                  <c:v>45153</c:v>
                </c:pt>
                <c:pt idx="156">
                  <c:v>45154</c:v>
                </c:pt>
                <c:pt idx="157">
                  <c:v>45155</c:v>
                </c:pt>
                <c:pt idx="158">
                  <c:v>45156</c:v>
                </c:pt>
                <c:pt idx="159">
                  <c:v>45159</c:v>
                </c:pt>
                <c:pt idx="160">
                  <c:v>45160</c:v>
                </c:pt>
                <c:pt idx="161">
                  <c:v>45161</c:v>
                </c:pt>
                <c:pt idx="162">
                  <c:v>45162</c:v>
                </c:pt>
                <c:pt idx="163">
                  <c:v>45163</c:v>
                </c:pt>
                <c:pt idx="164">
                  <c:v>45166</c:v>
                </c:pt>
                <c:pt idx="165">
                  <c:v>45167</c:v>
                </c:pt>
                <c:pt idx="166">
                  <c:v>45168</c:v>
                </c:pt>
                <c:pt idx="167">
                  <c:v>45169</c:v>
                </c:pt>
                <c:pt idx="168">
                  <c:v>45170</c:v>
                </c:pt>
                <c:pt idx="169">
                  <c:v>45173</c:v>
                </c:pt>
                <c:pt idx="170">
                  <c:v>45174</c:v>
                </c:pt>
                <c:pt idx="171">
                  <c:v>45175</c:v>
                </c:pt>
                <c:pt idx="172">
                  <c:v>45176</c:v>
                </c:pt>
                <c:pt idx="173">
                  <c:v>45177</c:v>
                </c:pt>
                <c:pt idx="174">
                  <c:v>45180</c:v>
                </c:pt>
                <c:pt idx="175">
                  <c:v>45181</c:v>
                </c:pt>
                <c:pt idx="176">
                  <c:v>45182</c:v>
                </c:pt>
                <c:pt idx="177">
                  <c:v>45183</c:v>
                </c:pt>
                <c:pt idx="178">
                  <c:v>45184</c:v>
                </c:pt>
                <c:pt idx="179">
                  <c:v>45187</c:v>
                </c:pt>
                <c:pt idx="180">
                  <c:v>45188</c:v>
                </c:pt>
                <c:pt idx="181">
                  <c:v>45189</c:v>
                </c:pt>
                <c:pt idx="182">
                  <c:v>45190</c:v>
                </c:pt>
                <c:pt idx="183">
                  <c:v>45191</c:v>
                </c:pt>
                <c:pt idx="184">
                  <c:v>45194</c:v>
                </c:pt>
                <c:pt idx="185">
                  <c:v>45195</c:v>
                </c:pt>
                <c:pt idx="186">
                  <c:v>45196</c:v>
                </c:pt>
                <c:pt idx="187">
                  <c:v>45197</c:v>
                </c:pt>
                <c:pt idx="188">
                  <c:v>45198</c:v>
                </c:pt>
                <c:pt idx="189">
                  <c:v>45201</c:v>
                </c:pt>
                <c:pt idx="190">
                  <c:v>45202</c:v>
                </c:pt>
                <c:pt idx="191">
                  <c:v>45203</c:v>
                </c:pt>
                <c:pt idx="192">
                  <c:v>45204</c:v>
                </c:pt>
                <c:pt idx="193">
                  <c:v>45205</c:v>
                </c:pt>
                <c:pt idx="194">
                  <c:v>45208</c:v>
                </c:pt>
                <c:pt idx="195">
                  <c:v>45209</c:v>
                </c:pt>
                <c:pt idx="196">
                  <c:v>45210</c:v>
                </c:pt>
                <c:pt idx="197">
                  <c:v>45211</c:v>
                </c:pt>
                <c:pt idx="198">
                  <c:v>45212</c:v>
                </c:pt>
                <c:pt idx="199">
                  <c:v>45215</c:v>
                </c:pt>
                <c:pt idx="200">
                  <c:v>45216</c:v>
                </c:pt>
                <c:pt idx="201">
                  <c:v>45217</c:v>
                </c:pt>
                <c:pt idx="202">
                  <c:v>45218</c:v>
                </c:pt>
                <c:pt idx="203">
                  <c:v>45219</c:v>
                </c:pt>
                <c:pt idx="204">
                  <c:v>45222</c:v>
                </c:pt>
                <c:pt idx="205">
                  <c:v>45223</c:v>
                </c:pt>
                <c:pt idx="206">
                  <c:v>45224</c:v>
                </c:pt>
                <c:pt idx="207">
                  <c:v>45225</c:v>
                </c:pt>
                <c:pt idx="208">
                  <c:v>45226</c:v>
                </c:pt>
                <c:pt idx="209">
                  <c:v>45229</c:v>
                </c:pt>
                <c:pt idx="210">
                  <c:v>45230</c:v>
                </c:pt>
                <c:pt idx="211">
                  <c:v>45231</c:v>
                </c:pt>
                <c:pt idx="212">
                  <c:v>45232</c:v>
                </c:pt>
                <c:pt idx="213">
                  <c:v>45233</c:v>
                </c:pt>
                <c:pt idx="214">
                  <c:v>45236</c:v>
                </c:pt>
                <c:pt idx="215">
                  <c:v>45237</c:v>
                </c:pt>
                <c:pt idx="216">
                  <c:v>45238</c:v>
                </c:pt>
                <c:pt idx="217">
                  <c:v>45239</c:v>
                </c:pt>
                <c:pt idx="218">
                  <c:v>45240</c:v>
                </c:pt>
                <c:pt idx="219">
                  <c:v>45243</c:v>
                </c:pt>
                <c:pt idx="220">
                  <c:v>45244</c:v>
                </c:pt>
                <c:pt idx="221">
                  <c:v>45245</c:v>
                </c:pt>
                <c:pt idx="222">
                  <c:v>45246</c:v>
                </c:pt>
                <c:pt idx="223">
                  <c:v>45247</c:v>
                </c:pt>
                <c:pt idx="224">
                  <c:v>45250</c:v>
                </c:pt>
                <c:pt idx="225">
                  <c:v>45251</c:v>
                </c:pt>
                <c:pt idx="226">
                  <c:v>45252</c:v>
                </c:pt>
                <c:pt idx="227">
                  <c:v>45253</c:v>
                </c:pt>
                <c:pt idx="228">
                  <c:v>45254</c:v>
                </c:pt>
                <c:pt idx="229">
                  <c:v>45257</c:v>
                </c:pt>
                <c:pt idx="230">
                  <c:v>45258</c:v>
                </c:pt>
                <c:pt idx="231">
                  <c:v>45259</c:v>
                </c:pt>
                <c:pt idx="232">
                  <c:v>45260</c:v>
                </c:pt>
                <c:pt idx="233">
                  <c:v>45261</c:v>
                </c:pt>
                <c:pt idx="234">
                  <c:v>45264</c:v>
                </c:pt>
                <c:pt idx="235">
                  <c:v>45265</c:v>
                </c:pt>
                <c:pt idx="236">
                  <c:v>45266</c:v>
                </c:pt>
                <c:pt idx="237">
                  <c:v>45267</c:v>
                </c:pt>
                <c:pt idx="238">
                  <c:v>45268</c:v>
                </c:pt>
                <c:pt idx="239">
                  <c:v>45271</c:v>
                </c:pt>
                <c:pt idx="240">
                  <c:v>45272</c:v>
                </c:pt>
                <c:pt idx="241">
                  <c:v>45273</c:v>
                </c:pt>
                <c:pt idx="242">
                  <c:v>45274</c:v>
                </c:pt>
                <c:pt idx="243">
                  <c:v>45275</c:v>
                </c:pt>
                <c:pt idx="244">
                  <c:v>45278</c:v>
                </c:pt>
                <c:pt idx="245">
                  <c:v>45279</c:v>
                </c:pt>
                <c:pt idx="246">
                  <c:v>45280</c:v>
                </c:pt>
                <c:pt idx="247">
                  <c:v>45281</c:v>
                </c:pt>
                <c:pt idx="248">
                  <c:v>45282</c:v>
                </c:pt>
                <c:pt idx="249">
                  <c:v>45285</c:v>
                </c:pt>
                <c:pt idx="250">
                  <c:v>45286</c:v>
                </c:pt>
                <c:pt idx="251">
                  <c:v>45287</c:v>
                </c:pt>
                <c:pt idx="252">
                  <c:v>45288</c:v>
                </c:pt>
                <c:pt idx="253">
                  <c:v>45289</c:v>
                </c:pt>
                <c:pt idx="254">
                  <c:v>45294</c:v>
                </c:pt>
                <c:pt idx="255">
                  <c:v>45295</c:v>
                </c:pt>
                <c:pt idx="256">
                  <c:v>45296</c:v>
                </c:pt>
                <c:pt idx="257">
                  <c:v>45299</c:v>
                </c:pt>
                <c:pt idx="258">
                  <c:v>45300</c:v>
                </c:pt>
                <c:pt idx="259">
                  <c:v>45301</c:v>
                </c:pt>
                <c:pt idx="260">
                  <c:v>45302</c:v>
                </c:pt>
                <c:pt idx="261">
                  <c:v>45303</c:v>
                </c:pt>
                <c:pt idx="262">
                  <c:v>45306</c:v>
                </c:pt>
                <c:pt idx="263">
                  <c:v>45307</c:v>
                </c:pt>
                <c:pt idx="264">
                  <c:v>45308</c:v>
                </c:pt>
                <c:pt idx="265">
                  <c:v>45309</c:v>
                </c:pt>
                <c:pt idx="266">
                  <c:v>45310</c:v>
                </c:pt>
                <c:pt idx="267">
                  <c:v>45313</c:v>
                </c:pt>
                <c:pt idx="268">
                  <c:v>45314</c:v>
                </c:pt>
                <c:pt idx="269">
                  <c:v>45315</c:v>
                </c:pt>
                <c:pt idx="270">
                  <c:v>45316</c:v>
                </c:pt>
                <c:pt idx="271">
                  <c:v>45317</c:v>
                </c:pt>
                <c:pt idx="272">
                  <c:v>45320</c:v>
                </c:pt>
                <c:pt idx="273">
                  <c:v>45321</c:v>
                </c:pt>
                <c:pt idx="274">
                  <c:v>45322</c:v>
                </c:pt>
                <c:pt idx="275">
                  <c:v>45323</c:v>
                </c:pt>
                <c:pt idx="276">
                  <c:v>45324</c:v>
                </c:pt>
                <c:pt idx="277">
                  <c:v>45327</c:v>
                </c:pt>
                <c:pt idx="278">
                  <c:v>45328</c:v>
                </c:pt>
                <c:pt idx="279">
                  <c:v>45329</c:v>
                </c:pt>
                <c:pt idx="280">
                  <c:v>45330</c:v>
                </c:pt>
                <c:pt idx="281">
                  <c:v>45331</c:v>
                </c:pt>
                <c:pt idx="282">
                  <c:v>45334</c:v>
                </c:pt>
                <c:pt idx="283">
                  <c:v>45335</c:v>
                </c:pt>
                <c:pt idx="284">
                  <c:v>45336</c:v>
                </c:pt>
                <c:pt idx="285">
                  <c:v>45337</c:v>
                </c:pt>
                <c:pt idx="286">
                  <c:v>45338</c:v>
                </c:pt>
                <c:pt idx="287">
                  <c:v>45341</c:v>
                </c:pt>
                <c:pt idx="288">
                  <c:v>45342</c:v>
                </c:pt>
                <c:pt idx="289">
                  <c:v>45343</c:v>
                </c:pt>
                <c:pt idx="290">
                  <c:v>45344</c:v>
                </c:pt>
                <c:pt idx="291">
                  <c:v>45348</c:v>
                </c:pt>
                <c:pt idx="292">
                  <c:v>45349</c:v>
                </c:pt>
                <c:pt idx="293">
                  <c:v>45350</c:v>
                </c:pt>
                <c:pt idx="294">
                  <c:v>45351</c:v>
                </c:pt>
                <c:pt idx="295">
                  <c:v>45352</c:v>
                </c:pt>
                <c:pt idx="296">
                  <c:v>45355</c:v>
                </c:pt>
                <c:pt idx="297">
                  <c:v>45356</c:v>
                </c:pt>
                <c:pt idx="298">
                  <c:v>45357</c:v>
                </c:pt>
                <c:pt idx="299">
                  <c:v>45358</c:v>
                </c:pt>
                <c:pt idx="300">
                  <c:v>45362</c:v>
                </c:pt>
                <c:pt idx="301">
                  <c:v>45363</c:v>
                </c:pt>
                <c:pt idx="302">
                  <c:v>45364</c:v>
                </c:pt>
                <c:pt idx="303">
                  <c:v>45365</c:v>
                </c:pt>
                <c:pt idx="304">
                  <c:v>45366</c:v>
                </c:pt>
                <c:pt idx="305">
                  <c:v>45369</c:v>
                </c:pt>
                <c:pt idx="306">
                  <c:v>45370</c:v>
                </c:pt>
                <c:pt idx="307">
                  <c:v>45371</c:v>
                </c:pt>
                <c:pt idx="308">
                  <c:v>45372</c:v>
                </c:pt>
                <c:pt idx="309">
                  <c:v>45373</c:v>
                </c:pt>
                <c:pt idx="310">
                  <c:v>45376</c:v>
                </c:pt>
                <c:pt idx="311">
                  <c:v>45377</c:v>
                </c:pt>
                <c:pt idx="312">
                  <c:v>45378</c:v>
                </c:pt>
                <c:pt idx="313">
                  <c:v>45379</c:v>
                </c:pt>
                <c:pt idx="314">
                  <c:v>45380</c:v>
                </c:pt>
                <c:pt idx="315">
                  <c:v>45383</c:v>
                </c:pt>
                <c:pt idx="316">
                  <c:v>45384</c:v>
                </c:pt>
                <c:pt idx="317">
                  <c:v>45385</c:v>
                </c:pt>
                <c:pt idx="318">
                  <c:v>45386</c:v>
                </c:pt>
                <c:pt idx="319">
                  <c:v>45387</c:v>
                </c:pt>
                <c:pt idx="320">
                  <c:v>45390</c:v>
                </c:pt>
                <c:pt idx="321">
                  <c:v>45391</c:v>
                </c:pt>
                <c:pt idx="322">
                  <c:v>45392</c:v>
                </c:pt>
                <c:pt idx="323">
                  <c:v>45393</c:v>
                </c:pt>
                <c:pt idx="324">
                  <c:v>45394</c:v>
                </c:pt>
                <c:pt idx="325">
                  <c:v>45397</c:v>
                </c:pt>
                <c:pt idx="326">
                  <c:v>45398</c:v>
                </c:pt>
                <c:pt idx="327">
                  <c:v>45399</c:v>
                </c:pt>
                <c:pt idx="328">
                  <c:v>45400</c:v>
                </c:pt>
                <c:pt idx="329">
                  <c:v>45401</c:v>
                </c:pt>
                <c:pt idx="330">
                  <c:v>45404</c:v>
                </c:pt>
                <c:pt idx="331">
                  <c:v>45405</c:v>
                </c:pt>
                <c:pt idx="332">
                  <c:v>45406</c:v>
                </c:pt>
                <c:pt idx="333">
                  <c:v>45407</c:v>
                </c:pt>
                <c:pt idx="334">
                  <c:v>45408</c:v>
                </c:pt>
                <c:pt idx="335">
                  <c:v>45411</c:v>
                </c:pt>
                <c:pt idx="336">
                  <c:v>45412</c:v>
                </c:pt>
                <c:pt idx="337">
                  <c:v>45414</c:v>
                </c:pt>
                <c:pt idx="338">
                  <c:v>45415</c:v>
                </c:pt>
                <c:pt idx="339">
                  <c:v>45418</c:v>
                </c:pt>
                <c:pt idx="340">
                  <c:v>45419</c:v>
                </c:pt>
                <c:pt idx="341">
                  <c:v>45420</c:v>
                </c:pt>
                <c:pt idx="342">
                  <c:v>45422</c:v>
                </c:pt>
                <c:pt idx="343">
                  <c:v>45425</c:v>
                </c:pt>
                <c:pt idx="344">
                  <c:v>45426</c:v>
                </c:pt>
                <c:pt idx="345">
                  <c:v>45427</c:v>
                </c:pt>
                <c:pt idx="346">
                  <c:v>45428</c:v>
                </c:pt>
                <c:pt idx="347">
                  <c:v>45429</c:v>
                </c:pt>
                <c:pt idx="348">
                  <c:v>45432</c:v>
                </c:pt>
                <c:pt idx="349">
                  <c:v>45433</c:v>
                </c:pt>
                <c:pt idx="350">
                  <c:v>45434</c:v>
                </c:pt>
                <c:pt idx="351">
                  <c:v>45435</c:v>
                </c:pt>
                <c:pt idx="352">
                  <c:v>45436</c:v>
                </c:pt>
                <c:pt idx="353">
                  <c:v>45439</c:v>
                </c:pt>
                <c:pt idx="354">
                  <c:v>45440</c:v>
                </c:pt>
                <c:pt idx="355">
                  <c:v>45441</c:v>
                </c:pt>
                <c:pt idx="356">
                  <c:v>45442</c:v>
                </c:pt>
                <c:pt idx="357">
                  <c:v>45443</c:v>
                </c:pt>
                <c:pt idx="358">
                  <c:v>45446</c:v>
                </c:pt>
                <c:pt idx="359">
                  <c:v>45447</c:v>
                </c:pt>
                <c:pt idx="360">
                  <c:v>45448</c:v>
                </c:pt>
                <c:pt idx="361">
                  <c:v>45449</c:v>
                </c:pt>
                <c:pt idx="362">
                  <c:v>45450</c:v>
                </c:pt>
                <c:pt idx="363">
                  <c:v>45453</c:v>
                </c:pt>
                <c:pt idx="364">
                  <c:v>45454</c:v>
                </c:pt>
                <c:pt idx="365">
                  <c:v>45456</c:v>
                </c:pt>
                <c:pt idx="366">
                  <c:v>45457</c:v>
                </c:pt>
                <c:pt idx="367">
                  <c:v>45460</c:v>
                </c:pt>
                <c:pt idx="368">
                  <c:v>45461</c:v>
                </c:pt>
                <c:pt idx="369">
                  <c:v>45462</c:v>
                </c:pt>
                <c:pt idx="370">
                  <c:v>45463</c:v>
                </c:pt>
                <c:pt idx="371">
                  <c:v>45464</c:v>
                </c:pt>
                <c:pt idx="372">
                  <c:v>45467</c:v>
                </c:pt>
                <c:pt idx="373">
                  <c:v>45468</c:v>
                </c:pt>
                <c:pt idx="374">
                  <c:v>45469</c:v>
                </c:pt>
                <c:pt idx="375">
                  <c:v>45470</c:v>
                </c:pt>
                <c:pt idx="376">
                  <c:v>45471</c:v>
                </c:pt>
                <c:pt idx="377">
                  <c:v>45474</c:v>
                </c:pt>
                <c:pt idx="378">
                  <c:v>45475</c:v>
                </c:pt>
                <c:pt idx="379">
                  <c:v>45476</c:v>
                </c:pt>
                <c:pt idx="380">
                  <c:v>45477</c:v>
                </c:pt>
                <c:pt idx="381">
                  <c:v>45478</c:v>
                </c:pt>
                <c:pt idx="382">
                  <c:v>45481</c:v>
                </c:pt>
                <c:pt idx="383">
                  <c:v>45482</c:v>
                </c:pt>
                <c:pt idx="384">
                  <c:v>45483</c:v>
                </c:pt>
                <c:pt idx="385">
                  <c:v>45484</c:v>
                </c:pt>
                <c:pt idx="386">
                  <c:v>45485</c:v>
                </c:pt>
                <c:pt idx="387">
                  <c:v>45488</c:v>
                </c:pt>
                <c:pt idx="388">
                  <c:v>45489</c:v>
                </c:pt>
                <c:pt idx="389">
                  <c:v>45490</c:v>
                </c:pt>
                <c:pt idx="390">
                  <c:v>45491</c:v>
                </c:pt>
                <c:pt idx="391">
                  <c:v>45492</c:v>
                </c:pt>
                <c:pt idx="392">
                  <c:v>45495</c:v>
                </c:pt>
                <c:pt idx="393">
                  <c:v>45496</c:v>
                </c:pt>
                <c:pt idx="394">
                  <c:v>45497</c:v>
                </c:pt>
                <c:pt idx="395">
                  <c:v>45498</c:v>
                </c:pt>
                <c:pt idx="396">
                  <c:v>45499</c:v>
                </c:pt>
                <c:pt idx="397">
                  <c:v>45502</c:v>
                </c:pt>
                <c:pt idx="398">
                  <c:v>45503</c:v>
                </c:pt>
                <c:pt idx="399">
                  <c:v>45504</c:v>
                </c:pt>
                <c:pt idx="400">
                  <c:v>45505</c:v>
                </c:pt>
                <c:pt idx="401">
                  <c:v>45506</c:v>
                </c:pt>
                <c:pt idx="402">
                  <c:v>45509</c:v>
                </c:pt>
                <c:pt idx="403">
                  <c:v>45510</c:v>
                </c:pt>
                <c:pt idx="404">
                  <c:v>45511</c:v>
                </c:pt>
                <c:pt idx="405">
                  <c:v>45512</c:v>
                </c:pt>
                <c:pt idx="406">
                  <c:v>45513</c:v>
                </c:pt>
                <c:pt idx="407">
                  <c:v>45516</c:v>
                </c:pt>
                <c:pt idx="408">
                  <c:v>45517</c:v>
                </c:pt>
                <c:pt idx="409">
                  <c:v>45518</c:v>
                </c:pt>
                <c:pt idx="410">
                  <c:v>45519</c:v>
                </c:pt>
                <c:pt idx="411">
                  <c:v>45520</c:v>
                </c:pt>
                <c:pt idx="412">
                  <c:v>45523</c:v>
                </c:pt>
                <c:pt idx="413">
                  <c:v>45524</c:v>
                </c:pt>
                <c:pt idx="414">
                  <c:v>45525</c:v>
                </c:pt>
                <c:pt idx="415">
                  <c:v>45526</c:v>
                </c:pt>
                <c:pt idx="416">
                  <c:v>45527</c:v>
                </c:pt>
                <c:pt idx="417">
                  <c:v>45530</c:v>
                </c:pt>
                <c:pt idx="418">
                  <c:v>45531</c:v>
                </c:pt>
                <c:pt idx="419">
                  <c:v>45532</c:v>
                </c:pt>
                <c:pt idx="420">
                  <c:v>45533</c:v>
                </c:pt>
                <c:pt idx="421">
                  <c:v>45534</c:v>
                </c:pt>
                <c:pt idx="422">
                  <c:v>45537</c:v>
                </c:pt>
                <c:pt idx="423">
                  <c:v>45538</c:v>
                </c:pt>
                <c:pt idx="424">
                  <c:v>45539</c:v>
                </c:pt>
                <c:pt idx="425">
                  <c:v>45540</c:v>
                </c:pt>
                <c:pt idx="426">
                  <c:v>45541</c:v>
                </c:pt>
                <c:pt idx="427">
                  <c:v>45544</c:v>
                </c:pt>
                <c:pt idx="428">
                  <c:v>45545</c:v>
                </c:pt>
                <c:pt idx="429">
                  <c:v>45546</c:v>
                </c:pt>
                <c:pt idx="430">
                  <c:v>45547</c:v>
                </c:pt>
                <c:pt idx="431">
                  <c:v>45548</c:v>
                </c:pt>
                <c:pt idx="432">
                  <c:v>45551</c:v>
                </c:pt>
                <c:pt idx="433">
                  <c:v>45552</c:v>
                </c:pt>
                <c:pt idx="434">
                  <c:v>45553</c:v>
                </c:pt>
                <c:pt idx="435">
                  <c:v>45554</c:v>
                </c:pt>
                <c:pt idx="436">
                  <c:v>45555</c:v>
                </c:pt>
                <c:pt idx="437">
                  <c:v>45558</c:v>
                </c:pt>
                <c:pt idx="438">
                  <c:v>45559</c:v>
                </c:pt>
                <c:pt idx="439">
                  <c:v>45560</c:v>
                </c:pt>
                <c:pt idx="440">
                  <c:v>45561</c:v>
                </c:pt>
                <c:pt idx="441">
                  <c:v>45562</c:v>
                </c:pt>
                <c:pt idx="442">
                  <c:v>45565</c:v>
                </c:pt>
                <c:pt idx="443">
                  <c:v>45566</c:v>
                </c:pt>
                <c:pt idx="444">
                  <c:v>45567</c:v>
                </c:pt>
                <c:pt idx="445">
                  <c:v>45568</c:v>
                </c:pt>
                <c:pt idx="446">
                  <c:v>45569</c:v>
                </c:pt>
                <c:pt idx="447">
                  <c:v>45572</c:v>
                </c:pt>
                <c:pt idx="448">
                  <c:v>45573</c:v>
                </c:pt>
                <c:pt idx="449">
                  <c:v>45574</c:v>
                </c:pt>
                <c:pt idx="450">
                  <c:v>45575</c:v>
                </c:pt>
                <c:pt idx="451">
                  <c:v>45576</c:v>
                </c:pt>
                <c:pt idx="452">
                  <c:v>45579</c:v>
                </c:pt>
                <c:pt idx="453">
                  <c:v>45580</c:v>
                </c:pt>
                <c:pt idx="454">
                  <c:v>45581</c:v>
                </c:pt>
                <c:pt idx="455">
                  <c:v>45582</c:v>
                </c:pt>
                <c:pt idx="456">
                  <c:v>45583</c:v>
                </c:pt>
                <c:pt idx="457">
                  <c:v>45586</c:v>
                </c:pt>
                <c:pt idx="458">
                  <c:v>45587</c:v>
                </c:pt>
                <c:pt idx="459">
                  <c:v>45588</c:v>
                </c:pt>
                <c:pt idx="460">
                  <c:v>45589</c:v>
                </c:pt>
                <c:pt idx="461">
                  <c:v>45590</c:v>
                </c:pt>
                <c:pt idx="462">
                  <c:v>45593</c:v>
                </c:pt>
                <c:pt idx="463">
                  <c:v>45594</c:v>
                </c:pt>
                <c:pt idx="464">
                  <c:v>45595</c:v>
                </c:pt>
                <c:pt idx="465">
                  <c:v>45596</c:v>
                </c:pt>
                <c:pt idx="466">
                  <c:v>45597</c:v>
                </c:pt>
                <c:pt idx="467">
                  <c:v>45601</c:v>
                </c:pt>
                <c:pt idx="468">
                  <c:v>45602</c:v>
                </c:pt>
                <c:pt idx="469">
                  <c:v>45603</c:v>
                </c:pt>
                <c:pt idx="470">
                  <c:v>45604</c:v>
                </c:pt>
                <c:pt idx="471">
                  <c:v>45607</c:v>
                </c:pt>
                <c:pt idx="472">
                  <c:v>45608</c:v>
                </c:pt>
                <c:pt idx="473">
                  <c:v>45609</c:v>
                </c:pt>
                <c:pt idx="474">
                  <c:v>45610</c:v>
                </c:pt>
                <c:pt idx="475">
                  <c:v>45611</c:v>
                </c:pt>
                <c:pt idx="476">
                  <c:v>45614</c:v>
                </c:pt>
                <c:pt idx="477">
                  <c:v>45615</c:v>
                </c:pt>
                <c:pt idx="478">
                  <c:v>45616</c:v>
                </c:pt>
                <c:pt idx="479">
                  <c:v>45617</c:v>
                </c:pt>
                <c:pt idx="480">
                  <c:v>45618</c:v>
                </c:pt>
                <c:pt idx="481">
                  <c:v>45621</c:v>
                </c:pt>
                <c:pt idx="482">
                  <c:v>45622</c:v>
                </c:pt>
                <c:pt idx="483">
                  <c:v>45623</c:v>
                </c:pt>
                <c:pt idx="484">
                  <c:v>45624</c:v>
                </c:pt>
                <c:pt idx="485">
                  <c:v>45625</c:v>
                </c:pt>
                <c:pt idx="486">
                  <c:v>45628</c:v>
                </c:pt>
                <c:pt idx="487">
                  <c:v>45629</c:v>
                </c:pt>
                <c:pt idx="488">
                  <c:v>45630</c:v>
                </c:pt>
                <c:pt idx="489">
                  <c:v>45631</c:v>
                </c:pt>
                <c:pt idx="490">
                  <c:v>45632</c:v>
                </c:pt>
                <c:pt idx="491">
                  <c:v>45635</c:v>
                </c:pt>
                <c:pt idx="492">
                  <c:v>45636</c:v>
                </c:pt>
                <c:pt idx="493">
                  <c:v>45637</c:v>
                </c:pt>
                <c:pt idx="494">
                  <c:v>45638</c:v>
                </c:pt>
                <c:pt idx="495">
                  <c:v>45639</c:v>
                </c:pt>
                <c:pt idx="496">
                  <c:v>45642</c:v>
                </c:pt>
                <c:pt idx="497">
                  <c:v>45643</c:v>
                </c:pt>
                <c:pt idx="498">
                  <c:v>45644</c:v>
                </c:pt>
                <c:pt idx="499">
                  <c:v>45645</c:v>
                </c:pt>
                <c:pt idx="500">
                  <c:v>45646</c:v>
                </c:pt>
                <c:pt idx="501">
                  <c:v>45649</c:v>
                </c:pt>
                <c:pt idx="502">
                  <c:v>45650</c:v>
                </c:pt>
                <c:pt idx="503">
                  <c:v>45651</c:v>
                </c:pt>
                <c:pt idx="504">
                  <c:v>45652</c:v>
                </c:pt>
                <c:pt idx="505">
                  <c:v>45653</c:v>
                </c:pt>
                <c:pt idx="506">
                  <c:v>45656</c:v>
                </c:pt>
              </c:numCache>
            </c:numRef>
          </c:cat>
          <c:val>
            <c:numRef>
              <c:f>'5_Old'!$H$7:$H$513</c:f>
            </c:numRef>
          </c:val>
          <c:smooth val="0"/>
          <c:extLst>
            <c:ext xmlns:c16="http://schemas.microsoft.com/office/drawing/2014/chart" uri="{C3380CC4-5D6E-409C-BE32-E72D297353CC}">
              <c16:uniqueId val="{00000000-B17E-4507-9205-3D874107C977}"/>
            </c:ext>
          </c:extLst>
        </c:ser>
        <c:ser>
          <c:idx val="1"/>
          <c:order val="1"/>
          <c:tx>
            <c:strRef>
              <c:f>'5_Old'!$I$6</c:f>
              <c:strCache>
                <c:ptCount val="1"/>
                <c:pt idx="0">
                  <c:v>Индекс FTSE Renaissan_EMEA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'5_Old'!$G$7:$G$513</c:f>
              <c:numCache>
                <c:formatCode>m/d/yyyy</c:formatCode>
                <c:ptCount val="507"/>
                <c:pt idx="0">
                  <c:v>44929</c:v>
                </c:pt>
                <c:pt idx="1">
                  <c:v>44930</c:v>
                </c:pt>
                <c:pt idx="2">
                  <c:v>44931</c:v>
                </c:pt>
                <c:pt idx="3">
                  <c:v>44932</c:v>
                </c:pt>
                <c:pt idx="4">
                  <c:v>44935</c:v>
                </c:pt>
                <c:pt idx="5">
                  <c:v>44936</c:v>
                </c:pt>
                <c:pt idx="6">
                  <c:v>44937</c:v>
                </c:pt>
                <c:pt idx="7">
                  <c:v>44938</c:v>
                </c:pt>
                <c:pt idx="8">
                  <c:v>44939</c:v>
                </c:pt>
                <c:pt idx="9">
                  <c:v>44942</c:v>
                </c:pt>
                <c:pt idx="10">
                  <c:v>44943</c:v>
                </c:pt>
                <c:pt idx="11">
                  <c:v>44944</c:v>
                </c:pt>
                <c:pt idx="12">
                  <c:v>44945</c:v>
                </c:pt>
                <c:pt idx="13">
                  <c:v>44946</c:v>
                </c:pt>
                <c:pt idx="14">
                  <c:v>44949</c:v>
                </c:pt>
                <c:pt idx="15">
                  <c:v>44950</c:v>
                </c:pt>
                <c:pt idx="16">
                  <c:v>44951</c:v>
                </c:pt>
                <c:pt idx="17">
                  <c:v>44952</c:v>
                </c:pt>
                <c:pt idx="18">
                  <c:v>44953</c:v>
                </c:pt>
                <c:pt idx="19">
                  <c:v>44956</c:v>
                </c:pt>
                <c:pt idx="20">
                  <c:v>44957</c:v>
                </c:pt>
                <c:pt idx="21">
                  <c:v>44958</c:v>
                </c:pt>
                <c:pt idx="22">
                  <c:v>44959</c:v>
                </c:pt>
                <c:pt idx="23">
                  <c:v>44960</c:v>
                </c:pt>
                <c:pt idx="24">
                  <c:v>44963</c:v>
                </c:pt>
                <c:pt idx="25">
                  <c:v>44964</c:v>
                </c:pt>
                <c:pt idx="26">
                  <c:v>44965</c:v>
                </c:pt>
                <c:pt idx="27">
                  <c:v>44966</c:v>
                </c:pt>
                <c:pt idx="28">
                  <c:v>44967</c:v>
                </c:pt>
                <c:pt idx="29">
                  <c:v>44970</c:v>
                </c:pt>
                <c:pt idx="30">
                  <c:v>44971</c:v>
                </c:pt>
                <c:pt idx="31">
                  <c:v>44972</c:v>
                </c:pt>
                <c:pt idx="32">
                  <c:v>44973</c:v>
                </c:pt>
                <c:pt idx="33">
                  <c:v>44974</c:v>
                </c:pt>
                <c:pt idx="34">
                  <c:v>44977</c:v>
                </c:pt>
                <c:pt idx="35">
                  <c:v>44978</c:v>
                </c:pt>
                <c:pt idx="36">
                  <c:v>44979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45006</c:v>
                </c:pt>
                <c:pt idx="54">
                  <c:v>45007</c:v>
                </c:pt>
                <c:pt idx="55">
                  <c:v>45008</c:v>
                </c:pt>
                <c:pt idx="56">
                  <c:v>45009</c:v>
                </c:pt>
                <c:pt idx="57">
                  <c:v>45012</c:v>
                </c:pt>
                <c:pt idx="58">
                  <c:v>45013</c:v>
                </c:pt>
                <c:pt idx="59">
                  <c:v>45014</c:v>
                </c:pt>
                <c:pt idx="60">
                  <c:v>45015</c:v>
                </c:pt>
                <c:pt idx="61">
                  <c:v>45016</c:v>
                </c:pt>
                <c:pt idx="62">
                  <c:v>45019</c:v>
                </c:pt>
                <c:pt idx="63">
                  <c:v>45020</c:v>
                </c:pt>
                <c:pt idx="64">
                  <c:v>45021</c:v>
                </c:pt>
                <c:pt idx="65">
                  <c:v>45022</c:v>
                </c:pt>
                <c:pt idx="66">
                  <c:v>45023</c:v>
                </c:pt>
                <c:pt idx="67">
                  <c:v>45026</c:v>
                </c:pt>
                <c:pt idx="68">
                  <c:v>45027</c:v>
                </c:pt>
                <c:pt idx="69">
                  <c:v>45028</c:v>
                </c:pt>
                <c:pt idx="70">
                  <c:v>45029</c:v>
                </c:pt>
                <c:pt idx="71">
                  <c:v>45030</c:v>
                </c:pt>
                <c:pt idx="72">
                  <c:v>45033</c:v>
                </c:pt>
                <c:pt idx="73">
                  <c:v>45034</c:v>
                </c:pt>
                <c:pt idx="74">
                  <c:v>45035</c:v>
                </c:pt>
                <c:pt idx="75">
                  <c:v>45036</c:v>
                </c:pt>
                <c:pt idx="76">
                  <c:v>45037</c:v>
                </c:pt>
                <c:pt idx="77">
                  <c:v>45040</c:v>
                </c:pt>
                <c:pt idx="78">
                  <c:v>45041</c:v>
                </c:pt>
                <c:pt idx="79">
                  <c:v>45042</c:v>
                </c:pt>
                <c:pt idx="80">
                  <c:v>45043</c:v>
                </c:pt>
                <c:pt idx="81">
                  <c:v>45044</c:v>
                </c:pt>
                <c:pt idx="82">
                  <c:v>45048</c:v>
                </c:pt>
                <c:pt idx="83">
                  <c:v>45049</c:v>
                </c:pt>
                <c:pt idx="84">
                  <c:v>45050</c:v>
                </c:pt>
                <c:pt idx="85">
                  <c:v>45051</c:v>
                </c:pt>
                <c:pt idx="86">
                  <c:v>45054</c:v>
                </c:pt>
                <c:pt idx="87">
                  <c:v>45056</c:v>
                </c:pt>
                <c:pt idx="88">
                  <c:v>45057</c:v>
                </c:pt>
                <c:pt idx="89">
                  <c:v>45058</c:v>
                </c:pt>
                <c:pt idx="90">
                  <c:v>45061</c:v>
                </c:pt>
                <c:pt idx="91">
                  <c:v>45062</c:v>
                </c:pt>
                <c:pt idx="92">
                  <c:v>45063</c:v>
                </c:pt>
                <c:pt idx="93">
                  <c:v>45064</c:v>
                </c:pt>
                <c:pt idx="94">
                  <c:v>45065</c:v>
                </c:pt>
                <c:pt idx="95">
                  <c:v>45068</c:v>
                </c:pt>
                <c:pt idx="96">
                  <c:v>45069</c:v>
                </c:pt>
                <c:pt idx="97">
                  <c:v>45070</c:v>
                </c:pt>
                <c:pt idx="98">
                  <c:v>45071</c:v>
                </c:pt>
                <c:pt idx="99">
                  <c:v>45072</c:v>
                </c:pt>
                <c:pt idx="100">
                  <c:v>45075</c:v>
                </c:pt>
                <c:pt idx="101">
                  <c:v>45076</c:v>
                </c:pt>
                <c:pt idx="102">
                  <c:v>45077</c:v>
                </c:pt>
                <c:pt idx="103">
                  <c:v>45078</c:v>
                </c:pt>
                <c:pt idx="104">
                  <c:v>45079</c:v>
                </c:pt>
                <c:pt idx="105">
                  <c:v>45082</c:v>
                </c:pt>
                <c:pt idx="106">
                  <c:v>45083</c:v>
                </c:pt>
                <c:pt idx="107">
                  <c:v>45084</c:v>
                </c:pt>
                <c:pt idx="108">
                  <c:v>45085</c:v>
                </c:pt>
                <c:pt idx="109">
                  <c:v>45086</c:v>
                </c:pt>
                <c:pt idx="110">
                  <c:v>45090</c:v>
                </c:pt>
                <c:pt idx="111">
                  <c:v>45091</c:v>
                </c:pt>
                <c:pt idx="112">
                  <c:v>45092</c:v>
                </c:pt>
                <c:pt idx="113">
                  <c:v>45093</c:v>
                </c:pt>
                <c:pt idx="114">
                  <c:v>45096</c:v>
                </c:pt>
                <c:pt idx="115">
                  <c:v>45097</c:v>
                </c:pt>
                <c:pt idx="116">
                  <c:v>45098</c:v>
                </c:pt>
                <c:pt idx="117">
                  <c:v>45099</c:v>
                </c:pt>
                <c:pt idx="118">
                  <c:v>45100</c:v>
                </c:pt>
                <c:pt idx="119">
                  <c:v>45103</c:v>
                </c:pt>
                <c:pt idx="120">
                  <c:v>45104</c:v>
                </c:pt>
                <c:pt idx="121">
                  <c:v>45105</c:v>
                </c:pt>
                <c:pt idx="122">
                  <c:v>45106</c:v>
                </c:pt>
                <c:pt idx="123">
                  <c:v>45107</c:v>
                </c:pt>
                <c:pt idx="124">
                  <c:v>45110</c:v>
                </c:pt>
                <c:pt idx="125">
                  <c:v>45111</c:v>
                </c:pt>
                <c:pt idx="126">
                  <c:v>45112</c:v>
                </c:pt>
                <c:pt idx="127">
                  <c:v>45113</c:v>
                </c:pt>
                <c:pt idx="128">
                  <c:v>45114</c:v>
                </c:pt>
                <c:pt idx="129">
                  <c:v>45117</c:v>
                </c:pt>
                <c:pt idx="130">
                  <c:v>45118</c:v>
                </c:pt>
                <c:pt idx="131">
                  <c:v>45119</c:v>
                </c:pt>
                <c:pt idx="132">
                  <c:v>45120</c:v>
                </c:pt>
                <c:pt idx="133">
                  <c:v>45121</c:v>
                </c:pt>
                <c:pt idx="134">
                  <c:v>45124</c:v>
                </c:pt>
                <c:pt idx="135">
                  <c:v>45125</c:v>
                </c:pt>
                <c:pt idx="136">
                  <c:v>45126</c:v>
                </c:pt>
                <c:pt idx="137">
                  <c:v>45127</c:v>
                </c:pt>
                <c:pt idx="138">
                  <c:v>45128</c:v>
                </c:pt>
                <c:pt idx="139">
                  <c:v>45131</c:v>
                </c:pt>
                <c:pt idx="140">
                  <c:v>45132</c:v>
                </c:pt>
                <c:pt idx="141">
                  <c:v>45133</c:v>
                </c:pt>
                <c:pt idx="142">
                  <c:v>45134</c:v>
                </c:pt>
                <c:pt idx="143">
                  <c:v>45135</c:v>
                </c:pt>
                <c:pt idx="144">
                  <c:v>45138</c:v>
                </c:pt>
                <c:pt idx="145">
                  <c:v>45139</c:v>
                </c:pt>
                <c:pt idx="146">
                  <c:v>45140</c:v>
                </c:pt>
                <c:pt idx="147">
                  <c:v>45141</c:v>
                </c:pt>
                <c:pt idx="148">
                  <c:v>45142</c:v>
                </c:pt>
                <c:pt idx="149">
                  <c:v>45145</c:v>
                </c:pt>
                <c:pt idx="150">
                  <c:v>45146</c:v>
                </c:pt>
                <c:pt idx="151">
                  <c:v>45147</c:v>
                </c:pt>
                <c:pt idx="152">
                  <c:v>45148</c:v>
                </c:pt>
                <c:pt idx="153">
                  <c:v>45149</c:v>
                </c:pt>
                <c:pt idx="154">
                  <c:v>45152</c:v>
                </c:pt>
                <c:pt idx="155">
                  <c:v>45153</c:v>
                </c:pt>
                <c:pt idx="156">
                  <c:v>45154</c:v>
                </c:pt>
                <c:pt idx="157">
                  <c:v>45155</c:v>
                </c:pt>
                <c:pt idx="158">
                  <c:v>45156</c:v>
                </c:pt>
                <c:pt idx="159">
                  <c:v>45159</c:v>
                </c:pt>
                <c:pt idx="160">
                  <c:v>45160</c:v>
                </c:pt>
                <c:pt idx="161">
                  <c:v>45161</c:v>
                </c:pt>
                <c:pt idx="162">
                  <c:v>45162</c:v>
                </c:pt>
                <c:pt idx="163">
                  <c:v>45163</c:v>
                </c:pt>
                <c:pt idx="164">
                  <c:v>45166</c:v>
                </c:pt>
                <c:pt idx="165">
                  <c:v>45167</c:v>
                </c:pt>
                <c:pt idx="166">
                  <c:v>45168</c:v>
                </c:pt>
                <c:pt idx="167">
                  <c:v>45169</c:v>
                </c:pt>
                <c:pt idx="168">
                  <c:v>45170</c:v>
                </c:pt>
                <c:pt idx="169">
                  <c:v>45173</c:v>
                </c:pt>
                <c:pt idx="170">
                  <c:v>45174</c:v>
                </c:pt>
                <c:pt idx="171">
                  <c:v>45175</c:v>
                </c:pt>
                <c:pt idx="172">
                  <c:v>45176</c:v>
                </c:pt>
                <c:pt idx="173">
                  <c:v>45177</c:v>
                </c:pt>
                <c:pt idx="174">
                  <c:v>45180</c:v>
                </c:pt>
                <c:pt idx="175">
                  <c:v>45181</c:v>
                </c:pt>
                <c:pt idx="176">
                  <c:v>45182</c:v>
                </c:pt>
                <c:pt idx="177">
                  <c:v>45183</c:v>
                </c:pt>
                <c:pt idx="178">
                  <c:v>45184</c:v>
                </c:pt>
                <c:pt idx="179">
                  <c:v>45187</c:v>
                </c:pt>
                <c:pt idx="180">
                  <c:v>45188</c:v>
                </c:pt>
                <c:pt idx="181">
                  <c:v>45189</c:v>
                </c:pt>
                <c:pt idx="182">
                  <c:v>45190</c:v>
                </c:pt>
                <c:pt idx="183">
                  <c:v>45191</c:v>
                </c:pt>
                <c:pt idx="184">
                  <c:v>45194</c:v>
                </c:pt>
                <c:pt idx="185">
                  <c:v>45195</c:v>
                </c:pt>
                <c:pt idx="186">
                  <c:v>45196</c:v>
                </c:pt>
                <c:pt idx="187">
                  <c:v>45197</c:v>
                </c:pt>
                <c:pt idx="188">
                  <c:v>45198</c:v>
                </c:pt>
                <c:pt idx="189">
                  <c:v>45201</c:v>
                </c:pt>
                <c:pt idx="190">
                  <c:v>45202</c:v>
                </c:pt>
                <c:pt idx="191">
                  <c:v>45203</c:v>
                </c:pt>
                <c:pt idx="192">
                  <c:v>45204</c:v>
                </c:pt>
                <c:pt idx="193">
                  <c:v>45205</c:v>
                </c:pt>
                <c:pt idx="194">
                  <c:v>45208</c:v>
                </c:pt>
                <c:pt idx="195">
                  <c:v>45209</c:v>
                </c:pt>
                <c:pt idx="196">
                  <c:v>45210</c:v>
                </c:pt>
                <c:pt idx="197">
                  <c:v>45211</c:v>
                </c:pt>
                <c:pt idx="198">
                  <c:v>45212</c:v>
                </c:pt>
                <c:pt idx="199">
                  <c:v>45215</c:v>
                </c:pt>
                <c:pt idx="200">
                  <c:v>45216</c:v>
                </c:pt>
                <c:pt idx="201">
                  <c:v>45217</c:v>
                </c:pt>
                <c:pt idx="202">
                  <c:v>45218</c:v>
                </c:pt>
                <c:pt idx="203">
                  <c:v>45219</c:v>
                </c:pt>
                <c:pt idx="204">
                  <c:v>45222</c:v>
                </c:pt>
                <c:pt idx="205">
                  <c:v>45223</c:v>
                </c:pt>
                <c:pt idx="206">
                  <c:v>45224</c:v>
                </c:pt>
                <c:pt idx="207">
                  <c:v>45225</c:v>
                </c:pt>
                <c:pt idx="208">
                  <c:v>45226</c:v>
                </c:pt>
                <c:pt idx="209">
                  <c:v>45229</c:v>
                </c:pt>
                <c:pt idx="210">
                  <c:v>45230</c:v>
                </c:pt>
                <c:pt idx="211">
                  <c:v>45231</c:v>
                </c:pt>
                <c:pt idx="212">
                  <c:v>45232</c:v>
                </c:pt>
                <c:pt idx="213">
                  <c:v>45233</c:v>
                </c:pt>
                <c:pt idx="214">
                  <c:v>45236</c:v>
                </c:pt>
                <c:pt idx="215">
                  <c:v>45237</c:v>
                </c:pt>
                <c:pt idx="216">
                  <c:v>45238</c:v>
                </c:pt>
                <c:pt idx="217">
                  <c:v>45239</c:v>
                </c:pt>
                <c:pt idx="218">
                  <c:v>45240</c:v>
                </c:pt>
                <c:pt idx="219">
                  <c:v>45243</c:v>
                </c:pt>
                <c:pt idx="220">
                  <c:v>45244</c:v>
                </c:pt>
                <c:pt idx="221">
                  <c:v>45245</c:v>
                </c:pt>
                <c:pt idx="222">
                  <c:v>45246</c:v>
                </c:pt>
                <c:pt idx="223">
                  <c:v>45247</c:v>
                </c:pt>
                <c:pt idx="224">
                  <c:v>45250</c:v>
                </c:pt>
                <c:pt idx="225">
                  <c:v>45251</c:v>
                </c:pt>
                <c:pt idx="226">
                  <c:v>45252</c:v>
                </c:pt>
                <c:pt idx="227">
                  <c:v>45253</c:v>
                </c:pt>
                <c:pt idx="228">
                  <c:v>45254</c:v>
                </c:pt>
                <c:pt idx="229">
                  <c:v>45257</c:v>
                </c:pt>
                <c:pt idx="230">
                  <c:v>45258</c:v>
                </c:pt>
                <c:pt idx="231">
                  <c:v>45259</c:v>
                </c:pt>
                <c:pt idx="232">
                  <c:v>45260</c:v>
                </c:pt>
                <c:pt idx="233">
                  <c:v>45261</c:v>
                </c:pt>
                <c:pt idx="234">
                  <c:v>45264</c:v>
                </c:pt>
                <c:pt idx="235">
                  <c:v>45265</c:v>
                </c:pt>
                <c:pt idx="236">
                  <c:v>45266</c:v>
                </c:pt>
                <c:pt idx="237">
                  <c:v>45267</c:v>
                </c:pt>
                <c:pt idx="238">
                  <c:v>45268</c:v>
                </c:pt>
                <c:pt idx="239">
                  <c:v>45271</c:v>
                </c:pt>
                <c:pt idx="240">
                  <c:v>45272</c:v>
                </c:pt>
                <c:pt idx="241">
                  <c:v>45273</c:v>
                </c:pt>
                <c:pt idx="242">
                  <c:v>45274</c:v>
                </c:pt>
                <c:pt idx="243">
                  <c:v>45275</c:v>
                </c:pt>
                <c:pt idx="244">
                  <c:v>45278</c:v>
                </c:pt>
                <c:pt idx="245">
                  <c:v>45279</c:v>
                </c:pt>
                <c:pt idx="246">
                  <c:v>45280</c:v>
                </c:pt>
                <c:pt idx="247">
                  <c:v>45281</c:v>
                </c:pt>
                <c:pt idx="248">
                  <c:v>45282</c:v>
                </c:pt>
                <c:pt idx="249">
                  <c:v>45285</c:v>
                </c:pt>
                <c:pt idx="250">
                  <c:v>45286</c:v>
                </c:pt>
                <c:pt idx="251">
                  <c:v>45287</c:v>
                </c:pt>
                <c:pt idx="252">
                  <c:v>45288</c:v>
                </c:pt>
                <c:pt idx="253">
                  <c:v>45289</c:v>
                </c:pt>
                <c:pt idx="254">
                  <c:v>45294</c:v>
                </c:pt>
                <c:pt idx="255">
                  <c:v>45295</c:v>
                </c:pt>
                <c:pt idx="256">
                  <c:v>45296</c:v>
                </c:pt>
                <c:pt idx="257">
                  <c:v>45299</c:v>
                </c:pt>
                <c:pt idx="258">
                  <c:v>45300</c:v>
                </c:pt>
                <c:pt idx="259">
                  <c:v>45301</c:v>
                </c:pt>
                <c:pt idx="260">
                  <c:v>45302</c:v>
                </c:pt>
                <c:pt idx="261">
                  <c:v>45303</c:v>
                </c:pt>
                <c:pt idx="262">
                  <c:v>45306</c:v>
                </c:pt>
                <c:pt idx="263">
                  <c:v>45307</c:v>
                </c:pt>
                <c:pt idx="264">
                  <c:v>45308</c:v>
                </c:pt>
                <c:pt idx="265">
                  <c:v>45309</c:v>
                </c:pt>
                <c:pt idx="266">
                  <c:v>45310</c:v>
                </c:pt>
                <c:pt idx="267">
                  <c:v>45313</c:v>
                </c:pt>
                <c:pt idx="268">
                  <c:v>45314</c:v>
                </c:pt>
                <c:pt idx="269">
                  <c:v>45315</c:v>
                </c:pt>
                <c:pt idx="270">
                  <c:v>45316</c:v>
                </c:pt>
                <c:pt idx="271">
                  <c:v>45317</c:v>
                </c:pt>
                <c:pt idx="272">
                  <c:v>45320</c:v>
                </c:pt>
                <c:pt idx="273">
                  <c:v>45321</c:v>
                </c:pt>
                <c:pt idx="274">
                  <c:v>45322</c:v>
                </c:pt>
                <c:pt idx="275">
                  <c:v>45323</c:v>
                </c:pt>
                <c:pt idx="276">
                  <c:v>45324</c:v>
                </c:pt>
                <c:pt idx="277">
                  <c:v>45327</c:v>
                </c:pt>
                <c:pt idx="278">
                  <c:v>45328</c:v>
                </c:pt>
                <c:pt idx="279">
                  <c:v>45329</c:v>
                </c:pt>
                <c:pt idx="280">
                  <c:v>45330</c:v>
                </c:pt>
                <c:pt idx="281">
                  <c:v>45331</c:v>
                </c:pt>
                <c:pt idx="282">
                  <c:v>45334</c:v>
                </c:pt>
                <c:pt idx="283">
                  <c:v>45335</c:v>
                </c:pt>
                <c:pt idx="284">
                  <c:v>45336</c:v>
                </c:pt>
                <c:pt idx="285">
                  <c:v>45337</c:v>
                </c:pt>
                <c:pt idx="286">
                  <c:v>45338</c:v>
                </c:pt>
                <c:pt idx="287">
                  <c:v>45341</c:v>
                </c:pt>
                <c:pt idx="288">
                  <c:v>45342</c:v>
                </c:pt>
                <c:pt idx="289">
                  <c:v>45343</c:v>
                </c:pt>
                <c:pt idx="290">
                  <c:v>45344</c:v>
                </c:pt>
                <c:pt idx="291">
                  <c:v>45348</c:v>
                </c:pt>
                <c:pt idx="292">
                  <c:v>45349</c:v>
                </c:pt>
                <c:pt idx="293">
                  <c:v>45350</c:v>
                </c:pt>
                <c:pt idx="294">
                  <c:v>45351</c:v>
                </c:pt>
                <c:pt idx="295">
                  <c:v>45352</c:v>
                </c:pt>
                <c:pt idx="296">
                  <c:v>45355</c:v>
                </c:pt>
                <c:pt idx="297">
                  <c:v>45356</c:v>
                </c:pt>
                <c:pt idx="298">
                  <c:v>45357</c:v>
                </c:pt>
                <c:pt idx="299">
                  <c:v>45358</c:v>
                </c:pt>
                <c:pt idx="300">
                  <c:v>45362</c:v>
                </c:pt>
                <c:pt idx="301">
                  <c:v>45363</c:v>
                </c:pt>
                <c:pt idx="302">
                  <c:v>45364</c:v>
                </c:pt>
                <c:pt idx="303">
                  <c:v>45365</c:v>
                </c:pt>
                <c:pt idx="304">
                  <c:v>45366</c:v>
                </c:pt>
                <c:pt idx="305">
                  <c:v>45369</c:v>
                </c:pt>
                <c:pt idx="306">
                  <c:v>45370</c:v>
                </c:pt>
                <c:pt idx="307">
                  <c:v>45371</c:v>
                </c:pt>
                <c:pt idx="308">
                  <c:v>45372</c:v>
                </c:pt>
                <c:pt idx="309">
                  <c:v>45373</c:v>
                </c:pt>
                <c:pt idx="310">
                  <c:v>45376</c:v>
                </c:pt>
                <c:pt idx="311">
                  <c:v>45377</c:v>
                </c:pt>
                <c:pt idx="312">
                  <c:v>45378</c:v>
                </c:pt>
                <c:pt idx="313">
                  <c:v>45379</c:v>
                </c:pt>
                <c:pt idx="314">
                  <c:v>45380</c:v>
                </c:pt>
                <c:pt idx="315">
                  <c:v>45383</c:v>
                </c:pt>
                <c:pt idx="316">
                  <c:v>45384</c:v>
                </c:pt>
                <c:pt idx="317">
                  <c:v>45385</c:v>
                </c:pt>
                <c:pt idx="318">
                  <c:v>45386</c:v>
                </c:pt>
                <c:pt idx="319">
                  <c:v>45387</c:v>
                </c:pt>
                <c:pt idx="320">
                  <c:v>45390</c:v>
                </c:pt>
                <c:pt idx="321">
                  <c:v>45391</c:v>
                </c:pt>
                <c:pt idx="322">
                  <c:v>45392</c:v>
                </c:pt>
                <c:pt idx="323">
                  <c:v>45393</c:v>
                </c:pt>
                <c:pt idx="324">
                  <c:v>45394</c:v>
                </c:pt>
                <c:pt idx="325">
                  <c:v>45397</c:v>
                </c:pt>
                <c:pt idx="326">
                  <c:v>45398</c:v>
                </c:pt>
                <c:pt idx="327">
                  <c:v>45399</c:v>
                </c:pt>
                <c:pt idx="328">
                  <c:v>45400</c:v>
                </c:pt>
                <c:pt idx="329">
                  <c:v>45401</c:v>
                </c:pt>
                <c:pt idx="330">
                  <c:v>45404</c:v>
                </c:pt>
                <c:pt idx="331">
                  <c:v>45405</c:v>
                </c:pt>
                <c:pt idx="332">
                  <c:v>45406</c:v>
                </c:pt>
                <c:pt idx="333">
                  <c:v>45407</c:v>
                </c:pt>
                <c:pt idx="334">
                  <c:v>45408</c:v>
                </c:pt>
                <c:pt idx="335">
                  <c:v>45411</c:v>
                </c:pt>
                <c:pt idx="336">
                  <c:v>45412</c:v>
                </c:pt>
                <c:pt idx="337">
                  <c:v>45414</c:v>
                </c:pt>
                <c:pt idx="338">
                  <c:v>45415</c:v>
                </c:pt>
                <c:pt idx="339">
                  <c:v>45418</c:v>
                </c:pt>
                <c:pt idx="340">
                  <c:v>45419</c:v>
                </c:pt>
                <c:pt idx="341">
                  <c:v>45420</c:v>
                </c:pt>
                <c:pt idx="342">
                  <c:v>45422</c:v>
                </c:pt>
                <c:pt idx="343">
                  <c:v>45425</c:v>
                </c:pt>
                <c:pt idx="344">
                  <c:v>45426</c:v>
                </c:pt>
                <c:pt idx="345">
                  <c:v>45427</c:v>
                </c:pt>
                <c:pt idx="346">
                  <c:v>45428</c:v>
                </c:pt>
                <c:pt idx="347">
                  <c:v>45429</c:v>
                </c:pt>
                <c:pt idx="348">
                  <c:v>45432</c:v>
                </c:pt>
                <c:pt idx="349">
                  <c:v>45433</c:v>
                </c:pt>
                <c:pt idx="350">
                  <c:v>45434</c:v>
                </c:pt>
                <c:pt idx="351">
                  <c:v>45435</c:v>
                </c:pt>
                <c:pt idx="352">
                  <c:v>45436</c:v>
                </c:pt>
                <c:pt idx="353">
                  <c:v>45439</c:v>
                </c:pt>
                <c:pt idx="354">
                  <c:v>45440</c:v>
                </c:pt>
                <c:pt idx="355">
                  <c:v>45441</c:v>
                </c:pt>
                <c:pt idx="356">
                  <c:v>45442</c:v>
                </c:pt>
                <c:pt idx="357">
                  <c:v>45443</c:v>
                </c:pt>
                <c:pt idx="358">
                  <c:v>45446</c:v>
                </c:pt>
                <c:pt idx="359">
                  <c:v>45447</c:v>
                </c:pt>
                <c:pt idx="360">
                  <c:v>45448</c:v>
                </c:pt>
                <c:pt idx="361">
                  <c:v>45449</c:v>
                </c:pt>
                <c:pt idx="362">
                  <c:v>45450</c:v>
                </c:pt>
                <c:pt idx="363">
                  <c:v>45453</c:v>
                </c:pt>
                <c:pt idx="364">
                  <c:v>45454</c:v>
                </c:pt>
                <c:pt idx="365">
                  <c:v>45456</c:v>
                </c:pt>
                <c:pt idx="366">
                  <c:v>45457</c:v>
                </c:pt>
                <c:pt idx="367">
                  <c:v>45460</c:v>
                </c:pt>
                <c:pt idx="368">
                  <c:v>45461</c:v>
                </c:pt>
                <c:pt idx="369">
                  <c:v>45462</c:v>
                </c:pt>
                <c:pt idx="370">
                  <c:v>45463</c:v>
                </c:pt>
                <c:pt idx="371">
                  <c:v>45464</c:v>
                </c:pt>
                <c:pt idx="372">
                  <c:v>45467</c:v>
                </c:pt>
                <c:pt idx="373">
                  <c:v>45468</c:v>
                </c:pt>
                <c:pt idx="374">
                  <c:v>45469</c:v>
                </c:pt>
                <c:pt idx="375">
                  <c:v>45470</c:v>
                </c:pt>
                <c:pt idx="376">
                  <c:v>45471</c:v>
                </c:pt>
                <c:pt idx="377">
                  <c:v>45474</c:v>
                </c:pt>
                <c:pt idx="378">
                  <c:v>45475</c:v>
                </c:pt>
                <c:pt idx="379">
                  <c:v>45476</c:v>
                </c:pt>
                <c:pt idx="380">
                  <c:v>45477</c:v>
                </c:pt>
                <c:pt idx="381">
                  <c:v>45478</c:v>
                </c:pt>
                <c:pt idx="382">
                  <c:v>45481</c:v>
                </c:pt>
                <c:pt idx="383">
                  <c:v>45482</c:v>
                </c:pt>
                <c:pt idx="384">
                  <c:v>45483</c:v>
                </c:pt>
                <c:pt idx="385">
                  <c:v>45484</c:v>
                </c:pt>
                <c:pt idx="386">
                  <c:v>45485</c:v>
                </c:pt>
                <c:pt idx="387">
                  <c:v>45488</c:v>
                </c:pt>
                <c:pt idx="388">
                  <c:v>45489</c:v>
                </c:pt>
                <c:pt idx="389">
                  <c:v>45490</c:v>
                </c:pt>
                <c:pt idx="390">
                  <c:v>45491</c:v>
                </c:pt>
                <c:pt idx="391">
                  <c:v>45492</c:v>
                </c:pt>
                <c:pt idx="392">
                  <c:v>45495</c:v>
                </c:pt>
                <c:pt idx="393">
                  <c:v>45496</c:v>
                </c:pt>
                <c:pt idx="394">
                  <c:v>45497</c:v>
                </c:pt>
                <c:pt idx="395">
                  <c:v>45498</c:v>
                </c:pt>
                <c:pt idx="396">
                  <c:v>45499</c:v>
                </c:pt>
                <c:pt idx="397">
                  <c:v>45502</c:v>
                </c:pt>
                <c:pt idx="398">
                  <c:v>45503</c:v>
                </c:pt>
                <c:pt idx="399">
                  <c:v>45504</c:v>
                </c:pt>
                <c:pt idx="400">
                  <c:v>45505</c:v>
                </c:pt>
                <c:pt idx="401">
                  <c:v>45506</c:v>
                </c:pt>
                <c:pt idx="402">
                  <c:v>45509</c:v>
                </c:pt>
                <c:pt idx="403">
                  <c:v>45510</c:v>
                </c:pt>
                <c:pt idx="404">
                  <c:v>45511</c:v>
                </c:pt>
                <c:pt idx="405">
                  <c:v>45512</c:v>
                </c:pt>
                <c:pt idx="406">
                  <c:v>45513</c:v>
                </c:pt>
                <c:pt idx="407">
                  <c:v>45516</c:v>
                </c:pt>
                <c:pt idx="408">
                  <c:v>45517</c:v>
                </c:pt>
                <c:pt idx="409">
                  <c:v>45518</c:v>
                </c:pt>
                <c:pt idx="410">
                  <c:v>45519</c:v>
                </c:pt>
                <c:pt idx="411">
                  <c:v>45520</c:v>
                </c:pt>
                <c:pt idx="412">
                  <c:v>45523</c:v>
                </c:pt>
                <c:pt idx="413">
                  <c:v>45524</c:v>
                </c:pt>
                <c:pt idx="414">
                  <c:v>45525</c:v>
                </c:pt>
                <c:pt idx="415">
                  <c:v>45526</c:v>
                </c:pt>
                <c:pt idx="416">
                  <c:v>45527</c:v>
                </c:pt>
                <c:pt idx="417">
                  <c:v>45530</c:v>
                </c:pt>
                <c:pt idx="418">
                  <c:v>45531</c:v>
                </c:pt>
                <c:pt idx="419">
                  <c:v>45532</c:v>
                </c:pt>
                <c:pt idx="420">
                  <c:v>45533</c:v>
                </c:pt>
                <c:pt idx="421">
                  <c:v>45534</c:v>
                </c:pt>
                <c:pt idx="422">
                  <c:v>45537</c:v>
                </c:pt>
                <c:pt idx="423">
                  <c:v>45538</c:v>
                </c:pt>
                <c:pt idx="424">
                  <c:v>45539</c:v>
                </c:pt>
                <c:pt idx="425">
                  <c:v>45540</c:v>
                </c:pt>
                <c:pt idx="426">
                  <c:v>45541</c:v>
                </c:pt>
                <c:pt idx="427">
                  <c:v>45544</c:v>
                </c:pt>
                <c:pt idx="428">
                  <c:v>45545</c:v>
                </c:pt>
                <c:pt idx="429">
                  <c:v>45546</c:v>
                </c:pt>
                <c:pt idx="430">
                  <c:v>45547</c:v>
                </c:pt>
                <c:pt idx="431">
                  <c:v>45548</c:v>
                </c:pt>
                <c:pt idx="432">
                  <c:v>45551</c:v>
                </c:pt>
                <c:pt idx="433">
                  <c:v>45552</c:v>
                </c:pt>
                <c:pt idx="434">
                  <c:v>45553</c:v>
                </c:pt>
                <c:pt idx="435">
                  <c:v>45554</c:v>
                </c:pt>
                <c:pt idx="436">
                  <c:v>45555</c:v>
                </c:pt>
                <c:pt idx="437">
                  <c:v>45558</c:v>
                </c:pt>
                <c:pt idx="438">
                  <c:v>45559</c:v>
                </c:pt>
                <c:pt idx="439">
                  <c:v>45560</c:v>
                </c:pt>
                <c:pt idx="440">
                  <c:v>45561</c:v>
                </c:pt>
                <c:pt idx="441">
                  <c:v>45562</c:v>
                </c:pt>
                <c:pt idx="442">
                  <c:v>45565</c:v>
                </c:pt>
                <c:pt idx="443">
                  <c:v>45566</c:v>
                </c:pt>
                <c:pt idx="444">
                  <c:v>45567</c:v>
                </c:pt>
                <c:pt idx="445">
                  <c:v>45568</c:v>
                </c:pt>
                <c:pt idx="446">
                  <c:v>45569</c:v>
                </c:pt>
                <c:pt idx="447">
                  <c:v>45572</c:v>
                </c:pt>
                <c:pt idx="448">
                  <c:v>45573</c:v>
                </c:pt>
                <c:pt idx="449">
                  <c:v>45574</c:v>
                </c:pt>
                <c:pt idx="450">
                  <c:v>45575</c:v>
                </c:pt>
                <c:pt idx="451">
                  <c:v>45576</c:v>
                </c:pt>
                <c:pt idx="452">
                  <c:v>45579</c:v>
                </c:pt>
                <c:pt idx="453">
                  <c:v>45580</c:v>
                </c:pt>
                <c:pt idx="454">
                  <c:v>45581</c:v>
                </c:pt>
                <c:pt idx="455">
                  <c:v>45582</c:v>
                </c:pt>
                <c:pt idx="456">
                  <c:v>45583</c:v>
                </c:pt>
                <c:pt idx="457">
                  <c:v>45586</c:v>
                </c:pt>
                <c:pt idx="458">
                  <c:v>45587</c:v>
                </c:pt>
                <c:pt idx="459">
                  <c:v>45588</c:v>
                </c:pt>
                <c:pt idx="460">
                  <c:v>45589</c:v>
                </c:pt>
                <c:pt idx="461">
                  <c:v>45590</c:v>
                </c:pt>
                <c:pt idx="462">
                  <c:v>45593</c:v>
                </c:pt>
                <c:pt idx="463">
                  <c:v>45594</c:v>
                </c:pt>
                <c:pt idx="464">
                  <c:v>45595</c:v>
                </c:pt>
                <c:pt idx="465">
                  <c:v>45596</c:v>
                </c:pt>
                <c:pt idx="466">
                  <c:v>45597</c:v>
                </c:pt>
                <c:pt idx="467">
                  <c:v>45601</c:v>
                </c:pt>
                <c:pt idx="468">
                  <c:v>45602</c:v>
                </c:pt>
                <c:pt idx="469">
                  <c:v>45603</c:v>
                </c:pt>
                <c:pt idx="470">
                  <c:v>45604</c:v>
                </c:pt>
                <c:pt idx="471">
                  <c:v>45607</c:v>
                </c:pt>
                <c:pt idx="472">
                  <c:v>45608</c:v>
                </c:pt>
                <c:pt idx="473">
                  <c:v>45609</c:v>
                </c:pt>
                <c:pt idx="474">
                  <c:v>45610</c:v>
                </c:pt>
                <c:pt idx="475">
                  <c:v>45611</c:v>
                </c:pt>
                <c:pt idx="476">
                  <c:v>45614</c:v>
                </c:pt>
                <c:pt idx="477">
                  <c:v>45615</c:v>
                </c:pt>
                <c:pt idx="478">
                  <c:v>45616</c:v>
                </c:pt>
                <c:pt idx="479">
                  <c:v>45617</c:v>
                </c:pt>
                <c:pt idx="480">
                  <c:v>45618</c:v>
                </c:pt>
                <c:pt idx="481">
                  <c:v>45621</c:v>
                </c:pt>
                <c:pt idx="482">
                  <c:v>45622</c:v>
                </c:pt>
                <c:pt idx="483">
                  <c:v>45623</c:v>
                </c:pt>
                <c:pt idx="484">
                  <c:v>45624</c:v>
                </c:pt>
                <c:pt idx="485">
                  <c:v>45625</c:v>
                </c:pt>
                <c:pt idx="486">
                  <c:v>45628</c:v>
                </c:pt>
                <c:pt idx="487">
                  <c:v>45629</c:v>
                </c:pt>
                <c:pt idx="488">
                  <c:v>45630</c:v>
                </c:pt>
                <c:pt idx="489">
                  <c:v>45631</c:v>
                </c:pt>
                <c:pt idx="490">
                  <c:v>45632</c:v>
                </c:pt>
                <c:pt idx="491">
                  <c:v>45635</c:v>
                </c:pt>
                <c:pt idx="492">
                  <c:v>45636</c:v>
                </c:pt>
                <c:pt idx="493">
                  <c:v>45637</c:v>
                </c:pt>
                <c:pt idx="494">
                  <c:v>45638</c:v>
                </c:pt>
                <c:pt idx="495">
                  <c:v>45639</c:v>
                </c:pt>
                <c:pt idx="496">
                  <c:v>45642</c:v>
                </c:pt>
                <c:pt idx="497">
                  <c:v>45643</c:v>
                </c:pt>
                <c:pt idx="498">
                  <c:v>45644</c:v>
                </c:pt>
                <c:pt idx="499">
                  <c:v>45645</c:v>
                </c:pt>
                <c:pt idx="500">
                  <c:v>45646</c:v>
                </c:pt>
                <c:pt idx="501">
                  <c:v>45649</c:v>
                </c:pt>
                <c:pt idx="502">
                  <c:v>45650</c:v>
                </c:pt>
                <c:pt idx="503">
                  <c:v>45651</c:v>
                </c:pt>
                <c:pt idx="504">
                  <c:v>45652</c:v>
                </c:pt>
                <c:pt idx="505">
                  <c:v>45653</c:v>
                </c:pt>
                <c:pt idx="506">
                  <c:v>45656</c:v>
                </c:pt>
              </c:numCache>
            </c:numRef>
          </c:cat>
          <c:val>
            <c:numRef>
              <c:f>'5_Old'!$I$7:$I$513</c:f>
            </c:numRef>
          </c:val>
          <c:smooth val="0"/>
          <c:extLst>
            <c:ext xmlns:c16="http://schemas.microsoft.com/office/drawing/2014/chart" uri="{C3380CC4-5D6E-409C-BE32-E72D297353CC}">
              <c16:uniqueId val="{00000001-B17E-4507-9205-3D874107C977}"/>
            </c:ext>
          </c:extLst>
        </c:ser>
        <c:ser>
          <c:idx val="2"/>
          <c:order val="2"/>
          <c:tx>
            <c:strRef>
              <c:f>'5_Old'!$J$6</c:f>
              <c:strCache>
                <c:ptCount val="1"/>
                <c:pt idx="0">
                  <c:v>Индекс FTSE Renaissan_Global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'5_Old'!$G$7:$G$513</c:f>
              <c:numCache>
                <c:formatCode>m/d/yyyy</c:formatCode>
                <c:ptCount val="507"/>
                <c:pt idx="0">
                  <c:v>44929</c:v>
                </c:pt>
                <c:pt idx="1">
                  <c:v>44930</c:v>
                </c:pt>
                <c:pt idx="2">
                  <c:v>44931</c:v>
                </c:pt>
                <c:pt idx="3">
                  <c:v>44932</c:v>
                </c:pt>
                <c:pt idx="4">
                  <c:v>44935</c:v>
                </c:pt>
                <c:pt idx="5">
                  <c:v>44936</c:v>
                </c:pt>
                <c:pt idx="6">
                  <c:v>44937</c:v>
                </c:pt>
                <c:pt idx="7">
                  <c:v>44938</c:v>
                </c:pt>
                <c:pt idx="8">
                  <c:v>44939</c:v>
                </c:pt>
                <c:pt idx="9">
                  <c:v>44942</c:v>
                </c:pt>
                <c:pt idx="10">
                  <c:v>44943</c:v>
                </c:pt>
                <c:pt idx="11">
                  <c:v>44944</c:v>
                </c:pt>
                <c:pt idx="12">
                  <c:v>44945</c:v>
                </c:pt>
                <c:pt idx="13">
                  <c:v>44946</c:v>
                </c:pt>
                <c:pt idx="14">
                  <c:v>44949</c:v>
                </c:pt>
                <c:pt idx="15">
                  <c:v>44950</c:v>
                </c:pt>
                <c:pt idx="16">
                  <c:v>44951</c:v>
                </c:pt>
                <c:pt idx="17">
                  <c:v>44952</c:v>
                </c:pt>
                <c:pt idx="18">
                  <c:v>44953</c:v>
                </c:pt>
                <c:pt idx="19">
                  <c:v>44956</c:v>
                </c:pt>
                <c:pt idx="20">
                  <c:v>44957</c:v>
                </c:pt>
                <c:pt idx="21">
                  <c:v>44958</c:v>
                </c:pt>
                <c:pt idx="22">
                  <c:v>44959</c:v>
                </c:pt>
                <c:pt idx="23">
                  <c:v>44960</c:v>
                </c:pt>
                <c:pt idx="24">
                  <c:v>44963</c:v>
                </c:pt>
                <c:pt idx="25">
                  <c:v>44964</c:v>
                </c:pt>
                <c:pt idx="26">
                  <c:v>44965</c:v>
                </c:pt>
                <c:pt idx="27">
                  <c:v>44966</c:v>
                </c:pt>
                <c:pt idx="28">
                  <c:v>44967</c:v>
                </c:pt>
                <c:pt idx="29">
                  <c:v>44970</c:v>
                </c:pt>
                <c:pt idx="30">
                  <c:v>44971</c:v>
                </c:pt>
                <c:pt idx="31">
                  <c:v>44972</c:v>
                </c:pt>
                <c:pt idx="32">
                  <c:v>44973</c:v>
                </c:pt>
                <c:pt idx="33">
                  <c:v>44974</c:v>
                </c:pt>
                <c:pt idx="34">
                  <c:v>44977</c:v>
                </c:pt>
                <c:pt idx="35">
                  <c:v>44978</c:v>
                </c:pt>
                <c:pt idx="36">
                  <c:v>44979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45006</c:v>
                </c:pt>
                <c:pt idx="54">
                  <c:v>45007</c:v>
                </c:pt>
                <c:pt idx="55">
                  <c:v>45008</c:v>
                </c:pt>
                <c:pt idx="56">
                  <c:v>45009</c:v>
                </c:pt>
                <c:pt idx="57">
                  <c:v>45012</c:v>
                </c:pt>
                <c:pt idx="58">
                  <c:v>45013</c:v>
                </c:pt>
                <c:pt idx="59">
                  <c:v>45014</c:v>
                </c:pt>
                <c:pt idx="60">
                  <c:v>45015</c:v>
                </c:pt>
                <c:pt idx="61">
                  <c:v>45016</c:v>
                </c:pt>
                <c:pt idx="62">
                  <c:v>45019</c:v>
                </c:pt>
                <c:pt idx="63">
                  <c:v>45020</c:v>
                </c:pt>
                <c:pt idx="64">
                  <c:v>45021</c:v>
                </c:pt>
                <c:pt idx="65">
                  <c:v>45022</c:v>
                </c:pt>
                <c:pt idx="66">
                  <c:v>45023</c:v>
                </c:pt>
                <c:pt idx="67">
                  <c:v>45026</c:v>
                </c:pt>
                <c:pt idx="68">
                  <c:v>45027</c:v>
                </c:pt>
                <c:pt idx="69">
                  <c:v>45028</c:v>
                </c:pt>
                <c:pt idx="70">
                  <c:v>45029</c:v>
                </c:pt>
                <c:pt idx="71">
                  <c:v>45030</c:v>
                </c:pt>
                <c:pt idx="72">
                  <c:v>45033</c:v>
                </c:pt>
                <c:pt idx="73">
                  <c:v>45034</c:v>
                </c:pt>
                <c:pt idx="74">
                  <c:v>45035</c:v>
                </c:pt>
                <c:pt idx="75">
                  <c:v>45036</c:v>
                </c:pt>
                <c:pt idx="76">
                  <c:v>45037</c:v>
                </c:pt>
                <c:pt idx="77">
                  <c:v>45040</c:v>
                </c:pt>
                <c:pt idx="78">
                  <c:v>45041</c:v>
                </c:pt>
                <c:pt idx="79">
                  <c:v>45042</c:v>
                </c:pt>
                <c:pt idx="80">
                  <c:v>45043</c:v>
                </c:pt>
                <c:pt idx="81">
                  <c:v>45044</c:v>
                </c:pt>
                <c:pt idx="82">
                  <c:v>45048</c:v>
                </c:pt>
                <c:pt idx="83">
                  <c:v>45049</c:v>
                </c:pt>
                <c:pt idx="84">
                  <c:v>45050</c:v>
                </c:pt>
                <c:pt idx="85">
                  <c:v>45051</c:v>
                </c:pt>
                <c:pt idx="86">
                  <c:v>45054</c:v>
                </c:pt>
                <c:pt idx="87">
                  <c:v>45056</c:v>
                </c:pt>
                <c:pt idx="88">
                  <c:v>45057</c:v>
                </c:pt>
                <c:pt idx="89">
                  <c:v>45058</c:v>
                </c:pt>
                <c:pt idx="90">
                  <c:v>45061</c:v>
                </c:pt>
                <c:pt idx="91">
                  <c:v>45062</c:v>
                </c:pt>
                <c:pt idx="92">
                  <c:v>45063</c:v>
                </c:pt>
                <c:pt idx="93">
                  <c:v>45064</c:v>
                </c:pt>
                <c:pt idx="94">
                  <c:v>45065</c:v>
                </c:pt>
                <c:pt idx="95">
                  <c:v>45068</c:v>
                </c:pt>
                <c:pt idx="96">
                  <c:v>45069</c:v>
                </c:pt>
                <c:pt idx="97">
                  <c:v>45070</c:v>
                </c:pt>
                <c:pt idx="98">
                  <c:v>45071</c:v>
                </c:pt>
                <c:pt idx="99">
                  <c:v>45072</c:v>
                </c:pt>
                <c:pt idx="100">
                  <c:v>45075</c:v>
                </c:pt>
                <c:pt idx="101">
                  <c:v>45076</c:v>
                </c:pt>
                <c:pt idx="102">
                  <c:v>45077</c:v>
                </c:pt>
                <c:pt idx="103">
                  <c:v>45078</c:v>
                </c:pt>
                <c:pt idx="104">
                  <c:v>45079</c:v>
                </c:pt>
                <c:pt idx="105">
                  <c:v>45082</c:v>
                </c:pt>
                <c:pt idx="106">
                  <c:v>45083</c:v>
                </c:pt>
                <c:pt idx="107">
                  <c:v>45084</c:v>
                </c:pt>
                <c:pt idx="108">
                  <c:v>45085</c:v>
                </c:pt>
                <c:pt idx="109">
                  <c:v>45086</c:v>
                </c:pt>
                <c:pt idx="110">
                  <c:v>45090</c:v>
                </c:pt>
                <c:pt idx="111">
                  <c:v>45091</c:v>
                </c:pt>
                <c:pt idx="112">
                  <c:v>45092</c:v>
                </c:pt>
                <c:pt idx="113">
                  <c:v>45093</c:v>
                </c:pt>
                <c:pt idx="114">
                  <c:v>45096</c:v>
                </c:pt>
                <c:pt idx="115">
                  <c:v>45097</c:v>
                </c:pt>
                <c:pt idx="116">
                  <c:v>45098</c:v>
                </c:pt>
                <c:pt idx="117">
                  <c:v>45099</c:v>
                </c:pt>
                <c:pt idx="118">
                  <c:v>45100</c:v>
                </c:pt>
                <c:pt idx="119">
                  <c:v>45103</c:v>
                </c:pt>
                <c:pt idx="120">
                  <c:v>45104</c:v>
                </c:pt>
                <c:pt idx="121">
                  <c:v>45105</c:v>
                </c:pt>
                <c:pt idx="122">
                  <c:v>45106</c:v>
                </c:pt>
                <c:pt idx="123">
                  <c:v>45107</c:v>
                </c:pt>
                <c:pt idx="124">
                  <c:v>45110</c:v>
                </c:pt>
                <c:pt idx="125">
                  <c:v>45111</c:v>
                </c:pt>
                <c:pt idx="126">
                  <c:v>45112</c:v>
                </c:pt>
                <c:pt idx="127">
                  <c:v>45113</c:v>
                </c:pt>
                <c:pt idx="128">
                  <c:v>45114</c:v>
                </c:pt>
                <c:pt idx="129">
                  <c:v>45117</c:v>
                </c:pt>
                <c:pt idx="130">
                  <c:v>45118</c:v>
                </c:pt>
                <c:pt idx="131">
                  <c:v>45119</c:v>
                </c:pt>
                <c:pt idx="132">
                  <c:v>45120</c:v>
                </c:pt>
                <c:pt idx="133">
                  <c:v>45121</c:v>
                </c:pt>
                <c:pt idx="134">
                  <c:v>45124</c:v>
                </c:pt>
                <c:pt idx="135">
                  <c:v>45125</c:v>
                </c:pt>
                <c:pt idx="136">
                  <c:v>45126</c:v>
                </c:pt>
                <c:pt idx="137">
                  <c:v>45127</c:v>
                </c:pt>
                <c:pt idx="138">
                  <c:v>45128</c:v>
                </c:pt>
                <c:pt idx="139">
                  <c:v>45131</c:v>
                </c:pt>
                <c:pt idx="140">
                  <c:v>45132</c:v>
                </c:pt>
                <c:pt idx="141">
                  <c:v>45133</c:v>
                </c:pt>
                <c:pt idx="142">
                  <c:v>45134</c:v>
                </c:pt>
                <c:pt idx="143">
                  <c:v>45135</c:v>
                </c:pt>
                <c:pt idx="144">
                  <c:v>45138</c:v>
                </c:pt>
                <c:pt idx="145">
                  <c:v>45139</c:v>
                </c:pt>
                <c:pt idx="146">
                  <c:v>45140</c:v>
                </c:pt>
                <c:pt idx="147">
                  <c:v>45141</c:v>
                </c:pt>
                <c:pt idx="148">
                  <c:v>45142</c:v>
                </c:pt>
                <c:pt idx="149">
                  <c:v>45145</c:v>
                </c:pt>
                <c:pt idx="150">
                  <c:v>45146</c:v>
                </c:pt>
                <c:pt idx="151">
                  <c:v>45147</c:v>
                </c:pt>
                <c:pt idx="152">
                  <c:v>45148</c:v>
                </c:pt>
                <c:pt idx="153">
                  <c:v>45149</c:v>
                </c:pt>
                <c:pt idx="154">
                  <c:v>45152</c:v>
                </c:pt>
                <c:pt idx="155">
                  <c:v>45153</c:v>
                </c:pt>
                <c:pt idx="156">
                  <c:v>45154</c:v>
                </c:pt>
                <c:pt idx="157">
                  <c:v>45155</c:v>
                </c:pt>
                <c:pt idx="158">
                  <c:v>45156</c:v>
                </c:pt>
                <c:pt idx="159">
                  <c:v>45159</c:v>
                </c:pt>
                <c:pt idx="160">
                  <c:v>45160</c:v>
                </c:pt>
                <c:pt idx="161">
                  <c:v>45161</c:v>
                </c:pt>
                <c:pt idx="162">
                  <c:v>45162</c:v>
                </c:pt>
                <c:pt idx="163">
                  <c:v>45163</c:v>
                </c:pt>
                <c:pt idx="164">
                  <c:v>45166</c:v>
                </c:pt>
                <c:pt idx="165">
                  <c:v>45167</c:v>
                </c:pt>
                <c:pt idx="166">
                  <c:v>45168</c:v>
                </c:pt>
                <c:pt idx="167">
                  <c:v>45169</c:v>
                </c:pt>
                <c:pt idx="168">
                  <c:v>45170</c:v>
                </c:pt>
                <c:pt idx="169">
                  <c:v>45173</c:v>
                </c:pt>
                <c:pt idx="170">
                  <c:v>45174</c:v>
                </c:pt>
                <c:pt idx="171">
                  <c:v>45175</c:v>
                </c:pt>
                <c:pt idx="172">
                  <c:v>45176</c:v>
                </c:pt>
                <c:pt idx="173">
                  <c:v>45177</c:v>
                </c:pt>
                <c:pt idx="174">
                  <c:v>45180</c:v>
                </c:pt>
                <c:pt idx="175">
                  <c:v>45181</c:v>
                </c:pt>
                <c:pt idx="176">
                  <c:v>45182</c:v>
                </c:pt>
                <c:pt idx="177">
                  <c:v>45183</c:v>
                </c:pt>
                <c:pt idx="178">
                  <c:v>45184</c:v>
                </c:pt>
                <c:pt idx="179">
                  <c:v>45187</c:v>
                </c:pt>
                <c:pt idx="180">
                  <c:v>45188</c:v>
                </c:pt>
                <c:pt idx="181">
                  <c:v>45189</c:v>
                </c:pt>
                <c:pt idx="182">
                  <c:v>45190</c:v>
                </c:pt>
                <c:pt idx="183">
                  <c:v>45191</c:v>
                </c:pt>
                <c:pt idx="184">
                  <c:v>45194</c:v>
                </c:pt>
                <c:pt idx="185">
                  <c:v>45195</c:v>
                </c:pt>
                <c:pt idx="186">
                  <c:v>45196</c:v>
                </c:pt>
                <c:pt idx="187">
                  <c:v>45197</c:v>
                </c:pt>
                <c:pt idx="188">
                  <c:v>45198</c:v>
                </c:pt>
                <c:pt idx="189">
                  <c:v>45201</c:v>
                </c:pt>
                <c:pt idx="190">
                  <c:v>45202</c:v>
                </c:pt>
                <c:pt idx="191">
                  <c:v>45203</c:v>
                </c:pt>
                <c:pt idx="192">
                  <c:v>45204</c:v>
                </c:pt>
                <c:pt idx="193">
                  <c:v>45205</c:v>
                </c:pt>
                <c:pt idx="194">
                  <c:v>45208</c:v>
                </c:pt>
                <c:pt idx="195">
                  <c:v>45209</c:v>
                </c:pt>
                <c:pt idx="196">
                  <c:v>45210</c:v>
                </c:pt>
                <c:pt idx="197">
                  <c:v>45211</c:v>
                </c:pt>
                <c:pt idx="198">
                  <c:v>45212</c:v>
                </c:pt>
                <c:pt idx="199">
                  <c:v>45215</c:v>
                </c:pt>
                <c:pt idx="200">
                  <c:v>45216</c:v>
                </c:pt>
                <c:pt idx="201">
                  <c:v>45217</c:v>
                </c:pt>
                <c:pt idx="202">
                  <c:v>45218</c:v>
                </c:pt>
                <c:pt idx="203">
                  <c:v>45219</c:v>
                </c:pt>
                <c:pt idx="204">
                  <c:v>45222</c:v>
                </c:pt>
                <c:pt idx="205">
                  <c:v>45223</c:v>
                </c:pt>
                <c:pt idx="206">
                  <c:v>45224</c:v>
                </c:pt>
                <c:pt idx="207">
                  <c:v>45225</c:v>
                </c:pt>
                <c:pt idx="208">
                  <c:v>45226</c:v>
                </c:pt>
                <c:pt idx="209">
                  <c:v>45229</c:v>
                </c:pt>
                <c:pt idx="210">
                  <c:v>45230</c:v>
                </c:pt>
                <c:pt idx="211">
                  <c:v>45231</c:v>
                </c:pt>
                <c:pt idx="212">
                  <c:v>45232</c:v>
                </c:pt>
                <c:pt idx="213">
                  <c:v>45233</c:v>
                </c:pt>
                <c:pt idx="214">
                  <c:v>45236</c:v>
                </c:pt>
                <c:pt idx="215">
                  <c:v>45237</c:v>
                </c:pt>
                <c:pt idx="216">
                  <c:v>45238</c:v>
                </c:pt>
                <c:pt idx="217">
                  <c:v>45239</c:v>
                </c:pt>
                <c:pt idx="218">
                  <c:v>45240</c:v>
                </c:pt>
                <c:pt idx="219">
                  <c:v>45243</c:v>
                </c:pt>
                <c:pt idx="220">
                  <c:v>45244</c:v>
                </c:pt>
                <c:pt idx="221">
                  <c:v>45245</c:v>
                </c:pt>
                <c:pt idx="222">
                  <c:v>45246</c:v>
                </c:pt>
                <c:pt idx="223">
                  <c:v>45247</c:v>
                </c:pt>
                <c:pt idx="224">
                  <c:v>45250</c:v>
                </c:pt>
                <c:pt idx="225">
                  <c:v>45251</c:v>
                </c:pt>
                <c:pt idx="226">
                  <c:v>45252</c:v>
                </c:pt>
                <c:pt idx="227">
                  <c:v>45253</c:v>
                </c:pt>
                <c:pt idx="228">
                  <c:v>45254</c:v>
                </c:pt>
                <c:pt idx="229">
                  <c:v>45257</c:v>
                </c:pt>
                <c:pt idx="230">
                  <c:v>45258</c:v>
                </c:pt>
                <c:pt idx="231">
                  <c:v>45259</c:v>
                </c:pt>
                <c:pt idx="232">
                  <c:v>45260</c:v>
                </c:pt>
                <c:pt idx="233">
                  <c:v>45261</c:v>
                </c:pt>
                <c:pt idx="234">
                  <c:v>45264</c:v>
                </c:pt>
                <c:pt idx="235">
                  <c:v>45265</c:v>
                </c:pt>
                <c:pt idx="236">
                  <c:v>45266</c:v>
                </c:pt>
                <c:pt idx="237">
                  <c:v>45267</c:v>
                </c:pt>
                <c:pt idx="238">
                  <c:v>45268</c:v>
                </c:pt>
                <c:pt idx="239">
                  <c:v>45271</c:v>
                </c:pt>
                <c:pt idx="240">
                  <c:v>45272</c:v>
                </c:pt>
                <c:pt idx="241">
                  <c:v>45273</c:v>
                </c:pt>
                <c:pt idx="242">
                  <c:v>45274</c:v>
                </c:pt>
                <c:pt idx="243">
                  <c:v>45275</c:v>
                </c:pt>
                <c:pt idx="244">
                  <c:v>45278</c:v>
                </c:pt>
                <c:pt idx="245">
                  <c:v>45279</c:v>
                </c:pt>
                <c:pt idx="246">
                  <c:v>45280</c:v>
                </c:pt>
                <c:pt idx="247">
                  <c:v>45281</c:v>
                </c:pt>
                <c:pt idx="248">
                  <c:v>45282</c:v>
                </c:pt>
                <c:pt idx="249">
                  <c:v>45285</c:v>
                </c:pt>
                <c:pt idx="250">
                  <c:v>45286</c:v>
                </c:pt>
                <c:pt idx="251">
                  <c:v>45287</c:v>
                </c:pt>
                <c:pt idx="252">
                  <c:v>45288</c:v>
                </c:pt>
                <c:pt idx="253">
                  <c:v>45289</c:v>
                </c:pt>
                <c:pt idx="254">
                  <c:v>45294</c:v>
                </c:pt>
                <c:pt idx="255">
                  <c:v>45295</c:v>
                </c:pt>
                <c:pt idx="256">
                  <c:v>45296</c:v>
                </c:pt>
                <c:pt idx="257">
                  <c:v>45299</c:v>
                </c:pt>
                <c:pt idx="258">
                  <c:v>45300</c:v>
                </c:pt>
                <c:pt idx="259">
                  <c:v>45301</c:v>
                </c:pt>
                <c:pt idx="260">
                  <c:v>45302</c:v>
                </c:pt>
                <c:pt idx="261">
                  <c:v>45303</c:v>
                </c:pt>
                <c:pt idx="262">
                  <c:v>45306</c:v>
                </c:pt>
                <c:pt idx="263">
                  <c:v>45307</c:v>
                </c:pt>
                <c:pt idx="264">
                  <c:v>45308</c:v>
                </c:pt>
                <c:pt idx="265">
                  <c:v>45309</c:v>
                </c:pt>
                <c:pt idx="266">
                  <c:v>45310</c:v>
                </c:pt>
                <c:pt idx="267">
                  <c:v>45313</c:v>
                </c:pt>
                <c:pt idx="268">
                  <c:v>45314</c:v>
                </c:pt>
                <c:pt idx="269">
                  <c:v>45315</c:v>
                </c:pt>
                <c:pt idx="270">
                  <c:v>45316</c:v>
                </c:pt>
                <c:pt idx="271">
                  <c:v>45317</c:v>
                </c:pt>
                <c:pt idx="272">
                  <c:v>45320</c:v>
                </c:pt>
                <c:pt idx="273">
                  <c:v>45321</c:v>
                </c:pt>
                <c:pt idx="274">
                  <c:v>45322</c:v>
                </c:pt>
                <c:pt idx="275">
                  <c:v>45323</c:v>
                </c:pt>
                <c:pt idx="276">
                  <c:v>45324</c:v>
                </c:pt>
                <c:pt idx="277">
                  <c:v>45327</c:v>
                </c:pt>
                <c:pt idx="278">
                  <c:v>45328</c:v>
                </c:pt>
                <c:pt idx="279">
                  <c:v>45329</c:v>
                </c:pt>
                <c:pt idx="280">
                  <c:v>45330</c:v>
                </c:pt>
                <c:pt idx="281">
                  <c:v>45331</c:v>
                </c:pt>
                <c:pt idx="282">
                  <c:v>45334</c:v>
                </c:pt>
                <c:pt idx="283">
                  <c:v>45335</c:v>
                </c:pt>
                <c:pt idx="284">
                  <c:v>45336</c:v>
                </c:pt>
                <c:pt idx="285">
                  <c:v>45337</c:v>
                </c:pt>
                <c:pt idx="286">
                  <c:v>45338</c:v>
                </c:pt>
                <c:pt idx="287">
                  <c:v>45341</c:v>
                </c:pt>
                <c:pt idx="288">
                  <c:v>45342</c:v>
                </c:pt>
                <c:pt idx="289">
                  <c:v>45343</c:v>
                </c:pt>
                <c:pt idx="290">
                  <c:v>45344</c:v>
                </c:pt>
                <c:pt idx="291">
                  <c:v>45348</c:v>
                </c:pt>
                <c:pt idx="292">
                  <c:v>45349</c:v>
                </c:pt>
                <c:pt idx="293">
                  <c:v>45350</c:v>
                </c:pt>
                <c:pt idx="294">
                  <c:v>45351</c:v>
                </c:pt>
                <c:pt idx="295">
                  <c:v>45352</c:v>
                </c:pt>
                <c:pt idx="296">
                  <c:v>45355</c:v>
                </c:pt>
                <c:pt idx="297">
                  <c:v>45356</c:v>
                </c:pt>
                <c:pt idx="298">
                  <c:v>45357</c:v>
                </c:pt>
                <c:pt idx="299">
                  <c:v>45358</c:v>
                </c:pt>
                <c:pt idx="300">
                  <c:v>45362</c:v>
                </c:pt>
                <c:pt idx="301">
                  <c:v>45363</c:v>
                </c:pt>
                <c:pt idx="302">
                  <c:v>45364</c:v>
                </c:pt>
                <c:pt idx="303">
                  <c:v>45365</c:v>
                </c:pt>
                <c:pt idx="304">
                  <c:v>45366</c:v>
                </c:pt>
                <c:pt idx="305">
                  <c:v>45369</c:v>
                </c:pt>
                <c:pt idx="306">
                  <c:v>45370</c:v>
                </c:pt>
                <c:pt idx="307">
                  <c:v>45371</c:v>
                </c:pt>
                <c:pt idx="308">
                  <c:v>45372</c:v>
                </c:pt>
                <c:pt idx="309">
                  <c:v>45373</c:v>
                </c:pt>
                <c:pt idx="310">
                  <c:v>45376</c:v>
                </c:pt>
                <c:pt idx="311">
                  <c:v>45377</c:v>
                </c:pt>
                <c:pt idx="312">
                  <c:v>45378</c:v>
                </c:pt>
                <c:pt idx="313">
                  <c:v>45379</c:v>
                </c:pt>
                <c:pt idx="314">
                  <c:v>45380</c:v>
                </c:pt>
                <c:pt idx="315">
                  <c:v>45383</c:v>
                </c:pt>
                <c:pt idx="316">
                  <c:v>45384</c:v>
                </c:pt>
                <c:pt idx="317">
                  <c:v>45385</c:v>
                </c:pt>
                <c:pt idx="318">
                  <c:v>45386</c:v>
                </c:pt>
                <c:pt idx="319">
                  <c:v>45387</c:v>
                </c:pt>
                <c:pt idx="320">
                  <c:v>45390</c:v>
                </c:pt>
                <c:pt idx="321">
                  <c:v>45391</c:v>
                </c:pt>
                <c:pt idx="322">
                  <c:v>45392</c:v>
                </c:pt>
                <c:pt idx="323">
                  <c:v>45393</c:v>
                </c:pt>
                <c:pt idx="324">
                  <c:v>45394</c:v>
                </c:pt>
                <c:pt idx="325">
                  <c:v>45397</c:v>
                </c:pt>
                <c:pt idx="326">
                  <c:v>45398</c:v>
                </c:pt>
                <c:pt idx="327">
                  <c:v>45399</c:v>
                </c:pt>
                <c:pt idx="328">
                  <c:v>45400</c:v>
                </c:pt>
                <c:pt idx="329">
                  <c:v>45401</c:v>
                </c:pt>
                <c:pt idx="330">
                  <c:v>45404</c:v>
                </c:pt>
                <c:pt idx="331">
                  <c:v>45405</c:v>
                </c:pt>
                <c:pt idx="332">
                  <c:v>45406</c:v>
                </c:pt>
                <c:pt idx="333">
                  <c:v>45407</c:v>
                </c:pt>
                <c:pt idx="334">
                  <c:v>45408</c:v>
                </c:pt>
                <c:pt idx="335">
                  <c:v>45411</c:v>
                </c:pt>
                <c:pt idx="336">
                  <c:v>45412</c:v>
                </c:pt>
                <c:pt idx="337">
                  <c:v>45414</c:v>
                </c:pt>
                <c:pt idx="338">
                  <c:v>45415</c:v>
                </c:pt>
                <c:pt idx="339">
                  <c:v>45418</c:v>
                </c:pt>
                <c:pt idx="340">
                  <c:v>45419</c:v>
                </c:pt>
                <c:pt idx="341">
                  <c:v>45420</c:v>
                </c:pt>
                <c:pt idx="342">
                  <c:v>45422</c:v>
                </c:pt>
                <c:pt idx="343">
                  <c:v>45425</c:v>
                </c:pt>
                <c:pt idx="344">
                  <c:v>45426</c:v>
                </c:pt>
                <c:pt idx="345">
                  <c:v>45427</c:v>
                </c:pt>
                <c:pt idx="346">
                  <c:v>45428</c:v>
                </c:pt>
                <c:pt idx="347">
                  <c:v>45429</c:v>
                </c:pt>
                <c:pt idx="348">
                  <c:v>45432</c:v>
                </c:pt>
                <c:pt idx="349">
                  <c:v>45433</c:v>
                </c:pt>
                <c:pt idx="350">
                  <c:v>45434</c:v>
                </c:pt>
                <c:pt idx="351">
                  <c:v>45435</c:v>
                </c:pt>
                <c:pt idx="352">
                  <c:v>45436</c:v>
                </c:pt>
                <c:pt idx="353">
                  <c:v>45439</c:v>
                </c:pt>
                <c:pt idx="354">
                  <c:v>45440</c:v>
                </c:pt>
                <c:pt idx="355">
                  <c:v>45441</c:v>
                </c:pt>
                <c:pt idx="356">
                  <c:v>45442</c:v>
                </c:pt>
                <c:pt idx="357">
                  <c:v>45443</c:v>
                </c:pt>
                <c:pt idx="358">
                  <c:v>45446</c:v>
                </c:pt>
                <c:pt idx="359">
                  <c:v>45447</c:v>
                </c:pt>
                <c:pt idx="360">
                  <c:v>45448</c:v>
                </c:pt>
                <c:pt idx="361">
                  <c:v>45449</c:v>
                </c:pt>
                <c:pt idx="362">
                  <c:v>45450</c:v>
                </c:pt>
                <c:pt idx="363">
                  <c:v>45453</c:v>
                </c:pt>
                <c:pt idx="364">
                  <c:v>45454</c:v>
                </c:pt>
                <c:pt idx="365">
                  <c:v>45456</c:v>
                </c:pt>
                <c:pt idx="366">
                  <c:v>45457</c:v>
                </c:pt>
                <c:pt idx="367">
                  <c:v>45460</c:v>
                </c:pt>
                <c:pt idx="368">
                  <c:v>45461</c:v>
                </c:pt>
                <c:pt idx="369">
                  <c:v>45462</c:v>
                </c:pt>
                <c:pt idx="370">
                  <c:v>45463</c:v>
                </c:pt>
                <c:pt idx="371">
                  <c:v>45464</c:v>
                </c:pt>
                <c:pt idx="372">
                  <c:v>45467</c:v>
                </c:pt>
                <c:pt idx="373">
                  <c:v>45468</c:v>
                </c:pt>
                <c:pt idx="374">
                  <c:v>45469</c:v>
                </c:pt>
                <c:pt idx="375">
                  <c:v>45470</c:v>
                </c:pt>
                <c:pt idx="376">
                  <c:v>45471</c:v>
                </c:pt>
                <c:pt idx="377">
                  <c:v>45474</c:v>
                </c:pt>
                <c:pt idx="378">
                  <c:v>45475</c:v>
                </c:pt>
                <c:pt idx="379">
                  <c:v>45476</c:v>
                </c:pt>
                <c:pt idx="380">
                  <c:v>45477</c:v>
                </c:pt>
                <c:pt idx="381">
                  <c:v>45478</c:v>
                </c:pt>
                <c:pt idx="382">
                  <c:v>45481</c:v>
                </c:pt>
                <c:pt idx="383">
                  <c:v>45482</c:v>
                </c:pt>
                <c:pt idx="384">
                  <c:v>45483</c:v>
                </c:pt>
                <c:pt idx="385">
                  <c:v>45484</c:v>
                </c:pt>
                <c:pt idx="386">
                  <c:v>45485</c:v>
                </c:pt>
                <c:pt idx="387">
                  <c:v>45488</c:v>
                </c:pt>
                <c:pt idx="388">
                  <c:v>45489</c:v>
                </c:pt>
                <c:pt idx="389">
                  <c:v>45490</c:v>
                </c:pt>
                <c:pt idx="390">
                  <c:v>45491</c:v>
                </c:pt>
                <c:pt idx="391">
                  <c:v>45492</c:v>
                </c:pt>
                <c:pt idx="392">
                  <c:v>45495</c:v>
                </c:pt>
                <c:pt idx="393">
                  <c:v>45496</c:v>
                </c:pt>
                <c:pt idx="394">
                  <c:v>45497</c:v>
                </c:pt>
                <c:pt idx="395">
                  <c:v>45498</c:v>
                </c:pt>
                <c:pt idx="396">
                  <c:v>45499</c:v>
                </c:pt>
                <c:pt idx="397">
                  <c:v>45502</c:v>
                </c:pt>
                <c:pt idx="398">
                  <c:v>45503</c:v>
                </c:pt>
                <c:pt idx="399">
                  <c:v>45504</c:v>
                </c:pt>
                <c:pt idx="400">
                  <c:v>45505</c:v>
                </c:pt>
                <c:pt idx="401">
                  <c:v>45506</c:v>
                </c:pt>
                <c:pt idx="402">
                  <c:v>45509</c:v>
                </c:pt>
                <c:pt idx="403">
                  <c:v>45510</c:v>
                </c:pt>
                <c:pt idx="404">
                  <c:v>45511</c:v>
                </c:pt>
                <c:pt idx="405">
                  <c:v>45512</c:v>
                </c:pt>
                <c:pt idx="406">
                  <c:v>45513</c:v>
                </c:pt>
                <c:pt idx="407">
                  <c:v>45516</c:v>
                </c:pt>
                <c:pt idx="408">
                  <c:v>45517</c:v>
                </c:pt>
                <c:pt idx="409">
                  <c:v>45518</c:v>
                </c:pt>
                <c:pt idx="410">
                  <c:v>45519</c:v>
                </c:pt>
                <c:pt idx="411">
                  <c:v>45520</c:v>
                </c:pt>
                <c:pt idx="412">
                  <c:v>45523</c:v>
                </c:pt>
                <c:pt idx="413">
                  <c:v>45524</c:v>
                </c:pt>
                <c:pt idx="414">
                  <c:v>45525</c:v>
                </c:pt>
                <c:pt idx="415">
                  <c:v>45526</c:v>
                </c:pt>
                <c:pt idx="416">
                  <c:v>45527</c:v>
                </c:pt>
                <c:pt idx="417">
                  <c:v>45530</c:v>
                </c:pt>
                <c:pt idx="418">
                  <c:v>45531</c:v>
                </c:pt>
                <c:pt idx="419">
                  <c:v>45532</c:v>
                </c:pt>
                <c:pt idx="420">
                  <c:v>45533</c:v>
                </c:pt>
                <c:pt idx="421">
                  <c:v>45534</c:v>
                </c:pt>
                <c:pt idx="422">
                  <c:v>45537</c:v>
                </c:pt>
                <c:pt idx="423">
                  <c:v>45538</c:v>
                </c:pt>
                <c:pt idx="424">
                  <c:v>45539</c:v>
                </c:pt>
                <c:pt idx="425">
                  <c:v>45540</c:v>
                </c:pt>
                <c:pt idx="426">
                  <c:v>45541</c:v>
                </c:pt>
                <c:pt idx="427">
                  <c:v>45544</c:v>
                </c:pt>
                <c:pt idx="428">
                  <c:v>45545</c:v>
                </c:pt>
                <c:pt idx="429">
                  <c:v>45546</c:v>
                </c:pt>
                <c:pt idx="430">
                  <c:v>45547</c:v>
                </c:pt>
                <c:pt idx="431">
                  <c:v>45548</c:v>
                </c:pt>
                <c:pt idx="432">
                  <c:v>45551</c:v>
                </c:pt>
                <c:pt idx="433">
                  <c:v>45552</c:v>
                </c:pt>
                <c:pt idx="434">
                  <c:v>45553</c:v>
                </c:pt>
                <c:pt idx="435">
                  <c:v>45554</c:v>
                </c:pt>
                <c:pt idx="436">
                  <c:v>45555</c:v>
                </c:pt>
                <c:pt idx="437">
                  <c:v>45558</c:v>
                </c:pt>
                <c:pt idx="438">
                  <c:v>45559</c:v>
                </c:pt>
                <c:pt idx="439">
                  <c:v>45560</c:v>
                </c:pt>
                <c:pt idx="440">
                  <c:v>45561</c:v>
                </c:pt>
                <c:pt idx="441">
                  <c:v>45562</c:v>
                </c:pt>
                <c:pt idx="442">
                  <c:v>45565</c:v>
                </c:pt>
                <c:pt idx="443">
                  <c:v>45566</c:v>
                </c:pt>
                <c:pt idx="444">
                  <c:v>45567</c:v>
                </c:pt>
                <c:pt idx="445">
                  <c:v>45568</c:v>
                </c:pt>
                <c:pt idx="446">
                  <c:v>45569</c:v>
                </c:pt>
                <c:pt idx="447">
                  <c:v>45572</c:v>
                </c:pt>
                <c:pt idx="448">
                  <c:v>45573</c:v>
                </c:pt>
                <c:pt idx="449">
                  <c:v>45574</c:v>
                </c:pt>
                <c:pt idx="450">
                  <c:v>45575</c:v>
                </c:pt>
                <c:pt idx="451">
                  <c:v>45576</c:v>
                </c:pt>
                <c:pt idx="452">
                  <c:v>45579</c:v>
                </c:pt>
                <c:pt idx="453">
                  <c:v>45580</c:v>
                </c:pt>
                <c:pt idx="454">
                  <c:v>45581</c:v>
                </c:pt>
                <c:pt idx="455">
                  <c:v>45582</c:v>
                </c:pt>
                <c:pt idx="456">
                  <c:v>45583</c:v>
                </c:pt>
                <c:pt idx="457">
                  <c:v>45586</c:v>
                </c:pt>
                <c:pt idx="458">
                  <c:v>45587</c:v>
                </c:pt>
                <c:pt idx="459">
                  <c:v>45588</c:v>
                </c:pt>
                <c:pt idx="460">
                  <c:v>45589</c:v>
                </c:pt>
                <c:pt idx="461">
                  <c:v>45590</c:v>
                </c:pt>
                <c:pt idx="462">
                  <c:v>45593</c:v>
                </c:pt>
                <c:pt idx="463">
                  <c:v>45594</c:v>
                </c:pt>
                <c:pt idx="464">
                  <c:v>45595</c:v>
                </c:pt>
                <c:pt idx="465">
                  <c:v>45596</c:v>
                </c:pt>
                <c:pt idx="466">
                  <c:v>45597</c:v>
                </c:pt>
                <c:pt idx="467">
                  <c:v>45601</c:v>
                </c:pt>
                <c:pt idx="468">
                  <c:v>45602</c:v>
                </c:pt>
                <c:pt idx="469">
                  <c:v>45603</c:v>
                </c:pt>
                <c:pt idx="470">
                  <c:v>45604</c:v>
                </c:pt>
                <c:pt idx="471">
                  <c:v>45607</c:v>
                </c:pt>
                <c:pt idx="472">
                  <c:v>45608</c:v>
                </c:pt>
                <c:pt idx="473">
                  <c:v>45609</c:v>
                </c:pt>
                <c:pt idx="474">
                  <c:v>45610</c:v>
                </c:pt>
                <c:pt idx="475">
                  <c:v>45611</c:v>
                </c:pt>
                <c:pt idx="476">
                  <c:v>45614</c:v>
                </c:pt>
                <c:pt idx="477">
                  <c:v>45615</c:v>
                </c:pt>
                <c:pt idx="478">
                  <c:v>45616</c:v>
                </c:pt>
                <c:pt idx="479">
                  <c:v>45617</c:v>
                </c:pt>
                <c:pt idx="480">
                  <c:v>45618</c:v>
                </c:pt>
                <c:pt idx="481">
                  <c:v>45621</c:v>
                </c:pt>
                <c:pt idx="482">
                  <c:v>45622</c:v>
                </c:pt>
                <c:pt idx="483">
                  <c:v>45623</c:v>
                </c:pt>
                <c:pt idx="484">
                  <c:v>45624</c:v>
                </c:pt>
                <c:pt idx="485">
                  <c:v>45625</c:v>
                </c:pt>
                <c:pt idx="486">
                  <c:v>45628</c:v>
                </c:pt>
                <c:pt idx="487">
                  <c:v>45629</c:v>
                </c:pt>
                <c:pt idx="488">
                  <c:v>45630</c:v>
                </c:pt>
                <c:pt idx="489">
                  <c:v>45631</c:v>
                </c:pt>
                <c:pt idx="490">
                  <c:v>45632</c:v>
                </c:pt>
                <c:pt idx="491">
                  <c:v>45635</c:v>
                </c:pt>
                <c:pt idx="492">
                  <c:v>45636</c:v>
                </c:pt>
                <c:pt idx="493">
                  <c:v>45637</c:v>
                </c:pt>
                <c:pt idx="494">
                  <c:v>45638</c:v>
                </c:pt>
                <c:pt idx="495">
                  <c:v>45639</c:v>
                </c:pt>
                <c:pt idx="496">
                  <c:v>45642</c:v>
                </c:pt>
                <c:pt idx="497">
                  <c:v>45643</c:v>
                </c:pt>
                <c:pt idx="498">
                  <c:v>45644</c:v>
                </c:pt>
                <c:pt idx="499">
                  <c:v>45645</c:v>
                </c:pt>
                <c:pt idx="500">
                  <c:v>45646</c:v>
                </c:pt>
                <c:pt idx="501">
                  <c:v>45649</c:v>
                </c:pt>
                <c:pt idx="502">
                  <c:v>45650</c:v>
                </c:pt>
                <c:pt idx="503">
                  <c:v>45651</c:v>
                </c:pt>
                <c:pt idx="504">
                  <c:v>45652</c:v>
                </c:pt>
                <c:pt idx="505">
                  <c:v>45653</c:v>
                </c:pt>
                <c:pt idx="506">
                  <c:v>45656</c:v>
                </c:pt>
              </c:numCache>
            </c:numRef>
          </c:cat>
          <c:val>
            <c:numRef>
              <c:f>'5_Old'!$J$7:$J$513</c:f>
            </c:numRef>
          </c:val>
          <c:smooth val="0"/>
          <c:extLst>
            <c:ext xmlns:c16="http://schemas.microsoft.com/office/drawing/2014/chart" uri="{C3380CC4-5D6E-409C-BE32-E72D297353CC}">
              <c16:uniqueId val="{00000002-B17E-4507-9205-3D874107C977}"/>
            </c:ext>
          </c:extLst>
        </c:ser>
        <c:ser>
          <c:idx val="3"/>
          <c:order val="3"/>
          <c:tx>
            <c:strRef>
              <c:f>'5_Old'!$K$6</c:f>
              <c:strCache>
                <c:ptCount val="1"/>
                <c:pt idx="0">
                  <c:v>Индекс FTSE Renaissan_US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'5_Old'!$G$7:$G$513</c:f>
              <c:numCache>
                <c:formatCode>m/d/yyyy</c:formatCode>
                <c:ptCount val="507"/>
                <c:pt idx="0">
                  <c:v>44929</c:v>
                </c:pt>
                <c:pt idx="1">
                  <c:v>44930</c:v>
                </c:pt>
                <c:pt idx="2">
                  <c:v>44931</c:v>
                </c:pt>
                <c:pt idx="3">
                  <c:v>44932</c:v>
                </c:pt>
                <c:pt idx="4">
                  <c:v>44935</c:v>
                </c:pt>
                <c:pt idx="5">
                  <c:v>44936</c:v>
                </c:pt>
                <c:pt idx="6">
                  <c:v>44937</c:v>
                </c:pt>
                <c:pt idx="7">
                  <c:v>44938</c:v>
                </c:pt>
                <c:pt idx="8">
                  <c:v>44939</c:v>
                </c:pt>
                <c:pt idx="9">
                  <c:v>44942</c:v>
                </c:pt>
                <c:pt idx="10">
                  <c:v>44943</c:v>
                </c:pt>
                <c:pt idx="11">
                  <c:v>44944</c:v>
                </c:pt>
                <c:pt idx="12">
                  <c:v>44945</c:v>
                </c:pt>
                <c:pt idx="13">
                  <c:v>44946</c:v>
                </c:pt>
                <c:pt idx="14">
                  <c:v>44949</c:v>
                </c:pt>
                <c:pt idx="15">
                  <c:v>44950</c:v>
                </c:pt>
                <c:pt idx="16">
                  <c:v>44951</c:v>
                </c:pt>
                <c:pt idx="17">
                  <c:v>44952</c:v>
                </c:pt>
                <c:pt idx="18">
                  <c:v>44953</c:v>
                </c:pt>
                <c:pt idx="19">
                  <c:v>44956</c:v>
                </c:pt>
                <c:pt idx="20">
                  <c:v>44957</c:v>
                </c:pt>
                <c:pt idx="21">
                  <c:v>44958</c:v>
                </c:pt>
                <c:pt idx="22">
                  <c:v>44959</c:v>
                </c:pt>
                <c:pt idx="23">
                  <c:v>44960</c:v>
                </c:pt>
                <c:pt idx="24">
                  <c:v>44963</c:v>
                </c:pt>
                <c:pt idx="25">
                  <c:v>44964</c:v>
                </c:pt>
                <c:pt idx="26">
                  <c:v>44965</c:v>
                </c:pt>
                <c:pt idx="27">
                  <c:v>44966</c:v>
                </c:pt>
                <c:pt idx="28">
                  <c:v>44967</c:v>
                </c:pt>
                <c:pt idx="29">
                  <c:v>44970</c:v>
                </c:pt>
                <c:pt idx="30">
                  <c:v>44971</c:v>
                </c:pt>
                <c:pt idx="31">
                  <c:v>44972</c:v>
                </c:pt>
                <c:pt idx="32">
                  <c:v>44973</c:v>
                </c:pt>
                <c:pt idx="33">
                  <c:v>44974</c:v>
                </c:pt>
                <c:pt idx="34">
                  <c:v>44977</c:v>
                </c:pt>
                <c:pt idx="35">
                  <c:v>44978</c:v>
                </c:pt>
                <c:pt idx="36">
                  <c:v>44979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45006</c:v>
                </c:pt>
                <c:pt idx="54">
                  <c:v>45007</c:v>
                </c:pt>
                <c:pt idx="55">
                  <c:v>45008</c:v>
                </c:pt>
                <c:pt idx="56">
                  <c:v>45009</c:v>
                </c:pt>
                <c:pt idx="57">
                  <c:v>45012</c:v>
                </c:pt>
                <c:pt idx="58">
                  <c:v>45013</c:v>
                </c:pt>
                <c:pt idx="59">
                  <c:v>45014</c:v>
                </c:pt>
                <c:pt idx="60">
                  <c:v>45015</c:v>
                </c:pt>
                <c:pt idx="61">
                  <c:v>45016</c:v>
                </c:pt>
                <c:pt idx="62">
                  <c:v>45019</c:v>
                </c:pt>
                <c:pt idx="63">
                  <c:v>45020</c:v>
                </c:pt>
                <c:pt idx="64">
                  <c:v>45021</c:v>
                </c:pt>
                <c:pt idx="65">
                  <c:v>45022</c:v>
                </c:pt>
                <c:pt idx="66">
                  <c:v>45023</c:v>
                </c:pt>
                <c:pt idx="67">
                  <c:v>45026</c:v>
                </c:pt>
                <c:pt idx="68">
                  <c:v>45027</c:v>
                </c:pt>
                <c:pt idx="69">
                  <c:v>45028</c:v>
                </c:pt>
                <c:pt idx="70">
                  <c:v>45029</c:v>
                </c:pt>
                <c:pt idx="71">
                  <c:v>45030</c:v>
                </c:pt>
                <c:pt idx="72">
                  <c:v>45033</c:v>
                </c:pt>
                <c:pt idx="73">
                  <c:v>45034</c:v>
                </c:pt>
                <c:pt idx="74">
                  <c:v>45035</c:v>
                </c:pt>
                <c:pt idx="75">
                  <c:v>45036</c:v>
                </c:pt>
                <c:pt idx="76">
                  <c:v>45037</c:v>
                </c:pt>
                <c:pt idx="77">
                  <c:v>45040</c:v>
                </c:pt>
                <c:pt idx="78">
                  <c:v>45041</c:v>
                </c:pt>
                <c:pt idx="79">
                  <c:v>45042</c:v>
                </c:pt>
                <c:pt idx="80">
                  <c:v>45043</c:v>
                </c:pt>
                <c:pt idx="81">
                  <c:v>45044</c:v>
                </c:pt>
                <c:pt idx="82">
                  <c:v>45048</c:v>
                </c:pt>
                <c:pt idx="83">
                  <c:v>45049</c:v>
                </c:pt>
                <c:pt idx="84">
                  <c:v>45050</c:v>
                </c:pt>
                <c:pt idx="85">
                  <c:v>45051</c:v>
                </c:pt>
                <c:pt idx="86">
                  <c:v>45054</c:v>
                </c:pt>
                <c:pt idx="87">
                  <c:v>45056</c:v>
                </c:pt>
                <c:pt idx="88">
                  <c:v>45057</c:v>
                </c:pt>
                <c:pt idx="89">
                  <c:v>45058</c:v>
                </c:pt>
                <c:pt idx="90">
                  <c:v>45061</c:v>
                </c:pt>
                <c:pt idx="91">
                  <c:v>45062</c:v>
                </c:pt>
                <c:pt idx="92">
                  <c:v>45063</c:v>
                </c:pt>
                <c:pt idx="93">
                  <c:v>45064</c:v>
                </c:pt>
                <c:pt idx="94">
                  <c:v>45065</c:v>
                </c:pt>
                <c:pt idx="95">
                  <c:v>45068</c:v>
                </c:pt>
                <c:pt idx="96">
                  <c:v>45069</c:v>
                </c:pt>
                <c:pt idx="97">
                  <c:v>45070</c:v>
                </c:pt>
                <c:pt idx="98">
                  <c:v>45071</c:v>
                </c:pt>
                <c:pt idx="99">
                  <c:v>45072</c:v>
                </c:pt>
                <c:pt idx="100">
                  <c:v>45075</c:v>
                </c:pt>
                <c:pt idx="101">
                  <c:v>45076</c:v>
                </c:pt>
                <c:pt idx="102">
                  <c:v>45077</c:v>
                </c:pt>
                <c:pt idx="103">
                  <c:v>45078</c:v>
                </c:pt>
                <c:pt idx="104">
                  <c:v>45079</c:v>
                </c:pt>
                <c:pt idx="105">
                  <c:v>45082</c:v>
                </c:pt>
                <c:pt idx="106">
                  <c:v>45083</c:v>
                </c:pt>
                <c:pt idx="107">
                  <c:v>45084</c:v>
                </c:pt>
                <c:pt idx="108">
                  <c:v>45085</c:v>
                </c:pt>
                <c:pt idx="109">
                  <c:v>45086</c:v>
                </c:pt>
                <c:pt idx="110">
                  <c:v>45090</c:v>
                </c:pt>
                <c:pt idx="111">
                  <c:v>45091</c:v>
                </c:pt>
                <c:pt idx="112">
                  <c:v>45092</c:v>
                </c:pt>
                <c:pt idx="113">
                  <c:v>45093</c:v>
                </c:pt>
                <c:pt idx="114">
                  <c:v>45096</c:v>
                </c:pt>
                <c:pt idx="115">
                  <c:v>45097</c:v>
                </c:pt>
                <c:pt idx="116">
                  <c:v>45098</c:v>
                </c:pt>
                <c:pt idx="117">
                  <c:v>45099</c:v>
                </c:pt>
                <c:pt idx="118">
                  <c:v>45100</c:v>
                </c:pt>
                <c:pt idx="119">
                  <c:v>45103</c:v>
                </c:pt>
                <c:pt idx="120">
                  <c:v>45104</c:v>
                </c:pt>
                <c:pt idx="121">
                  <c:v>45105</c:v>
                </c:pt>
                <c:pt idx="122">
                  <c:v>45106</c:v>
                </c:pt>
                <c:pt idx="123">
                  <c:v>45107</c:v>
                </c:pt>
                <c:pt idx="124">
                  <c:v>45110</c:v>
                </c:pt>
                <c:pt idx="125">
                  <c:v>45111</c:v>
                </c:pt>
                <c:pt idx="126">
                  <c:v>45112</c:v>
                </c:pt>
                <c:pt idx="127">
                  <c:v>45113</c:v>
                </c:pt>
                <c:pt idx="128">
                  <c:v>45114</c:v>
                </c:pt>
                <c:pt idx="129">
                  <c:v>45117</c:v>
                </c:pt>
                <c:pt idx="130">
                  <c:v>45118</c:v>
                </c:pt>
                <c:pt idx="131">
                  <c:v>45119</c:v>
                </c:pt>
                <c:pt idx="132">
                  <c:v>45120</c:v>
                </c:pt>
                <c:pt idx="133">
                  <c:v>45121</c:v>
                </c:pt>
                <c:pt idx="134">
                  <c:v>45124</c:v>
                </c:pt>
                <c:pt idx="135">
                  <c:v>45125</c:v>
                </c:pt>
                <c:pt idx="136">
                  <c:v>45126</c:v>
                </c:pt>
                <c:pt idx="137">
                  <c:v>45127</c:v>
                </c:pt>
                <c:pt idx="138">
                  <c:v>45128</c:v>
                </c:pt>
                <c:pt idx="139">
                  <c:v>45131</c:v>
                </c:pt>
                <c:pt idx="140">
                  <c:v>45132</c:v>
                </c:pt>
                <c:pt idx="141">
                  <c:v>45133</c:v>
                </c:pt>
                <c:pt idx="142">
                  <c:v>45134</c:v>
                </c:pt>
                <c:pt idx="143">
                  <c:v>45135</c:v>
                </c:pt>
                <c:pt idx="144">
                  <c:v>45138</c:v>
                </c:pt>
                <c:pt idx="145">
                  <c:v>45139</c:v>
                </c:pt>
                <c:pt idx="146">
                  <c:v>45140</c:v>
                </c:pt>
                <c:pt idx="147">
                  <c:v>45141</c:v>
                </c:pt>
                <c:pt idx="148">
                  <c:v>45142</c:v>
                </c:pt>
                <c:pt idx="149">
                  <c:v>45145</c:v>
                </c:pt>
                <c:pt idx="150">
                  <c:v>45146</c:v>
                </c:pt>
                <c:pt idx="151">
                  <c:v>45147</c:v>
                </c:pt>
                <c:pt idx="152">
                  <c:v>45148</c:v>
                </c:pt>
                <c:pt idx="153">
                  <c:v>45149</c:v>
                </c:pt>
                <c:pt idx="154">
                  <c:v>45152</c:v>
                </c:pt>
                <c:pt idx="155">
                  <c:v>45153</c:v>
                </c:pt>
                <c:pt idx="156">
                  <c:v>45154</c:v>
                </c:pt>
                <c:pt idx="157">
                  <c:v>45155</c:v>
                </c:pt>
                <c:pt idx="158">
                  <c:v>45156</c:v>
                </c:pt>
                <c:pt idx="159">
                  <c:v>45159</c:v>
                </c:pt>
                <c:pt idx="160">
                  <c:v>45160</c:v>
                </c:pt>
                <c:pt idx="161">
                  <c:v>45161</c:v>
                </c:pt>
                <c:pt idx="162">
                  <c:v>45162</c:v>
                </c:pt>
                <c:pt idx="163">
                  <c:v>45163</c:v>
                </c:pt>
                <c:pt idx="164">
                  <c:v>45166</c:v>
                </c:pt>
                <c:pt idx="165">
                  <c:v>45167</c:v>
                </c:pt>
                <c:pt idx="166">
                  <c:v>45168</c:v>
                </c:pt>
                <c:pt idx="167">
                  <c:v>45169</c:v>
                </c:pt>
                <c:pt idx="168">
                  <c:v>45170</c:v>
                </c:pt>
                <c:pt idx="169">
                  <c:v>45173</c:v>
                </c:pt>
                <c:pt idx="170">
                  <c:v>45174</c:v>
                </c:pt>
                <c:pt idx="171">
                  <c:v>45175</c:v>
                </c:pt>
                <c:pt idx="172">
                  <c:v>45176</c:v>
                </c:pt>
                <c:pt idx="173">
                  <c:v>45177</c:v>
                </c:pt>
                <c:pt idx="174">
                  <c:v>45180</c:v>
                </c:pt>
                <c:pt idx="175">
                  <c:v>45181</c:v>
                </c:pt>
                <c:pt idx="176">
                  <c:v>45182</c:v>
                </c:pt>
                <c:pt idx="177">
                  <c:v>45183</c:v>
                </c:pt>
                <c:pt idx="178">
                  <c:v>45184</c:v>
                </c:pt>
                <c:pt idx="179">
                  <c:v>45187</c:v>
                </c:pt>
                <c:pt idx="180">
                  <c:v>45188</c:v>
                </c:pt>
                <c:pt idx="181">
                  <c:v>45189</c:v>
                </c:pt>
                <c:pt idx="182">
                  <c:v>45190</c:v>
                </c:pt>
                <c:pt idx="183">
                  <c:v>45191</c:v>
                </c:pt>
                <c:pt idx="184">
                  <c:v>45194</c:v>
                </c:pt>
                <c:pt idx="185">
                  <c:v>45195</c:v>
                </c:pt>
                <c:pt idx="186">
                  <c:v>45196</c:v>
                </c:pt>
                <c:pt idx="187">
                  <c:v>45197</c:v>
                </c:pt>
                <c:pt idx="188">
                  <c:v>45198</c:v>
                </c:pt>
                <c:pt idx="189">
                  <c:v>45201</c:v>
                </c:pt>
                <c:pt idx="190">
                  <c:v>45202</c:v>
                </c:pt>
                <c:pt idx="191">
                  <c:v>45203</c:v>
                </c:pt>
                <c:pt idx="192">
                  <c:v>45204</c:v>
                </c:pt>
                <c:pt idx="193">
                  <c:v>45205</c:v>
                </c:pt>
                <c:pt idx="194">
                  <c:v>45208</c:v>
                </c:pt>
                <c:pt idx="195">
                  <c:v>45209</c:v>
                </c:pt>
                <c:pt idx="196">
                  <c:v>45210</c:v>
                </c:pt>
                <c:pt idx="197">
                  <c:v>45211</c:v>
                </c:pt>
                <c:pt idx="198">
                  <c:v>45212</c:v>
                </c:pt>
                <c:pt idx="199">
                  <c:v>45215</c:v>
                </c:pt>
                <c:pt idx="200">
                  <c:v>45216</c:v>
                </c:pt>
                <c:pt idx="201">
                  <c:v>45217</c:v>
                </c:pt>
                <c:pt idx="202">
                  <c:v>45218</c:v>
                </c:pt>
                <c:pt idx="203">
                  <c:v>45219</c:v>
                </c:pt>
                <c:pt idx="204">
                  <c:v>45222</c:v>
                </c:pt>
                <c:pt idx="205">
                  <c:v>45223</c:v>
                </c:pt>
                <c:pt idx="206">
                  <c:v>45224</c:v>
                </c:pt>
                <c:pt idx="207">
                  <c:v>45225</c:v>
                </c:pt>
                <c:pt idx="208">
                  <c:v>45226</c:v>
                </c:pt>
                <c:pt idx="209">
                  <c:v>45229</c:v>
                </c:pt>
                <c:pt idx="210">
                  <c:v>45230</c:v>
                </c:pt>
                <c:pt idx="211">
                  <c:v>45231</c:v>
                </c:pt>
                <c:pt idx="212">
                  <c:v>45232</c:v>
                </c:pt>
                <c:pt idx="213">
                  <c:v>45233</c:v>
                </c:pt>
                <c:pt idx="214">
                  <c:v>45236</c:v>
                </c:pt>
                <c:pt idx="215">
                  <c:v>45237</c:v>
                </c:pt>
                <c:pt idx="216">
                  <c:v>45238</c:v>
                </c:pt>
                <c:pt idx="217">
                  <c:v>45239</c:v>
                </c:pt>
                <c:pt idx="218">
                  <c:v>45240</c:v>
                </c:pt>
                <c:pt idx="219">
                  <c:v>45243</c:v>
                </c:pt>
                <c:pt idx="220">
                  <c:v>45244</c:v>
                </c:pt>
                <c:pt idx="221">
                  <c:v>45245</c:v>
                </c:pt>
                <c:pt idx="222">
                  <c:v>45246</c:v>
                </c:pt>
                <c:pt idx="223">
                  <c:v>45247</c:v>
                </c:pt>
                <c:pt idx="224">
                  <c:v>45250</c:v>
                </c:pt>
                <c:pt idx="225">
                  <c:v>45251</c:v>
                </c:pt>
                <c:pt idx="226">
                  <c:v>45252</c:v>
                </c:pt>
                <c:pt idx="227">
                  <c:v>45253</c:v>
                </c:pt>
                <c:pt idx="228">
                  <c:v>45254</c:v>
                </c:pt>
                <c:pt idx="229">
                  <c:v>45257</c:v>
                </c:pt>
                <c:pt idx="230">
                  <c:v>45258</c:v>
                </c:pt>
                <c:pt idx="231">
                  <c:v>45259</c:v>
                </c:pt>
                <c:pt idx="232">
                  <c:v>45260</c:v>
                </c:pt>
                <c:pt idx="233">
                  <c:v>45261</c:v>
                </c:pt>
                <c:pt idx="234">
                  <c:v>45264</c:v>
                </c:pt>
                <c:pt idx="235">
                  <c:v>45265</c:v>
                </c:pt>
                <c:pt idx="236">
                  <c:v>45266</c:v>
                </c:pt>
                <c:pt idx="237">
                  <c:v>45267</c:v>
                </c:pt>
                <c:pt idx="238">
                  <c:v>45268</c:v>
                </c:pt>
                <c:pt idx="239">
                  <c:v>45271</c:v>
                </c:pt>
                <c:pt idx="240">
                  <c:v>45272</c:v>
                </c:pt>
                <c:pt idx="241">
                  <c:v>45273</c:v>
                </c:pt>
                <c:pt idx="242">
                  <c:v>45274</c:v>
                </c:pt>
                <c:pt idx="243">
                  <c:v>45275</c:v>
                </c:pt>
                <c:pt idx="244">
                  <c:v>45278</c:v>
                </c:pt>
                <c:pt idx="245">
                  <c:v>45279</c:v>
                </c:pt>
                <c:pt idx="246">
                  <c:v>45280</c:v>
                </c:pt>
                <c:pt idx="247">
                  <c:v>45281</c:v>
                </c:pt>
                <c:pt idx="248">
                  <c:v>45282</c:v>
                </c:pt>
                <c:pt idx="249">
                  <c:v>45285</c:v>
                </c:pt>
                <c:pt idx="250">
                  <c:v>45286</c:v>
                </c:pt>
                <c:pt idx="251">
                  <c:v>45287</c:v>
                </c:pt>
                <c:pt idx="252">
                  <c:v>45288</c:v>
                </c:pt>
                <c:pt idx="253">
                  <c:v>45289</c:v>
                </c:pt>
                <c:pt idx="254">
                  <c:v>45294</c:v>
                </c:pt>
                <c:pt idx="255">
                  <c:v>45295</c:v>
                </c:pt>
                <c:pt idx="256">
                  <c:v>45296</c:v>
                </c:pt>
                <c:pt idx="257">
                  <c:v>45299</c:v>
                </c:pt>
                <c:pt idx="258">
                  <c:v>45300</c:v>
                </c:pt>
                <c:pt idx="259">
                  <c:v>45301</c:v>
                </c:pt>
                <c:pt idx="260">
                  <c:v>45302</c:v>
                </c:pt>
                <c:pt idx="261">
                  <c:v>45303</c:v>
                </c:pt>
                <c:pt idx="262">
                  <c:v>45306</c:v>
                </c:pt>
                <c:pt idx="263">
                  <c:v>45307</c:v>
                </c:pt>
                <c:pt idx="264">
                  <c:v>45308</c:v>
                </c:pt>
                <c:pt idx="265">
                  <c:v>45309</c:v>
                </c:pt>
                <c:pt idx="266">
                  <c:v>45310</c:v>
                </c:pt>
                <c:pt idx="267">
                  <c:v>45313</c:v>
                </c:pt>
                <c:pt idx="268">
                  <c:v>45314</c:v>
                </c:pt>
                <c:pt idx="269">
                  <c:v>45315</c:v>
                </c:pt>
                <c:pt idx="270">
                  <c:v>45316</c:v>
                </c:pt>
                <c:pt idx="271">
                  <c:v>45317</c:v>
                </c:pt>
                <c:pt idx="272">
                  <c:v>45320</c:v>
                </c:pt>
                <c:pt idx="273">
                  <c:v>45321</c:v>
                </c:pt>
                <c:pt idx="274">
                  <c:v>45322</c:v>
                </c:pt>
                <c:pt idx="275">
                  <c:v>45323</c:v>
                </c:pt>
                <c:pt idx="276">
                  <c:v>45324</c:v>
                </c:pt>
                <c:pt idx="277">
                  <c:v>45327</c:v>
                </c:pt>
                <c:pt idx="278">
                  <c:v>45328</c:v>
                </c:pt>
                <c:pt idx="279">
                  <c:v>45329</c:v>
                </c:pt>
                <c:pt idx="280">
                  <c:v>45330</c:v>
                </c:pt>
                <c:pt idx="281">
                  <c:v>45331</c:v>
                </c:pt>
                <c:pt idx="282">
                  <c:v>45334</c:v>
                </c:pt>
                <c:pt idx="283">
                  <c:v>45335</c:v>
                </c:pt>
                <c:pt idx="284">
                  <c:v>45336</c:v>
                </c:pt>
                <c:pt idx="285">
                  <c:v>45337</c:v>
                </c:pt>
                <c:pt idx="286">
                  <c:v>45338</c:v>
                </c:pt>
                <c:pt idx="287">
                  <c:v>45341</c:v>
                </c:pt>
                <c:pt idx="288">
                  <c:v>45342</c:v>
                </c:pt>
                <c:pt idx="289">
                  <c:v>45343</c:v>
                </c:pt>
                <c:pt idx="290">
                  <c:v>45344</c:v>
                </c:pt>
                <c:pt idx="291">
                  <c:v>45348</c:v>
                </c:pt>
                <c:pt idx="292">
                  <c:v>45349</c:v>
                </c:pt>
                <c:pt idx="293">
                  <c:v>45350</c:v>
                </c:pt>
                <c:pt idx="294">
                  <c:v>45351</c:v>
                </c:pt>
                <c:pt idx="295">
                  <c:v>45352</c:v>
                </c:pt>
                <c:pt idx="296">
                  <c:v>45355</c:v>
                </c:pt>
                <c:pt idx="297">
                  <c:v>45356</c:v>
                </c:pt>
                <c:pt idx="298">
                  <c:v>45357</c:v>
                </c:pt>
                <c:pt idx="299">
                  <c:v>45358</c:v>
                </c:pt>
                <c:pt idx="300">
                  <c:v>45362</c:v>
                </c:pt>
                <c:pt idx="301">
                  <c:v>45363</c:v>
                </c:pt>
                <c:pt idx="302">
                  <c:v>45364</c:v>
                </c:pt>
                <c:pt idx="303">
                  <c:v>45365</c:v>
                </c:pt>
                <c:pt idx="304">
                  <c:v>45366</c:v>
                </c:pt>
                <c:pt idx="305">
                  <c:v>45369</c:v>
                </c:pt>
                <c:pt idx="306">
                  <c:v>45370</c:v>
                </c:pt>
                <c:pt idx="307">
                  <c:v>45371</c:v>
                </c:pt>
                <c:pt idx="308">
                  <c:v>45372</c:v>
                </c:pt>
                <c:pt idx="309">
                  <c:v>45373</c:v>
                </c:pt>
                <c:pt idx="310">
                  <c:v>45376</c:v>
                </c:pt>
                <c:pt idx="311">
                  <c:v>45377</c:v>
                </c:pt>
                <c:pt idx="312">
                  <c:v>45378</c:v>
                </c:pt>
                <c:pt idx="313">
                  <c:v>45379</c:v>
                </c:pt>
                <c:pt idx="314">
                  <c:v>45380</c:v>
                </c:pt>
                <c:pt idx="315">
                  <c:v>45383</c:v>
                </c:pt>
                <c:pt idx="316">
                  <c:v>45384</c:v>
                </c:pt>
                <c:pt idx="317">
                  <c:v>45385</c:v>
                </c:pt>
                <c:pt idx="318">
                  <c:v>45386</c:v>
                </c:pt>
                <c:pt idx="319">
                  <c:v>45387</c:v>
                </c:pt>
                <c:pt idx="320">
                  <c:v>45390</c:v>
                </c:pt>
                <c:pt idx="321">
                  <c:v>45391</c:v>
                </c:pt>
                <c:pt idx="322">
                  <c:v>45392</c:v>
                </c:pt>
                <c:pt idx="323">
                  <c:v>45393</c:v>
                </c:pt>
                <c:pt idx="324">
                  <c:v>45394</c:v>
                </c:pt>
                <c:pt idx="325">
                  <c:v>45397</c:v>
                </c:pt>
                <c:pt idx="326">
                  <c:v>45398</c:v>
                </c:pt>
                <c:pt idx="327">
                  <c:v>45399</c:v>
                </c:pt>
                <c:pt idx="328">
                  <c:v>45400</c:v>
                </c:pt>
                <c:pt idx="329">
                  <c:v>45401</c:v>
                </c:pt>
                <c:pt idx="330">
                  <c:v>45404</c:v>
                </c:pt>
                <c:pt idx="331">
                  <c:v>45405</c:v>
                </c:pt>
                <c:pt idx="332">
                  <c:v>45406</c:v>
                </c:pt>
                <c:pt idx="333">
                  <c:v>45407</c:v>
                </c:pt>
                <c:pt idx="334">
                  <c:v>45408</c:v>
                </c:pt>
                <c:pt idx="335">
                  <c:v>45411</c:v>
                </c:pt>
                <c:pt idx="336">
                  <c:v>45412</c:v>
                </c:pt>
                <c:pt idx="337">
                  <c:v>45414</c:v>
                </c:pt>
                <c:pt idx="338">
                  <c:v>45415</c:v>
                </c:pt>
                <c:pt idx="339">
                  <c:v>45418</c:v>
                </c:pt>
                <c:pt idx="340">
                  <c:v>45419</c:v>
                </c:pt>
                <c:pt idx="341">
                  <c:v>45420</c:v>
                </c:pt>
                <c:pt idx="342">
                  <c:v>45422</c:v>
                </c:pt>
                <c:pt idx="343">
                  <c:v>45425</c:v>
                </c:pt>
                <c:pt idx="344">
                  <c:v>45426</c:v>
                </c:pt>
                <c:pt idx="345">
                  <c:v>45427</c:v>
                </c:pt>
                <c:pt idx="346">
                  <c:v>45428</c:v>
                </c:pt>
                <c:pt idx="347">
                  <c:v>45429</c:v>
                </c:pt>
                <c:pt idx="348">
                  <c:v>45432</c:v>
                </c:pt>
                <c:pt idx="349">
                  <c:v>45433</c:v>
                </c:pt>
                <c:pt idx="350">
                  <c:v>45434</c:v>
                </c:pt>
                <c:pt idx="351">
                  <c:v>45435</c:v>
                </c:pt>
                <c:pt idx="352">
                  <c:v>45436</c:v>
                </c:pt>
                <c:pt idx="353">
                  <c:v>45439</c:v>
                </c:pt>
                <c:pt idx="354">
                  <c:v>45440</c:v>
                </c:pt>
                <c:pt idx="355">
                  <c:v>45441</c:v>
                </c:pt>
                <c:pt idx="356">
                  <c:v>45442</c:v>
                </c:pt>
                <c:pt idx="357">
                  <c:v>45443</c:v>
                </c:pt>
                <c:pt idx="358">
                  <c:v>45446</c:v>
                </c:pt>
                <c:pt idx="359">
                  <c:v>45447</c:v>
                </c:pt>
                <c:pt idx="360">
                  <c:v>45448</c:v>
                </c:pt>
                <c:pt idx="361">
                  <c:v>45449</c:v>
                </c:pt>
                <c:pt idx="362">
                  <c:v>45450</c:v>
                </c:pt>
                <c:pt idx="363">
                  <c:v>45453</c:v>
                </c:pt>
                <c:pt idx="364">
                  <c:v>45454</c:v>
                </c:pt>
                <c:pt idx="365">
                  <c:v>45456</c:v>
                </c:pt>
                <c:pt idx="366">
                  <c:v>45457</c:v>
                </c:pt>
                <c:pt idx="367">
                  <c:v>45460</c:v>
                </c:pt>
                <c:pt idx="368">
                  <c:v>45461</c:v>
                </c:pt>
                <c:pt idx="369">
                  <c:v>45462</c:v>
                </c:pt>
                <c:pt idx="370">
                  <c:v>45463</c:v>
                </c:pt>
                <c:pt idx="371">
                  <c:v>45464</c:v>
                </c:pt>
                <c:pt idx="372">
                  <c:v>45467</c:v>
                </c:pt>
                <c:pt idx="373">
                  <c:v>45468</c:v>
                </c:pt>
                <c:pt idx="374">
                  <c:v>45469</c:v>
                </c:pt>
                <c:pt idx="375">
                  <c:v>45470</c:v>
                </c:pt>
                <c:pt idx="376">
                  <c:v>45471</c:v>
                </c:pt>
                <c:pt idx="377">
                  <c:v>45474</c:v>
                </c:pt>
                <c:pt idx="378">
                  <c:v>45475</c:v>
                </c:pt>
                <c:pt idx="379">
                  <c:v>45476</c:v>
                </c:pt>
                <c:pt idx="380">
                  <c:v>45477</c:v>
                </c:pt>
                <c:pt idx="381">
                  <c:v>45478</c:v>
                </c:pt>
                <c:pt idx="382">
                  <c:v>45481</c:v>
                </c:pt>
                <c:pt idx="383">
                  <c:v>45482</c:v>
                </c:pt>
                <c:pt idx="384">
                  <c:v>45483</c:v>
                </c:pt>
                <c:pt idx="385">
                  <c:v>45484</c:v>
                </c:pt>
                <c:pt idx="386">
                  <c:v>45485</c:v>
                </c:pt>
                <c:pt idx="387">
                  <c:v>45488</c:v>
                </c:pt>
                <c:pt idx="388">
                  <c:v>45489</c:v>
                </c:pt>
                <c:pt idx="389">
                  <c:v>45490</c:v>
                </c:pt>
                <c:pt idx="390">
                  <c:v>45491</c:v>
                </c:pt>
                <c:pt idx="391">
                  <c:v>45492</c:v>
                </c:pt>
                <c:pt idx="392">
                  <c:v>45495</c:v>
                </c:pt>
                <c:pt idx="393">
                  <c:v>45496</c:v>
                </c:pt>
                <c:pt idx="394">
                  <c:v>45497</c:v>
                </c:pt>
                <c:pt idx="395">
                  <c:v>45498</c:v>
                </c:pt>
                <c:pt idx="396">
                  <c:v>45499</c:v>
                </c:pt>
                <c:pt idx="397">
                  <c:v>45502</c:v>
                </c:pt>
                <c:pt idx="398">
                  <c:v>45503</c:v>
                </c:pt>
                <c:pt idx="399">
                  <c:v>45504</c:v>
                </c:pt>
                <c:pt idx="400">
                  <c:v>45505</c:v>
                </c:pt>
                <c:pt idx="401">
                  <c:v>45506</c:v>
                </c:pt>
                <c:pt idx="402">
                  <c:v>45509</c:v>
                </c:pt>
                <c:pt idx="403">
                  <c:v>45510</c:v>
                </c:pt>
                <c:pt idx="404">
                  <c:v>45511</c:v>
                </c:pt>
                <c:pt idx="405">
                  <c:v>45512</c:v>
                </c:pt>
                <c:pt idx="406">
                  <c:v>45513</c:v>
                </c:pt>
                <c:pt idx="407">
                  <c:v>45516</c:v>
                </c:pt>
                <c:pt idx="408">
                  <c:v>45517</c:v>
                </c:pt>
                <c:pt idx="409">
                  <c:v>45518</c:v>
                </c:pt>
                <c:pt idx="410">
                  <c:v>45519</c:v>
                </c:pt>
                <c:pt idx="411">
                  <c:v>45520</c:v>
                </c:pt>
                <c:pt idx="412">
                  <c:v>45523</c:v>
                </c:pt>
                <c:pt idx="413">
                  <c:v>45524</c:v>
                </c:pt>
                <c:pt idx="414">
                  <c:v>45525</c:v>
                </c:pt>
                <c:pt idx="415">
                  <c:v>45526</c:v>
                </c:pt>
                <c:pt idx="416">
                  <c:v>45527</c:v>
                </c:pt>
                <c:pt idx="417">
                  <c:v>45530</c:v>
                </c:pt>
                <c:pt idx="418">
                  <c:v>45531</c:v>
                </c:pt>
                <c:pt idx="419">
                  <c:v>45532</c:v>
                </c:pt>
                <c:pt idx="420">
                  <c:v>45533</c:v>
                </c:pt>
                <c:pt idx="421">
                  <c:v>45534</c:v>
                </c:pt>
                <c:pt idx="422">
                  <c:v>45537</c:v>
                </c:pt>
                <c:pt idx="423">
                  <c:v>45538</c:v>
                </c:pt>
                <c:pt idx="424">
                  <c:v>45539</c:v>
                </c:pt>
                <c:pt idx="425">
                  <c:v>45540</c:v>
                </c:pt>
                <c:pt idx="426">
                  <c:v>45541</c:v>
                </c:pt>
                <c:pt idx="427">
                  <c:v>45544</c:v>
                </c:pt>
                <c:pt idx="428">
                  <c:v>45545</c:v>
                </c:pt>
                <c:pt idx="429">
                  <c:v>45546</c:v>
                </c:pt>
                <c:pt idx="430">
                  <c:v>45547</c:v>
                </c:pt>
                <c:pt idx="431">
                  <c:v>45548</c:v>
                </c:pt>
                <c:pt idx="432">
                  <c:v>45551</c:v>
                </c:pt>
                <c:pt idx="433">
                  <c:v>45552</c:v>
                </c:pt>
                <c:pt idx="434">
                  <c:v>45553</c:v>
                </c:pt>
                <c:pt idx="435">
                  <c:v>45554</c:v>
                </c:pt>
                <c:pt idx="436">
                  <c:v>45555</c:v>
                </c:pt>
                <c:pt idx="437">
                  <c:v>45558</c:v>
                </c:pt>
                <c:pt idx="438">
                  <c:v>45559</c:v>
                </c:pt>
                <c:pt idx="439">
                  <c:v>45560</c:v>
                </c:pt>
                <c:pt idx="440">
                  <c:v>45561</c:v>
                </c:pt>
                <c:pt idx="441">
                  <c:v>45562</c:v>
                </c:pt>
                <c:pt idx="442">
                  <c:v>45565</c:v>
                </c:pt>
                <c:pt idx="443">
                  <c:v>45566</c:v>
                </c:pt>
                <c:pt idx="444">
                  <c:v>45567</c:v>
                </c:pt>
                <c:pt idx="445">
                  <c:v>45568</c:v>
                </c:pt>
                <c:pt idx="446">
                  <c:v>45569</c:v>
                </c:pt>
                <c:pt idx="447">
                  <c:v>45572</c:v>
                </c:pt>
                <c:pt idx="448">
                  <c:v>45573</c:v>
                </c:pt>
                <c:pt idx="449">
                  <c:v>45574</c:v>
                </c:pt>
                <c:pt idx="450">
                  <c:v>45575</c:v>
                </c:pt>
                <c:pt idx="451">
                  <c:v>45576</c:v>
                </c:pt>
                <c:pt idx="452">
                  <c:v>45579</c:v>
                </c:pt>
                <c:pt idx="453">
                  <c:v>45580</c:v>
                </c:pt>
                <c:pt idx="454">
                  <c:v>45581</c:v>
                </c:pt>
                <c:pt idx="455">
                  <c:v>45582</c:v>
                </c:pt>
                <c:pt idx="456">
                  <c:v>45583</c:v>
                </c:pt>
                <c:pt idx="457">
                  <c:v>45586</c:v>
                </c:pt>
                <c:pt idx="458">
                  <c:v>45587</c:v>
                </c:pt>
                <c:pt idx="459">
                  <c:v>45588</c:v>
                </c:pt>
                <c:pt idx="460">
                  <c:v>45589</c:v>
                </c:pt>
                <c:pt idx="461">
                  <c:v>45590</c:v>
                </c:pt>
                <c:pt idx="462">
                  <c:v>45593</c:v>
                </c:pt>
                <c:pt idx="463">
                  <c:v>45594</c:v>
                </c:pt>
                <c:pt idx="464">
                  <c:v>45595</c:v>
                </c:pt>
                <c:pt idx="465">
                  <c:v>45596</c:v>
                </c:pt>
                <c:pt idx="466">
                  <c:v>45597</c:v>
                </c:pt>
                <c:pt idx="467">
                  <c:v>45601</c:v>
                </c:pt>
                <c:pt idx="468">
                  <c:v>45602</c:v>
                </c:pt>
                <c:pt idx="469">
                  <c:v>45603</c:v>
                </c:pt>
                <c:pt idx="470">
                  <c:v>45604</c:v>
                </c:pt>
                <c:pt idx="471">
                  <c:v>45607</c:v>
                </c:pt>
                <c:pt idx="472">
                  <c:v>45608</c:v>
                </c:pt>
                <c:pt idx="473">
                  <c:v>45609</c:v>
                </c:pt>
                <c:pt idx="474">
                  <c:v>45610</c:v>
                </c:pt>
                <c:pt idx="475">
                  <c:v>45611</c:v>
                </c:pt>
                <c:pt idx="476">
                  <c:v>45614</c:v>
                </c:pt>
                <c:pt idx="477">
                  <c:v>45615</c:v>
                </c:pt>
                <c:pt idx="478">
                  <c:v>45616</c:v>
                </c:pt>
                <c:pt idx="479">
                  <c:v>45617</c:v>
                </c:pt>
                <c:pt idx="480">
                  <c:v>45618</c:v>
                </c:pt>
                <c:pt idx="481">
                  <c:v>45621</c:v>
                </c:pt>
                <c:pt idx="482">
                  <c:v>45622</c:v>
                </c:pt>
                <c:pt idx="483">
                  <c:v>45623</c:v>
                </c:pt>
                <c:pt idx="484">
                  <c:v>45624</c:v>
                </c:pt>
                <c:pt idx="485">
                  <c:v>45625</c:v>
                </c:pt>
                <c:pt idx="486">
                  <c:v>45628</c:v>
                </c:pt>
                <c:pt idx="487">
                  <c:v>45629</c:v>
                </c:pt>
                <c:pt idx="488">
                  <c:v>45630</c:v>
                </c:pt>
                <c:pt idx="489">
                  <c:v>45631</c:v>
                </c:pt>
                <c:pt idx="490">
                  <c:v>45632</c:v>
                </c:pt>
                <c:pt idx="491">
                  <c:v>45635</c:v>
                </c:pt>
                <c:pt idx="492">
                  <c:v>45636</c:v>
                </c:pt>
                <c:pt idx="493">
                  <c:v>45637</c:v>
                </c:pt>
                <c:pt idx="494">
                  <c:v>45638</c:v>
                </c:pt>
                <c:pt idx="495">
                  <c:v>45639</c:v>
                </c:pt>
                <c:pt idx="496">
                  <c:v>45642</c:v>
                </c:pt>
                <c:pt idx="497">
                  <c:v>45643</c:v>
                </c:pt>
                <c:pt idx="498">
                  <c:v>45644</c:v>
                </c:pt>
                <c:pt idx="499">
                  <c:v>45645</c:v>
                </c:pt>
                <c:pt idx="500">
                  <c:v>45646</c:v>
                </c:pt>
                <c:pt idx="501">
                  <c:v>45649</c:v>
                </c:pt>
                <c:pt idx="502">
                  <c:v>45650</c:v>
                </c:pt>
                <c:pt idx="503">
                  <c:v>45651</c:v>
                </c:pt>
                <c:pt idx="504">
                  <c:v>45652</c:v>
                </c:pt>
                <c:pt idx="505">
                  <c:v>45653</c:v>
                </c:pt>
                <c:pt idx="506">
                  <c:v>45656</c:v>
                </c:pt>
              </c:numCache>
            </c:numRef>
          </c:cat>
          <c:val>
            <c:numRef>
              <c:f>'5_Old'!$K$7:$K$513</c:f>
            </c:numRef>
          </c:val>
          <c:smooth val="0"/>
          <c:extLst>
            <c:ext xmlns:c16="http://schemas.microsoft.com/office/drawing/2014/chart" uri="{C3380CC4-5D6E-409C-BE32-E72D297353CC}">
              <c16:uniqueId val="{00000003-B17E-4507-9205-3D874107C977}"/>
            </c:ext>
          </c:extLst>
        </c:ser>
        <c:ser>
          <c:idx val="4"/>
          <c:order val="4"/>
          <c:tx>
            <c:strRef>
              <c:f>'5_Old'!$L$6</c:f>
              <c:strCache>
                <c:ptCount val="1"/>
                <c:pt idx="0">
                  <c:v>Индекс FTSE Renaissan_EM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'5_Old'!$G$7:$G$513</c:f>
              <c:numCache>
                <c:formatCode>m/d/yyyy</c:formatCode>
                <c:ptCount val="507"/>
                <c:pt idx="0">
                  <c:v>44929</c:v>
                </c:pt>
                <c:pt idx="1">
                  <c:v>44930</c:v>
                </c:pt>
                <c:pt idx="2">
                  <c:v>44931</c:v>
                </c:pt>
                <c:pt idx="3">
                  <c:v>44932</c:v>
                </c:pt>
                <c:pt idx="4">
                  <c:v>44935</c:v>
                </c:pt>
                <c:pt idx="5">
                  <c:v>44936</c:v>
                </c:pt>
                <c:pt idx="6">
                  <c:v>44937</c:v>
                </c:pt>
                <c:pt idx="7">
                  <c:v>44938</c:v>
                </c:pt>
                <c:pt idx="8">
                  <c:v>44939</c:v>
                </c:pt>
                <c:pt idx="9">
                  <c:v>44942</c:v>
                </c:pt>
                <c:pt idx="10">
                  <c:v>44943</c:v>
                </c:pt>
                <c:pt idx="11">
                  <c:v>44944</c:v>
                </c:pt>
                <c:pt idx="12">
                  <c:v>44945</c:v>
                </c:pt>
                <c:pt idx="13">
                  <c:v>44946</c:v>
                </c:pt>
                <c:pt idx="14">
                  <c:v>44949</c:v>
                </c:pt>
                <c:pt idx="15">
                  <c:v>44950</c:v>
                </c:pt>
                <c:pt idx="16">
                  <c:v>44951</c:v>
                </c:pt>
                <c:pt idx="17">
                  <c:v>44952</c:v>
                </c:pt>
                <c:pt idx="18">
                  <c:v>44953</c:v>
                </c:pt>
                <c:pt idx="19">
                  <c:v>44956</c:v>
                </c:pt>
                <c:pt idx="20">
                  <c:v>44957</c:v>
                </c:pt>
                <c:pt idx="21">
                  <c:v>44958</c:v>
                </c:pt>
                <c:pt idx="22">
                  <c:v>44959</c:v>
                </c:pt>
                <c:pt idx="23">
                  <c:v>44960</c:v>
                </c:pt>
                <c:pt idx="24">
                  <c:v>44963</c:v>
                </c:pt>
                <c:pt idx="25">
                  <c:v>44964</c:v>
                </c:pt>
                <c:pt idx="26">
                  <c:v>44965</c:v>
                </c:pt>
                <c:pt idx="27">
                  <c:v>44966</c:v>
                </c:pt>
                <c:pt idx="28">
                  <c:v>44967</c:v>
                </c:pt>
                <c:pt idx="29">
                  <c:v>44970</c:v>
                </c:pt>
                <c:pt idx="30">
                  <c:v>44971</c:v>
                </c:pt>
                <c:pt idx="31">
                  <c:v>44972</c:v>
                </c:pt>
                <c:pt idx="32">
                  <c:v>44973</c:v>
                </c:pt>
                <c:pt idx="33">
                  <c:v>44974</c:v>
                </c:pt>
                <c:pt idx="34">
                  <c:v>44977</c:v>
                </c:pt>
                <c:pt idx="35">
                  <c:v>44978</c:v>
                </c:pt>
                <c:pt idx="36">
                  <c:v>44979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45006</c:v>
                </c:pt>
                <c:pt idx="54">
                  <c:v>45007</c:v>
                </c:pt>
                <c:pt idx="55">
                  <c:v>45008</c:v>
                </c:pt>
                <c:pt idx="56">
                  <c:v>45009</c:v>
                </c:pt>
                <c:pt idx="57">
                  <c:v>45012</c:v>
                </c:pt>
                <c:pt idx="58">
                  <c:v>45013</c:v>
                </c:pt>
                <c:pt idx="59">
                  <c:v>45014</c:v>
                </c:pt>
                <c:pt idx="60">
                  <c:v>45015</c:v>
                </c:pt>
                <c:pt idx="61">
                  <c:v>45016</c:v>
                </c:pt>
                <c:pt idx="62">
                  <c:v>45019</c:v>
                </c:pt>
                <c:pt idx="63">
                  <c:v>45020</c:v>
                </c:pt>
                <c:pt idx="64">
                  <c:v>45021</c:v>
                </c:pt>
                <c:pt idx="65">
                  <c:v>45022</c:v>
                </c:pt>
                <c:pt idx="66">
                  <c:v>45023</c:v>
                </c:pt>
                <c:pt idx="67">
                  <c:v>45026</c:v>
                </c:pt>
                <c:pt idx="68">
                  <c:v>45027</c:v>
                </c:pt>
                <c:pt idx="69">
                  <c:v>45028</c:v>
                </c:pt>
                <c:pt idx="70">
                  <c:v>45029</c:v>
                </c:pt>
                <c:pt idx="71">
                  <c:v>45030</c:v>
                </c:pt>
                <c:pt idx="72">
                  <c:v>45033</c:v>
                </c:pt>
                <c:pt idx="73">
                  <c:v>45034</c:v>
                </c:pt>
                <c:pt idx="74">
                  <c:v>45035</c:v>
                </c:pt>
                <c:pt idx="75">
                  <c:v>45036</c:v>
                </c:pt>
                <c:pt idx="76">
                  <c:v>45037</c:v>
                </c:pt>
                <c:pt idx="77">
                  <c:v>45040</c:v>
                </c:pt>
                <c:pt idx="78">
                  <c:v>45041</c:v>
                </c:pt>
                <c:pt idx="79">
                  <c:v>45042</c:v>
                </c:pt>
                <c:pt idx="80">
                  <c:v>45043</c:v>
                </c:pt>
                <c:pt idx="81">
                  <c:v>45044</c:v>
                </c:pt>
                <c:pt idx="82">
                  <c:v>45048</c:v>
                </c:pt>
                <c:pt idx="83">
                  <c:v>45049</c:v>
                </c:pt>
                <c:pt idx="84">
                  <c:v>45050</c:v>
                </c:pt>
                <c:pt idx="85">
                  <c:v>45051</c:v>
                </c:pt>
                <c:pt idx="86">
                  <c:v>45054</c:v>
                </c:pt>
                <c:pt idx="87">
                  <c:v>45056</c:v>
                </c:pt>
                <c:pt idx="88">
                  <c:v>45057</c:v>
                </c:pt>
                <c:pt idx="89">
                  <c:v>45058</c:v>
                </c:pt>
                <c:pt idx="90">
                  <c:v>45061</c:v>
                </c:pt>
                <c:pt idx="91">
                  <c:v>45062</c:v>
                </c:pt>
                <c:pt idx="92">
                  <c:v>45063</c:v>
                </c:pt>
                <c:pt idx="93">
                  <c:v>45064</c:v>
                </c:pt>
                <c:pt idx="94">
                  <c:v>45065</c:v>
                </c:pt>
                <c:pt idx="95">
                  <c:v>45068</c:v>
                </c:pt>
                <c:pt idx="96">
                  <c:v>45069</c:v>
                </c:pt>
                <c:pt idx="97">
                  <c:v>45070</c:v>
                </c:pt>
                <c:pt idx="98">
                  <c:v>45071</c:v>
                </c:pt>
                <c:pt idx="99">
                  <c:v>45072</c:v>
                </c:pt>
                <c:pt idx="100">
                  <c:v>45075</c:v>
                </c:pt>
                <c:pt idx="101">
                  <c:v>45076</c:v>
                </c:pt>
                <c:pt idx="102">
                  <c:v>45077</c:v>
                </c:pt>
                <c:pt idx="103">
                  <c:v>45078</c:v>
                </c:pt>
                <c:pt idx="104">
                  <c:v>45079</c:v>
                </c:pt>
                <c:pt idx="105">
                  <c:v>45082</c:v>
                </c:pt>
                <c:pt idx="106">
                  <c:v>45083</c:v>
                </c:pt>
                <c:pt idx="107">
                  <c:v>45084</c:v>
                </c:pt>
                <c:pt idx="108">
                  <c:v>45085</c:v>
                </c:pt>
                <c:pt idx="109">
                  <c:v>45086</c:v>
                </c:pt>
                <c:pt idx="110">
                  <c:v>45090</c:v>
                </c:pt>
                <c:pt idx="111">
                  <c:v>45091</c:v>
                </c:pt>
                <c:pt idx="112">
                  <c:v>45092</c:v>
                </c:pt>
                <c:pt idx="113">
                  <c:v>45093</c:v>
                </c:pt>
                <c:pt idx="114">
                  <c:v>45096</c:v>
                </c:pt>
                <c:pt idx="115">
                  <c:v>45097</c:v>
                </c:pt>
                <c:pt idx="116">
                  <c:v>45098</c:v>
                </c:pt>
                <c:pt idx="117">
                  <c:v>45099</c:v>
                </c:pt>
                <c:pt idx="118">
                  <c:v>45100</c:v>
                </c:pt>
                <c:pt idx="119">
                  <c:v>45103</c:v>
                </c:pt>
                <c:pt idx="120">
                  <c:v>45104</c:v>
                </c:pt>
                <c:pt idx="121">
                  <c:v>45105</c:v>
                </c:pt>
                <c:pt idx="122">
                  <c:v>45106</c:v>
                </c:pt>
                <c:pt idx="123">
                  <c:v>45107</c:v>
                </c:pt>
                <c:pt idx="124">
                  <c:v>45110</c:v>
                </c:pt>
                <c:pt idx="125">
                  <c:v>45111</c:v>
                </c:pt>
                <c:pt idx="126">
                  <c:v>45112</c:v>
                </c:pt>
                <c:pt idx="127">
                  <c:v>45113</c:v>
                </c:pt>
                <c:pt idx="128">
                  <c:v>45114</c:v>
                </c:pt>
                <c:pt idx="129">
                  <c:v>45117</c:v>
                </c:pt>
                <c:pt idx="130">
                  <c:v>45118</c:v>
                </c:pt>
                <c:pt idx="131">
                  <c:v>45119</c:v>
                </c:pt>
                <c:pt idx="132">
                  <c:v>45120</c:v>
                </c:pt>
                <c:pt idx="133">
                  <c:v>45121</c:v>
                </c:pt>
                <c:pt idx="134">
                  <c:v>45124</c:v>
                </c:pt>
                <c:pt idx="135">
                  <c:v>45125</c:v>
                </c:pt>
                <c:pt idx="136">
                  <c:v>45126</c:v>
                </c:pt>
                <c:pt idx="137">
                  <c:v>45127</c:v>
                </c:pt>
                <c:pt idx="138">
                  <c:v>45128</c:v>
                </c:pt>
                <c:pt idx="139">
                  <c:v>45131</c:v>
                </c:pt>
                <c:pt idx="140">
                  <c:v>45132</c:v>
                </c:pt>
                <c:pt idx="141">
                  <c:v>45133</c:v>
                </c:pt>
                <c:pt idx="142">
                  <c:v>45134</c:v>
                </c:pt>
                <c:pt idx="143">
                  <c:v>45135</c:v>
                </c:pt>
                <c:pt idx="144">
                  <c:v>45138</c:v>
                </c:pt>
                <c:pt idx="145">
                  <c:v>45139</c:v>
                </c:pt>
                <c:pt idx="146">
                  <c:v>45140</c:v>
                </c:pt>
                <c:pt idx="147">
                  <c:v>45141</c:v>
                </c:pt>
                <c:pt idx="148">
                  <c:v>45142</c:v>
                </c:pt>
                <c:pt idx="149">
                  <c:v>45145</c:v>
                </c:pt>
                <c:pt idx="150">
                  <c:v>45146</c:v>
                </c:pt>
                <c:pt idx="151">
                  <c:v>45147</c:v>
                </c:pt>
                <c:pt idx="152">
                  <c:v>45148</c:v>
                </c:pt>
                <c:pt idx="153">
                  <c:v>45149</c:v>
                </c:pt>
                <c:pt idx="154">
                  <c:v>45152</c:v>
                </c:pt>
                <c:pt idx="155">
                  <c:v>45153</c:v>
                </c:pt>
                <c:pt idx="156">
                  <c:v>45154</c:v>
                </c:pt>
                <c:pt idx="157">
                  <c:v>45155</c:v>
                </c:pt>
                <c:pt idx="158">
                  <c:v>45156</c:v>
                </c:pt>
                <c:pt idx="159">
                  <c:v>45159</c:v>
                </c:pt>
                <c:pt idx="160">
                  <c:v>45160</c:v>
                </c:pt>
                <c:pt idx="161">
                  <c:v>45161</c:v>
                </c:pt>
                <c:pt idx="162">
                  <c:v>45162</c:v>
                </c:pt>
                <c:pt idx="163">
                  <c:v>45163</c:v>
                </c:pt>
                <c:pt idx="164">
                  <c:v>45166</c:v>
                </c:pt>
                <c:pt idx="165">
                  <c:v>45167</c:v>
                </c:pt>
                <c:pt idx="166">
                  <c:v>45168</c:v>
                </c:pt>
                <c:pt idx="167">
                  <c:v>45169</c:v>
                </c:pt>
                <c:pt idx="168">
                  <c:v>45170</c:v>
                </c:pt>
                <c:pt idx="169">
                  <c:v>45173</c:v>
                </c:pt>
                <c:pt idx="170">
                  <c:v>45174</c:v>
                </c:pt>
                <c:pt idx="171">
                  <c:v>45175</c:v>
                </c:pt>
                <c:pt idx="172">
                  <c:v>45176</c:v>
                </c:pt>
                <c:pt idx="173">
                  <c:v>45177</c:v>
                </c:pt>
                <c:pt idx="174">
                  <c:v>45180</c:v>
                </c:pt>
                <c:pt idx="175">
                  <c:v>45181</c:v>
                </c:pt>
                <c:pt idx="176">
                  <c:v>45182</c:v>
                </c:pt>
                <c:pt idx="177">
                  <c:v>45183</c:v>
                </c:pt>
                <c:pt idx="178">
                  <c:v>45184</c:v>
                </c:pt>
                <c:pt idx="179">
                  <c:v>45187</c:v>
                </c:pt>
                <c:pt idx="180">
                  <c:v>45188</c:v>
                </c:pt>
                <c:pt idx="181">
                  <c:v>45189</c:v>
                </c:pt>
                <c:pt idx="182">
                  <c:v>45190</c:v>
                </c:pt>
                <c:pt idx="183">
                  <c:v>45191</c:v>
                </c:pt>
                <c:pt idx="184">
                  <c:v>45194</c:v>
                </c:pt>
                <c:pt idx="185">
                  <c:v>45195</c:v>
                </c:pt>
                <c:pt idx="186">
                  <c:v>45196</c:v>
                </c:pt>
                <c:pt idx="187">
                  <c:v>45197</c:v>
                </c:pt>
                <c:pt idx="188">
                  <c:v>45198</c:v>
                </c:pt>
                <c:pt idx="189">
                  <c:v>45201</c:v>
                </c:pt>
                <c:pt idx="190">
                  <c:v>45202</c:v>
                </c:pt>
                <c:pt idx="191">
                  <c:v>45203</c:v>
                </c:pt>
                <c:pt idx="192">
                  <c:v>45204</c:v>
                </c:pt>
                <c:pt idx="193">
                  <c:v>45205</c:v>
                </c:pt>
                <c:pt idx="194">
                  <c:v>45208</c:v>
                </c:pt>
                <c:pt idx="195">
                  <c:v>45209</c:v>
                </c:pt>
                <c:pt idx="196">
                  <c:v>45210</c:v>
                </c:pt>
                <c:pt idx="197">
                  <c:v>45211</c:v>
                </c:pt>
                <c:pt idx="198">
                  <c:v>45212</c:v>
                </c:pt>
                <c:pt idx="199">
                  <c:v>45215</c:v>
                </c:pt>
                <c:pt idx="200">
                  <c:v>45216</c:v>
                </c:pt>
                <c:pt idx="201">
                  <c:v>45217</c:v>
                </c:pt>
                <c:pt idx="202">
                  <c:v>45218</c:v>
                </c:pt>
                <c:pt idx="203">
                  <c:v>45219</c:v>
                </c:pt>
                <c:pt idx="204">
                  <c:v>45222</c:v>
                </c:pt>
                <c:pt idx="205">
                  <c:v>45223</c:v>
                </c:pt>
                <c:pt idx="206">
                  <c:v>45224</c:v>
                </c:pt>
                <c:pt idx="207">
                  <c:v>45225</c:v>
                </c:pt>
                <c:pt idx="208">
                  <c:v>45226</c:v>
                </c:pt>
                <c:pt idx="209">
                  <c:v>45229</c:v>
                </c:pt>
                <c:pt idx="210">
                  <c:v>45230</c:v>
                </c:pt>
                <c:pt idx="211">
                  <c:v>45231</c:v>
                </c:pt>
                <c:pt idx="212">
                  <c:v>45232</c:v>
                </c:pt>
                <c:pt idx="213">
                  <c:v>45233</c:v>
                </c:pt>
                <c:pt idx="214">
                  <c:v>45236</c:v>
                </c:pt>
                <c:pt idx="215">
                  <c:v>45237</c:v>
                </c:pt>
                <c:pt idx="216">
                  <c:v>45238</c:v>
                </c:pt>
                <c:pt idx="217">
                  <c:v>45239</c:v>
                </c:pt>
                <c:pt idx="218">
                  <c:v>45240</c:v>
                </c:pt>
                <c:pt idx="219">
                  <c:v>45243</c:v>
                </c:pt>
                <c:pt idx="220">
                  <c:v>45244</c:v>
                </c:pt>
                <c:pt idx="221">
                  <c:v>45245</c:v>
                </c:pt>
                <c:pt idx="222">
                  <c:v>45246</c:v>
                </c:pt>
                <c:pt idx="223">
                  <c:v>45247</c:v>
                </c:pt>
                <c:pt idx="224">
                  <c:v>45250</c:v>
                </c:pt>
                <c:pt idx="225">
                  <c:v>45251</c:v>
                </c:pt>
                <c:pt idx="226">
                  <c:v>45252</c:v>
                </c:pt>
                <c:pt idx="227">
                  <c:v>45253</c:v>
                </c:pt>
                <c:pt idx="228">
                  <c:v>45254</c:v>
                </c:pt>
                <c:pt idx="229">
                  <c:v>45257</c:v>
                </c:pt>
                <c:pt idx="230">
                  <c:v>45258</c:v>
                </c:pt>
                <c:pt idx="231">
                  <c:v>45259</c:v>
                </c:pt>
                <c:pt idx="232">
                  <c:v>45260</c:v>
                </c:pt>
                <c:pt idx="233">
                  <c:v>45261</c:v>
                </c:pt>
                <c:pt idx="234">
                  <c:v>45264</c:v>
                </c:pt>
                <c:pt idx="235">
                  <c:v>45265</c:v>
                </c:pt>
                <c:pt idx="236">
                  <c:v>45266</c:v>
                </c:pt>
                <c:pt idx="237">
                  <c:v>45267</c:v>
                </c:pt>
                <c:pt idx="238">
                  <c:v>45268</c:v>
                </c:pt>
                <c:pt idx="239">
                  <c:v>45271</c:v>
                </c:pt>
                <c:pt idx="240">
                  <c:v>45272</c:v>
                </c:pt>
                <c:pt idx="241">
                  <c:v>45273</c:v>
                </c:pt>
                <c:pt idx="242">
                  <c:v>45274</c:v>
                </c:pt>
                <c:pt idx="243">
                  <c:v>45275</c:v>
                </c:pt>
                <c:pt idx="244">
                  <c:v>45278</c:v>
                </c:pt>
                <c:pt idx="245">
                  <c:v>45279</c:v>
                </c:pt>
                <c:pt idx="246">
                  <c:v>45280</c:v>
                </c:pt>
                <c:pt idx="247">
                  <c:v>45281</c:v>
                </c:pt>
                <c:pt idx="248">
                  <c:v>45282</c:v>
                </c:pt>
                <c:pt idx="249">
                  <c:v>45285</c:v>
                </c:pt>
                <c:pt idx="250">
                  <c:v>45286</c:v>
                </c:pt>
                <c:pt idx="251">
                  <c:v>45287</c:v>
                </c:pt>
                <c:pt idx="252">
                  <c:v>45288</c:v>
                </c:pt>
                <c:pt idx="253">
                  <c:v>45289</c:v>
                </c:pt>
                <c:pt idx="254">
                  <c:v>45294</c:v>
                </c:pt>
                <c:pt idx="255">
                  <c:v>45295</c:v>
                </c:pt>
                <c:pt idx="256">
                  <c:v>45296</c:v>
                </c:pt>
                <c:pt idx="257">
                  <c:v>45299</c:v>
                </c:pt>
                <c:pt idx="258">
                  <c:v>45300</c:v>
                </c:pt>
                <c:pt idx="259">
                  <c:v>45301</c:v>
                </c:pt>
                <c:pt idx="260">
                  <c:v>45302</c:v>
                </c:pt>
                <c:pt idx="261">
                  <c:v>45303</c:v>
                </c:pt>
                <c:pt idx="262">
                  <c:v>45306</c:v>
                </c:pt>
                <c:pt idx="263">
                  <c:v>45307</c:v>
                </c:pt>
                <c:pt idx="264">
                  <c:v>45308</c:v>
                </c:pt>
                <c:pt idx="265">
                  <c:v>45309</c:v>
                </c:pt>
                <c:pt idx="266">
                  <c:v>45310</c:v>
                </c:pt>
                <c:pt idx="267">
                  <c:v>45313</c:v>
                </c:pt>
                <c:pt idx="268">
                  <c:v>45314</c:v>
                </c:pt>
                <c:pt idx="269">
                  <c:v>45315</c:v>
                </c:pt>
                <c:pt idx="270">
                  <c:v>45316</c:v>
                </c:pt>
                <c:pt idx="271">
                  <c:v>45317</c:v>
                </c:pt>
                <c:pt idx="272">
                  <c:v>45320</c:v>
                </c:pt>
                <c:pt idx="273">
                  <c:v>45321</c:v>
                </c:pt>
                <c:pt idx="274">
                  <c:v>45322</c:v>
                </c:pt>
                <c:pt idx="275">
                  <c:v>45323</c:v>
                </c:pt>
                <c:pt idx="276">
                  <c:v>45324</c:v>
                </c:pt>
                <c:pt idx="277">
                  <c:v>45327</c:v>
                </c:pt>
                <c:pt idx="278">
                  <c:v>45328</c:v>
                </c:pt>
                <c:pt idx="279">
                  <c:v>45329</c:v>
                </c:pt>
                <c:pt idx="280">
                  <c:v>45330</c:v>
                </c:pt>
                <c:pt idx="281">
                  <c:v>45331</c:v>
                </c:pt>
                <c:pt idx="282">
                  <c:v>45334</c:v>
                </c:pt>
                <c:pt idx="283">
                  <c:v>45335</c:v>
                </c:pt>
                <c:pt idx="284">
                  <c:v>45336</c:v>
                </c:pt>
                <c:pt idx="285">
                  <c:v>45337</c:v>
                </c:pt>
                <c:pt idx="286">
                  <c:v>45338</c:v>
                </c:pt>
                <c:pt idx="287">
                  <c:v>45341</c:v>
                </c:pt>
                <c:pt idx="288">
                  <c:v>45342</c:v>
                </c:pt>
                <c:pt idx="289">
                  <c:v>45343</c:v>
                </c:pt>
                <c:pt idx="290">
                  <c:v>45344</c:v>
                </c:pt>
                <c:pt idx="291">
                  <c:v>45348</c:v>
                </c:pt>
                <c:pt idx="292">
                  <c:v>45349</c:v>
                </c:pt>
                <c:pt idx="293">
                  <c:v>45350</c:v>
                </c:pt>
                <c:pt idx="294">
                  <c:v>45351</c:v>
                </c:pt>
                <c:pt idx="295">
                  <c:v>45352</c:v>
                </c:pt>
                <c:pt idx="296">
                  <c:v>45355</c:v>
                </c:pt>
                <c:pt idx="297">
                  <c:v>45356</c:v>
                </c:pt>
                <c:pt idx="298">
                  <c:v>45357</c:v>
                </c:pt>
                <c:pt idx="299">
                  <c:v>45358</c:v>
                </c:pt>
                <c:pt idx="300">
                  <c:v>45362</c:v>
                </c:pt>
                <c:pt idx="301">
                  <c:v>45363</c:v>
                </c:pt>
                <c:pt idx="302">
                  <c:v>45364</c:v>
                </c:pt>
                <c:pt idx="303">
                  <c:v>45365</c:v>
                </c:pt>
                <c:pt idx="304">
                  <c:v>45366</c:v>
                </c:pt>
                <c:pt idx="305">
                  <c:v>45369</c:v>
                </c:pt>
                <c:pt idx="306">
                  <c:v>45370</c:v>
                </c:pt>
                <c:pt idx="307">
                  <c:v>45371</c:v>
                </c:pt>
                <c:pt idx="308">
                  <c:v>45372</c:v>
                </c:pt>
                <c:pt idx="309">
                  <c:v>45373</c:v>
                </c:pt>
                <c:pt idx="310">
                  <c:v>45376</c:v>
                </c:pt>
                <c:pt idx="311">
                  <c:v>45377</c:v>
                </c:pt>
                <c:pt idx="312">
                  <c:v>45378</c:v>
                </c:pt>
                <c:pt idx="313">
                  <c:v>45379</c:v>
                </c:pt>
                <c:pt idx="314">
                  <c:v>45380</c:v>
                </c:pt>
                <c:pt idx="315">
                  <c:v>45383</c:v>
                </c:pt>
                <c:pt idx="316">
                  <c:v>45384</c:v>
                </c:pt>
                <c:pt idx="317">
                  <c:v>45385</c:v>
                </c:pt>
                <c:pt idx="318">
                  <c:v>45386</c:v>
                </c:pt>
                <c:pt idx="319">
                  <c:v>45387</c:v>
                </c:pt>
                <c:pt idx="320">
                  <c:v>45390</c:v>
                </c:pt>
                <c:pt idx="321">
                  <c:v>45391</c:v>
                </c:pt>
                <c:pt idx="322">
                  <c:v>45392</c:v>
                </c:pt>
                <c:pt idx="323">
                  <c:v>45393</c:v>
                </c:pt>
                <c:pt idx="324">
                  <c:v>45394</c:v>
                </c:pt>
                <c:pt idx="325">
                  <c:v>45397</c:v>
                </c:pt>
                <c:pt idx="326">
                  <c:v>45398</c:v>
                </c:pt>
                <c:pt idx="327">
                  <c:v>45399</c:v>
                </c:pt>
                <c:pt idx="328">
                  <c:v>45400</c:v>
                </c:pt>
                <c:pt idx="329">
                  <c:v>45401</c:v>
                </c:pt>
                <c:pt idx="330">
                  <c:v>45404</c:v>
                </c:pt>
                <c:pt idx="331">
                  <c:v>45405</c:v>
                </c:pt>
                <c:pt idx="332">
                  <c:v>45406</c:v>
                </c:pt>
                <c:pt idx="333">
                  <c:v>45407</c:v>
                </c:pt>
                <c:pt idx="334">
                  <c:v>45408</c:v>
                </c:pt>
                <c:pt idx="335">
                  <c:v>45411</c:v>
                </c:pt>
                <c:pt idx="336">
                  <c:v>45412</c:v>
                </c:pt>
                <c:pt idx="337">
                  <c:v>45414</c:v>
                </c:pt>
                <c:pt idx="338">
                  <c:v>45415</c:v>
                </c:pt>
                <c:pt idx="339">
                  <c:v>45418</c:v>
                </c:pt>
                <c:pt idx="340">
                  <c:v>45419</c:v>
                </c:pt>
                <c:pt idx="341">
                  <c:v>45420</c:v>
                </c:pt>
                <c:pt idx="342">
                  <c:v>45422</c:v>
                </c:pt>
                <c:pt idx="343">
                  <c:v>45425</c:v>
                </c:pt>
                <c:pt idx="344">
                  <c:v>45426</c:v>
                </c:pt>
                <c:pt idx="345">
                  <c:v>45427</c:v>
                </c:pt>
                <c:pt idx="346">
                  <c:v>45428</c:v>
                </c:pt>
                <c:pt idx="347">
                  <c:v>45429</c:v>
                </c:pt>
                <c:pt idx="348">
                  <c:v>45432</c:v>
                </c:pt>
                <c:pt idx="349">
                  <c:v>45433</c:v>
                </c:pt>
                <c:pt idx="350">
                  <c:v>45434</c:v>
                </c:pt>
                <c:pt idx="351">
                  <c:v>45435</c:v>
                </c:pt>
                <c:pt idx="352">
                  <c:v>45436</c:v>
                </c:pt>
                <c:pt idx="353">
                  <c:v>45439</c:v>
                </c:pt>
                <c:pt idx="354">
                  <c:v>45440</c:v>
                </c:pt>
                <c:pt idx="355">
                  <c:v>45441</c:v>
                </c:pt>
                <c:pt idx="356">
                  <c:v>45442</c:v>
                </c:pt>
                <c:pt idx="357">
                  <c:v>45443</c:v>
                </c:pt>
                <c:pt idx="358">
                  <c:v>45446</c:v>
                </c:pt>
                <c:pt idx="359">
                  <c:v>45447</c:v>
                </c:pt>
                <c:pt idx="360">
                  <c:v>45448</c:v>
                </c:pt>
                <c:pt idx="361">
                  <c:v>45449</c:v>
                </c:pt>
                <c:pt idx="362">
                  <c:v>45450</c:v>
                </c:pt>
                <c:pt idx="363">
                  <c:v>45453</c:v>
                </c:pt>
                <c:pt idx="364">
                  <c:v>45454</c:v>
                </c:pt>
                <c:pt idx="365">
                  <c:v>45456</c:v>
                </c:pt>
                <c:pt idx="366">
                  <c:v>45457</c:v>
                </c:pt>
                <c:pt idx="367">
                  <c:v>45460</c:v>
                </c:pt>
                <c:pt idx="368">
                  <c:v>45461</c:v>
                </c:pt>
                <c:pt idx="369">
                  <c:v>45462</c:v>
                </c:pt>
                <c:pt idx="370">
                  <c:v>45463</c:v>
                </c:pt>
                <c:pt idx="371">
                  <c:v>45464</c:v>
                </c:pt>
                <c:pt idx="372">
                  <c:v>45467</c:v>
                </c:pt>
                <c:pt idx="373">
                  <c:v>45468</c:v>
                </c:pt>
                <c:pt idx="374">
                  <c:v>45469</c:v>
                </c:pt>
                <c:pt idx="375">
                  <c:v>45470</c:v>
                </c:pt>
                <c:pt idx="376">
                  <c:v>45471</c:v>
                </c:pt>
                <c:pt idx="377">
                  <c:v>45474</c:v>
                </c:pt>
                <c:pt idx="378">
                  <c:v>45475</c:v>
                </c:pt>
                <c:pt idx="379">
                  <c:v>45476</c:v>
                </c:pt>
                <c:pt idx="380">
                  <c:v>45477</c:v>
                </c:pt>
                <c:pt idx="381">
                  <c:v>45478</c:v>
                </c:pt>
                <c:pt idx="382">
                  <c:v>45481</c:v>
                </c:pt>
                <c:pt idx="383">
                  <c:v>45482</c:v>
                </c:pt>
                <c:pt idx="384">
                  <c:v>45483</c:v>
                </c:pt>
                <c:pt idx="385">
                  <c:v>45484</c:v>
                </c:pt>
                <c:pt idx="386">
                  <c:v>45485</c:v>
                </c:pt>
                <c:pt idx="387">
                  <c:v>45488</c:v>
                </c:pt>
                <c:pt idx="388">
                  <c:v>45489</c:v>
                </c:pt>
                <c:pt idx="389">
                  <c:v>45490</c:v>
                </c:pt>
                <c:pt idx="390">
                  <c:v>45491</c:v>
                </c:pt>
                <c:pt idx="391">
                  <c:v>45492</c:v>
                </c:pt>
                <c:pt idx="392">
                  <c:v>45495</c:v>
                </c:pt>
                <c:pt idx="393">
                  <c:v>45496</c:v>
                </c:pt>
                <c:pt idx="394">
                  <c:v>45497</c:v>
                </c:pt>
                <c:pt idx="395">
                  <c:v>45498</c:v>
                </c:pt>
                <c:pt idx="396">
                  <c:v>45499</c:v>
                </c:pt>
                <c:pt idx="397">
                  <c:v>45502</c:v>
                </c:pt>
                <c:pt idx="398">
                  <c:v>45503</c:v>
                </c:pt>
                <c:pt idx="399">
                  <c:v>45504</c:v>
                </c:pt>
                <c:pt idx="400">
                  <c:v>45505</c:v>
                </c:pt>
                <c:pt idx="401">
                  <c:v>45506</c:v>
                </c:pt>
                <c:pt idx="402">
                  <c:v>45509</c:v>
                </c:pt>
                <c:pt idx="403">
                  <c:v>45510</c:v>
                </c:pt>
                <c:pt idx="404">
                  <c:v>45511</c:v>
                </c:pt>
                <c:pt idx="405">
                  <c:v>45512</c:v>
                </c:pt>
                <c:pt idx="406">
                  <c:v>45513</c:v>
                </c:pt>
                <c:pt idx="407">
                  <c:v>45516</c:v>
                </c:pt>
                <c:pt idx="408">
                  <c:v>45517</c:v>
                </c:pt>
                <c:pt idx="409">
                  <c:v>45518</c:v>
                </c:pt>
                <c:pt idx="410">
                  <c:v>45519</c:v>
                </c:pt>
                <c:pt idx="411">
                  <c:v>45520</c:v>
                </c:pt>
                <c:pt idx="412">
                  <c:v>45523</c:v>
                </c:pt>
                <c:pt idx="413">
                  <c:v>45524</c:v>
                </c:pt>
                <c:pt idx="414">
                  <c:v>45525</c:v>
                </c:pt>
                <c:pt idx="415">
                  <c:v>45526</c:v>
                </c:pt>
                <c:pt idx="416">
                  <c:v>45527</c:v>
                </c:pt>
                <c:pt idx="417">
                  <c:v>45530</c:v>
                </c:pt>
                <c:pt idx="418">
                  <c:v>45531</c:v>
                </c:pt>
                <c:pt idx="419">
                  <c:v>45532</c:v>
                </c:pt>
                <c:pt idx="420">
                  <c:v>45533</c:v>
                </c:pt>
                <c:pt idx="421">
                  <c:v>45534</c:v>
                </c:pt>
                <c:pt idx="422">
                  <c:v>45537</c:v>
                </c:pt>
                <c:pt idx="423">
                  <c:v>45538</c:v>
                </c:pt>
                <c:pt idx="424">
                  <c:v>45539</c:v>
                </c:pt>
                <c:pt idx="425">
                  <c:v>45540</c:v>
                </c:pt>
                <c:pt idx="426">
                  <c:v>45541</c:v>
                </c:pt>
                <c:pt idx="427">
                  <c:v>45544</c:v>
                </c:pt>
                <c:pt idx="428">
                  <c:v>45545</c:v>
                </c:pt>
                <c:pt idx="429">
                  <c:v>45546</c:v>
                </c:pt>
                <c:pt idx="430">
                  <c:v>45547</c:v>
                </c:pt>
                <c:pt idx="431">
                  <c:v>45548</c:v>
                </c:pt>
                <c:pt idx="432">
                  <c:v>45551</c:v>
                </c:pt>
                <c:pt idx="433">
                  <c:v>45552</c:v>
                </c:pt>
                <c:pt idx="434">
                  <c:v>45553</c:v>
                </c:pt>
                <c:pt idx="435">
                  <c:v>45554</c:v>
                </c:pt>
                <c:pt idx="436">
                  <c:v>45555</c:v>
                </c:pt>
                <c:pt idx="437">
                  <c:v>45558</c:v>
                </c:pt>
                <c:pt idx="438">
                  <c:v>45559</c:v>
                </c:pt>
                <c:pt idx="439">
                  <c:v>45560</c:v>
                </c:pt>
                <c:pt idx="440">
                  <c:v>45561</c:v>
                </c:pt>
                <c:pt idx="441">
                  <c:v>45562</c:v>
                </c:pt>
                <c:pt idx="442">
                  <c:v>45565</c:v>
                </c:pt>
                <c:pt idx="443">
                  <c:v>45566</c:v>
                </c:pt>
                <c:pt idx="444">
                  <c:v>45567</c:v>
                </c:pt>
                <c:pt idx="445">
                  <c:v>45568</c:v>
                </c:pt>
                <c:pt idx="446">
                  <c:v>45569</c:v>
                </c:pt>
                <c:pt idx="447">
                  <c:v>45572</c:v>
                </c:pt>
                <c:pt idx="448">
                  <c:v>45573</c:v>
                </c:pt>
                <c:pt idx="449">
                  <c:v>45574</c:v>
                </c:pt>
                <c:pt idx="450">
                  <c:v>45575</c:v>
                </c:pt>
                <c:pt idx="451">
                  <c:v>45576</c:v>
                </c:pt>
                <c:pt idx="452">
                  <c:v>45579</c:v>
                </c:pt>
                <c:pt idx="453">
                  <c:v>45580</c:v>
                </c:pt>
                <c:pt idx="454">
                  <c:v>45581</c:v>
                </c:pt>
                <c:pt idx="455">
                  <c:v>45582</c:v>
                </c:pt>
                <c:pt idx="456">
                  <c:v>45583</c:v>
                </c:pt>
                <c:pt idx="457">
                  <c:v>45586</c:v>
                </c:pt>
                <c:pt idx="458">
                  <c:v>45587</c:v>
                </c:pt>
                <c:pt idx="459">
                  <c:v>45588</c:v>
                </c:pt>
                <c:pt idx="460">
                  <c:v>45589</c:v>
                </c:pt>
                <c:pt idx="461">
                  <c:v>45590</c:v>
                </c:pt>
                <c:pt idx="462">
                  <c:v>45593</c:v>
                </c:pt>
                <c:pt idx="463">
                  <c:v>45594</c:v>
                </c:pt>
                <c:pt idx="464">
                  <c:v>45595</c:v>
                </c:pt>
                <c:pt idx="465">
                  <c:v>45596</c:v>
                </c:pt>
                <c:pt idx="466">
                  <c:v>45597</c:v>
                </c:pt>
                <c:pt idx="467">
                  <c:v>45601</c:v>
                </c:pt>
                <c:pt idx="468">
                  <c:v>45602</c:v>
                </c:pt>
                <c:pt idx="469">
                  <c:v>45603</c:v>
                </c:pt>
                <c:pt idx="470">
                  <c:v>45604</c:v>
                </c:pt>
                <c:pt idx="471">
                  <c:v>45607</c:v>
                </c:pt>
                <c:pt idx="472">
                  <c:v>45608</c:v>
                </c:pt>
                <c:pt idx="473">
                  <c:v>45609</c:v>
                </c:pt>
                <c:pt idx="474">
                  <c:v>45610</c:v>
                </c:pt>
                <c:pt idx="475">
                  <c:v>45611</c:v>
                </c:pt>
                <c:pt idx="476">
                  <c:v>45614</c:v>
                </c:pt>
                <c:pt idx="477">
                  <c:v>45615</c:v>
                </c:pt>
                <c:pt idx="478">
                  <c:v>45616</c:v>
                </c:pt>
                <c:pt idx="479">
                  <c:v>45617</c:v>
                </c:pt>
                <c:pt idx="480">
                  <c:v>45618</c:v>
                </c:pt>
                <c:pt idx="481">
                  <c:v>45621</c:v>
                </c:pt>
                <c:pt idx="482">
                  <c:v>45622</c:v>
                </c:pt>
                <c:pt idx="483">
                  <c:v>45623</c:v>
                </c:pt>
                <c:pt idx="484">
                  <c:v>45624</c:v>
                </c:pt>
                <c:pt idx="485">
                  <c:v>45625</c:v>
                </c:pt>
                <c:pt idx="486">
                  <c:v>45628</c:v>
                </c:pt>
                <c:pt idx="487">
                  <c:v>45629</c:v>
                </c:pt>
                <c:pt idx="488">
                  <c:v>45630</c:v>
                </c:pt>
                <c:pt idx="489">
                  <c:v>45631</c:v>
                </c:pt>
                <c:pt idx="490">
                  <c:v>45632</c:v>
                </c:pt>
                <c:pt idx="491">
                  <c:v>45635</c:v>
                </c:pt>
                <c:pt idx="492">
                  <c:v>45636</c:v>
                </c:pt>
                <c:pt idx="493">
                  <c:v>45637</c:v>
                </c:pt>
                <c:pt idx="494">
                  <c:v>45638</c:v>
                </c:pt>
                <c:pt idx="495">
                  <c:v>45639</c:v>
                </c:pt>
                <c:pt idx="496">
                  <c:v>45642</c:v>
                </c:pt>
                <c:pt idx="497">
                  <c:v>45643</c:v>
                </c:pt>
                <c:pt idx="498">
                  <c:v>45644</c:v>
                </c:pt>
                <c:pt idx="499">
                  <c:v>45645</c:v>
                </c:pt>
                <c:pt idx="500">
                  <c:v>45646</c:v>
                </c:pt>
                <c:pt idx="501">
                  <c:v>45649</c:v>
                </c:pt>
                <c:pt idx="502">
                  <c:v>45650</c:v>
                </c:pt>
                <c:pt idx="503">
                  <c:v>45651</c:v>
                </c:pt>
                <c:pt idx="504">
                  <c:v>45652</c:v>
                </c:pt>
                <c:pt idx="505">
                  <c:v>45653</c:v>
                </c:pt>
                <c:pt idx="506">
                  <c:v>45656</c:v>
                </c:pt>
              </c:numCache>
            </c:numRef>
          </c:cat>
          <c:val>
            <c:numRef>
              <c:f>'5_Old'!$L$7:$L$513</c:f>
              <c:numCache>
                <c:formatCode>0%</c:formatCode>
                <c:ptCount val="507"/>
                <c:pt idx="0">
                  <c:v>0</c:v>
                </c:pt>
                <c:pt idx="1">
                  <c:v>1.3846859238881404E-2</c:v>
                </c:pt>
                <c:pt idx="2">
                  <c:v>2.6318202659330714E-2</c:v>
                </c:pt>
                <c:pt idx="3">
                  <c:v>2.5217790004585128E-2</c:v>
                </c:pt>
                <c:pt idx="4">
                  <c:v>4.4841815680880526E-2</c:v>
                </c:pt>
                <c:pt idx="5">
                  <c:v>4.6033929390188133E-2</c:v>
                </c:pt>
                <c:pt idx="6">
                  <c:v>4.076111875286581E-2</c:v>
                </c:pt>
                <c:pt idx="7">
                  <c:v>3.2508023842274358E-2</c:v>
                </c:pt>
                <c:pt idx="8">
                  <c:v>4.947271893626759E-2</c:v>
                </c:pt>
                <c:pt idx="9">
                  <c:v>4.3741403026134718E-2</c:v>
                </c:pt>
                <c:pt idx="10">
                  <c:v>3.5442457588262366E-2</c:v>
                </c:pt>
                <c:pt idx="11">
                  <c:v>3.993580926180651E-2</c:v>
                </c:pt>
                <c:pt idx="12">
                  <c:v>3.2187070151306729E-2</c:v>
                </c:pt>
                <c:pt idx="13">
                  <c:v>3.6542870243007952E-2</c:v>
                </c:pt>
                <c:pt idx="14">
                  <c:v>3.4983952315451594E-2</c:v>
                </c:pt>
                <c:pt idx="15">
                  <c:v>3.6313617606602788E-2</c:v>
                </c:pt>
                <c:pt idx="16">
                  <c:v>3.8193489225126331E-2</c:v>
                </c:pt>
                <c:pt idx="17">
                  <c:v>5.3874369555250157E-2</c:v>
                </c:pt>
                <c:pt idx="18">
                  <c:v>5.1490142136634942E-2</c:v>
                </c:pt>
                <c:pt idx="19">
                  <c:v>2.9756992205410615E-2</c:v>
                </c:pt>
                <c:pt idx="20">
                  <c:v>2.9986244841816001E-2</c:v>
                </c:pt>
                <c:pt idx="21">
                  <c:v>4.5254470426410398E-2</c:v>
                </c:pt>
                <c:pt idx="22">
                  <c:v>4.6079779917469699E-2</c:v>
                </c:pt>
                <c:pt idx="23">
                  <c:v>3.2508023842274802E-2</c:v>
                </c:pt>
                <c:pt idx="24">
                  <c:v>6.3273727647872313E-3</c:v>
                </c:pt>
                <c:pt idx="25">
                  <c:v>6.6024759284737389E-3</c:v>
                </c:pt>
                <c:pt idx="26">
                  <c:v>3.6221916552046096E-3</c:v>
                </c:pt>
                <c:pt idx="27">
                  <c:v>6.923429619441146E-3</c:v>
                </c:pt>
                <c:pt idx="28">
                  <c:v>-8.1155433287477541E-3</c:v>
                </c:pt>
                <c:pt idx="29">
                  <c:v>-2.5676295277390349E-3</c:v>
                </c:pt>
                <c:pt idx="30">
                  <c:v>-9.7203117835850117E-3</c:v>
                </c:pt>
                <c:pt idx="31">
                  <c:v>-1.8752865657954643E-2</c:v>
                </c:pt>
                <c:pt idx="32">
                  <c:v>-1.5314076111874853E-2</c:v>
                </c:pt>
                <c:pt idx="33">
                  <c:v>-2.3475469967904283E-2</c:v>
                </c:pt>
                <c:pt idx="34">
                  <c:v>-1.5176524530031599E-2</c:v>
                </c:pt>
                <c:pt idx="35">
                  <c:v>-3.2783127005960089E-2</c:v>
                </c:pt>
                <c:pt idx="36">
                  <c:v>-4.1999082989453984E-2</c:v>
                </c:pt>
                <c:pt idx="37">
                  <c:v>-5.3828519027968369E-2</c:v>
                </c:pt>
                <c:pt idx="38">
                  <c:v>-6.2448418156808461E-2</c:v>
                </c:pt>
                <c:pt idx="39">
                  <c:v>-6.2769371847775868E-2</c:v>
                </c:pt>
                <c:pt idx="40">
                  <c:v>-4.4887666208160981E-2</c:v>
                </c:pt>
                <c:pt idx="41">
                  <c:v>-4.7546996790462703E-2</c:v>
                </c:pt>
                <c:pt idx="42">
                  <c:v>-3.7414030261347486E-2</c:v>
                </c:pt>
                <c:pt idx="43">
                  <c:v>-3.4387895460797235E-2</c:v>
                </c:pt>
                <c:pt idx="44">
                  <c:v>-4.2595139844107677E-2</c:v>
                </c:pt>
                <c:pt idx="45">
                  <c:v>-5.8413571756074645E-2</c:v>
                </c:pt>
                <c:pt idx="46">
                  <c:v>-7.6524530032094917E-2</c:v>
                </c:pt>
                <c:pt idx="47">
                  <c:v>-7.6570380559375928E-2</c:v>
                </c:pt>
                <c:pt idx="48">
                  <c:v>-9.2709766162310414E-2</c:v>
                </c:pt>
                <c:pt idx="49">
                  <c:v>-8.3310408069692365E-2</c:v>
                </c:pt>
                <c:pt idx="50">
                  <c:v>-8.7666208161393477E-2</c:v>
                </c:pt>
                <c:pt idx="51">
                  <c:v>-7.6295277395689642E-2</c:v>
                </c:pt>
                <c:pt idx="52">
                  <c:v>-9.29390187987158E-2</c:v>
                </c:pt>
                <c:pt idx="53">
                  <c:v>-7.8954607977991476E-2</c:v>
                </c:pt>
                <c:pt idx="54">
                  <c:v>-7.913801008711574E-2</c:v>
                </c:pt>
                <c:pt idx="55">
                  <c:v>-7.180192572214561E-2</c:v>
                </c:pt>
                <c:pt idx="56">
                  <c:v>-7.0197157267308352E-2</c:v>
                </c:pt>
                <c:pt idx="57">
                  <c:v>-7.7258138468592197E-2</c:v>
                </c:pt>
                <c:pt idx="58">
                  <c:v>-7.8496102705181037E-2</c:v>
                </c:pt>
                <c:pt idx="59">
                  <c:v>-6.923429619440602E-2</c:v>
                </c:pt>
                <c:pt idx="60">
                  <c:v>-6.6299862448418012E-2</c:v>
                </c:pt>
                <c:pt idx="61">
                  <c:v>-6.6987620357633948E-2</c:v>
                </c:pt>
                <c:pt idx="62">
                  <c:v>-6.5245300320953548E-2</c:v>
                </c:pt>
                <c:pt idx="63">
                  <c:v>-6.2219165520403297E-2</c:v>
                </c:pt>
                <c:pt idx="64">
                  <c:v>-6.409903713892684E-2</c:v>
                </c:pt>
                <c:pt idx="65">
                  <c:v>-6.3594681338835279E-2</c:v>
                </c:pt>
                <c:pt idx="66">
                  <c:v>-6.4649243466299744E-2</c:v>
                </c:pt>
                <c:pt idx="67">
                  <c:v>-6.574965612104533E-2</c:v>
                </c:pt>
                <c:pt idx="68">
                  <c:v>-5.1398441082072366E-2</c:v>
                </c:pt>
                <c:pt idx="69">
                  <c:v>-5.7771664374140164E-2</c:v>
                </c:pt>
                <c:pt idx="70">
                  <c:v>-5.4745529573590024E-2</c:v>
                </c:pt>
                <c:pt idx="71">
                  <c:v>-5.7588262265015899E-2</c:v>
                </c:pt>
                <c:pt idx="72">
                  <c:v>-5.5295735900962706E-2</c:v>
                </c:pt>
                <c:pt idx="73">
                  <c:v>-5.9559834938101575E-2</c:v>
                </c:pt>
                <c:pt idx="74">
                  <c:v>-7.303988995873445E-2</c:v>
                </c:pt>
                <c:pt idx="75">
                  <c:v>-7.9458963778083258E-2</c:v>
                </c:pt>
                <c:pt idx="76">
                  <c:v>-8.9912883998165771E-2</c:v>
                </c:pt>
                <c:pt idx="77">
                  <c:v>-8.6382393397523849E-2</c:v>
                </c:pt>
                <c:pt idx="78">
                  <c:v>-9.7753324163227684E-2</c:v>
                </c:pt>
                <c:pt idx="79">
                  <c:v>-8.8812471343420185E-2</c:v>
                </c:pt>
                <c:pt idx="80">
                  <c:v>-8.1889041723979483E-2</c:v>
                </c:pt>
                <c:pt idx="81">
                  <c:v>-7.4094452086198692E-2</c:v>
                </c:pt>
                <c:pt idx="82">
                  <c:v>-8.1889041723979483E-2</c:v>
                </c:pt>
                <c:pt idx="83">
                  <c:v>-8.560293443374567E-2</c:v>
                </c:pt>
                <c:pt idx="84">
                  <c:v>-7.8450252177899804E-2</c:v>
                </c:pt>
                <c:pt idx="85">
                  <c:v>-7.1343420449334949E-2</c:v>
                </c:pt>
                <c:pt idx="86">
                  <c:v>-6.9738651994497691E-2</c:v>
                </c:pt>
                <c:pt idx="87">
                  <c:v>-7.4277854195322957E-2</c:v>
                </c:pt>
                <c:pt idx="88">
                  <c:v>-7.3773498395231285E-2</c:v>
                </c:pt>
                <c:pt idx="89">
                  <c:v>-7.739569005043534E-2</c:v>
                </c:pt>
                <c:pt idx="90">
                  <c:v>-7.3406694176982756E-2</c:v>
                </c:pt>
                <c:pt idx="91">
                  <c:v>-7.3865199449793306E-2</c:v>
                </c:pt>
                <c:pt idx="92">
                  <c:v>-8.477762494268648E-2</c:v>
                </c:pt>
                <c:pt idx="93">
                  <c:v>-8.390646492434628E-2</c:v>
                </c:pt>
                <c:pt idx="94">
                  <c:v>-8.771205868867471E-2</c:v>
                </c:pt>
                <c:pt idx="95">
                  <c:v>-8.0055020632737173E-2</c:v>
                </c:pt>
                <c:pt idx="96">
                  <c:v>-8.0100871160018183E-2</c:v>
                </c:pt>
                <c:pt idx="97">
                  <c:v>-8.6244841815680706E-2</c:v>
                </c:pt>
                <c:pt idx="98">
                  <c:v>-9.3489225126088704E-2</c:v>
                </c:pt>
                <c:pt idx="99">
                  <c:v>-9.3122420907840175E-2</c:v>
                </c:pt>
                <c:pt idx="100">
                  <c:v>-0.10348464007336056</c:v>
                </c:pt>
                <c:pt idx="101">
                  <c:v>-9.6423658872076712E-2</c:v>
                </c:pt>
                <c:pt idx="102">
                  <c:v>-9.3397524071526572E-2</c:v>
                </c:pt>
                <c:pt idx="103">
                  <c:v>-8.9362677670792867E-2</c:v>
                </c:pt>
                <c:pt idx="104">
                  <c:v>-6.9417698303530284E-2</c:v>
                </c:pt>
                <c:pt idx="105">
                  <c:v>-7.1068317285648552E-2</c:v>
                </c:pt>
                <c:pt idx="106">
                  <c:v>-7.3039889958734339E-2</c:v>
                </c:pt>
                <c:pt idx="107">
                  <c:v>-6.3457129756992026E-2</c:v>
                </c:pt>
                <c:pt idx="108">
                  <c:v>-6.6483264557542165E-2</c:v>
                </c:pt>
                <c:pt idx="109">
                  <c:v>-5.9743237047225839E-2</c:v>
                </c:pt>
                <c:pt idx="110">
                  <c:v>-5.4057771664373866E-2</c:v>
                </c:pt>
                <c:pt idx="111">
                  <c:v>-5.3874369555249602E-2</c:v>
                </c:pt>
                <c:pt idx="112">
                  <c:v>-4.1494727189362424E-2</c:v>
                </c:pt>
                <c:pt idx="113">
                  <c:v>-3.5304906006418779E-2</c:v>
                </c:pt>
                <c:pt idx="114">
                  <c:v>-3.878954607977958E-2</c:v>
                </c:pt>
                <c:pt idx="115">
                  <c:v>-4.7363594681338439E-2</c:v>
                </c:pt>
                <c:pt idx="116">
                  <c:v>-5.8092618065107349E-2</c:v>
                </c:pt>
                <c:pt idx="117">
                  <c:v>-6.2402567629527339E-2</c:v>
                </c:pt>
                <c:pt idx="118">
                  <c:v>-7.1572673085740113E-2</c:v>
                </c:pt>
                <c:pt idx="119">
                  <c:v>-6.7675378266849551E-2</c:v>
                </c:pt>
                <c:pt idx="120">
                  <c:v>-6.4007336084364708E-2</c:v>
                </c:pt>
                <c:pt idx="121">
                  <c:v>-6.5520403484639722E-2</c:v>
                </c:pt>
                <c:pt idx="122">
                  <c:v>-6.9463548830811295E-2</c:v>
                </c:pt>
                <c:pt idx="123">
                  <c:v>-6.6437414030260933E-2</c:v>
                </c:pt>
                <c:pt idx="124">
                  <c:v>-5.2407152682255487E-2</c:v>
                </c:pt>
                <c:pt idx="125">
                  <c:v>-4.6354883081154985E-2</c:v>
                </c:pt>
                <c:pt idx="126">
                  <c:v>-5.4607977991746548E-2</c:v>
                </c:pt>
                <c:pt idx="127">
                  <c:v>-6.3365428702429671E-2</c:v>
                </c:pt>
                <c:pt idx="128">
                  <c:v>-6.7812929848692804E-2</c:v>
                </c:pt>
                <c:pt idx="129">
                  <c:v>-6.3319578175148661E-2</c:v>
                </c:pt>
                <c:pt idx="130">
                  <c:v>-6.0339293901879421E-2</c:v>
                </c:pt>
                <c:pt idx="131">
                  <c:v>-5.3186611646033555E-2</c:v>
                </c:pt>
                <c:pt idx="132">
                  <c:v>-3.1820265933057867E-2</c:v>
                </c:pt>
                <c:pt idx="133">
                  <c:v>-2.9802842732691182E-2</c:v>
                </c:pt>
                <c:pt idx="134">
                  <c:v>-2.6409903713892513E-2</c:v>
                </c:pt>
                <c:pt idx="135">
                  <c:v>-3.8835396607060813E-2</c:v>
                </c:pt>
                <c:pt idx="136">
                  <c:v>-3.7780834479596237E-2</c:v>
                </c:pt>
                <c:pt idx="137">
                  <c:v>-3.8376891334250263E-2</c:v>
                </c:pt>
                <c:pt idx="138">
                  <c:v>-2.888583218706986E-2</c:v>
                </c:pt>
                <c:pt idx="139">
                  <c:v>-3.3516735442457479E-2</c:v>
                </c:pt>
                <c:pt idx="140">
                  <c:v>-1.2104539202200559E-2</c:v>
                </c:pt>
                <c:pt idx="141">
                  <c:v>-1.0270518110958027E-2</c:v>
                </c:pt>
                <c:pt idx="142">
                  <c:v>-6.0064190738191581E-3</c:v>
                </c:pt>
                <c:pt idx="143">
                  <c:v>2.01742320036713E-3</c:v>
                </c:pt>
                <c:pt idx="144">
                  <c:v>7.5194864740946166E-3</c:v>
                </c:pt>
                <c:pt idx="145">
                  <c:v>6.3732232920681309E-3</c:v>
                </c:pt>
                <c:pt idx="146">
                  <c:v>-1.4305364511691621E-2</c:v>
                </c:pt>
                <c:pt idx="147">
                  <c:v>-1.5314076111875075E-2</c:v>
                </c:pt>
                <c:pt idx="148">
                  <c:v>-5.0894085281977253E-3</c:v>
                </c:pt>
                <c:pt idx="149">
                  <c:v>-1.3938560293443092E-2</c:v>
                </c:pt>
                <c:pt idx="150">
                  <c:v>-2.6501604768454534E-2</c:v>
                </c:pt>
                <c:pt idx="151">
                  <c:v>-2.1320495185694455E-2</c:v>
                </c:pt>
                <c:pt idx="152">
                  <c:v>-2.1962402567629269E-2</c:v>
                </c:pt>
                <c:pt idx="153">
                  <c:v>-3.5717560751948429E-2</c:v>
                </c:pt>
                <c:pt idx="154">
                  <c:v>-4.2274186153140603E-2</c:v>
                </c:pt>
                <c:pt idx="155">
                  <c:v>-4.649243466299835E-2</c:v>
                </c:pt>
                <c:pt idx="156">
                  <c:v>-5.4378725355341273E-2</c:v>
                </c:pt>
                <c:pt idx="157">
                  <c:v>-5.4516276937184527E-2</c:v>
                </c:pt>
                <c:pt idx="158">
                  <c:v>-6.707932141219608E-2</c:v>
                </c:pt>
                <c:pt idx="159">
                  <c:v>-7.4598807886290475E-2</c:v>
                </c:pt>
                <c:pt idx="160">
                  <c:v>-6.5703805593764208E-2</c:v>
                </c:pt>
                <c:pt idx="161">
                  <c:v>-5.8963778083447771E-2</c:v>
                </c:pt>
                <c:pt idx="162">
                  <c:v>-4.6171480972031054E-2</c:v>
                </c:pt>
                <c:pt idx="163">
                  <c:v>-5.5112333791838441E-2</c:v>
                </c:pt>
                <c:pt idx="164">
                  <c:v>-4.8555708390646379E-2</c:v>
                </c:pt>
                <c:pt idx="165">
                  <c:v>-3.2691425951398179E-2</c:v>
                </c:pt>
                <c:pt idx="166">
                  <c:v>-3.8835396607060813E-2</c:v>
                </c:pt>
                <c:pt idx="167">
                  <c:v>-4.259513984410801E-2</c:v>
                </c:pt>
                <c:pt idx="168">
                  <c:v>-3.9752407152682023E-2</c:v>
                </c:pt>
                <c:pt idx="169">
                  <c:v>-2.755616689591911E-2</c:v>
                </c:pt>
                <c:pt idx="170">
                  <c:v>-3.6955524988537158E-2</c:v>
                </c:pt>
                <c:pt idx="171">
                  <c:v>-4.1265474552957038E-2</c:v>
                </c:pt>
                <c:pt idx="172">
                  <c:v>-4.4612563044474696E-2</c:v>
                </c:pt>
                <c:pt idx="173">
                  <c:v>-4.351215038972911E-2</c:v>
                </c:pt>
                <c:pt idx="174">
                  <c:v>-3.5121503897294515E-2</c:v>
                </c:pt>
                <c:pt idx="175">
                  <c:v>-4.1723979825767699E-2</c:v>
                </c:pt>
                <c:pt idx="176">
                  <c:v>-4.5071068317285246E-2</c:v>
                </c:pt>
                <c:pt idx="177">
                  <c:v>-4.1173773498394795E-2</c:v>
                </c:pt>
                <c:pt idx="178">
                  <c:v>-3.493810178817025E-2</c:v>
                </c:pt>
                <c:pt idx="179">
                  <c:v>-4.566712517193916E-2</c:v>
                </c:pt>
                <c:pt idx="180">
                  <c:v>-4.7317744154057428E-2</c:v>
                </c:pt>
                <c:pt idx="181">
                  <c:v>-5.4057771664373755E-2</c:v>
                </c:pt>
                <c:pt idx="182">
                  <c:v>-6.7446125630444387E-2</c:v>
                </c:pt>
                <c:pt idx="183">
                  <c:v>-5.5433287482805738E-2</c:v>
                </c:pt>
                <c:pt idx="184">
                  <c:v>-6.5520403484639722E-2</c:v>
                </c:pt>
                <c:pt idx="185">
                  <c:v>-7.2397982576799302E-2</c:v>
                </c:pt>
                <c:pt idx="186">
                  <c:v>-6.7812929848692804E-2</c:v>
                </c:pt>
                <c:pt idx="187">
                  <c:v>-7.060981201283778E-2</c:v>
                </c:pt>
                <c:pt idx="188">
                  <c:v>-6.0797799174690081E-2</c:v>
                </c:pt>
                <c:pt idx="189">
                  <c:v>-6.4695093993580421E-2</c:v>
                </c:pt>
                <c:pt idx="190">
                  <c:v>-7.4277854195322734E-2</c:v>
                </c:pt>
                <c:pt idx="191">
                  <c:v>-8.6198991288399252E-2</c:v>
                </c:pt>
                <c:pt idx="192">
                  <c:v>-8.5373681797340173E-2</c:v>
                </c:pt>
                <c:pt idx="193">
                  <c:v>-7.8496102705180593E-2</c:v>
                </c:pt>
                <c:pt idx="194">
                  <c:v>-8.5190279688215798E-2</c:v>
                </c:pt>
                <c:pt idx="195">
                  <c:v>-7.5699220541035506E-2</c:v>
                </c:pt>
                <c:pt idx="196">
                  <c:v>-6.6620816139384975E-2</c:v>
                </c:pt>
                <c:pt idx="197">
                  <c:v>-6.3869784502521232E-2</c:v>
                </c:pt>
                <c:pt idx="198">
                  <c:v>-8.0192572214579871E-2</c:v>
                </c:pt>
                <c:pt idx="199">
                  <c:v>-8.3631361760659551E-2</c:v>
                </c:pt>
                <c:pt idx="200">
                  <c:v>-7.9413113250801914E-2</c:v>
                </c:pt>
                <c:pt idx="201">
                  <c:v>-9.4818890417239343E-2</c:v>
                </c:pt>
                <c:pt idx="202">
                  <c:v>-0.10224667583677161</c:v>
                </c:pt>
                <c:pt idx="203">
                  <c:v>-0.10600641907381902</c:v>
                </c:pt>
                <c:pt idx="204">
                  <c:v>-0.11636863823933929</c:v>
                </c:pt>
                <c:pt idx="205">
                  <c:v>-0.11948647409445179</c:v>
                </c:pt>
                <c:pt idx="206">
                  <c:v>-0.12182485098578599</c:v>
                </c:pt>
                <c:pt idx="207">
                  <c:v>-0.1259055479138006</c:v>
                </c:pt>
                <c:pt idx="208">
                  <c:v>-0.1171939477303986</c:v>
                </c:pt>
                <c:pt idx="209">
                  <c:v>-0.11164603392938988</c:v>
                </c:pt>
                <c:pt idx="210">
                  <c:v>-0.11526822558459382</c:v>
                </c:pt>
                <c:pt idx="211">
                  <c:v>-0.113159101329665</c:v>
                </c:pt>
                <c:pt idx="212">
                  <c:v>-0.1065107748739107</c:v>
                </c:pt>
                <c:pt idx="213">
                  <c:v>-8.7574507106831345E-2</c:v>
                </c:pt>
                <c:pt idx="214">
                  <c:v>-6.6620816139385086E-2</c:v>
                </c:pt>
                <c:pt idx="215">
                  <c:v>-6.8867491976157158E-2</c:v>
                </c:pt>
                <c:pt idx="216">
                  <c:v>-6.9646950939935337E-2</c:v>
                </c:pt>
                <c:pt idx="217">
                  <c:v>-7.7487391104997139E-2</c:v>
                </c:pt>
                <c:pt idx="218">
                  <c:v>-8.2439248051352054E-2</c:v>
                </c:pt>
                <c:pt idx="219">
                  <c:v>-7.372764786794983E-2</c:v>
                </c:pt>
                <c:pt idx="220">
                  <c:v>-6.9325997248967819E-2</c:v>
                </c:pt>
                <c:pt idx="221">
                  <c:v>-5.3828519027968147E-2</c:v>
                </c:pt>
                <c:pt idx="222">
                  <c:v>-5.3599266391562761E-2</c:v>
                </c:pt>
                <c:pt idx="223">
                  <c:v>-5.5249885373681029E-2</c:v>
                </c:pt>
                <c:pt idx="224">
                  <c:v>-4.4245758826225834E-2</c:v>
                </c:pt>
                <c:pt idx="225">
                  <c:v>-4.7501146263181249E-2</c:v>
                </c:pt>
                <c:pt idx="226">
                  <c:v>-4.9931224209077585E-2</c:v>
                </c:pt>
                <c:pt idx="227">
                  <c:v>-4.154057771664299E-2</c:v>
                </c:pt>
                <c:pt idx="228">
                  <c:v>-4.6584135717560038E-2</c:v>
                </c:pt>
                <c:pt idx="229">
                  <c:v>-4.6538285190279027E-2</c:v>
                </c:pt>
                <c:pt idx="230">
                  <c:v>-4.9564419990829278E-2</c:v>
                </c:pt>
                <c:pt idx="231">
                  <c:v>-5.4974782209994633E-2</c:v>
                </c:pt>
                <c:pt idx="232">
                  <c:v>-4.8830811554332332E-2</c:v>
                </c:pt>
                <c:pt idx="233">
                  <c:v>-5.1077487391104404E-2</c:v>
                </c:pt>
                <c:pt idx="234">
                  <c:v>-5.9972489683630781E-2</c:v>
                </c:pt>
                <c:pt idx="235">
                  <c:v>-6.5291150848234114E-2</c:v>
                </c:pt>
                <c:pt idx="236">
                  <c:v>-6.5749656121044775E-2</c:v>
                </c:pt>
                <c:pt idx="237">
                  <c:v>-6.4832645575423342E-2</c:v>
                </c:pt>
                <c:pt idx="238">
                  <c:v>-6.6483264557541721E-2</c:v>
                </c:pt>
                <c:pt idx="239">
                  <c:v>-7.4186153140760491E-2</c:v>
                </c:pt>
                <c:pt idx="240">
                  <c:v>-7.1297569922053383E-2</c:v>
                </c:pt>
                <c:pt idx="241">
                  <c:v>-7.1756075194864044E-2</c:v>
                </c:pt>
                <c:pt idx="242">
                  <c:v>-5.8596973865198798E-2</c:v>
                </c:pt>
                <c:pt idx="243">
                  <c:v>-5.6579550664832001E-2</c:v>
                </c:pt>
                <c:pt idx="244">
                  <c:v>-6.2723521320494524E-2</c:v>
                </c:pt>
                <c:pt idx="245">
                  <c:v>-6.1760660247592192E-2</c:v>
                </c:pt>
                <c:pt idx="246">
                  <c:v>-7.0747363594680812E-2</c:v>
                </c:pt>
                <c:pt idx="247">
                  <c:v>-6.680421824850924E-2</c:v>
                </c:pt>
                <c:pt idx="248">
                  <c:v>-7.3223292067858159E-2</c:v>
                </c:pt>
                <c:pt idx="249">
                  <c:v>-7.1480972031177648E-2</c:v>
                </c:pt>
                <c:pt idx="250">
                  <c:v>-6.9922054103621512E-2</c:v>
                </c:pt>
                <c:pt idx="251">
                  <c:v>-6.2723521320494413E-2</c:v>
                </c:pt>
                <c:pt idx="252">
                  <c:v>-4.9931224209077585E-2</c:v>
                </c:pt>
                <c:pt idx="253">
                  <c:v>-4.589637780834388E-2</c:v>
                </c:pt>
                <c:pt idx="254">
                  <c:v>-5.6441999082988636E-2</c:v>
                </c:pt>
                <c:pt idx="255">
                  <c:v>-5.4974782209994411E-2</c:v>
                </c:pt>
                <c:pt idx="256">
                  <c:v>-5.7725813846858265E-2</c:v>
                </c:pt>
                <c:pt idx="257">
                  <c:v>-6.6208161393854992E-2</c:v>
                </c:pt>
                <c:pt idx="258">
                  <c:v>-7.2535534158641779E-2</c:v>
                </c:pt>
                <c:pt idx="259">
                  <c:v>-7.0701513067399135E-2</c:v>
                </c:pt>
                <c:pt idx="260">
                  <c:v>-6.662081613938442E-2</c:v>
                </c:pt>
                <c:pt idx="261">
                  <c:v>-6.9050894085280867E-2</c:v>
                </c:pt>
                <c:pt idx="262">
                  <c:v>-7.3635946813387254E-2</c:v>
                </c:pt>
                <c:pt idx="263">
                  <c:v>-7.8450252177898916E-2</c:v>
                </c:pt>
                <c:pt idx="264">
                  <c:v>-9.8578633654285985E-2</c:v>
                </c:pt>
                <c:pt idx="265">
                  <c:v>-9.4635488308114524E-2</c:v>
                </c:pt>
                <c:pt idx="266">
                  <c:v>-9.532324621733046E-2</c:v>
                </c:pt>
                <c:pt idx="267">
                  <c:v>-0.10307198532783024</c:v>
                </c:pt>
                <c:pt idx="268">
                  <c:v>-0.10169646950939837</c:v>
                </c:pt>
                <c:pt idx="269">
                  <c:v>-9.0371389270975655E-2</c:v>
                </c:pt>
                <c:pt idx="270">
                  <c:v>-8.9637780834478598E-2</c:v>
                </c:pt>
                <c:pt idx="271">
                  <c:v>-9.6973865199448839E-2</c:v>
                </c:pt>
                <c:pt idx="272">
                  <c:v>-9.74323704722595E-2</c:v>
                </c:pt>
                <c:pt idx="273">
                  <c:v>-0.10981201283814668</c:v>
                </c:pt>
                <c:pt idx="274">
                  <c:v>-0.11150848234754607</c:v>
                </c:pt>
                <c:pt idx="275">
                  <c:v>-0.10430994956441908</c:v>
                </c:pt>
                <c:pt idx="276">
                  <c:v>-0.10733608436496933</c:v>
                </c:pt>
                <c:pt idx="277">
                  <c:v>-0.11348005502063196</c:v>
                </c:pt>
                <c:pt idx="278">
                  <c:v>-9.5048143053644174E-2</c:v>
                </c:pt>
                <c:pt idx="279">
                  <c:v>-9.3947730398898588E-2</c:v>
                </c:pt>
                <c:pt idx="280">
                  <c:v>-9.569005043557921E-2</c:v>
                </c:pt>
                <c:pt idx="281">
                  <c:v>-0.10123796423658771</c:v>
                </c:pt>
                <c:pt idx="282">
                  <c:v>-0.10068775790921503</c:v>
                </c:pt>
                <c:pt idx="283">
                  <c:v>-0.100091701054561</c:v>
                </c:pt>
                <c:pt idx="284">
                  <c:v>-9.4406235671709138E-2</c:v>
                </c:pt>
                <c:pt idx="285">
                  <c:v>-8.5602934433744893E-2</c:v>
                </c:pt>
                <c:pt idx="286">
                  <c:v>-7.2077028885831229E-2</c:v>
                </c:pt>
                <c:pt idx="287">
                  <c:v>-7.6524530032094362E-2</c:v>
                </c:pt>
                <c:pt idx="288">
                  <c:v>-7.2122879413112129E-2</c:v>
                </c:pt>
                <c:pt idx="289">
                  <c:v>-6.9234296194405243E-2</c:v>
                </c:pt>
                <c:pt idx="290">
                  <c:v>-6.2906923429618344E-2</c:v>
                </c:pt>
                <c:pt idx="291">
                  <c:v>-6.1623108665748605E-2</c:v>
                </c:pt>
                <c:pt idx="292">
                  <c:v>-5.5479138010085971E-2</c:v>
                </c:pt>
                <c:pt idx="293">
                  <c:v>-6.3732232920677534E-2</c:v>
                </c:pt>
                <c:pt idx="294">
                  <c:v>-5.6029344337458653E-2</c:v>
                </c:pt>
                <c:pt idx="295">
                  <c:v>-5.6900504355798853E-2</c:v>
                </c:pt>
                <c:pt idx="296">
                  <c:v>-5.6212746446582806E-2</c:v>
                </c:pt>
                <c:pt idx="297">
                  <c:v>-6.7354424575881366E-2</c:v>
                </c:pt>
                <c:pt idx="298">
                  <c:v>-6.0889500229251436E-2</c:v>
                </c:pt>
                <c:pt idx="299">
                  <c:v>-6.143970655662423E-2</c:v>
                </c:pt>
                <c:pt idx="300">
                  <c:v>-5.4699679046307903E-2</c:v>
                </c:pt>
                <c:pt idx="301">
                  <c:v>-4.5162769371846379E-2</c:v>
                </c:pt>
                <c:pt idx="302">
                  <c:v>-5.2407152682254599E-2</c:v>
                </c:pt>
                <c:pt idx="303">
                  <c:v>-4.4154057771663036E-2</c:v>
                </c:pt>
                <c:pt idx="304">
                  <c:v>-4.7042640990370033E-2</c:v>
                </c:pt>
                <c:pt idx="305">
                  <c:v>-3.8239339752405899E-2</c:v>
                </c:pt>
                <c:pt idx="306">
                  <c:v>-4.351215038972811E-2</c:v>
                </c:pt>
                <c:pt idx="307">
                  <c:v>-3.9431453461713506E-2</c:v>
                </c:pt>
                <c:pt idx="308">
                  <c:v>-3.324163227876975E-2</c:v>
                </c:pt>
                <c:pt idx="309">
                  <c:v>-4.1127922971112785E-2</c:v>
                </c:pt>
                <c:pt idx="310">
                  <c:v>-4.3603851444290243E-2</c:v>
                </c:pt>
                <c:pt idx="311">
                  <c:v>-4.2549289316825889E-2</c:v>
                </c:pt>
                <c:pt idx="312">
                  <c:v>-4.5896377808343436E-2</c:v>
                </c:pt>
                <c:pt idx="313">
                  <c:v>-4.2228335625858482E-2</c:v>
                </c:pt>
                <c:pt idx="314">
                  <c:v>-4.1494727189361424E-2</c:v>
                </c:pt>
                <c:pt idx="315">
                  <c:v>-3.8101788170562756E-2</c:v>
                </c:pt>
                <c:pt idx="316">
                  <c:v>-3.1957817514900122E-2</c:v>
                </c:pt>
                <c:pt idx="317">
                  <c:v>-3.7093076570379302E-2</c:v>
                </c:pt>
                <c:pt idx="318">
                  <c:v>-2.8198074277852925E-2</c:v>
                </c:pt>
                <c:pt idx="319">
                  <c:v>-2.2971114167811613E-2</c:v>
                </c:pt>
                <c:pt idx="320">
                  <c:v>-2.0861989912882684E-2</c:v>
                </c:pt>
                <c:pt idx="321">
                  <c:v>-1.6139385602933154E-2</c:v>
                </c:pt>
                <c:pt idx="322">
                  <c:v>-1.210453920219956E-2</c:v>
                </c:pt>
                <c:pt idx="323">
                  <c:v>-1.462631820265814E-2</c:v>
                </c:pt>
                <c:pt idx="324">
                  <c:v>-2.2925263640530713E-2</c:v>
                </c:pt>
                <c:pt idx="325">
                  <c:v>-1.8707015130672855E-2</c:v>
                </c:pt>
                <c:pt idx="326">
                  <c:v>-3.2049518569462365E-2</c:v>
                </c:pt>
                <c:pt idx="327">
                  <c:v>-3.2049518569462365E-2</c:v>
                </c:pt>
                <c:pt idx="328">
                  <c:v>-2.8014672168728771E-2</c:v>
                </c:pt>
                <c:pt idx="329">
                  <c:v>-3.3837689133423887E-2</c:v>
                </c:pt>
                <c:pt idx="330">
                  <c:v>-2.1824850985785016E-2</c:v>
                </c:pt>
                <c:pt idx="331">
                  <c:v>-1.0958276020172741E-2</c:v>
                </c:pt>
                <c:pt idx="332">
                  <c:v>-1.9257221458033325E-3</c:v>
                </c:pt>
                <c:pt idx="333">
                  <c:v>-7.9779917469037231E-3</c:v>
                </c:pt>
                <c:pt idx="334">
                  <c:v>8.0238422741873983E-3</c:v>
                </c:pt>
                <c:pt idx="335">
                  <c:v>1.0178817056397449E-2</c:v>
                </c:pt>
                <c:pt idx="336">
                  <c:v>1.3571756075196229E-2</c:v>
                </c:pt>
                <c:pt idx="337">
                  <c:v>3.7184777624944099E-2</c:v>
                </c:pt>
                <c:pt idx="338">
                  <c:v>4.4887666208162758E-2</c:v>
                </c:pt>
                <c:pt idx="339">
                  <c:v>3.6497019715727941E-2</c:v>
                </c:pt>
                <c:pt idx="340">
                  <c:v>2.6226501604769803E-2</c:v>
                </c:pt>
                <c:pt idx="341">
                  <c:v>2.8931682714352425E-2</c:v>
                </c:pt>
                <c:pt idx="342">
                  <c:v>2.4575882622651424E-2</c:v>
                </c:pt>
                <c:pt idx="343">
                  <c:v>2.0907840440166359E-2</c:v>
                </c:pt>
                <c:pt idx="344">
                  <c:v>1.9165520403485958E-2</c:v>
                </c:pt>
                <c:pt idx="345">
                  <c:v>3.3837689133426441E-2</c:v>
                </c:pt>
                <c:pt idx="346">
                  <c:v>4.9197615772583081E-2</c:v>
                </c:pt>
                <c:pt idx="347">
                  <c:v>5.2040348464008845E-2</c:v>
                </c:pt>
                <c:pt idx="348">
                  <c:v>6.2494268684091248E-2</c:v>
                </c:pt>
                <c:pt idx="349">
                  <c:v>4.5483723062816672E-2</c:v>
                </c:pt>
                <c:pt idx="350">
                  <c:v>4.8372306281523558E-2</c:v>
                </c:pt>
                <c:pt idx="351">
                  <c:v>4.4245758826227721E-2</c:v>
                </c:pt>
                <c:pt idx="352">
                  <c:v>3.0353049060065418E-2</c:v>
                </c:pt>
                <c:pt idx="353">
                  <c:v>3.5029802842734048E-2</c:v>
                </c:pt>
                <c:pt idx="354">
                  <c:v>2.3842274186154366E-2</c:v>
                </c:pt>
                <c:pt idx="355">
                  <c:v>6.831728564879791E-3</c:v>
                </c:pt>
                <c:pt idx="356">
                  <c:v>-1.3663457129755807E-2</c:v>
                </c:pt>
                <c:pt idx="357">
                  <c:v>-1.2104539202199671E-2</c:v>
                </c:pt>
                <c:pt idx="358">
                  <c:v>-5.54791380100772E-3</c:v>
                </c:pt>
                <c:pt idx="359">
                  <c:v>-1.6918844566711444E-2</c:v>
                </c:pt>
                <c:pt idx="360">
                  <c:v>-1.9303071985326881E-2</c:v>
                </c:pt>
                <c:pt idx="361">
                  <c:v>-2.1687299403942095E-2</c:v>
                </c:pt>
                <c:pt idx="362">
                  <c:v>-2.8839981659788072E-2</c:v>
                </c:pt>
                <c:pt idx="363">
                  <c:v>-2.4484181568087071E-2</c:v>
                </c:pt>
                <c:pt idx="364">
                  <c:v>-2.7326914259513058E-2</c:v>
                </c:pt>
                <c:pt idx="365">
                  <c:v>-3.3012379642364809E-2</c:v>
                </c:pt>
                <c:pt idx="366">
                  <c:v>-2.9940394314533658E-2</c:v>
                </c:pt>
                <c:pt idx="367">
                  <c:v>-3.1178358551122276E-2</c:v>
                </c:pt>
                <c:pt idx="368">
                  <c:v>-2.9756992205409394E-2</c:v>
                </c:pt>
                <c:pt idx="369">
                  <c:v>-2.2650160476844539E-2</c:v>
                </c:pt>
                <c:pt idx="370">
                  <c:v>-3.0857404860154869E-2</c:v>
                </c:pt>
                <c:pt idx="371">
                  <c:v>-3.2278771205867862E-2</c:v>
                </c:pt>
                <c:pt idx="372">
                  <c:v>-3.1636863823933159E-2</c:v>
                </c:pt>
                <c:pt idx="373">
                  <c:v>-2.9711141678128494E-2</c:v>
                </c:pt>
                <c:pt idx="374">
                  <c:v>-2.8427326914258644E-2</c:v>
                </c:pt>
                <c:pt idx="375">
                  <c:v>-3.4342044933515781E-2</c:v>
                </c:pt>
                <c:pt idx="376">
                  <c:v>-3.3333333333332438E-2</c:v>
                </c:pt>
                <c:pt idx="377">
                  <c:v>-2.5997248968362197E-2</c:v>
                </c:pt>
                <c:pt idx="378">
                  <c:v>-3.2187070151305841E-2</c:v>
                </c:pt>
                <c:pt idx="379">
                  <c:v>-2.1962402567628603E-2</c:v>
                </c:pt>
                <c:pt idx="380">
                  <c:v>-2.3475469967903728E-2</c:v>
                </c:pt>
                <c:pt idx="381">
                  <c:v>-2.6960110041264529E-2</c:v>
                </c:pt>
                <c:pt idx="382">
                  <c:v>-3.2003668042181577E-2</c:v>
                </c:pt>
                <c:pt idx="383">
                  <c:v>-2.5951398441081186E-2</c:v>
                </c:pt>
                <c:pt idx="384">
                  <c:v>-2.4163227877119553E-2</c:v>
                </c:pt>
                <c:pt idx="385">
                  <c:v>-1.4947271893625769E-2</c:v>
                </c:pt>
                <c:pt idx="386">
                  <c:v>-7.6111875286555275E-3</c:v>
                </c:pt>
                <c:pt idx="387">
                  <c:v>-1.3663457129755918E-2</c:v>
                </c:pt>
                <c:pt idx="388">
                  <c:v>-2.1641448876661085E-2</c:v>
                </c:pt>
                <c:pt idx="389">
                  <c:v>-1.8294360385143427E-2</c:v>
                </c:pt>
                <c:pt idx="390">
                  <c:v>-1.5635029802841705E-2</c:v>
                </c:pt>
                <c:pt idx="391">
                  <c:v>-2.4071526822557421E-2</c:v>
                </c:pt>
                <c:pt idx="392">
                  <c:v>-2.1870701513066249E-2</c:v>
                </c:pt>
                <c:pt idx="393">
                  <c:v>-2.7968821641447761E-2</c:v>
                </c:pt>
                <c:pt idx="394">
                  <c:v>-3.0398899587344208E-2</c:v>
                </c:pt>
                <c:pt idx="395">
                  <c:v>-3.9569005043556982E-2</c:v>
                </c:pt>
                <c:pt idx="396">
                  <c:v>-3.4066941769829384E-2</c:v>
                </c:pt>
                <c:pt idx="397">
                  <c:v>-2.7647867950480354E-2</c:v>
                </c:pt>
                <c:pt idx="398">
                  <c:v>-3.5717560751947541E-2</c:v>
                </c:pt>
                <c:pt idx="399">
                  <c:v>-2.4300779458962696E-2</c:v>
                </c:pt>
                <c:pt idx="400">
                  <c:v>-2.5997248968362086E-2</c:v>
                </c:pt>
                <c:pt idx="401">
                  <c:v>-2.0449335167353366E-2</c:v>
                </c:pt>
                <c:pt idx="402">
                  <c:v>-5.3645116918843438E-2</c:v>
                </c:pt>
                <c:pt idx="403">
                  <c:v>-4.6538285190278694E-2</c:v>
                </c:pt>
                <c:pt idx="404">
                  <c:v>-3.3287482806051205E-2</c:v>
                </c:pt>
                <c:pt idx="405">
                  <c:v>-3.9431453461713728E-2</c:v>
                </c:pt>
                <c:pt idx="406">
                  <c:v>-3.0674002751030605E-2</c:v>
                </c:pt>
                <c:pt idx="407">
                  <c:v>-3.2232920678586852E-2</c:v>
                </c:pt>
                <c:pt idx="408">
                  <c:v>-3.2691425951397401E-2</c:v>
                </c:pt>
                <c:pt idx="409">
                  <c:v>-2.6685006877578021E-2</c:v>
                </c:pt>
                <c:pt idx="410">
                  <c:v>-2.5492893168270414E-2</c:v>
                </c:pt>
                <c:pt idx="411">
                  <c:v>-1.6093535075652254E-2</c:v>
                </c:pt>
                <c:pt idx="412">
                  <c:v>-2.0174232003656867E-3</c:v>
                </c:pt>
                <c:pt idx="413">
                  <c:v>-1.4672168729927826E-3</c:v>
                </c:pt>
                <c:pt idx="414">
                  <c:v>-6.2356717102234338E-3</c:v>
                </c:pt>
                <c:pt idx="415">
                  <c:v>-5.5937643282886196E-3</c:v>
                </c:pt>
                <c:pt idx="416">
                  <c:v>-2.2925263640520832E-3</c:v>
                </c:pt>
                <c:pt idx="417">
                  <c:v>4.1723979825778468E-3</c:v>
                </c:pt>
                <c:pt idx="418">
                  <c:v>3.6680421824861753E-3</c:v>
                </c:pt>
                <c:pt idx="419">
                  <c:v>-5.1811095827591913E-3</c:v>
                </c:pt>
                <c:pt idx="420">
                  <c:v>-9.6286107290122214E-4</c:v>
                </c:pt>
                <c:pt idx="421">
                  <c:v>7.1068317285660765E-3</c:v>
                </c:pt>
                <c:pt idx="422">
                  <c:v>-5.0435580009045022E-4</c:v>
                </c:pt>
                <c:pt idx="423">
                  <c:v>-1.4672168729927826E-3</c:v>
                </c:pt>
                <c:pt idx="424">
                  <c:v>-2.7510316368517529E-4</c:v>
                </c:pt>
                <c:pt idx="425">
                  <c:v>5.1811095827614118E-3</c:v>
                </c:pt>
                <c:pt idx="426">
                  <c:v>6.8775790921606905E-3</c:v>
                </c:pt>
                <c:pt idx="427">
                  <c:v>1.3755158184332039E-3</c:v>
                </c:pt>
                <c:pt idx="428">
                  <c:v>5.3186611646045545E-3</c:v>
                </c:pt>
                <c:pt idx="429">
                  <c:v>-5.043558000903392E-4</c:v>
                </c:pt>
                <c:pt idx="430">
                  <c:v>7.9321412196253771E-3</c:v>
                </c:pt>
                <c:pt idx="431">
                  <c:v>8.2072443833114406E-3</c:v>
                </c:pt>
                <c:pt idx="432">
                  <c:v>1.5543328748281793E-2</c:v>
                </c:pt>
                <c:pt idx="433">
                  <c:v>1.7423200366805336E-2</c:v>
                </c:pt>
                <c:pt idx="434">
                  <c:v>1.5314076111876185E-2</c:v>
                </c:pt>
                <c:pt idx="435">
                  <c:v>2.8427326914260531E-2</c:v>
                </c:pt>
                <c:pt idx="436">
                  <c:v>3.1728564878497068E-2</c:v>
                </c:pt>
                <c:pt idx="437">
                  <c:v>2.1320495185695565E-2</c:v>
                </c:pt>
                <c:pt idx="438">
                  <c:v>4.1723979825768698E-2</c:v>
                </c:pt>
                <c:pt idx="439">
                  <c:v>5.1535992663916508E-2</c:v>
                </c:pt>
                <c:pt idx="440">
                  <c:v>8.1017881705640615E-2</c:v>
                </c:pt>
                <c:pt idx="441">
                  <c:v>9.7065566254012969E-2</c:v>
                </c:pt>
                <c:pt idx="442">
                  <c:v>0.11664374140302702</c:v>
                </c:pt>
                <c:pt idx="443">
                  <c:v>0.11646033929390276</c:v>
                </c:pt>
                <c:pt idx="444">
                  <c:v>0.13232462173315085</c:v>
                </c:pt>
                <c:pt idx="445">
                  <c:v>0.10554791380100959</c:v>
                </c:pt>
                <c:pt idx="446">
                  <c:v>0.11902796882164224</c:v>
                </c:pt>
                <c:pt idx="447">
                  <c:v>0.12540119211370993</c:v>
                </c:pt>
                <c:pt idx="448">
                  <c:v>8.4777624942687702E-2</c:v>
                </c:pt>
                <c:pt idx="449">
                  <c:v>7.4415405777167321E-2</c:v>
                </c:pt>
                <c:pt idx="450">
                  <c:v>7.5790921595599192E-2</c:v>
                </c:pt>
                <c:pt idx="451">
                  <c:v>7.7028885832187921E-2</c:v>
                </c:pt>
                <c:pt idx="452">
                  <c:v>6.7400275103164375E-2</c:v>
                </c:pt>
                <c:pt idx="453">
                  <c:v>5.6533700137552323E-2</c:v>
                </c:pt>
                <c:pt idx="454">
                  <c:v>6.1027051811096467E-2</c:v>
                </c:pt>
                <c:pt idx="455">
                  <c:v>5.5249885373682472E-2</c:v>
                </c:pt>
                <c:pt idx="456">
                  <c:v>7.0563961485557991E-2</c:v>
                </c:pt>
                <c:pt idx="457">
                  <c:v>5.7588262265016787E-2</c:v>
                </c:pt>
                <c:pt idx="458">
                  <c:v>5.3461714809721173E-2</c:v>
                </c:pt>
                <c:pt idx="459">
                  <c:v>6.1027051811096467E-2</c:v>
                </c:pt>
                <c:pt idx="460">
                  <c:v>4.9610270518111621E-2</c:v>
                </c:pt>
                <c:pt idx="461">
                  <c:v>4.8372306281522892E-2</c:v>
                </c:pt>
                <c:pt idx="462">
                  <c:v>5.6992205410362873E-2</c:v>
                </c:pt>
                <c:pt idx="463">
                  <c:v>6.0201742320037388E-2</c:v>
                </c:pt>
                <c:pt idx="464">
                  <c:v>5.3094910591472644E-2</c:v>
                </c:pt>
                <c:pt idx="465">
                  <c:v>5.5479138010087636E-2</c:v>
                </c:pt>
                <c:pt idx="466">
                  <c:v>6.0981201283815567E-2</c:v>
                </c:pt>
                <c:pt idx="467">
                  <c:v>7.5011462631821235E-2</c:v>
                </c:pt>
                <c:pt idx="468">
                  <c:v>6.9234296194407019E-2</c:v>
                </c:pt>
                <c:pt idx="469">
                  <c:v>7.3452544704264877E-2</c:v>
                </c:pt>
                <c:pt idx="470">
                  <c:v>7.7212287941311963E-2</c:v>
                </c:pt>
                <c:pt idx="471">
                  <c:v>6.5933058230170261E-2</c:v>
                </c:pt>
                <c:pt idx="472">
                  <c:v>5.557083906464988E-2</c:v>
                </c:pt>
                <c:pt idx="473">
                  <c:v>4.9564419990830499E-2</c:v>
                </c:pt>
                <c:pt idx="474">
                  <c:v>3.3745988078863753E-2</c:v>
                </c:pt>
                <c:pt idx="475">
                  <c:v>3.6313617606603232E-2</c:v>
                </c:pt>
                <c:pt idx="476">
                  <c:v>3.3149931224209839E-2</c:v>
                </c:pt>
                <c:pt idx="477">
                  <c:v>4.2503438789546877E-2</c:v>
                </c:pt>
                <c:pt idx="478">
                  <c:v>4.5988078862907456E-2</c:v>
                </c:pt>
                <c:pt idx="479">
                  <c:v>3.0307198532783852E-2</c:v>
                </c:pt>
                <c:pt idx="480">
                  <c:v>2.3933975240715721E-2</c:v>
                </c:pt>
                <c:pt idx="481">
                  <c:v>3.6130215497478968E-2</c:v>
                </c:pt>
                <c:pt idx="482">
                  <c:v>3.1728564878496845E-2</c:v>
                </c:pt>
                <c:pt idx="483">
                  <c:v>3.8193489225126775E-2</c:v>
                </c:pt>
                <c:pt idx="484">
                  <c:v>3.5717560751949318E-2</c:v>
                </c:pt>
                <c:pt idx="485">
                  <c:v>4.2228335625860369E-2</c:v>
                </c:pt>
                <c:pt idx="486">
                  <c:v>5.465382851902878E-2</c:v>
                </c:pt>
                <c:pt idx="487">
                  <c:v>6.0568546538285917E-2</c:v>
                </c:pt>
                <c:pt idx="488">
                  <c:v>6.6345712975699911E-2</c:v>
                </c:pt>
                <c:pt idx="489">
                  <c:v>6.0430994956442774E-2</c:v>
                </c:pt>
                <c:pt idx="490">
                  <c:v>7.6707932141220514E-2</c:v>
                </c:pt>
                <c:pt idx="491">
                  <c:v>8.8858321870702195E-2</c:v>
                </c:pt>
                <c:pt idx="492">
                  <c:v>8.0284273269143336E-2</c:v>
                </c:pt>
                <c:pt idx="493">
                  <c:v>7.5653370013755827E-2</c:v>
                </c:pt>
                <c:pt idx="494">
                  <c:v>7.8129298486933285E-2</c:v>
                </c:pt>
                <c:pt idx="495">
                  <c:v>6.6299862448418789E-2</c:v>
                </c:pt>
                <c:pt idx="496">
                  <c:v>6.2998624484182253E-2</c:v>
                </c:pt>
                <c:pt idx="497">
                  <c:v>5.772581384685993E-2</c:v>
                </c:pt>
                <c:pt idx="498">
                  <c:v>6.2952773956901131E-2</c:v>
                </c:pt>
                <c:pt idx="499">
                  <c:v>5.1856946354883693E-2</c:v>
                </c:pt>
                <c:pt idx="500">
                  <c:v>4.6079779917469699E-2</c:v>
                </c:pt>
                <c:pt idx="501">
                  <c:v>4.3053645116919448E-2</c:v>
                </c:pt>
                <c:pt idx="502">
                  <c:v>4.2824392480514284E-2</c:v>
                </c:pt>
                <c:pt idx="503">
                  <c:v>4.3649701971573363E-2</c:v>
                </c:pt>
                <c:pt idx="504">
                  <c:v>4.4337459880789298E-2</c:v>
                </c:pt>
                <c:pt idx="505">
                  <c:v>3.6863823933975803E-2</c:v>
                </c:pt>
                <c:pt idx="506">
                  <c:v>4.3649701971573363E-2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7E-4507-9205-3D874107C977}"/>
            </c:ext>
          </c:extLst>
        </c:ser>
        <c:ser>
          <c:idx val="5"/>
          <c:order val="5"/>
          <c:tx>
            <c:strRef>
              <c:f>'5_Old'!$M$6</c:f>
              <c:strCache>
                <c:ptCount val="1"/>
                <c:pt idx="0">
                  <c:v>Индекс FTSE Renaissan_EMEA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'5_Old'!$G$7:$G$513</c:f>
              <c:numCache>
                <c:formatCode>m/d/yyyy</c:formatCode>
                <c:ptCount val="507"/>
                <c:pt idx="0">
                  <c:v>44929</c:v>
                </c:pt>
                <c:pt idx="1">
                  <c:v>44930</c:v>
                </c:pt>
                <c:pt idx="2">
                  <c:v>44931</c:v>
                </c:pt>
                <c:pt idx="3">
                  <c:v>44932</c:v>
                </c:pt>
                <c:pt idx="4">
                  <c:v>44935</c:v>
                </c:pt>
                <c:pt idx="5">
                  <c:v>44936</c:v>
                </c:pt>
                <c:pt idx="6">
                  <c:v>44937</c:v>
                </c:pt>
                <c:pt idx="7">
                  <c:v>44938</c:v>
                </c:pt>
                <c:pt idx="8">
                  <c:v>44939</c:v>
                </c:pt>
                <c:pt idx="9">
                  <c:v>44942</c:v>
                </c:pt>
                <c:pt idx="10">
                  <c:v>44943</c:v>
                </c:pt>
                <c:pt idx="11">
                  <c:v>44944</c:v>
                </c:pt>
                <c:pt idx="12">
                  <c:v>44945</c:v>
                </c:pt>
                <c:pt idx="13">
                  <c:v>44946</c:v>
                </c:pt>
                <c:pt idx="14">
                  <c:v>44949</c:v>
                </c:pt>
                <c:pt idx="15">
                  <c:v>44950</c:v>
                </c:pt>
                <c:pt idx="16">
                  <c:v>44951</c:v>
                </c:pt>
                <c:pt idx="17">
                  <c:v>44952</c:v>
                </c:pt>
                <c:pt idx="18">
                  <c:v>44953</c:v>
                </c:pt>
                <c:pt idx="19">
                  <c:v>44956</c:v>
                </c:pt>
                <c:pt idx="20">
                  <c:v>44957</c:v>
                </c:pt>
                <c:pt idx="21">
                  <c:v>44958</c:v>
                </c:pt>
                <c:pt idx="22">
                  <c:v>44959</c:v>
                </c:pt>
                <c:pt idx="23">
                  <c:v>44960</c:v>
                </c:pt>
                <c:pt idx="24">
                  <c:v>44963</c:v>
                </c:pt>
                <c:pt idx="25">
                  <c:v>44964</c:v>
                </c:pt>
                <c:pt idx="26">
                  <c:v>44965</c:v>
                </c:pt>
                <c:pt idx="27">
                  <c:v>44966</c:v>
                </c:pt>
                <c:pt idx="28">
                  <c:v>44967</c:v>
                </c:pt>
                <c:pt idx="29">
                  <c:v>44970</c:v>
                </c:pt>
                <c:pt idx="30">
                  <c:v>44971</c:v>
                </c:pt>
                <c:pt idx="31">
                  <c:v>44972</c:v>
                </c:pt>
                <c:pt idx="32">
                  <c:v>44973</c:v>
                </c:pt>
                <c:pt idx="33">
                  <c:v>44974</c:v>
                </c:pt>
                <c:pt idx="34">
                  <c:v>44977</c:v>
                </c:pt>
                <c:pt idx="35">
                  <c:v>44978</c:v>
                </c:pt>
                <c:pt idx="36">
                  <c:v>44979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45006</c:v>
                </c:pt>
                <c:pt idx="54">
                  <c:v>45007</c:v>
                </c:pt>
                <c:pt idx="55">
                  <c:v>45008</c:v>
                </c:pt>
                <c:pt idx="56">
                  <c:v>45009</c:v>
                </c:pt>
                <c:pt idx="57">
                  <c:v>45012</c:v>
                </c:pt>
                <c:pt idx="58">
                  <c:v>45013</c:v>
                </c:pt>
                <c:pt idx="59">
                  <c:v>45014</c:v>
                </c:pt>
                <c:pt idx="60">
                  <c:v>45015</c:v>
                </c:pt>
                <c:pt idx="61">
                  <c:v>45016</c:v>
                </c:pt>
                <c:pt idx="62">
                  <c:v>45019</c:v>
                </c:pt>
                <c:pt idx="63">
                  <c:v>45020</c:v>
                </c:pt>
                <c:pt idx="64">
                  <c:v>45021</c:v>
                </c:pt>
                <c:pt idx="65">
                  <c:v>45022</c:v>
                </c:pt>
                <c:pt idx="66">
                  <c:v>45023</c:v>
                </c:pt>
                <c:pt idx="67">
                  <c:v>45026</c:v>
                </c:pt>
                <c:pt idx="68">
                  <c:v>45027</c:v>
                </c:pt>
                <c:pt idx="69">
                  <c:v>45028</c:v>
                </c:pt>
                <c:pt idx="70">
                  <c:v>45029</c:v>
                </c:pt>
                <c:pt idx="71">
                  <c:v>45030</c:v>
                </c:pt>
                <c:pt idx="72">
                  <c:v>45033</c:v>
                </c:pt>
                <c:pt idx="73">
                  <c:v>45034</c:v>
                </c:pt>
                <c:pt idx="74">
                  <c:v>45035</c:v>
                </c:pt>
                <c:pt idx="75">
                  <c:v>45036</c:v>
                </c:pt>
                <c:pt idx="76">
                  <c:v>45037</c:v>
                </c:pt>
                <c:pt idx="77">
                  <c:v>45040</c:v>
                </c:pt>
                <c:pt idx="78">
                  <c:v>45041</c:v>
                </c:pt>
                <c:pt idx="79">
                  <c:v>45042</c:v>
                </c:pt>
                <c:pt idx="80">
                  <c:v>45043</c:v>
                </c:pt>
                <c:pt idx="81">
                  <c:v>45044</c:v>
                </c:pt>
                <c:pt idx="82">
                  <c:v>45048</c:v>
                </c:pt>
                <c:pt idx="83">
                  <c:v>45049</c:v>
                </c:pt>
                <c:pt idx="84">
                  <c:v>45050</c:v>
                </c:pt>
                <c:pt idx="85">
                  <c:v>45051</c:v>
                </c:pt>
                <c:pt idx="86">
                  <c:v>45054</c:v>
                </c:pt>
                <c:pt idx="87">
                  <c:v>45056</c:v>
                </c:pt>
                <c:pt idx="88">
                  <c:v>45057</c:v>
                </c:pt>
                <c:pt idx="89">
                  <c:v>45058</c:v>
                </c:pt>
                <c:pt idx="90">
                  <c:v>45061</c:v>
                </c:pt>
                <c:pt idx="91">
                  <c:v>45062</c:v>
                </c:pt>
                <c:pt idx="92">
                  <c:v>45063</c:v>
                </c:pt>
                <c:pt idx="93">
                  <c:v>45064</c:v>
                </c:pt>
                <c:pt idx="94">
                  <c:v>45065</c:v>
                </c:pt>
                <c:pt idx="95">
                  <c:v>45068</c:v>
                </c:pt>
                <c:pt idx="96">
                  <c:v>45069</c:v>
                </c:pt>
                <c:pt idx="97">
                  <c:v>45070</c:v>
                </c:pt>
                <c:pt idx="98">
                  <c:v>45071</c:v>
                </c:pt>
                <c:pt idx="99">
                  <c:v>45072</c:v>
                </c:pt>
                <c:pt idx="100">
                  <c:v>45075</c:v>
                </c:pt>
                <c:pt idx="101">
                  <c:v>45076</c:v>
                </c:pt>
                <c:pt idx="102">
                  <c:v>45077</c:v>
                </c:pt>
                <c:pt idx="103">
                  <c:v>45078</c:v>
                </c:pt>
                <c:pt idx="104">
                  <c:v>45079</c:v>
                </c:pt>
                <c:pt idx="105">
                  <c:v>45082</c:v>
                </c:pt>
                <c:pt idx="106">
                  <c:v>45083</c:v>
                </c:pt>
                <c:pt idx="107">
                  <c:v>45084</c:v>
                </c:pt>
                <c:pt idx="108">
                  <c:v>45085</c:v>
                </c:pt>
                <c:pt idx="109">
                  <c:v>45086</c:v>
                </c:pt>
                <c:pt idx="110">
                  <c:v>45090</c:v>
                </c:pt>
                <c:pt idx="111">
                  <c:v>45091</c:v>
                </c:pt>
                <c:pt idx="112">
                  <c:v>45092</c:v>
                </c:pt>
                <c:pt idx="113">
                  <c:v>45093</c:v>
                </c:pt>
                <c:pt idx="114">
                  <c:v>45096</c:v>
                </c:pt>
                <c:pt idx="115">
                  <c:v>45097</c:v>
                </c:pt>
                <c:pt idx="116">
                  <c:v>45098</c:v>
                </c:pt>
                <c:pt idx="117">
                  <c:v>45099</c:v>
                </c:pt>
                <c:pt idx="118">
                  <c:v>45100</c:v>
                </c:pt>
                <c:pt idx="119">
                  <c:v>45103</c:v>
                </c:pt>
                <c:pt idx="120">
                  <c:v>45104</c:v>
                </c:pt>
                <c:pt idx="121">
                  <c:v>45105</c:v>
                </c:pt>
                <c:pt idx="122">
                  <c:v>45106</c:v>
                </c:pt>
                <c:pt idx="123">
                  <c:v>45107</c:v>
                </c:pt>
                <c:pt idx="124">
                  <c:v>45110</c:v>
                </c:pt>
                <c:pt idx="125">
                  <c:v>45111</c:v>
                </c:pt>
                <c:pt idx="126">
                  <c:v>45112</c:v>
                </c:pt>
                <c:pt idx="127">
                  <c:v>45113</c:v>
                </c:pt>
                <c:pt idx="128">
                  <c:v>45114</c:v>
                </c:pt>
                <c:pt idx="129">
                  <c:v>45117</c:v>
                </c:pt>
                <c:pt idx="130">
                  <c:v>45118</c:v>
                </c:pt>
                <c:pt idx="131">
                  <c:v>45119</c:v>
                </c:pt>
                <c:pt idx="132">
                  <c:v>45120</c:v>
                </c:pt>
                <c:pt idx="133">
                  <c:v>45121</c:v>
                </c:pt>
                <c:pt idx="134">
                  <c:v>45124</c:v>
                </c:pt>
                <c:pt idx="135">
                  <c:v>45125</c:v>
                </c:pt>
                <c:pt idx="136">
                  <c:v>45126</c:v>
                </c:pt>
                <c:pt idx="137">
                  <c:v>45127</c:v>
                </c:pt>
                <c:pt idx="138">
                  <c:v>45128</c:v>
                </c:pt>
                <c:pt idx="139">
                  <c:v>45131</c:v>
                </c:pt>
                <c:pt idx="140">
                  <c:v>45132</c:v>
                </c:pt>
                <c:pt idx="141">
                  <c:v>45133</c:v>
                </c:pt>
                <c:pt idx="142">
                  <c:v>45134</c:v>
                </c:pt>
                <c:pt idx="143">
                  <c:v>45135</c:v>
                </c:pt>
                <c:pt idx="144">
                  <c:v>45138</c:v>
                </c:pt>
                <c:pt idx="145">
                  <c:v>45139</c:v>
                </c:pt>
                <c:pt idx="146">
                  <c:v>45140</c:v>
                </c:pt>
                <c:pt idx="147">
                  <c:v>45141</c:v>
                </c:pt>
                <c:pt idx="148">
                  <c:v>45142</c:v>
                </c:pt>
                <c:pt idx="149">
                  <c:v>45145</c:v>
                </c:pt>
                <c:pt idx="150">
                  <c:v>45146</c:v>
                </c:pt>
                <c:pt idx="151">
                  <c:v>45147</c:v>
                </c:pt>
                <c:pt idx="152">
                  <c:v>45148</c:v>
                </c:pt>
                <c:pt idx="153">
                  <c:v>45149</c:v>
                </c:pt>
                <c:pt idx="154">
                  <c:v>45152</c:v>
                </c:pt>
                <c:pt idx="155">
                  <c:v>45153</c:v>
                </c:pt>
                <c:pt idx="156">
                  <c:v>45154</c:v>
                </c:pt>
                <c:pt idx="157">
                  <c:v>45155</c:v>
                </c:pt>
                <c:pt idx="158">
                  <c:v>45156</c:v>
                </c:pt>
                <c:pt idx="159">
                  <c:v>45159</c:v>
                </c:pt>
                <c:pt idx="160">
                  <c:v>45160</c:v>
                </c:pt>
                <c:pt idx="161">
                  <c:v>45161</c:v>
                </c:pt>
                <c:pt idx="162">
                  <c:v>45162</c:v>
                </c:pt>
                <c:pt idx="163">
                  <c:v>45163</c:v>
                </c:pt>
                <c:pt idx="164">
                  <c:v>45166</c:v>
                </c:pt>
                <c:pt idx="165">
                  <c:v>45167</c:v>
                </c:pt>
                <c:pt idx="166">
                  <c:v>45168</c:v>
                </c:pt>
                <c:pt idx="167">
                  <c:v>45169</c:v>
                </c:pt>
                <c:pt idx="168">
                  <c:v>45170</c:v>
                </c:pt>
                <c:pt idx="169">
                  <c:v>45173</c:v>
                </c:pt>
                <c:pt idx="170">
                  <c:v>45174</c:v>
                </c:pt>
                <c:pt idx="171">
                  <c:v>45175</c:v>
                </c:pt>
                <c:pt idx="172">
                  <c:v>45176</c:v>
                </c:pt>
                <c:pt idx="173">
                  <c:v>45177</c:v>
                </c:pt>
                <c:pt idx="174">
                  <c:v>45180</c:v>
                </c:pt>
                <c:pt idx="175">
                  <c:v>45181</c:v>
                </c:pt>
                <c:pt idx="176">
                  <c:v>45182</c:v>
                </c:pt>
                <c:pt idx="177">
                  <c:v>45183</c:v>
                </c:pt>
                <c:pt idx="178">
                  <c:v>45184</c:v>
                </c:pt>
                <c:pt idx="179">
                  <c:v>45187</c:v>
                </c:pt>
                <c:pt idx="180">
                  <c:v>45188</c:v>
                </c:pt>
                <c:pt idx="181">
                  <c:v>45189</c:v>
                </c:pt>
                <c:pt idx="182">
                  <c:v>45190</c:v>
                </c:pt>
                <c:pt idx="183">
                  <c:v>45191</c:v>
                </c:pt>
                <c:pt idx="184">
                  <c:v>45194</c:v>
                </c:pt>
                <c:pt idx="185">
                  <c:v>45195</c:v>
                </c:pt>
                <c:pt idx="186">
                  <c:v>45196</c:v>
                </c:pt>
                <c:pt idx="187">
                  <c:v>45197</c:v>
                </c:pt>
                <c:pt idx="188">
                  <c:v>45198</c:v>
                </c:pt>
                <c:pt idx="189">
                  <c:v>45201</c:v>
                </c:pt>
                <c:pt idx="190">
                  <c:v>45202</c:v>
                </c:pt>
                <c:pt idx="191">
                  <c:v>45203</c:v>
                </c:pt>
                <c:pt idx="192">
                  <c:v>45204</c:v>
                </c:pt>
                <c:pt idx="193">
                  <c:v>45205</c:v>
                </c:pt>
                <c:pt idx="194">
                  <c:v>45208</c:v>
                </c:pt>
                <c:pt idx="195">
                  <c:v>45209</c:v>
                </c:pt>
                <c:pt idx="196">
                  <c:v>45210</c:v>
                </c:pt>
                <c:pt idx="197">
                  <c:v>45211</c:v>
                </c:pt>
                <c:pt idx="198">
                  <c:v>45212</c:v>
                </c:pt>
                <c:pt idx="199">
                  <c:v>45215</c:v>
                </c:pt>
                <c:pt idx="200">
                  <c:v>45216</c:v>
                </c:pt>
                <c:pt idx="201">
                  <c:v>45217</c:v>
                </c:pt>
                <c:pt idx="202">
                  <c:v>45218</c:v>
                </c:pt>
                <c:pt idx="203">
                  <c:v>45219</c:v>
                </c:pt>
                <c:pt idx="204">
                  <c:v>45222</c:v>
                </c:pt>
                <c:pt idx="205">
                  <c:v>45223</c:v>
                </c:pt>
                <c:pt idx="206">
                  <c:v>45224</c:v>
                </c:pt>
                <c:pt idx="207">
                  <c:v>45225</c:v>
                </c:pt>
                <c:pt idx="208">
                  <c:v>45226</c:v>
                </c:pt>
                <c:pt idx="209">
                  <c:v>45229</c:v>
                </c:pt>
                <c:pt idx="210">
                  <c:v>45230</c:v>
                </c:pt>
                <c:pt idx="211">
                  <c:v>45231</c:v>
                </c:pt>
                <c:pt idx="212">
                  <c:v>45232</c:v>
                </c:pt>
                <c:pt idx="213">
                  <c:v>45233</c:v>
                </c:pt>
                <c:pt idx="214">
                  <c:v>45236</c:v>
                </c:pt>
                <c:pt idx="215">
                  <c:v>45237</c:v>
                </c:pt>
                <c:pt idx="216">
                  <c:v>45238</c:v>
                </c:pt>
                <c:pt idx="217">
                  <c:v>45239</c:v>
                </c:pt>
                <c:pt idx="218">
                  <c:v>45240</c:v>
                </c:pt>
                <c:pt idx="219">
                  <c:v>45243</c:v>
                </c:pt>
                <c:pt idx="220">
                  <c:v>45244</c:v>
                </c:pt>
                <c:pt idx="221">
                  <c:v>45245</c:v>
                </c:pt>
                <c:pt idx="222">
                  <c:v>45246</c:v>
                </c:pt>
                <c:pt idx="223">
                  <c:v>45247</c:v>
                </c:pt>
                <c:pt idx="224">
                  <c:v>45250</c:v>
                </c:pt>
                <c:pt idx="225">
                  <c:v>45251</c:v>
                </c:pt>
                <c:pt idx="226">
                  <c:v>45252</c:v>
                </c:pt>
                <c:pt idx="227">
                  <c:v>45253</c:v>
                </c:pt>
                <c:pt idx="228">
                  <c:v>45254</c:v>
                </c:pt>
                <c:pt idx="229">
                  <c:v>45257</c:v>
                </c:pt>
                <c:pt idx="230">
                  <c:v>45258</c:v>
                </c:pt>
                <c:pt idx="231">
                  <c:v>45259</c:v>
                </c:pt>
                <c:pt idx="232">
                  <c:v>45260</c:v>
                </c:pt>
                <c:pt idx="233">
                  <c:v>45261</c:v>
                </c:pt>
                <c:pt idx="234">
                  <c:v>45264</c:v>
                </c:pt>
                <c:pt idx="235">
                  <c:v>45265</c:v>
                </c:pt>
                <c:pt idx="236">
                  <c:v>45266</c:v>
                </c:pt>
                <c:pt idx="237">
                  <c:v>45267</c:v>
                </c:pt>
                <c:pt idx="238">
                  <c:v>45268</c:v>
                </c:pt>
                <c:pt idx="239">
                  <c:v>45271</c:v>
                </c:pt>
                <c:pt idx="240">
                  <c:v>45272</c:v>
                </c:pt>
                <c:pt idx="241">
                  <c:v>45273</c:v>
                </c:pt>
                <c:pt idx="242">
                  <c:v>45274</c:v>
                </c:pt>
                <c:pt idx="243">
                  <c:v>45275</c:v>
                </c:pt>
                <c:pt idx="244">
                  <c:v>45278</c:v>
                </c:pt>
                <c:pt idx="245">
                  <c:v>45279</c:v>
                </c:pt>
                <c:pt idx="246">
                  <c:v>45280</c:v>
                </c:pt>
                <c:pt idx="247">
                  <c:v>45281</c:v>
                </c:pt>
                <c:pt idx="248">
                  <c:v>45282</c:v>
                </c:pt>
                <c:pt idx="249">
                  <c:v>45285</c:v>
                </c:pt>
                <c:pt idx="250">
                  <c:v>45286</c:v>
                </c:pt>
                <c:pt idx="251">
                  <c:v>45287</c:v>
                </c:pt>
                <c:pt idx="252">
                  <c:v>45288</c:v>
                </c:pt>
                <c:pt idx="253">
                  <c:v>45289</c:v>
                </c:pt>
                <c:pt idx="254">
                  <c:v>45294</c:v>
                </c:pt>
                <c:pt idx="255">
                  <c:v>45295</c:v>
                </c:pt>
                <c:pt idx="256">
                  <c:v>45296</c:v>
                </c:pt>
                <c:pt idx="257">
                  <c:v>45299</c:v>
                </c:pt>
                <c:pt idx="258">
                  <c:v>45300</c:v>
                </c:pt>
                <c:pt idx="259">
                  <c:v>45301</c:v>
                </c:pt>
                <c:pt idx="260">
                  <c:v>45302</c:v>
                </c:pt>
                <c:pt idx="261">
                  <c:v>45303</c:v>
                </c:pt>
                <c:pt idx="262">
                  <c:v>45306</c:v>
                </c:pt>
                <c:pt idx="263">
                  <c:v>45307</c:v>
                </c:pt>
                <c:pt idx="264">
                  <c:v>45308</c:v>
                </c:pt>
                <c:pt idx="265">
                  <c:v>45309</c:v>
                </c:pt>
                <c:pt idx="266">
                  <c:v>45310</c:v>
                </c:pt>
                <c:pt idx="267">
                  <c:v>45313</c:v>
                </c:pt>
                <c:pt idx="268">
                  <c:v>45314</c:v>
                </c:pt>
                <c:pt idx="269">
                  <c:v>45315</c:v>
                </c:pt>
                <c:pt idx="270">
                  <c:v>45316</c:v>
                </c:pt>
                <c:pt idx="271">
                  <c:v>45317</c:v>
                </c:pt>
                <c:pt idx="272">
                  <c:v>45320</c:v>
                </c:pt>
                <c:pt idx="273">
                  <c:v>45321</c:v>
                </c:pt>
                <c:pt idx="274">
                  <c:v>45322</c:v>
                </c:pt>
                <c:pt idx="275">
                  <c:v>45323</c:v>
                </c:pt>
                <c:pt idx="276">
                  <c:v>45324</c:v>
                </c:pt>
                <c:pt idx="277">
                  <c:v>45327</c:v>
                </c:pt>
                <c:pt idx="278">
                  <c:v>45328</c:v>
                </c:pt>
                <c:pt idx="279">
                  <c:v>45329</c:v>
                </c:pt>
                <c:pt idx="280">
                  <c:v>45330</c:v>
                </c:pt>
                <c:pt idx="281">
                  <c:v>45331</c:v>
                </c:pt>
                <c:pt idx="282">
                  <c:v>45334</c:v>
                </c:pt>
                <c:pt idx="283">
                  <c:v>45335</c:v>
                </c:pt>
                <c:pt idx="284">
                  <c:v>45336</c:v>
                </c:pt>
                <c:pt idx="285">
                  <c:v>45337</c:v>
                </c:pt>
                <c:pt idx="286">
                  <c:v>45338</c:v>
                </c:pt>
                <c:pt idx="287">
                  <c:v>45341</c:v>
                </c:pt>
                <c:pt idx="288">
                  <c:v>45342</c:v>
                </c:pt>
                <c:pt idx="289">
                  <c:v>45343</c:v>
                </c:pt>
                <c:pt idx="290">
                  <c:v>45344</c:v>
                </c:pt>
                <c:pt idx="291">
                  <c:v>45348</c:v>
                </c:pt>
                <c:pt idx="292">
                  <c:v>45349</c:v>
                </c:pt>
                <c:pt idx="293">
                  <c:v>45350</c:v>
                </c:pt>
                <c:pt idx="294">
                  <c:v>45351</c:v>
                </c:pt>
                <c:pt idx="295">
                  <c:v>45352</c:v>
                </c:pt>
                <c:pt idx="296">
                  <c:v>45355</c:v>
                </c:pt>
                <c:pt idx="297">
                  <c:v>45356</c:v>
                </c:pt>
                <c:pt idx="298">
                  <c:v>45357</c:v>
                </c:pt>
                <c:pt idx="299">
                  <c:v>45358</c:v>
                </c:pt>
                <c:pt idx="300">
                  <c:v>45362</c:v>
                </c:pt>
                <c:pt idx="301">
                  <c:v>45363</c:v>
                </c:pt>
                <c:pt idx="302">
                  <c:v>45364</c:v>
                </c:pt>
                <c:pt idx="303">
                  <c:v>45365</c:v>
                </c:pt>
                <c:pt idx="304">
                  <c:v>45366</c:v>
                </c:pt>
                <c:pt idx="305">
                  <c:v>45369</c:v>
                </c:pt>
                <c:pt idx="306">
                  <c:v>45370</c:v>
                </c:pt>
                <c:pt idx="307">
                  <c:v>45371</c:v>
                </c:pt>
                <c:pt idx="308">
                  <c:v>45372</c:v>
                </c:pt>
                <c:pt idx="309">
                  <c:v>45373</c:v>
                </c:pt>
                <c:pt idx="310">
                  <c:v>45376</c:v>
                </c:pt>
                <c:pt idx="311">
                  <c:v>45377</c:v>
                </c:pt>
                <c:pt idx="312">
                  <c:v>45378</c:v>
                </c:pt>
                <c:pt idx="313">
                  <c:v>45379</c:v>
                </c:pt>
                <c:pt idx="314">
                  <c:v>45380</c:v>
                </c:pt>
                <c:pt idx="315">
                  <c:v>45383</c:v>
                </c:pt>
                <c:pt idx="316">
                  <c:v>45384</c:v>
                </c:pt>
                <c:pt idx="317">
                  <c:v>45385</c:v>
                </c:pt>
                <c:pt idx="318">
                  <c:v>45386</c:v>
                </c:pt>
                <c:pt idx="319">
                  <c:v>45387</c:v>
                </c:pt>
                <c:pt idx="320">
                  <c:v>45390</c:v>
                </c:pt>
                <c:pt idx="321">
                  <c:v>45391</c:v>
                </c:pt>
                <c:pt idx="322">
                  <c:v>45392</c:v>
                </c:pt>
                <c:pt idx="323">
                  <c:v>45393</c:v>
                </c:pt>
                <c:pt idx="324">
                  <c:v>45394</c:v>
                </c:pt>
                <c:pt idx="325">
                  <c:v>45397</c:v>
                </c:pt>
                <c:pt idx="326">
                  <c:v>45398</c:v>
                </c:pt>
                <c:pt idx="327">
                  <c:v>45399</c:v>
                </c:pt>
                <c:pt idx="328">
                  <c:v>45400</c:v>
                </c:pt>
                <c:pt idx="329">
                  <c:v>45401</c:v>
                </c:pt>
                <c:pt idx="330">
                  <c:v>45404</c:v>
                </c:pt>
                <c:pt idx="331">
                  <c:v>45405</c:v>
                </c:pt>
                <c:pt idx="332">
                  <c:v>45406</c:v>
                </c:pt>
                <c:pt idx="333">
                  <c:v>45407</c:v>
                </c:pt>
                <c:pt idx="334">
                  <c:v>45408</c:v>
                </c:pt>
                <c:pt idx="335">
                  <c:v>45411</c:v>
                </c:pt>
                <c:pt idx="336">
                  <c:v>45412</c:v>
                </c:pt>
                <c:pt idx="337">
                  <c:v>45414</c:v>
                </c:pt>
                <c:pt idx="338">
                  <c:v>45415</c:v>
                </c:pt>
                <c:pt idx="339">
                  <c:v>45418</c:v>
                </c:pt>
                <c:pt idx="340">
                  <c:v>45419</c:v>
                </c:pt>
                <c:pt idx="341">
                  <c:v>45420</c:v>
                </c:pt>
                <c:pt idx="342">
                  <c:v>45422</c:v>
                </c:pt>
                <c:pt idx="343">
                  <c:v>45425</c:v>
                </c:pt>
                <c:pt idx="344">
                  <c:v>45426</c:v>
                </c:pt>
                <c:pt idx="345">
                  <c:v>45427</c:v>
                </c:pt>
                <c:pt idx="346">
                  <c:v>45428</c:v>
                </c:pt>
                <c:pt idx="347">
                  <c:v>45429</c:v>
                </c:pt>
                <c:pt idx="348">
                  <c:v>45432</c:v>
                </c:pt>
                <c:pt idx="349">
                  <c:v>45433</c:v>
                </c:pt>
                <c:pt idx="350">
                  <c:v>45434</c:v>
                </c:pt>
                <c:pt idx="351">
                  <c:v>45435</c:v>
                </c:pt>
                <c:pt idx="352">
                  <c:v>45436</c:v>
                </c:pt>
                <c:pt idx="353">
                  <c:v>45439</c:v>
                </c:pt>
                <c:pt idx="354">
                  <c:v>45440</c:v>
                </c:pt>
                <c:pt idx="355">
                  <c:v>45441</c:v>
                </c:pt>
                <c:pt idx="356">
                  <c:v>45442</c:v>
                </c:pt>
                <c:pt idx="357">
                  <c:v>45443</c:v>
                </c:pt>
                <c:pt idx="358">
                  <c:v>45446</c:v>
                </c:pt>
                <c:pt idx="359">
                  <c:v>45447</c:v>
                </c:pt>
                <c:pt idx="360">
                  <c:v>45448</c:v>
                </c:pt>
                <c:pt idx="361">
                  <c:v>45449</c:v>
                </c:pt>
                <c:pt idx="362">
                  <c:v>45450</c:v>
                </c:pt>
                <c:pt idx="363">
                  <c:v>45453</c:v>
                </c:pt>
                <c:pt idx="364">
                  <c:v>45454</c:v>
                </c:pt>
                <c:pt idx="365">
                  <c:v>45456</c:v>
                </c:pt>
                <c:pt idx="366">
                  <c:v>45457</c:v>
                </c:pt>
                <c:pt idx="367">
                  <c:v>45460</c:v>
                </c:pt>
                <c:pt idx="368">
                  <c:v>45461</c:v>
                </c:pt>
                <c:pt idx="369">
                  <c:v>45462</c:v>
                </c:pt>
                <c:pt idx="370">
                  <c:v>45463</c:v>
                </c:pt>
                <c:pt idx="371">
                  <c:v>45464</c:v>
                </c:pt>
                <c:pt idx="372">
                  <c:v>45467</c:v>
                </c:pt>
                <c:pt idx="373">
                  <c:v>45468</c:v>
                </c:pt>
                <c:pt idx="374">
                  <c:v>45469</c:v>
                </c:pt>
                <c:pt idx="375">
                  <c:v>45470</c:v>
                </c:pt>
                <c:pt idx="376">
                  <c:v>45471</c:v>
                </c:pt>
                <c:pt idx="377">
                  <c:v>45474</c:v>
                </c:pt>
                <c:pt idx="378">
                  <c:v>45475</c:v>
                </c:pt>
                <c:pt idx="379">
                  <c:v>45476</c:v>
                </c:pt>
                <c:pt idx="380">
                  <c:v>45477</c:v>
                </c:pt>
                <c:pt idx="381">
                  <c:v>45478</c:v>
                </c:pt>
                <c:pt idx="382">
                  <c:v>45481</c:v>
                </c:pt>
                <c:pt idx="383">
                  <c:v>45482</c:v>
                </c:pt>
                <c:pt idx="384">
                  <c:v>45483</c:v>
                </c:pt>
                <c:pt idx="385">
                  <c:v>45484</c:v>
                </c:pt>
                <c:pt idx="386">
                  <c:v>45485</c:v>
                </c:pt>
                <c:pt idx="387">
                  <c:v>45488</c:v>
                </c:pt>
                <c:pt idx="388">
                  <c:v>45489</c:v>
                </c:pt>
                <c:pt idx="389">
                  <c:v>45490</c:v>
                </c:pt>
                <c:pt idx="390">
                  <c:v>45491</c:v>
                </c:pt>
                <c:pt idx="391">
                  <c:v>45492</c:v>
                </c:pt>
                <c:pt idx="392">
                  <c:v>45495</c:v>
                </c:pt>
                <c:pt idx="393">
                  <c:v>45496</c:v>
                </c:pt>
                <c:pt idx="394">
                  <c:v>45497</c:v>
                </c:pt>
                <c:pt idx="395">
                  <c:v>45498</c:v>
                </c:pt>
                <c:pt idx="396">
                  <c:v>45499</c:v>
                </c:pt>
                <c:pt idx="397">
                  <c:v>45502</c:v>
                </c:pt>
                <c:pt idx="398">
                  <c:v>45503</c:v>
                </c:pt>
                <c:pt idx="399">
                  <c:v>45504</c:v>
                </c:pt>
                <c:pt idx="400">
                  <c:v>45505</c:v>
                </c:pt>
                <c:pt idx="401">
                  <c:v>45506</c:v>
                </c:pt>
                <c:pt idx="402">
                  <c:v>45509</c:v>
                </c:pt>
                <c:pt idx="403">
                  <c:v>45510</c:v>
                </c:pt>
                <c:pt idx="404">
                  <c:v>45511</c:v>
                </c:pt>
                <c:pt idx="405">
                  <c:v>45512</c:v>
                </c:pt>
                <c:pt idx="406">
                  <c:v>45513</c:v>
                </c:pt>
                <c:pt idx="407">
                  <c:v>45516</c:v>
                </c:pt>
                <c:pt idx="408">
                  <c:v>45517</c:v>
                </c:pt>
                <c:pt idx="409">
                  <c:v>45518</c:v>
                </c:pt>
                <c:pt idx="410">
                  <c:v>45519</c:v>
                </c:pt>
                <c:pt idx="411">
                  <c:v>45520</c:v>
                </c:pt>
                <c:pt idx="412">
                  <c:v>45523</c:v>
                </c:pt>
                <c:pt idx="413">
                  <c:v>45524</c:v>
                </c:pt>
                <c:pt idx="414">
                  <c:v>45525</c:v>
                </c:pt>
                <c:pt idx="415">
                  <c:v>45526</c:v>
                </c:pt>
                <c:pt idx="416">
                  <c:v>45527</c:v>
                </c:pt>
                <c:pt idx="417">
                  <c:v>45530</c:v>
                </c:pt>
                <c:pt idx="418">
                  <c:v>45531</c:v>
                </c:pt>
                <c:pt idx="419">
                  <c:v>45532</c:v>
                </c:pt>
                <c:pt idx="420">
                  <c:v>45533</c:v>
                </c:pt>
                <c:pt idx="421">
                  <c:v>45534</c:v>
                </c:pt>
                <c:pt idx="422">
                  <c:v>45537</c:v>
                </c:pt>
                <c:pt idx="423">
                  <c:v>45538</c:v>
                </c:pt>
                <c:pt idx="424">
                  <c:v>45539</c:v>
                </c:pt>
                <c:pt idx="425">
                  <c:v>45540</c:v>
                </c:pt>
                <c:pt idx="426">
                  <c:v>45541</c:v>
                </c:pt>
                <c:pt idx="427">
                  <c:v>45544</c:v>
                </c:pt>
                <c:pt idx="428">
                  <c:v>45545</c:v>
                </c:pt>
                <c:pt idx="429">
                  <c:v>45546</c:v>
                </c:pt>
                <c:pt idx="430">
                  <c:v>45547</c:v>
                </c:pt>
                <c:pt idx="431">
                  <c:v>45548</c:v>
                </c:pt>
                <c:pt idx="432">
                  <c:v>45551</c:v>
                </c:pt>
                <c:pt idx="433">
                  <c:v>45552</c:v>
                </c:pt>
                <c:pt idx="434">
                  <c:v>45553</c:v>
                </c:pt>
                <c:pt idx="435">
                  <c:v>45554</c:v>
                </c:pt>
                <c:pt idx="436">
                  <c:v>45555</c:v>
                </c:pt>
                <c:pt idx="437">
                  <c:v>45558</c:v>
                </c:pt>
                <c:pt idx="438">
                  <c:v>45559</c:v>
                </c:pt>
                <c:pt idx="439">
                  <c:v>45560</c:v>
                </c:pt>
                <c:pt idx="440">
                  <c:v>45561</c:v>
                </c:pt>
                <c:pt idx="441">
                  <c:v>45562</c:v>
                </c:pt>
                <c:pt idx="442">
                  <c:v>45565</c:v>
                </c:pt>
                <c:pt idx="443">
                  <c:v>45566</c:v>
                </c:pt>
                <c:pt idx="444">
                  <c:v>45567</c:v>
                </c:pt>
                <c:pt idx="445">
                  <c:v>45568</c:v>
                </c:pt>
                <c:pt idx="446">
                  <c:v>45569</c:v>
                </c:pt>
                <c:pt idx="447">
                  <c:v>45572</c:v>
                </c:pt>
                <c:pt idx="448">
                  <c:v>45573</c:v>
                </c:pt>
                <c:pt idx="449">
                  <c:v>45574</c:v>
                </c:pt>
                <c:pt idx="450">
                  <c:v>45575</c:v>
                </c:pt>
                <c:pt idx="451">
                  <c:v>45576</c:v>
                </c:pt>
                <c:pt idx="452">
                  <c:v>45579</c:v>
                </c:pt>
                <c:pt idx="453">
                  <c:v>45580</c:v>
                </c:pt>
                <c:pt idx="454">
                  <c:v>45581</c:v>
                </c:pt>
                <c:pt idx="455">
                  <c:v>45582</c:v>
                </c:pt>
                <c:pt idx="456">
                  <c:v>45583</c:v>
                </c:pt>
                <c:pt idx="457">
                  <c:v>45586</c:v>
                </c:pt>
                <c:pt idx="458">
                  <c:v>45587</c:v>
                </c:pt>
                <c:pt idx="459">
                  <c:v>45588</c:v>
                </c:pt>
                <c:pt idx="460">
                  <c:v>45589</c:v>
                </c:pt>
                <c:pt idx="461">
                  <c:v>45590</c:v>
                </c:pt>
                <c:pt idx="462">
                  <c:v>45593</c:v>
                </c:pt>
                <c:pt idx="463">
                  <c:v>45594</c:v>
                </c:pt>
                <c:pt idx="464">
                  <c:v>45595</c:v>
                </c:pt>
                <c:pt idx="465">
                  <c:v>45596</c:v>
                </c:pt>
                <c:pt idx="466">
                  <c:v>45597</c:v>
                </c:pt>
                <c:pt idx="467">
                  <c:v>45601</c:v>
                </c:pt>
                <c:pt idx="468">
                  <c:v>45602</c:v>
                </c:pt>
                <c:pt idx="469">
                  <c:v>45603</c:v>
                </c:pt>
                <c:pt idx="470">
                  <c:v>45604</c:v>
                </c:pt>
                <c:pt idx="471">
                  <c:v>45607</c:v>
                </c:pt>
                <c:pt idx="472">
                  <c:v>45608</c:v>
                </c:pt>
                <c:pt idx="473">
                  <c:v>45609</c:v>
                </c:pt>
                <c:pt idx="474">
                  <c:v>45610</c:v>
                </c:pt>
                <c:pt idx="475">
                  <c:v>45611</c:v>
                </c:pt>
                <c:pt idx="476">
                  <c:v>45614</c:v>
                </c:pt>
                <c:pt idx="477">
                  <c:v>45615</c:v>
                </c:pt>
                <c:pt idx="478">
                  <c:v>45616</c:v>
                </c:pt>
                <c:pt idx="479">
                  <c:v>45617</c:v>
                </c:pt>
                <c:pt idx="480">
                  <c:v>45618</c:v>
                </c:pt>
                <c:pt idx="481">
                  <c:v>45621</c:v>
                </c:pt>
                <c:pt idx="482">
                  <c:v>45622</c:v>
                </c:pt>
                <c:pt idx="483">
                  <c:v>45623</c:v>
                </c:pt>
                <c:pt idx="484">
                  <c:v>45624</c:v>
                </c:pt>
                <c:pt idx="485">
                  <c:v>45625</c:v>
                </c:pt>
                <c:pt idx="486">
                  <c:v>45628</c:v>
                </c:pt>
                <c:pt idx="487">
                  <c:v>45629</c:v>
                </c:pt>
                <c:pt idx="488">
                  <c:v>45630</c:v>
                </c:pt>
                <c:pt idx="489">
                  <c:v>45631</c:v>
                </c:pt>
                <c:pt idx="490">
                  <c:v>45632</c:v>
                </c:pt>
                <c:pt idx="491">
                  <c:v>45635</c:v>
                </c:pt>
                <c:pt idx="492">
                  <c:v>45636</c:v>
                </c:pt>
                <c:pt idx="493">
                  <c:v>45637</c:v>
                </c:pt>
                <c:pt idx="494">
                  <c:v>45638</c:v>
                </c:pt>
                <c:pt idx="495">
                  <c:v>45639</c:v>
                </c:pt>
                <c:pt idx="496">
                  <c:v>45642</c:v>
                </c:pt>
                <c:pt idx="497">
                  <c:v>45643</c:v>
                </c:pt>
                <c:pt idx="498">
                  <c:v>45644</c:v>
                </c:pt>
                <c:pt idx="499">
                  <c:v>45645</c:v>
                </c:pt>
                <c:pt idx="500">
                  <c:v>45646</c:v>
                </c:pt>
                <c:pt idx="501">
                  <c:v>45649</c:v>
                </c:pt>
                <c:pt idx="502">
                  <c:v>45650</c:v>
                </c:pt>
                <c:pt idx="503">
                  <c:v>45651</c:v>
                </c:pt>
                <c:pt idx="504">
                  <c:v>45652</c:v>
                </c:pt>
                <c:pt idx="505">
                  <c:v>45653</c:v>
                </c:pt>
                <c:pt idx="506">
                  <c:v>45656</c:v>
                </c:pt>
              </c:numCache>
            </c:numRef>
          </c:cat>
          <c:val>
            <c:numRef>
              <c:f>'5_Old'!$M$7:$M$513</c:f>
              <c:numCache>
                <c:formatCode>0%</c:formatCode>
                <c:ptCount val="507"/>
                <c:pt idx="0">
                  <c:v>0</c:v>
                </c:pt>
                <c:pt idx="1">
                  <c:v>4.3838285435946478E-3</c:v>
                </c:pt>
                <c:pt idx="2">
                  <c:v>-6.8192888455920198E-4</c:v>
                </c:pt>
                <c:pt idx="3">
                  <c:v>8.4754018509498597E-3</c:v>
                </c:pt>
                <c:pt idx="4">
                  <c:v>4.0233804188991806E-2</c:v>
                </c:pt>
                <c:pt idx="5">
                  <c:v>3.7993180711154428E-2</c:v>
                </c:pt>
                <c:pt idx="6">
                  <c:v>4.4325377496346796E-2</c:v>
                </c:pt>
                <c:pt idx="7">
                  <c:v>6.1276181198246515E-2</c:v>
                </c:pt>
                <c:pt idx="8">
                  <c:v>6.4685825621042525E-2</c:v>
                </c:pt>
                <c:pt idx="9">
                  <c:v>6.4003896736483323E-2</c:v>
                </c:pt>
                <c:pt idx="10">
                  <c:v>6.1568436434486173E-2</c:v>
                </c:pt>
                <c:pt idx="11">
                  <c:v>6.3614223088163779E-2</c:v>
                </c:pt>
                <c:pt idx="12">
                  <c:v>4.0720896249391014E-2</c:v>
                </c:pt>
                <c:pt idx="13">
                  <c:v>4.5786653677545086E-2</c:v>
                </c:pt>
                <c:pt idx="14">
                  <c:v>5.338528981977575E-2</c:v>
                </c:pt>
                <c:pt idx="15">
                  <c:v>5.3969800292255288E-2</c:v>
                </c:pt>
                <c:pt idx="16">
                  <c:v>4.5981490501704858E-2</c:v>
                </c:pt>
                <c:pt idx="17">
                  <c:v>5.3093034583536314E-2</c:v>
                </c:pt>
                <c:pt idx="18">
                  <c:v>5.6989771066731754E-2</c:v>
                </c:pt>
                <c:pt idx="19">
                  <c:v>4.958597174866064E-2</c:v>
                </c:pt>
                <c:pt idx="20">
                  <c:v>4.9780808572820412E-2</c:v>
                </c:pt>
                <c:pt idx="21">
                  <c:v>6.1958110082805939E-2</c:v>
                </c:pt>
                <c:pt idx="22">
                  <c:v>9.0793960058451306E-2</c:v>
                </c:pt>
                <c:pt idx="23">
                  <c:v>7.8519240136385893E-2</c:v>
                </c:pt>
                <c:pt idx="24">
                  <c:v>5.3287871407696308E-2</c:v>
                </c:pt>
                <c:pt idx="25">
                  <c:v>4.9391134924500868E-2</c:v>
                </c:pt>
                <c:pt idx="26">
                  <c:v>5.7963955187530614E-2</c:v>
                </c:pt>
                <c:pt idx="27">
                  <c:v>6.4003896736483323E-2</c:v>
                </c:pt>
                <c:pt idx="28">
                  <c:v>4.7053093034583826E-2</c:v>
                </c:pt>
                <c:pt idx="29">
                  <c:v>5.9717486604968562E-2</c:v>
                </c:pt>
                <c:pt idx="30">
                  <c:v>5.9814905017048448E-2</c:v>
                </c:pt>
                <c:pt idx="31">
                  <c:v>6.4978080857282183E-2</c:v>
                </c:pt>
                <c:pt idx="32">
                  <c:v>6.4198733560643095E-2</c:v>
                </c:pt>
                <c:pt idx="33">
                  <c:v>5.7184607890891526E-2</c:v>
                </c:pt>
                <c:pt idx="34">
                  <c:v>5.3385289819776194E-2</c:v>
                </c:pt>
                <c:pt idx="35">
                  <c:v>4.0038967364832256E-2</c:v>
                </c:pt>
                <c:pt idx="36">
                  <c:v>3.3122260107160351E-2</c:v>
                </c:pt>
                <c:pt idx="37">
                  <c:v>1.9288845591816983E-2</c:v>
                </c:pt>
                <c:pt idx="38">
                  <c:v>2.9030686799805139E-2</c:v>
                </c:pt>
                <c:pt idx="39">
                  <c:v>3.8285435947394086E-2</c:v>
                </c:pt>
                <c:pt idx="40">
                  <c:v>2.9128105211885247E-2</c:v>
                </c:pt>
                <c:pt idx="41">
                  <c:v>2.5815879201169123E-2</c:v>
                </c:pt>
                <c:pt idx="42">
                  <c:v>3.81880175353142E-2</c:v>
                </c:pt>
                <c:pt idx="43">
                  <c:v>4.7053093034583826E-2</c:v>
                </c:pt>
                <c:pt idx="44">
                  <c:v>3.6531904529956361E-2</c:v>
                </c:pt>
                <c:pt idx="45">
                  <c:v>3.2245494398441377E-2</c:v>
                </c:pt>
                <c:pt idx="46">
                  <c:v>2.5133950316609921E-2</c:v>
                </c:pt>
                <c:pt idx="47">
                  <c:v>1.6561130053580619E-3</c:v>
                </c:pt>
                <c:pt idx="48">
                  <c:v>2.0652703360935387E-2</c:v>
                </c:pt>
                <c:pt idx="49">
                  <c:v>-1.3833414515343145E-2</c:v>
                </c:pt>
                <c:pt idx="50">
                  <c:v>6.8192888455942402E-4</c:v>
                </c:pt>
                <c:pt idx="51">
                  <c:v>-5.6502679006331658E-3</c:v>
                </c:pt>
                <c:pt idx="52">
                  <c:v>-5.3580126643933967E-3</c:v>
                </c:pt>
                <c:pt idx="53">
                  <c:v>1.1787627861665984E-2</c:v>
                </c:pt>
                <c:pt idx="54">
                  <c:v>9.6444227959084916E-3</c:v>
                </c:pt>
                <c:pt idx="55">
                  <c:v>1.8996590355577325E-2</c:v>
                </c:pt>
                <c:pt idx="56">
                  <c:v>-1.1690209449584099E-3</c:v>
                </c:pt>
                <c:pt idx="57">
                  <c:v>4.8709206039942998E-3</c:v>
                </c:pt>
                <c:pt idx="58">
                  <c:v>6.4296151972724758E-3</c:v>
                </c:pt>
                <c:pt idx="59">
                  <c:v>2.0555284948855501E-2</c:v>
                </c:pt>
                <c:pt idx="60">
                  <c:v>4.1207988309790666E-2</c:v>
                </c:pt>
                <c:pt idx="61">
                  <c:v>4.4130540672187246E-2</c:v>
                </c:pt>
                <c:pt idx="62">
                  <c:v>5.3093034583536314E-2</c:v>
                </c:pt>
                <c:pt idx="63">
                  <c:v>5.7087189478811862E-2</c:v>
                </c:pt>
                <c:pt idx="64">
                  <c:v>4.2669264490988956E-2</c:v>
                </c:pt>
                <c:pt idx="65">
                  <c:v>4.7345348270823484E-2</c:v>
                </c:pt>
                <c:pt idx="66">
                  <c:v>4.5396980029225764E-2</c:v>
                </c:pt>
                <c:pt idx="67">
                  <c:v>4.1500243546030324E-2</c:v>
                </c:pt>
                <c:pt idx="68">
                  <c:v>4.9488553336580976E-2</c:v>
                </c:pt>
                <c:pt idx="69">
                  <c:v>5.689235265465209E-2</c:v>
                </c:pt>
                <c:pt idx="70">
                  <c:v>6.4101315148563431E-2</c:v>
                </c:pt>
                <c:pt idx="71">
                  <c:v>6.7121285923039897E-2</c:v>
                </c:pt>
                <c:pt idx="72">
                  <c:v>6.7413541159279555E-2</c:v>
                </c:pt>
                <c:pt idx="73">
                  <c:v>6.2055528494886047E-2</c:v>
                </c:pt>
                <c:pt idx="74">
                  <c:v>5.9327812956649462E-2</c:v>
                </c:pt>
                <c:pt idx="75">
                  <c:v>5.523623964929425E-2</c:v>
                </c:pt>
                <c:pt idx="76">
                  <c:v>6.078908913784753E-2</c:v>
                </c:pt>
                <c:pt idx="77">
                  <c:v>6.6926449098880347E-2</c:v>
                </c:pt>
                <c:pt idx="78">
                  <c:v>6.2737457379445472E-2</c:v>
                </c:pt>
                <c:pt idx="79">
                  <c:v>6.8777398928398181E-2</c:v>
                </c:pt>
                <c:pt idx="80">
                  <c:v>7.6376035070629067E-2</c:v>
                </c:pt>
                <c:pt idx="81">
                  <c:v>7.9883097905504963E-2</c:v>
                </c:pt>
                <c:pt idx="82">
                  <c:v>6.7803214807599543E-2</c:v>
                </c:pt>
                <c:pt idx="83">
                  <c:v>6.5172917681442621E-2</c:v>
                </c:pt>
                <c:pt idx="84">
                  <c:v>6.0301997077448544E-2</c:v>
                </c:pt>
                <c:pt idx="85">
                  <c:v>7.3745737944472367E-2</c:v>
                </c:pt>
                <c:pt idx="86">
                  <c:v>7.4622503653191341E-2</c:v>
                </c:pt>
                <c:pt idx="87">
                  <c:v>7.3356064296152823E-2</c:v>
                </c:pt>
                <c:pt idx="88">
                  <c:v>7.4914758889430999E-2</c:v>
                </c:pt>
                <c:pt idx="89">
                  <c:v>7.7350219191428149E-2</c:v>
                </c:pt>
                <c:pt idx="90">
                  <c:v>7.4525085241111233E-2</c:v>
                </c:pt>
                <c:pt idx="91">
                  <c:v>7.0920603994155673E-2</c:v>
                </c:pt>
                <c:pt idx="92">
                  <c:v>6.7023867510960233E-2</c:v>
                </c:pt>
                <c:pt idx="93">
                  <c:v>6.7121285923040341E-2</c:v>
                </c:pt>
                <c:pt idx="94">
                  <c:v>8.1246955674623367E-2</c:v>
                </c:pt>
                <c:pt idx="95">
                  <c:v>8.6507549926937211E-2</c:v>
                </c:pt>
                <c:pt idx="96">
                  <c:v>8.5728202630298123E-2</c:v>
                </c:pt>
                <c:pt idx="97">
                  <c:v>6.5172917681442843E-2</c:v>
                </c:pt>
                <c:pt idx="98">
                  <c:v>6.0107160253288772E-2</c:v>
                </c:pt>
                <c:pt idx="99">
                  <c:v>6.7998051631759315E-2</c:v>
                </c:pt>
                <c:pt idx="100">
                  <c:v>6.4198733560643761E-2</c:v>
                </c:pt>
                <c:pt idx="101">
                  <c:v>6.4880662445203185E-2</c:v>
                </c:pt>
                <c:pt idx="102">
                  <c:v>6.4783244033123299E-2</c:v>
                </c:pt>
                <c:pt idx="103">
                  <c:v>6.9751583049197485E-2</c:v>
                </c:pt>
                <c:pt idx="104">
                  <c:v>8.4559181685339491E-2</c:v>
                </c:pt>
                <c:pt idx="105">
                  <c:v>9.0112031173892992E-2</c:v>
                </c:pt>
                <c:pt idx="106">
                  <c:v>8.962493911349334E-2</c:v>
                </c:pt>
                <c:pt idx="107">
                  <c:v>8.9819775937653334E-2</c:v>
                </c:pt>
                <c:pt idx="108">
                  <c:v>9.1475888943011396E-2</c:v>
                </c:pt>
                <c:pt idx="109">
                  <c:v>8.9040428641014246E-2</c:v>
                </c:pt>
                <c:pt idx="110">
                  <c:v>0.10150998538723921</c:v>
                </c:pt>
                <c:pt idx="111">
                  <c:v>0.10589381393083386</c:v>
                </c:pt>
                <c:pt idx="112">
                  <c:v>0.10443253774963557</c:v>
                </c:pt>
                <c:pt idx="113">
                  <c:v>0.10901120311739021</c:v>
                </c:pt>
                <c:pt idx="114">
                  <c:v>9.663906478324491E-2</c:v>
                </c:pt>
                <c:pt idx="115">
                  <c:v>8.7189478811496191E-2</c:v>
                </c:pt>
                <c:pt idx="116">
                  <c:v>8.3779834388700403E-2</c:v>
                </c:pt>
                <c:pt idx="117">
                  <c:v>7.8519240136386781E-2</c:v>
                </c:pt>
                <c:pt idx="118">
                  <c:v>6.9849001461277149E-2</c:v>
                </c:pt>
                <c:pt idx="119">
                  <c:v>7.0530930345836351E-2</c:v>
                </c:pt>
                <c:pt idx="120">
                  <c:v>7.4914758889430999E-2</c:v>
                </c:pt>
                <c:pt idx="121">
                  <c:v>8.1831466147102683E-2</c:v>
                </c:pt>
                <c:pt idx="122">
                  <c:v>8.7481734047736071E-2</c:v>
                </c:pt>
                <c:pt idx="123">
                  <c:v>9.5177788602046842E-2</c:v>
                </c:pt>
                <c:pt idx="124">
                  <c:v>9.887968826108251E-2</c:v>
                </c:pt>
                <c:pt idx="125">
                  <c:v>0.1104724792985885</c:v>
                </c:pt>
                <c:pt idx="126">
                  <c:v>9.936678032148194E-2</c:v>
                </c:pt>
                <c:pt idx="127">
                  <c:v>8.2318558207502335E-2</c:v>
                </c:pt>
                <c:pt idx="128">
                  <c:v>9.8587433024842852E-2</c:v>
                </c:pt>
                <c:pt idx="129">
                  <c:v>0.10404286410131625</c:v>
                </c:pt>
                <c:pt idx="130">
                  <c:v>0.11544081831466246</c:v>
                </c:pt>
                <c:pt idx="131">
                  <c:v>0.13872381880175455</c:v>
                </c:pt>
                <c:pt idx="132">
                  <c:v>0.1493424257184619</c:v>
                </c:pt>
                <c:pt idx="133">
                  <c:v>0.15362883584997666</c:v>
                </c:pt>
                <c:pt idx="134">
                  <c:v>0.15518753044325484</c:v>
                </c:pt>
                <c:pt idx="135">
                  <c:v>0.16249391134924607</c:v>
                </c:pt>
                <c:pt idx="136">
                  <c:v>0.17009254749147695</c:v>
                </c:pt>
                <c:pt idx="137">
                  <c:v>0.16931320019483787</c:v>
                </c:pt>
                <c:pt idx="138">
                  <c:v>0.16902094495859821</c:v>
                </c:pt>
                <c:pt idx="139">
                  <c:v>0.16989771066731718</c:v>
                </c:pt>
                <c:pt idx="140">
                  <c:v>0.1711641500243557</c:v>
                </c:pt>
                <c:pt idx="141">
                  <c:v>0.16960545543107752</c:v>
                </c:pt>
                <c:pt idx="142">
                  <c:v>0.16872868972235855</c:v>
                </c:pt>
                <c:pt idx="143">
                  <c:v>0.17447637603507182</c:v>
                </c:pt>
                <c:pt idx="144">
                  <c:v>0.17642474427666954</c:v>
                </c:pt>
                <c:pt idx="145">
                  <c:v>0.16863127131027866</c:v>
                </c:pt>
                <c:pt idx="146">
                  <c:v>0.15138821237213951</c:v>
                </c:pt>
                <c:pt idx="147">
                  <c:v>0.14369215781782874</c:v>
                </c:pt>
                <c:pt idx="148">
                  <c:v>0.15538236726741483</c:v>
                </c:pt>
                <c:pt idx="149">
                  <c:v>0.14213346322455056</c:v>
                </c:pt>
                <c:pt idx="150">
                  <c:v>0.12761811982464799</c:v>
                </c:pt>
                <c:pt idx="151">
                  <c:v>0.13141743789576354</c:v>
                </c:pt>
                <c:pt idx="152">
                  <c:v>0.14330248416950941</c:v>
                </c:pt>
                <c:pt idx="153">
                  <c:v>0.1319045299561632</c:v>
                </c:pt>
                <c:pt idx="154">
                  <c:v>0.13219678519240285</c:v>
                </c:pt>
                <c:pt idx="155">
                  <c:v>0.13248904042864251</c:v>
                </c:pt>
                <c:pt idx="156">
                  <c:v>0.12333170969313345</c:v>
                </c:pt>
                <c:pt idx="157">
                  <c:v>0.11300535801266598</c:v>
                </c:pt>
                <c:pt idx="158">
                  <c:v>9.9756453969801928E-2</c:v>
                </c:pt>
                <c:pt idx="159">
                  <c:v>9.2839746712130022E-2</c:v>
                </c:pt>
                <c:pt idx="160">
                  <c:v>9.5372625426207058E-2</c:v>
                </c:pt>
                <c:pt idx="161">
                  <c:v>9.7613248904044214E-2</c:v>
                </c:pt>
                <c:pt idx="162">
                  <c:v>9.5177788602047064E-2</c:v>
                </c:pt>
                <c:pt idx="163">
                  <c:v>8.6799805163177091E-2</c:v>
                </c:pt>
                <c:pt idx="164">
                  <c:v>9.77106673161241E-2</c:v>
                </c:pt>
                <c:pt idx="165">
                  <c:v>0.10891378470531055</c:v>
                </c:pt>
                <c:pt idx="166">
                  <c:v>0.11329761324890519</c:v>
                </c:pt>
                <c:pt idx="167">
                  <c:v>0.10881636629323044</c:v>
                </c:pt>
                <c:pt idx="168">
                  <c:v>0.10199707744763864</c:v>
                </c:pt>
                <c:pt idx="169">
                  <c:v>0.10355577204091682</c:v>
                </c:pt>
                <c:pt idx="170">
                  <c:v>9.6931320019484568E-2</c:v>
                </c:pt>
                <c:pt idx="171">
                  <c:v>8.962493911349334E-2</c:v>
                </c:pt>
                <c:pt idx="172">
                  <c:v>8.3292742328301195E-2</c:v>
                </c:pt>
                <c:pt idx="173">
                  <c:v>8.3779834388700625E-2</c:v>
                </c:pt>
                <c:pt idx="174">
                  <c:v>8.7092060399416527E-2</c:v>
                </c:pt>
                <c:pt idx="175">
                  <c:v>8.2903068679981651E-2</c:v>
                </c:pt>
                <c:pt idx="176">
                  <c:v>8.0467608377984501E-2</c:v>
                </c:pt>
                <c:pt idx="177">
                  <c:v>7.6765708718949055E-2</c:v>
                </c:pt>
                <c:pt idx="178">
                  <c:v>8.1344374086703475E-2</c:v>
                </c:pt>
                <c:pt idx="179">
                  <c:v>6.1958110082806828E-2</c:v>
                </c:pt>
                <c:pt idx="180">
                  <c:v>6.0594252313688646E-2</c:v>
                </c:pt>
                <c:pt idx="181">
                  <c:v>6.7998051631759537E-2</c:v>
                </c:pt>
                <c:pt idx="182">
                  <c:v>5.4067218704336506E-2</c:v>
                </c:pt>
                <c:pt idx="183">
                  <c:v>5.825621042377116E-2</c:v>
                </c:pt>
                <c:pt idx="184">
                  <c:v>4.6858256210424942E-2</c:v>
                </c:pt>
                <c:pt idx="185">
                  <c:v>3.7408670238676223E-2</c:v>
                </c:pt>
                <c:pt idx="186">
                  <c:v>3.9064783244034285E-2</c:v>
                </c:pt>
                <c:pt idx="187">
                  <c:v>3.9941548952753259E-2</c:v>
                </c:pt>
                <c:pt idx="188">
                  <c:v>5.0852411105700046E-2</c:v>
                </c:pt>
                <c:pt idx="189">
                  <c:v>4.0233804188992917E-2</c:v>
                </c:pt>
                <c:pt idx="190">
                  <c:v>3.0102289332684995E-2</c:v>
                </c:pt>
                <c:pt idx="191">
                  <c:v>2.9907452508525223E-2</c:v>
                </c:pt>
                <c:pt idx="192">
                  <c:v>2.6108134437409669E-2</c:v>
                </c:pt>
                <c:pt idx="193">
                  <c:v>2.9322942036045685E-2</c:v>
                </c:pt>
                <c:pt idx="194">
                  <c:v>1.3054067218705168E-2</c:v>
                </c:pt>
                <c:pt idx="195">
                  <c:v>2.9810034096445337E-2</c:v>
                </c:pt>
                <c:pt idx="196">
                  <c:v>3.2732586458841917E-2</c:v>
                </c:pt>
                <c:pt idx="197">
                  <c:v>2.7569410618608181E-2</c:v>
                </c:pt>
                <c:pt idx="198">
                  <c:v>1.1008280565028006E-2</c:v>
                </c:pt>
                <c:pt idx="199">
                  <c:v>1.695080370190083E-2</c:v>
                </c:pt>
                <c:pt idx="200">
                  <c:v>2.5621042377010461E-2</c:v>
                </c:pt>
                <c:pt idx="201">
                  <c:v>1.7827569410620026E-2</c:v>
                </c:pt>
                <c:pt idx="202">
                  <c:v>1.1008280565028006E-2</c:v>
                </c:pt>
                <c:pt idx="203">
                  <c:v>1.0716025328800782E-3</c:v>
                </c:pt>
                <c:pt idx="204">
                  <c:v>-8.5728202630284134E-3</c:v>
                </c:pt>
                <c:pt idx="205">
                  <c:v>-1.0034096444226592E-2</c:v>
                </c:pt>
                <c:pt idx="206">
                  <c:v>-1.6366293229419071E-2</c:v>
                </c:pt>
                <c:pt idx="207">
                  <c:v>-2.5718460789087683E-2</c:v>
                </c:pt>
                <c:pt idx="208">
                  <c:v>-2.581587920116768E-2</c:v>
                </c:pt>
                <c:pt idx="209">
                  <c:v>-1.2274719922063859E-2</c:v>
                </c:pt>
                <c:pt idx="210">
                  <c:v>-9.0599123234276213E-3</c:v>
                </c:pt>
                <c:pt idx="211">
                  <c:v>-1.003409644422637E-2</c:v>
                </c:pt>
                <c:pt idx="212">
                  <c:v>1.0131514856309254E-2</c:v>
                </c:pt>
                <c:pt idx="213">
                  <c:v>2.8738431563567035E-2</c:v>
                </c:pt>
                <c:pt idx="214">
                  <c:v>2.9420360448126237E-2</c:v>
                </c:pt>
                <c:pt idx="215">
                  <c:v>2.5231368728691139E-2</c:v>
                </c:pt>
                <c:pt idx="216">
                  <c:v>2.2601071602534439E-2</c:v>
                </c:pt>
                <c:pt idx="217">
                  <c:v>2.8641013151487371E-2</c:v>
                </c:pt>
                <c:pt idx="218">
                  <c:v>1.9191427179738652E-2</c:v>
                </c:pt>
                <c:pt idx="219">
                  <c:v>2.4159766195812615E-2</c:v>
                </c:pt>
                <c:pt idx="220">
                  <c:v>5.8743302484171478E-2</c:v>
                </c:pt>
                <c:pt idx="221">
                  <c:v>6.3419386264005784E-2</c:v>
                </c:pt>
                <c:pt idx="222">
                  <c:v>5.358012664393752E-2</c:v>
                </c:pt>
                <c:pt idx="223">
                  <c:v>5.7379444715053074E-2</c:v>
                </c:pt>
                <c:pt idx="224">
                  <c:v>6.7316122747201224E-2</c:v>
                </c:pt>
                <c:pt idx="225">
                  <c:v>6.2932294203606354E-2</c:v>
                </c:pt>
                <c:pt idx="226">
                  <c:v>6.010716025328966E-2</c:v>
                </c:pt>
                <c:pt idx="227">
                  <c:v>5.9035557720410914E-2</c:v>
                </c:pt>
                <c:pt idx="228">
                  <c:v>6.8192888455920198E-2</c:v>
                </c:pt>
                <c:pt idx="229">
                  <c:v>6.6536775450562136E-2</c:v>
                </c:pt>
                <c:pt idx="230">
                  <c:v>6.614710180224237E-2</c:v>
                </c:pt>
                <c:pt idx="231">
                  <c:v>7.2089624939115193E-2</c:v>
                </c:pt>
                <c:pt idx="232">
                  <c:v>6.6829030686801572E-2</c:v>
                </c:pt>
                <c:pt idx="233">
                  <c:v>6.6731612274721686E-2</c:v>
                </c:pt>
                <c:pt idx="234">
                  <c:v>6.156843643448795E-2</c:v>
                </c:pt>
                <c:pt idx="235">
                  <c:v>6.0594252313689312E-2</c:v>
                </c:pt>
                <c:pt idx="236">
                  <c:v>6.6049683390162706E-2</c:v>
                </c:pt>
                <c:pt idx="237">
                  <c:v>6.6341938626402142E-2</c:v>
                </c:pt>
                <c:pt idx="238">
                  <c:v>6.8777398928399069E-2</c:v>
                </c:pt>
                <c:pt idx="239">
                  <c:v>6.7413541159280888E-2</c:v>
                </c:pt>
                <c:pt idx="240">
                  <c:v>6.7316122747201002E-2</c:v>
                </c:pt>
                <c:pt idx="241">
                  <c:v>6.5952264978082598E-2</c:v>
                </c:pt>
                <c:pt idx="242">
                  <c:v>0.10053580126644124</c:v>
                </c:pt>
                <c:pt idx="243">
                  <c:v>9.6346809547006362E-2</c:v>
                </c:pt>
                <c:pt idx="244">
                  <c:v>9.537262542620728E-2</c:v>
                </c:pt>
                <c:pt idx="245">
                  <c:v>0.10745250852411292</c:v>
                </c:pt>
                <c:pt idx="246">
                  <c:v>0.10667316122747361</c:v>
                </c:pt>
                <c:pt idx="247">
                  <c:v>0.10540672187043532</c:v>
                </c:pt>
                <c:pt idx="248">
                  <c:v>0.10745250852411292</c:v>
                </c:pt>
                <c:pt idx="249">
                  <c:v>0.11115440818314837</c:v>
                </c:pt>
                <c:pt idx="250">
                  <c:v>0.11514856307842347</c:v>
                </c:pt>
                <c:pt idx="251">
                  <c:v>0.12849488553336741</c:v>
                </c:pt>
                <c:pt idx="252">
                  <c:v>0.13638577691183795</c:v>
                </c:pt>
                <c:pt idx="253">
                  <c:v>0.13102776424744444</c:v>
                </c:pt>
                <c:pt idx="254">
                  <c:v>9.8977106673163062E-2</c:v>
                </c:pt>
                <c:pt idx="255">
                  <c:v>0.10862152946907155</c:v>
                </c:pt>
                <c:pt idx="256">
                  <c:v>0.10462737457379623</c:v>
                </c:pt>
                <c:pt idx="257">
                  <c:v>0.11680467608378153</c:v>
                </c:pt>
                <c:pt idx="258">
                  <c:v>0.11105698977106848</c:v>
                </c:pt>
                <c:pt idx="259">
                  <c:v>0.11261568436434644</c:v>
                </c:pt>
                <c:pt idx="260">
                  <c:v>0.11242084754018689</c:v>
                </c:pt>
                <c:pt idx="261">
                  <c:v>0.11310277642474609</c:v>
                </c:pt>
                <c:pt idx="262">
                  <c:v>0.10423770092547646</c:v>
                </c:pt>
                <c:pt idx="263">
                  <c:v>0.10180224062347931</c:v>
                </c:pt>
                <c:pt idx="264">
                  <c:v>9.800292255236398E-2</c:v>
                </c:pt>
                <c:pt idx="265">
                  <c:v>0.10608865075499452</c:v>
                </c:pt>
                <c:pt idx="266">
                  <c:v>0.1067705796395535</c:v>
                </c:pt>
                <c:pt idx="267">
                  <c:v>0.11056989771066905</c:v>
                </c:pt>
                <c:pt idx="268">
                  <c:v>0.11203117389186712</c:v>
                </c:pt>
                <c:pt idx="269">
                  <c:v>0.11660983925962176</c:v>
                </c:pt>
                <c:pt idx="270">
                  <c:v>0.10764734534827247</c:v>
                </c:pt>
                <c:pt idx="271">
                  <c:v>0.11212859230394701</c:v>
                </c:pt>
                <c:pt idx="272">
                  <c:v>0.11349245007306541</c:v>
                </c:pt>
                <c:pt idx="273">
                  <c:v>0.10306867998051805</c:v>
                </c:pt>
                <c:pt idx="274">
                  <c:v>0.1067705796395535</c:v>
                </c:pt>
                <c:pt idx="275">
                  <c:v>0.10959571358986997</c:v>
                </c:pt>
                <c:pt idx="276">
                  <c:v>0.11456405260594416</c:v>
                </c:pt>
                <c:pt idx="277">
                  <c:v>0.11193375547978723</c:v>
                </c:pt>
                <c:pt idx="278">
                  <c:v>0.1149537262542637</c:v>
                </c:pt>
                <c:pt idx="279">
                  <c:v>0.12498782269849174</c:v>
                </c:pt>
                <c:pt idx="280">
                  <c:v>0.15947394057477049</c:v>
                </c:pt>
                <c:pt idx="281">
                  <c:v>0.16044812469556935</c:v>
                </c:pt>
                <c:pt idx="282">
                  <c:v>0.20116902094496059</c:v>
                </c:pt>
                <c:pt idx="283">
                  <c:v>0.16405260594252491</c:v>
                </c:pt>
                <c:pt idx="284">
                  <c:v>0.17817827569410793</c:v>
                </c:pt>
                <c:pt idx="285">
                  <c:v>0.1926936190940105</c:v>
                </c:pt>
                <c:pt idx="286">
                  <c:v>0.19103750608865244</c:v>
                </c:pt>
                <c:pt idx="287">
                  <c:v>0.19162201656113176</c:v>
                </c:pt>
                <c:pt idx="288">
                  <c:v>0.17856794934242748</c:v>
                </c:pt>
                <c:pt idx="289">
                  <c:v>0.17905504140282691</c:v>
                </c:pt>
                <c:pt idx="290">
                  <c:v>0.18772528007793676</c:v>
                </c:pt>
                <c:pt idx="291">
                  <c:v>0.20204578665367956</c:v>
                </c:pt>
                <c:pt idx="292">
                  <c:v>0.20116902094496036</c:v>
                </c:pt>
                <c:pt idx="293">
                  <c:v>0.19961032635168219</c:v>
                </c:pt>
                <c:pt idx="294">
                  <c:v>0.21461276181198441</c:v>
                </c:pt>
                <c:pt idx="295">
                  <c:v>0.22279590842669461</c:v>
                </c:pt>
                <c:pt idx="296">
                  <c:v>0.2187043351193394</c:v>
                </c:pt>
                <c:pt idx="297">
                  <c:v>0.21724305893814133</c:v>
                </c:pt>
                <c:pt idx="298">
                  <c:v>0.22367267413541381</c:v>
                </c:pt>
                <c:pt idx="299">
                  <c:v>0.23321967851924219</c:v>
                </c:pt>
                <c:pt idx="300">
                  <c:v>0.21607403799318292</c:v>
                </c:pt>
                <c:pt idx="301">
                  <c:v>0.23760350706283728</c:v>
                </c:pt>
                <c:pt idx="302">
                  <c:v>0.24374086702386988</c:v>
                </c:pt>
                <c:pt idx="303">
                  <c:v>0.25348270823185803</c:v>
                </c:pt>
                <c:pt idx="304">
                  <c:v>0.24744276668290555</c:v>
                </c:pt>
                <c:pt idx="305">
                  <c:v>0.25845104724793244</c:v>
                </c:pt>
                <c:pt idx="306">
                  <c:v>0.2613735996103288</c:v>
                </c:pt>
                <c:pt idx="307">
                  <c:v>0.26488066244520447</c:v>
                </c:pt>
                <c:pt idx="308">
                  <c:v>0.27014125669751832</c:v>
                </c:pt>
                <c:pt idx="309">
                  <c:v>0.26517291768144435</c:v>
                </c:pt>
                <c:pt idx="310">
                  <c:v>0.25543107647345598</c:v>
                </c:pt>
                <c:pt idx="311">
                  <c:v>0.25143692157818087</c:v>
                </c:pt>
                <c:pt idx="312">
                  <c:v>0.25572333170969563</c:v>
                </c:pt>
                <c:pt idx="313">
                  <c:v>0.24666341938626646</c:v>
                </c:pt>
                <c:pt idx="314">
                  <c:v>0.24802727715538508</c:v>
                </c:pt>
                <c:pt idx="315">
                  <c:v>0.24422795908426953</c:v>
                </c:pt>
                <c:pt idx="316">
                  <c:v>0.24490988796882873</c:v>
                </c:pt>
                <c:pt idx="317">
                  <c:v>0.2538723818801778</c:v>
                </c:pt>
                <c:pt idx="318">
                  <c:v>0.26527033609352424</c:v>
                </c:pt>
                <c:pt idx="319">
                  <c:v>0.2552362396492962</c:v>
                </c:pt>
                <c:pt idx="320">
                  <c:v>0.26507549926936447</c:v>
                </c:pt>
                <c:pt idx="321">
                  <c:v>0.2669264490988823</c:v>
                </c:pt>
                <c:pt idx="322">
                  <c:v>0.25923039454457131</c:v>
                </c:pt>
                <c:pt idx="323">
                  <c:v>0.25747686312713336</c:v>
                </c:pt>
                <c:pt idx="324">
                  <c:v>0.24948855333658293</c:v>
                </c:pt>
                <c:pt idx="325">
                  <c:v>0.27355090112031388</c:v>
                </c:pt>
                <c:pt idx="326">
                  <c:v>0.24978080857282237</c:v>
                </c:pt>
                <c:pt idx="327">
                  <c:v>0.25221626887481952</c:v>
                </c:pt>
                <c:pt idx="328">
                  <c:v>0.25903555772041154</c:v>
                </c:pt>
                <c:pt idx="329">
                  <c:v>0.2565026790063345</c:v>
                </c:pt>
                <c:pt idx="330">
                  <c:v>0.26624452021432266</c:v>
                </c:pt>
                <c:pt idx="331">
                  <c:v>0.27929858743302716</c:v>
                </c:pt>
                <c:pt idx="332">
                  <c:v>0.26030199707744983</c:v>
                </c:pt>
                <c:pt idx="333">
                  <c:v>0.23331709693132208</c:v>
                </c:pt>
                <c:pt idx="334">
                  <c:v>0.24364344861178999</c:v>
                </c:pt>
                <c:pt idx="335">
                  <c:v>0.23565513882123956</c:v>
                </c:pt>
                <c:pt idx="336">
                  <c:v>0.23224549439844355</c:v>
                </c:pt>
                <c:pt idx="337">
                  <c:v>0.23419386264004127</c:v>
                </c:pt>
                <c:pt idx="338">
                  <c:v>0.24257184607891102</c:v>
                </c:pt>
                <c:pt idx="339">
                  <c:v>0.24169508037019205</c:v>
                </c:pt>
                <c:pt idx="340">
                  <c:v>0.24227959084267137</c:v>
                </c:pt>
                <c:pt idx="341">
                  <c:v>0.25728202630297359</c:v>
                </c:pt>
                <c:pt idx="342">
                  <c:v>0.24023380418899398</c:v>
                </c:pt>
                <c:pt idx="343">
                  <c:v>0.2428641013151509</c:v>
                </c:pt>
                <c:pt idx="344">
                  <c:v>0.2448124695567484</c:v>
                </c:pt>
                <c:pt idx="345">
                  <c:v>0.25747686312713336</c:v>
                </c:pt>
                <c:pt idx="346">
                  <c:v>0.27150511446663672</c:v>
                </c:pt>
                <c:pt idx="347">
                  <c:v>0.26556259132976345</c:v>
                </c:pt>
                <c:pt idx="348">
                  <c:v>0.27033609352167787</c:v>
                </c:pt>
                <c:pt idx="349">
                  <c:v>0.26215294690696744</c:v>
                </c:pt>
                <c:pt idx="350">
                  <c:v>0.26147101802240824</c:v>
                </c:pt>
                <c:pt idx="351">
                  <c:v>0.25932781295665097</c:v>
                </c:pt>
                <c:pt idx="352">
                  <c:v>0.25854846566001166</c:v>
                </c:pt>
                <c:pt idx="353">
                  <c:v>0.25923039454457086</c:v>
                </c:pt>
                <c:pt idx="354">
                  <c:v>0.2412079883097924</c:v>
                </c:pt>
                <c:pt idx="355">
                  <c:v>0.22065270336093712</c:v>
                </c:pt>
                <c:pt idx="356">
                  <c:v>0.20555284948855523</c:v>
                </c:pt>
                <c:pt idx="357">
                  <c:v>0.21207988309790737</c:v>
                </c:pt>
                <c:pt idx="358">
                  <c:v>0.22688748173404982</c:v>
                </c:pt>
                <c:pt idx="359">
                  <c:v>0.21539210910862372</c:v>
                </c:pt>
                <c:pt idx="360">
                  <c:v>0.20983925962007022</c:v>
                </c:pt>
                <c:pt idx="361">
                  <c:v>0.20701412566975375</c:v>
                </c:pt>
                <c:pt idx="362">
                  <c:v>0.19922065270336309</c:v>
                </c:pt>
                <c:pt idx="363">
                  <c:v>0.20019483682416195</c:v>
                </c:pt>
                <c:pt idx="364">
                  <c:v>0.19434973209936901</c:v>
                </c:pt>
                <c:pt idx="365">
                  <c:v>0.15879201169021173</c:v>
                </c:pt>
                <c:pt idx="366">
                  <c:v>0.14729663906478541</c:v>
                </c:pt>
                <c:pt idx="367">
                  <c:v>0.14544568923526757</c:v>
                </c:pt>
                <c:pt idx="368">
                  <c:v>0.14788114953726472</c:v>
                </c:pt>
                <c:pt idx="369">
                  <c:v>0.14544568923526757</c:v>
                </c:pt>
                <c:pt idx="370">
                  <c:v>0.14661471018022643</c:v>
                </c:pt>
                <c:pt idx="371">
                  <c:v>0.14106186069167292</c:v>
                </c:pt>
                <c:pt idx="372">
                  <c:v>0.15664880662445446</c:v>
                </c:pt>
                <c:pt idx="373">
                  <c:v>0.1563565513882148</c:v>
                </c:pt>
                <c:pt idx="374">
                  <c:v>0.14875791524598392</c:v>
                </c:pt>
                <c:pt idx="375">
                  <c:v>0.15450560155869719</c:v>
                </c:pt>
                <c:pt idx="376">
                  <c:v>0.15216755966877993</c:v>
                </c:pt>
                <c:pt idx="377">
                  <c:v>0.15314174378957879</c:v>
                </c:pt>
                <c:pt idx="378">
                  <c:v>0.15411592791037765</c:v>
                </c:pt>
                <c:pt idx="379">
                  <c:v>0.16609839259620318</c:v>
                </c:pt>
                <c:pt idx="380">
                  <c:v>0.17038480272771817</c:v>
                </c:pt>
                <c:pt idx="381">
                  <c:v>0.17506088650755247</c:v>
                </c:pt>
                <c:pt idx="382">
                  <c:v>0.17700925474915019</c:v>
                </c:pt>
                <c:pt idx="383">
                  <c:v>0.17506088650755269</c:v>
                </c:pt>
                <c:pt idx="384">
                  <c:v>0.18304919629810312</c:v>
                </c:pt>
                <c:pt idx="385">
                  <c:v>0.19357038480273059</c:v>
                </c:pt>
                <c:pt idx="386">
                  <c:v>0.19639551875304706</c:v>
                </c:pt>
                <c:pt idx="387">
                  <c:v>0.19707744763760626</c:v>
                </c:pt>
                <c:pt idx="388">
                  <c:v>0.20379931807111817</c:v>
                </c:pt>
                <c:pt idx="389">
                  <c:v>0.21490501704822496</c:v>
                </c:pt>
                <c:pt idx="390">
                  <c:v>0.21500243546030484</c:v>
                </c:pt>
                <c:pt idx="391">
                  <c:v>0.20555284948855612</c:v>
                </c:pt>
                <c:pt idx="392">
                  <c:v>0.20496833901607681</c:v>
                </c:pt>
                <c:pt idx="393">
                  <c:v>0.20204578665368045</c:v>
                </c:pt>
                <c:pt idx="394">
                  <c:v>0.19844130540672467</c:v>
                </c:pt>
                <c:pt idx="395">
                  <c:v>0.18402338041890198</c:v>
                </c:pt>
                <c:pt idx="396">
                  <c:v>0.18675109595713857</c:v>
                </c:pt>
                <c:pt idx="397">
                  <c:v>0.18889430102289628</c:v>
                </c:pt>
                <c:pt idx="398">
                  <c:v>0.18421821724306175</c:v>
                </c:pt>
                <c:pt idx="399">
                  <c:v>0.19094008767657389</c:v>
                </c:pt>
                <c:pt idx="400">
                  <c:v>0.18519240136386061</c:v>
                </c:pt>
                <c:pt idx="401">
                  <c:v>0.17603507062835155</c:v>
                </c:pt>
                <c:pt idx="402">
                  <c:v>0.13093034583536567</c:v>
                </c:pt>
                <c:pt idx="403">
                  <c:v>0.15148563078422117</c:v>
                </c:pt>
                <c:pt idx="404">
                  <c:v>0.16113005358012944</c:v>
                </c:pt>
                <c:pt idx="405">
                  <c:v>0.15372625426205833</c:v>
                </c:pt>
                <c:pt idx="406">
                  <c:v>0.15791524598149342</c:v>
                </c:pt>
                <c:pt idx="407">
                  <c:v>0.16151972722844921</c:v>
                </c:pt>
                <c:pt idx="408">
                  <c:v>0.16824159766196112</c:v>
                </c:pt>
                <c:pt idx="409">
                  <c:v>0.18041889917194665</c:v>
                </c:pt>
                <c:pt idx="410">
                  <c:v>0.19249878226985229</c:v>
                </c:pt>
                <c:pt idx="411">
                  <c:v>0.19581100828056841</c:v>
                </c:pt>
                <c:pt idx="412">
                  <c:v>0.2155869459327846</c:v>
                </c:pt>
                <c:pt idx="413">
                  <c:v>0.21714564052606278</c:v>
                </c:pt>
                <c:pt idx="414">
                  <c:v>0.22240623477837684</c:v>
                </c:pt>
                <c:pt idx="415">
                  <c:v>0.22523136872869309</c:v>
                </c:pt>
                <c:pt idx="416">
                  <c:v>0.22844617632732911</c:v>
                </c:pt>
                <c:pt idx="417">
                  <c:v>0.23205065757428489</c:v>
                </c:pt>
                <c:pt idx="418">
                  <c:v>0.22873843156356877</c:v>
                </c:pt>
                <c:pt idx="419">
                  <c:v>0.22601071602533196</c:v>
                </c:pt>
                <c:pt idx="420">
                  <c:v>0.23205065757428489</c:v>
                </c:pt>
                <c:pt idx="421">
                  <c:v>0.23438869946420215</c:v>
                </c:pt>
                <c:pt idx="422">
                  <c:v>0.2272771553823707</c:v>
                </c:pt>
                <c:pt idx="423">
                  <c:v>0.21685338528982312</c:v>
                </c:pt>
                <c:pt idx="424">
                  <c:v>0.21324890404286756</c:v>
                </c:pt>
                <c:pt idx="425">
                  <c:v>0.21061860691671042</c:v>
                </c:pt>
                <c:pt idx="426">
                  <c:v>0.20253287871408032</c:v>
                </c:pt>
                <c:pt idx="427">
                  <c:v>0.19425231368729023</c:v>
                </c:pt>
                <c:pt idx="428">
                  <c:v>0.1882123721383373</c:v>
                </c:pt>
                <c:pt idx="429">
                  <c:v>0.17262542620555621</c:v>
                </c:pt>
                <c:pt idx="430">
                  <c:v>0.17681441792499109</c:v>
                </c:pt>
                <c:pt idx="431">
                  <c:v>0.18792011690209787</c:v>
                </c:pt>
                <c:pt idx="432">
                  <c:v>0.19103750608865422</c:v>
                </c:pt>
                <c:pt idx="433">
                  <c:v>0.20009741841208339</c:v>
                </c:pt>
                <c:pt idx="434">
                  <c:v>0.19766195811008624</c:v>
                </c:pt>
                <c:pt idx="435">
                  <c:v>0.21285923039454802</c:v>
                </c:pt>
                <c:pt idx="436">
                  <c:v>0.20243546030200066</c:v>
                </c:pt>
                <c:pt idx="437">
                  <c:v>0.20545543107647668</c:v>
                </c:pt>
                <c:pt idx="438">
                  <c:v>0.23507062834876136</c:v>
                </c:pt>
                <c:pt idx="439">
                  <c:v>0.24646858256210757</c:v>
                </c:pt>
                <c:pt idx="440">
                  <c:v>0.2674135411592824</c:v>
                </c:pt>
                <c:pt idx="441">
                  <c:v>0.27501217730151306</c:v>
                </c:pt>
                <c:pt idx="442">
                  <c:v>0.26897223575256035</c:v>
                </c:pt>
                <c:pt idx="443">
                  <c:v>0.25737944471505414</c:v>
                </c:pt>
                <c:pt idx="444">
                  <c:v>0.243351193375551</c:v>
                </c:pt>
                <c:pt idx="445">
                  <c:v>0.23010228933268695</c:v>
                </c:pt>
                <c:pt idx="446">
                  <c:v>0.23049196298100649</c:v>
                </c:pt>
                <c:pt idx="447">
                  <c:v>0.23341451534340285</c:v>
                </c:pt>
                <c:pt idx="448">
                  <c:v>0.23546030199708046</c:v>
                </c:pt>
                <c:pt idx="449">
                  <c:v>0.2318558207501249</c:v>
                </c:pt>
                <c:pt idx="450">
                  <c:v>0.22854359473940877</c:v>
                </c:pt>
                <c:pt idx="451">
                  <c:v>0.23292742328300364</c:v>
                </c:pt>
                <c:pt idx="452">
                  <c:v>0.21363857769118666</c:v>
                </c:pt>
                <c:pt idx="453">
                  <c:v>0.20886507549927247</c:v>
                </c:pt>
                <c:pt idx="454">
                  <c:v>0.21363857769118688</c:v>
                </c:pt>
                <c:pt idx="455">
                  <c:v>0.21169020944958916</c:v>
                </c:pt>
                <c:pt idx="456">
                  <c:v>0.21227471992206826</c:v>
                </c:pt>
                <c:pt idx="457">
                  <c:v>0.20506575742815714</c:v>
                </c:pt>
                <c:pt idx="458">
                  <c:v>0.19912323429128409</c:v>
                </c:pt>
                <c:pt idx="459">
                  <c:v>0.191037506088654</c:v>
                </c:pt>
                <c:pt idx="460">
                  <c:v>0.19629810034096762</c:v>
                </c:pt>
                <c:pt idx="461">
                  <c:v>0.20175353141744123</c:v>
                </c:pt>
                <c:pt idx="462">
                  <c:v>0.21665854846566335</c:v>
                </c:pt>
                <c:pt idx="463">
                  <c:v>0.21480759863614551</c:v>
                </c:pt>
                <c:pt idx="464">
                  <c:v>0.21412566975158631</c:v>
                </c:pt>
                <c:pt idx="465">
                  <c:v>0.2155869459327846</c:v>
                </c:pt>
                <c:pt idx="466">
                  <c:v>0.21763273258646199</c:v>
                </c:pt>
                <c:pt idx="467">
                  <c:v>0.22016561130053924</c:v>
                </c:pt>
                <c:pt idx="468">
                  <c:v>0.21285923039454779</c:v>
                </c:pt>
                <c:pt idx="469">
                  <c:v>0.21773015099854209</c:v>
                </c:pt>
                <c:pt idx="470">
                  <c:v>0.21656113005358346</c:v>
                </c:pt>
                <c:pt idx="471">
                  <c:v>0.19970774476376363</c:v>
                </c:pt>
                <c:pt idx="472">
                  <c:v>0.1924013638577724</c:v>
                </c:pt>
                <c:pt idx="473">
                  <c:v>0.18509498295178117</c:v>
                </c:pt>
                <c:pt idx="474">
                  <c:v>0.17389186556259451</c:v>
                </c:pt>
                <c:pt idx="475">
                  <c:v>0.17087189478811826</c:v>
                </c:pt>
                <c:pt idx="476">
                  <c:v>0.17262542620555621</c:v>
                </c:pt>
                <c:pt idx="477">
                  <c:v>0.17330735509011541</c:v>
                </c:pt>
                <c:pt idx="478">
                  <c:v>0.16551388212372475</c:v>
                </c:pt>
                <c:pt idx="479">
                  <c:v>0.15849975645397296</c:v>
                </c:pt>
                <c:pt idx="480">
                  <c:v>0.15986361422309137</c:v>
                </c:pt>
                <c:pt idx="481">
                  <c:v>0.168533852898201</c:v>
                </c:pt>
                <c:pt idx="482">
                  <c:v>0.16142230881636954</c:v>
                </c:pt>
                <c:pt idx="483">
                  <c:v>0.16054554310765035</c:v>
                </c:pt>
                <c:pt idx="484">
                  <c:v>0.16707257671700249</c:v>
                </c:pt>
                <c:pt idx="485">
                  <c:v>0.17155382367267724</c:v>
                </c:pt>
                <c:pt idx="486">
                  <c:v>0.18100340964442574</c:v>
                </c:pt>
                <c:pt idx="487">
                  <c:v>0.18869946419873651</c:v>
                </c:pt>
                <c:pt idx="488">
                  <c:v>0.20126643935704136</c:v>
                </c:pt>
                <c:pt idx="489">
                  <c:v>0.19746712128592603</c:v>
                </c:pt>
                <c:pt idx="490">
                  <c:v>0.19590842669264785</c:v>
                </c:pt>
                <c:pt idx="491">
                  <c:v>0.2016561130053609</c:v>
                </c:pt>
                <c:pt idx="492">
                  <c:v>0.19922065270336375</c:v>
                </c:pt>
                <c:pt idx="493">
                  <c:v>0.1915245981490532</c:v>
                </c:pt>
                <c:pt idx="494">
                  <c:v>0.18821237213833708</c:v>
                </c:pt>
                <c:pt idx="495">
                  <c:v>0.18694593278129856</c:v>
                </c:pt>
                <c:pt idx="496">
                  <c:v>0.1915245981490532</c:v>
                </c:pt>
                <c:pt idx="497">
                  <c:v>0.18168533852898472</c:v>
                </c:pt>
                <c:pt idx="498">
                  <c:v>0.18032148075986631</c:v>
                </c:pt>
                <c:pt idx="499">
                  <c:v>0.16600097418412352</c:v>
                </c:pt>
                <c:pt idx="500">
                  <c:v>0.1689235265465201</c:v>
                </c:pt>
                <c:pt idx="501">
                  <c:v>0.16512420847540454</c:v>
                </c:pt>
                <c:pt idx="502">
                  <c:v>0.16453969800292545</c:v>
                </c:pt>
                <c:pt idx="503">
                  <c:v>0.16570871894788386</c:v>
                </c:pt>
                <c:pt idx="504">
                  <c:v>0.16755966877740169</c:v>
                </c:pt>
                <c:pt idx="505">
                  <c:v>0.17496346809547281</c:v>
                </c:pt>
                <c:pt idx="506">
                  <c:v>0.17739892839746974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7E-4507-9205-3D874107C977}"/>
            </c:ext>
          </c:extLst>
        </c:ser>
        <c:ser>
          <c:idx val="6"/>
          <c:order val="6"/>
          <c:tx>
            <c:strRef>
              <c:f>'5_Old'!$N$6</c:f>
              <c:strCache>
                <c:ptCount val="1"/>
                <c:pt idx="0">
                  <c:v>Индекс FTSE Renaissan_Global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'5_Old'!$G$7:$G$513</c:f>
              <c:numCache>
                <c:formatCode>m/d/yyyy</c:formatCode>
                <c:ptCount val="507"/>
                <c:pt idx="0">
                  <c:v>44929</c:v>
                </c:pt>
                <c:pt idx="1">
                  <c:v>44930</c:v>
                </c:pt>
                <c:pt idx="2">
                  <c:v>44931</c:v>
                </c:pt>
                <c:pt idx="3">
                  <c:v>44932</c:v>
                </c:pt>
                <c:pt idx="4">
                  <c:v>44935</c:v>
                </c:pt>
                <c:pt idx="5">
                  <c:v>44936</c:v>
                </c:pt>
                <c:pt idx="6">
                  <c:v>44937</c:v>
                </c:pt>
                <c:pt idx="7">
                  <c:v>44938</c:v>
                </c:pt>
                <c:pt idx="8">
                  <c:v>44939</c:v>
                </c:pt>
                <c:pt idx="9">
                  <c:v>44942</c:v>
                </c:pt>
                <c:pt idx="10">
                  <c:v>44943</c:v>
                </c:pt>
                <c:pt idx="11">
                  <c:v>44944</c:v>
                </c:pt>
                <c:pt idx="12">
                  <c:v>44945</c:v>
                </c:pt>
                <c:pt idx="13">
                  <c:v>44946</c:v>
                </c:pt>
                <c:pt idx="14">
                  <c:v>44949</c:v>
                </c:pt>
                <c:pt idx="15">
                  <c:v>44950</c:v>
                </c:pt>
                <c:pt idx="16">
                  <c:v>44951</c:v>
                </c:pt>
                <c:pt idx="17">
                  <c:v>44952</c:v>
                </c:pt>
                <c:pt idx="18">
                  <c:v>44953</c:v>
                </c:pt>
                <c:pt idx="19">
                  <c:v>44956</c:v>
                </c:pt>
                <c:pt idx="20">
                  <c:v>44957</c:v>
                </c:pt>
                <c:pt idx="21">
                  <c:v>44958</c:v>
                </c:pt>
                <c:pt idx="22">
                  <c:v>44959</c:v>
                </c:pt>
                <c:pt idx="23">
                  <c:v>44960</c:v>
                </c:pt>
                <c:pt idx="24">
                  <c:v>44963</c:v>
                </c:pt>
                <c:pt idx="25">
                  <c:v>44964</c:v>
                </c:pt>
                <c:pt idx="26">
                  <c:v>44965</c:v>
                </c:pt>
                <c:pt idx="27">
                  <c:v>44966</c:v>
                </c:pt>
                <c:pt idx="28">
                  <c:v>44967</c:v>
                </c:pt>
                <c:pt idx="29">
                  <c:v>44970</c:v>
                </c:pt>
                <c:pt idx="30">
                  <c:v>44971</c:v>
                </c:pt>
                <c:pt idx="31">
                  <c:v>44972</c:v>
                </c:pt>
                <c:pt idx="32">
                  <c:v>44973</c:v>
                </c:pt>
                <c:pt idx="33">
                  <c:v>44974</c:v>
                </c:pt>
                <c:pt idx="34">
                  <c:v>44977</c:v>
                </c:pt>
                <c:pt idx="35">
                  <c:v>44978</c:v>
                </c:pt>
                <c:pt idx="36">
                  <c:v>44979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45006</c:v>
                </c:pt>
                <c:pt idx="54">
                  <c:v>45007</c:v>
                </c:pt>
                <c:pt idx="55">
                  <c:v>45008</c:v>
                </c:pt>
                <c:pt idx="56">
                  <c:v>45009</c:v>
                </c:pt>
                <c:pt idx="57">
                  <c:v>45012</c:v>
                </c:pt>
                <c:pt idx="58">
                  <c:v>45013</c:v>
                </c:pt>
                <c:pt idx="59">
                  <c:v>45014</c:v>
                </c:pt>
                <c:pt idx="60">
                  <c:v>45015</c:v>
                </c:pt>
                <c:pt idx="61">
                  <c:v>45016</c:v>
                </c:pt>
                <c:pt idx="62">
                  <c:v>45019</c:v>
                </c:pt>
                <c:pt idx="63">
                  <c:v>45020</c:v>
                </c:pt>
                <c:pt idx="64">
                  <c:v>45021</c:v>
                </c:pt>
                <c:pt idx="65">
                  <c:v>45022</c:v>
                </c:pt>
                <c:pt idx="66">
                  <c:v>45023</c:v>
                </c:pt>
                <c:pt idx="67">
                  <c:v>45026</c:v>
                </c:pt>
                <c:pt idx="68">
                  <c:v>45027</c:v>
                </c:pt>
                <c:pt idx="69">
                  <c:v>45028</c:v>
                </c:pt>
                <c:pt idx="70">
                  <c:v>45029</c:v>
                </c:pt>
                <c:pt idx="71">
                  <c:v>45030</c:v>
                </c:pt>
                <c:pt idx="72">
                  <c:v>45033</c:v>
                </c:pt>
                <c:pt idx="73">
                  <c:v>45034</c:v>
                </c:pt>
                <c:pt idx="74">
                  <c:v>45035</c:v>
                </c:pt>
                <c:pt idx="75">
                  <c:v>45036</c:v>
                </c:pt>
                <c:pt idx="76">
                  <c:v>45037</c:v>
                </c:pt>
                <c:pt idx="77">
                  <c:v>45040</c:v>
                </c:pt>
                <c:pt idx="78">
                  <c:v>45041</c:v>
                </c:pt>
                <c:pt idx="79">
                  <c:v>45042</c:v>
                </c:pt>
                <c:pt idx="80">
                  <c:v>45043</c:v>
                </c:pt>
                <c:pt idx="81">
                  <c:v>45044</c:v>
                </c:pt>
                <c:pt idx="82">
                  <c:v>45048</c:v>
                </c:pt>
                <c:pt idx="83">
                  <c:v>45049</c:v>
                </c:pt>
                <c:pt idx="84">
                  <c:v>45050</c:v>
                </c:pt>
                <c:pt idx="85">
                  <c:v>45051</c:v>
                </c:pt>
                <c:pt idx="86">
                  <c:v>45054</c:v>
                </c:pt>
                <c:pt idx="87">
                  <c:v>45056</c:v>
                </c:pt>
                <c:pt idx="88">
                  <c:v>45057</c:v>
                </c:pt>
                <c:pt idx="89">
                  <c:v>45058</c:v>
                </c:pt>
                <c:pt idx="90">
                  <c:v>45061</c:v>
                </c:pt>
                <c:pt idx="91">
                  <c:v>45062</c:v>
                </c:pt>
                <c:pt idx="92">
                  <c:v>45063</c:v>
                </c:pt>
                <c:pt idx="93">
                  <c:v>45064</c:v>
                </c:pt>
                <c:pt idx="94">
                  <c:v>45065</c:v>
                </c:pt>
                <c:pt idx="95">
                  <c:v>45068</c:v>
                </c:pt>
                <c:pt idx="96">
                  <c:v>45069</c:v>
                </c:pt>
                <c:pt idx="97">
                  <c:v>45070</c:v>
                </c:pt>
                <c:pt idx="98">
                  <c:v>45071</c:v>
                </c:pt>
                <c:pt idx="99">
                  <c:v>45072</c:v>
                </c:pt>
                <c:pt idx="100">
                  <c:v>45075</c:v>
                </c:pt>
                <c:pt idx="101">
                  <c:v>45076</c:v>
                </c:pt>
                <c:pt idx="102">
                  <c:v>45077</c:v>
                </c:pt>
                <c:pt idx="103">
                  <c:v>45078</c:v>
                </c:pt>
                <c:pt idx="104">
                  <c:v>45079</c:v>
                </c:pt>
                <c:pt idx="105">
                  <c:v>45082</c:v>
                </c:pt>
                <c:pt idx="106">
                  <c:v>45083</c:v>
                </c:pt>
                <c:pt idx="107">
                  <c:v>45084</c:v>
                </c:pt>
                <c:pt idx="108">
                  <c:v>45085</c:v>
                </c:pt>
                <c:pt idx="109">
                  <c:v>45086</c:v>
                </c:pt>
                <c:pt idx="110">
                  <c:v>45090</c:v>
                </c:pt>
                <c:pt idx="111">
                  <c:v>45091</c:v>
                </c:pt>
                <c:pt idx="112">
                  <c:v>45092</c:v>
                </c:pt>
                <c:pt idx="113">
                  <c:v>45093</c:v>
                </c:pt>
                <c:pt idx="114">
                  <c:v>45096</c:v>
                </c:pt>
                <c:pt idx="115">
                  <c:v>45097</c:v>
                </c:pt>
                <c:pt idx="116">
                  <c:v>45098</c:v>
                </c:pt>
                <c:pt idx="117">
                  <c:v>45099</c:v>
                </c:pt>
                <c:pt idx="118">
                  <c:v>45100</c:v>
                </c:pt>
                <c:pt idx="119">
                  <c:v>45103</c:v>
                </c:pt>
                <c:pt idx="120">
                  <c:v>45104</c:v>
                </c:pt>
                <c:pt idx="121">
                  <c:v>45105</c:v>
                </c:pt>
                <c:pt idx="122">
                  <c:v>45106</c:v>
                </c:pt>
                <c:pt idx="123">
                  <c:v>45107</c:v>
                </c:pt>
                <c:pt idx="124">
                  <c:v>45110</c:v>
                </c:pt>
                <c:pt idx="125">
                  <c:v>45111</c:v>
                </c:pt>
                <c:pt idx="126">
                  <c:v>45112</c:v>
                </c:pt>
                <c:pt idx="127">
                  <c:v>45113</c:v>
                </c:pt>
                <c:pt idx="128">
                  <c:v>45114</c:v>
                </c:pt>
                <c:pt idx="129">
                  <c:v>45117</c:v>
                </c:pt>
                <c:pt idx="130">
                  <c:v>45118</c:v>
                </c:pt>
                <c:pt idx="131">
                  <c:v>45119</c:v>
                </c:pt>
                <c:pt idx="132">
                  <c:v>45120</c:v>
                </c:pt>
                <c:pt idx="133">
                  <c:v>45121</c:v>
                </c:pt>
                <c:pt idx="134">
                  <c:v>45124</c:v>
                </c:pt>
                <c:pt idx="135">
                  <c:v>45125</c:v>
                </c:pt>
                <c:pt idx="136">
                  <c:v>45126</c:v>
                </c:pt>
                <c:pt idx="137">
                  <c:v>45127</c:v>
                </c:pt>
                <c:pt idx="138">
                  <c:v>45128</c:v>
                </c:pt>
                <c:pt idx="139">
                  <c:v>45131</c:v>
                </c:pt>
                <c:pt idx="140">
                  <c:v>45132</c:v>
                </c:pt>
                <c:pt idx="141">
                  <c:v>45133</c:v>
                </c:pt>
                <c:pt idx="142">
                  <c:v>45134</c:v>
                </c:pt>
                <c:pt idx="143">
                  <c:v>45135</c:v>
                </c:pt>
                <c:pt idx="144">
                  <c:v>45138</c:v>
                </c:pt>
                <c:pt idx="145">
                  <c:v>45139</c:v>
                </c:pt>
                <c:pt idx="146">
                  <c:v>45140</c:v>
                </c:pt>
                <c:pt idx="147">
                  <c:v>45141</c:v>
                </c:pt>
                <c:pt idx="148">
                  <c:v>45142</c:v>
                </c:pt>
                <c:pt idx="149">
                  <c:v>45145</c:v>
                </c:pt>
                <c:pt idx="150">
                  <c:v>45146</c:v>
                </c:pt>
                <c:pt idx="151">
                  <c:v>45147</c:v>
                </c:pt>
                <c:pt idx="152">
                  <c:v>45148</c:v>
                </c:pt>
                <c:pt idx="153">
                  <c:v>45149</c:v>
                </c:pt>
                <c:pt idx="154">
                  <c:v>45152</c:v>
                </c:pt>
                <c:pt idx="155">
                  <c:v>45153</c:v>
                </c:pt>
                <c:pt idx="156">
                  <c:v>45154</c:v>
                </c:pt>
                <c:pt idx="157">
                  <c:v>45155</c:v>
                </c:pt>
                <c:pt idx="158">
                  <c:v>45156</c:v>
                </c:pt>
                <c:pt idx="159">
                  <c:v>45159</c:v>
                </c:pt>
                <c:pt idx="160">
                  <c:v>45160</c:v>
                </c:pt>
                <c:pt idx="161">
                  <c:v>45161</c:v>
                </c:pt>
                <c:pt idx="162">
                  <c:v>45162</c:v>
                </c:pt>
                <c:pt idx="163">
                  <c:v>45163</c:v>
                </c:pt>
                <c:pt idx="164">
                  <c:v>45166</c:v>
                </c:pt>
                <c:pt idx="165">
                  <c:v>45167</c:v>
                </c:pt>
                <c:pt idx="166">
                  <c:v>45168</c:v>
                </c:pt>
                <c:pt idx="167">
                  <c:v>45169</c:v>
                </c:pt>
                <c:pt idx="168">
                  <c:v>45170</c:v>
                </c:pt>
                <c:pt idx="169">
                  <c:v>45173</c:v>
                </c:pt>
                <c:pt idx="170">
                  <c:v>45174</c:v>
                </c:pt>
                <c:pt idx="171">
                  <c:v>45175</c:v>
                </c:pt>
                <c:pt idx="172">
                  <c:v>45176</c:v>
                </c:pt>
                <c:pt idx="173">
                  <c:v>45177</c:v>
                </c:pt>
                <c:pt idx="174">
                  <c:v>45180</c:v>
                </c:pt>
                <c:pt idx="175">
                  <c:v>45181</c:v>
                </c:pt>
                <c:pt idx="176">
                  <c:v>45182</c:v>
                </c:pt>
                <c:pt idx="177">
                  <c:v>45183</c:v>
                </c:pt>
                <c:pt idx="178">
                  <c:v>45184</c:v>
                </c:pt>
                <c:pt idx="179">
                  <c:v>45187</c:v>
                </c:pt>
                <c:pt idx="180">
                  <c:v>45188</c:v>
                </c:pt>
                <c:pt idx="181">
                  <c:v>45189</c:v>
                </c:pt>
                <c:pt idx="182">
                  <c:v>45190</c:v>
                </c:pt>
                <c:pt idx="183">
                  <c:v>45191</c:v>
                </c:pt>
                <c:pt idx="184">
                  <c:v>45194</c:v>
                </c:pt>
                <c:pt idx="185">
                  <c:v>45195</c:v>
                </c:pt>
                <c:pt idx="186">
                  <c:v>45196</c:v>
                </c:pt>
                <c:pt idx="187">
                  <c:v>45197</c:v>
                </c:pt>
                <c:pt idx="188">
                  <c:v>45198</c:v>
                </c:pt>
                <c:pt idx="189">
                  <c:v>45201</c:v>
                </c:pt>
                <c:pt idx="190">
                  <c:v>45202</c:v>
                </c:pt>
                <c:pt idx="191">
                  <c:v>45203</c:v>
                </c:pt>
                <c:pt idx="192">
                  <c:v>45204</c:v>
                </c:pt>
                <c:pt idx="193">
                  <c:v>45205</c:v>
                </c:pt>
                <c:pt idx="194">
                  <c:v>45208</c:v>
                </c:pt>
                <c:pt idx="195">
                  <c:v>45209</c:v>
                </c:pt>
                <c:pt idx="196">
                  <c:v>45210</c:v>
                </c:pt>
                <c:pt idx="197">
                  <c:v>45211</c:v>
                </c:pt>
                <c:pt idx="198">
                  <c:v>45212</c:v>
                </c:pt>
                <c:pt idx="199">
                  <c:v>45215</c:v>
                </c:pt>
                <c:pt idx="200">
                  <c:v>45216</c:v>
                </c:pt>
                <c:pt idx="201">
                  <c:v>45217</c:v>
                </c:pt>
                <c:pt idx="202">
                  <c:v>45218</c:v>
                </c:pt>
                <c:pt idx="203">
                  <c:v>45219</c:v>
                </c:pt>
                <c:pt idx="204">
                  <c:v>45222</c:v>
                </c:pt>
                <c:pt idx="205">
                  <c:v>45223</c:v>
                </c:pt>
                <c:pt idx="206">
                  <c:v>45224</c:v>
                </c:pt>
                <c:pt idx="207">
                  <c:v>45225</c:v>
                </c:pt>
                <c:pt idx="208">
                  <c:v>45226</c:v>
                </c:pt>
                <c:pt idx="209">
                  <c:v>45229</c:v>
                </c:pt>
                <c:pt idx="210">
                  <c:v>45230</c:v>
                </c:pt>
                <c:pt idx="211">
                  <c:v>45231</c:v>
                </c:pt>
                <c:pt idx="212">
                  <c:v>45232</c:v>
                </c:pt>
                <c:pt idx="213">
                  <c:v>45233</c:v>
                </c:pt>
                <c:pt idx="214">
                  <c:v>45236</c:v>
                </c:pt>
                <c:pt idx="215">
                  <c:v>45237</c:v>
                </c:pt>
                <c:pt idx="216">
                  <c:v>45238</c:v>
                </c:pt>
                <c:pt idx="217">
                  <c:v>45239</c:v>
                </c:pt>
                <c:pt idx="218">
                  <c:v>45240</c:v>
                </c:pt>
                <c:pt idx="219">
                  <c:v>45243</c:v>
                </c:pt>
                <c:pt idx="220">
                  <c:v>45244</c:v>
                </c:pt>
                <c:pt idx="221">
                  <c:v>45245</c:v>
                </c:pt>
                <c:pt idx="222">
                  <c:v>45246</c:v>
                </c:pt>
                <c:pt idx="223">
                  <c:v>45247</c:v>
                </c:pt>
                <c:pt idx="224">
                  <c:v>45250</c:v>
                </c:pt>
                <c:pt idx="225">
                  <c:v>45251</c:v>
                </c:pt>
                <c:pt idx="226">
                  <c:v>45252</c:v>
                </c:pt>
                <c:pt idx="227">
                  <c:v>45253</c:v>
                </c:pt>
                <c:pt idx="228">
                  <c:v>45254</c:v>
                </c:pt>
                <c:pt idx="229">
                  <c:v>45257</c:v>
                </c:pt>
                <c:pt idx="230">
                  <c:v>45258</c:v>
                </c:pt>
                <c:pt idx="231">
                  <c:v>45259</c:v>
                </c:pt>
                <c:pt idx="232">
                  <c:v>45260</c:v>
                </c:pt>
                <c:pt idx="233">
                  <c:v>45261</c:v>
                </c:pt>
                <c:pt idx="234">
                  <c:v>45264</c:v>
                </c:pt>
                <c:pt idx="235">
                  <c:v>45265</c:v>
                </c:pt>
                <c:pt idx="236">
                  <c:v>45266</c:v>
                </c:pt>
                <c:pt idx="237">
                  <c:v>45267</c:v>
                </c:pt>
                <c:pt idx="238">
                  <c:v>45268</c:v>
                </c:pt>
                <c:pt idx="239">
                  <c:v>45271</c:v>
                </c:pt>
                <c:pt idx="240">
                  <c:v>45272</c:v>
                </c:pt>
                <c:pt idx="241">
                  <c:v>45273</c:v>
                </c:pt>
                <c:pt idx="242">
                  <c:v>45274</c:v>
                </c:pt>
                <c:pt idx="243">
                  <c:v>45275</c:v>
                </c:pt>
                <c:pt idx="244">
                  <c:v>45278</c:v>
                </c:pt>
                <c:pt idx="245">
                  <c:v>45279</c:v>
                </c:pt>
                <c:pt idx="246">
                  <c:v>45280</c:v>
                </c:pt>
                <c:pt idx="247">
                  <c:v>45281</c:v>
                </c:pt>
                <c:pt idx="248">
                  <c:v>45282</c:v>
                </c:pt>
                <c:pt idx="249">
                  <c:v>45285</c:v>
                </c:pt>
                <c:pt idx="250">
                  <c:v>45286</c:v>
                </c:pt>
                <c:pt idx="251">
                  <c:v>45287</c:v>
                </c:pt>
                <c:pt idx="252">
                  <c:v>45288</c:v>
                </c:pt>
                <c:pt idx="253">
                  <c:v>45289</c:v>
                </c:pt>
                <c:pt idx="254">
                  <c:v>45294</c:v>
                </c:pt>
                <c:pt idx="255">
                  <c:v>45295</c:v>
                </c:pt>
                <c:pt idx="256">
                  <c:v>45296</c:v>
                </c:pt>
                <c:pt idx="257">
                  <c:v>45299</c:v>
                </c:pt>
                <c:pt idx="258">
                  <c:v>45300</c:v>
                </c:pt>
                <c:pt idx="259">
                  <c:v>45301</c:v>
                </c:pt>
                <c:pt idx="260">
                  <c:v>45302</c:v>
                </c:pt>
                <c:pt idx="261">
                  <c:v>45303</c:v>
                </c:pt>
                <c:pt idx="262">
                  <c:v>45306</c:v>
                </c:pt>
                <c:pt idx="263">
                  <c:v>45307</c:v>
                </c:pt>
                <c:pt idx="264">
                  <c:v>45308</c:v>
                </c:pt>
                <c:pt idx="265">
                  <c:v>45309</c:v>
                </c:pt>
                <c:pt idx="266">
                  <c:v>45310</c:v>
                </c:pt>
                <c:pt idx="267">
                  <c:v>45313</c:v>
                </c:pt>
                <c:pt idx="268">
                  <c:v>45314</c:v>
                </c:pt>
                <c:pt idx="269">
                  <c:v>45315</c:v>
                </c:pt>
                <c:pt idx="270">
                  <c:v>45316</c:v>
                </c:pt>
                <c:pt idx="271">
                  <c:v>45317</c:v>
                </c:pt>
                <c:pt idx="272">
                  <c:v>45320</c:v>
                </c:pt>
                <c:pt idx="273">
                  <c:v>45321</c:v>
                </c:pt>
                <c:pt idx="274">
                  <c:v>45322</c:v>
                </c:pt>
                <c:pt idx="275">
                  <c:v>45323</c:v>
                </c:pt>
                <c:pt idx="276">
                  <c:v>45324</c:v>
                </c:pt>
                <c:pt idx="277">
                  <c:v>45327</c:v>
                </c:pt>
                <c:pt idx="278">
                  <c:v>45328</c:v>
                </c:pt>
                <c:pt idx="279">
                  <c:v>45329</c:v>
                </c:pt>
                <c:pt idx="280">
                  <c:v>45330</c:v>
                </c:pt>
                <c:pt idx="281">
                  <c:v>45331</c:v>
                </c:pt>
                <c:pt idx="282">
                  <c:v>45334</c:v>
                </c:pt>
                <c:pt idx="283">
                  <c:v>45335</c:v>
                </c:pt>
                <c:pt idx="284">
                  <c:v>45336</c:v>
                </c:pt>
                <c:pt idx="285">
                  <c:v>45337</c:v>
                </c:pt>
                <c:pt idx="286">
                  <c:v>45338</c:v>
                </c:pt>
                <c:pt idx="287">
                  <c:v>45341</c:v>
                </c:pt>
                <c:pt idx="288">
                  <c:v>45342</c:v>
                </c:pt>
                <c:pt idx="289">
                  <c:v>45343</c:v>
                </c:pt>
                <c:pt idx="290">
                  <c:v>45344</c:v>
                </c:pt>
                <c:pt idx="291">
                  <c:v>45348</c:v>
                </c:pt>
                <c:pt idx="292">
                  <c:v>45349</c:v>
                </c:pt>
                <c:pt idx="293">
                  <c:v>45350</c:v>
                </c:pt>
                <c:pt idx="294">
                  <c:v>45351</c:v>
                </c:pt>
                <c:pt idx="295">
                  <c:v>45352</c:v>
                </c:pt>
                <c:pt idx="296">
                  <c:v>45355</c:v>
                </c:pt>
                <c:pt idx="297">
                  <c:v>45356</c:v>
                </c:pt>
                <c:pt idx="298">
                  <c:v>45357</c:v>
                </c:pt>
                <c:pt idx="299">
                  <c:v>45358</c:v>
                </c:pt>
                <c:pt idx="300">
                  <c:v>45362</c:v>
                </c:pt>
                <c:pt idx="301">
                  <c:v>45363</c:v>
                </c:pt>
                <c:pt idx="302">
                  <c:v>45364</c:v>
                </c:pt>
                <c:pt idx="303">
                  <c:v>45365</c:v>
                </c:pt>
                <c:pt idx="304">
                  <c:v>45366</c:v>
                </c:pt>
                <c:pt idx="305">
                  <c:v>45369</c:v>
                </c:pt>
                <c:pt idx="306">
                  <c:v>45370</c:v>
                </c:pt>
                <c:pt idx="307">
                  <c:v>45371</c:v>
                </c:pt>
                <c:pt idx="308">
                  <c:v>45372</c:v>
                </c:pt>
                <c:pt idx="309">
                  <c:v>45373</c:v>
                </c:pt>
                <c:pt idx="310">
                  <c:v>45376</c:v>
                </c:pt>
                <c:pt idx="311">
                  <c:v>45377</c:v>
                </c:pt>
                <c:pt idx="312">
                  <c:v>45378</c:v>
                </c:pt>
                <c:pt idx="313">
                  <c:v>45379</c:v>
                </c:pt>
                <c:pt idx="314">
                  <c:v>45380</c:v>
                </c:pt>
                <c:pt idx="315">
                  <c:v>45383</c:v>
                </c:pt>
                <c:pt idx="316">
                  <c:v>45384</c:v>
                </c:pt>
                <c:pt idx="317">
                  <c:v>45385</c:v>
                </c:pt>
                <c:pt idx="318">
                  <c:v>45386</c:v>
                </c:pt>
                <c:pt idx="319">
                  <c:v>45387</c:v>
                </c:pt>
                <c:pt idx="320">
                  <c:v>45390</c:v>
                </c:pt>
                <c:pt idx="321">
                  <c:v>45391</c:v>
                </c:pt>
                <c:pt idx="322">
                  <c:v>45392</c:v>
                </c:pt>
                <c:pt idx="323">
                  <c:v>45393</c:v>
                </c:pt>
                <c:pt idx="324">
                  <c:v>45394</c:v>
                </c:pt>
                <c:pt idx="325">
                  <c:v>45397</c:v>
                </c:pt>
                <c:pt idx="326">
                  <c:v>45398</c:v>
                </c:pt>
                <c:pt idx="327">
                  <c:v>45399</c:v>
                </c:pt>
                <c:pt idx="328">
                  <c:v>45400</c:v>
                </c:pt>
                <c:pt idx="329">
                  <c:v>45401</c:v>
                </c:pt>
                <c:pt idx="330">
                  <c:v>45404</c:v>
                </c:pt>
                <c:pt idx="331">
                  <c:v>45405</c:v>
                </c:pt>
                <c:pt idx="332">
                  <c:v>45406</c:v>
                </c:pt>
                <c:pt idx="333">
                  <c:v>45407</c:v>
                </c:pt>
                <c:pt idx="334">
                  <c:v>45408</c:v>
                </c:pt>
                <c:pt idx="335">
                  <c:v>45411</c:v>
                </c:pt>
                <c:pt idx="336">
                  <c:v>45412</c:v>
                </c:pt>
                <c:pt idx="337">
                  <c:v>45414</c:v>
                </c:pt>
                <c:pt idx="338">
                  <c:v>45415</c:v>
                </c:pt>
                <c:pt idx="339">
                  <c:v>45418</c:v>
                </c:pt>
                <c:pt idx="340">
                  <c:v>45419</c:v>
                </c:pt>
                <c:pt idx="341">
                  <c:v>45420</c:v>
                </c:pt>
                <c:pt idx="342">
                  <c:v>45422</c:v>
                </c:pt>
                <c:pt idx="343">
                  <c:v>45425</c:v>
                </c:pt>
                <c:pt idx="344">
                  <c:v>45426</c:v>
                </c:pt>
                <c:pt idx="345">
                  <c:v>45427</c:v>
                </c:pt>
                <c:pt idx="346">
                  <c:v>45428</c:v>
                </c:pt>
                <c:pt idx="347">
                  <c:v>45429</c:v>
                </c:pt>
                <c:pt idx="348">
                  <c:v>45432</c:v>
                </c:pt>
                <c:pt idx="349">
                  <c:v>45433</c:v>
                </c:pt>
                <c:pt idx="350">
                  <c:v>45434</c:v>
                </c:pt>
                <c:pt idx="351">
                  <c:v>45435</c:v>
                </c:pt>
                <c:pt idx="352">
                  <c:v>45436</c:v>
                </c:pt>
                <c:pt idx="353">
                  <c:v>45439</c:v>
                </c:pt>
                <c:pt idx="354">
                  <c:v>45440</c:v>
                </c:pt>
                <c:pt idx="355">
                  <c:v>45441</c:v>
                </c:pt>
                <c:pt idx="356">
                  <c:v>45442</c:v>
                </c:pt>
                <c:pt idx="357">
                  <c:v>45443</c:v>
                </c:pt>
                <c:pt idx="358">
                  <c:v>45446</c:v>
                </c:pt>
                <c:pt idx="359">
                  <c:v>45447</c:v>
                </c:pt>
                <c:pt idx="360">
                  <c:v>45448</c:v>
                </c:pt>
                <c:pt idx="361">
                  <c:v>45449</c:v>
                </c:pt>
                <c:pt idx="362">
                  <c:v>45450</c:v>
                </c:pt>
                <c:pt idx="363">
                  <c:v>45453</c:v>
                </c:pt>
                <c:pt idx="364">
                  <c:v>45454</c:v>
                </c:pt>
                <c:pt idx="365">
                  <c:v>45456</c:v>
                </c:pt>
                <c:pt idx="366">
                  <c:v>45457</c:v>
                </c:pt>
                <c:pt idx="367">
                  <c:v>45460</c:v>
                </c:pt>
                <c:pt idx="368">
                  <c:v>45461</c:v>
                </c:pt>
                <c:pt idx="369">
                  <c:v>45462</c:v>
                </c:pt>
                <c:pt idx="370">
                  <c:v>45463</c:v>
                </c:pt>
                <c:pt idx="371">
                  <c:v>45464</c:v>
                </c:pt>
                <c:pt idx="372">
                  <c:v>45467</c:v>
                </c:pt>
                <c:pt idx="373">
                  <c:v>45468</c:v>
                </c:pt>
                <c:pt idx="374">
                  <c:v>45469</c:v>
                </c:pt>
                <c:pt idx="375">
                  <c:v>45470</c:v>
                </c:pt>
                <c:pt idx="376">
                  <c:v>45471</c:v>
                </c:pt>
                <c:pt idx="377">
                  <c:v>45474</c:v>
                </c:pt>
                <c:pt idx="378">
                  <c:v>45475</c:v>
                </c:pt>
                <c:pt idx="379">
                  <c:v>45476</c:v>
                </c:pt>
                <c:pt idx="380">
                  <c:v>45477</c:v>
                </c:pt>
                <c:pt idx="381">
                  <c:v>45478</c:v>
                </c:pt>
                <c:pt idx="382">
                  <c:v>45481</c:v>
                </c:pt>
                <c:pt idx="383">
                  <c:v>45482</c:v>
                </c:pt>
                <c:pt idx="384">
                  <c:v>45483</c:v>
                </c:pt>
                <c:pt idx="385">
                  <c:v>45484</c:v>
                </c:pt>
                <c:pt idx="386">
                  <c:v>45485</c:v>
                </c:pt>
                <c:pt idx="387">
                  <c:v>45488</c:v>
                </c:pt>
                <c:pt idx="388">
                  <c:v>45489</c:v>
                </c:pt>
                <c:pt idx="389">
                  <c:v>45490</c:v>
                </c:pt>
                <c:pt idx="390">
                  <c:v>45491</c:v>
                </c:pt>
                <c:pt idx="391">
                  <c:v>45492</c:v>
                </c:pt>
                <c:pt idx="392">
                  <c:v>45495</c:v>
                </c:pt>
                <c:pt idx="393">
                  <c:v>45496</c:v>
                </c:pt>
                <c:pt idx="394">
                  <c:v>45497</c:v>
                </c:pt>
                <c:pt idx="395">
                  <c:v>45498</c:v>
                </c:pt>
                <c:pt idx="396">
                  <c:v>45499</c:v>
                </c:pt>
                <c:pt idx="397">
                  <c:v>45502</c:v>
                </c:pt>
                <c:pt idx="398">
                  <c:v>45503</c:v>
                </c:pt>
                <c:pt idx="399">
                  <c:v>45504</c:v>
                </c:pt>
                <c:pt idx="400">
                  <c:v>45505</c:v>
                </c:pt>
                <c:pt idx="401">
                  <c:v>45506</c:v>
                </c:pt>
                <c:pt idx="402">
                  <c:v>45509</c:v>
                </c:pt>
                <c:pt idx="403">
                  <c:v>45510</c:v>
                </c:pt>
                <c:pt idx="404">
                  <c:v>45511</c:v>
                </c:pt>
                <c:pt idx="405">
                  <c:v>45512</c:v>
                </c:pt>
                <c:pt idx="406">
                  <c:v>45513</c:v>
                </c:pt>
                <c:pt idx="407">
                  <c:v>45516</c:v>
                </c:pt>
                <c:pt idx="408">
                  <c:v>45517</c:v>
                </c:pt>
                <c:pt idx="409">
                  <c:v>45518</c:v>
                </c:pt>
                <c:pt idx="410">
                  <c:v>45519</c:v>
                </c:pt>
                <c:pt idx="411">
                  <c:v>45520</c:v>
                </c:pt>
                <c:pt idx="412">
                  <c:v>45523</c:v>
                </c:pt>
                <c:pt idx="413">
                  <c:v>45524</c:v>
                </c:pt>
                <c:pt idx="414">
                  <c:v>45525</c:v>
                </c:pt>
                <c:pt idx="415">
                  <c:v>45526</c:v>
                </c:pt>
                <c:pt idx="416">
                  <c:v>45527</c:v>
                </c:pt>
                <c:pt idx="417">
                  <c:v>45530</c:v>
                </c:pt>
                <c:pt idx="418">
                  <c:v>45531</c:v>
                </c:pt>
                <c:pt idx="419">
                  <c:v>45532</c:v>
                </c:pt>
                <c:pt idx="420">
                  <c:v>45533</c:v>
                </c:pt>
                <c:pt idx="421">
                  <c:v>45534</c:v>
                </c:pt>
                <c:pt idx="422">
                  <c:v>45537</c:v>
                </c:pt>
                <c:pt idx="423">
                  <c:v>45538</c:v>
                </c:pt>
                <c:pt idx="424">
                  <c:v>45539</c:v>
                </c:pt>
                <c:pt idx="425">
                  <c:v>45540</c:v>
                </c:pt>
                <c:pt idx="426">
                  <c:v>45541</c:v>
                </c:pt>
                <c:pt idx="427">
                  <c:v>45544</c:v>
                </c:pt>
                <c:pt idx="428">
                  <c:v>45545</c:v>
                </c:pt>
                <c:pt idx="429">
                  <c:v>45546</c:v>
                </c:pt>
                <c:pt idx="430">
                  <c:v>45547</c:v>
                </c:pt>
                <c:pt idx="431">
                  <c:v>45548</c:v>
                </c:pt>
                <c:pt idx="432">
                  <c:v>45551</c:v>
                </c:pt>
                <c:pt idx="433">
                  <c:v>45552</c:v>
                </c:pt>
                <c:pt idx="434">
                  <c:v>45553</c:v>
                </c:pt>
                <c:pt idx="435">
                  <c:v>45554</c:v>
                </c:pt>
                <c:pt idx="436">
                  <c:v>45555</c:v>
                </c:pt>
                <c:pt idx="437">
                  <c:v>45558</c:v>
                </c:pt>
                <c:pt idx="438">
                  <c:v>45559</c:v>
                </c:pt>
                <c:pt idx="439">
                  <c:v>45560</c:v>
                </c:pt>
                <c:pt idx="440">
                  <c:v>45561</c:v>
                </c:pt>
                <c:pt idx="441">
                  <c:v>45562</c:v>
                </c:pt>
                <c:pt idx="442">
                  <c:v>45565</c:v>
                </c:pt>
                <c:pt idx="443">
                  <c:v>45566</c:v>
                </c:pt>
                <c:pt idx="444">
                  <c:v>45567</c:v>
                </c:pt>
                <c:pt idx="445">
                  <c:v>45568</c:v>
                </c:pt>
                <c:pt idx="446">
                  <c:v>45569</c:v>
                </c:pt>
                <c:pt idx="447">
                  <c:v>45572</c:v>
                </c:pt>
                <c:pt idx="448">
                  <c:v>45573</c:v>
                </c:pt>
                <c:pt idx="449">
                  <c:v>45574</c:v>
                </c:pt>
                <c:pt idx="450">
                  <c:v>45575</c:v>
                </c:pt>
                <c:pt idx="451">
                  <c:v>45576</c:v>
                </c:pt>
                <c:pt idx="452">
                  <c:v>45579</c:v>
                </c:pt>
                <c:pt idx="453">
                  <c:v>45580</c:v>
                </c:pt>
                <c:pt idx="454">
                  <c:v>45581</c:v>
                </c:pt>
                <c:pt idx="455">
                  <c:v>45582</c:v>
                </c:pt>
                <c:pt idx="456">
                  <c:v>45583</c:v>
                </c:pt>
                <c:pt idx="457">
                  <c:v>45586</c:v>
                </c:pt>
                <c:pt idx="458">
                  <c:v>45587</c:v>
                </c:pt>
                <c:pt idx="459">
                  <c:v>45588</c:v>
                </c:pt>
                <c:pt idx="460">
                  <c:v>45589</c:v>
                </c:pt>
                <c:pt idx="461">
                  <c:v>45590</c:v>
                </c:pt>
                <c:pt idx="462">
                  <c:v>45593</c:v>
                </c:pt>
                <c:pt idx="463">
                  <c:v>45594</c:v>
                </c:pt>
                <c:pt idx="464">
                  <c:v>45595</c:v>
                </c:pt>
                <c:pt idx="465">
                  <c:v>45596</c:v>
                </c:pt>
                <c:pt idx="466">
                  <c:v>45597</c:v>
                </c:pt>
                <c:pt idx="467">
                  <c:v>45601</c:v>
                </c:pt>
                <c:pt idx="468">
                  <c:v>45602</c:v>
                </c:pt>
                <c:pt idx="469">
                  <c:v>45603</c:v>
                </c:pt>
                <c:pt idx="470">
                  <c:v>45604</c:v>
                </c:pt>
                <c:pt idx="471">
                  <c:v>45607</c:v>
                </c:pt>
                <c:pt idx="472">
                  <c:v>45608</c:v>
                </c:pt>
                <c:pt idx="473">
                  <c:v>45609</c:v>
                </c:pt>
                <c:pt idx="474">
                  <c:v>45610</c:v>
                </c:pt>
                <c:pt idx="475">
                  <c:v>45611</c:v>
                </c:pt>
                <c:pt idx="476">
                  <c:v>45614</c:v>
                </c:pt>
                <c:pt idx="477">
                  <c:v>45615</c:v>
                </c:pt>
                <c:pt idx="478">
                  <c:v>45616</c:v>
                </c:pt>
                <c:pt idx="479">
                  <c:v>45617</c:v>
                </c:pt>
                <c:pt idx="480">
                  <c:v>45618</c:v>
                </c:pt>
                <c:pt idx="481">
                  <c:v>45621</c:v>
                </c:pt>
                <c:pt idx="482">
                  <c:v>45622</c:v>
                </c:pt>
                <c:pt idx="483">
                  <c:v>45623</c:v>
                </c:pt>
                <c:pt idx="484">
                  <c:v>45624</c:v>
                </c:pt>
                <c:pt idx="485">
                  <c:v>45625</c:v>
                </c:pt>
                <c:pt idx="486">
                  <c:v>45628</c:v>
                </c:pt>
                <c:pt idx="487">
                  <c:v>45629</c:v>
                </c:pt>
                <c:pt idx="488">
                  <c:v>45630</c:v>
                </c:pt>
                <c:pt idx="489">
                  <c:v>45631</c:v>
                </c:pt>
                <c:pt idx="490">
                  <c:v>45632</c:v>
                </c:pt>
                <c:pt idx="491">
                  <c:v>45635</c:v>
                </c:pt>
                <c:pt idx="492">
                  <c:v>45636</c:v>
                </c:pt>
                <c:pt idx="493">
                  <c:v>45637</c:v>
                </c:pt>
                <c:pt idx="494">
                  <c:v>45638</c:v>
                </c:pt>
                <c:pt idx="495">
                  <c:v>45639</c:v>
                </c:pt>
                <c:pt idx="496">
                  <c:v>45642</c:v>
                </c:pt>
                <c:pt idx="497">
                  <c:v>45643</c:v>
                </c:pt>
                <c:pt idx="498">
                  <c:v>45644</c:v>
                </c:pt>
                <c:pt idx="499">
                  <c:v>45645</c:v>
                </c:pt>
                <c:pt idx="500">
                  <c:v>45646</c:v>
                </c:pt>
                <c:pt idx="501">
                  <c:v>45649</c:v>
                </c:pt>
                <c:pt idx="502">
                  <c:v>45650</c:v>
                </c:pt>
                <c:pt idx="503">
                  <c:v>45651</c:v>
                </c:pt>
                <c:pt idx="504">
                  <c:v>45652</c:v>
                </c:pt>
                <c:pt idx="505">
                  <c:v>45653</c:v>
                </c:pt>
                <c:pt idx="506">
                  <c:v>45656</c:v>
                </c:pt>
              </c:numCache>
            </c:numRef>
          </c:cat>
          <c:val>
            <c:numRef>
              <c:f>'5_Old'!$N$7:$N$513</c:f>
              <c:numCache>
                <c:formatCode>0%</c:formatCode>
                <c:ptCount val="507"/>
                <c:pt idx="0">
                  <c:v>0</c:v>
                </c:pt>
                <c:pt idx="1">
                  <c:v>1.9784490372725561E-2</c:v>
                </c:pt>
                <c:pt idx="2">
                  <c:v>6.5359477124182774E-3</c:v>
                </c:pt>
                <c:pt idx="3">
                  <c:v>1.2424188894777144E-2</c:v>
                </c:pt>
                <c:pt idx="4">
                  <c:v>4.1041041041041115E-2</c:v>
                </c:pt>
                <c:pt idx="5">
                  <c:v>5.4289583701348398E-2</c:v>
                </c:pt>
                <c:pt idx="6">
                  <c:v>6.7597008773479184E-2</c:v>
                </c:pt>
                <c:pt idx="7">
                  <c:v>7.9432373550020419E-2</c:v>
                </c:pt>
                <c:pt idx="8">
                  <c:v>9.014897250191356E-2</c:v>
                </c:pt>
                <c:pt idx="9">
                  <c:v>8.973679561914838E-2</c:v>
                </c:pt>
                <c:pt idx="10">
                  <c:v>9.303421068126938E-2</c:v>
                </c:pt>
                <c:pt idx="11">
                  <c:v>8.0845551433786467E-2</c:v>
                </c:pt>
                <c:pt idx="12">
                  <c:v>6.3004180651239139E-2</c:v>
                </c:pt>
                <c:pt idx="13">
                  <c:v>8.7145969498910292E-2</c:v>
                </c:pt>
                <c:pt idx="14">
                  <c:v>0.10751928398987198</c:v>
                </c:pt>
                <c:pt idx="15">
                  <c:v>9.9687923217334884E-2</c:v>
                </c:pt>
                <c:pt idx="16">
                  <c:v>0.10039451215921802</c:v>
                </c:pt>
                <c:pt idx="17">
                  <c:v>0.11864805982453031</c:v>
                </c:pt>
                <c:pt idx="18">
                  <c:v>0.14014014014014009</c:v>
                </c:pt>
                <c:pt idx="19">
                  <c:v>0.11222987693575925</c:v>
                </c:pt>
                <c:pt idx="20">
                  <c:v>0.12901136430548199</c:v>
                </c:pt>
                <c:pt idx="21">
                  <c:v>0.15698050992168633</c:v>
                </c:pt>
                <c:pt idx="22">
                  <c:v>0.19278101631042777</c:v>
                </c:pt>
                <c:pt idx="23">
                  <c:v>0.15992463051286565</c:v>
                </c:pt>
                <c:pt idx="24">
                  <c:v>0.1374904316080785</c:v>
                </c:pt>
                <c:pt idx="25">
                  <c:v>0.14508626273332115</c:v>
                </c:pt>
                <c:pt idx="26">
                  <c:v>0.13436966378142823</c:v>
                </c:pt>
                <c:pt idx="27">
                  <c:v>0.12659718542071463</c:v>
                </c:pt>
                <c:pt idx="28">
                  <c:v>0.10068892421833575</c:v>
                </c:pt>
                <c:pt idx="29">
                  <c:v>0.11599835129246849</c:v>
                </c:pt>
                <c:pt idx="30">
                  <c:v>0.13295648589766196</c:v>
                </c:pt>
                <c:pt idx="31">
                  <c:v>0.16151445563210221</c:v>
                </c:pt>
                <c:pt idx="32">
                  <c:v>0.14449743861508524</c:v>
                </c:pt>
                <c:pt idx="33">
                  <c:v>0.12182771006300386</c:v>
                </c:pt>
                <c:pt idx="34">
                  <c:v>0.124241888947771</c:v>
                </c:pt>
                <c:pt idx="35">
                  <c:v>9.432962374138798E-2</c:v>
                </c:pt>
                <c:pt idx="36">
                  <c:v>9.2916445857622154E-2</c:v>
                </c:pt>
                <c:pt idx="37">
                  <c:v>7.0070070070069601E-2</c:v>
                </c:pt>
                <c:pt idx="38">
                  <c:v>7.3485249955837828E-2</c:v>
                </c:pt>
                <c:pt idx="39">
                  <c:v>7.9609020785490925E-2</c:v>
                </c:pt>
                <c:pt idx="40">
                  <c:v>7.5663899193310513E-2</c:v>
                </c:pt>
                <c:pt idx="41">
                  <c:v>7.3956309250426289E-2</c:v>
                </c:pt>
                <c:pt idx="42">
                  <c:v>9.8274745333568392E-2</c:v>
                </c:pt>
                <c:pt idx="43">
                  <c:v>9.3034210681268936E-2</c:v>
                </c:pt>
                <c:pt idx="44">
                  <c:v>8.1434375552022153E-2</c:v>
                </c:pt>
                <c:pt idx="45">
                  <c:v>4.5692751575104218E-2</c:v>
                </c:pt>
                <c:pt idx="46">
                  <c:v>1.8312430077135566E-2</c:v>
                </c:pt>
                <c:pt idx="47">
                  <c:v>2.4495083318612387E-2</c:v>
                </c:pt>
                <c:pt idx="48">
                  <c:v>2.9853382794558847E-2</c:v>
                </c:pt>
                <c:pt idx="49">
                  <c:v>2.5496084319613255E-2</c:v>
                </c:pt>
                <c:pt idx="50">
                  <c:v>4.0746628981922717E-2</c:v>
                </c:pt>
                <c:pt idx="51">
                  <c:v>3.6507095330624351E-2</c:v>
                </c:pt>
                <c:pt idx="52">
                  <c:v>2.9912265206382571E-2</c:v>
                </c:pt>
                <c:pt idx="53">
                  <c:v>5.811694046988114E-2</c:v>
                </c:pt>
                <c:pt idx="54">
                  <c:v>4.139433551198235E-2</c:v>
                </c:pt>
                <c:pt idx="55">
                  <c:v>5.0756638991932723E-2</c:v>
                </c:pt>
                <c:pt idx="56">
                  <c:v>4.3278572690337302E-2</c:v>
                </c:pt>
                <c:pt idx="57">
                  <c:v>4.1099923452864395E-2</c:v>
                </c:pt>
                <c:pt idx="58">
                  <c:v>3.9097921450862438E-2</c:v>
                </c:pt>
                <c:pt idx="59">
                  <c:v>5.7174821880703774E-2</c:v>
                </c:pt>
                <c:pt idx="60">
                  <c:v>6.7655891185302686E-2</c:v>
                </c:pt>
                <c:pt idx="61">
                  <c:v>8.8264735323558385E-2</c:v>
                </c:pt>
                <c:pt idx="62">
                  <c:v>8.3730789613142287E-2</c:v>
                </c:pt>
                <c:pt idx="63">
                  <c:v>7.9137961490902464E-2</c:v>
                </c:pt>
                <c:pt idx="64">
                  <c:v>5.8234705293528366E-2</c:v>
                </c:pt>
                <c:pt idx="65">
                  <c:v>6.0884413825589734E-2</c:v>
                </c:pt>
                <c:pt idx="66">
                  <c:v>6.0943296237413458E-2</c:v>
                </c:pt>
                <c:pt idx="67">
                  <c:v>6.7538126361655237E-2</c:v>
                </c:pt>
                <c:pt idx="68">
                  <c:v>7.5251722310545333E-2</c:v>
                </c:pt>
                <c:pt idx="69">
                  <c:v>6.270976859212074E-2</c:v>
                </c:pt>
                <c:pt idx="70">
                  <c:v>7.8136960489900931E-2</c:v>
                </c:pt>
                <c:pt idx="71">
                  <c:v>7.6429370547016928E-2</c:v>
                </c:pt>
                <c:pt idx="72">
                  <c:v>8.4142966495907023E-2</c:v>
                </c:pt>
                <c:pt idx="73">
                  <c:v>8.3966319260436295E-2</c:v>
                </c:pt>
                <c:pt idx="74">
                  <c:v>7.6664900194311159E-2</c:v>
                </c:pt>
                <c:pt idx="75">
                  <c:v>6.4181828887710513E-2</c:v>
                </c:pt>
                <c:pt idx="76">
                  <c:v>6.3416357534003875E-2</c:v>
                </c:pt>
                <c:pt idx="77">
                  <c:v>5.5584996761466776E-2</c:v>
                </c:pt>
                <c:pt idx="78">
                  <c:v>3.1737619972913578E-2</c:v>
                </c:pt>
                <c:pt idx="79">
                  <c:v>3.8391332508978859E-2</c:v>
                </c:pt>
                <c:pt idx="80">
                  <c:v>4.828357769534164E-2</c:v>
                </c:pt>
                <c:pt idx="81">
                  <c:v>5.5584996761466554E-2</c:v>
                </c:pt>
                <c:pt idx="82">
                  <c:v>3.9981157628215636E-2</c:v>
                </c:pt>
                <c:pt idx="83">
                  <c:v>3.903903903903827E-2</c:v>
                </c:pt>
                <c:pt idx="84">
                  <c:v>4.563386916328005E-2</c:v>
                </c:pt>
                <c:pt idx="85">
                  <c:v>6.2650886180296794E-2</c:v>
                </c:pt>
                <c:pt idx="86">
                  <c:v>7.6900429841605167E-2</c:v>
                </c:pt>
                <c:pt idx="87">
                  <c:v>8.5673909203319853E-2</c:v>
                </c:pt>
                <c:pt idx="88">
                  <c:v>8.5320614732378397E-2</c:v>
                </c:pt>
                <c:pt idx="89">
                  <c:v>7.1424365542011481E-2</c:v>
                </c:pt>
                <c:pt idx="90">
                  <c:v>8.7499263969851082E-2</c:v>
                </c:pt>
                <c:pt idx="91">
                  <c:v>7.4721780604132482E-2</c:v>
                </c:pt>
                <c:pt idx="92">
                  <c:v>8.2729788612140531E-2</c:v>
                </c:pt>
                <c:pt idx="93">
                  <c:v>9.4918447859623223E-2</c:v>
                </c:pt>
                <c:pt idx="94">
                  <c:v>8.7263734322556852E-2</c:v>
                </c:pt>
                <c:pt idx="95">
                  <c:v>0.10233763174939559</c:v>
                </c:pt>
                <c:pt idx="96">
                  <c:v>9.6567155390683723E-2</c:v>
                </c:pt>
                <c:pt idx="97">
                  <c:v>8.7028204675262621E-2</c:v>
                </c:pt>
                <c:pt idx="98">
                  <c:v>6.4711770594122475E-2</c:v>
                </c:pt>
                <c:pt idx="99">
                  <c:v>7.5781664016957295E-2</c:v>
                </c:pt>
                <c:pt idx="100">
                  <c:v>7.3367485132190158E-2</c:v>
                </c:pt>
                <c:pt idx="101">
                  <c:v>8.3613024789494395E-2</c:v>
                </c:pt>
                <c:pt idx="102">
                  <c:v>9.3269740328562944E-2</c:v>
                </c:pt>
                <c:pt idx="103">
                  <c:v>0.10333863275039645</c:v>
                </c:pt>
                <c:pt idx="104">
                  <c:v>0.12536065477241842</c:v>
                </c:pt>
                <c:pt idx="105">
                  <c:v>0.12865806983453965</c:v>
                </c:pt>
                <c:pt idx="106">
                  <c:v>0.14025790496378621</c:v>
                </c:pt>
                <c:pt idx="107">
                  <c:v>0.13119001354295379</c:v>
                </c:pt>
                <c:pt idx="108">
                  <c:v>0.1350762527233107</c:v>
                </c:pt>
                <c:pt idx="109">
                  <c:v>0.13601837131248784</c:v>
                </c:pt>
                <c:pt idx="110">
                  <c:v>0.16598951893069436</c:v>
                </c:pt>
                <c:pt idx="111">
                  <c:v>0.16475298828239882</c:v>
                </c:pt>
                <c:pt idx="112">
                  <c:v>0.18171112288759228</c:v>
                </c:pt>
                <c:pt idx="113">
                  <c:v>0.17823706059000055</c:v>
                </c:pt>
                <c:pt idx="114">
                  <c:v>0.17387976211505496</c:v>
                </c:pt>
                <c:pt idx="115">
                  <c:v>0.16027792498380622</c:v>
                </c:pt>
                <c:pt idx="116">
                  <c:v>0.14349643761408326</c:v>
                </c:pt>
                <c:pt idx="117">
                  <c:v>0.13884472708001994</c:v>
                </c:pt>
                <c:pt idx="118">
                  <c:v>0.12465406583053507</c:v>
                </c:pt>
                <c:pt idx="119">
                  <c:v>0.11941353117823605</c:v>
                </c:pt>
                <c:pt idx="120">
                  <c:v>0.14455632102690807</c:v>
                </c:pt>
                <c:pt idx="121">
                  <c:v>0.1545663310369183</c:v>
                </c:pt>
                <c:pt idx="122">
                  <c:v>0.14844256020726498</c:v>
                </c:pt>
                <c:pt idx="123">
                  <c:v>0.1590413943355109</c:v>
                </c:pt>
                <c:pt idx="124">
                  <c:v>0.17435082140964386</c:v>
                </c:pt>
                <c:pt idx="125">
                  <c:v>0.17641170582346932</c:v>
                </c:pt>
                <c:pt idx="126">
                  <c:v>0.16593063651887063</c:v>
                </c:pt>
                <c:pt idx="127">
                  <c:v>0.14437967379143735</c:v>
                </c:pt>
                <c:pt idx="128">
                  <c:v>0.15303538832950481</c:v>
                </c:pt>
                <c:pt idx="129">
                  <c:v>0.16716716716716595</c:v>
                </c:pt>
                <c:pt idx="130">
                  <c:v>0.18848260024730501</c:v>
                </c:pt>
                <c:pt idx="131">
                  <c:v>0.20120120120120011</c:v>
                </c:pt>
                <c:pt idx="132">
                  <c:v>0.2307012895248175</c:v>
                </c:pt>
                <c:pt idx="133">
                  <c:v>0.21933698404286517</c:v>
                </c:pt>
                <c:pt idx="134">
                  <c:v>0.23452864629335068</c:v>
                </c:pt>
                <c:pt idx="135">
                  <c:v>0.23676617794264732</c:v>
                </c:pt>
                <c:pt idx="136">
                  <c:v>0.240652417123004</c:v>
                </c:pt>
                <c:pt idx="137">
                  <c:v>0.2196313961019829</c:v>
                </c:pt>
                <c:pt idx="138">
                  <c:v>0.22128010363304362</c:v>
                </c:pt>
                <c:pt idx="139">
                  <c:v>0.22027910263204276</c:v>
                </c:pt>
                <c:pt idx="140">
                  <c:v>0.23040687746569999</c:v>
                </c:pt>
                <c:pt idx="141">
                  <c:v>0.23505858799976331</c:v>
                </c:pt>
                <c:pt idx="142">
                  <c:v>0.22027910263204276</c:v>
                </c:pt>
                <c:pt idx="143">
                  <c:v>0.25154566331036832</c:v>
                </c:pt>
                <c:pt idx="144">
                  <c:v>0.26785609138550215</c:v>
                </c:pt>
                <c:pt idx="145">
                  <c:v>0.25872931755284601</c:v>
                </c:pt>
                <c:pt idx="146">
                  <c:v>0.22045574986751371</c:v>
                </c:pt>
                <c:pt idx="147">
                  <c:v>0.21845374786551153</c:v>
                </c:pt>
                <c:pt idx="148">
                  <c:v>0.21645174586350957</c:v>
                </c:pt>
                <c:pt idx="149">
                  <c:v>0.20909144438556093</c:v>
                </c:pt>
                <c:pt idx="150">
                  <c:v>0.18789377612906932</c:v>
                </c:pt>
                <c:pt idx="151">
                  <c:v>0.17140670081846454</c:v>
                </c:pt>
                <c:pt idx="152">
                  <c:v>0.17099452393569958</c:v>
                </c:pt>
                <c:pt idx="153">
                  <c:v>0.15833480539362799</c:v>
                </c:pt>
                <c:pt idx="154">
                  <c:v>0.15645056821527326</c:v>
                </c:pt>
                <c:pt idx="155">
                  <c:v>0.14261320143673006</c:v>
                </c:pt>
                <c:pt idx="156">
                  <c:v>0.13083671907201255</c:v>
                </c:pt>
                <c:pt idx="157">
                  <c:v>0.11364305481952464</c:v>
                </c:pt>
                <c:pt idx="158">
                  <c:v>0.10710710710710636</c:v>
                </c:pt>
                <c:pt idx="159">
                  <c:v>0.10881469704999036</c:v>
                </c:pt>
                <c:pt idx="160">
                  <c:v>0.11376081964317186</c:v>
                </c:pt>
                <c:pt idx="161">
                  <c:v>0.12430077135959405</c:v>
                </c:pt>
                <c:pt idx="162">
                  <c:v>0.10875581463816686</c:v>
                </c:pt>
                <c:pt idx="163">
                  <c:v>0.11293646587764172</c:v>
                </c:pt>
                <c:pt idx="164">
                  <c:v>0.11788258847082322</c:v>
                </c:pt>
                <c:pt idx="165">
                  <c:v>0.14697049991167566</c:v>
                </c:pt>
                <c:pt idx="166">
                  <c:v>0.15262321144674007</c:v>
                </c:pt>
                <c:pt idx="167">
                  <c:v>0.14897250191367761</c:v>
                </c:pt>
                <c:pt idx="168">
                  <c:v>0.15486074309603648</c:v>
                </c:pt>
                <c:pt idx="169">
                  <c:v>0.15868809986456989</c:v>
                </c:pt>
                <c:pt idx="170">
                  <c:v>0.15391862450685911</c:v>
                </c:pt>
                <c:pt idx="171">
                  <c:v>0.14920803156097207</c:v>
                </c:pt>
                <c:pt idx="172">
                  <c:v>0.14149443561208219</c:v>
                </c:pt>
                <c:pt idx="173">
                  <c:v>0.14273096626037751</c:v>
                </c:pt>
                <c:pt idx="174">
                  <c:v>0.15786374609903953</c:v>
                </c:pt>
                <c:pt idx="175">
                  <c:v>0.14885473709003061</c:v>
                </c:pt>
                <c:pt idx="176">
                  <c:v>0.13990461049284519</c:v>
                </c:pt>
                <c:pt idx="177">
                  <c:v>0.14514514514514465</c:v>
                </c:pt>
                <c:pt idx="178">
                  <c:v>0.14072896425837533</c:v>
                </c:pt>
                <c:pt idx="179">
                  <c:v>0.1322498969557786</c:v>
                </c:pt>
                <c:pt idx="180">
                  <c:v>0.12153329800388568</c:v>
                </c:pt>
                <c:pt idx="181">
                  <c:v>0.11116999352293422</c:v>
                </c:pt>
                <c:pt idx="182">
                  <c:v>8.5497261967849569E-2</c:v>
                </c:pt>
                <c:pt idx="183">
                  <c:v>8.7028204675263066E-2</c:v>
                </c:pt>
                <c:pt idx="184">
                  <c:v>8.5438379556026067E-2</c:v>
                </c:pt>
                <c:pt idx="185">
                  <c:v>7.3603014779484832E-2</c:v>
                </c:pt>
                <c:pt idx="186">
                  <c:v>8.4025201672259797E-2</c:v>
                </c:pt>
                <c:pt idx="187">
                  <c:v>9.2327621739385801E-2</c:v>
                </c:pt>
                <c:pt idx="188">
                  <c:v>0.10180769004298362</c:v>
                </c:pt>
                <c:pt idx="189">
                  <c:v>9.3269740328563167E-2</c:v>
                </c:pt>
                <c:pt idx="190">
                  <c:v>6.5418359536006054E-2</c:v>
                </c:pt>
                <c:pt idx="191">
                  <c:v>6.9127951480891792E-2</c:v>
                </c:pt>
                <c:pt idx="192">
                  <c:v>6.3534122357651102E-2</c:v>
                </c:pt>
                <c:pt idx="193">
                  <c:v>7.9550138373667201E-2</c:v>
                </c:pt>
                <c:pt idx="194">
                  <c:v>7.9785668020961209E-2</c:v>
                </c:pt>
                <c:pt idx="195">
                  <c:v>9.6508272978860221E-2</c:v>
                </c:pt>
                <c:pt idx="196">
                  <c:v>9.9099099099098309E-2</c:v>
                </c:pt>
                <c:pt idx="197">
                  <c:v>8.6969322263439119E-2</c:v>
                </c:pt>
                <c:pt idx="198">
                  <c:v>6.6654890184301152E-2</c:v>
                </c:pt>
                <c:pt idx="199">
                  <c:v>7.5192839898721386E-2</c:v>
                </c:pt>
                <c:pt idx="200">
                  <c:v>8.5791674026967524E-2</c:v>
                </c:pt>
                <c:pt idx="201">
                  <c:v>6.3651887181298106E-2</c:v>
                </c:pt>
                <c:pt idx="202">
                  <c:v>5.405405405405328E-2</c:v>
                </c:pt>
                <c:pt idx="203">
                  <c:v>4.0157804863686586E-2</c:v>
                </c:pt>
                <c:pt idx="204">
                  <c:v>3.8450214920802583E-2</c:v>
                </c:pt>
                <c:pt idx="205">
                  <c:v>5.2052052052051323E-2</c:v>
                </c:pt>
                <c:pt idx="206">
                  <c:v>2.4141788847670709E-2</c:v>
                </c:pt>
                <c:pt idx="207">
                  <c:v>1.224754165930575E-2</c:v>
                </c:pt>
                <c:pt idx="208">
                  <c:v>9.3034210681262053E-3</c:v>
                </c:pt>
                <c:pt idx="209">
                  <c:v>1.8076900429841114E-2</c:v>
                </c:pt>
                <c:pt idx="210">
                  <c:v>2.1374315491961893E-2</c:v>
                </c:pt>
                <c:pt idx="211">
                  <c:v>2.0491079314608029E-2</c:v>
                </c:pt>
                <c:pt idx="212">
                  <c:v>4.9049049049048277E-2</c:v>
                </c:pt>
                <c:pt idx="213">
                  <c:v>8.1198845904727479E-2</c:v>
                </c:pt>
                <c:pt idx="214">
                  <c:v>8.2023199670257396E-2</c:v>
                </c:pt>
                <c:pt idx="215">
                  <c:v>8.8971324265440854E-2</c:v>
                </c:pt>
                <c:pt idx="216">
                  <c:v>7.6723782606134661E-2</c:v>
                </c:pt>
                <c:pt idx="217">
                  <c:v>6.3121945474885921E-2</c:v>
                </c:pt>
                <c:pt idx="218">
                  <c:v>7.1188835894717251E-2</c:v>
                </c:pt>
                <c:pt idx="219">
                  <c:v>7.7018194665252615E-2</c:v>
                </c:pt>
                <c:pt idx="220">
                  <c:v>0.111287758346581</c:v>
                </c:pt>
                <c:pt idx="221">
                  <c:v>0.1240063593004761</c:v>
                </c:pt>
                <c:pt idx="222">
                  <c:v>0.11099334628746327</c:v>
                </c:pt>
                <c:pt idx="223">
                  <c:v>0.11747041158805804</c:v>
                </c:pt>
                <c:pt idx="224">
                  <c:v>0.13519401754695815</c:v>
                </c:pt>
                <c:pt idx="225">
                  <c:v>0.12129776835659123</c:v>
                </c:pt>
                <c:pt idx="226">
                  <c:v>0.12583171406700755</c:v>
                </c:pt>
                <c:pt idx="227">
                  <c:v>0.12907024671730483</c:v>
                </c:pt>
                <c:pt idx="228">
                  <c:v>0.13177883766119014</c:v>
                </c:pt>
                <c:pt idx="229">
                  <c:v>0.13089560148383628</c:v>
                </c:pt>
                <c:pt idx="230">
                  <c:v>0.13660719543072419</c:v>
                </c:pt>
                <c:pt idx="231">
                  <c:v>0.1399634929046687</c:v>
                </c:pt>
                <c:pt idx="232">
                  <c:v>0.13813813813813747</c:v>
                </c:pt>
                <c:pt idx="233">
                  <c:v>0.16069010186657162</c:v>
                </c:pt>
                <c:pt idx="234">
                  <c:v>0.15456633103691853</c:v>
                </c:pt>
                <c:pt idx="235">
                  <c:v>0.14714714714714616</c:v>
                </c:pt>
                <c:pt idx="236">
                  <c:v>0.14284873108402452</c:v>
                </c:pt>
                <c:pt idx="237">
                  <c:v>0.15032679738562016</c:v>
                </c:pt>
                <c:pt idx="238">
                  <c:v>0.15986574810104126</c:v>
                </c:pt>
                <c:pt idx="239">
                  <c:v>0.15592062650886085</c:v>
                </c:pt>
                <c:pt idx="240">
                  <c:v>0.15533180239062494</c:v>
                </c:pt>
                <c:pt idx="241">
                  <c:v>0.17906141435553091</c:v>
                </c:pt>
                <c:pt idx="242">
                  <c:v>0.20714832479538248</c:v>
                </c:pt>
                <c:pt idx="243">
                  <c:v>0.20290879114408433</c:v>
                </c:pt>
                <c:pt idx="244">
                  <c:v>0.20279102632043711</c:v>
                </c:pt>
                <c:pt idx="245">
                  <c:v>0.22139786845669085</c:v>
                </c:pt>
                <c:pt idx="246">
                  <c:v>0.20149561326031806</c:v>
                </c:pt>
                <c:pt idx="247">
                  <c:v>0.21562739209797921</c:v>
                </c:pt>
                <c:pt idx="248">
                  <c:v>0.21810045339457007</c:v>
                </c:pt>
                <c:pt idx="249">
                  <c:v>0.21886592474827671</c:v>
                </c:pt>
                <c:pt idx="250">
                  <c:v>0.22457751869516462</c:v>
                </c:pt>
                <c:pt idx="251">
                  <c:v>0.23853265029735504</c:v>
                </c:pt>
                <c:pt idx="252">
                  <c:v>0.24530412765706755</c:v>
                </c:pt>
                <c:pt idx="253">
                  <c:v>0.23329211564505559</c:v>
                </c:pt>
                <c:pt idx="254">
                  <c:v>0.18088676912206214</c:v>
                </c:pt>
                <c:pt idx="255">
                  <c:v>0.18118118118117987</c:v>
                </c:pt>
                <c:pt idx="256">
                  <c:v>0.17882588470823624</c:v>
                </c:pt>
                <c:pt idx="257">
                  <c:v>0.1974327268444902</c:v>
                </c:pt>
                <c:pt idx="258">
                  <c:v>0.19278101631042666</c:v>
                </c:pt>
                <c:pt idx="259">
                  <c:v>0.19543072484248825</c:v>
                </c:pt>
                <c:pt idx="260">
                  <c:v>0.19401754695872198</c:v>
                </c:pt>
                <c:pt idx="261">
                  <c:v>0.1857740093034197</c:v>
                </c:pt>
                <c:pt idx="262">
                  <c:v>0.18235882941765169</c:v>
                </c:pt>
                <c:pt idx="263">
                  <c:v>0.16828593299181405</c:v>
                </c:pt>
                <c:pt idx="264">
                  <c:v>0.14838367779544126</c:v>
                </c:pt>
                <c:pt idx="265">
                  <c:v>0.14844256020726476</c:v>
                </c:pt>
                <c:pt idx="266">
                  <c:v>0.1508567390920319</c:v>
                </c:pt>
                <c:pt idx="267">
                  <c:v>0.15827592298180404</c:v>
                </c:pt>
                <c:pt idx="268">
                  <c:v>0.16198551492669022</c:v>
                </c:pt>
                <c:pt idx="269">
                  <c:v>0.15963021845374659</c:v>
                </c:pt>
                <c:pt idx="270">
                  <c:v>0.16239769180945518</c:v>
                </c:pt>
                <c:pt idx="271">
                  <c:v>0.16298651592769109</c:v>
                </c:pt>
                <c:pt idx="272">
                  <c:v>0.17811929576635355</c:v>
                </c:pt>
                <c:pt idx="273">
                  <c:v>0.15986574810104104</c:v>
                </c:pt>
                <c:pt idx="274">
                  <c:v>0.14708826473532244</c:v>
                </c:pt>
                <c:pt idx="275">
                  <c:v>0.16027792498380644</c:v>
                </c:pt>
                <c:pt idx="276">
                  <c:v>0.16858034505093222</c:v>
                </c:pt>
                <c:pt idx="277">
                  <c:v>0.15050344462109044</c:v>
                </c:pt>
                <c:pt idx="278">
                  <c:v>0.16693163751987172</c:v>
                </c:pt>
                <c:pt idx="279">
                  <c:v>0.17546958723429196</c:v>
                </c:pt>
                <c:pt idx="280">
                  <c:v>0.19472413590060533</c:v>
                </c:pt>
                <c:pt idx="281">
                  <c:v>0.20290879114408411</c:v>
                </c:pt>
                <c:pt idx="282">
                  <c:v>0.21580403933344994</c:v>
                </c:pt>
                <c:pt idx="283">
                  <c:v>0.18895365954189369</c:v>
                </c:pt>
                <c:pt idx="284">
                  <c:v>0.21645174586350935</c:v>
                </c:pt>
                <c:pt idx="285">
                  <c:v>0.23523523523523404</c:v>
                </c:pt>
                <c:pt idx="286">
                  <c:v>0.24135900606488714</c:v>
                </c:pt>
                <c:pt idx="287">
                  <c:v>0.23829712065006059</c:v>
                </c:pt>
                <c:pt idx="288">
                  <c:v>0.22622622622622512</c:v>
                </c:pt>
                <c:pt idx="289">
                  <c:v>0.21480303833244885</c:v>
                </c:pt>
                <c:pt idx="290">
                  <c:v>0.2274038744626965</c:v>
                </c:pt>
                <c:pt idx="291">
                  <c:v>0.24489195077430237</c:v>
                </c:pt>
                <c:pt idx="292">
                  <c:v>0.26102573161396547</c:v>
                </c:pt>
                <c:pt idx="293">
                  <c:v>0.25431313666607647</c:v>
                </c:pt>
                <c:pt idx="294">
                  <c:v>0.2612023788494362</c:v>
                </c:pt>
                <c:pt idx="295">
                  <c:v>0.26962256374020921</c:v>
                </c:pt>
                <c:pt idx="296">
                  <c:v>0.26797385620914871</c:v>
                </c:pt>
                <c:pt idx="297">
                  <c:v>0.24377318494965383</c:v>
                </c:pt>
                <c:pt idx="298">
                  <c:v>0.26391096979332129</c:v>
                </c:pt>
                <c:pt idx="299">
                  <c:v>0.27221338986044707</c:v>
                </c:pt>
                <c:pt idx="300">
                  <c:v>0.27721839486545208</c:v>
                </c:pt>
                <c:pt idx="301">
                  <c:v>0.2884060531119339</c:v>
                </c:pt>
                <c:pt idx="302">
                  <c:v>0.28893599481834609</c:v>
                </c:pt>
                <c:pt idx="303">
                  <c:v>0.27191897780132912</c:v>
                </c:pt>
                <c:pt idx="304">
                  <c:v>0.26750279691456003</c:v>
                </c:pt>
                <c:pt idx="305">
                  <c:v>0.27715951245362858</c:v>
                </c:pt>
                <c:pt idx="306">
                  <c:v>0.27227227227227058</c:v>
                </c:pt>
                <c:pt idx="307">
                  <c:v>0.2961785314726475</c:v>
                </c:pt>
                <c:pt idx="308">
                  <c:v>0.30771948419007078</c:v>
                </c:pt>
                <c:pt idx="309">
                  <c:v>0.29341105811693868</c:v>
                </c:pt>
                <c:pt idx="310">
                  <c:v>0.297945003827355</c:v>
                </c:pt>
                <c:pt idx="311">
                  <c:v>0.29529529529529341</c:v>
                </c:pt>
                <c:pt idx="312">
                  <c:v>0.29570747217805882</c:v>
                </c:pt>
                <c:pt idx="313">
                  <c:v>0.29982924100570996</c:v>
                </c:pt>
                <c:pt idx="314">
                  <c:v>0.29994700582935718</c:v>
                </c:pt>
                <c:pt idx="315">
                  <c:v>0.28917152446564054</c:v>
                </c:pt>
                <c:pt idx="316">
                  <c:v>0.27904374963198308</c:v>
                </c:pt>
                <c:pt idx="317">
                  <c:v>0.27986810339751345</c:v>
                </c:pt>
                <c:pt idx="318">
                  <c:v>0.27857269033739418</c:v>
                </c:pt>
                <c:pt idx="319">
                  <c:v>0.27910263204380681</c:v>
                </c:pt>
                <c:pt idx="320">
                  <c:v>0.29087911440852432</c:v>
                </c:pt>
                <c:pt idx="321">
                  <c:v>0.29052581993758286</c:v>
                </c:pt>
                <c:pt idx="322">
                  <c:v>0.28163457575222095</c:v>
                </c:pt>
                <c:pt idx="323">
                  <c:v>0.28540305010893063</c:v>
                </c:pt>
                <c:pt idx="324">
                  <c:v>0.25808161102278571</c:v>
                </c:pt>
                <c:pt idx="325">
                  <c:v>0.23435199905787973</c:v>
                </c:pt>
                <c:pt idx="326">
                  <c:v>0.22010245539657136</c:v>
                </c:pt>
                <c:pt idx="327">
                  <c:v>0.21545074486250781</c:v>
                </c:pt>
                <c:pt idx="328">
                  <c:v>0.21963139610198268</c:v>
                </c:pt>
                <c:pt idx="329">
                  <c:v>0.20691279514808758</c:v>
                </c:pt>
                <c:pt idx="330">
                  <c:v>0.22286992875227996</c:v>
                </c:pt>
                <c:pt idx="331">
                  <c:v>0.2431843608314177</c:v>
                </c:pt>
                <c:pt idx="332">
                  <c:v>0.24112347641759224</c:v>
                </c:pt>
                <c:pt idx="333">
                  <c:v>0.23017134781840465</c:v>
                </c:pt>
                <c:pt idx="334">
                  <c:v>0.25284107637048647</c:v>
                </c:pt>
                <c:pt idx="335">
                  <c:v>0.2530766060177807</c:v>
                </c:pt>
                <c:pt idx="336">
                  <c:v>0.23776717894364774</c:v>
                </c:pt>
                <c:pt idx="337">
                  <c:v>0.26626626626626448</c:v>
                </c:pt>
                <c:pt idx="338">
                  <c:v>0.27804274863098222</c:v>
                </c:pt>
                <c:pt idx="339">
                  <c:v>0.28334216569510517</c:v>
                </c:pt>
                <c:pt idx="340">
                  <c:v>0.28116351645763249</c:v>
                </c:pt>
                <c:pt idx="341">
                  <c:v>0.27115350644762248</c:v>
                </c:pt>
                <c:pt idx="342">
                  <c:v>0.26261555673320225</c:v>
                </c:pt>
                <c:pt idx="343">
                  <c:v>0.26314549843961443</c:v>
                </c:pt>
                <c:pt idx="344">
                  <c:v>0.27397986221515458</c:v>
                </c:pt>
                <c:pt idx="345">
                  <c:v>0.29405876464699809</c:v>
                </c:pt>
                <c:pt idx="346">
                  <c:v>0.29188011540952541</c:v>
                </c:pt>
                <c:pt idx="347">
                  <c:v>0.29611964906082355</c:v>
                </c:pt>
                <c:pt idx="348">
                  <c:v>0.30724842489548165</c:v>
                </c:pt>
                <c:pt idx="349">
                  <c:v>0.29617853147264706</c:v>
                </c:pt>
                <c:pt idx="350">
                  <c:v>0.29482423600070473</c:v>
                </c:pt>
                <c:pt idx="351">
                  <c:v>0.27768945416004054</c:v>
                </c:pt>
                <c:pt idx="352">
                  <c:v>0.28451981393157677</c:v>
                </c:pt>
                <c:pt idx="353">
                  <c:v>0.28934817170111082</c:v>
                </c:pt>
                <c:pt idx="354">
                  <c:v>0.28722840487546164</c:v>
                </c:pt>
                <c:pt idx="355">
                  <c:v>0.26691397279632367</c:v>
                </c:pt>
                <c:pt idx="356">
                  <c:v>0.2576694341400203</c:v>
                </c:pt>
                <c:pt idx="357">
                  <c:v>0.25295884119413325</c:v>
                </c:pt>
                <c:pt idx="358">
                  <c:v>0.25684508037448994</c:v>
                </c:pt>
                <c:pt idx="359">
                  <c:v>0.24536301006889039</c:v>
                </c:pt>
                <c:pt idx="360">
                  <c:v>0.25825825825825621</c:v>
                </c:pt>
                <c:pt idx="361">
                  <c:v>0.26008361302478744</c:v>
                </c:pt>
                <c:pt idx="362">
                  <c:v>0.24707060001177439</c:v>
                </c:pt>
                <c:pt idx="363">
                  <c:v>0.25413648943060507</c:v>
                </c:pt>
                <c:pt idx="364">
                  <c:v>0.24813048342459898</c:v>
                </c:pt>
                <c:pt idx="365">
                  <c:v>0.24512748042159616</c:v>
                </c:pt>
                <c:pt idx="366">
                  <c:v>0.23682506035447015</c:v>
                </c:pt>
                <c:pt idx="367">
                  <c:v>0.23629511864805774</c:v>
                </c:pt>
                <c:pt idx="368">
                  <c:v>0.23234999705587733</c:v>
                </c:pt>
                <c:pt idx="369">
                  <c:v>0.23582405935346906</c:v>
                </c:pt>
                <c:pt idx="370">
                  <c:v>0.2299358181711102</c:v>
                </c:pt>
                <c:pt idx="371">
                  <c:v>0.22852264028734393</c:v>
                </c:pt>
                <c:pt idx="372">
                  <c:v>0.22563740210798833</c:v>
                </c:pt>
                <c:pt idx="373">
                  <c:v>0.23134899605487647</c:v>
                </c:pt>
                <c:pt idx="374">
                  <c:v>0.23729611964905861</c:v>
                </c:pt>
                <c:pt idx="375">
                  <c:v>0.2387092975328251</c:v>
                </c:pt>
                <c:pt idx="376">
                  <c:v>0.23711947241358811</c:v>
                </c:pt>
                <c:pt idx="377">
                  <c:v>0.23582405935346906</c:v>
                </c:pt>
                <c:pt idx="378">
                  <c:v>0.23494082317611542</c:v>
                </c:pt>
                <c:pt idx="379">
                  <c:v>0.24583406936347929</c:v>
                </c:pt>
                <c:pt idx="380">
                  <c:v>0.2463640110698917</c:v>
                </c:pt>
                <c:pt idx="381">
                  <c:v>0.24954366130836547</c:v>
                </c:pt>
                <c:pt idx="382">
                  <c:v>0.24801271860095198</c:v>
                </c:pt>
                <c:pt idx="383">
                  <c:v>0.24866042513101161</c:v>
                </c:pt>
                <c:pt idx="384">
                  <c:v>0.24771830654183447</c:v>
                </c:pt>
                <c:pt idx="385">
                  <c:v>0.26550079491255807</c:v>
                </c:pt>
                <c:pt idx="386">
                  <c:v>0.27869045516104185</c:v>
                </c:pt>
                <c:pt idx="387">
                  <c:v>0.27657068833539267</c:v>
                </c:pt>
                <c:pt idx="388">
                  <c:v>0.28398987222516481</c:v>
                </c:pt>
                <c:pt idx="389">
                  <c:v>0.27827827827827667</c:v>
                </c:pt>
                <c:pt idx="390">
                  <c:v>0.26873932756285557</c:v>
                </c:pt>
                <c:pt idx="391">
                  <c:v>0.26320438085143816</c:v>
                </c:pt>
                <c:pt idx="392">
                  <c:v>0.26555967732438179</c:v>
                </c:pt>
                <c:pt idx="393">
                  <c:v>0.2627922039686732</c:v>
                </c:pt>
                <c:pt idx="394">
                  <c:v>0.24312547841959464</c:v>
                </c:pt>
                <c:pt idx="395">
                  <c:v>0.23676617794264709</c:v>
                </c:pt>
                <c:pt idx="396">
                  <c:v>0.24813048342459942</c:v>
                </c:pt>
                <c:pt idx="397">
                  <c:v>0.2484248954837176</c:v>
                </c:pt>
                <c:pt idx="398">
                  <c:v>0.23929812165106124</c:v>
                </c:pt>
                <c:pt idx="399">
                  <c:v>0.25189895778130933</c:v>
                </c:pt>
                <c:pt idx="400">
                  <c:v>0.23329211564505514</c:v>
                </c:pt>
                <c:pt idx="401">
                  <c:v>0.21285991874227017</c:v>
                </c:pt>
                <c:pt idx="402">
                  <c:v>0.16934581640463842</c:v>
                </c:pt>
                <c:pt idx="403">
                  <c:v>0.19601954896072371</c:v>
                </c:pt>
                <c:pt idx="404">
                  <c:v>0.1987870223164323</c:v>
                </c:pt>
                <c:pt idx="405">
                  <c:v>0.21380203733144731</c:v>
                </c:pt>
                <c:pt idx="406">
                  <c:v>0.22675616793263664</c:v>
                </c:pt>
                <c:pt idx="407">
                  <c:v>0.2253429900488706</c:v>
                </c:pt>
                <c:pt idx="408">
                  <c:v>0.23953365129835524</c:v>
                </c:pt>
                <c:pt idx="409">
                  <c:v>0.24771830654183424</c:v>
                </c:pt>
                <c:pt idx="410">
                  <c:v>0.26638403108991149</c:v>
                </c:pt>
                <c:pt idx="411">
                  <c:v>0.27651180592356872</c:v>
                </c:pt>
                <c:pt idx="412">
                  <c:v>0.29317552846964401</c:v>
                </c:pt>
                <c:pt idx="413">
                  <c:v>0.29011364305481746</c:v>
                </c:pt>
                <c:pt idx="414">
                  <c:v>0.29965259377023878</c:v>
                </c:pt>
                <c:pt idx="415">
                  <c:v>0.29482423600070473</c:v>
                </c:pt>
                <c:pt idx="416">
                  <c:v>0.31543308013896043</c:v>
                </c:pt>
                <c:pt idx="417">
                  <c:v>0.32355885297061571</c:v>
                </c:pt>
                <c:pt idx="418">
                  <c:v>0.32226343991049666</c:v>
                </c:pt>
                <c:pt idx="419">
                  <c:v>0.30377436259788992</c:v>
                </c:pt>
                <c:pt idx="420">
                  <c:v>0.30842607313195347</c:v>
                </c:pt>
                <c:pt idx="421">
                  <c:v>0.32020255549667098</c:v>
                </c:pt>
                <c:pt idx="422">
                  <c:v>0.3153153153153132</c:v>
                </c:pt>
                <c:pt idx="423">
                  <c:v>0.29688512041452997</c:v>
                </c:pt>
                <c:pt idx="424">
                  <c:v>0.29076134958487687</c:v>
                </c:pt>
                <c:pt idx="425">
                  <c:v>0.29482423600070473</c:v>
                </c:pt>
                <c:pt idx="426">
                  <c:v>0.281340163693103</c:v>
                </c:pt>
                <c:pt idx="427">
                  <c:v>0.28516752046163596</c:v>
                </c:pt>
                <c:pt idx="428">
                  <c:v>0.28357769534239918</c:v>
                </c:pt>
                <c:pt idx="429">
                  <c:v>0.29223340988046664</c:v>
                </c:pt>
                <c:pt idx="430">
                  <c:v>0.30754283695459961</c:v>
                </c:pt>
                <c:pt idx="431">
                  <c:v>0.31837720073013975</c:v>
                </c:pt>
                <c:pt idx="432">
                  <c:v>0.32614967909085335</c:v>
                </c:pt>
                <c:pt idx="433">
                  <c:v>0.33180239062591776</c:v>
                </c:pt>
                <c:pt idx="434">
                  <c:v>0.32997703585938654</c:v>
                </c:pt>
                <c:pt idx="435">
                  <c:v>0.34558087499263745</c:v>
                </c:pt>
                <c:pt idx="436">
                  <c:v>0.34246010716598718</c:v>
                </c:pt>
                <c:pt idx="437">
                  <c:v>0.3386916328092775</c:v>
                </c:pt>
                <c:pt idx="438">
                  <c:v>0.35447211917799915</c:v>
                </c:pt>
                <c:pt idx="439">
                  <c:v>0.35488429606076433</c:v>
                </c:pt>
                <c:pt idx="440">
                  <c:v>0.37060590001766247</c:v>
                </c:pt>
                <c:pt idx="441">
                  <c:v>0.3852676205617358</c:v>
                </c:pt>
                <c:pt idx="442">
                  <c:v>0.39097921450862394</c:v>
                </c:pt>
                <c:pt idx="443">
                  <c:v>0.37961490902667161</c:v>
                </c:pt>
                <c:pt idx="444">
                  <c:v>0.38297120650061611</c:v>
                </c:pt>
                <c:pt idx="445">
                  <c:v>0.36342224577518478</c:v>
                </c:pt>
                <c:pt idx="446">
                  <c:v>0.37720073014190447</c:v>
                </c:pt>
                <c:pt idx="447">
                  <c:v>0.37808396631925834</c:v>
                </c:pt>
                <c:pt idx="448">
                  <c:v>0.35906494730023941</c:v>
                </c:pt>
                <c:pt idx="449">
                  <c:v>0.35388329505976368</c:v>
                </c:pt>
                <c:pt idx="450">
                  <c:v>0.35370664782429273</c:v>
                </c:pt>
                <c:pt idx="451">
                  <c:v>0.36483542365895105</c:v>
                </c:pt>
                <c:pt idx="452">
                  <c:v>0.36760289701465987</c:v>
                </c:pt>
                <c:pt idx="453">
                  <c:v>0.35547312017900068</c:v>
                </c:pt>
                <c:pt idx="454">
                  <c:v>0.35947712418300459</c:v>
                </c:pt>
                <c:pt idx="455">
                  <c:v>0.35411882470705813</c:v>
                </c:pt>
                <c:pt idx="456">
                  <c:v>0.37025260554672124</c:v>
                </c:pt>
                <c:pt idx="457">
                  <c:v>0.36677854324912951</c:v>
                </c:pt>
                <c:pt idx="458">
                  <c:v>0.36283342165694887</c:v>
                </c:pt>
                <c:pt idx="459">
                  <c:v>0.36165577342047728</c:v>
                </c:pt>
                <c:pt idx="460">
                  <c:v>0.36283342165694887</c:v>
                </c:pt>
                <c:pt idx="461">
                  <c:v>0.36089030206677064</c:v>
                </c:pt>
                <c:pt idx="462">
                  <c:v>0.37643525878819806</c:v>
                </c:pt>
                <c:pt idx="463">
                  <c:v>0.37914384973208315</c:v>
                </c:pt>
                <c:pt idx="464">
                  <c:v>0.37608196431725638</c:v>
                </c:pt>
                <c:pt idx="465">
                  <c:v>0.36607195430724637</c:v>
                </c:pt>
                <c:pt idx="466">
                  <c:v>0.36430548195253865</c:v>
                </c:pt>
                <c:pt idx="467">
                  <c:v>0.38715185774009098</c:v>
                </c:pt>
                <c:pt idx="468">
                  <c:v>0.38968380144850534</c:v>
                </c:pt>
                <c:pt idx="469">
                  <c:v>0.4029323441088124</c:v>
                </c:pt>
                <c:pt idx="470">
                  <c:v>0.41241241241241022</c:v>
                </c:pt>
                <c:pt idx="471">
                  <c:v>0.41464994406170685</c:v>
                </c:pt>
                <c:pt idx="472">
                  <c:v>0.40075369487133994</c:v>
                </c:pt>
                <c:pt idx="473">
                  <c:v>0.38862391803568097</c:v>
                </c:pt>
                <c:pt idx="474">
                  <c:v>0.3694282517811911</c:v>
                </c:pt>
                <c:pt idx="475">
                  <c:v>0.3505269975858194</c:v>
                </c:pt>
                <c:pt idx="476">
                  <c:v>0.3472295825236984</c:v>
                </c:pt>
                <c:pt idx="477">
                  <c:v>0.35829947594653277</c:v>
                </c:pt>
                <c:pt idx="478">
                  <c:v>0.35729847494553169</c:v>
                </c:pt>
                <c:pt idx="479">
                  <c:v>0.35900606488841613</c:v>
                </c:pt>
                <c:pt idx="480">
                  <c:v>0.36671966083730623</c:v>
                </c:pt>
                <c:pt idx="481">
                  <c:v>0.38644526879820829</c:v>
                </c:pt>
                <c:pt idx="482">
                  <c:v>0.37649414120002178</c:v>
                </c:pt>
                <c:pt idx="483">
                  <c:v>0.37849614320202374</c:v>
                </c:pt>
                <c:pt idx="484">
                  <c:v>0.37967379143849556</c:v>
                </c:pt>
                <c:pt idx="485">
                  <c:v>0.37578755225813865</c:v>
                </c:pt>
                <c:pt idx="486">
                  <c:v>0.37737737737737564</c:v>
                </c:pt>
                <c:pt idx="487">
                  <c:v>0.38226461755873342</c:v>
                </c:pt>
                <c:pt idx="488">
                  <c:v>0.39086144968497716</c:v>
                </c:pt>
                <c:pt idx="489">
                  <c:v>0.38379556026614647</c:v>
                </c:pt>
                <c:pt idx="490">
                  <c:v>0.39904610492845594</c:v>
                </c:pt>
                <c:pt idx="491">
                  <c:v>0.39945828181122112</c:v>
                </c:pt>
                <c:pt idx="492">
                  <c:v>0.38432550197255888</c:v>
                </c:pt>
                <c:pt idx="493">
                  <c:v>0.38485544367897129</c:v>
                </c:pt>
                <c:pt idx="494">
                  <c:v>0.38408997232526465</c:v>
                </c:pt>
                <c:pt idx="495">
                  <c:v>0.37625861155272733</c:v>
                </c:pt>
                <c:pt idx="496">
                  <c:v>0.37826061355472951</c:v>
                </c:pt>
                <c:pt idx="497">
                  <c:v>0.36695519048460068</c:v>
                </c:pt>
                <c:pt idx="498">
                  <c:v>0.3378083966319243</c:v>
                </c:pt>
                <c:pt idx="499">
                  <c:v>0.32779838662191429</c:v>
                </c:pt>
                <c:pt idx="500">
                  <c:v>0.33368662780427316</c:v>
                </c:pt>
                <c:pt idx="501">
                  <c:v>0.33303892127421353</c:v>
                </c:pt>
                <c:pt idx="502">
                  <c:v>0.33904492728021962</c:v>
                </c:pt>
                <c:pt idx="503">
                  <c:v>0.33892716245657217</c:v>
                </c:pt>
                <c:pt idx="504">
                  <c:v>0.34275451922510558</c:v>
                </c:pt>
                <c:pt idx="505">
                  <c:v>0.33309780368603725</c:v>
                </c:pt>
                <c:pt idx="506">
                  <c:v>0.32832832832832648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17E-4507-9205-3D874107C977}"/>
            </c:ext>
          </c:extLst>
        </c:ser>
        <c:ser>
          <c:idx val="7"/>
          <c:order val="7"/>
          <c:tx>
            <c:strRef>
              <c:f>'5_Old'!$O$6</c:f>
              <c:strCache>
                <c:ptCount val="1"/>
                <c:pt idx="0">
                  <c:v>Индекс FTSE Renaissan_US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'5_Old'!$G$7:$G$513</c:f>
              <c:numCache>
                <c:formatCode>m/d/yyyy</c:formatCode>
                <c:ptCount val="507"/>
                <c:pt idx="0">
                  <c:v>44929</c:v>
                </c:pt>
                <c:pt idx="1">
                  <c:v>44930</c:v>
                </c:pt>
                <c:pt idx="2">
                  <c:v>44931</c:v>
                </c:pt>
                <c:pt idx="3">
                  <c:v>44932</c:v>
                </c:pt>
                <c:pt idx="4">
                  <c:v>44935</c:v>
                </c:pt>
                <c:pt idx="5">
                  <c:v>44936</c:v>
                </c:pt>
                <c:pt idx="6">
                  <c:v>44937</c:v>
                </c:pt>
                <c:pt idx="7">
                  <c:v>44938</c:v>
                </c:pt>
                <c:pt idx="8">
                  <c:v>44939</c:v>
                </c:pt>
                <c:pt idx="9">
                  <c:v>44942</c:v>
                </c:pt>
                <c:pt idx="10">
                  <c:v>44943</c:v>
                </c:pt>
                <c:pt idx="11">
                  <c:v>44944</c:v>
                </c:pt>
                <c:pt idx="12">
                  <c:v>44945</c:v>
                </c:pt>
                <c:pt idx="13">
                  <c:v>44946</c:v>
                </c:pt>
                <c:pt idx="14">
                  <c:v>44949</c:v>
                </c:pt>
                <c:pt idx="15">
                  <c:v>44950</c:v>
                </c:pt>
                <c:pt idx="16">
                  <c:v>44951</c:v>
                </c:pt>
                <c:pt idx="17">
                  <c:v>44952</c:v>
                </c:pt>
                <c:pt idx="18">
                  <c:v>44953</c:v>
                </c:pt>
                <c:pt idx="19">
                  <c:v>44956</c:v>
                </c:pt>
                <c:pt idx="20">
                  <c:v>44957</c:v>
                </c:pt>
                <c:pt idx="21">
                  <c:v>44958</c:v>
                </c:pt>
                <c:pt idx="22">
                  <c:v>44959</c:v>
                </c:pt>
                <c:pt idx="23">
                  <c:v>44960</c:v>
                </c:pt>
                <c:pt idx="24">
                  <c:v>44963</c:v>
                </c:pt>
                <c:pt idx="25">
                  <c:v>44964</c:v>
                </c:pt>
                <c:pt idx="26">
                  <c:v>44965</c:v>
                </c:pt>
                <c:pt idx="27">
                  <c:v>44966</c:v>
                </c:pt>
                <c:pt idx="28">
                  <c:v>44967</c:v>
                </c:pt>
                <c:pt idx="29">
                  <c:v>44970</c:v>
                </c:pt>
                <c:pt idx="30">
                  <c:v>44971</c:v>
                </c:pt>
                <c:pt idx="31">
                  <c:v>44972</c:v>
                </c:pt>
                <c:pt idx="32">
                  <c:v>44973</c:v>
                </c:pt>
                <c:pt idx="33">
                  <c:v>44974</c:v>
                </c:pt>
                <c:pt idx="34">
                  <c:v>44977</c:v>
                </c:pt>
                <c:pt idx="35">
                  <c:v>44978</c:v>
                </c:pt>
                <c:pt idx="36">
                  <c:v>44979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45006</c:v>
                </c:pt>
                <c:pt idx="54">
                  <c:v>45007</c:v>
                </c:pt>
                <c:pt idx="55">
                  <c:v>45008</c:v>
                </c:pt>
                <c:pt idx="56">
                  <c:v>45009</c:v>
                </c:pt>
                <c:pt idx="57">
                  <c:v>45012</c:v>
                </c:pt>
                <c:pt idx="58">
                  <c:v>45013</c:v>
                </c:pt>
                <c:pt idx="59">
                  <c:v>45014</c:v>
                </c:pt>
                <c:pt idx="60">
                  <c:v>45015</c:v>
                </c:pt>
                <c:pt idx="61">
                  <c:v>45016</c:v>
                </c:pt>
                <c:pt idx="62">
                  <c:v>45019</c:v>
                </c:pt>
                <c:pt idx="63">
                  <c:v>45020</c:v>
                </c:pt>
                <c:pt idx="64">
                  <c:v>45021</c:v>
                </c:pt>
                <c:pt idx="65">
                  <c:v>45022</c:v>
                </c:pt>
                <c:pt idx="66">
                  <c:v>45023</c:v>
                </c:pt>
                <c:pt idx="67">
                  <c:v>45026</c:v>
                </c:pt>
                <c:pt idx="68">
                  <c:v>45027</c:v>
                </c:pt>
                <c:pt idx="69">
                  <c:v>45028</c:v>
                </c:pt>
                <c:pt idx="70">
                  <c:v>45029</c:v>
                </c:pt>
                <c:pt idx="71">
                  <c:v>45030</c:v>
                </c:pt>
                <c:pt idx="72">
                  <c:v>45033</c:v>
                </c:pt>
                <c:pt idx="73">
                  <c:v>45034</c:v>
                </c:pt>
                <c:pt idx="74">
                  <c:v>45035</c:v>
                </c:pt>
                <c:pt idx="75">
                  <c:v>45036</c:v>
                </c:pt>
                <c:pt idx="76">
                  <c:v>45037</c:v>
                </c:pt>
                <c:pt idx="77">
                  <c:v>45040</c:v>
                </c:pt>
                <c:pt idx="78">
                  <c:v>45041</c:v>
                </c:pt>
                <c:pt idx="79">
                  <c:v>45042</c:v>
                </c:pt>
                <c:pt idx="80">
                  <c:v>45043</c:v>
                </c:pt>
                <c:pt idx="81">
                  <c:v>45044</c:v>
                </c:pt>
                <c:pt idx="82">
                  <c:v>45048</c:v>
                </c:pt>
                <c:pt idx="83">
                  <c:v>45049</c:v>
                </c:pt>
                <c:pt idx="84">
                  <c:v>45050</c:v>
                </c:pt>
                <c:pt idx="85">
                  <c:v>45051</c:v>
                </c:pt>
                <c:pt idx="86">
                  <c:v>45054</c:v>
                </c:pt>
                <c:pt idx="87">
                  <c:v>45056</c:v>
                </c:pt>
                <c:pt idx="88">
                  <c:v>45057</c:v>
                </c:pt>
                <c:pt idx="89">
                  <c:v>45058</c:v>
                </c:pt>
                <c:pt idx="90">
                  <c:v>45061</c:v>
                </c:pt>
                <c:pt idx="91">
                  <c:v>45062</c:v>
                </c:pt>
                <c:pt idx="92">
                  <c:v>45063</c:v>
                </c:pt>
                <c:pt idx="93">
                  <c:v>45064</c:v>
                </c:pt>
                <c:pt idx="94">
                  <c:v>45065</c:v>
                </c:pt>
                <c:pt idx="95">
                  <c:v>45068</c:v>
                </c:pt>
                <c:pt idx="96">
                  <c:v>45069</c:v>
                </c:pt>
                <c:pt idx="97">
                  <c:v>45070</c:v>
                </c:pt>
                <c:pt idx="98">
                  <c:v>45071</c:v>
                </c:pt>
                <c:pt idx="99">
                  <c:v>45072</c:v>
                </c:pt>
                <c:pt idx="100">
                  <c:v>45075</c:v>
                </c:pt>
                <c:pt idx="101">
                  <c:v>45076</c:v>
                </c:pt>
                <c:pt idx="102">
                  <c:v>45077</c:v>
                </c:pt>
                <c:pt idx="103">
                  <c:v>45078</c:v>
                </c:pt>
                <c:pt idx="104">
                  <c:v>45079</c:v>
                </c:pt>
                <c:pt idx="105">
                  <c:v>45082</c:v>
                </c:pt>
                <c:pt idx="106">
                  <c:v>45083</c:v>
                </c:pt>
                <c:pt idx="107">
                  <c:v>45084</c:v>
                </c:pt>
                <c:pt idx="108">
                  <c:v>45085</c:v>
                </c:pt>
                <c:pt idx="109">
                  <c:v>45086</c:v>
                </c:pt>
                <c:pt idx="110">
                  <c:v>45090</c:v>
                </c:pt>
                <c:pt idx="111">
                  <c:v>45091</c:v>
                </c:pt>
                <c:pt idx="112">
                  <c:v>45092</c:v>
                </c:pt>
                <c:pt idx="113">
                  <c:v>45093</c:v>
                </c:pt>
                <c:pt idx="114">
                  <c:v>45096</c:v>
                </c:pt>
                <c:pt idx="115">
                  <c:v>45097</c:v>
                </c:pt>
                <c:pt idx="116">
                  <c:v>45098</c:v>
                </c:pt>
                <c:pt idx="117">
                  <c:v>45099</c:v>
                </c:pt>
                <c:pt idx="118">
                  <c:v>45100</c:v>
                </c:pt>
                <c:pt idx="119">
                  <c:v>45103</c:v>
                </c:pt>
                <c:pt idx="120">
                  <c:v>45104</c:v>
                </c:pt>
                <c:pt idx="121">
                  <c:v>45105</c:v>
                </c:pt>
                <c:pt idx="122">
                  <c:v>45106</c:v>
                </c:pt>
                <c:pt idx="123">
                  <c:v>45107</c:v>
                </c:pt>
                <c:pt idx="124">
                  <c:v>45110</c:v>
                </c:pt>
                <c:pt idx="125">
                  <c:v>45111</c:v>
                </c:pt>
                <c:pt idx="126">
                  <c:v>45112</c:v>
                </c:pt>
                <c:pt idx="127">
                  <c:v>45113</c:v>
                </c:pt>
                <c:pt idx="128">
                  <c:v>45114</c:v>
                </c:pt>
                <c:pt idx="129">
                  <c:v>45117</c:v>
                </c:pt>
                <c:pt idx="130">
                  <c:v>45118</c:v>
                </c:pt>
                <c:pt idx="131">
                  <c:v>45119</c:v>
                </c:pt>
                <c:pt idx="132">
                  <c:v>45120</c:v>
                </c:pt>
                <c:pt idx="133">
                  <c:v>45121</c:v>
                </c:pt>
                <c:pt idx="134">
                  <c:v>45124</c:v>
                </c:pt>
                <c:pt idx="135">
                  <c:v>45125</c:v>
                </c:pt>
                <c:pt idx="136">
                  <c:v>45126</c:v>
                </c:pt>
                <c:pt idx="137">
                  <c:v>45127</c:v>
                </c:pt>
                <c:pt idx="138">
                  <c:v>45128</c:v>
                </c:pt>
                <c:pt idx="139">
                  <c:v>45131</c:v>
                </c:pt>
                <c:pt idx="140">
                  <c:v>45132</c:v>
                </c:pt>
                <c:pt idx="141">
                  <c:v>45133</c:v>
                </c:pt>
                <c:pt idx="142">
                  <c:v>45134</c:v>
                </c:pt>
                <c:pt idx="143">
                  <c:v>45135</c:v>
                </c:pt>
                <c:pt idx="144">
                  <c:v>45138</c:v>
                </c:pt>
                <c:pt idx="145">
                  <c:v>45139</c:v>
                </c:pt>
                <c:pt idx="146">
                  <c:v>45140</c:v>
                </c:pt>
                <c:pt idx="147">
                  <c:v>45141</c:v>
                </c:pt>
                <c:pt idx="148">
                  <c:v>45142</c:v>
                </c:pt>
                <c:pt idx="149">
                  <c:v>45145</c:v>
                </c:pt>
                <c:pt idx="150">
                  <c:v>45146</c:v>
                </c:pt>
                <c:pt idx="151">
                  <c:v>45147</c:v>
                </c:pt>
                <c:pt idx="152">
                  <c:v>45148</c:v>
                </c:pt>
                <c:pt idx="153">
                  <c:v>45149</c:v>
                </c:pt>
                <c:pt idx="154">
                  <c:v>45152</c:v>
                </c:pt>
                <c:pt idx="155">
                  <c:v>45153</c:v>
                </c:pt>
                <c:pt idx="156">
                  <c:v>45154</c:v>
                </c:pt>
                <c:pt idx="157">
                  <c:v>45155</c:v>
                </c:pt>
                <c:pt idx="158">
                  <c:v>45156</c:v>
                </c:pt>
                <c:pt idx="159">
                  <c:v>45159</c:v>
                </c:pt>
                <c:pt idx="160">
                  <c:v>45160</c:v>
                </c:pt>
                <c:pt idx="161">
                  <c:v>45161</c:v>
                </c:pt>
                <c:pt idx="162">
                  <c:v>45162</c:v>
                </c:pt>
                <c:pt idx="163">
                  <c:v>45163</c:v>
                </c:pt>
                <c:pt idx="164">
                  <c:v>45166</c:v>
                </c:pt>
                <c:pt idx="165">
                  <c:v>45167</c:v>
                </c:pt>
                <c:pt idx="166">
                  <c:v>45168</c:v>
                </c:pt>
                <c:pt idx="167">
                  <c:v>45169</c:v>
                </c:pt>
                <c:pt idx="168">
                  <c:v>45170</c:v>
                </c:pt>
                <c:pt idx="169">
                  <c:v>45173</c:v>
                </c:pt>
                <c:pt idx="170">
                  <c:v>45174</c:v>
                </c:pt>
                <c:pt idx="171">
                  <c:v>45175</c:v>
                </c:pt>
                <c:pt idx="172">
                  <c:v>45176</c:v>
                </c:pt>
                <c:pt idx="173">
                  <c:v>45177</c:v>
                </c:pt>
                <c:pt idx="174">
                  <c:v>45180</c:v>
                </c:pt>
                <c:pt idx="175">
                  <c:v>45181</c:v>
                </c:pt>
                <c:pt idx="176">
                  <c:v>45182</c:v>
                </c:pt>
                <c:pt idx="177">
                  <c:v>45183</c:v>
                </c:pt>
                <c:pt idx="178">
                  <c:v>45184</c:v>
                </c:pt>
                <c:pt idx="179">
                  <c:v>45187</c:v>
                </c:pt>
                <c:pt idx="180">
                  <c:v>45188</c:v>
                </c:pt>
                <c:pt idx="181">
                  <c:v>45189</c:v>
                </c:pt>
                <c:pt idx="182">
                  <c:v>45190</c:v>
                </c:pt>
                <c:pt idx="183">
                  <c:v>45191</c:v>
                </c:pt>
                <c:pt idx="184">
                  <c:v>45194</c:v>
                </c:pt>
                <c:pt idx="185">
                  <c:v>45195</c:v>
                </c:pt>
                <c:pt idx="186">
                  <c:v>45196</c:v>
                </c:pt>
                <c:pt idx="187">
                  <c:v>45197</c:v>
                </c:pt>
                <c:pt idx="188">
                  <c:v>45198</c:v>
                </c:pt>
                <c:pt idx="189">
                  <c:v>45201</c:v>
                </c:pt>
                <c:pt idx="190">
                  <c:v>45202</c:v>
                </c:pt>
                <c:pt idx="191">
                  <c:v>45203</c:v>
                </c:pt>
                <c:pt idx="192">
                  <c:v>45204</c:v>
                </c:pt>
                <c:pt idx="193">
                  <c:v>45205</c:v>
                </c:pt>
                <c:pt idx="194">
                  <c:v>45208</c:v>
                </c:pt>
                <c:pt idx="195">
                  <c:v>45209</c:v>
                </c:pt>
                <c:pt idx="196">
                  <c:v>45210</c:v>
                </c:pt>
                <c:pt idx="197">
                  <c:v>45211</c:v>
                </c:pt>
                <c:pt idx="198">
                  <c:v>45212</c:v>
                </c:pt>
                <c:pt idx="199">
                  <c:v>45215</c:v>
                </c:pt>
                <c:pt idx="200">
                  <c:v>45216</c:v>
                </c:pt>
                <c:pt idx="201">
                  <c:v>45217</c:v>
                </c:pt>
                <c:pt idx="202">
                  <c:v>45218</c:v>
                </c:pt>
                <c:pt idx="203">
                  <c:v>45219</c:v>
                </c:pt>
                <c:pt idx="204">
                  <c:v>45222</c:v>
                </c:pt>
                <c:pt idx="205">
                  <c:v>45223</c:v>
                </c:pt>
                <c:pt idx="206">
                  <c:v>45224</c:v>
                </c:pt>
                <c:pt idx="207">
                  <c:v>45225</c:v>
                </c:pt>
                <c:pt idx="208">
                  <c:v>45226</c:v>
                </c:pt>
                <c:pt idx="209">
                  <c:v>45229</c:v>
                </c:pt>
                <c:pt idx="210">
                  <c:v>45230</c:v>
                </c:pt>
                <c:pt idx="211">
                  <c:v>45231</c:v>
                </c:pt>
                <c:pt idx="212">
                  <c:v>45232</c:v>
                </c:pt>
                <c:pt idx="213">
                  <c:v>45233</c:v>
                </c:pt>
                <c:pt idx="214">
                  <c:v>45236</c:v>
                </c:pt>
                <c:pt idx="215">
                  <c:v>45237</c:v>
                </c:pt>
                <c:pt idx="216">
                  <c:v>45238</c:v>
                </c:pt>
                <c:pt idx="217">
                  <c:v>45239</c:v>
                </c:pt>
                <c:pt idx="218">
                  <c:v>45240</c:v>
                </c:pt>
                <c:pt idx="219">
                  <c:v>45243</c:v>
                </c:pt>
                <c:pt idx="220">
                  <c:v>45244</c:v>
                </c:pt>
                <c:pt idx="221">
                  <c:v>45245</c:v>
                </c:pt>
                <c:pt idx="222">
                  <c:v>45246</c:v>
                </c:pt>
                <c:pt idx="223">
                  <c:v>45247</c:v>
                </c:pt>
                <c:pt idx="224">
                  <c:v>45250</c:v>
                </c:pt>
                <c:pt idx="225">
                  <c:v>45251</c:v>
                </c:pt>
                <c:pt idx="226">
                  <c:v>45252</c:v>
                </c:pt>
                <c:pt idx="227">
                  <c:v>45253</c:v>
                </c:pt>
                <c:pt idx="228">
                  <c:v>45254</c:v>
                </c:pt>
                <c:pt idx="229">
                  <c:v>45257</c:v>
                </c:pt>
                <c:pt idx="230">
                  <c:v>45258</c:v>
                </c:pt>
                <c:pt idx="231">
                  <c:v>45259</c:v>
                </c:pt>
                <c:pt idx="232">
                  <c:v>45260</c:v>
                </c:pt>
                <c:pt idx="233">
                  <c:v>45261</c:v>
                </c:pt>
                <c:pt idx="234">
                  <c:v>45264</c:v>
                </c:pt>
                <c:pt idx="235">
                  <c:v>45265</c:v>
                </c:pt>
                <c:pt idx="236">
                  <c:v>45266</c:v>
                </c:pt>
                <c:pt idx="237">
                  <c:v>45267</c:v>
                </c:pt>
                <c:pt idx="238">
                  <c:v>45268</c:v>
                </c:pt>
                <c:pt idx="239">
                  <c:v>45271</c:v>
                </c:pt>
                <c:pt idx="240">
                  <c:v>45272</c:v>
                </c:pt>
                <c:pt idx="241">
                  <c:v>45273</c:v>
                </c:pt>
                <c:pt idx="242">
                  <c:v>45274</c:v>
                </c:pt>
                <c:pt idx="243">
                  <c:v>45275</c:v>
                </c:pt>
                <c:pt idx="244">
                  <c:v>45278</c:v>
                </c:pt>
                <c:pt idx="245">
                  <c:v>45279</c:v>
                </c:pt>
                <c:pt idx="246">
                  <c:v>45280</c:v>
                </c:pt>
                <c:pt idx="247">
                  <c:v>45281</c:v>
                </c:pt>
                <c:pt idx="248">
                  <c:v>45282</c:v>
                </c:pt>
                <c:pt idx="249">
                  <c:v>45285</c:v>
                </c:pt>
                <c:pt idx="250">
                  <c:v>45286</c:v>
                </c:pt>
                <c:pt idx="251">
                  <c:v>45287</c:v>
                </c:pt>
                <c:pt idx="252">
                  <c:v>45288</c:v>
                </c:pt>
                <c:pt idx="253">
                  <c:v>45289</c:v>
                </c:pt>
                <c:pt idx="254">
                  <c:v>45294</c:v>
                </c:pt>
                <c:pt idx="255">
                  <c:v>45295</c:v>
                </c:pt>
                <c:pt idx="256">
                  <c:v>45296</c:v>
                </c:pt>
                <c:pt idx="257">
                  <c:v>45299</c:v>
                </c:pt>
                <c:pt idx="258">
                  <c:v>45300</c:v>
                </c:pt>
                <c:pt idx="259">
                  <c:v>45301</c:v>
                </c:pt>
                <c:pt idx="260">
                  <c:v>45302</c:v>
                </c:pt>
                <c:pt idx="261">
                  <c:v>45303</c:v>
                </c:pt>
                <c:pt idx="262">
                  <c:v>45306</c:v>
                </c:pt>
                <c:pt idx="263">
                  <c:v>45307</c:v>
                </c:pt>
                <c:pt idx="264">
                  <c:v>45308</c:v>
                </c:pt>
                <c:pt idx="265">
                  <c:v>45309</c:v>
                </c:pt>
                <c:pt idx="266">
                  <c:v>45310</c:v>
                </c:pt>
                <c:pt idx="267">
                  <c:v>45313</c:v>
                </c:pt>
                <c:pt idx="268">
                  <c:v>45314</c:v>
                </c:pt>
                <c:pt idx="269">
                  <c:v>45315</c:v>
                </c:pt>
                <c:pt idx="270">
                  <c:v>45316</c:v>
                </c:pt>
                <c:pt idx="271">
                  <c:v>45317</c:v>
                </c:pt>
                <c:pt idx="272">
                  <c:v>45320</c:v>
                </c:pt>
                <c:pt idx="273">
                  <c:v>45321</c:v>
                </c:pt>
                <c:pt idx="274">
                  <c:v>45322</c:v>
                </c:pt>
                <c:pt idx="275">
                  <c:v>45323</c:v>
                </c:pt>
                <c:pt idx="276">
                  <c:v>45324</c:v>
                </c:pt>
                <c:pt idx="277">
                  <c:v>45327</c:v>
                </c:pt>
                <c:pt idx="278">
                  <c:v>45328</c:v>
                </c:pt>
                <c:pt idx="279">
                  <c:v>45329</c:v>
                </c:pt>
                <c:pt idx="280">
                  <c:v>45330</c:v>
                </c:pt>
                <c:pt idx="281">
                  <c:v>45331</c:v>
                </c:pt>
                <c:pt idx="282">
                  <c:v>45334</c:v>
                </c:pt>
                <c:pt idx="283">
                  <c:v>45335</c:v>
                </c:pt>
                <c:pt idx="284">
                  <c:v>45336</c:v>
                </c:pt>
                <c:pt idx="285">
                  <c:v>45337</c:v>
                </c:pt>
                <c:pt idx="286">
                  <c:v>45338</c:v>
                </c:pt>
                <c:pt idx="287">
                  <c:v>45341</c:v>
                </c:pt>
                <c:pt idx="288">
                  <c:v>45342</c:v>
                </c:pt>
                <c:pt idx="289">
                  <c:v>45343</c:v>
                </c:pt>
                <c:pt idx="290">
                  <c:v>45344</c:v>
                </c:pt>
                <c:pt idx="291">
                  <c:v>45348</c:v>
                </c:pt>
                <c:pt idx="292">
                  <c:v>45349</c:v>
                </c:pt>
                <c:pt idx="293">
                  <c:v>45350</c:v>
                </c:pt>
                <c:pt idx="294">
                  <c:v>45351</c:v>
                </c:pt>
                <c:pt idx="295">
                  <c:v>45352</c:v>
                </c:pt>
                <c:pt idx="296">
                  <c:v>45355</c:v>
                </c:pt>
                <c:pt idx="297">
                  <c:v>45356</c:v>
                </c:pt>
                <c:pt idx="298">
                  <c:v>45357</c:v>
                </c:pt>
                <c:pt idx="299">
                  <c:v>45358</c:v>
                </c:pt>
                <c:pt idx="300">
                  <c:v>45362</c:v>
                </c:pt>
                <c:pt idx="301">
                  <c:v>45363</c:v>
                </c:pt>
                <c:pt idx="302">
                  <c:v>45364</c:v>
                </c:pt>
                <c:pt idx="303">
                  <c:v>45365</c:v>
                </c:pt>
                <c:pt idx="304">
                  <c:v>45366</c:v>
                </c:pt>
                <c:pt idx="305">
                  <c:v>45369</c:v>
                </c:pt>
                <c:pt idx="306">
                  <c:v>45370</c:v>
                </c:pt>
                <c:pt idx="307">
                  <c:v>45371</c:v>
                </c:pt>
                <c:pt idx="308">
                  <c:v>45372</c:v>
                </c:pt>
                <c:pt idx="309">
                  <c:v>45373</c:v>
                </c:pt>
                <c:pt idx="310">
                  <c:v>45376</c:v>
                </c:pt>
                <c:pt idx="311">
                  <c:v>45377</c:v>
                </c:pt>
                <c:pt idx="312">
                  <c:v>45378</c:v>
                </c:pt>
                <c:pt idx="313">
                  <c:v>45379</c:v>
                </c:pt>
                <c:pt idx="314">
                  <c:v>45380</c:v>
                </c:pt>
                <c:pt idx="315">
                  <c:v>45383</c:v>
                </c:pt>
                <c:pt idx="316">
                  <c:v>45384</c:v>
                </c:pt>
                <c:pt idx="317">
                  <c:v>45385</c:v>
                </c:pt>
                <c:pt idx="318">
                  <c:v>45386</c:v>
                </c:pt>
                <c:pt idx="319">
                  <c:v>45387</c:v>
                </c:pt>
                <c:pt idx="320">
                  <c:v>45390</c:v>
                </c:pt>
                <c:pt idx="321">
                  <c:v>45391</c:v>
                </c:pt>
                <c:pt idx="322">
                  <c:v>45392</c:v>
                </c:pt>
                <c:pt idx="323">
                  <c:v>45393</c:v>
                </c:pt>
                <c:pt idx="324">
                  <c:v>45394</c:v>
                </c:pt>
                <c:pt idx="325">
                  <c:v>45397</c:v>
                </c:pt>
                <c:pt idx="326">
                  <c:v>45398</c:v>
                </c:pt>
                <c:pt idx="327">
                  <c:v>45399</c:v>
                </c:pt>
                <c:pt idx="328">
                  <c:v>45400</c:v>
                </c:pt>
                <c:pt idx="329">
                  <c:v>45401</c:v>
                </c:pt>
                <c:pt idx="330">
                  <c:v>45404</c:v>
                </c:pt>
                <c:pt idx="331">
                  <c:v>45405</c:v>
                </c:pt>
                <c:pt idx="332">
                  <c:v>45406</c:v>
                </c:pt>
                <c:pt idx="333">
                  <c:v>45407</c:v>
                </c:pt>
                <c:pt idx="334">
                  <c:v>45408</c:v>
                </c:pt>
                <c:pt idx="335">
                  <c:v>45411</c:v>
                </c:pt>
                <c:pt idx="336">
                  <c:v>45412</c:v>
                </c:pt>
                <c:pt idx="337">
                  <c:v>45414</c:v>
                </c:pt>
                <c:pt idx="338">
                  <c:v>45415</c:v>
                </c:pt>
                <c:pt idx="339">
                  <c:v>45418</c:v>
                </c:pt>
                <c:pt idx="340">
                  <c:v>45419</c:v>
                </c:pt>
                <c:pt idx="341">
                  <c:v>45420</c:v>
                </c:pt>
                <c:pt idx="342">
                  <c:v>45422</c:v>
                </c:pt>
                <c:pt idx="343">
                  <c:v>45425</c:v>
                </c:pt>
                <c:pt idx="344">
                  <c:v>45426</c:v>
                </c:pt>
                <c:pt idx="345">
                  <c:v>45427</c:v>
                </c:pt>
                <c:pt idx="346">
                  <c:v>45428</c:v>
                </c:pt>
                <c:pt idx="347">
                  <c:v>45429</c:v>
                </c:pt>
                <c:pt idx="348">
                  <c:v>45432</c:v>
                </c:pt>
                <c:pt idx="349">
                  <c:v>45433</c:v>
                </c:pt>
                <c:pt idx="350">
                  <c:v>45434</c:v>
                </c:pt>
                <c:pt idx="351">
                  <c:v>45435</c:v>
                </c:pt>
                <c:pt idx="352">
                  <c:v>45436</c:v>
                </c:pt>
                <c:pt idx="353">
                  <c:v>45439</c:v>
                </c:pt>
                <c:pt idx="354">
                  <c:v>45440</c:v>
                </c:pt>
                <c:pt idx="355">
                  <c:v>45441</c:v>
                </c:pt>
                <c:pt idx="356">
                  <c:v>45442</c:v>
                </c:pt>
                <c:pt idx="357">
                  <c:v>45443</c:v>
                </c:pt>
                <c:pt idx="358">
                  <c:v>45446</c:v>
                </c:pt>
                <c:pt idx="359">
                  <c:v>45447</c:v>
                </c:pt>
                <c:pt idx="360">
                  <c:v>45448</c:v>
                </c:pt>
                <c:pt idx="361">
                  <c:v>45449</c:v>
                </c:pt>
                <c:pt idx="362">
                  <c:v>45450</c:v>
                </c:pt>
                <c:pt idx="363">
                  <c:v>45453</c:v>
                </c:pt>
                <c:pt idx="364">
                  <c:v>45454</c:v>
                </c:pt>
                <c:pt idx="365">
                  <c:v>45456</c:v>
                </c:pt>
                <c:pt idx="366">
                  <c:v>45457</c:v>
                </c:pt>
                <c:pt idx="367">
                  <c:v>45460</c:v>
                </c:pt>
                <c:pt idx="368">
                  <c:v>45461</c:v>
                </c:pt>
                <c:pt idx="369">
                  <c:v>45462</c:v>
                </c:pt>
                <c:pt idx="370">
                  <c:v>45463</c:v>
                </c:pt>
                <c:pt idx="371">
                  <c:v>45464</c:v>
                </c:pt>
                <c:pt idx="372">
                  <c:v>45467</c:v>
                </c:pt>
                <c:pt idx="373">
                  <c:v>45468</c:v>
                </c:pt>
                <c:pt idx="374">
                  <c:v>45469</c:v>
                </c:pt>
                <c:pt idx="375">
                  <c:v>45470</c:v>
                </c:pt>
                <c:pt idx="376">
                  <c:v>45471</c:v>
                </c:pt>
                <c:pt idx="377">
                  <c:v>45474</c:v>
                </c:pt>
                <c:pt idx="378">
                  <c:v>45475</c:v>
                </c:pt>
                <c:pt idx="379">
                  <c:v>45476</c:v>
                </c:pt>
                <c:pt idx="380">
                  <c:v>45477</c:v>
                </c:pt>
                <c:pt idx="381">
                  <c:v>45478</c:v>
                </c:pt>
                <c:pt idx="382">
                  <c:v>45481</c:v>
                </c:pt>
                <c:pt idx="383">
                  <c:v>45482</c:v>
                </c:pt>
                <c:pt idx="384">
                  <c:v>45483</c:v>
                </c:pt>
                <c:pt idx="385">
                  <c:v>45484</c:v>
                </c:pt>
                <c:pt idx="386">
                  <c:v>45485</c:v>
                </c:pt>
                <c:pt idx="387">
                  <c:v>45488</c:v>
                </c:pt>
                <c:pt idx="388">
                  <c:v>45489</c:v>
                </c:pt>
                <c:pt idx="389">
                  <c:v>45490</c:v>
                </c:pt>
                <c:pt idx="390">
                  <c:v>45491</c:v>
                </c:pt>
                <c:pt idx="391">
                  <c:v>45492</c:v>
                </c:pt>
                <c:pt idx="392">
                  <c:v>45495</c:v>
                </c:pt>
                <c:pt idx="393">
                  <c:v>45496</c:v>
                </c:pt>
                <c:pt idx="394">
                  <c:v>45497</c:v>
                </c:pt>
                <c:pt idx="395">
                  <c:v>45498</c:v>
                </c:pt>
                <c:pt idx="396">
                  <c:v>45499</c:v>
                </c:pt>
                <c:pt idx="397">
                  <c:v>45502</c:v>
                </c:pt>
                <c:pt idx="398">
                  <c:v>45503</c:v>
                </c:pt>
                <c:pt idx="399">
                  <c:v>45504</c:v>
                </c:pt>
                <c:pt idx="400">
                  <c:v>45505</c:v>
                </c:pt>
                <c:pt idx="401">
                  <c:v>45506</c:v>
                </c:pt>
                <c:pt idx="402">
                  <c:v>45509</c:v>
                </c:pt>
                <c:pt idx="403">
                  <c:v>45510</c:v>
                </c:pt>
                <c:pt idx="404">
                  <c:v>45511</c:v>
                </c:pt>
                <c:pt idx="405">
                  <c:v>45512</c:v>
                </c:pt>
                <c:pt idx="406">
                  <c:v>45513</c:v>
                </c:pt>
                <c:pt idx="407">
                  <c:v>45516</c:v>
                </c:pt>
                <c:pt idx="408">
                  <c:v>45517</c:v>
                </c:pt>
                <c:pt idx="409">
                  <c:v>45518</c:v>
                </c:pt>
                <c:pt idx="410">
                  <c:v>45519</c:v>
                </c:pt>
                <c:pt idx="411">
                  <c:v>45520</c:v>
                </c:pt>
                <c:pt idx="412">
                  <c:v>45523</c:v>
                </c:pt>
                <c:pt idx="413">
                  <c:v>45524</c:v>
                </c:pt>
                <c:pt idx="414">
                  <c:v>45525</c:v>
                </c:pt>
                <c:pt idx="415">
                  <c:v>45526</c:v>
                </c:pt>
                <c:pt idx="416">
                  <c:v>45527</c:v>
                </c:pt>
                <c:pt idx="417">
                  <c:v>45530</c:v>
                </c:pt>
                <c:pt idx="418">
                  <c:v>45531</c:v>
                </c:pt>
                <c:pt idx="419">
                  <c:v>45532</c:v>
                </c:pt>
                <c:pt idx="420">
                  <c:v>45533</c:v>
                </c:pt>
                <c:pt idx="421">
                  <c:v>45534</c:v>
                </c:pt>
                <c:pt idx="422">
                  <c:v>45537</c:v>
                </c:pt>
                <c:pt idx="423">
                  <c:v>45538</c:v>
                </c:pt>
                <c:pt idx="424">
                  <c:v>45539</c:v>
                </c:pt>
                <c:pt idx="425">
                  <c:v>45540</c:v>
                </c:pt>
                <c:pt idx="426">
                  <c:v>45541</c:v>
                </c:pt>
                <c:pt idx="427">
                  <c:v>45544</c:v>
                </c:pt>
                <c:pt idx="428">
                  <c:v>45545</c:v>
                </c:pt>
                <c:pt idx="429">
                  <c:v>45546</c:v>
                </c:pt>
                <c:pt idx="430">
                  <c:v>45547</c:v>
                </c:pt>
                <c:pt idx="431">
                  <c:v>45548</c:v>
                </c:pt>
                <c:pt idx="432">
                  <c:v>45551</c:v>
                </c:pt>
                <c:pt idx="433">
                  <c:v>45552</c:v>
                </c:pt>
                <c:pt idx="434">
                  <c:v>45553</c:v>
                </c:pt>
                <c:pt idx="435">
                  <c:v>45554</c:v>
                </c:pt>
                <c:pt idx="436">
                  <c:v>45555</c:v>
                </c:pt>
                <c:pt idx="437">
                  <c:v>45558</c:v>
                </c:pt>
                <c:pt idx="438">
                  <c:v>45559</c:v>
                </c:pt>
                <c:pt idx="439">
                  <c:v>45560</c:v>
                </c:pt>
                <c:pt idx="440">
                  <c:v>45561</c:v>
                </c:pt>
                <c:pt idx="441">
                  <c:v>45562</c:v>
                </c:pt>
                <c:pt idx="442">
                  <c:v>45565</c:v>
                </c:pt>
                <c:pt idx="443">
                  <c:v>45566</c:v>
                </c:pt>
                <c:pt idx="444">
                  <c:v>45567</c:v>
                </c:pt>
                <c:pt idx="445">
                  <c:v>45568</c:v>
                </c:pt>
                <c:pt idx="446">
                  <c:v>45569</c:v>
                </c:pt>
                <c:pt idx="447">
                  <c:v>45572</c:v>
                </c:pt>
                <c:pt idx="448">
                  <c:v>45573</c:v>
                </c:pt>
                <c:pt idx="449">
                  <c:v>45574</c:v>
                </c:pt>
                <c:pt idx="450">
                  <c:v>45575</c:v>
                </c:pt>
                <c:pt idx="451">
                  <c:v>45576</c:v>
                </c:pt>
                <c:pt idx="452">
                  <c:v>45579</c:v>
                </c:pt>
                <c:pt idx="453">
                  <c:v>45580</c:v>
                </c:pt>
                <c:pt idx="454">
                  <c:v>45581</c:v>
                </c:pt>
                <c:pt idx="455">
                  <c:v>45582</c:v>
                </c:pt>
                <c:pt idx="456">
                  <c:v>45583</c:v>
                </c:pt>
                <c:pt idx="457">
                  <c:v>45586</c:v>
                </c:pt>
                <c:pt idx="458">
                  <c:v>45587</c:v>
                </c:pt>
                <c:pt idx="459">
                  <c:v>45588</c:v>
                </c:pt>
                <c:pt idx="460">
                  <c:v>45589</c:v>
                </c:pt>
                <c:pt idx="461">
                  <c:v>45590</c:v>
                </c:pt>
                <c:pt idx="462">
                  <c:v>45593</c:v>
                </c:pt>
                <c:pt idx="463">
                  <c:v>45594</c:v>
                </c:pt>
                <c:pt idx="464">
                  <c:v>45595</c:v>
                </c:pt>
                <c:pt idx="465">
                  <c:v>45596</c:v>
                </c:pt>
                <c:pt idx="466">
                  <c:v>45597</c:v>
                </c:pt>
                <c:pt idx="467">
                  <c:v>45601</c:v>
                </c:pt>
                <c:pt idx="468">
                  <c:v>45602</c:v>
                </c:pt>
                <c:pt idx="469">
                  <c:v>45603</c:v>
                </c:pt>
                <c:pt idx="470">
                  <c:v>45604</c:v>
                </c:pt>
                <c:pt idx="471">
                  <c:v>45607</c:v>
                </c:pt>
                <c:pt idx="472">
                  <c:v>45608</c:v>
                </c:pt>
                <c:pt idx="473">
                  <c:v>45609</c:v>
                </c:pt>
                <c:pt idx="474">
                  <c:v>45610</c:v>
                </c:pt>
                <c:pt idx="475">
                  <c:v>45611</c:v>
                </c:pt>
                <c:pt idx="476">
                  <c:v>45614</c:v>
                </c:pt>
                <c:pt idx="477">
                  <c:v>45615</c:v>
                </c:pt>
                <c:pt idx="478">
                  <c:v>45616</c:v>
                </c:pt>
                <c:pt idx="479">
                  <c:v>45617</c:v>
                </c:pt>
                <c:pt idx="480">
                  <c:v>45618</c:v>
                </c:pt>
                <c:pt idx="481">
                  <c:v>45621</c:v>
                </c:pt>
                <c:pt idx="482">
                  <c:v>45622</c:v>
                </c:pt>
                <c:pt idx="483">
                  <c:v>45623</c:v>
                </c:pt>
                <c:pt idx="484">
                  <c:v>45624</c:v>
                </c:pt>
                <c:pt idx="485">
                  <c:v>45625</c:v>
                </c:pt>
                <c:pt idx="486">
                  <c:v>45628</c:v>
                </c:pt>
                <c:pt idx="487">
                  <c:v>45629</c:v>
                </c:pt>
                <c:pt idx="488">
                  <c:v>45630</c:v>
                </c:pt>
                <c:pt idx="489">
                  <c:v>45631</c:v>
                </c:pt>
                <c:pt idx="490">
                  <c:v>45632</c:v>
                </c:pt>
                <c:pt idx="491">
                  <c:v>45635</c:v>
                </c:pt>
                <c:pt idx="492">
                  <c:v>45636</c:v>
                </c:pt>
                <c:pt idx="493">
                  <c:v>45637</c:v>
                </c:pt>
                <c:pt idx="494">
                  <c:v>45638</c:v>
                </c:pt>
                <c:pt idx="495">
                  <c:v>45639</c:v>
                </c:pt>
                <c:pt idx="496">
                  <c:v>45642</c:v>
                </c:pt>
                <c:pt idx="497">
                  <c:v>45643</c:v>
                </c:pt>
                <c:pt idx="498">
                  <c:v>45644</c:v>
                </c:pt>
                <c:pt idx="499">
                  <c:v>45645</c:v>
                </c:pt>
                <c:pt idx="500">
                  <c:v>45646</c:v>
                </c:pt>
                <c:pt idx="501">
                  <c:v>45649</c:v>
                </c:pt>
                <c:pt idx="502">
                  <c:v>45650</c:v>
                </c:pt>
                <c:pt idx="503">
                  <c:v>45651</c:v>
                </c:pt>
                <c:pt idx="504">
                  <c:v>45652</c:v>
                </c:pt>
                <c:pt idx="505">
                  <c:v>45653</c:v>
                </c:pt>
                <c:pt idx="506">
                  <c:v>45656</c:v>
                </c:pt>
              </c:numCache>
            </c:numRef>
          </c:cat>
          <c:val>
            <c:numRef>
              <c:f>'5_Old'!$O$7:$O$513</c:f>
              <c:numCache>
                <c:formatCode>0%</c:formatCode>
                <c:ptCount val="507"/>
                <c:pt idx="0">
                  <c:v>0</c:v>
                </c:pt>
                <c:pt idx="1">
                  <c:v>2.4145036737922121E-2</c:v>
                </c:pt>
                <c:pt idx="2">
                  <c:v>-2.1439127448328321E-3</c:v>
                </c:pt>
                <c:pt idx="3">
                  <c:v>5.0371542160148053E-3</c:v>
                </c:pt>
                <c:pt idx="4">
                  <c:v>3.4052827675207675E-2</c:v>
                </c:pt>
                <c:pt idx="5">
                  <c:v>5.6511874778843785E-2</c:v>
                </c:pt>
                <c:pt idx="6">
                  <c:v>7.8929292508794102E-2</c:v>
                </c:pt>
                <c:pt idx="7">
                  <c:v>9.7079699435921984E-2</c:v>
                </c:pt>
                <c:pt idx="8">
                  <c:v>0.10615490289948548</c:v>
                </c:pt>
                <c:pt idx="9">
                  <c:v>9.1667880856732387E-2</c:v>
                </c:pt>
                <c:pt idx="10">
                  <c:v>0.11862290031846423</c:v>
                </c:pt>
                <c:pt idx="11">
                  <c:v>9.6892367254334477E-2</c:v>
                </c:pt>
                <c:pt idx="12">
                  <c:v>7.5453239806006822E-2</c:v>
                </c:pt>
                <c:pt idx="13">
                  <c:v>0.11115042774181427</c:v>
                </c:pt>
                <c:pt idx="14">
                  <c:v>0.14289282517744484</c:v>
                </c:pt>
                <c:pt idx="15">
                  <c:v>0.12955061091105846</c:v>
                </c:pt>
                <c:pt idx="16">
                  <c:v>0.1302374955768788</c:v>
                </c:pt>
                <c:pt idx="17">
                  <c:v>0.14901234310929756</c:v>
                </c:pt>
                <c:pt idx="18">
                  <c:v>0.18448056948983149</c:v>
                </c:pt>
                <c:pt idx="19">
                  <c:v>0.14901234310929756</c:v>
                </c:pt>
                <c:pt idx="20">
                  <c:v>0.17781986970006014</c:v>
                </c:pt>
                <c:pt idx="21">
                  <c:v>0.21451616260433326</c:v>
                </c:pt>
                <c:pt idx="22">
                  <c:v>0.26393022916970188</c:v>
                </c:pt>
                <c:pt idx="23">
                  <c:v>0.21797140062027731</c:v>
                </c:pt>
                <c:pt idx="24">
                  <c:v>0.20119476302479011</c:v>
                </c:pt>
                <c:pt idx="25">
                  <c:v>0.21283017297004725</c:v>
                </c:pt>
                <c:pt idx="26">
                  <c:v>0.1940761401244715</c:v>
                </c:pt>
                <c:pt idx="27">
                  <c:v>0.17908956559748535</c:v>
                </c:pt>
                <c:pt idx="28">
                  <c:v>0.14861686405927998</c:v>
                </c:pt>
                <c:pt idx="29">
                  <c:v>0.17284515954457413</c:v>
                </c:pt>
                <c:pt idx="30">
                  <c:v>0.20267260579064517</c:v>
                </c:pt>
                <c:pt idx="31">
                  <c:v>0.25562516911932986</c:v>
                </c:pt>
                <c:pt idx="32">
                  <c:v>0.22363299544158299</c:v>
                </c:pt>
                <c:pt idx="33">
                  <c:v>0.19361821701392445</c:v>
                </c:pt>
                <c:pt idx="34">
                  <c:v>0.14289282517744484</c:v>
                </c:pt>
                <c:pt idx="35">
                  <c:v>0.15359157421476533</c:v>
                </c:pt>
                <c:pt idx="36">
                  <c:v>0.15844139624919262</c:v>
                </c:pt>
                <c:pt idx="37">
                  <c:v>0.1288845409320809</c:v>
                </c:pt>
                <c:pt idx="38">
                  <c:v>0.13608642257977155</c:v>
                </c:pt>
                <c:pt idx="39">
                  <c:v>0.14355889515642173</c:v>
                </c:pt>
                <c:pt idx="40">
                  <c:v>0.13067460400058217</c:v>
                </c:pt>
                <c:pt idx="41">
                  <c:v>0.1296546843452735</c:v>
                </c:pt>
                <c:pt idx="42">
                  <c:v>0.1621255958204102</c:v>
                </c:pt>
                <c:pt idx="43">
                  <c:v>0.14992818933039098</c:v>
                </c:pt>
                <c:pt idx="44">
                  <c:v>0.1368149366192779</c:v>
                </c:pt>
                <c:pt idx="45">
                  <c:v>9.0273296838248474E-2</c:v>
                </c:pt>
                <c:pt idx="46">
                  <c:v>5.4617738276127037E-2</c:v>
                </c:pt>
                <c:pt idx="47">
                  <c:v>6.7002476947733758E-2</c:v>
                </c:pt>
                <c:pt idx="48">
                  <c:v>8.0844243698352969E-2</c:v>
                </c:pt>
                <c:pt idx="49">
                  <c:v>7.5911162916553421E-2</c:v>
                </c:pt>
                <c:pt idx="50">
                  <c:v>9.9952126220260729E-2</c:v>
                </c:pt>
                <c:pt idx="51">
                  <c:v>8.9399079990841068E-2</c:v>
                </c:pt>
                <c:pt idx="52">
                  <c:v>8.7192723185479437E-2</c:v>
                </c:pt>
                <c:pt idx="53">
                  <c:v>0.12576233790562585</c:v>
                </c:pt>
                <c:pt idx="54">
                  <c:v>9.4686010448972402E-2</c:v>
                </c:pt>
                <c:pt idx="55">
                  <c:v>0.10374039922569311</c:v>
                </c:pt>
                <c:pt idx="56">
                  <c:v>9.7079699435921762E-2</c:v>
                </c:pt>
                <c:pt idx="57">
                  <c:v>9.5289636367420494E-2</c:v>
                </c:pt>
                <c:pt idx="58">
                  <c:v>9.1293216493557372E-2</c:v>
                </c:pt>
                <c:pt idx="59">
                  <c:v>0.11652061694731763</c:v>
                </c:pt>
                <c:pt idx="60">
                  <c:v>0.12778136252940042</c:v>
                </c:pt>
                <c:pt idx="61">
                  <c:v>0.1627084070520155</c:v>
                </c:pt>
                <c:pt idx="62">
                  <c:v>0.15413275607268462</c:v>
                </c:pt>
                <c:pt idx="63">
                  <c:v>0.14355889515642195</c:v>
                </c:pt>
                <c:pt idx="64">
                  <c:v>0.11063006057073843</c:v>
                </c:pt>
                <c:pt idx="65">
                  <c:v>0.11512603292883417</c:v>
                </c:pt>
                <c:pt idx="66">
                  <c:v>6.700247694773398E-2</c:v>
                </c:pt>
                <c:pt idx="67">
                  <c:v>0.12761484503465592</c:v>
                </c:pt>
                <c:pt idx="68">
                  <c:v>0.13084112149532667</c:v>
                </c:pt>
                <c:pt idx="69">
                  <c:v>0.11167079491289034</c:v>
                </c:pt>
                <c:pt idx="70">
                  <c:v>0.13206918801906564</c:v>
                </c:pt>
                <c:pt idx="71">
                  <c:v>0.12719855129779511</c:v>
                </c:pt>
                <c:pt idx="72">
                  <c:v>0.14255979018795584</c:v>
                </c:pt>
                <c:pt idx="73">
                  <c:v>0.14586932539599884</c:v>
                </c:pt>
                <c:pt idx="74">
                  <c:v>0.14072809774576878</c:v>
                </c:pt>
                <c:pt idx="75">
                  <c:v>0.12324376079761823</c:v>
                </c:pt>
                <c:pt idx="76">
                  <c:v>0.12719855129779489</c:v>
                </c:pt>
                <c:pt idx="77">
                  <c:v>0.11221197677080874</c:v>
                </c:pt>
                <c:pt idx="78">
                  <c:v>8.005328559831737E-2</c:v>
                </c:pt>
                <c:pt idx="79">
                  <c:v>8.6235247590699338E-2</c:v>
                </c:pt>
                <c:pt idx="80">
                  <c:v>9.8245321899131266E-2</c:v>
                </c:pt>
                <c:pt idx="81">
                  <c:v>0.10644630851528758</c:v>
                </c:pt>
                <c:pt idx="82">
                  <c:v>8.4923922319587897E-2</c:v>
                </c:pt>
                <c:pt idx="83">
                  <c:v>8.5152883874861418E-2</c:v>
                </c:pt>
                <c:pt idx="84">
                  <c:v>9.3041650188372182E-2</c:v>
                </c:pt>
                <c:pt idx="85">
                  <c:v>0.11541743854463626</c:v>
                </c:pt>
                <c:pt idx="86">
                  <c:v>0.13956247528255861</c:v>
                </c:pt>
                <c:pt idx="87">
                  <c:v>0.15794184376495957</c:v>
                </c:pt>
                <c:pt idx="88">
                  <c:v>0.15837895218866338</c:v>
                </c:pt>
                <c:pt idx="89">
                  <c:v>0.13673167787190565</c:v>
                </c:pt>
                <c:pt idx="90">
                  <c:v>0.16218803988093922</c:v>
                </c:pt>
                <c:pt idx="91">
                  <c:v>0.14174801740107723</c:v>
                </c:pt>
                <c:pt idx="92">
                  <c:v>0.16114730553878709</c:v>
                </c:pt>
                <c:pt idx="93">
                  <c:v>0.18214932456341093</c:v>
                </c:pt>
                <c:pt idx="94">
                  <c:v>0.16682971504693622</c:v>
                </c:pt>
                <c:pt idx="95">
                  <c:v>0.18712403471889671</c:v>
                </c:pt>
                <c:pt idx="96">
                  <c:v>0.17605062131840121</c:v>
                </c:pt>
                <c:pt idx="97">
                  <c:v>0.16816185500489045</c:v>
                </c:pt>
                <c:pt idx="98">
                  <c:v>0.13510813229814866</c:v>
                </c:pt>
                <c:pt idx="99">
                  <c:v>0.1532377245384331</c:v>
                </c:pt>
                <c:pt idx="100">
                  <c:v>8.5152883874861196E-2</c:v>
                </c:pt>
                <c:pt idx="101">
                  <c:v>0.16685052973377923</c:v>
                </c:pt>
                <c:pt idx="102">
                  <c:v>0.1816705867660211</c:v>
                </c:pt>
                <c:pt idx="103">
                  <c:v>0.1955331682034831</c:v>
                </c:pt>
                <c:pt idx="104">
                  <c:v>0.21840850904398024</c:v>
                </c:pt>
                <c:pt idx="105">
                  <c:v>0.22390358637054186</c:v>
                </c:pt>
                <c:pt idx="106">
                  <c:v>0.24511375226359622</c:v>
                </c:pt>
                <c:pt idx="107">
                  <c:v>0.2241741772995014</c:v>
                </c:pt>
                <c:pt idx="108">
                  <c:v>0.23339508357096661</c:v>
                </c:pt>
                <c:pt idx="109">
                  <c:v>0.22869096434444036</c:v>
                </c:pt>
                <c:pt idx="110">
                  <c:v>0.27121536956476389</c:v>
                </c:pt>
                <c:pt idx="111">
                  <c:v>0.27069500239368782</c:v>
                </c:pt>
                <c:pt idx="112">
                  <c:v>0.29415315446578982</c:v>
                </c:pt>
                <c:pt idx="113">
                  <c:v>0.28247611514684645</c:v>
                </c:pt>
                <c:pt idx="114">
                  <c:v>0.16816185500489045</c:v>
                </c:pt>
                <c:pt idx="115">
                  <c:v>0.26465874320920713</c:v>
                </c:pt>
                <c:pt idx="116">
                  <c:v>0.24263680452927461</c:v>
                </c:pt>
                <c:pt idx="117">
                  <c:v>0.23957704556334836</c:v>
                </c:pt>
                <c:pt idx="118">
                  <c:v>0.2251940969548103</c:v>
                </c:pt>
                <c:pt idx="119">
                  <c:v>0.21507815914909445</c:v>
                </c:pt>
                <c:pt idx="120">
                  <c:v>0.25589576004828873</c:v>
                </c:pt>
                <c:pt idx="121">
                  <c:v>0.27379639073330031</c:v>
                </c:pt>
                <c:pt idx="122">
                  <c:v>0.26432570821971835</c:v>
                </c:pt>
                <c:pt idx="123">
                  <c:v>0.27904169181774541</c:v>
                </c:pt>
                <c:pt idx="124">
                  <c:v>0.29712965468434405</c:v>
                </c:pt>
                <c:pt idx="125">
                  <c:v>0.22869096434444036</c:v>
                </c:pt>
                <c:pt idx="126">
                  <c:v>0.28678475532335512</c:v>
                </c:pt>
                <c:pt idx="127">
                  <c:v>0.26105780238536225</c:v>
                </c:pt>
                <c:pt idx="128">
                  <c:v>0.27596111816497615</c:v>
                </c:pt>
                <c:pt idx="129">
                  <c:v>0.29908623524758959</c:v>
                </c:pt>
                <c:pt idx="130">
                  <c:v>0.33030826551214432</c:v>
                </c:pt>
                <c:pt idx="131">
                  <c:v>0.34439980850487983</c:v>
                </c:pt>
                <c:pt idx="132">
                  <c:v>0.37953499989592543</c:v>
                </c:pt>
                <c:pt idx="133">
                  <c:v>0.35707595279228932</c:v>
                </c:pt>
                <c:pt idx="134">
                  <c:v>0.38303186728555572</c:v>
                </c:pt>
                <c:pt idx="135">
                  <c:v>0.39067085735694995</c:v>
                </c:pt>
                <c:pt idx="136">
                  <c:v>0.39518764440188869</c:v>
                </c:pt>
                <c:pt idx="137">
                  <c:v>0.36009408238452933</c:v>
                </c:pt>
                <c:pt idx="138">
                  <c:v>0.35955290052661026</c:v>
                </c:pt>
                <c:pt idx="139">
                  <c:v>0.35730491434756262</c:v>
                </c:pt>
                <c:pt idx="140">
                  <c:v>0.36446516662156703</c:v>
                </c:pt>
                <c:pt idx="141">
                  <c:v>0.37337385259038669</c:v>
                </c:pt>
                <c:pt idx="142">
                  <c:v>0.34689757092604467</c:v>
                </c:pt>
                <c:pt idx="143">
                  <c:v>0.39585371438086625</c:v>
                </c:pt>
                <c:pt idx="144">
                  <c:v>0.41939512520034028</c:v>
                </c:pt>
                <c:pt idx="145">
                  <c:v>0.40345107507857447</c:v>
                </c:pt>
                <c:pt idx="146">
                  <c:v>0.35480715192639822</c:v>
                </c:pt>
                <c:pt idx="147">
                  <c:v>0.35301708885789718</c:v>
                </c:pt>
                <c:pt idx="148">
                  <c:v>0.34219345169951843</c:v>
                </c:pt>
                <c:pt idx="149">
                  <c:v>0.33676081843348582</c:v>
                </c:pt>
                <c:pt idx="150">
                  <c:v>0.31043023957704485</c:v>
                </c:pt>
                <c:pt idx="151">
                  <c:v>0.27639822658868018</c:v>
                </c:pt>
                <c:pt idx="152">
                  <c:v>0.27533667755968549</c:v>
                </c:pt>
                <c:pt idx="153">
                  <c:v>0.26401348791707346</c:v>
                </c:pt>
                <c:pt idx="154">
                  <c:v>0.26713569094352896</c:v>
                </c:pt>
                <c:pt idx="155">
                  <c:v>0.24565493412151551</c:v>
                </c:pt>
                <c:pt idx="156">
                  <c:v>0.23406115354994417</c:v>
                </c:pt>
                <c:pt idx="157">
                  <c:v>0.20735591033032819</c:v>
                </c:pt>
                <c:pt idx="158">
                  <c:v>0.20564910600919939</c:v>
                </c:pt>
                <c:pt idx="159">
                  <c:v>0.21372520450429766</c:v>
                </c:pt>
                <c:pt idx="160">
                  <c:v>0.21616052286493281</c:v>
                </c:pt>
                <c:pt idx="161">
                  <c:v>0.23260412547093146</c:v>
                </c:pt>
                <c:pt idx="162">
                  <c:v>0.20050787835896955</c:v>
                </c:pt>
                <c:pt idx="163">
                  <c:v>0.2138500926253557</c:v>
                </c:pt>
                <c:pt idx="164">
                  <c:v>0.2161188934912468</c:v>
                </c:pt>
                <c:pt idx="165">
                  <c:v>0.25500072851403899</c:v>
                </c:pt>
                <c:pt idx="166">
                  <c:v>0.26580355098557495</c:v>
                </c:pt>
                <c:pt idx="167">
                  <c:v>0.26178631642486905</c:v>
                </c:pt>
                <c:pt idx="168">
                  <c:v>0.27452490477280711</c:v>
                </c:pt>
                <c:pt idx="169">
                  <c:v>0.26713569094352918</c:v>
                </c:pt>
                <c:pt idx="170">
                  <c:v>0.2730054326332656</c:v>
                </c:pt>
                <c:pt idx="171">
                  <c:v>0.26867597776991392</c:v>
                </c:pt>
                <c:pt idx="172">
                  <c:v>0.25997543866952499</c:v>
                </c:pt>
                <c:pt idx="173">
                  <c:v>0.26174468705118281</c:v>
                </c:pt>
                <c:pt idx="174">
                  <c:v>0.2825801885810626</c:v>
                </c:pt>
                <c:pt idx="175">
                  <c:v>0.27173573673584062</c:v>
                </c:pt>
                <c:pt idx="176">
                  <c:v>0.25914285119580338</c:v>
                </c:pt>
                <c:pt idx="177">
                  <c:v>0.26499177819869701</c:v>
                </c:pt>
                <c:pt idx="178">
                  <c:v>0.25310659201132313</c:v>
                </c:pt>
                <c:pt idx="179">
                  <c:v>0.2486314343400704</c:v>
                </c:pt>
                <c:pt idx="180">
                  <c:v>0.2318547967445832</c:v>
                </c:pt>
                <c:pt idx="181">
                  <c:v>0.21414149824115891</c:v>
                </c:pt>
                <c:pt idx="182">
                  <c:v>0.18183710426076627</c:v>
                </c:pt>
                <c:pt idx="183">
                  <c:v>0.17657098848947816</c:v>
                </c:pt>
                <c:pt idx="184">
                  <c:v>0.18337739108715101</c:v>
                </c:pt>
                <c:pt idx="185">
                  <c:v>0.16945236558915977</c:v>
                </c:pt>
                <c:pt idx="186">
                  <c:v>0.18747788439522917</c:v>
                </c:pt>
                <c:pt idx="187">
                  <c:v>0.20421289261703035</c:v>
                </c:pt>
                <c:pt idx="188">
                  <c:v>0.21328809608059429</c:v>
                </c:pt>
                <c:pt idx="189">
                  <c:v>0.20296401140644837</c:v>
                </c:pt>
                <c:pt idx="190">
                  <c:v>0.16060612368086913</c:v>
                </c:pt>
                <c:pt idx="191">
                  <c:v>0.1785067543658807</c:v>
                </c:pt>
                <c:pt idx="192">
                  <c:v>0.16383240014153966</c:v>
                </c:pt>
                <c:pt idx="193">
                  <c:v>0.18918468871635818</c:v>
                </c:pt>
                <c:pt idx="194">
                  <c:v>0.194242657619216</c:v>
                </c:pt>
                <c:pt idx="195">
                  <c:v>0.2154320088254269</c:v>
                </c:pt>
                <c:pt idx="196">
                  <c:v>0.21031159586204007</c:v>
                </c:pt>
                <c:pt idx="197">
                  <c:v>0.18456382823720419</c:v>
                </c:pt>
                <c:pt idx="198">
                  <c:v>0.16302062735466127</c:v>
                </c:pt>
                <c:pt idx="199">
                  <c:v>0.18294028266344742</c:v>
                </c:pt>
                <c:pt idx="200">
                  <c:v>0.19853048310888144</c:v>
                </c:pt>
                <c:pt idx="201">
                  <c:v>0.16812022563120532</c:v>
                </c:pt>
                <c:pt idx="202">
                  <c:v>0.15877443123868207</c:v>
                </c:pt>
                <c:pt idx="203">
                  <c:v>0.13952084590887348</c:v>
                </c:pt>
                <c:pt idx="204">
                  <c:v>0.14330911891430587</c:v>
                </c:pt>
                <c:pt idx="205">
                  <c:v>0.16784963470224601</c:v>
                </c:pt>
                <c:pt idx="206">
                  <c:v>0.12276502300022885</c:v>
                </c:pt>
                <c:pt idx="207">
                  <c:v>0.10946443810752871</c:v>
                </c:pt>
                <c:pt idx="208">
                  <c:v>9.7579251920154819E-2</c:v>
                </c:pt>
                <c:pt idx="209">
                  <c:v>0.10875673875486536</c:v>
                </c:pt>
                <c:pt idx="210">
                  <c:v>0.11899756468163947</c:v>
                </c:pt>
                <c:pt idx="211">
                  <c:v>0.1161251378973005</c:v>
                </c:pt>
                <c:pt idx="212">
                  <c:v>0.155277563849052</c:v>
                </c:pt>
                <c:pt idx="213">
                  <c:v>0.19603272068771727</c:v>
                </c:pt>
                <c:pt idx="214">
                  <c:v>0.17336552671565064</c:v>
                </c:pt>
                <c:pt idx="215">
                  <c:v>0.19642819973773462</c:v>
                </c:pt>
                <c:pt idx="216">
                  <c:v>0.17374019107882499</c:v>
                </c:pt>
                <c:pt idx="217">
                  <c:v>0.15186395520679374</c:v>
                </c:pt>
                <c:pt idx="218">
                  <c:v>0.17623795349998961</c:v>
                </c:pt>
                <c:pt idx="219">
                  <c:v>0.18158732801864974</c:v>
                </c:pt>
                <c:pt idx="220">
                  <c:v>0.23227109048144357</c:v>
                </c:pt>
                <c:pt idx="221">
                  <c:v>0.23953541618966301</c:v>
                </c:pt>
                <c:pt idx="222">
                  <c:v>0.21988635180983684</c:v>
                </c:pt>
                <c:pt idx="223">
                  <c:v>0.23418604167100288</c:v>
                </c:pt>
                <c:pt idx="224">
                  <c:v>0.25568761317985933</c:v>
                </c:pt>
                <c:pt idx="225">
                  <c:v>0.23060591553400056</c:v>
                </c:pt>
                <c:pt idx="226">
                  <c:v>0.24301146889245007</c:v>
                </c:pt>
                <c:pt idx="227">
                  <c:v>0.19603272068771704</c:v>
                </c:pt>
                <c:pt idx="228">
                  <c:v>0.25129571425597863</c:v>
                </c:pt>
                <c:pt idx="229">
                  <c:v>0.25096267926649007</c:v>
                </c:pt>
                <c:pt idx="230">
                  <c:v>0.26205690735382858</c:v>
                </c:pt>
                <c:pt idx="231">
                  <c:v>0.26902982744624548</c:v>
                </c:pt>
                <c:pt idx="232">
                  <c:v>0.26330578856441056</c:v>
                </c:pt>
                <c:pt idx="233">
                  <c:v>0.31047186895073109</c:v>
                </c:pt>
                <c:pt idx="234">
                  <c:v>0.30456049788730866</c:v>
                </c:pt>
                <c:pt idx="235">
                  <c:v>0.29548529442374494</c:v>
                </c:pt>
                <c:pt idx="236">
                  <c:v>0.28472410132589521</c:v>
                </c:pt>
                <c:pt idx="237">
                  <c:v>0.29919030868180529</c:v>
                </c:pt>
                <c:pt idx="238">
                  <c:v>0.31534250567200139</c:v>
                </c:pt>
                <c:pt idx="239">
                  <c:v>0.31423932726932069</c:v>
                </c:pt>
                <c:pt idx="240">
                  <c:v>0.31353162791665734</c:v>
                </c:pt>
                <c:pt idx="241">
                  <c:v>0.36001082363715775</c:v>
                </c:pt>
                <c:pt idx="242">
                  <c:v>0.39135774202277052</c:v>
                </c:pt>
                <c:pt idx="243">
                  <c:v>0.38232416793289259</c:v>
                </c:pt>
                <c:pt idx="244">
                  <c:v>0.38769435713839639</c:v>
                </c:pt>
                <c:pt idx="245">
                  <c:v>0.4227046604083835</c:v>
                </c:pt>
                <c:pt idx="246">
                  <c:v>0.38390608413296357</c:v>
                </c:pt>
                <c:pt idx="247">
                  <c:v>0.41300501633952869</c:v>
                </c:pt>
                <c:pt idx="248">
                  <c:v>0.42530649626376316</c:v>
                </c:pt>
                <c:pt idx="249">
                  <c:v>0.28472410132589521</c:v>
                </c:pt>
                <c:pt idx="250">
                  <c:v>0.43481880815103091</c:v>
                </c:pt>
                <c:pt idx="251">
                  <c:v>0.45142892825177361</c:v>
                </c:pt>
                <c:pt idx="252">
                  <c:v>0.45109589326228505</c:v>
                </c:pt>
                <c:pt idx="253">
                  <c:v>0.4237245800636924</c:v>
                </c:pt>
                <c:pt idx="254">
                  <c:v>0.33923776616780721</c:v>
                </c:pt>
                <c:pt idx="255">
                  <c:v>0.33723955623087587</c:v>
                </c:pt>
                <c:pt idx="256">
                  <c:v>0.33736444435193413</c:v>
                </c:pt>
                <c:pt idx="257">
                  <c:v>0.38109610140915362</c:v>
                </c:pt>
                <c:pt idx="258">
                  <c:v>0.37603813250629581</c:v>
                </c:pt>
                <c:pt idx="259">
                  <c:v>0.38036758736964726</c:v>
                </c:pt>
                <c:pt idx="260">
                  <c:v>0.37229148887454921</c:v>
                </c:pt>
                <c:pt idx="261">
                  <c:v>0.35688862061070248</c:v>
                </c:pt>
                <c:pt idx="262">
                  <c:v>0.45142892825177383</c:v>
                </c:pt>
                <c:pt idx="263">
                  <c:v>0.33732281497824834</c:v>
                </c:pt>
                <c:pt idx="264">
                  <c:v>0.32010906895905711</c:v>
                </c:pt>
                <c:pt idx="265">
                  <c:v>0.31455154757196624</c:v>
                </c:pt>
                <c:pt idx="266">
                  <c:v>0.32046291863538867</c:v>
                </c:pt>
                <c:pt idx="267">
                  <c:v>0.34373373852590361</c:v>
                </c:pt>
                <c:pt idx="268">
                  <c:v>0.34681431217867287</c:v>
                </c:pt>
                <c:pt idx="269">
                  <c:v>0.32724850654621873</c:v>
                </c:pt>
                <c:pt idx="270">
                  <c:v>0.33590741627292164</c:v>
                </c:pt>
                <c:pt idx="271">
                  <c:v>0.34121516141789621</c:v>
                </c:pt>
                <c:pt idx="272">
                  <c:v>0.37593405907208099</c:v>
                </c:pt>
                <c:pt idx="273">
                  <c:v>0.34500343442332881</c:v>
                </c:pt>
                <c:pt idx="274">
                  <c:v>0.31698686593260184</c:v>
                </c:pt>
                <c:pt idx="275">
                  <c:v>0.34007035364152904</c:v>
                </c:pt>
                <c:pt idx="276">
                  <c:v>0.35416189663426501</c:v>
                </c:pt>
                <c:pt idx="277">
                  <c:v>0.3248756322461126</c:v>
                </c:pt>
                <c:pt idx="278">
                  <c:v>0.34473284349436906</c:v>
                </c:pt>
                <c:pt idx="279">
                  <c:v>0.35817913119497069</c:v>
                </c:pt>
                <c:pt idx="280">
                  <c:v>0.38575859126199386</c:v>
                </c:pt>
                <c:pt idx="281">
                  <c:v>0.40665653685240244</c:v>
                </c:pt>
                <c:pt idx="282">
                  <c:v>0.41999875111878882</c:v>
                </c:pt>
                <c:pt idx="283">
                  <c:v>0.37389421976146298</c:v>
                </c:pt>
                <c:pt idx="284">
                  <c:v>0.4241200591137102</c:v>
                </c:pt>
                <c:pt idx="285">
                  <c:v>0.45117915200965775</c:v>
                </c:pt>
                <c:pt idx="286">
                  <c:v>0.45105426388859926</c:v>
                </c:pt>
                <c:pt idx="287">
                  <c:v>0.35416189663426478</c:v>
                </c:pt>
                <c:pt idx="288">
                  <c:v>0.42553545781903646</c:v>
                </c:pt>
                <c:pt idx="289">
                  <c:v>0.39689444872301838</c:v>
                </c:pt>
                <c:pt idx="290">
                  <c:v>0.41263035197635389</c:v>
                </c:pt>
                <c:pt idx="291">
                  <c:v>0.44168765480923278</c:v>
                </c:pt>
                <c:pt idx="292">
                  <c:v>0.47301375850800231</c:v>
                </c:pt>
                <c:pt idx="293">
                  <c:v>0.46824719522094727</c:v>
                </c:pt>
                <c:pt idx="294">
                  <c:v>0.47280561163957224</c:v>
                </c:pt>
                <c:pt idx="295">
                  <c:v>0.48885373519555309</c:v>
                </c:pt>
                <c:pt idx="296">
                  <c:v>0.48902025269029759</c:v>
                </c:pt>
                <c:pt idx="297">
                  <c:v>0.45182440730179141</c:v>
                </c:pt>
                <c:pt idx="298">
                  <c:v>0.48652249026913319</c:v>
                </c:pt>
                <c:pt idx="299">
                  <c:v>0.49944841079865898</c:v>
                </c:pt>
                <c:pt idx="300">
                  <c:v>0.50848198488853691</c:v>
                </c:pt>
                <c:pt idx="301">
                  <c:v>0.51562142247569809</c:v>
                </c:pt>
                <c:pt idx="302">
                  <c:v>0.52228212226546966</c:v>
                </c:pt>
                <c:pt idx="303">
                  <c:v>0.48100659825572833</c:v>
                </c:pt>
                <c:pt idx="304">
                  <c:v>0.48227629415315376</c:v>
                </c:pt>
                <c:pt idx="305">
                  <c:v>0.49012343109297851</c:v>
                </c:pt>
                <c:pt idx="306">
                  <c:v>0.48706367212705204</c:v>
                </c:pt>
                <c:pt idx="307">
                  <c:v>0.5342505672002158</c:v>
                </c:pt>
                <c:pt idx="308">
                  <c:v>0.5468018233665668</c:v>
                </c:pt>
                <c:pt idx="309">
                  <c:v>0.5284432695710084</c:v>
                </c:pt>
                <c:pt idx="310">
                  <c:v>0.54261807131111639</c:v>
                </c:pt>
                <c:pt idx="311">
                  <c:v>0.53246050413171475</c:v>
                </c:pt>
                <c:pt idx="312">
                  <c:v>0.53658181212663592</c:v>
                </c:pt>
                <c:pt idx="313">
                  <c:v>0.54582353308494413</c:v>
                </c:pt>
                <c:pt idx="314">
                  <c:v>0.48227629415315398</c:v>
                </c:pt>
                <c:pt idx="315">
                  <c:v>0.52105405574173091</c:v>
                </c:pt>
                <c:pt idx="316">
                  <c:v>0.49387007472472533</c:v>
                </c:pt>
                <c:pt idx="317">
                  <c:v>0.50128010324084604</c:v>
                </c:pt>
                <c:pt idx="318">
                  <c:v>0.48352517536373618</c:v>
                </c:pt>
                <c:pt idx="319">
                  <c:v>0.48731344836916879</c:v>
                </c:pt>
                <c:pt idx="320">
                  <c:v>0.50775347084903077</c:v>
                </c:pt>
                <c:pt idx="321">
                  <c:v>0.50034344233290962</c:v>
                </c:pt>
                <c:pt idx="322">
                  <c:v>0.48067356326624044</c:v>
                </c:pt>
                <c:pt idx="323">
                  <c:v>0.49174697666673572</c:v>
                </c:pt>
                <c:pt idx="324">
                  <c:v>0.44564244530941011</c:v>
                </c:pt>
                <c:pt idx="325">
                  <c:v>0.3935224694544468</c:v>
                </c:pt>
                <c:pt idx="326">
                  <c:v>0.38833961243053094</c:v>
                </c:pt>
                <c:pt idx="327">
                  <c:v>0.37816123056428608</c:v>
                </c:pt>
                <c:pt idx="328">
                  <c:v>0.37830693337218713</c:v>
                </c:pt>
                <c:pt idx="329">
                  <c:v>0.36119726078721115</c:v>
                </c:pt>
                <c:pt idx="330">
                  <c:v>0.38253231480132355</c:v>
                </c:pt>
                <c:pt idx="331">
                  <c:v>0.416585142476531</c:v>
                </c:pt>
                <c:pt idx="332">
                  <c:v>0.40078679516266646</c:v>
                </c:pt>
                <c:pt idx="333">
                  <c:v>0.391461815456986</c:v>
                </c:pt>
                <c:pt idx="334">
                  <c:v>0.42068563578460894</c:v>
                </c:pt>
                <c:pt idx="335">
                  <c:v>0.41398330662115135</c:v>
                </c:pt>
                <c:pt idx="336">
                  <c:v>0.37970151739067015</c:v>
                </c:pt>
                <c:pt idx="337">
                  <c:v>0.41985304831088754</c:v>
                </c:pt>
                <c:pt idx="338">
                  <c:v>0.43246674853776756</c:v>
                </c:pt>
                <c:pt idx="339">
                  <c:v>0.45011760298066239</c:v>
                </c:pt>
                <c:pt idx="340">
                  <c:v>0.45003434423329036</c:v>
                </c:pt>
                <c:pt idx="341">
                  <c:v>0.43013550361134767</c:v>
                </c:pt>
                <c:pt idx="342">
                  <c:v>0.41671003059758904</c:v>
                </c:pt>
                <c:pt idx="343">
                  <c:v>0.41964490144245703</c:v>
                </c:pt>
                <c:pt idx="344">
                  <c:v>0.44081343796182515</c:v>
                </c:pt>
                <c:pt idx="345">
                  <c:v>0.47305538788168877</c:v>
                </c:pt>
                <c:pt idx="346">
                  <c:v>0.45151218699914608</c:v>
                </c:pt>
                <c:pt idx="347">
                  <c:v>0.46427159003392737</c:v>
                </c:pt>
                <c:pt idx="348">
                  <c:v>0.48067356326624</c:v>
                </c:pt>
                <c:pt idx="349">
                  <c:v>0.47746810149241248</c:v>
                </c:pt>
                <c:pt idx="350">
                  <c:v>0.47409612222384068</c:v>
                </c:pt>
                <c:pt idx="351">
                  <c:v>0.43927315113544063</c:v>
                </c:pt>
                <c:pt idx="352">
                  <c:v>0.47076577232895467</c:v>
                </c:pt>
                <c:pt idx="353">
                  <c:v>0.44081343796182515</c:v>
                </c:pt>
                <c:pt idx="354">
                  <c:v>0.47813417147138937</c:v>
                </c:pt>
                <c:pt idx="355">
                  <c:v>0.4591719917573831</c:v>
                </c:pt>
                <c:pt idx="356">
                  <c:v>0.45665341464937592</c:v>
                </c:pt>
                <c:pt idx="357">
                  <c:v>0.44270757446454145</c:v>
                </c:pt>
                <c:pt idx="358">
                  <c:v>0.44227046604083764</c:v>
                </c:pt>
                <c:pt idx="359">
                  <c:v>0.42836625522968941</c:v>
                </c:pt>
                <c:pt idx="360">
                  <c:v>0.45838103365734795</c:v>
                </c:pt>
                <c:pt idx="361">
                  <c:v>0.46406344316549686</c:v>
                </c:pt>
                <c:pt idx="362">
                  <c:v>0.44085506733551139</c:v>
                </c:pt>
                <c:pt idx="363">
                  <c:v>0.45561268030722424</c:v>
                </c:pt>
                <c:pt idx="364">
                  <c:v>0.44526778094623509</c:v>
                </c:pt>
                <c:pt idx="365">
                  <c:v>0.44776554336739949</c:v>
                </c:pt>
                <c:pt idx="366">
                  <c:v>0.43388214724309426</c:v>
                </c:pt>
                <c:pt idx="367">
                  <c:v>0.43756634681431184</c:v>
                </c:pt>
                <c:pt idx="368">
                  <c:v>0.42761692650334049</c:v>
                </c:pt>
                <c:pt idx="369">
                  <c:v>0.44085506733551161</c:v>
                </c:pt>
                <c:pt idx="370">
                  <c:v>0.42187207293466233</c:v>
                </c:pt>
                <c:pt idx="371">
                  <c:v>0.42295443665050025</c:v>
                </c:pt>
                <c:pt idx="372">
                  <c:v>0.41541952001332128</c:v>
                </c:pt>
                <c:pt idx="373">
                  <c:v>0.42917802801656824</c:v>
                </c:pt>
                <c:pt idx="374">
                  <c:v>0.44258268634348363</c:v>
                </c:pt>
                <c:pt idx="375">
                  <c:v>0.45646608246778908</c:v>
                </c:pt>
                <c:pt idx="376">
                  <c:v>0.45126241075703</c:v>
                </c:pt>
                <c:pt idx="377">
                  <c:v>0.43483962283787436</c:v>
                </c:pt>
                <c:pt idx="378">
                  <c:v>0.44297816539350143</c:v>
                </c:pt>
                <c:pt idx="379">
                  <c:v>0.44911849801219716</c:v>
                </c:pt>
                <c:pt idx="380">
                  <c:v>0.42917802801656824</c:v>
                </c:pt>
                <c:pt idx="381">
                  <c:v>0.4565285265283181</c:v>
                </c:pt>
                <c:pt idx="382">
                  <c:v>0.45952584143371555</c:v>
                </c:pt>
                <c:pt idx="383">
                  <c:v>0.45255292134129843</c:v>
                </c:pt>
                <c:pt idx="384">
                  <c:v>0.44655829153050397</c:v>
                </c:pt>
                <c:pt idx="385">
                  <c:v>0.46984992610786169</c:v>
                </c:pt>
                <c:pt idx="386">
                  <c:v>0.49076868638511351</c:v>
                </c:pt>
                <c:pt idx="387">
                  <c:v>0.50003122203026473</c:v>
                </c:pt>
                <c:pt idx="388">
                  <c:v>0.53221072788959933</c:v>
                </c:pt>
                <c:pt idx="389">
                  <c:v>0.50987656890702127</c:v>
                </c:pt>
                <c:pt idx="390">
                  <c:v>0.48591886435068621</c:v>
                </c:pt>
                <c:pt idx="391">
                  <c:v>0.4881876652165773</c:v>
                </c:pt>
                <c:pt idx="392">
                  <c:v>0.49378681597735419</c:v>
                </c:pt>
                <c:pt idx="393">
                  <c:v>0.4967425015090654</c:v>
                </c:pt>
                <c:pt idx="394">
                  <c:v>0.45142892825177494</c:v>
                </c:pt>
                <c:pt idx="395">
                  <c:v>0.45403076410715437</c:v>
                </c:pt>
                <c:pt idx="396">
                  <c:v>0.47565722373706931</c:v>
                </c:pt>
                <c:pt idx="397">
                  <c:v>0.46616572653664456</c:v>
                </c:pt>
                <c:pt idx="398">
                  <c:v>0.45586245654934165</c:v>
                </c:pt>
                <c:pt idx="399">
                  <c:v>0.46556210061819669</c:v>
                </c:pt>
                <c:pt idx="400">
                  <c:v>0.41916616364506831</c:v>
                </c:pt>
                <c:pt idx="401">
                  <c:v>0.37133401327977067</c:v>
                </c:pt>
                <c:pt idx="402">
                  <c:v>0.32612451345669546</c:v>
                </c:pt>
                <c:pt idx="403">
                  <c:v>0.37391503444830732</c:v>
                </c:pt>
                <c:pt idx="404">
                  <c:v>0.35915742147659424</c:v>
                </c:pt>
                <c:pt idx="405">
                  <c:v>0.40757238307349697</c:v>
                </c:pt>
                <c:pt idx="406">
                  <c:v>0.42285036321628611</c:v>
                </c:pt>
                <c:pt idx="407">
                  <c:v>0.4207897092188253</c:v>
                </c:pt>
                <c:pt idx="408">
                  <c:v>0.44797369023583089</c:v>
                </c:pt>
                <c:pt idx="409">
                  <c:v>0.45303165913868915</c:v>
                </c:pt>
                <c:pt idx="410">
                  <c:v>0.49595154340903047</c:v>
                </c:pt>
                <c:pt idx="411">
                  <c:v>0.50517244968049546</c:v>
                </c:pt>
                <c:pt idx="412">
                  <c:v>0.52475906999979283</c:v>
                </c:pt>
                <c:pt idx="413">
                  <c:v>0.51381054472035559</c:v>
                </c:pt>
                <c:pt idx="414">
                  <c:v>0.53897550111358661</c:v>
                </c:pt>
                <c:pt idx="415">
                  <c:v>0.52255271319443097</c:v>
                </c:pt>
                <c:pt idx="416">
                  <c:v>0.57107174822554896</c:v>
                </c:pt>
                <c:pt idx="417">
                  <c:v>0.57987636076015359</c:v>
                </c:pt>
                <c:pt idx="418">
                  <c:v>0.57783652144953579</c:v>
                </c:pt>
                <c:pt idx="419">
                  <c:v>0.54661449118498129</c:v>
                </c:pt>
                <c:pt idx="420">
                  <c:v>0.54817559269820904</c:v>
                </c:pt>
                <c:pt idx="421">
                  <c:v>0.56684636679641276</c:v>
                </c:pt>
                <c:pt idx="422">
                  <c:v>0.57107174822554918</c:v>
                </c:pt>
                <c:pt idx="423">
                  <c:v>0.52665320650250935</c:v>
                </c:pt>
                <c:pt idx="424">
                  <c:v>0.51968028641009223</c:v>
                </c:pt>
                <c:pt idx="425">
                  <c:v>0.52149116416543628</c:v>
                </c:pt>
                <c:pt idx="426">
                  <c:v>0.49093520387985867</c:v>
                </c:pt>
                <c:pt idx="427">
                  <c:v>0.51145848510709269</c:v>
                </c:pt>
                <c:pt idx="428">
                  <c:v>0.50902316674645776</c:v>
                </c:pt>
                <c:pt idx="429">
                  <c:v>0.53447952875549132</c:v>
                </c:pt>
                <c:pt idx="430">
                  <c:v>0.55743812834336048</c:v>
                </c:pt>
                <c:pt idx="431">
                  <c:v>0.57681660179422733</c:v>
                </c:pt>
                <c:pt idx="432">
                  <c:v>0.58639135774202433</c:v>
                </c:pt>
                <c:pt idx="433">
                  <c:v>0.59829735861624145</c:v>
                </c:pt>
                <c:pt idx="434">
                  <c:v>0.59767291801095035</c:v>
                </c:pt>
                <c:pt idx="435">
                  <c:v>0.61459525841433904</c:v>
                </c:pt>
                <c:pt idx="436">
                  <c:v>0.60676893616135752</c:v>
                </c:pt>
                <c:pt idx="437">
                  <c:v>0.6075807089482359</c:v>
                </c:pt>
                <c:pt idx="438">
                  <c:v>0.61601065711966574</c:v>
                </c:pt>
                <c:pt idx="439">
                  <c:v>0.60393813875070457</c:v>
                </c:pt>
                <c:pt idx="440">
                  <c:v>0.58968007826322477</c:v>
                </c:pt>
                <c:pt idx="441">
                  <c:v>0.59611181649772305</c:v>
                </c:pt>
                <c:pt idx="442">
                  <c:v>0.58711987178153136</c:v>
                </c:pt>
                <c:pt idx="443">
                  <c:v>0.55947796765397895</c:v>
                </c:pt>
                <c:pt idx="444">
                  <c:v>0.55298378535895165</c:v>
                </c:pt>
                <c:pt idx="445">
                  <c:v>0.54424161688487627</c:v>
                </c:pt>
                <c:pt idx="446">
                  <c:v>0.56411964281997595</c:v>
                </c:pt>
                <c:pt idx="447">
                  <c:v>0.55246341818787559</c:v>
                </c:pt>
                <c:pt idx="448">
                  <c:v>0.56624274087796556</c:v>
                </c:pt>
                <c:pt idx="449">
                  <c:v>0.56678392273588463</c:v>
                </c:pt>
                <c:pt idx="450">
                  <c:v>0.56832420956226937</c:v>
                </c:pt>
                <c:pt idx="451">
                  <c:v>0.59796432362675334</c:v>
                </c:pt>
                <c:pt idx="452">
                  <c:v>0.62417001436213604</c:v>
                </c:pt>
                <c:pt idx="453">
                  <c:v>0.60934995732989394</c:v>
                </c:pt>
                <c:pt idx="454">
                  <c:v>0.61929937764086551</c:v>
                </c:pt>
                <c:pt idx="455">
                  <c:v>0.6155111046354329</c:v>
                </c:pt>
                <c:pt idx="456">
                  <c:v>0.63472306059155548</c:v>
                </c:pt>
                <c:pt idx="457">
                  <c:v>0.64612950898153976</c:v>
                </c:pt>
                <c:pt idx="458">
                  <c:v>0.64862727140270393</c:v>
                </c:pt>
                <c:pt idx="459">
                  <c:v>0.63651312366005675</c:v>
                </c:pt>
                <c:pt idx="460">
                  <c:v>0.65397664592136451</c:v>
                </c:pt>
                <c:pt idx="461">
                  <c:v>0.64698291114210438</c:v>
                </c:pt>
                <c:pt idx="462">
                  <c:v>0.67554066149075065</c:v>
                </c:pt>
                <c:pt idx="463">
                  <c:v>0.67897508481985169</c:v>
                </c:pt>
                <c:pt idx="464">
                  <c:v>0.68122307099889956</c:v>
                </c:pt>
                <c:pt idx="465">
                  <c:v>0.65720292238203526</c:v>
                </c:pt>
                <c:pt idx="466">
                  <c:v>0.64748246362633743</c:v>
                </c:pt>
                <c:pt idx="467">
                  <c:v>0.68105655350415484</c:v>
                </c:pt>
                <c:pt idx="468">
                  <c:v>0.7123410278292388</c:v>
                </c:pt>
                <c:pt idx="469">
                  <c:v>0.73130320754324507</c:v>
                </c:pt>
                <c:pt idx="470">
                  <c:v>0.74966176133880347</c:v>
                </c:pt>
                <c:pt idx="471">
                  <c:v>0.7723497699977131</c:v>
                </c:pt>
                <c:pt idx="472">
                  <c:v>0.7531378140415903</c:v>
                </c:pt>
                <c:pt idx="473">
                  <c:v>0.73919197385675584</c:v>
                </c:pt>
                <c:pt idx="474">
                  <c:v>0.70719980017900896</c:v>
                </c:pt>
                <c:pt idx="475">
                  <c:v>0.66494598588764475</c:v>
                </c:pt>
                <c:pt idx="476">
                  <c:v>0.65922194700580983</c:v>
                </c:pt>
                <c:pt idx="477">
                  <c:v>0.67216868222217863</c:v>
                </c:pt>
                <c:pt idx="478">
                  <c:v>0.6670690839456348</c:v>
                </c:pt>
                <c:pt idx="479">
                  <c:v>0.69762504423121241</c:v>
                </c:pt>
                <c:pt idx="480">
                  <c:v>0.72522531898507903</c:v>
                </c:pt>
                <c:pt idx="481">
                  <c:v>0.75207626501259628</c:v>
                </c:pt>
                <c:pt idx="482">
                  <c:v>0.73813042482776159</c:v>
                </c:pt>
                <c:pt idx="483">
                  <c:v>0.72770226671940041</c:v>
                </c:pt>
                <c:pt idx="484">
                  <c:v>0.69762504423121285</c:v>
                </c:pt>
                <c:pt idx="485">
                  <c:v>0.70919801011594097</c:v>
                </c:pt>
                <c:pt idx="486">
                  <c:v>0.69600149865745609</c:v>
                </c:pt>
                <c:pt idx="487">
                  <c:v>0.69910288699706857</c:v>
                </c:pt>
                <c:pt idx="488">
                  <c:v>0.71612930083467252</c:v>
                </c:pt>
                <c:pt idx="489">
                  <c:v>0.70834460795537679</c:v>
                </c:pt>
                <c:pt idx="490">
                  <c:v>0.72587057427721358</c:v>
                </c:pt>
                <c:pt idx="491">
                  <c:v>0.70923963948962743</c:v>
                </c:pt>
                <c:pt idx="492">
                  <c:v>0.68286743125950045</c:v>
                </c:pt>
                <c:pt idx="493">
                  <c:v>0.69383677122578069</c:v>
                </c:pt>
                <c:pt idx="494">
                  <c:v>0.68215973190683732</c:v>
                </c:pt>
                <c:pt idx="495">
                  <c:v>0.68086922132256888</c:v>
                </c:pt>
                <c:pt idx="496">
                  <c:v>0.69185937597569214</c:v>
                </c:pt>
                <c:pt idx="497">
                  <c:v>0.67335511937223269</c:v>
                </c:pt>
                <c:pt idx="498">
                  <c:v>0.58489270028932761</c:v>
                </c:pt>
                <c:pt idx="499">
                  <c:v>0.58458047998668206</c:v>
                </c:pt>
                <c:pt idx="500">
                  <c:v>0.61370022688009018</c:v>
                </c:pt>
                <c:pt idx="501">
                  <c:v>0.61590658368545226</c:v>
                </c:pt>
                <c:pt idx="502">
                  <c:v>0.63626334741794199</c:v>
                </c:pt>
                <c:pt idx="503">
                  <c:v>0.58458047998668206</c:v>
                </c:pt>
                <c:pt idx="504">
                  <c:v>0.64896030639219404</c:v>
                </c:pt>
                <c:pt idx="505">
                  <c:v>0.62525237807797551</c:v>
                </c:pt>
                <c:pt idx="506">
                  <c:v>0.60279333097433896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17E-4507-9205-3D874107C977}"/>
            </c:ext>
          </c:extLst>
        </c:ser>
        <c:ser>
          <c:idx val="8"/>
          <c:order val="8"/>
          <c:tx>
            <c:strRef>
              <c:f>'5_Old'!$P$6</c:f>
              <c:strCache>
                <c:ptCount val="1"/>
                <c:pt idx="0">
                  <c:v>Индекс МосБиржи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numRef>
              <c:f>'5_Old'!$G$7:$G$513</c:f>
              <c:numCache>
                <c:formatCode>m/d/yyyy</c:formatCode>
                <c:ptCount val="507"/>
                <c:pt idx="0">
                  <c:v>44929</c:v>
                </c:pt>
                <c:pt idx="1">
                  <c:v>44930</c:v>
                </c:pt>
                <c:pt idx="2">
                  <c:v>44931</c:v>
                </c:pt>
                <c:pt idx="3">
                  <c:v>44932</c:v>
                </c:pt>
                <c:pt idx="4">
                  <c:v>44935</c:v>
                </c:pt>
                <c:pt idx="5">
                  <c:v>44936</c:v>
                </c:pt>
                <c:pt idx="6">
                  <c:v>44937</c:v>
                </c:pt>
                <c:pt idx="7">
                  <c:v>44938</c:v>
                </c:pt>
                <c:pt idx="8">
                  <c:v>44939</c:v>
                </c:pt>
                <c:pt idx="9">
                  <c:v>44942</c:v>
                </c:pt>
                <c:pt idx="10">
                  <c:v>44943</c:v>
                </c:pt>
                <c:pt idx="11">
                  <c:v>44944</c:v>
                </c:pt>
                <c:pt idx="12">
                  <c:v>44945</c:v>
                </c:pt>
                <c:pt idx="13">
                  <c:v>44946</c:v>
                </c:pt>
                <c:pt idx="14">
                  <c:v>44949</c:v>
                </c:pt>
                <c:pt idx="15">
                  <c:v>44950</c:v>
                </c:pt>
                <c:pt idx="16">
                  <c:v>44951</c:v>
                </c:pt>
                <c:pt idx="17">
                  <c:v>44952</c:v>
                </c:pt>
                <c:pt idx="18">
                  <c:v>44953</c:v>
                </c:pt>
                <c:pt idx="19">
                  <c:v>44956</c:v>
                </c:pt>
                <c:pt idx="20">
                  <c:v>44957</c:v>
                </c:pt>
                <c:pt idx="21">
                  <c:v>44958</c:v>
                </c:pt>
                <c:pt idx="22">
                  <c:v>44959</c:v>
                </c:pt>
                <c:pt idx="23">
                  <c:v>44960</c:v>
                </c:pt>
                <c:pt idx="24">
                  <c:v>44963</c:v>
                </c:pt>
                <c:pt idx="25">
                  <c:v>44964</c:v>
                </c:pt>
                <c:pt idx="26">
                  <c:v>44965</c:v>
                </c:pt>
                <c:pt idx="27">
                  <c:v>44966</c:v>
                </c:pt>
                <c:pt idx="28">
                  <c:v>44967</c:v>
                </c:pt>
                <c:pt idx="29">
                  <c:v>44970</c:v>
                </c:pt>
                <c:pt idx="30">
                  <c:v>44971</c:v>
                </c:pt>
                <c:pt idx="31">
                  <c:v>44972</c:v>
                </c:pt>
                <c:pt idx="32">
                  <c:v>44973</c:v>
                </c:pt>
                <c:pt idx="33">
                  <c:v>44974</c:v>
                </c:pt>
                <c:pt idx="34">
                  <c:v>44977</c:v>
                </c:pt>
                <c:pt idx="35">
                  <c:v>44978</c:v>
                </c:pt>
                <c:pt idx="36">
                  <c:v>44979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45006</c:v>
                </c:pt>
                <c:pt idx="54">
                  <c:v>45007</c:v>
                </c:pt>
                <c:pt idx="55">
                  <c:v>45008</c:v>
                </c:pt>
                <c:pt idx="56">
                  <c:v>45009</c:v>
                </c:pt>
                <c:pt idx="57">
                  <c:v>45012</c:v>
                </c:pt>
                <c:pt idx="58">
                  <c:v>45013</c:v>
                </c:pt>
                <c:pt idx="59">
                  <c:v>45014</c:v>
                </c:pt>
                <c:pt idx="60">
                  <c:v>45015</c:v>
                </c:pt>
                <c:pt idx="61">
                  <c:v>45016</c:v>
                </c:pt>
                <c:pt idx="62">
                  <c:v>45019</c:v>
                </c:pt>
                <c:pt idx="63">
                  <c:v>45020</c:v>
                </c:pt>
                <c:pt idx="64">
                  <c:v>45021</c:v>
                </c:pt>
                <c:pt idx="65">
                  <c:v>45022</c:v>
                </c:pt>
                <c:pt idx="66">
                  <c:v>45023</c:v>
                </c:pt>
                <c:pt idx="67">
                  <c:v>45026</c:v>
                </c:pt>
                <c:pt idx="68">
                  <c:v>45027</c:v>
                </c:pt>
                <c:pt idx="69">
                  <c:v>45028</c:v>
                </c:pt>
                <c:pt idx="70">
                  <c:v>45029</c:v>
                </c:pt>
                <c:pt idx="71">
                  <c:v>45030</c:v>
                </c:pt>
                <c:pt idx="72">
                  <c:v>45033</c:v>
                </c:pt>
                <c:pt idx="73">
                  <c:v>45034</c:v>
                </c:pt>
                <c:pt idx="74">
                  <c:v>45035</c:v>
                </c:pt>
                <c:pt idx="75">
                  <c:v>45036</c:v>
                </c:pt>
                <c:pt idx="76">
                  <c:v>45037</c:v>
                </c:pt>
                <c:pt idx="77">
                  <c:v>45040</c:v>
                </c:pt>
                <c:pt idx="78">
                  <c:v>45041</c:v>
                </c:pt>
                <c:pt idx="79">
                  <c:v>45042</c:v>
                </c:pt>
                <c:pt idx="80">
                  <c:v>45043</c:v>
                </c:pt>
                <c:pt idx="81">
                  <c:v>45044</c:v>
                </c:pt>
                <c:pt idx="82">
                  <c:v>45048</c:v>
                </c:pt>
                <c:pt idx="83">
                  <c:v>45049</c:v>
                </c:pt>
                <c:pt idx="84">
                  <c:v>45050</c:v>
                </c:pt>
                <c:pt idx="85">
                  <c:v>45051</c:v>
                </c:pt>
                <c:pt idx="86">
                  <c:v>45054</c:v>
                </c:pt>
                <c:pt idx="87">
                  <c:v>45056</c:v>
                </c:pt>
                <c:pt idx="88">
                  <c:v>45057</c:v>
                </c:pt>
                <c:pt idx="89">
                  <c:v>45058</c:v>
                </c:pt>
                <c:pt idx="90">
                  <c:v>45061</c:v>
                </c:pt>
                <c:pt idx="91">
                  <c:v>45062</c:v>
                </c:pt>
                <c:pt idx="92">
                  <c:v>45063</c:v>
                </c:pt>
                <c:pt idx="93">
                  <c:v>45064</c:v>
                </c:pt>
                <c:pt idx="94">
                  <c:v>45065</c:v>
                </c:pt>
                <c:pt idx="95">
                  <c:v>45068</c:v>
                </c:pt>
                <c:pt idx="96">
                  <c:v>45069</c:v>
                </c:pt>
                <c:pt idx="97">
                  <c:v>45070</c:v>
                </c:pt>
                <c:pt idx="98">
                  <c:v>45071</c:v>
                </c:pt>
                <c:pt idx="99">
                  <c:v>45072</c:v>
                </c:pt>
                <c:pt idx="100">
                  <c:v>45075</c:v>
                </c:pt>
                <c:pt idx="101">
                  <c:v>45076</c:v>
                </c:pt>
                <c:pt idx="102">
                  <c:v>45077</c:v>
                </c:pt>
                <c:pt idx="103">
                  <c:v>45078</c:v>
                </c:pt>
                <c:pt idx="104">
                  <c:v>45079</c:v>
                </c:pt>
                <c:pt idx="105">
                  <c:v>45082</c:v>
                </c:pt>
                <c:pt idx="106">
                  <c:v>45083</c:v>
                </c:pt>
                <c:pt idx="107">
                  <c:v>45084</c:v>
                </c:pt>
                <c:pt idx="108">
                  <c:v>45085</c:v>
                </c:pt>
                <c:pt idx="109">
                  <c:v>45086</c:v>
                </c:pt>
                <c:pt idx="110">
                  <c:v>45090</c:v>
                </c:pt>
                <c:pt idx="111">
                  <c:v>45091</c:v>
                </c:pt>
                <c:pt idx="112">
                  <c:v>45092</c:v>
                </c:pt>
                <c:pt idx="113">
                  <c:v>45093</c:v>
                </c:pt>
                <c:pt idx="114">
                  <c:v>45096</c:v>
                </c:pt>
                <c:pt idx="115">
                  <c:v>45097</c:v>
                </c:pt>
                <c:pt idx="116">
                  <c:v>45098</c:v>
                </c:pt>
                <c:pt idx="117">
                  <c:v>45099</c:v>
                </c:pt>
                <c:pt idx="118">
                  <c:v>45100</c:v>
                </c:pt>
                <c:pt idx="119">
                  <c:v>45103</c:v>
                </c:pt>
                <c:pt idx="120">
                  <c:v>45104</c:v>
                </c:pt>
                <c:pt idx="121">
                  <c:v>45105</c:v>
                </c:pt>
                <c:pt idx="122">
                  <c:v>45106</c:v>
                </c:pt>
                <c:pt idx="123">
                  <c:v>45107</c:v>
                </c:pt>
                <c:pt idx="124">
                  <c:v>45110</c:v>
                </c:pt>
                <c:pt idx="125">
                  <c:v>45111</c:v>
                </c:pt>
                <c:pt idx="126">
                  <c:v>45112</c:v>
                </c:pt>
                <c:pt idx="127">
                  <c:v>45113</c:v>
                </c:pt>
                <c:pt idx="128">
                  <c:v>45114</c:v>
                </c:pt>
                <c:pt idx="129">
                  <c:v>45117</c:v>
                </c:pt>
                <c:pt idx="130">
                  <c:v>45118</c:v>
                </c:pt>
                <c:pt idx="131">
                  <c:v>45119</c:v>
                </c:pt>
                <c:pt idx="132">
                  <c:v>45120</c:v>
                </c:pt>
                <c:pt idx="133">
                  <c:v>45121</c:v>
                </c:pt>
                <c:pt idx="134">
                  <c:v>45124</c:v>
                </c:pt>
                <c:pt idx="135">
                  <c:v>45125</c:v>
                </c:pt>
                <c:pt idx="136">
                  <c:v>45126</c:v>
                </c:pt>
                <c:pt idx="137">
                  <c:v>45127</c:v>
                </c:pt>
                <c:pt idx="138">
                  <c:v>45128</c:v>
                </c:pt>
                <c:pt idx="139">
                  <c:v>45131</c:v>
                </c:pt>
                <c:pt idx="140">
                  <c:v>45132</c:v>
                </c:pt>
                <c:pt idx="141">
                  <c:v>45133</c:v>
                </c:pt>
                <c:pt idx="142">
                  <c:v>45134</c:v>
                </c:pt>
                <c:pt idx="143">
                  <c:v>45135</c:v>
                </c:pt>
                <c:pt idx="144">
                  <c:v>45138</c:v>
                </c:pt>
                <c:pt idx="145">
                  <c:v>45139</c:v>
                </c:pt>
                <c:pt idx="146">
                  <c:v>45140</c:v>
                </c:pt>
                <c:pt idx="147">
                  <c:v>45141</c:v>
                </c:pt>
                <c:pt idx="148">
                  <c:v>45142</c:v>
                </c:pt>
                <c:pt idx="149">
                  <c:v>45145</c:v>
                </c:pt>
                <c:pt idx="150">
                  <c:v>45146</c:v>
                </c:pt>
                <c:pt idx="151">
                  <c:v>45147</c:v>
                </c:pt>
                <c:pt idx="152">
                  <c:v>45148</c:v>
                </c:pt>
                <c:pt idx="153">
                  <c:v>45149</c:v>
                </c:pt>
                <c:pt idx="154">
                  <c:v>45152</c:v>
                </c:pt>
                <c:pt idx="155">
                  <c:v>45153</c:v>
                </c:pt>
                <c:pt idx="156">
                  <c:v>45154</c:v>
                </c:pt>
                <c:pt idx="157">
                  <c:v>45155</c:v>
                </c:pt>
                <c:pt idx="158">
                  <c:v>45156</c:v>
                </c:pt>
                <c:pt idx="159">
                  <c:v>45159</c:v>
                </c:pt>
                <c:pt idx="160">
                  <c:v>45160</c:v>
                </c:pt>
                <c:pt idx="161">
                  <c:v>45161</c:v>
                </c:pt>
                <c:pt idx="162">
                  <c:v>45162</c:v>
                </c:pt>
                <c:pt idx="163">
                  <c:v>45163</c:v>
                </c:pt>
                <c:pt idx="164">
                  <c:v>45166</c:v>
                </c:pt>
                <c:pt idx="165">
                  <c:v>45167</c:v>
                </c:pt>
                <c:pt idx="166">
                  <c:v>45168</c:v>
                </c:pt>
                <c:pt idx="167">
                  <c:v>45169</c:v>
                </c:pt>
                <c:pt idx="168">
                  <c:v>45170</c:v>
                </c:pt>
                <c:pt idx="169">
                  <c:v>45173</c:v>
                </c:pt>
                <c:pt idx="170">
                  <c:v>45174</c:v>
                </c:pt>
                <c:pt idx="171">
                  <c:v>45175</c:v>
                </c:pt>
                <c:pt idx="172">
                  <c:v>45176</c:v>
                </c:pt>
                <c:pt idx="173">
                  <c:v>45177</c:v>
                </c:pt>
                <c:pt idx="174">
                  <c:v>45180</c:v>
                </c:pt>
                <c:pt idx="175">
                  <c:v>45181</c:v>
                </c:pt>
                <c:pt idx="176">
                  <c:v>45182</c:v>
                </c:pt>
                <c:pt idx="177">
                  <c:v>45183</c:v>
                </c:pt>
                <c:pt idx="178">
                  <c:v>45184</c:v>
                </c:pt>
                <c:pt idx="179">
                  <c:v>45187</c:v>
                </c:pt>
                <c:pt idx="180">
                  <c:v>45188</c:v>
                </c:pt>
                <c:pt idx="181">
                  <c:v>45189</c:v>
                </c:pt>
                <c:pt idx="182">
                  <c:v>45190</c:v>
                </c:pt>
                <c:pt idx="183">
                  <c:v>45191</c:v>
                </c:pt>
                <c:pt idx="184">
                  <c:v>45194</c:v>
                </c:pt>
                <c:pt idx="185">
                  <c:v>45195</c:v>
                </c:pt>
                <c:pt idx="186">
                  <c:v>45196</c:v>
                </c:pt>
                <c:pt idx="187">
                  <c:v>45197</c:v>
                </c:pt>
                <c:pt idx="188">
                  <c:v>45198</c:v>
                </c:pt>
                <c:pt idx="189">
                  <c:v>45201</c:v>
                </c:pt>
                <c:pt idx="190">
                  <c:v>45202</c:v>
                </c:pt>
                <c:pt idx="191">
                  <c:v>45203</c:v>
                </c:pt>
                <c:pt idx="192">
                  <c:v>45204</c:v>
                </c:pt>
                <c:pt idx="193">
                  <c:v>45205</c:v>
                </c:pt>
                <c:pt idx="194">
                  <c:v>45208</c:v>
                </c:pt>
                <c:pt idx="195">
                  <c:v>45209</c:v>
                </c:pt>
                <c:pt idx="196">
                  <c:v>45210</c:v>
                </c:pt>
                <c:pt idx="197">
                  <c:v>45211</c:v>
                </c:pt>
                <c:pt idx="198">
                  <c:v>45212</c:v>
                </c:pt>
                <c:pt idx="199">
                  <c:v>45215</c:v>
                </c:pt>
                <c:pt idx="200">
                  <c:v>45216</c:v>
                </c:pt>
                <c:pt idx="201">
                  <c:v>45217</c:v>
                </c:pt>
                <c:pt idx="202">
                  <c:v>45218</c:v>
                </c:pt>
                <c:pt idx="203">
                  <c:v>45219</c:v>
                </c:pt>
                <c:pt idx="204">
                  <c:v>45222</c:v>
                </c:pt>
                <c:pt idx="205">
                  <c:v>45223</c:v>
                </c:pt>
                <c:pt idx="206">
                  <c:v>45224</c:v>
                </c:pt>
                <c:pt idx="207">
                  <c:v>45225</c:v>
                </c:pt>
                <c:pt idx="208">
                  <c:v>45226</c:v>
                </c:pt>
                <c:pt idx="209">
                  <c:v>45229</c:v>
                </c:pt>
                <c:pt idx="210">
                  <c:v>45230</c:v>
                </c:pt>
                <c:pt idx="211">
                  <c:v>45231</c:v>
                </c:pt>
                <c:pt idx="212">
                  <c:v>45232</c:v>
                </c:pt>
                <c:pt idx="213">
                  <c:v>45233</c:v>
                </c:pt>
                <c:pt idx="214">
                  <c:v>45236</c:v>
                </c:pt>
                <c:pt idx="215">
                  <c:v>45237</c:v>
                </c:pt>
                <c:pt idx="216">
                  <c:v>45238</c:v>
                </c:pt>
                <c:pt idx="217">
                  <c:v>45239</c:v>
                </c:pt>
                <c:pt idx="218">
                  <c:v>45240</c:v>
                </c:pt>
                <c:pt idx="219">
                  <c:v>45243</c:v>
                </c:pt>
                <c:pt idx="220">
                  <c:v>45244</c:v>
                </c:pt>
                <c:pt idx="221">
                  <c:v>45245</c:v>
                </c:pt>
                <c:pt idx="222">
                  <c:v>45246</c:v>
                </c:pt>
                <c:pt idx="223">
                  <c:v>45247</c:v>
                </c:pt>
                <c:pt idx="224">
                  <c:v>45250</c:v>
                </c:pt>
                <c:pt idx="225">
                  <c:v>45251</c:v>
                </c:pt>
                <c:pt idx="226">
                  <c:v>45252</c:v>
                </c:pt>
                <c:pt idx="227">
                  <c:v>45253</c:v>
                </c:pt>
                <c:pt idx="228">
                  <c:v>45254</c:v>
                </c:pt>
                <c:pt idx="229">
                  <c:v>45257</c:v>
                </c:pt>
                <c:pt idx="230">
                  <c:v>45258</c:v>
                </c:pt>
                <c:pt idx="231">
                  <c:v>45259</c:v>
                </c:pt>
                <c:pt idx="232">
                  <c:v>45260</c:v>
                </c:pt>
                <c:pt idx="233">
                  <c:v>45261</c:v>
                </c:pt>
                <c:pt idx="234">
                  <c:v>45264</c:v>
                </c:pt>
                <c:pt idx="235">
                  <c:v>45265</c:v>
                </c:pt>
                <c:pt idx="236">
                  <c:v>45266</c:v>
                </c:pt>
                <c:pt idx="237">
                  <c:v>45267</c:v>
                </c:pt>
                <c:pt idx="238">
                  <c:v>45268</c:v>
                </c:pt>
                <c:pt idx="239">
                  <c:v>45271</c:v>
                </c:pt>
                <c:pt idx="240">
                  <c:v>45272</c:v>
                </c:pt>
                <c:pt idx="241">
                  <c:v>45273</c:v>
                </c:pt>
                <c:pt idx="242">
                  <c:v>45274</c:v>
                </c:pt>
                <c:pt idx="243">
                  <c:v>45275</c:v>
                </c:pt>
                <c:pt idx="244">
                  <c:v>45278</c:v>
                </c:pt>
                <c:pt idx="245">
                  <c:v>45279</c:v>
                </c:pt>
                <c:pt idx="246">
                  <c:v>45280</c:v>
                </c:pt>
                <c:pt idx="247">
                  <c:v>45281</c:v>
                </c:pt>
                <c:pt idx="248">
                  <c:v>45282</c:v>
                </c:pt>
                <c:pt idx="249">
                  <c:v>45285</c:v>
                </c:pt>
                <c:pt idx="250">
                  <c:v>45286</c:v>
                </c:pt>
                <c:pt idx="251">
                  <c:v>45287</c:v>
                </c:pt>
                <c:pt idx="252">
                  <c:v>45288</c:v>
                </c:pt>
                <c:pt idx="253">
                  <c:v>45289</c:v>
                </c:pt>
                <c:pt idx="254">
                  <c:v>45294</c:v>
                </c:pt>
                <c:pt idx="255">
                  <c:v>45295</c:v>
                </c:pt>
                <c:pt idx="256">
                  <c:v>45296</c:v>
                </c:pt>
                <c:pt idx="257">
                  <c:v>45299</c:v>
                </c:pt>
                <c:pt idx="258">
                  <c:v>45300</c:v>
                </c:pt>
                <c:pt idx="259">
                  <c:v>45301</c:v>
                </c:pt>
                <c:pt idx="260">
                  <c:v>45302</c:v>
                </c:pt>
                <c:pt idx="261">
                  <c:v>45303</c:v>
                </c:pt>
                <c:pt idx="262">
                  <c:v>45306</c:v>
                </c:pt>
                <c:pt idx="263">
                  <c:v>45307</c:v>
                </c:pt>
                <c:pt idx="264">
                  <c:v>45308</c:v>
                </c:pt>
                <c:pt idx="265">
                  <c:v>45309</c:v>
                </c:pt>
                <c:pt idx="266">
                  <c:v>45310</c:v>
                </c:pt>
                <c:pt idx="267">
                  <c:v>45313</c:v>
                </c:pt>
                <c:pt idx="268">
                  <c:v>45314</c:v>
                </c:pt>
                <c:pt idx="269">
                  <c:v>45315</c:v>
                </c:pt>
                <c:pt idx="270">
                  <c:v>45316</c:v>
                </c:pt>
                <c:pt idx="271">
                  <c:v>45317</c:v>
                </c:pt>
                <c:pt idx="272">
                  <c:v>45320</c:v>
                </c:pt>
                <c:pt idx="273">
                  <c:v>45321</c:v>
                </c:pt>
                <c:pt idx="274">
                  <c:v>45322</c:v>
                </c:pt>
                <c:pt idx="275">
                  <c:v>45323</c:v>
                </c:pt>
                <c:pt idx="276">
                  <c:v>45324</c:v>
                </c:pt>
                <c:pt idx="277">
                  <c:v>45327</c:v>
                </c:pt>
                <c:pt idx="278">
                  <c:v>45328</c:v>
                </c:pt>
                <c:pt idx="279">
                  <c:v>45329</c:v>
                </c:pt>
                <c:pt idx="280">
                  <c:v>45330</c:v>
                </c:pt>
                <c:pt idx="281">
                  <c:v>45331</c:v>
                </c:pt>
                <c:pt idx="282">
                  <c:v>45334</c:v>
                </c:pt>
                <c:pt idx="283">
                  <c:v>45335</c:v>
                </c:pt>
                <c:pt idx="284">
                  <c:v>45336</c:v>
                </c:pt>
                <c:pt idx="285">
                  <c:v>45337</c:v>
                </c:pt>
                <c:pt idx="286">
                  <c:v>45338</c:v>
                </c:pt>
                <c:pt idx="287">
                  <c:v>45341</c:v>
                </c:pt>
                <c:pt idx="288">
                  <c:v>45342</c:v>
                </c:pt>
                <c:pt idx="289">
                  <c:v>45343</c:v>
                </c:pt>
                <c:pt idx="290">
                  <c:v>45344</c:v>
                </c:pt>
                <c:pt idx="291">
                  <c:v>45348</c:v>
                </c:pt>
                <c:pt idx="292">
                  <c:v>45349</c:v>
                </c:pt>
                <c:pt idx="293">
                  <c:v>45350</c:v>
                </c:pt>
                <c:pt idx="294">
                  <c:v>45351</c:v>
                </c:pt>
                <c:pt idx="295">
                  <c:v>45352</c:v>
                </c:pt>
                <c:pt idx="296">
                  <c:v>45355</c:v>
                </c:pt>
                <c:pt idx="297">
                  <c:v>45356</c:v>
                </c:pt>
                <c:pt idx="298">
                  <c:v>45357</c:v>
                </c:pt>
                <c:pt idx="299">
                  <c:v>45358</c:v>
                </c:pt>
                <c:pt idx="300">
                  <c:v>45362</c:v>
                </c:pt>
                <c:pt idx="301">
                  <c:v>45363</c:v>
                </c:pt>
                <c:pt idx="302">
                  <c:v>45364</c:v>
                </c:pt>
                <c:pt idx="303">
                  <c:v>45365</c:v>
                </c:pt>
                <c:pt idx="304">
                  <c:v>45366</c:v>
                </c:pt>
                <c:pt idx="305">
                  <c:v>45369</c:v>
                </c:pt>
                <c:pt idx="306">
                  <c:v>45370</c:v>
                </c:pt>
                <c:pt idx="307">
                  <c:v>45371</c:v>
                </c:pt>
                <c:pt idx="308">
                  <c:v>45372</c:v>
                </c:pt>
                <c:pt idx="309">
                  <c:v>45373</c:v>
                </c:pt>
                <c:pt idx="310">
                  <c:v>45376</c:v>
                </c:pt>
                <c:pt idx="311">
                  <c:v>45377</c:v>
                </c:pt>
                <c:pt idx="312">
                  <c:v>45378</c:v>
                </c:pt>
                <c:pt idx="313">
                  <c:v>45379</c:v>
                </c:pt>
                <c:pt idx="314">
                  <c:v>45380</c:v>
                </c:pt>
                <c:pt idx="315">
                  <c:v>45383</c:v>
                </c:pt>
                <c:pt idx="316">
                  <c:v>45384</c:v>
                </c:pt>
                <c:pt idx="317">
                  <c:v>45385</c:v>
                </c:pt>
                <c:pt idx="318">
                  <c:v>45386</c:v>
                </c:pt>
                <c:pt idx="319">
                  <c:v>45387</c:v>
                </c:pt>
                <c:pt idx="320">
                  <c:v>45390</c:v>
                </c:pt>
                <c:pt idx="321">
                  <c:v>45391</c:v>
                </c:pt>
                <c:pt idx="322">
                  <c:v>45392</c:v>
                </c:pt>
                <c:pt idx="323">
                  <c:v>45393</c:v>
                </c:pt>
                <c:pt idx="324">
                  <c:v>45394</c:v>
                </c:pt>
                <c:pt idx="325">
                  <c:v>45397</c:v>
                </c:pt>
                <c:pt idx="326">
                  <c:v>45398</c:v>
                </c:pt>
                <c:pt idx="327">
                  <c:v>45399</c:v>
                </c:pt>
                <c:pt idx="328">
                  <c:v>45400</c:v>
                </c:pt>
                <c:pt idx="329">
                  <c:v>45401</c:v>
                </c:pt>
                <c:pt idx="330">
                  <c:v>45404</c:v>
                </c:pt>
                <c:pt idx="331">
                  <c:v>45405</c:v>
                </c:pt>
                <c:pt idx="332">
                  <c:v>45406</c:v>
                </c:pt>
                <c:pt idx="333">
                  <c:v>45407</c:v>
                </c:pt>
                <c:pt idx="334">
                  <c:v>45408</c:v>
                </c:pt>
                <c:pt idx="335">
                  <c:v>45411</c:v>
                </c:pt>
                <c:pt idx="336">
                  <c:v>45412</c:v>
                </c:pt>
                <c:pt idx="337">
                  <c:v>45414</c:v>
                </c:pt>
                <c:pt idx="338">
                  <c:v>45415</c:v>
                </c:pt>
                <c:pt idx="339">
                  <c:v>45418</c:v>
                </c:pt>
                <c:pt idx="340">
                  <c:v>45419</c:v>
                </c:pt>
                <c:pt idx="341">
                  <c:v>45420</c:v>
                </c:pt>
                <c:pt idx="342">
                  <c:v>45422</c:v>
                </c:pt>
                <c:pt idx="343">
                  <c:v>45425</c:v>
                </c:pt>
                <c:pt idx="344">
                  <c:v>45426</c:v>
                </c:pt>
                <c:pt idx="345">
                  <c:v>45427</c:v>
                </c:pt>
                <c:pt idx="346">
                  <c:v>45428</c:v>
                </c:pt>
                <c:pt idx="347">
                  <c:v>45429</c:v>
                </c:pt>
                <c:pt idx="348">
                  <c:v>45432</c:v>
                </c:pt>
                <c:pt idx="349">
                  <c:v>45433</c:v>
                </c:pt>
                <c:pt idx="350">
                  <c:v>45434</c:v>
                </c:pt>
                <c:pt idx="351">
                  <c:v>45435</c:v>
                </c:pt>
                <c:pt idx="352">
                  <c:v>45436</c:v>
                </c:pt>
                <c:pt idx="353">
                  <c:v>45439</c:v>
                </c:pt>
                <c:pt idx="354">
                  <c:v>45440</c:v>
                </c:pt>
                <c:pt idx="355">
                  <c:v>45441</c:v>
                </c:pt>
                <c:pt idx="356">
                  <c:v>45442</c:v>
                </c:pt>
                <c:pt idx="357">
                  <c:v>45443</c:v>
                </c:pt>
                <c:pt idx="358">
                  <c:v>45446</c:v>
                </c:pt>
                <c:pt idx="359">
                  <c:v>45447</c:v>
                </c:pt>
                <c:pt idx="360">
                  <c:v>45448</c:v>
                </c:pt>
                <c:pt idx="361">
                  <c:v>45449</c:v>
                </c:pt>
                <c:pt idx="362">
                  <c:v>45450</c:v>
                </c:pt>
                <c:pt idx="363">
                  <c:v>45453</c:v>
                </c:pt>
                <c:pt idx="364">
                  <c:v>45454</c:v>
                </c:pt>
                <c:pt idx="365">
                  <c:v>45456</c:v>
                </c:pt>
                <c:pt idx="366">
                  <c:v>45457</c:v>
                </c:pt>
                <c:pt idx="367">
                  <c:v>45460</c:v>
                </c:pt>
                <c:pt idx="368">
                  <c:v>45461</c:v>
                </c:pt>
                <c:pt idx="369">
                  <c:v>45462</c:v>
                </c:pt>
                <c:pt idx="370">
                  <c:v>45463</c:v>
                </c:pt>
                <c:pt idx="371">
                  <c:v>45464</c:v>
                </c:pt>
                <c:pt idx="372">
                  <c:v>45467</c:v>
                </c:pt>
                <c:pt idx="373">
                  <c:v>45468</c:v>
                </c:pt>
                <c:pt idx="374">
                  <c:v>45469</c:v>
                </c:pt>
                <c:pt idx="375">
                  <c:v>45470</c:v>
                </c:pt>
                <c:pt idx="376">
                  <c:v>45471</c:v>
                </c:pt>
                <c:pt idx="377">
                  <c:v>45474</c:v>
                </c:pt>
                <c:pt idx="378">
                  <c:v>45475</c:v>
                </c:pt>
                <c:pt idx="379">
                  <c:v>45476</c:v>
                </c:pt>
                <c:pt idx="380">
                  <c:v>45477</c:v>
                </c:pt>
                <c:pt idx="381">
                  <c:v>45478</c:v>
                </c:pt>
                <c:pt idx="382">
                  <c:v>45481</c:v>
                </c:pt>
                <c:pt idx="383">
                  <c:v>45482</c:v>
                </c:pt>
                <c:pt idx="384">
                  <c:v>45483</c:v>
                </c:pt>
                <c:pt idx="385">
                  <c:v>45484</c:v>
                </c:pt>
                <c:pt idx="386">
                  <c:v>45485</c:v>
                </c:pt>
                <c:pt idx="387">
                  <c:v>45488</c:v>
                </c:pt>
                <c:pt idx="388">
                  <c:v>45489</c:v>
                </c:pt>
                <c:pt idx="389">
                  <c:v>45490</c:v>
                </c:pt>
                <c:pt idx="390">
                  <c:v>45491</c:v>
                </c:pt>
                <c:pt idx="391">
                  <c:v>45492</c:v>
                </c:pt>
                <c:pt idx="392">
                  <c:v>45495</c:v>
                </c:pt>
                <c:pt idx="393">
                  <c:v>45496</c:v>
                </c:pt>
                <c:pt idx="394">
                  <c:v>45497</c:v>
                </c:pt>
                <c:pt idx="395">
                  <c:v>45498</c:v>
                </c:pt>
                <c:pt idx="396">
                  <c:v>45499</c:v>
                </c:pt>
                <c:pt idx="397">
                  <c:v>45502</c:v>
                </c:pt>
                <c:pt idx="398">
                  <c:v>45503</c:v>
                </c:pt>
                <c:pt idx="399">
                  <c:v>45504</c:v>
                </c:pt>
                <c:pt idx="400">
                  <c:v>45505</c:v>
                </c:pt>
                <c:pt idx="401">
                  <c:v>45506</c:v>
                </c:pt>
                <c:pt idx="402">
                  <c:v>45509</c:v>
                </c:pt>
                <c:pt idx="403">
                  <c:v>45510</c:v>
                </c:pt>
                <c:pt idx="404">
                  <c:v>45511</c:v>
                </c:pt>
                <c:pt idx="405">
                  <c:v>45512</c:v>
                </c:pt>
                <c:pt idx="406">
                  <c:v>45513</c:v>
                </c:pt>
                <c:pt idx="407">
                  <c:v>45516</c:v>
                </c:pt>
                <c:pt idx="408">
                  <c:v>45517</c:v>
                </c:pt>
                <c:pt idx="409">
                  <c:v>45518</c:v>
                </c:pt>
                <c:pt idx="410">
                  <c:v>45519</c:v>
                </c:pt>
                <c:pt idx="411">
                  <c:v>45520</c:v>
                </c:pt>
                <c:pt idx="412">
                  <c:v>45523</c:v>
                </c:pt>
                <c:pt idx="413">
                  <c:v>45524</c:v>
                </c:pt>
                <c:pt idx="414">
                  <c:v>45525</c:v>
                </c:pt>
                <c:pt idx="415">
                  <c:v>45526</c:v>
                </c:pt>
                <c:pt idx="416">
                  <c:v>45527</c:v>
                </c:pt>
                <c:pt idx="417">
                  <c:v>45530</c:v>
                </c:pt>
                <c:pt idx="418">
                  <c:v>45531</c:v>
                </c:pt>
                <c:pt idx="419">
                  <c:v>45532</c:v>
                </c:pt>
                <c:pt idx="420">
                  <c:v>45533</c:v>
                </c:pt>
                <c:pt idx="421">
                  <c:v>45534</c:v>
                </c:pt>
                <c:pt idx="422">
                  <c:v>45537</c:v>
                </c:pt>
                <c:pt idx="423">
                  <c:v>45538</c:v>
                </c:pt>
                <c:pt idx="424">
                  <c:v>45539</c:v>
                </c:pt>
                <c:pt idx="425">
                  <c:v>45540</c:v>
                </c:pt>
                <c:pt idx="426">
                  <c:v>45541</c:v>
                </c:pt>
                <c:pt idx="427">
                  <c:v>45544</c:v>
                </c:pt>
                <c:pt idx="428">
                  <c:v>45545</c:v>
                </c:pt>
                <c:pt idx="429">
                  <c:v>45546</c:v>
                </c:pt>
                <c:pt idx="430">
                  <c:v>45547</c:v>
                </c:pt>
                <c:pt idx="431">
                  <c:v>45548</c:v>
                </c:pt>
                <c:pt idx="432">
                  <c:v>45551</c:v>
                </c:pt>
                <c:pt idx="433">
                  <c:v>45552</c:v>
                </c:pt>
                <c:pt idx="434">
                  <c:v>45553</c:v>
                </c:pt>
                <c:pt idx="435">
                  <c:v>45554</c:v>
                </c:pt>
                <c:pt idx="436">
                  <c:v>45555</c:v>
                </c:pt>
                <c:pt idx="437">
                  <c:v>45558</c:v>
                </c:pt>
                <c:pt idx="438">
                  <c:v>45559</c:v>
                </c:pt>
                <c:pt idx="439">
                  <c:v>45560</c:v>
                </c:pt>
                <c:pt idx="440">
                  <c:v>45561</c:v>
                </c:pt>
                <c:pt idx="441">
                  <c:v>45562</c:v>
                </c:pt>
                <c:pt idx="442">
                  <c:v>45565</c:v>
                </c:pt>
                <c:pt idx="443">
                  <c:v>45566</c:v>
                </c:pt>
                <c:pt idx="444">
                  <c:v>45567</c:v>
                </c:pt>
                <c:pt idx="445">
                  <c:v>45568</c:v>
                </c:pt>
                <c:pt idx="446">
                  <c:v>45569</c:v>
                </c:pt>
                <c:pt idx="447">
                  <c:v>45572</c:v>
                </c:pt>
                <c:pt idx="448">
                  <c:v>45573</c:v>
                </c:pt>
                <c:pt idx="449">
                  <c:v>45574</c:v>
                </c:pt>
                <c:pt idx="450">
                  <c:v>45575</c:v>
                </c:pt>
                <c:pt idx="451">
                  <c:v>45576</c:v>
                </c:pt>
                <c:pt idx="452">
                  <c:v>45579</c:v>
                </c:pt>
                <c:pt idx="453">
                  <c:v>45580</c:v>
                </c:pt>
                <c:pt idx="454">
                  <c:v>45581</c:v>
                </c:pt>
                <c:pt idx="455">
                  <c:v>45582</c:v>
                </c:pt>
                <c:pt idx="456">
                  <c:v>45583</c:v>
                </c:pt>
                <c:pt idx="457">
                  <c:v>45586</c:v>
                </c:pt>
                <c:pt idx="458">
                  <c:v>45587</c:v>
                </c:pt>
                <c:pt idx="459">
                  <c:v>45588</c:v>
                </c:pt>
                <c:pt idx="460">
                  <c:v>45589</c:v>
                </c:pt>
                <c:pt idx="461">
                  <c:v>45590</c:v>
                </c:pt>
                <c:pt idx="462">
                  <c:v>45593</c:v>
                </c:pt>
                <c:pt idx="463">
                  <c:v>45594</c:v>
                </c:pt>
                <c:pt idx="464">
                  <c:v>45595</c:v>
                </c:pt>
                <c:pt idx="465">
                  <c:v>45596</c:v>
                </c:pt>
                <c:pt idx="466">
                  <c:v>45597</c:v>
                </c:pt>
                <c:pt idx="467">
                  <c:v>45601</c:v>
                </c:pt>
                <c:pt idx="468">
                  <c:v>45602</c:v>
                </c:pt>
                <c:pt idx="469">
                  <c:v>45603</c:v>
                </c:pt>
                <c:pt idx="470">
                  <c:v>45604</c:v>
                </c:pt>
                <c:pt idx="471">
                  <c:v>45607</c:v>
                </c:pt>
                <c:pt idx="472">
                  <c:v>45608</c:v>
                </c:pt>
                <c:pt idx="473">
                  <c:v>45609</c:v>
                </c:pt>
                <c:pt idx="474">
                  <c:v>45610</c:v>
                </c:pt>
                <c:pt idx="475">
                  <c:v>45611</c:v>
                </c:pt>
                <c:pt idx="476">
                  <c:v>45614</c:v>
                </c:pt>
                <c:pt idx="477">
                  <c:v>45615</c:v>
                </c:pt>
                <c:pt idx="478">
                  <c:v>45616</c:v>
                </c:pt>
                <c:pt idx="479">
                  <c:v>45617</c:v>
                </c:pt>
                <c:pt idx="480">
                  <c:v>45618</c:v>
                </c:pt>
                <c:pt idx="481">
                  <c:v>45621</c:v>
                </c:pt>
                <c:pt idx="482">
                  <c:v>45622</c:v>
                </c:pt>
                <c:pt idx="483">
                  <c:v>45623</c:v>
                </c:pt>
                <c:pt idx="484">
                  <c:v>45624</c:v>
                </c:pt>
                <c:pt idx="485">
                  <c:v>45625</c:v>
                </c:pt>
                <c:pt idx="486">
                  <c:v>45628</c:v>
                </c:pt>
                <c:pt idx="487">
                  <c:v>45629</c:v>
                </c:pt>
                <c:pt idx="488">
                  <c:v>45630</c:v>
                </c:pt>
                <c:pt idx="489">
                  <c:v>45631</c:v>
                </c:pt>
                <c:pt idx="490">
                  <c:v>45632</c:v>
                </c:pt>
                <c:pt idx="491">
                  <c:v>45635</c:v>
                </c:pt>
                <c:pt idx="492">
                  <c:v>45636</c:v>
                </c:pt>
                <c:pt idx="493">
                  <c:v>45637</c:v>
                </c:pt>
                <c:pt idx="494">
                  <c:v>45638</c:v>
                </c:pt>
                <c:pt idx="495">
                  <c:v>45639</c:v>
                </c:pt>
                <c:pt idx="496">
                  <c:v>45642</c:v>
                </c:pt>
                <c:pt idx="497">
                  <c:v>45643</c:v>
                </c:pt>
                <c:pt idx="498">
                  <c:v>45644</c:v>
                </c:pt>
                <c:pt idx="499">
                  <c:v>45645</c:v>
                </c:pt>
                <c:pt idx="500">
                  <c:v>45646</c:v>
                </c:pt>
                <c:pt idx="501">
                  <c:v>45649</c:v>
                </c:pt>
                <c:pt idx="502">
                  <c:v>45650</c:v>
                </c:pt>
                <c:pt idx="503">
                  <c:v>45651</c:v>
                </c:pt>
                <c:pt idx="504">
                  <c:v>45652</c:v>
                </c:pt>
                <c:pt idx="505">
                  <c:v>45653</c:v>
                </c:pt>
                <c:pt idx="506">
                  <c:v>45656</c:v>
                </c:pt>
              </c:numCache>
            </c:numRef>
          </c:cat>
          <c:val>
            <c:numRef>
              <c:f>'5_Old'!$P$7:$P$513</c:f>
            </c:numRef>
          </c:val>
          <c:smooth val="0"/>
          <c:extLst>
            <c:ext xmlns:c16="http://schemas.microsoft.com/office/drawing/2014/chart" uri="{C3380CC4-5D6E-409C-BE32-E72D297353CC}">
              <c16:uniqueId val="{00000008-B17E-4507-9205-3D874107C977}"/>
            </c:ext>
          </c:extLst>
        </c:ser>
        <c:ser>
          <c:idx val="9"/>
          <c:order val="9"/>
          <c:tx>
            <c:strRef>
              <c:f>'5_Old'!$Q$6</c:f>
              <c:strCache>
                <c:ptCount val="1"/>
                <c:pt idx="0">
                  <c:v>Индекс МосБиржи IPO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numRef>
              <c:f>'5_Old'!$G$7:$G$513</c:f>
              <c:numCache>
                <c:formatCode>m/d/yyyy</c:formatCode>
                <c:ptCount val="507"/>
                <c:pt idx="0">
                  <c:v>44929</c:v>
                </c:pt>
                <c:pt idx="1">
                  <c:v>44930</c:v>
                </c:pt>
                <c:pt idx="2">
                  <c:v>44931</c:v>
                </c:pt>
                <c:pt idx="3">
                  <c:v>44932</c:v>
                </c:pt>
                <c:pt idx="4">
                  <c:v>44935</c:v>
                </c:pt>
                <c:pt idx="5">
                  <c:v>44936</c:v>
                </c:pt>
                <c:pt idx="6">
                  <c:v>44937</c:v>
                </c:pt>
                <c:pt idx="7">
                  <c:v>44938</c:v>
                </c:pt>
                <c:pt idx="8">
                  <c:v>44939</c:v>
                </c:pt>
                <c:pt idx="9">
                  <c:v>44942</c:v>
                </c:pt>
                <c:pt idx="10">
                  <c:v>44943</c:v>
                </c:pt>
                <c:pt idx="11">
                  <c:v>44944</c:v>
                </c:pt>
                <c:pt idx="12">
                  <c:v>44945</c:v>
                </c:pt>
                <c:pt idx="13">
                  <c:v>44946</c:v>
                </c:pt>
                <c:pt idx="14">
                  <c:v>44949</c:v>
                </c:pt>
                <c:pt idx="15">
                  <c:v>44950</c:v>
                </c:pt>
                <c:pt idx="16">
                  <c:v>44951</c:v>
                </c:pt>
                <c:pt idx="17">
                  <c:v>44952</c:v>
                </c:pt>
                <c:pt idx="18">
                  <c:v>44953</c:v>
                </c:pt>
                <c:pt idx="19">
                  <c:v>44956</c:v>
                </c:pt>
                <c:pt idx="20">
                  <c:v>44957</c:v>
                </c:pt>
                <c:pt idx="21">
                  <c:v>44958</c:v>
                </c:pt>
                <c:pt idx="22">
                  <c:v>44959</c:v>
                </c:pt>
                <c:pt idx="23">
                  <c:v>44960</c:v>
                </c:pt>
                <c:pt idx="24">
                  <c:v>44963</c:v>
                </c:pt>
                <c:pt idx="25">
                  <c:v>44964</c:v>
                </c:pt>
                <c:pt idx="26">
                  <c:v>44965</c:v>
                </c:pt>
                <c:pt idx="27">
                  <c:v>44966</c:v>
                </c:pt>
                <c:pt idx="28">
                  <c:v>44967</c:v>
                </c:pt>
                <c:pt idx="29">
                  <c:v>44970</c:v>
                </c:pt>
                <c:pt idx="30">
                  <c:v>44971</c:v>
                </c:pt>
                <c:pt idx="31">
                  <c:v>44972</c:v>
                </c:pt>
                <c:pt idx="32">
                  <c:v>44973</c:v>
                </c:pt>
                <c:pt idx="33">
                  <c:v>44974</c:v>
                </c:pt>
                <c:pt idx="34">
                  <c:v>44977</c:v>
                </c:pt>
                <c:pt idx="35">
                  <c:v>44978</c:v>
                </c:pt>
                <c:pt idx="36">
                  <c:v>44979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45006</c:v>
                </c:pt>
                <c:pt idx="54">
                  <c:v>45007</c:v>
                </c:pt>
                <c:pt idx="55">
                  <c:v>45008</c:v>
                </c:pt>
                <c:pt idx="56">
                  <c:v>45009</c:v>
                </c:pt>
                <c:pt idx="57">
                  <c:v>45012</c:v>
                </c:pt>
                <c:pt idx="58">
                  <c:v>45013</c:v>
                </c:pt>
                <c:pt idx="59">
                  <c:v>45014</c:v>
                </c:pt>
                <c:pt idx="60">
                  <c:v>45015</c:v>
                </c:pt>
                <c:pt idx="61">
                  <c:v>45016</c:v>
                </c:pt>
                <c:pt idx="62">
                  <c:v>45019</c:v>
                </c:pt>
                <c:pt idx="63">
                  <c:v>45020</c:v>
                </c:pt>
                <c:pt idx="64">
                  <c:v>45021</c:v>
                </c:pt>
                <c:pt idx="65">
                  <c:v>45022</c:v>
                </c:pt>
                <c:pt idx="66">
                  <c:v>45023</c:v>
                </c:pt>
                <c:pt idx="67">
                  <c:v>45026</c:v>
                </c:pt>
                <c:pt idx="68">
                  <c:v>45027</c:v>
                </c:pt>
                <c:pt idx="69">
                  <c:v>45028</c:v>
                </c:pt>
                <c:pt idx="70">
                  <c:v>45029</c:v>
                </c:pt>
                <c:pt idx="71">
                  <c:v>45030</c:v>
                </c:pt>
                <c:pt idx="72">
                  <c:v>45033</c:v>
                </c:pt>
                <c:pt idx="73">
                  <c:v>45034</c:v>
                </c:pt>
                <c:pt idx="74">
                  <c:v>45035</c:v>
                </c:pt>
                <c:pt idx="75">
                  <c:v>45036</c:v>
                </c:pt>
                <c:pt idx="76">
                  <c:v>45037</c:v>
                </c:pt>
                <c:pt idx="77">
                  <c:v>45040</c:v>
                </c:pt>
                <c:pt idx="78">
                  <c:v>45041</c:v>
                </c:pt>
                <c:pt idx="79">
                  <c:v>45042</c:v>
                </c:pt>
                <c:pt idx="80">
                  <c:v>45043</c:v>
                </c:pt>
                <c:pt idx="81">
                  <c:v>45044</c:v>
                </c:pt>
                <c:pt idx="82">
                  <c:v>45048</c:v>
                </c:pt>
                <c:pt idx="83">
                  <c:v>45049</c:v>
                </c:pt>
                <c:pt idx="84">
                  <c:v>45050</c:v>
                </c:pt>
                <c:pt idx="85">
                  <c:v>45051</c:v>
                </c:pt>
                <c:pt idx="86">
                  <c:v>45054</c:v>
                </c:pt>
                <c:pt idx="87">
                  <c:v>45056</c:v>
                </c:pt>
                <c:pt idx="88">
                  <c:v>45057</c:v>
                </c:pt>
                <c:pt idx="89">
                  <c:v>45058</c:v>
                </c:pt>
                <c:pt idx="90">
                  <c:v>45061</c:v>
                </c:pt>
                <c:pt idx="91">
                  <c:v>45062</c:v>
                </c:pt>
                <c:pt idx="92">
                  <c:v>45063</c:v>
                </c:pt>
                <c:pt idx="93">
                  <c:v>45064</c:v>
                </c:pt>
                <c:pt idx="94">
                  <c:v>45065</c:v>
                </c:pt>
                <c:pt idx="95">
                  <c:v>45068</c:v>
                </c:pt>
                <c:pt idx="96">
                  <c:v>45069</c:v>
                </c:pt>
                <c:pt idx="97">
                  <c:v>45070</c:v>
                </c:pt>
                <c:pt idx="98">
                  <c:v>45071</c:v>
                </c:pt>
                <c:pt idx="99">
                  <c:v>45072</c:v>
                </c:pt>
                <c:pt idx="100">
                  <c:v>45075</c:v>
                </c:pt>
                <c:pt idx="101">
                  <c:v>45076</c:v>
                </c:pt>
                <c:pt idx="102">
                  <c:v>45077</c:v>
                </c:pt>
                <c:pt idx="103">
                  <c:v>45078</c:v>
                </c:pt>
                <c:pt idx="104">
                  <c:v>45079</c:v>
                </c:pt>
                <c:pt idx="105">
                  <c:v>45082</c:v>
                </c:pt>
                <c:pt idx="106">
                  <c:v>45083</c:v>
                </c:pt>
                <c:pt idx="107">
                  <c:v>45084</c:v>
                </c:pt>
                <c:pt idx="108">
                  <c:v>45085</c:v>
                </c:pt>
                <c:pt idx="109">
                  <c:v>45086</c:v>
                </c:pt>
                <c:pt idx="110">
                  <c:v>45090</c:v>
                </c:pt>
                <c:pt idx="111">
                  <c:v>45091</c:v>
                </c:pt>
                <c:pt idx="112">
                  <c:v>45092</c:v>
                </c:pt>
                <c:pt idx="113">
                  <c:v>45093</c:v>
                </c:pt>
                <c:pt idx="114">
                  <c:v>45096</c:v>
                </c:pt>
                <c:pt idx="115">
                  <c:v>45097</c:v>
                </c:pt>
                <c:pt idx="116">
                  <c:v>45098</c:v>
                </c:pt>
                <c:pt idx="117">
                  <c:v>45099</c:v>
                </c:pt>
                <c:pt idx="118">
                  <c:v>45100</c:v>
                </c:pt>
                <c:pt idx="119">
                  <c:v>45103</c:v>
                </c:pt>
                <c:pt idx="120">
                  <c:v>45104</c:v>
                </c:pt>
                <c:pt idx="121">
                  <c:v>45105</c:v>
                </c:pt>
                <c:pt idx="122">
                  <c:v>45106</c:v>
                </c:pt>
                <c:pt idx="123">
                  <c:v>45107</c:v>
                </c:pt>
                <c:pt idx="124">
                  <c:v>45110</c:v>
                </c:pt>
                <c:pt idx="125">
                  <c:v>45111</c:v>
                </c:pt>
                <c:pt idx="126">
                  <c:v>45112</c:v>
                </c:pt>
                <c:pt idx="127">
                  <c:v>45113</c:v>
                </c:pt>
                <c:pt idx="128">
                  <c:v>45114</c:v>
                </c:pt>
                <c:pt idx="129">
                  <c:v>45117</c:v>
                </c:pt>
                <c:pt idx="130">
                  <c:v>45118</c:v>
                </c:pt>
                <c:pt idx="131">
                  <c:v>45119</c:v>
                </c:pt>
                <c:pt idx="132">
                  <c:v>45120</c:v>
                </c:pt>
                <c:pt idx="133">
                  <c:v>45121</c:v>
                </c:pt>
                <c:pt idx="134">
                  <c:v>45124</c:v>
                </c:pt>
                <c:pt idx="135">
                  <c:v>45125</c:v>
                </c:pt>
                <c:pt idx="136">
                  <c:v>45126</c:v>
                </c:pt>
                <c:pt idx="137">
                  <c:v>45127</c:v>
                </c:pt>
                <c:pt idx="138">
                  <c:v>45128</c:v>
                </c:pt>
                <c:pt idx="139">
                  <c:v>45131</c:v>
                </c:pt>
                <c:pt idx="140">
                  <c:v>45132</c:v>
                </c:pt>
                <c:pt idx="141">
                  <c:v>45133</c:v>
                </c:pt>
                <c:pt idx="142">
                  <c:v>45134</c:v>
                </c:pt>
                <c:pt idx="143">
                  <c:v>45135</c:v>
                </c:pt>
                <c:pt idx="144">
                  <c:v>45138</c:v>
                </c:pt>
                <c:pt idx="145">
                  <c:v>45139</c:v>
                </c:pt>
                <c:pt idx="146">
                  <c:v>45140</c:v>
                </c:pt>
                <c:pt idx="147">
                  <c:v>45141</c:v>
                </c:pt>
                <c:pt idx="148">
                  <c:v>45142</c:v>
                </c:pt>
                <c:pt idx="149">
                  <c:v>45145</c:v>
                </c:pt>
                <c:pt idx="150">
                  <c:v>45146</c:v>
                </c:pt>
                <c:pt idx="151">
                  <c:v>45147</c:v>
                </c:pt>
                <c:pt idx="152">
                  <c:v>45148</c:v>
                </c:pt>
                <c:pt idx="153">
                  <c:v>45149</c:v>
                </c:pt>
                <c:pt idx="154">
                  <c:v>45152</c:v>
                </c:pt>
                <c:pt idx="155">
                  <c:v>45153</c:v>
                </c:pt>
                <c:pt idx="156">
                  <c:v>45154</c:v>
                </c:pt>
                <c:pt idx="157">
                  <c:v>45155</c:v>
                </c:pt>
                <c:pt idx="158">
                  <c:v>45156</c:v>
                </c:pt>
                <c:pt idx="159">
                  <c:v>45159</c:v>
                </c:pt>
                <c:pt idx="160">
                  <c:v>45160</c:v>
                </c:pt>
                <c:pt idx="161">
                  <c:v>45161</c:v>
                </c:pt>
                <c:pt idx="162">
                  <c:v>45162</c:v>
                </c:pt>
                <c:pt idx="163">
                  <c:v>45163</c:v>
                </c:pt>
                <c:pt idx="164">
                  <c:v>45166</c:v>
                </c:pt>
                <c:pt idx="165">
                  <c:v>45167</c:v>
                </c:pt>
                <c:pt idx="166">
                  <c:v>45168</c:v>
                </c:pt>
                <c:pt idx="167">
                  <c:v>45169</c:v>
                </c:pt>
                <c:pt idx="168">
                  <c:v>45170</c:v>
                </c:pt>
                <c:pt idx="169">
                  <c:v>45173</c:v>
                </c:pt>
                <c:pt idx="170">
                  <c:v>45174</c:v>
                </c:pt>
                <c:pt idx="171">
                  <c:v>45175</c:v>
                </c:pt>
                <c:pt idx="172">
                  <c:v>45176</c:v>
                </c:pt>
                <c:pt idx="173">
                  <c:v>45177</c:v>
                </c:pt>
                <c:pt idx="174">
                  <c:v>45180</c:v>
                </c:pt>
                <c:pt idx="175">
                  <c:v>45181</c:v>
                </c:pt>
                <c:pt idx="176">
                  <c:v>45182</c:v>
                </c:pt>
                <c:pt idx="177">
                  <c:v>45183</c:v>
                </c:pt>
                <c:pt idx="178">
                  <c:v>45184</c:v>
                </c:pt>
                <c:pt idx="179">
                  <c:v>45187</c:v>
                </c:pt>
                <c:pt idx="180">
                  <c:v>45188</c:v>
                </c:pt>
                <c:pt idx="181">
                  <c:v>45189</c:v>
                </c:pt>
                <c:pt idx="182">
                  <c:v>45190</c:v>
                </c:pt>
                <c:pt idx="183">
                  <c:v>45191</c:v>
                </c:pt>
                <c:pt idx="184">
                  <c:v>45194</c:v>
                </c:pt>
                <c:pt idx="185">
                  <c:v>45195</c:v>
                </c:pt>
                <c:pt idx="186">
                  <c:v>45196</c:v>
                </c:pt>
                <c:pt idx="187">
                  <c:v>45197</c:v>
                </c:pt>
                <c:pt idx="188">
                  <c:v>45198</c:v>
                </c:pt>
                <c:pt idx="189">
                  <c:v>45201</c:v>
                </c:pt>
                <c:pt idx="190">
                  <c:v>45202</c:v>
                </c:pt>
                <c:pt idx="191">
                  <c:v>45203</c:v>
                </c:pt>
                <c:pt idx="192">
                  <c:v>45204</c:v>
                </c:pt>
                <c:pt idx="193">
                  <c:v>45205</c:v>
                </c:pt>
                <c:pt idx="194">
                  <c:v>45208</c:v>
                </c:pt>
                <c:pt idx="195">
                  <c:v>45209</c:v>
                </c:pt>
                <c:pt idx="196">
                  <c:v>45210</c:v>
                </c:pt>
                <c:pt idx="197">
                  <c:v>45211</c:v>
                </c:pt>
                <c:pt idx="198">
                  <c:v>45212</c:v>
                </c:pt>
                <c:pt idx="199">
                  <c:v>45215</c:v>
                </c:pt>
                <c:pt idx="200">
                  <c:v>45216</c:v>
                </c:pt>
                <c:pt idx="201">
                  <c:v>45217</c:v>
                </c:pt>
                <c:pt idx="202">
                  <c:v>45218</c:v>
                </c:pt>
                <c:pt idx="203">
                  <c:v>45219</c:v>
                </c:pt>
                <c:pt idx="204">
                  <c:v>45222</c:v>
                </c:pt>
                <c:pt idx="205">
                  <c:v>45223</c:v>
                </c:pt>
                <c:pt idx="206">
                  <c:v>45224</c:v>
                </c:pt>
                <c:pt idx="207">
                  <c:v>45225</c:v>
                </c:pt>
                <c:pt idx="208">
                  <c:v>45226</c:v>
                </c:pt>
                <c:pt idx="209">
                  <c:v>45229</c:v>
                </c:pt>
                <c:pt idx="210">
                  <c:v>45230</c:v>
                </c:pt>
                <c:pt idx="211">
                  <c:v>45231</c:v>
                </c:pt>
                <c:pt idx="212">
                  <c:v>45232</c:v>
                </c:pt>
                <c:pt idx="213">
                  <c:v>45233</c:v>
                </c:pt>
                <c:pt idx="214">
                  <c:v>45236</c:v>
                </c:pt>
                <c:pt idx="215">
                  <c:v>45237</c:v>
                </c:pt>
                <c:pt idx="216">
                  <c:v>45238</c:v>
                </c:pt>
                <c:pt idx="217">
                  <c:v>45239</c:v>
                </c:pt>
                <c:pt idx="218">
                  <c:v>45240</c:v>
                </c:pt>
                <c:pt idx="219">
                  <c:v>45243</c:v>
                </c:pt>
                <c:pt idx="220">
                  <c:v>45244</c:v>
                </c:pt>
                <c:pt idx="221">
                  <c:v>45245</c:v>
                </c:pt>
                <c:pt idx="222">
                  <c:v>45246</c:v>
                </c:pt>
                <c:pt idx="223">
                  <c:v>45247</c:v>
                </c:pt>
                <c:pt idx="224">
                  <c:v>45250</c:v>
                </c:pt>
                <c:pt idx="225">
                  <c:v>45251</c:v>
                </c:pt>
                <c:pt idx="226">
                  <c:v>45252</c:v>
                </c:pt>
                <c:pt idx="227">
                  <c:v>45253</c:v>
                </c:pt>
                <c:pt idx="228">
                  <c:v>45254</c:v>
                </c:pt>
                <c:pt idx="229">
                  <c:v>45257</c:v>
                </c:pt>
                <c:pt idx="230">
                  <c:v>45258</c:v>
                </c:pt>
                <c:pt idx="231">
                  <c:v>45259</c:v>
                </c:pt>
                <c:pt idx="232">
                  <c:v>45260</c:v>
                </c:pt>
                <c:pt idx="233">
                  <c:v>45261</c:v>
                </c:pt>
                <c:pt idx="234">
                  <c:v>45264</c:v>
                </c:pt>
                <c:pt idx="235">
                  <c:v>45265</c:v>
                </c:pt>
                <c:pt idx="236">
                  <c:v>45266</c:v>
                </c:pt>
                <c:pt idx="237">
                  <c:v>45267</c:v>
                </c:pt>
                <c:pt idx="238">
                  <c:v>45268</c:v>
                </c:pt>
                <c:pt idx="239">
                  <c:v>45271</c:v>
                </c:pt>
                <c:pt idx="240">
                  <c:v>45272</c:v>
                </c:pt>
                <c:pt idx="241">
                  <c:v>45273</c:v>
                </c:pt>
                <c:pt idx="242">
                  <c:v>45274</c:v>
                </c:pt>
                <c:pt idx="243">
                  <c:v>45275</c:v>
                </c:pt>
                <c:pt idx="244">
                  <c:v>45278</c:v>
                </c:pt>
                <c:pt idx="245">
                  <c:v>45279</c:v>
                </c:pt>
                <c:pt idx="246">
                  <c:v>45280</c:v>
                </c:pt>
                <c:pt idx="247">
                  <c:v>45281</c:v>
                </c:pt>
                <c:pt idx="248">
                  <c:v>45282</c:v>
                </c:pt>
                <c:pt idx="249">
                  <c:v>45285</c:v>
                </c:pt>
                <c:pt idx="250">
                  <c:v>45286</c:v>
                </c:pt>
                <c:pt idx="251">
                  <c:v>45287</c:v>
                </c:pt>
                <c:pt idx="252">
                  <c:v>45288</c:v>
                </c:pt>
                <c:pt idx="253">
                  <c:v>45289</c:v>
                </c:pt>
                <c:pt idx="254">
                  <c:v>45294</c:v>
                </c:pt>
                <c:pt idx="255">
                  <c:v>45295</c:v>
                </c:pt>
                <c:pt idx="256">
                  <c:v>45296</c:v>
                </c:pt>
                <c:pt idx="257">
                  <c:v>45299</c:v>
                </c:pt>
                <c:pt idx="258">
                  <c:v>45300</c:v>
                </c:pt>
                <c:pt idx="259">
                  <c:v>45301</c:v>
                </c:pt>
                <c:pt idx="260">
                  <c:v>45302</c:v>
                </c:pt>
                <c:pt idx="261">
                  <c:v>45303</c:v>
                </c:pt>
                <c:pt idx="262">
                  <c:v>45306</c:v>
                </c:pt>
                <c:pt idx="263">
                  <c:v>45307</c:v>
                </c:pt>
                <c:pt idx="264">
                  <c:v>45308</c:v>
                </c:pt>
                <c:pt idx="265">
                  <c:v>45309</c:v>
                </c:pt>
                <c:pt idx="266">
                  <c:v>45310</c:v>
                </c:pt>
                <c:pt idx="267">
                  <c:v>45313</c:v>
                </c:pt>
                <c:pt idx="268">
                  <c:v>45314</c:v>
                </c:pt>
                <c:pt idx="269">
                  <c:v>45315</c:v>
                </c:pt>
                <c:pt idx="270">
                  <c:v>45316</c:v>
                </c:pt>
                <c:pt idx="271">
                  <c:v>45317</c:v>
                </c:pt>
                <c:pt idx="272">
                  <c:v>45320</c:v>
                </c:pt>
                <c:pt idx="273">
                  <c:v>45321</c:v>
                </c:pt>
                <c:pt idx="274">
                  <c:v>45322</c:v>
                </c:pt>
                <c:pt idx="275">
                  <c:v>45323</c:v>
                </c:pt>
                <c:pt idx="276">
                  <c:v>45324</c:v>
                </c:pt>
                <c:pt idx="277">
                  <c:v>45327</c:v>
                </c:pt>
                <c:pt idx="278">
                  <c:v>45328</c:v>
                </c:pt>
                <c:pt idx="279">
                  <c:v>45329</c:v>
                </c:pt>
                <c:pt idx="280">
                  <c:v>45330</c:v>
                </c:pt>
                <c:pt idx="281">
                  <c:v>45331</c:v>
                </c:pt>
                <c:pt idx="282">
                  <c:v>45334</c:v>
                </c:pt>
                <c:pt idx="283">
                  <c:v>45335</c:v>
                </c:pt>
                <c:pt idx="284">
                  <c:v>45336</c:v>
                </c:pt>
                <c:pt idx="285">
                  <c:v>45337</c:v>
                </c:pt>
                <c:pt idx="286">
                  <c:v>45338</c:v>
                </c:pt>
                <c:pt idx="287">
                  <c:v>45341</c:v>
                </c:pt>
                <c:pt idx="288">
                  <c:v>45342</c:v>
                </c:pt>
                <c:pt idx="289">
                  <c:v>45343</c:v>
                </c:pt>
                <c:pt idx="290">
                  <c:v>45344</c:v>
                </c:pt>
                <c:pt idx="291">
                  <c:v>45348</c:v>
                </c:pt>
                <c:pt idx="292">
                  <c:v>45349</c:v>
                </c:pt>
                <c:pt idx="293">
                  <c:v>45350</c:v>
                </c:pt>
                <c:pt idx="294">
                  <c:v>45351</c:v>
                </c:pt>
                <c:pt idx="295">
                  <c:v>45352</c:v>
                </c:pt>
                <c:pt idx="296">
                  <c:v>45355</c:v>
                </c:pt>
                <c:pt idx="297">
                  <c:v>45356</c:v>
                </c:pt>
                <c:pt idx="298">
                  <c:v>45357</c:v>
                </c:pt>
                <c:pt idx="299">
                  <c:v>45358</c:v>
                </c:pt>
                <c:pt idx="300">
                  <c:v>45362</c:v>
                </c:pt>
                <c:pt idx="301">
                  <c:v>45363</c:v>
                </c:pt>
                <c:pt idx="302">
                  <c:v>45364</c:v>
                </c:pt>
                <c:pt idx="303">
                  <c:v>45365</c:v>
                </c:pt>
                <c:pt idx="304">
                  <c:v>45366</c:v>
                </c:pt>
                <c:pt idx="305">
                  <c:v>45369</c:v>
                </c:pt>
                <c:pt idx="306">
                  <c:v>45370</c:v>
                </c:pt>
                <c:pt idx="307">
                  <c:v>45371</c:v>
                </c:pt>
                <c:pt idx="308">
                  <c:v>45372</c:v>
                </c:pt>
                <c:pt idx="309">
                  <c:v>45373</c:v>
                </c:pt>
                <c:pt idx="310">
                  <c:v>45376</c:v>
                </c:pt>
                <c:pt idx="311">
                  <c:v>45377</c:v>
                </c:pt>
                <c:pt idx="312">
                  <c:v>45378</c:v>
                </c:pt>
                <c:pt idx="313">
                  <c:v>45379</c:v>
                </c:pt>
                <c:pt idx="314">
                  <c:v>45380</c:v>
                </c:pt>
                <c:pt idx="315">
                  <c:v>45383</c:v>
                </c:pt>
                <c:pt idx="316">
                  <c:v>45384</c:v>
                </c:pt>
                <c:pt idx="317">
                  <c:v>45385</c:v>
                </c:pt>
                <c:pt idx="318">
                  <c:v>45386</c:v>
                </c:pt>
                <c:pt idx="319">
                  <c:v>45387</c:v>
                </c:pt>
                <c:pt idx="320">
                  <c:v>45390</c:v>
                </c:pt>
                <c:pt idx="321">
                  <c:v>45391</c:v>
                </c:pt>
                <c:pt idx="322">
                  <c:v>45392</c:v>
                </c:pt>
                <c:pt idx="323">
                  <c:v>45393</c:v>
                </c:pt>
                <c:pt idx="324">
                  <c:v>45394</c:v>
                </c:pt>
                <c:pt idx="325">
                  <c:v>45397</c:v>
                </c:pt>
                <c:pt idx="326">
                  <c:v>45398</c:v>
                </c:pt>
                <c:pt idx="327">
                  <c:v>45399</c:v>
                </c:pt>
                <c:pt idx="328">
                  <c:v>45400</c:v>
                </c:pt>
                <c:pt idx="329">
                  <c:v>45401</c:v>
                </c:pt>
                <c:pt idx="330">
                  <c:v>45404</c:v>
                </c:pt>
                <c:pt idx="331">
                  <c:v>45405</c:v>
                </c:pt>
                <c:pt idx="332">
                  <c:v>45406</c:v>
                </c:pt>
                <c:pt idx="333">
                  <c:v>45407</c:v>
                </c:pt>
                <c:pt idx="334">
                  <c:v>45408</c:v>
                </c:pt>
                <c:pt idx="335">
                  <c:v>45411</c:v>
                </c:pt>
                <c:pt idx="336">
                  <c:v>45412</c:v>
                </c:pt>
                <c:pt idx="337">
                  <c:v>45414</c:v>
                </c:pt>
                <c:pt idx="338">
                  <c:v>45415</c:v>
                </c:pt>
                <c:pt idx="339">
                  <c:v>45418</c:v>
                </c:pt>
                <c:pt idx="340">
                  <c:v>45419</c:v>
                </c:pt>
                <c:pt idx="341">
                  <c:v>45420</c:v>
                </c:pt>
                <c:pt idx="342">
                  <c:v>45422</c:v>
                </c:pt>
                <c:pt idx="343">
                  <c:v>45425</c:v>
                </c:pt>
                <c:pt idx="344">
                  <c:v>45426</c:v>
                </c:pt>
                <c:pt idx="345">
                  <c:v>45427</c:v>
                </c:pt>
                <c:pt idx="346">
                  <c:v>45428</c:v>
                </c:pt>
                <c:pt idx="347">
                  <c:v>45429</c:v>
                </c:pt>
                <c:pt idx="348">
                  <c:v>45432</c:v>
                </c:pt>
                <c:pt idx="349">
                  <c:v>45433</c:v>
                </c:pt>
                <c:pt idx="350">
                  <c:v>45434</c:v>
                </c:pt>
                <c:pt idx="351">
                  <c:v>45435</c:v>
                </c:pt>
                <c:pt idx="352">
                  <c:v>45436</c:v>
                </c:pt>
                <c:pt idx="353">
                  <c:v>45439</c:v>
                </c:pt>
                <c:pt idx="354">
                  <c:v>45440</c:v>
                </c:pt>
                <c:pt idx="355">
                  <c:v>45441</c:v>
                </c:pt>
                <c:pt idx="356">
                  <c:v>45442</c:v>
                </c:pt>
                <c:pt idx="357">
                  <c:v>45443</c:v>
                </c:pt>
                <c:pt idx="358">
                  <c:v>45446</c:v>
                </c:pt>
                <c:pt idx="359">
                  <c:v>45447</c:v>
                </c:pt>
                <c:pt idx="360">
                  <c:v>45448</c:v>
                </c:pt>
                <c:pt idx="361">
                  <c:v>45449</c:v>
                </c:pt>
                <c:pt idx="362">
                  <c:v>45450</c:v>
                </c:pt>
                <c:pt idx="363">
                  <c:v>45453</c:v>
                </c:pt>
                <c:pt idx="364">
                  <c:v>45454</c:v>
                </c:pt>
                <c:pt idx="365">
                  <c:v>45456</c:v>
                </c:pt>
                <c:pt idx="366">
                  <c:v>45457</c:v>
                </c:pt>
                <c:pt idx="367">
                  <c:v>45460</c:v>
                </c:pt>
                <c:pt idx="368">
                  <c:v>45461</c:v>
                </c:pt>
                <c:pt idx="369">
                  <c:v>45462</c:v>
                </c:pt>
                <c:pt idx="370">
                  <c:v>45463</c:v>
                </c:pt>
                <c:pt idx="371">
                  <c:v>45464</c:v>
                </c:pt>
                <c:pt idx="372">
                  <c:v>45467</c:v>
                </c:pt>
                <c:pt idx="373">
                  <c:v>45468</c:v>
                </c:pt>
                <c:pt idx="374">
                  <c:v>45469</c:v>
                </c:pt>
                <c:pt idx="375">
                  <c:v>45470</c:v>
                </c:pt>
                <c:pt idx="376">
                  <c:v>45471</c:v>
                </c:pt>
                <c:pt idx="377">
                  <c:v>45474</c:v>
                </c:pt>
                <c:pt idx="378">
                  <c:v>45475</c:v>
                </c:pt>
                <c:pt idx="379">
                  <c:v>45476</c:v>
                </c:pt>
                <c:pt idx="380">
                  <c:v>45477</c:v>
                </c:pt>
                <c:pt idx="381">
                  <c:v>45478</c:v>
                </c:pt>
                <c:pt idx="382">
                  <c:v>45481</c:v>
                </c:pt>
                <c:pt idx="383">
                  <c:v>45482</c:v>
                </c:pt>
                <c:pt idx="384">
                  <c:v>45483</c:v>
                </c:pt>
                <c:pt idx="385">
                  <c:v>45484</c:v>
                </c:pt>
                <c:pt idx="386">
                  <c:v>45485</c:v>
                </c:pt>
                <c:pt idx="387">
                  <c:v>45488</c:v>
                </c:pt>
                <c:pt idx="388">
                  <c:v>45489</c:v>
                </c:pt>
                <c:pt idx="389">
                  <c:v>45490</c:v>
                </c:pt>
                <c:pt idx="390">
                  <c:v>45491</c:v>
                </c:pt>
                <c:pt idx="391">
                  <c:v>45492</c:v>
                </c:pt>
                <c:pt idx="392">
                  <c:v>45495</c:v>
                </c:pt>
                <c:pt idx="393">
                  <c:v>45496</c:v>
                </c:pt>
                <c:pt idx="394">
                  <c:v>45497</c:v>
                </c:pt>
                <c:pt idx="395">
                  <c:v>45498</c:v>
                </c:pt>
                <c:pt idx="396">
                  <c:v>45499</c:v>
                </c:pt>
                <c:pt idx="397">
                  <c:v>45502</c:v>
                </c:pt>
                <c:pt idx="398">
                  <c:v>45503</c:v>
                </c:pt>
                <c:pt idx="399">
                  <c:v>45504</c:v>
                </c:pt>
                <c:pt idx="400">
                  <c:v>45505</c:v>
                </c:pt>
                <c:pt idx="401">
                  <c:v>45506</c:v>
                </c:pt>
                <c:pt idx="402">
                  <c:v>45509</c:v>
                </c:pt>
                <c:pt idx="403">
                  <c:v>45510</c:v>
                </c:pt>
                <c:pt idx="404">
                  <c:v>45511</c:v>
                </c:pt>
                <c:pt idx="405">
                  <c:v>45512</c:v>
                </c:pt>
                <c:pt idx="406">
                  <c:v>45513</c:v>
                </c:pt>
                <c:pt idx="407">
                  <c:v>45516</c:v>
                </c:pt>
                <c:pt idx="408">
                  <c:v>45517</c:v>
                </c:pt>
                <c:pt idx="409">
                  <c:v>45518</c:v>
                </c:pt>
                <c:pt idx="410">
                  <c:v>45519</c:v>
                </c:pt>
                <c:pt idx="411">
                  <c:v>45520</c:v>
                </c:pt>
                <c:pt idx="412">
                  <c:v>45523</c:v>
                </c:pt>
                <c:pt idx="413">
                  <c:v>45524</c:v>
                </c:pt>
                <c:pt idx="414">
                  <c:v>45525</c:v>
                </c:pt>
                <c:pt idx="415">
                  <c:v>45526</c:v>
                </c:pt>
                <c:pt idx="416">
                  <c:v>45527</c:v>
                </c:pt>
                <c:pt idx="417">
                  <c:v>45530</c:v>
                </c:pt>
                <c:pt idx="418">
                  <c:v>45531</c:v>
                </c:pt>
                <c:pt idx="419">
                  <c:v>45532</c:v>
                </c:pt>
                <c:pt idx="420">
                  <c:v>45533</c:v>
                </c:pt>
                <c:pt idx="421">
                  <c:v>45534</c:v>
                </c:pt>
                <c:pt idx="422">
                  <c:v>45537</c:v>
                </c:pt>
                <c:pt idx="423">
                  <c:v>45538</c:v>
                </c:pt>
                <c:pt idx="424">
                  <c:v>45539</c:v>
                </c:pt>
                <c:pt idx="425">
                  <c:v>45540</c:v>
                </c:pt>
                <c:pt idx="426">
                  <c:v>45541</c:v>
                </c:pt>
                <c:pt idx="427">
                  <c:v>45544</c:v>
                </c:pt>
                <c:pt idx="428">
                  <c:v>45545</c:v>
                </c:pt>
                <c:pt idx="429">
                  <c:v>45546</c:v>
                </c:pt>
                <c:pt idx="430">
                  <c:v>45547</c:v>
                </c:pt>
                <c:pt idx="431">
                  <c:v>45548</c:v>
                </c:pt>
                <c:pt idx="432">
                  <c:v>45551</c:v>
                </c:pt>
                <c:pt idx="433">
                  <c:v>45552</c:v>
                </c:pt>
                <c:pt idx="434">
                  <c:v>45553</c:v>
                </c:pt>
                <c:pt idx="435">
                  <c:v>45554</c:v>
                </c:pt>
                <c:pt idx="436">
                  <c:v>45555</c:v>
                </c:pt>
                <c:pt idx="437">
                  <c:v>45558</c:v>
                </c:pt>
                <c:pt idx="438">
                  <c:v>45559</c:v>
                </c:pt>
                <c:pt idx="439">
                  <c:v>45560</c:v>
                </c:pt>
                <c:pt idx="440">
                  <c:v>45561</c:v>
                </c:pt>
                <c:pt idx="441">
                  <c:v>45562</c:v>
                </c:pt>
                <c:pt idx="442">
                  <c:v>45565</c:v>
                </c:pt>
                <c:pt idx="443">
                  <c:v>45566</c:v>
                </c:pt>
                <c:pt idx="444">
                  <c:v>45567</c:v>
                </c:pt>
                <c:pt idx="445">
                  <c:v>45568</c:v>
                </c:pt>
                <c:pt idx="446">
                  <c:v>45569</c:v>
                </c:pt>
                <c:pt idx="447">
                  <c:v>45572</c:v>
                </c:pt>
                <c:pt idx="448">
                  <c:v>45573</c:v>
                </c:pt>
                <c:pt idx="449">
                  <c:v>45574</c:v>
                </c:pt>
                <c:pt idx="450">
                  <c:v>45575</c:v>
                </c:pt>
                <c:pt idx="451">
                  <c:v>45576</c:v>
                </c:pt>
                <c:pt idx="452">
                  <c:v>45579</c:v>
                </c:pt>
                <c:pt idx="453">
                  <c:v>45580</c:v>
                </c:pt>
                <c:pt idx="454">
                  <c:v>45581</c:v>
                </c:pt>
                <c:pt idx="455">
                  <c:v>45582</c:v>
                </c:pt>
                <c:pt idx="456">
                  <c:v>45583</c:v>
                </c:pt>
                <c:pt idx="457">
                  <c:v>45586</c:v>
                </c:pt>
                <c:pt idx="458">
                  <c:v>45587</c:v>
                </c:pt>
                <c:pt idx="459">
                  <c:v>45588</c:v>
                </c:pt>
                <c:pt idx="460">
                  <c:v>45589</c:v>
                </c:pt>
                <c:pt idx="461">
                  <c:v>45590</c:v>
                </c:pt>
                <c:pt idx="462">
                  <c:v>45593</c:v>
                </c:pt>
                <c:pt idx="463">
                  <c:v>45594</c:v>
                </c:pt>
                <c:pt idx="464">
                  <c:v>45595</c:v>
                </c:pt>
                <c:pt idx="465">
                  <c:v>45596</c:v>
                </c:pt>
                <c:pt idx="466">
                  <c:v>45597</c:v>
                </c:pt>
                <c:pt idx="467">
                  <c:v>45601</c:v>
                </c:pt>
                <c:pt idx="468">
                  <c:v>45602</c:v>
                </c:pt>
                <c:pt idx="469">
                  <c:v>45603</c:v>
                </c:pt>
                <c:pt idx="470">
                  <c:v>45604</c:v>
                </c:pt>
                <c:pt idx="471">
                  <c:v>45607</c:v>
                </c:pt>
                <c:pt idx="472">
                  <c:v>45608</c:v>
                </c:pt>
                <c:pt idx="473">
                  <c:v>45609</c:v>
                </c:pt>
                <c:pt idx="474">
                  <c:v>45610</c:v>
                </c:pt>
                <c:pt idx="475">
                  <c:v>45611</c:v>
                </c:pt>
                <c:pt idx="476">
                  <c:v>45614</c:v>
                </c:pt>
                <c:pt idx="477">
                  <c:v>45615</c:v>
                </c:pt>
                <c:pt idx="478">
                  <c:v>45616</c:v>
                </c:pt>
                <c:pt idx="479">
                  <c:v>45617</c:v>
                </c:pt>
                <c:pt idx="480">
                  <c:v>45618</c:v>
                </c:pt>
                <c:pt idx="481">
                  <c:v>45621</c:v>
                </c:pt>
                <c:pt idx="482">
                  <c:v>45622</c:v>
                </c:pt>
                <c:pt idx="483">
                  <c:v>45623</c:v>
                </c:pt>
                <c:pt idx="484">
                  <c:v>45624</c:v>
                </c:pt>
                <c:pt idx="485">
                  <c:v>45625</c:v>
                </c:pt>
                <c:pt idx="486">
                  <c:v>45628</c:v>
                </c:pt>
                <c:pt idx="487">
                  <c:v>45629</c:v>
                </c:pt>
                <c:pt idx="488">
                  <c:v>45630</c:v>
                </c:pt>
                <c:pt idx="489">
                  <c:v>45631</c:v>
                </c:pt>
                <c:pt idx="490">
                  <c:v>45632</c:v>
                </c:pt>
                <c:pt idx="491">
                  <c:v>45635</c:v>
                </c:pt>
                <c:pt idx="492">
                  <c:v>45636</c:v>
                </c:pt>
                <c:pt idx="493">
                  <c:v>45637</c:v>
                </c:pt>
                <c:pt idx="494">
                  <c:v>45638</c:v>
                </c:pt>
                <c:pt idx="495">
                  <c:v>45639</c:v>
                </c:pt>
                <c:pt idx="496">
                  <c:v>45642</c:v>
                </c:pt>
                <c:pt idx="497">
                  <c:v>45643</c:v>
                </c:pt>
                <c:pt idx="498">
                  <c:v>45644</c:v>
                </c:pt>
                <c:pt idx="499">
                  <c:v>45645</c:v>
                </c:pt>
                <c:pt idx="500">
                  <c:v>45646</c:v>
                </c:pt>
                <c:pt idx="501">
                  <c:v>45649</c:v>
                </c:pt>
                <c:pt idx="502">
                  <c:v>45650</c:v>
                </c:pt>
                <c:pt idx="503">
                  <c:v>45651</c:v>
                </c:pt>
                <c:pt idx="504">
                  <c:v>45652</c:v>
                </c:pt>
                <c:pt idx="505">
                  <c:v>45653</c:v>
                </c:pt>
                <c:pt idx="506">
                  <c:v>45656</c:v>
                </c:pt>
              </c:numCache>
            </c:numRef>
          </c:cat>
          <c:val>
            <c:numRef>
              <c:f>'5_Old'!$Q$7:$Q$513</c:f>
            </c:numRef>
          </c:val>
          <c:smooth val="0"/>
          <c:extLst>
            <c:ext xmlns:c16="http://schemas.microsoft.com/office/drawing/2014/chart" uri="{C3380CC4-5D6E-409C-BE32-E72D297353CC}">
              <c16:uniqueId val="{00000009-B17E-4507-9205-3D874107C977}"/>
            </c:ext>
          </c:extLst>
        </c:ser>
        <c:ser>
          <c:idx val="10"/>
          <c:order val="10"/>
          <c:tx>
            <c:strRef>
              <c:f>'5_Old'!$R$6</c:f>
              <c:strCache>
                <c:ptCount val="1"/>
                <c:pt idx="0">
                  <c:v>Индекс МосБиржи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'5_Old'!$G$7:$G$513</c:f>
              <c:numCache>
                <c:formatCode>m/d/yyyy</c:formatCode>
                <c:ptCount val="507"/>
                <c:pt idx="0">
                  <c:v>44929</c:v>
                </c:pt>
                <c:pt idx="1">
                  <c:v>44930</c:v>
                </c:pt>
                <c:pt idx="2">
                  <c:v>44931</c:v>
                </c:pt>
                <c:pt idx="3">
                  <c:v>44932</c:v>
                </c:pt>
                <c:pt idx="4">
                  <c:v>44935</c:v>
                </c:pt>
                <c:pt idx="5">
                  <c:v>44936</c:v>
                </c:pt>
                <c:pt idx="6">
                  <c:v>44937</c:v>
                </c:pt>
                <c:pt idx="7">
                  <c:v>44938</c:v>
                </c:pt>
                <c:pt idx="8">
                  <c:v>44939</c:v>
                </c:pt>
                <c:pt idx="9">
                  <c:v>44942</c:v>
                </c:pt>
                <c:pt idx="10">
                  <c:v>44943</c:v>
                </c:pt>
                <c:pt idx="11">
                  <c:v>44944</c:v>
                </c:pt>
                <c:pt idx="12">
                  <c:v>44945</c:v>
                </c:pt>
                <c:pt idx="13">
                  <c:v>44946</c:v>
                </c:pt>
                <c:pt idx="14">
                  <c:v>44949</c:v>
                </c:pt>
                <c:pt idx="15">
                  <c:v>44950</c:v>
                </c:pt>
                <c:pt idx="16">
                  <c:v>44951</c:v>
                </c:pt>
                <c:pt idx="17">
                  <c:v>44952</c:v>
                </c:pt>
                <c:pt idx="18">
                  <c:v>44953</c:v>
                </c:pt>
                <c:pt idx="19">
                  <c:v>44956</c:v>
                </c:pt>
                <c:pt idx="20">
                  <c:v>44957</c:v>
                </c:pt>
                <c:pt idx="21">
                  <c:v>44958</c:v>
                </c:pt>
                <c:pt idx="22">
                  <c:v>44959</c:v>
                </c:pt>
                <c:pt idx="23">
                  <c:v>44960</c:v>
                </c:pt>
                <c:pt idx="24">
                  <c:v>44963</c:v>
                </c:pt>
                <c:pt idx="25">
                  <c:v>44964</c:v>
                </c:pt>
                <c:pt idx="26">
                  <c:v>44965</c:v>
                </c:pt>
                <c:pt idx="27">
                  <c:v>44966</c:v>
                </c:pt>
                <c:pt idx="28">
                  <c:v>44967</c:v>
                </c:pt>
                <c:pt idx="29">
                  <c:v>44970</c:v>
                </c:pt>
                <c:pt idx="30">
                  <c:v>44971</c:v>
                </c:pt>
                <c:pt idx="31">
                  <c:v>44972</c:v>
                </c:pt>
                <c:pt idx="32">
                  <c:v>44973</c:v>
                </c:pt>
                <c:pt idx="33">
                  <c:v>44974</c:v>
                </c:pt>
                <c:pt idx="34">
                  <c:v>44977</c:v>
                </c:pt>
                <c:pt idx="35">
                  <c:v>44978</c:v>
                </c:pt>
                <c:pt idx="36">
                  <c:v>44979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45006</c:v>
                </c:pt>
                <c:pt idx="54">
                  <c:v>45007</c:v>
                </c:pt>
                <c:pt idx="55">
                  <c:v>45008</c:v>
                </c:pt>
                <c:pt idx="56">
                  <c:v>45009</c:v>
                </c:pt>
                <c:pt idx="57">
                  <c:v>45012</c:v>
                </c:pt>
                <c:pt idx="58">
                  <c:v>45013</c:v>
                </c:pt>
                <c:pt idx="59">
                  <c:v>45014</c:v>
                </c:pt>
                <c:pt idx="60">
                  <c:v>45015</c:v>
                </c:pt>
                <c:pt idx="61">
                  <c:v>45016</c:v>
                </c:pt>
                <c:pt idx="62">
                  <c:v>45019</c:v>
                </c:pt>
                <c:pt idx="63">
                  <c:v>45020</c:v>
                </c:pt>
                <c:pt idx="64">
                  <c:v>45021</c:v>
                </c:pt>
                <c:pt idx="65">
                  <c:v>45022</c:v>
                </c:pt>
                <c:pt idx="66">
                  <c:v>45023</c:v>
                </c:pt>
                <c:pt idx="67">
                  <c:v>45026</c:v>
                </c:pt>
                <c:pt idx="68">
                  <c:v>45027</c:v>
                </c:pt>
                <c:pt idx="69">
                  <c:v>45028</c:v>
                </c:pt>
                <c:pt idx="70">
                  <c:v>45029</c:v>
                </c:pt>
                <c:pt idx="71">
                  <c:v>45030</c:v>
                </c:pt>
                <c:pt idx="72">
                  <c:v>45033</c:v>
                </c:pt>
                <c:pt idx="73">
                  <c:v>45034</c:v>
                </c:pt>
                <c:pt idx="74">
                  <c:v>45035</c:v>
                </c:pt>
                <c:pt idx="75">
                  <c:v>45036</c:v>
                </c:pt>
                <c:pt idx="76">
                  <c:v>45037</c:v>
                </c:pt>
                <c:pt idx="77">
                  <c:v>45040</c:v>
                </c:pt>
                <c:pt idx="78">
                  <c:v>45041</c:v>
                </c:pt>
                <c:pt idx="79">
                  <c:v>45042</c:v>
                </c:pt>
                <c:pt idx="80">
                  <c:v>45043</c:v>
                </c:pt>
                <c:pt idx="81">
                  <c:v>45044</c:v>
                </c:pt>
                <c:pt idx="82">
                  <c:v>45048</c:v>
                </c:pt>
                <c:pt idx="83">
                  <c:v>45049</c:v>
                </c:pt>
                <c:pt idx="84">
                  <c:v>45050</c:v>
                </c:pt>
                <c:pt idx="85">
                  <c:v>45051</c:v>
                </c:pt>
                <c:pt idx="86">
                  <c:v>45054</c:v>
                </c:pt>
                <c:pt idx="87">
                  <c:v>45056</c:v>
                </c:pt>
                <c:pt idx="88">
                  <c:v>45057</c:v>
                </c:pt>
                <c:pt idx="89">
                  <c:v>45058</c:v>
                </c:pt>
                <c:pt idx="90">
                  <c:v>45061</c:v>
                </c:pt>
                <c:pt idx="91">
                  <c:v>45062</c:v>
                </c:pt>
                <c:pt idx="92">
                  <c:v>45063</c:v>
                </c:pt>
                <c:pt idx="93">
                  <c:v>45064</c:v>
                </c:pt>
                <c:pt idx="94">
                  <c:v>45065</c:v>
                </c:pt>
                <c:pt idx="95">
                  <c:v>45068</c:v>
                </c:pt>
                <c:pt idx="96">
                  <c:v>45069</c:v>
                </c:pt>
                <c:pt idx="97">
                  <c:v>45070</c:v>
                </c:pt>
                <c:pt idx="98">
                  <c:v>45071</c:v>
                </c:pt>
                <c:pt idx="99">
                  <c:v>45072</c:v>
                </c:pt>
                <c:pt idx="100">
                  <c:v>45075</c:v>
                </c:pt>
                <c:pt idx="101">
                  <c:v>45076</c:v>
                </c:pt>
                <c:pt idx="102">
                  <c:v>45077</c:v>
                </c:pt>
                <c:pt idx="103">
                  <c:v>45078</c:v>
                </c:pt>
                <c:pt idx="104">
                  <c:v>45079</c:v>
                </c:pt>
                <c:pt idx="105">
                  <c:v>45082</c:v>
                </c:pt>
                <c:pt idx="106">
                  <c:v>45083</c:v>
                </c:pt>
                <c:pt idx="107">
                  <c:v>45084</c:v>
                </c:pt>
                <c:pt idx="108">
                  <c:v>45085</c:v>
                </c:pt>
                <c:pt idx="109">
                  <c:v>45086</c:v>
                </c:pt>
                <c:pt idx="110">
                  <c:v>45090</c:v>
                </c:pt>
                <c:pt idx="111">
                  <c:v>45091</c:v>
                </c:pt>
                <c:pt idx="112">
                  <c:v>45092</c:v>
                </c:pt>
                <c:pt idx="113">
                  <c:v>45093</c:v>
                </c:pt>
                <c:pt idx="114">
                  <c:v>45096</c:v>
                </c:pt>
                <c:pt idx="115">
                  <c:v>45097</c:v>
                </c:pt>
                <c:pt idx="116">
                  <c:v>45098</c:v>
                </c:pt>
                <c:pt idx="117">
                  <c:v>45099</c:v>
                </c:pt>
                <c:pt idx="118">
                  <c:v>45100</c:v>
                </c:pt>
                <c:pt idx="119">
                  <c:v>45103</c:v>
                </c:pt>
                <c:pt idx="120">
                  <c:v>45104</c:v>
                </c:pt>
                <c:pt idx="121">
                  <c:v>45105</c:v>
                </c:pt>
                <c:pt idx="122">
                  <c:v>45106</c:v>
                </c:pt>
                <c:pt idx="123">
                  <c:v>45107</c:v>
                </c:pt>
                <c:pt idx="124">
                  <c:v>45110</c:v>
                </c:pt>
                <c:pt idx="125">
                  <c:v>45111</c:v>
                </c:pt>
                <c:pt idx="126">
                  <c:v>45112</c:v>
                </c:pt>
                <c:pt idx="127">
                  <c:v>45113</c:v>
                </c:pt>
                <c:pt idx="128">
                  <c:v>45114</c:v>
                </c:pt>
                <c:pt idx="129">
                  <c:v>45117</c:v>
                </c:pt>
                <c:pt idx="130">
                  <c:v>45118</c:v>
                </c:pt>
                <c:pt idx="131">
                  <c:v>45119</c:v>
                </c:pt>
                <c:pt idx="132">
                  <c:v>45120</c:v>
                </c:pt>
                <c:pt idx="133">
                  <c:v>45121</c:v>
                </c:pt>
                <c:pt idx="134">
                  <c:v>45124</c:v>
                </c:pt>
                <c:pt idx="135">
                  <c:v>45125</c:v>
                </c:pt>
                <c:pt idx="136">
                  <c:v>45126</c:v>
                </c:pt>
                <c:pt idx="137">
                  <c:v>45127</c:v>
                </c:pt>
                <c:pt idx="138">
                  <c:v>45128</c:v>
                </c:pt>
                <c:pt idx="139">
                  <c:v>45131</c:v>
                </c:pt>
                <c:pt idx="140">
                  <c:v>45132</c:v>
                </c:pt>
                <c:pt idx="141">
                  <c:v>45133</c:v>
                </c:pt>
                <c:pt idx="142">
                  <c:v>45134</c:v>
                </c:pt>
                <c:pt idx="143">
                  <c:v>45135</c:v>
                </c:pt>
                <c:pt idx="144">
                  <c:v>45138</c:v>
                </c:pt>
                <c:pt idx="145">
                  <c:v>45139</c:v>
                </c:pt>
                <c:pt idx="146">
                  <c:v>45140</c:v>
                </c:pt>
                <c:pt idx="147">
                  <c:v>45141</c:v>
                </c:pt>
                <c:pt idx="148">
                  <c:v>45142</c:v>
                </c:pt>
                <c:pt idx="149">
                  <c:v>45145</c:v>
                </c:pt>
                <c:pt idx="150">
                  <c:v>45146</c:v>
                </c:pt>
                <c:pt idx="151">
                  <c:v>45147</c:v>
                </c:pt>
                <c:pt idx="152">
                  <c:v>45148</c:v>
                </c:pt>
                <c:pt idx="153">
                  <c:v>45149</c:v>
                </c:pt>
                <c:pt idx="154">
                  <c:v>45152</c:v>
                </c:pt>
                <c:pt idx="155">
                  <c:v>45153</c:v>
                </c:pt>
                <c:pt idx="156">
                  <c:v>45154</c:v>
                </c:pt>
                <c:pt idx="157">
                  <c:v>45155</c:v>
                </c:pt>
                <c:pt idx="158">
                  <c:v>45156</c:v>
                </c:pt>
                <c:pt idx="159">
                  <c:v>45159</c:v>
                </c:pt>
                <c:pt idx="160">
                  <c:v>45160</c:v>
                </c:pt>
                <c:pt idx="161">
                  <c:v>45161</c:v>
                </c:pt>
                <c:pt idx="162">
                  <c:v>45162</c:v>
                </c:pt>
                <c:pt idx="163">
                  <c:v>45163</c:v>
                </c:pt>
                <c:pt idx="164">
                  <c:v>45166</c:v>
                </c:pt>
                <c:pt idx="165">
                  <c:v>45167</c:v>
                </c:pt>
                <c:pt idx="166">
                  <c:v>45168</c:v>
                </c:pt>
                <c:pt idx="167">
                  <c:v>45169</c:v>
                </c:pt>
                <c:pt idx="168">
                  <c:v>45170</c:v>
                </c:pt>
                <c:pt idx="169">
                  <c:v>45173</c:v>
                </c:pt>
                <c:pt idx="170">
                  <c:v>45174</c:v>
                </c:pt>
                <c:pt idx="171">
                  <c:v>45175</c:v>
                </c:pt>
                <c:pt idx="172">
                  <c:v>45176</c:v>
                </c:pt>
                <c:pt idx="173">
                  <c:v>45177</c:v>
                </c:pt>
                <c:pt idx="174">
                  <c:v>45180</c:v>
                </c:pt>
                <c:pt idx="175">
                  <c:v>45181</c:v>
                </c:pt>
                <c:pt idx="176">
                  <c:v>45182</c:v>
                </c:pt>
                <c:pt idx="177">
                  <c:v>45183</c:v>
                </c:pt>
                <c:pt idx="178">
                  <c:v>45184</c:v>
                </c:pt>
                <c:pt idx="179">
                  <c:v>45187</c:v>
                </c:pt>
                <c:pt idx="180">
                  <c:v>45188</c:v>
                </c:pt>
                <c:pt idx="181">
                  <c:v>45189</c:v>
                </c:pt>
                <c:pt idx="182">
                  <c:v>45190</c:v>
                </c:pt>
                <c:pt idx="183">
                  <c:v>45191</c:v>
                </c:pt>
                <c:pt idx="184">
                  <c:v>45194</c:v>
                </c:pt>
                <c:pt idx="185">
                  <c:v>45195</c:v>
                </c:pt>
                <c:pt idx="186">
                  <c:v>45196</c:v>
                </c:pt>
                <c:pt idx="187">
                  <c:v>45197</c:v>
                </c:pt>
                <c:pt idx="188">
                  <c:v>45198</c:v>
                </c:pt>
                <c:pt idx="189">
                  <c:v>45201</c:v>
                </c:pt>
                <c:pt idx="190">
                  <c:v>45202</c:v>
                </c:pt>
                <c:pt idx="191">
                  <c:v>45203</c:v>
                </c:pt>
                <c:pt idx="192">
                  <c:v>45204</c:v>
                </c:pt>
                <c:pt idx="193">
                  <c:v>45205</c:v>
                </c:pt>
                <c:pt idx="194">
                  <c:v>45208</c:v>
                </c:pt>
                <c:pt idx="195">
                  <c:v>45209</c:v>
                </c:pt>
                <c:pt idx="196">
                  <c:v>45210</c:v>
                </c:pt>
                <c:pt idx="197">
                  <c:v>45211</c:v>
                </c:pt>
                <c:pt idx="198">
                  <c:v>45212</c:v>
                </c:pt>
                <c:pt idx="199">
                  <c:v>45215</c:v>
                </c:pt>
                <c:pt idx="200">
                  <c:v>45216</c:v>
                </c:pt>
                <c:pt idx="201">
                  <c:v>45217</c:v>
                </c:pt>
                <c:pt idx="202">
                  <c:v>45218</c:v>
                </c:pt>
                <c:pt idx="203">
                  <c:v>45219</c:v>
                </c:pt>
                <c:pt idx="204">
                  <c:v>45222</c:v>
                </c:pt>
                <c:pt idx="205">
                  <c:v>45223</c:v>
                </c:pt>
                <c:pt idx="206">
                  <c:v>45224</c:v>
                </c:pt>
                <c:pt idx="207">
                  <c:v>45225</c:v>
                </c:pt>
                <c:pt idx="208">
                  <c:v>45226</c:v>
                </c:pt>
                <c:pt idx="209">
                  <c:v>45229</c:v>
                </c:pt>
                <c:pt idx="210">
                  <c:v>45230</c:v>
                </c:pt>
                <c:pt idx="211">
                  <c:v>45231</c:v>
                </c:pt>
                <c:pt idx="212">
                  <c:v>45232</c:v>
                </c:pt>
                <c:pt idx="213">
                  <c:v>45233</c:v>
                </c:pt>
                <c:pt idx="214">
                  <c:v>45236</c:v>
                </c:pt>
                <c:pt idx="215">
                  <c:v>45237</c:v>
                </c:pt>
                <c:pt idx="216">
                  <c:v>45238</c:v>
                </c:pt>
                <c:pt idx="217">
                  <c:v>45239</c:v>
                </c:pt>
                <c:pt idx="218">
                  <c:v>45240</c:v>
                </c:pt>
                <c:pt idx="219">
                  <c:v>45243</c:v>
                </c:pt>
                <c:pt idx="220">
                  <c:v>45244</c:v>
                </c:pt>
                <c:pt idx="221">
                  <c:v>45245</c:v>
                </c:pt>
                <c:pt idx="222">
                  <c:v>45246</c:v>
                </c:pt>
                <c:pt idx="223">
                  <c:v>45247</c:v>
                </c:pt>
                <c:pt idx="224">
                  <c:v>45250</c:v>
                </c:pt>
                <c:pt idx="225">
                  <c:v>45251</c:v>
                </c:pt>
                <c:pt idx="226">
                  <c:v>45252</c:v>
                </c:pt>
                <c:pt idx="227">
                  <c:v>45253</c:v>
                </c:pt>
                <c:pt idx="228">
                  <c:v>45254</c:v>
                </c:pt>
                <c:pt idx="229">
                  <c:v>45257</c:v>
                </c:pt>
                <c:pt idx="230">
                  <c:v>45258</c:v>
                </c:pt>
                <c:pt idx="231">
                  <c:v>45259</c:v>
                </c:pt>
                <c:pt idx="232">
                  <c:v>45260</c:v>
                </c:pt>
                <c:pt idx="233">
                  <c:v>45261</c:v>
                </c:pt>
                <c:pt idx="234">
                  <c:v>45264</c:v>
                </c:pt>
                <c:pt idx="235">
                  <c:v>45265</c:v>
                </c:pt>
                <c:pt idx="236">
                  <c:v>45266</c:v>
                </c:pt>
                <c:pt idx="237">
                  <c:v>45267</c:v>
                </c:pt>
                <c:pt idx="238">
                  <c:v>45268</c:v>
                </c:pt>
                <c:pt idx="239">
                  <c:v>45271</c:v>
                </c:pt>
                <c:pt idx="240">
                  <c:v>45272</c:v>
                </c:pt>
                <c:pt idx="241">
                  <c:v>45273</c:v>
                </c:pt>
                <c:pt idx="242">
                  <c:v>45274</c:v>
                </c:pt>
                <c:pt idx="243">
                  <c:v>45275</c:v>
                </c:pt>
                <c:pt idx="244">
                  <c:v>45278</c:v>
                </c:pt>
                <c:pt idx="245">
                  <c:v>45279</c:v>
                </c:pt>
                <c:pt idx="246">
                  <c:v>45280</c:v>
                </c:pt>
                <c:pt idx="247">
                  <c:v>45281</c:v>
                </c:pt>
                <c:pt idx="248">
                  <c:v>45282</c:v>
                </c:pt>
                <c:pt idx="249">
                  <c:v>45285</c:v>
                </c:pt>
                <c:pt idx="250">
                  <c:v>45286</c:v>
                </c:pt>
                <c:pt idx="251">
                  <c:v>45287</c:v>
                </c:pt>
                <c:pt idx="252">
                  <c:v>45288</c:v>
                </c:pt>
                <c:pt idx="253">
                  <c:v>45289</c:v>
                </c:pt>
                <c:pt idx="254">
                  <c:v>45294</c:v>
                </c:pt>
                <c:pt idx="255">
                  <c:v>45295</c:v>
                </c:pt>
                <c:pt idx="256">
                  <c:v>45296</c:v>
                </c:pt>
                <c:pt idx="257">
                  <c:v>45299</c:v>
                </c:pt>
                <c:pt idx="258">
                  <c:v>45300</c:v>
                </c:pt>
                <c:pt idx="259">
                  <c:v>45301</c:v>
                </c:pt>
                <c:pt idx="260">
                  <c:v>45302</c:v>
                </c:pt>
                <c:pt idx="261">
                  <c:v>45303</c:v>
                </c:pt>
                <c:pt idx="262">
                  <c:v>45306</c:v>
                </c:pt>
                <c:pt idx="263">
                  <c:v>45307</c:v>
                </c:pt>
                <c:pt idx="264">
                  <c:v>45308</c:v>
                </c:pt>
                <c:pt idx="265">
                  <c:v>45309</c:v>
                </c:pt>
                <c:pt idx="266">
                  <c:v>45310</c:v>
                </c:pt>
                <c:pt idx="267">
                  <c:v>45313</c:v>
                </c:pt>
                <c:pt idx="268">
                  <c:v>45314</c:v>
                </c:pt>
                <c:pt idx="269">
                  <c:v>45315</c:v>
                </c:pt>
                <c:pt idx="270">
                  <c:v>45316</c:v>
                </c:pt>
                <c:pt idx="271">
                  <c:v>45317</c:v>
                </c:pt>
                <c:pt idx="272">
                  <c:v>45320</c:v>
                </c:pt>
                <c:pt idx="273">
                  <c:v>45321</c:v>
                </c:pt>
                <c:pt idx="274">
                  <c:v>45322</c:v>
                </c:pt>
                <c:pt idx="275">
                  <c:v>45323</c:v>
                </c:pt>
                <c:pt idx="276">
                  <c:v>45324</c:v>
                </c:pt>
                <c:pt idx="277">
                  <c:v>45327</c:v>
                </c:pt>
                <c:pt idx="278">
                  <c:v>45328</c:v>
                </c:pt>
                <c:pt idx="279">
                  <c:v>45329</c:v>
                </c:pt>
                <c:pt idx="280">
                  <c:v>45330</c:v>
                </c:pt>
                <c:pt idx="281">
                  <c:v>45331</c:v>
                </c:pt>
                <c:pt idx="282">
                  <c:v>45334</c:v>
                </c:pt>
                <c:pt idx="283">
                  <c:v>45335</c:v>
                </c:pt>
                <c:pt idx="284">
                  <c:v>45336</c:v>
                </c:pt>
                <c:pt idx="285">
                  <c:v>45337</c:v>
                </c:pt>
                <c:pt idx="286">
                  <c:v>45338</c:v>
                </c:pt>
                <c:pt idx="287">
                  <c:v>45341</c:v>
                </c:pt>
                <c:pt idx="288">
                  <c:v>45342</c:v>
                </c:pt>
                <c:pt idx="289">
                  <c:v>45343</c:v>
                </c:pt>
                <c:pt idx="290">
                  <c:v>45344</c:v>
                </c:pt>
                <c:pt idx="291">
                  <c:v>45348</c:v>
                </c:pt>
                <c:pt idx="292">
                  <c:v>45349</c:v>
                </c:pt>
                <c:pt idx="293">
                  <c:v>45350</c:v>
                </c:pt>
                <c:pt idx="294">
                  <c:v>45351</c:v>
                </c:pt>
                <c:pt idx="295">
                  <c:v>45352</c:v>
                </c:pt>
                <c:pt idx="296">
                  <c:v>45355</c:v>
                </c:pt>
                <c:pt idx="297">
                  <c:v>45356</c:v>
                </c:pt>
                <c:pt idx="298">
                  <c:v>45357</c:v>
                </c:pt>
                <c:pt idx="299">
                  <c:v>45358</c:v>
                </c:pt>
                <c:pt idx="300">
                  <c:v>45362</c:v>
                </c:pt>
                <c:pt idx="301">
                  <c:v>45363</c:v>
                </c:pt>
                <c:pt idx="302">
                  <c:v>45364</c:v>
                </c:pt>
                <c:pt idx="303">
                  <c:v>45365</c:v>
                </c:pt>
                <c:pt idx="304">
                  <c:v>45366</c:v>
                </c:pt>
                <c:pt idx="305">
                  <c:v>45369</c:v>
                </c:pt>
                <c:pt idx="306">
                  <c:v>45370</c:v>
                </c:pt>
                <c:pt idx="307">
                  <c:v>45371</c:v>
                </c:pt>
                <c:pt idx="308">
                  <c:v>45372</c:v>
                </c:pt>
                <c:pt idx="309">
                  <c:v>45373</c:v>
                </c:pt>
                <c:pt idx="310">
                  <c:v>45376</c:v>
                </c:pt>
                <c:pt idx="311">
                  <c:v>45377</c:v>
                </c:pt>
                <c:pt idx="312">
                  <c:v>45378</c:v>
                </c:pt>
                <c:pt idx="313">
                  <c:v>45379</c:v>
                </c:pt>
                <c:pt idx="314">
                  <c:v>45380</c:v>
                </c:pt>
                <c:pt idx="315">
                  <c:v>45383</c:v>
                </c:pt>
                <c:pt idx="316">
                  <c:v>45384</c:v>
                </c:pt>
                <c:pt idx="317">
                  <c:v>45385</c:v>
                </c:pt>
                <c:pt idx="318">
                  <c:v>45386</c:v>
                </c:pt>
                <c:pt idx="319">
                  <c:v>45387</c:v>
                </c:pt>
                <c:pt idx="320">
                  <c:v>45390</c:v>
                </c:pt>
                <c:pt idx="321">
                  <c:v>45391</c:v>
                </c:pt>
                <c:pt idx="322">
                  <c:v>45392</c:v>
                </c:pt>
                <c:pt idx="323">
                  <c:v>45393</c:v>
                </c:pt>
                <c:pt idx="324">
                  <c:v>45394</c:v>
                </c:pt>
                <c:pt idx="325">
                  <c:v>45397</c:v>
                </c:pt>
                <c:pt idx="326">
                  <c:v>45398</c:v>
                </c:pt>
                <c:pt idx="327">
                  <c:v>45399</c:v>
                </c:pt>
                <c:pt idx="328">
                  <c:v>45400</c:v>
                </c:pt>
                <c:pt idx="329">
                  <c:v>45401</c:v>
                </c:pt>
                <c:pt idx="330">
                  <c:v>45404</c:v>
                </c:pt>
                <c:pt idx="331">
                  <c:v>45405</c:v>
                </c:pt>
                <c:pt idx="332">
                  <c:v>45406</c:v>
                </c:pt>
                <c:pt idx="333">
                  <c:v>45407</c:v>
                </c:pt>
                <c:pt idx="334">
                  <c:v>45408</c:v>
                </c:pt>
                <c:pt idx="335">
                  <c:v>45411</c:v>
                </c:pt>
                <c:pt idx="336">
                  <c:v>45412</c:v>
                </c:pt>
                <c:pt idx="337">
                  <c:v>45414</c:v>
                </c:pt>
                <c:pt idx="338">
                  <c:v>45415</c:v>
                </c:pt>
                <c:pt idx="339">
                  <c:v>45418</c:v>
                </c:pt>
                <c:pt idx="340">
                  <c:v>45419</c:v>
                </c:pt>
                <c:pt idx="341">
                  <c:v>45420</c:v>
                </c:pt>
                <c:pt idx="342">
                  <c:v>45422</c:v>
                </c:pt>
                <c:pt idx="343">
                  <c:v>45425</c:v>
                </c:pt>
                <c:pt idx="344">
                  <c:v>45426</c:v>
                </c:pt>
                <c:pt idx="345">
                  <c:v>45427</c:v>
                </c:pt>
                <c:pt idx="346">
                  <c:v>45428</c:v>
                </c:pt>
                <c:pt idx="347">
                  <c:v>45429</c:v>
                </c:pt>
                <c:pt idx="348">
                  <c:v>45432</c:v>
                </c:pt>
                <c:pt idx="349">
                  <c:v>45433</c:v>
                </c:pt>
                <c:pt idx="350">
                  <c:v>45434</c:v>
                </c:pt>
                <c:pt idx="351">
                  <c:v>45435</c:v>
                </c:pt>
                <c:pt idx="352">
                  <c:v>45436</c:v>
                </c:pt>
                <c:pt idx="353">
                  <c:v>45439</c:v>
                </c:pt>
                <c:pt idx="354">
                  <c:v>45440</c:v>
                </c:pt>
                <c:pt idx="355">
                  <c:v>45441</c:v>
                </c:pt>
                <c:pt idx="356">
                  <c:v>45442</c:v>
                </c:pt>
                <c:pt idx="357">
                  <c:v>45443</c:v>
                </c:pt>
                <c:pt idx="358">
                  <c:v>45446</c:v>
                </c:pt>
                <c:pt idx="359">
                  <c:v>45447</c:v>
                </c:pt>
                <c:pt idx="360">
                  <c:v>45448</c:v>
                </c:pt>
                <c:pt idx="361">
                  <c:v>45449</c:v>
                </c:pt>
                <c:pt idx="362">
                  <c:v>45450</c:v>
                </c:pt>
                <c:pt idx="363">
                  <c:v>45453</c:v>
                </c:pt>
                <c:pt idx="364">
                  <c:v>45454</c:v>
                </c:pt>
                <c:pt idx="365">
                  <c:v>45456</c:v>
                </c:pt>
                <c:pt idx="366">
                  <c:v>45457</c:v>
                </c:pt>
                <c:pt idx="367">
                  <c:v>45460</c:v>
                </c:pt>
                <c:pt idx="368">
                  <c:v>45461</c:v>
                </c:pt>
                <c:pt idx="369">
                  <c:v>45462</c:v>
                </c:pt>
                <c:pt idx="370">
                  <c:v>45463</c:v>
                </c:pt>
                <c:pt idx="371">
                  <c:v>45464</c:v>
                </c:pt>
                <c:pt idx="372">
                  <c:v>45467</c:v>
                </c:pt>
                <c:pt idx="373">
                  <c:v>45468</c:v>
                </c:pt>
                <c:pt idx="374">
                  <c:v>45469</c:v>
                </c:pt>
                <c:pt idx="375">
                  <c:v>45470</c:v>
                </c:pt>
                <c:pt idx="376">
                  <c:v>45471</c:v>
                </c:pt>
                <c:pt idx="377">
                  <c:v>45474</c:v>
                </c:pt>
                <c:pt idx="378">
                  <c:v>45475</c:v>
                </c:pt>
                <c:pt idx="379">
                  <c:v>45476</c:v>
                </c:pt>
                <c:pt idx="380">
                  <c:v>45477</c:v>
                </c:pt>
                <c:pt idx="381">
                  <c:v>45478</c:v>
                </c:pt>
                <c:pt idx="382">
                  <c:v>45481</c:v>
                </c:pt>
                <c:pt idx="383">
                  <c:v>45482</c:v>
                </c:pt>
                <c:pt idx="384">
                  <c:v>45483</c:v>
                </c:pt>
                <c:pt idx="385">
                  <c:v>45484</c:v>
                </c:pt>
                <c:pt idx="386">
                  <c:v>45485</c:v>
                </c:pt>
                <c:pt idx="387">
                  <c:v>45488</c:v>
                </c:pt>
                <c:pt idx="388">
                  <c:v>45489</c:v>
                </c:pt>
                <c:pt idx="389">
                  <c:v>45490</c:v>
                </c:pt>
                <c:pt idx="390">
                  <c:v>45491</c:v>
                </c:pt>
                <c:pt idx="391">
                  <c:v>45492</c:v>
                </c:pt>
                <c:pt idx="392">
                  <c:v>45495</c:v>
                </c:pt>
                <c:pt idx="393">
                  <c:v>45496</c:v>
                </c:pt>
                <c:pt idx="394">
                  <c:v>45497</c:v>
                </c:pt>
                <c:pt idx="395">
                  <c:v>45498</c:v>
                </c:pt>
                <c:pt idx="396">
                  <c:v>45499</c:v>
                </c:pt>
                <c:pt idx="397">
                  <c:v>45502</c:v>
                </c:pt>
                <c:pt idx="398">
                  <c:v>45503</c:v>
                </c:pt>
                <c:pt idx="399">
                  <c:v>45504</c:v>
                </c:pt>
                <c:pt idx="400">
                  <c:v>45505</c:v>
                </c:pt>
                <c:pt idx="401">
                  <c:v>45506</c:v>
                </c:pt>
                <c:pt idx="402">
                  <c:v>45509</c:v>
                </c:pt>
                <c:pt idx="403">
                  <c:v>45510</c:v>
                </c:pt>
                <c:pt idx="404">
                  <c:v>45511</c:v>
                </c:pt>
                <c:pt idx="405">
                  <c:v>45512</c:v>
                </c:pt>
                <c:pt idx="406">
                  <c:v>45513</c:v>
                </c:pt>
                <c:pt idx="407">
                  <c:v>45516</c:v>
                </c:pt>
                <c:pt idx="408">
                  <c:v>45517</c:v>
                </c:pt>
                <c:pt idx="409">
                  <c:v>45518</c:v>
                </c:pt>
                <c:pt idx="410">
                  <c:v>45519</c:v>
                </c:pt>
                <c:pt idx="411">
                  <c:v>45520</c:v>
                </c:pt>
                <c:pt idx="412">
                  <c:v>45523</c:v>
                </c:pt>
                <c:pt idx="413">
                  <c:v>45524</c:v>
                </c:pt>
                <c:pt idx="414">
                  <c:v>45525</c:v>
                </c:pt>
                <c:pt idx="415">
                  <c:v>45526</c:v>
                </c:pt>
                <c:pt idx="416">
                  <c:v>45527</c:v>
                </c:pt>
                <c:pt idx="417">
                  <c:v>45530</c:v>
                </c:pt>
                <c:pt idx="418">
                  <c:v>45531</c:v>
                </c:pt>
                <c:pt idx="419">
                  <c:v>45532</c:v>
                </c:pt>
                <c:pt idx="420">
                  <c:v>45533</c:v>
                </c:pt>
                <c:pt idx="421">
                  <c:v>45534</c:v>
                </c:pt>
                <c:pt idx="422">
                  <c:v>45537</c:v>
                </c:pt>
                <c:pt idx="423">
                  <c:v>45538</c:v>
                </c:pt>
                <c:pt idx="424">
                  <c:v>45539</c:v>
                </c:pt>
                <c:pt idx="425">
                  <c:v>45540</c:v>
                </c:pt>
                <c:pt idx="426">
                  <c:v>45541</c:v>
                </c:pt>
                <c:pt idx="427">
                  <c:v>45544</c:v>
                </c:pt>
                <c:pt idx="428">
                  <c:v>45545</c:v>
                </c:pt>
                <c:pt idx="429">
                  <c:v>45546</c:v>
                </c:pt>
                <c:pt idx="430">
                  <c:v>45547</c:v>
                </c:pt>
                <c:pt idx="431">
                  <c:v>45548</c:v>
                </c:pt>
                <c:pt idx="432">
                  <c:v>45551</c:v>
                </c:pt>
                <c:pt idx="433">
                  <c:v>45552</c:v>
                </c:pt>
                <c:pt idx="434">
                  <c:v>45553</c:v>
                </c:pt>
                <c:pt idx="435">
                  <c:v>45554</c:v>
                </c:pt>
                <c:pt idx="436">
                  <c:v>45555</c:v>
                </c:pt>
                <c:pt idx="437">
                  <c:v>45558</c:v>
                </c:pt>
                <c:pt idx="438">
                  <c:v>45559</c:v>
                </c:pt>
                <c:pt idx="439">
                  <c:v>45560</c:v>
                </c:pt>
                <c:pt idx="440">
                  <c:v>45561</c:v>
                </c:pt>
                <c:pt idx="441">
                  <c:v>45562</c:v>
                </c:pt>
                <c:pt idx="442">
                  <c:v>45565</c:v>
                </c:pt>
                <c:pt idx="443">
                  <c:v>45566</c:v>
                </c:pt>
                <c:pt idx="444">
                  <c:v>45567</c:v>
                </c:pt>
                <c:pt idx="445">
                  <c:v>45568</c:v>
                </c:pt>
                <c:pt idx="446">
                  <c:v>45569</c:v>
                </c:pt>
                <c:pt idx="447">
                  <c:v>45572</c:v>
                </c:pt>
                <c:pt idx="448">
                  <c:v>45573</c:v>
                </c:pt>
                <c:pt idx="449">
                  <c:v>45574</c:v>
                </c:pt>
                <c:pt idx="450">
                  <c:v>45575</c:v>
                </c:pt>
                <c:pt idx="451">
                  <c:v>45576</c:v>
                </c:pt>
                <c:pt idx="452">
                  <c:v>45579</c:v>
                </c:pt>
                <c:pt idx="453">
                  <c:v>45580</c:v>
                </c:pt>
                <c:pt idx="454">
                  <c:v>45581</c:v>
                </c:pt>
                <c:pt idx="455">
                  <c:v>45582</c:v>
                </c:pt>
                <c:pt idx="456">
                  <c:v>45583</c:v>
                </c:pt>
                <c:pt idx="457">
                  <c:v>45586</c:v>
                </c:pt>
                <c:pt idx="458">
                  <c:v>45587</c:v>
                </c:pt>
                <c:pt idx="459">
                  <c:v>45588</c:v>
                </c:pt>
                <c:pt idx="460">
                  <c:v>45589</c:v>
                </c:pt>
                <c:pt idx="461">
                  <c:v>45590</c:v>
                </c:pt>
                <c:pt idx="462">
                  <c:v>45593</c:v>
                </c:pt>
                <c:pt idx="463">
                  <c:v>45594</c:v>
                </c:pt>
                <c:pt idx="464">
                  <c:v>45595</c:v>
                </c:pt>
                <c:pt idx="465">
                  <c:v>45596</c:v>
                </c:pt>
                <c:pt idx="466">
                  <c:v>45597</c:v>
                </c:pt>
                <c:pt idx="467">
                  <c:v>45601</c:v>
                </c:pt>
                <c:pt idx="468">
                  <c:v>45602</c:v>
                </c:pt>
                <c:pt idx="469">
                  <c:v>45603</c:v>
                </c:pt>
                <c:pt idx="470">
                  <c:v>45604</c:v>
                </c:pt>
                <c:pt idx="471">
                  <c:v>45607</c:v>
                </c:pt>
                <c:pt idx="472">
                  <c:v>45608</c:v>
                </c:pt>
                <c:pt idx="473">
                  <c:v>45609</c:v>
                </c:pt>
                <c:pt idx="474">
                  <c:v>45610</c:v>
                </c:pt>
                <c:pt idx="475">
                  <c:v>45611</c:v>
                </c:pt>
                <c:pt idx="476">
                  <c:v>45614</c:v>
                </c:pt>
                <c:pt idx="477">
                  <c:v>45615</c:v>
                </c:pt>
                <c:pt idx="478">
                  <c:v>45616</c:v>
                </c:pt>
                <c:pt idx="479">
                  <c:v>45617</c:v>
                </c:pt>
                <c:pt idx="480">
                  <c:v>45618</c:v>
                </c:pt>
                <c:pt idx="481">
                  <c:v>45621</c:v>
                </c:pt>
                <c:pt idx="482">
                  <c:v>45622</c:v>
                </c:pt>
                <c:pt idx="483">
                  <c:v>45623</c:v>
                </c:pt>
                <c:pt idx="484">
                  <c:v>45624</c:v>
                </c:pt>
                <c:pt idx="485">
                  <c:v>45625</c:v>
                </c:pt>
                <c:pt idx="486">
                  <c:v>45628</c:v>
                </c:pt>
                <c:pt idx="487">
                  <c:v>45629</c:v>
                </c:pt>
                <c:pt idx="488">
                  <c:v>45630</c:v>
                </c:pt>
                <c:pt idx="489">
                  <c:v>45631</c:v>
                </c:pt>
                <c:pt idx="490">
                  <c:v>45632</c:v>
                </c:pt>
                <c:pt idx="491">
                  <c:v>45635</c:v>
                </c:pt>
                <c:pt idx="492">
                  <c:v>45636</c:v>
                </c:pt>
                <c:pt idx="493">
                  <c:v>45637</c:v>
                </c:pt>
                <c:pt idx="494">
                  <c:v>45638</c:v>
                </c:pt>
                <c:pt idx="495">
                  <c:v>45639</c:v>
                </c:pt>
                <c:pt idx="496">
                  <c:v>45642</c:v>
                </c:pt>
                <c:pt idx="497">
                  <c:v>45643</c:v>
                </c:pt>
                <c:pt idx="498">
                  <c:v>45644</c:v>
                </c:pt>
                <c:pt idx="499">
                  <c:v>45645</c:v>
                </c:pt>
                <c:pt idx="500">
                  <c:v>45646</c:v>
                </c:pt>
                <c:pt idx="501">
                  <c:v>45649</c:v>
                </c:pt>
                <c:pt idx="502">
                  <c:v>45650</c:v>
                </c:pt>
                <c:pt idx="503">
                  <c:v>45651</c:v>
                </c:pt>
                <c:pt idx="504">
                  <c:v>45652</c:v>
                </c:pt>
                <c:pt idx="505">
                  <c:v>45653</c:v>
                </c:pt>
                <c:pt idx="506">
                  <c:v>45656</c:v>
                </c:pt>
              </c:numCache>
            </c:numRef>
          </c:cat>
          <c:val>
            <c:numRef>
              <c:f>'5_Old'!$R$7:$R$513</c:f>
            </c:numRef>
          </c:val>
          <c:smooth val="0"/>
          <c:extLst>
            <c:ext xmlns:c16="http://schemas.microsoft.com/office/drawing/2014/chart" uri="{C3380CC4-5D6E-409C-BE32-E72D297353CC}">
              <c16:uniqueId val="{0000000A-B17E-4507-9205-3D874107C977}"/>
            </c:ext>
          </c:extLst>
        </c:ser>
        <c:ser>
          <c:idx val="11"/>
          <c:order val="11"/>
          <c:tx>
            <c:strRef>
              <c:f>'5_Old'!$S$6</c:f>
              <c:strCache>
                <c:ptCount val="1"/>
                <c:pt idx="0">
                  <c:v>Индекс МосБиржи IPO</c:v>
                </c:pt>
              </c:strCache>
            </c:strRef>
          </c:tx>
          <c:spPr>
            <a:ln w="317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'5_Old'!$G$7:$G$513</c:f>
              <c:numCache>
                <c:formatCode>m/d/yyyy</c:formatCode>
                <c:ptCount val="507"/>
                <c:pt idx="0">
                  <c:v>44929</c:v>
                </c:pt>
                <c:pt idx="1">
                  <c:v>44930</c:v>
                </c:pt>
                <c:pt idx="2">
                  <c:v>44931</c:v>
                </c:pt>
                <c:pt idx="3">
                  <c:v>44932</c:v>
                </c:pt>
                <c:pt idx="4">
                  <c:v>44935</c:v>
                </c:pt>
                <c:pt idx="5">
                  <c:v>44936</c:v>
                </c:pt>
                <c:pt idx="6">
                  <c:v>44937</c:v>
                </c:pt>
                <c:pt idx="7">
                  <c:v>44938</c:v>
                </c:pt>
                <c:pt idx="8">
                  <c:v>44939</c:v>
                </c:pt>
                <c:pt idx="9">
                  <c:v>44942</c:v>
                </c:pt>
                <c:pt idx="10">
                  <c:v>44943</c:v>
                </c:pt>
                <c:pt idx="11">
                  <c:v>44944</c:v>
                </c:pt>
                <c:pt idx="12">
                  <c:v>44945</c:v>
                </c:pt>
                <c:pt idx="13">
                  <c:v>44946</c:v>
                </c:pt>
                <c:pt idx="14">
                  <c:v>44949</c:v>
                </c:pt>
                <c:pt idx="15">
                  <c:v>44950</c:v>
                </c:pt>
                <c:pt idx="16">
                  <c:v>44951</c:v>
                </c:pt>
                <c:pt idx="17">
                  <c:v>44952</c:v>
                </c:pt>
                <c:pt idx="18">
                  <c:v>44953</c:v>
                </c:pt>
                <c:pt idx="19">
                  <c:v>44956</c:v>
                </c:pt>
                <c:pt idx="20">
                  <c:v>44957</c:v>
                </c:pt>
                <c:pt idx="21">
                  <c:v>44958</c:v>
                </c:pt>
                <c:pt idx="22">
                  <c:v>44959</c:v>
                </c:pt>
                <c:pt idx="23">
                  <c:v>44960</c:v>
                </c:pt>
                <c:pt idx="24">
                  <c:v>44963</c:v>
                </c:pt>
                <c:pt idx="25">
                  <c:v>44964</c:v>
                </c:pt>
                <c:pt idx="26">
                  <c:v>44965</c:v>
                </c:pt>
                <c:pt idx="27">
                  <c:v>44966</c:v>
                </c:pt>
                <c:pt idx="28">
                  <c:v>44967</c:v>
                </c:pt>
                <c:pt idx="29">
                  <c:v>44970</c:v>
                </c:pt>
                <c:pt idx="30">
                  <c:v>44971</c:v>
                </c:pt>
                <c:pt idx="31">
                  <c:v>44972</c:v>
                </c:pt>
                <c:pt idx="32">
                  <c:v>44973</c:v>
                </c:pt>
                <c:pt idx="33">
                  <c:v>44974</c:v>
                </c:pt>
                <c:pt idx="34">
                  <c:v>44977</c:v>
                </c:pt>
                <c:pt idx="35">
                  <c:v>44978</c:v>
                </c:pt>
                <c:pt idx="36">
                  <c:v>44979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45006</c:v>
                </c:pt>
                <c:pt idx="54">
                  <c:v>45007</c:v>
                </c:pt>
                <c:pt idx="55">
                  <c:v>45008</c:v>
                </c:pt>
                <c:pt idx="56">
                  <c:v>45009</c:v>
                </c:pt>
                <c:pt idx="57">
                  <c:v>45012</c:v>
                </c:pt>
                <c:pt idx="58">
                  <c:v>45013</c:v>
                </c:pt>
                <c:pt idx="59">
                  <c:v>45014</c:v>
                </c:pt>
                <c:pt idx="60">
                  <c:v>45015</c:v>
                </c:pt>
                <c:pt idx="61">
                  <c:v>45016</c:v>
                </c:pt>
                <c:pt idx="62">
                  <c:v>45019</c:v>
                </c:pt>
                <c:pt idx="63">
                  <c:v>45020</c:v>
                </c:pt>
                <c:pt idx="64">
                  <c:v>45021</c:v>
                </c:pt>
                <c:pt idx="65">
                  <c:v>45022</c:v>
                </c:pt>
                <c:pt idx="66">
                  <c:v>45023</c:v>
                </c:pt>
                <c:pt idx="67">
                  <c:v>45026</c:v>
                </c:pt>
                <c:pt idx="68">
                  <c:v>45027</c:v>
                </c:pt>
                <c:pt idx="69">
                  <c:v>45028</c:v>
                </c:pt>
                <c:pt idx="70">
                  <c:v>45029</c:v>
                </c:pt>
                <c:pt idx="71">
                  <c:v>45030</c:v>
                </c:pt>
                <c:pt idx="72">
                  <c:v>45033</c:v>
                </c:pt>
                <c:pt idx="73">
                  <c:v>45034</c:v>
                </c:pt>
                <c:pt idx="74">
                  <c:v>45035</c:v>
                </c:pt>
                <c:pt idx="75">
                  <c:v>45036</c:v>
                </c:pt>
                <c:pt idx="76">
                  <c:v>45037</c:v>
                </c:pt>
                <c:pt idx="77">
                  <c:v>45040</c:v>
                </c:pt>
                <c:pt idx="78">
                  <c:v>45041</c:v>
                </c:pt>
                <c:pt idx="79">
                  <c:v>45042</c:v>
                </c:pt>
                <c:pt idx="80">
                  <c:v>45043</c:v>
                </c:pt>
                <c:pt idx="81">
                  <c:v>45044</c:v>
                </c:pt>
                <c:pt idx="82">
                  <c:v>45048</c:v>
                </c:pt>
                <c:pt idx="83">
                  <c:v>45049</c:v>
                </c:pt>
                <c:pt idx="84">
                  <c:v>45050</c:v>
                </c:pt>
                <c:pt idx="85">
                  <c:v>45051</c:v>
                </c:pt>
                <c:pt idx="86">
                  <c:v>45054</c:v>
                </c:pt>
                <c:pt idx="87">
                  <c:v>45056</c:v>
                </c:pt>
                <c:pt idx="88">
                  <c:v>45057</c:v>
                </c:pt>
                <c:pt idx="89">
                  <c:v>45058</c:v>
                </c:pt>
                <c:pt idx="90">
                  <c:v>45061</c:v>
                </c:pt>
                <c:pt idx="91">
                  <c:v>45062</c:v>
                </c:pt>
                <c:pt idx="92">
                  <c:v>45063</c:v>
                </c:pt>
                <c:pt idx="93">
                  <c:v>45064</c:v>
                </c:pt>
                <c:pt idx="94">
                  <c:v>45065</c:v>
                </c:pt>
                <c:pt idx="95">
                  <c:v>45068</c:v>
                </c:pt>
                <c:pt idx="96">
                  <c:v>45069</c:v>
                </c:pt>
                <c:pt idx="97">
                  <c:v>45070</c:v>
                </c:pt>
                <c:pt idx="98">
                  <c:v>45071</c:v>
                </c:pt>
                <c:pt idx="99">
                  <c:v>45072</c:v>
                </c:pt>
                <c:pt idx="100">
                  <c:v>45075</c:v>
                </c:pt>
                <c:pt idx="101">
                  <c:v>45076</c:v>
                </c:pt>
                <c:pt idx="102">
                  <c:v>45077</c:v>
                </c:pt>
                <c:pt idx="103">
                  <c:v>45078</c:v>
                </c:pt>
                <c:pt idx="104">
                  <c:v>45079</c:v>
                </c:pt>
                <c:pt idx="105">
                  <c:v>45082</c:v>
                </c:pt>
                <c:pt idx="106">
                  <c:v>45083</c:v>
                </c:pt>
                <c:pt idx="107">
                  <c:v>45084</c:v>
                </c:pt>
                <c:pt idx="108">
                  <c:v>45085</c:v>
                </c:pt>
                <c:pt idx="109">
                  <c:v>45086</c:v>
                </c:pt>
                <c:pt idx="110">
                  <c:v>45090</c:v>
                </c:pt>
                <c:pt idx="111">
                  <c:v>45091</c:v>
                </c:pt>
                <c:pt idx="112">
                  <c:v>45092</c:v>
                </c:pt>
                <c:pt idx="113">
                  <c:v>45093</c:v>
                </c:pt>
                <c:pt idx="114">
                  <c:v>45096</c:v>
                </c:pt>
                <c:pt idx="115">
                  <c:v>45097</c:v>
                </c:pt>
                <c:pt idx="116">
                  <c:v>45098</c:v>
                </c:pt>
                <c:pt idx="117">
                  <c:v>45099</c:v>
                </c:pt>
                <c:pt idx="118">
                  <c:v>45100</c:v>
                </c:pt>
                <c:pt idx="119">
                  <c:v>45103</c:v>
                </c:pt>
                <c:pt idx="120">
                  <c:v>45104</c:v>
                </c:pt>
                <c:pt idx="121">
                  <c:v>45105</c:v>
                </c:pt>
                <c:pt idx="122">
                  <c:v>45106</c:v>
                </c:pt>
                <c:pt idx="123">
                  <c:v>45107</c:v>
                </c:pt>
                <c:pt idx="124">
                  <c:v>45110</c:v>
                </c:pt>
                <c:pt idx="125">
                  <c:v>45111</c:v>
                </c:pt>
                <c:pt idx="126">
                  <c:v>45112</c:v>
                </c:pt>
                <c:pt idx="127">
                  <c:v>45113</c:v>
                </c:pt>
                <c:pt idx="128">
                  <c:v>45114</c:v>
                </c:pt>
                <c:pt idx="129">
                  <c:v>45117</c:v>
                </c:pt>
                <c:pt idx="130">
                  <c:v>45118</c:v>
                </c:pt>
                <c:pt idx="131">
                  <c:v>45119</c:v>
                </c:pt>
                <c:pt idx="132">
                  <c:v>45120</c:v>
                </c:pt>
                <c:pt idx="133">
                  <c:v>45121</c:v>
                </c:pt>
                <c:pt idx="134">
                  <c:v>45124</c:v>
                </c:pt>
                <c:pt idx="135">
                  <c:v>45125</c:v>
                </c:pt>
                <c:pt idx="136">
                  <c:v>45126</c:v>
                </c:pt>
                <c:pt idx="137">
                  <c:v>45127</c:v>
                </c:pt>
                <c:pt idx="138">
                  <c:v>45128</c:v>
                </c:pt>
                <c:pt idx="139">
                  <c:v>45131</c:v>
                </c:pt>
                <c:pt idx="140">
                  <c:v>45132</c:v>
                </c:pt>
                <c:pt idx="141">
                  <c:v>45133</c:v>
                </c:pt>
                <c:pt idx="142">
                  <c:v>45134</c:v>
                </c:pt>
                <c:pt idx="143">
                  <c:v>45135</c:v>
                </c:pt>
                <c:pt idx="144">
                  <c:v>45138</c:v>
                </c:pt>
                <c:pt idx="145">
                  <c:v>45139</c:v>
                </c:pt>
                <c:pt idx="146">
                  <c:v>45140</c:v>
                </c:pt>
                <c:pt idx="147">
                  <c:v>45141</c:v>
                </c:pt>
                <c:pt idx="148">
                  <c:v>45142</c:v>
                </c:pt>
                <c:pt idx="149">
                  <c:v>45145</c:v>
                </c:pt>
                <c:pt idx="150">
                  <c:v>45146</c:v>
                </c:pt>
                <c:pt idx="151">
                  <c:v>45147</c:v>
                </c:pt>
                <c:pt idx="152">
                  <c:v>45148</c:v>
                </c:pt>
                <c:pt idx="153">
                  <c:v>45149</c:v>
                </c:pt>
                <c:pt idx="154">
                  <c:v>45152</c:v>
                </c:pt>
                <c:pt idx="155">
                  <c:v>45153</c:v>
                </c:pt>
                <c:pt idx="156">
                  <c:v>45154</c:v>
                </c:pt>
                <c:pt idx="157">
                  <c:v>45155</c:v>
                </c:pt>
                <c:pt idx="158">
                  <c:v>45156</c:v>
                </c:pt>
                <c:pt idx="159">
                  <c:v>45159</c:v>
                </c:pt>
                <c:pt idx="160">
                  <c:v>45160</c:v>
                </c:pt>
                <c:pt idx="161">
                  <c:v>45161</c:v>
                </c:pt>
                <c:pt idx="162">
                  <c:v>45162</c:v>
                </c:pt>
                <c:pt idx="163">
                  <c:v>45163</c:v>
                </c:pt>
                <c:pt idx="164">
                  <c:v>45166</c:v>
                </c:pt>
                <c:pt idx="165">
                  <c:v>45167</c:v>
                </c:pt>
                <c:pt idx="166">
                  <c:v>45168</c:v>
                </c:pt>
                <c:pt idx="167">
                  <c:v>45169</c:v>
                </c:pt>
                <c:pt idx="168">
                  <c:v>45170</c:v>
                </c:pt>
                <c:pt idx="169">
                  <c:v>45173</c:v>
                </c:pt>
                <c:pt idx="170">
                  <c:v>45174</c:v>
                </c:pt>
                <c:pt idx="171">
                  <c:v>45175</c:v>
                </c:pt>
                <c:pt idx="172">
                  <c:v>45176</c:v>
                </c:pt>
                <c:pt idx="173">
                  <c:v>45177</c:v>
                </c:pt>
                <c:pt idx="174">
                  <c:v>45180</c:v>
                </c:pt>
                <c:pt idx="175">
                  <c:v>45181</c:v>
                </c:pt>
                <c:pt idx="176">
                  <c:v>45182</c:v>
                </c:pt>
                <c:pt idx="177">
                  <c:v>45183</c:v>
                </c:pt>
                <c:pt idx="178">
                  <c:v>45184</c:v>
                </c:pt>
                <c:pt idx="179">
                  <c:v>45187</c:v>
                </c:pt>
                <c:pt idx="180">
                  <c:v>45188</c:v>
                </c:pt>
                <c:pt idx="181">
                  <c:v>45189</c:v>
                </c:pt>
                <c:pt idx="182">
                  <c:v>45190</c:v>
                </c:pt>
                <c:pt idx="183">
                  <c:v>45191</c:v>
                </c:pt>
                <c:pt idx="184">
                  <c:v>45194</c:v>
                </c:pt>
                <c:pt idx="185">
                  <c:v>45195</c:v>
                </c:pt>
                <c:pt idx="186">
                  <c:v>45196</c:v>
                </c:pt>
                <c:pt idx="187">
                  <c:v>45197</c:v>
                </c:pt>
                <c:pt idx="188">
                  <c:v>45198</c:v>
                </c:pt>
                <c:pt idx="189">
                  <c:v>45201</c:v>
                </c:pt>
                <c:pt idx="190">
                  <c:v>45202</c:v>
                </c:pt>
                <c:pt idx="191">
                  <c:v>45203</c:v>
                </c:pt>
                <c:pt idx="192">
                  <c:v>45204</c:v>
                </c:pt>
                <c:pt idx="193">
                  <c:v>45205</c:v>
                </c:pt>
                <c:pt idx="194">
                  <c:v>45208</c:v>
                </c:pt>
                <c:pt idx="195">
                  <c:v>45209</c:v>
                </c:pt>
                <c:pt idx="196">
                  <c:v>45210</c:v>
                </c:pt>
                <c:pt idx="197">
                  <c:v>45211</c:v>
                </c:pt>
                <c:pt idx="198">
                  <c:v>45212</c:v>
                </c:pt>
                <c:pt idx="199">
                  <c:v>45215</c:v>
                </c:pt>
                <c:pt idx="200">
                  <c:v>45216</c:v>
                </c:pt>
                <c:pt idx="201">
                  <c:v>45217</c:v>
                </c:pt>
                <c:pt idx="202">
                  <c:v>45218</c:v>
                </c:pt>
                <c:pt idx="203">
                  <c:v>45219</c:v>
                </c:pt>
                <c:pt idx="204">
                  <c:v>45222</c:v>
                </c:pt>
                <c:pt idx="205">
                  <c:v>45223</c:v>
                </c:pt>
                <c:pt idx="206">
                  <c:v>45224</c:v>
                </c:pt>
                <c:pt idx="207">
                  <c:v>45225</c:v>
                </c:pt>
                <c:pt idx="208">
                  <c:v>45226</c:v>
                </c:pt>
                <c:pt idx="209">
                  <c:v>45229</c:v>
                </c:pt>
                <c:pt idx="210">
                  <c:v>45230</c:v>
                </c:pt>
                <c:pt idx="211">
                  <c:v>45231</c:v>
                </c:pt>
                <c:pt idx="212">
                  <c:v>45232</c:v>
                </c:pt>
                <c:pt idx="213">
                  <c:v>45233</c:v>
                </c:pt>
                <c:pt idx="214">
                  <c:v>45236</c:v>
                </c:pt>
                <c:pt idx="215">
                  <c:v>45237</c:v>
                </c:pt>
                <c:pt idx="216">
                  <c:v>45238</c:v>
                </c:pt>
                <c:pt idx="217">
                  <c:v>45239</c:v>
                </c:pt>
                <c:pt idx="218">
                  <c:v>45240</c:v>
                </c:pt>
                <c:pt idx="219">
                  <c:v>45243</c:v>
                </c:pt>
                <c:pt idx="220">
                  <c:v>45244</c:v>
                </c:pt>
                <c:pt idx="221">
                  <c:v>45245</c:v>
                </c:pt>
                <c:pt idx="222">
                  <c:v>45246</c:v>
                </c:pt>
                <c:pt idx="223">
                  <c:v>45247</c:v>
                </c:pt>
                <c:pt idx="224">
                  <c:v>45250</c:v>
                </c:pt>
                <c:pt idx="225">
                  <c:v>45251</c:v>
                </c:pt>
                <c:pt idx="226">
                  <c:v>45252</c:v>
                </c:pt>
                <c:pt idx="227">
                  <c:v>45253</c:v>
                </c:pt>
                <c:pt idx="228">
                  <c:v>45254</c:v>
                </c:pt>
                <c:pt idx="229">
                  <c:v>45257</c:v>
                </c:pt>
                <c:pt idx="230">
                  <c:v>45258</c:v>
                </c:pt>
                <c:pt idx="231">
                  <c:v>45259</c:v>
                </c:pt>
                <c:pt idx="232">
                  <c:v>45260</c:v>
                </c:pt>
                <c:pt idx="233">
                  <c:v>45261</c:v>
                </c:pt>
                <c:pt idx="234">
                  <c:v>45264</c:v>
                </c:pt>
                <c:pt idx="235">
                  <c:v>45265</c:v>
                </c:pt>
                <c:pt idx="236">
                  <c:v>45266</c:v>
                </c:pt>
                <c:pt idx="237">
                  <c:v>45267</c:v>
                </c:pt>
                <c:pt idx="238">
                  <c:v>45268</c:v>
                </c:pt>
                <c:pt idx="239">
                  <c:v>45271</c:v>
                </c:pt>
                <c:pt idx="240">
                  <c:v>45272</c:v>
                </c:pt>
                <c:pt idx="241">
                  <c:v>45273</c:v>
                </c:pt>
                <c:pt idx="242">
                  <c:v>45274</c:v>
                </c:pt>
                <c:pt idx="243">
                  <c:v>45275</c:v>
                </c:pt>
                <c:pt idx="244">
                  <c:v>45278</c:v>
                </c:pt>
                <c:pt idx="245">
                  <c:v>45279</c:v>
                </c:pt>
                <c:pt idx="246">
                  <c:v>45280</c:v>
                </c:pt>
                <c:pt idx="247">
                  <c:v>45281</c:v>
                </c:pt>
                <c:pt idx="248">
                  <c:v>45282</c:v>
                </c:pt>
                <c:pt idx="249">
                  <c:v>45285</c:v>
                </c:pt>
                <c:pt idx="250">
                  <c:v>45286</c:v>
                </c:pt>
                <c:pt idx="251">
                  <c:v>45287</c:v>
                </c:pt>
                <c:pt idx="252">
                  <c:v>45288</c:v>
                </c:pt>
                <c:pt idx="253">
                  <c:v>45289</c:v>
                </c:pt>
                <c:pt idx="254">
                  <c:v>45294</c:v>
                </c:pt>
                <c:pt idx="255">
                  <c:v>45295</c:v>
                </c:pt>
                <c:pt idx="256">
                  <c:v>45296</c:v>
                </c:pt>
                <c:pt idx="257">
                  <c:v>45299</c:v>
                </c:pt>
                <c:pt idx="258">
                  <c:v>45300</c:v>
                </c:pt>
                <c:pt idx="259">
                  <c:v>45301</c:v>
                </c:pt>
                <c:pt idx="260">
                  <c:v>45302</c:v>
                </c:pt>
                <c:pt idx="261">
                  <c:v>45303</c:v>
                </c:pt>
                <c:pt idx="262">
                  <c:v>45306</c:v>
                </c:pt>
                <c:pt idx="263">
                  <c:v>45307</c:v>
                </c:pt>
                <c:pt idx="264">
                  <c:v>45308</c:v>
                </c:pt>
                <c:pt idx="265">
                  <c:v>45309</c:v>
                </c:pt>
                <c:pt idx="266">
                  <c:v>45310</c:v>
                </c:pt>
                <c:pt idx="267">
                  <c:v>45313</c:v>
                </c:pt>
                <c:pt idx="268">
                  <c:v>45314</c:v>
                </c:pt>
                <c:pt idx="269">
                  <c:v>45315</c:v>
                </c:pt>
                <c:pt idx="270">
                  <c:v>45316</c:v>
                </c:pt>
                <c:pt idx="271">
                  <c:v>45317</c:v>
                </c:pt>
                <c:pt idx="272">
                  <c:v>45320</c:v>
                </c:pt>
                <c:pt idx="273">
                  <c:v>45321</c:v>
                </c:pt>
                <c:pt idx="274">
                  <c:v>45322</c:v>
                </c:pt>
                <c:pt idx="275">
                  <c:v>45323</c:v>
                </c:pt>
                <c:pt idx="276">
                  <c:v>45324</c:v>
                </c:pt>
                <c:pt idx="277">
                  <c:v>45327</c:v>
                </c:pt>
                <c:pt idx="278">
                  <c:v>45328</c:v>
                </c:pt>
                <c:pt idx="279">
                  <c:v>45329</c:v>
                </c:pt>
                <c:pt idx="280">
                  <c:v>45330</c:v>
                </c:pt>
                <c:pt idx="281">
                  <c:v>45331</c:v>
                </c:pt>
                <c:pt idx="282">
                  <c:v>45334</c:v>
                </c:pt>
                <c:pt idx="283">
                  <c:v>45335</c:v>
                </c:pt>
                <c:pt idx="284">
                  <c:v>45336</c:v>
                </c:pt>
                <c:pt idx="285">
                  <c:v>45337</c:v>
                </c:pt>
                <c:pt idx="286">
                  <c:v>45338</c:v>
                </c:pt>
                <c:pt idx="287">
                  <c:v>45341</c:v>
                </c:pt>
                <c:pt idx="288">
                  <c:v>45342</c:v>
                </c:pt>
                <c:pt idx="289">
                  <c:v>45343</c:v>
                </c:pt>
                <c:pt idx="290">
                  <c:v>45344</c:v>
                </c:pt>
                <c:pt idx="291">
                  <c:v>45348</c:v>
                </c:pt>
                <c:pt idx="292">
                  <c:v>45349</c:v>
                </c:pt>
                <c:pt idx="293">
                  <c:v>45350</c:v>
                </c:pt>
                <c:pt idx="294">
                  <c:v>45351</c:v>
                </c:pt>
                <c:pt idx="295">
                  <c:v>45352</c:v>
                </c:pt>
                <c:pt idx="296">
                  <c:v>45355</c:v>
                </c:pt>
                <c:pt idx="297">
                  <c:v>45356</c:v>
                </c:pt>
                <c:pt idx="298">
                  <c:v>45357</c:v>
                </c:pt>
                <c:pt idx="299">
                  <c:v>45358</c:v>
                </c:pt>
                <c:pt idx="300">
                  <c:v>45362</c:v>
                </c:pt>
                <c:pt idx="301">
                  <c:v>45363</c:v>
                </c:pt>
                <c:pt idx="302">
                  <c:v>45364</c:v>
                </c:pt>
                <c:pt idx="303">
                  <c:v>45365</c:v>
                </c:pt>
                <c:pt idx="304">
                  <c:v>45366</c:v>
                </c:pt>
                <c:pt idx="305">
                  <c:v>45369</c:v>
                </c:pt>
                <c:pt idx="306">
                  <c:v>45370</c:v>
                </c:pt>
                <c:pt idx="307">
                  <c:v>45371</c:v>
                </c:pt>
                <c:pt idx="308">
                  <c:v>45372</c:v>
                </c:pt>
                <c:pt idx="309">
                  <c:v>45373</c:v>
                </c:pt>
                <c:pt idx="310">
                  <c:v>45376</c:v>
                </c:pt>
                <c:pt idx="311">
                  <c:v>45377</c:v>
                </c:pt>
                <c:pt idx="312">
                  <c:v>45378</c:v>
                </c:pt>
                <c:pt idx="313">
                  <c:v>45379</c:v>
                </c:pt>
                <c:pt idx="314">
                  <c:v>45380</c:v>
                </c:pt>
                <c:pt idx="315">
                  <c:v>45383</c:v>
                </c:pt>
                <c:pt idx="316">
                  <c:v>45384</c:v>
                </c:pt>
                <c:pt idx="317">
                  <c:v>45385</c:v>
                </c:pt>
                <c:pt idx="318">
                  <c:v>45386</c:v>
                </c:pt>
                <c:pt idx="319">
                  <c:v>45387</c:v>
                </c:pt>
                <c:pt idx="320">
                  <c:v>45390</c:v>
                </c:pt>
                <c:pt idx="321">
                  <c:v>45391</c:v>
                </c:pt>
                <c:pt idx="322">
                  <c:v>45392</c:v>
                </c:pt>
                <c:pt idx="323">
                  <c:v>45393</c:v>
                </c:pt>
                <c:pt idx="324">
                  <c:v>45394</c:v>
                </c:pt>
                <c:pt idx="325">
                  <c:v>45397</c:v>
                </c:pt>
                <c:pt idx="326">
                  <c:v>45398</c:v>
                </c:pt>
                <c:pt idx="327">
                  <c:v>45399</c:v>
                </c:pt>
                <c:pt idx="328">
                  <c:v>45400</c:v>
                </c:pt>
                <c:pt idx="329">
                  <c:v>45401</c:v>
                </c:pt>
                <c:pt idx="330">
                  <c:v>45404</c:v>
                </c:pt>
                <c:pt idx="331">
                  <c:v>45405</c:v>
                </c:pt>
                <c:pt idx="332">
                  <c:v>45406</c:v>
                </c:pt>
                <c:pt idx="333">
                  <c:v>45407</c:v>
                </c:pt>
                <c:pt idx="334">
                  <c:v>45408</c:v>
                </c:pt>
                <c:pt idx="335">
                  <c:v>45411</c:v>
                </c:pt>
                <c:pt idx="336">
                  <c:v>45412</c:v>
                </c:pt>
                <c:pt idx="337">
                  <c:v>45414</c:v>
                </c:pt>
                <c:pt idx="338">
                  <c:v>45415</c:v>
                </c:pt>
                <c:pt idx="339">
                  <c:v>45418</c:v>
                </c:pt>
                <c:pt idx="340">
                  <c:v>45419</c:v>
                </c:pt>
                <c:pt idx="341">
                  <c:v>45420</c:v>
                </c:pt>
                <c:pt idx="342">
                  <c:v>45422</c:v>
                </c:pt>
                <c:pt idx="343">
                  <c:v>45425</c:v>
                </c:pt>
                <c:pt idx="344">
                  <c:v>45426</c:v>
                </c:pt>
                <c:pt idx="345">
                  <c:v>45427</c:v>
                </c:pt>
                <c:pt idx="346">
                  <c:v>45428</c:v>
                </c:pt>
                <c:pt idx="347">
                  <c:v>45429</c:v>
                </c:pt>
                <c:pt idx="348">
                  <c:v>45432</c:v>
                </c:pt>
                <c:pt idx="349">
                  <c:v>45433</c:v>
                </c:pt>
                <c:pt idx="350">
                  <c:v>45434</c:v>
                </c:pt>
                <c:pt idx="351">
                  <c:v>45435</c:v>
                </c:pt>
                <c:pt idx="352">
                  <c:v>45436</c:v>
                </c:pt>
                <c:pt idx="353">
                  <c:v>45439</c:v>
                </c:pt>
                <c:pt idx="354">
                  <c:v>45440</c:v>
                </c:pt>
                <c:pt idx="355">
                  <c:v>45441</c:v>
                </c:pt>
                <c:pt idx="356">
                  <c:v>45442</c:v>
                </c:pt>
                <c:pt idx="357">
                  <c:v>45443</c:v>
                </c:pt>
                <c:pt idx="358">
                  <c:v>45446</c:v>
                </c:pt>
                <c:pt idx="359">
                  <c:v>45447</c:v>
                </c:pt>
                <c:pt idx="360">
                  <c:v>45448</c:v>
                </c:pt>
                <c:pt idx="361">
                  <c:v>45449</c:v>
                </c:pt>
                <c:pt idx="362">
                  <c:v>45450</c:v>
                </c:pt>
                <c:pt idx="363">
                  <c:v>45453</c:v>
                </c:pt>
                <c:pt idx="364">
                  <c:v>45454</c:v>
                </c:pt>
                <c:pt idx="365">
                  <c:v>45456</c:v>
                </c:pt>
                <c:pt idx="366">
                  <c:v>45457</c:v>
                </c:pt>
                <c:pt idx="367">
                  <c:v>45460</c:v>
                </c:pt>
                <c:pt idx="368">
                  <c:v>45461</c:v>
                </c:pt>
                <c:pt idx="369">
                  <c:v>45462</c:v>
                </c:pt>
                <c:pt idx="370">
                  <c:v>45463</c:v>
                </c:pt>
                <c:pt idx="371">
                  <c:v>45464</c:v>
                </c:pt>
                <c:pt idx="372">
                  <c:v>45467</c:v>
                </c:pt>
                <c:pt idx="373">
                  <c:v>45468</c:v>
                </c:pt>
                <c:pt idx="374">
                  <c:v>45469</c:v>
                </c:pt>
                <c:pt idx="375">
                  <c:v>45470</c:v>
                </c:pt>
                <c:pt idx="376">
                  <c:v>45471</c:v>
                </c:pt>
                <c:pt idx="377">
                  <c:v>45474</c:v>
                </c:pt>
                <c:pt idx="378">
                  <c:v>45475</c:v>
                </c:pt>
                <c:pt idx="379">
                  <c:v>45476</c:v>
                </c:pt>
                <c:pt idx="380">
                  <c:v>45477</c:v>
                </c:pt>
                <c:pt idx="381">
                  <c:v>45478</c:v>
                </c:pt>
                <c:pt idx="382">
                  <c:v>45481</c:v>
                </c:pt>
                <c:pt idx="383">
                  <c:v>45482</c:v>
                </c:pt>
                <c:pt idx="384">
                  <c:v>45483</c:v>
                </c:pt>
                <c:pt idx="385">
                  <c:v>45484</c:v>
                </c:pt>
                <c:pt idx="386">
                  <c:v>45485</c:v>
                </c:pt>
                <c:pt idx="387">
                  <c:v>45488</c:v>
                </c:pt>
                <c:pt idx="388">
                  <c:v>45489</c:v>
                </c:pt>
                <c:pt idx="389">
                  <c:v>45490</c:v>
                </c:pt>
                <c:pt idx="390">
                  <c:v>45491</c:v>
                </c:pt>
                <c:pt idx="391">
                  <c:v>45492</c:v>
                </c:pt>
                <c:pt idx="392">
                  <c:v>45495</c:v>
                </c:pt>
                <c:pt idx="393">
                  <c:v>45496</c:v>
                </c:pt>
                <c:pt idx="394">
                  <c:v>45497</c:v>
                </c:pt>
                <c:pt idx="395">
                  <c:v>45498</c:v>
                </c:pt>
                <c:pt idx="396">
                  <c:v>45499</c:v>
                </c:pt>
                <c:pt idx="397">
                  <c:v>45502</c:v>
                </c:pt>
                <c:pt idx="398">
                  <c:v>45503</c:v>
                </c:pt>
                <c:pt idx="399">
                  <c:v>45504</c:v>
                </c:pt>
                <c:pt idx="400">
                  <c:v>45505</c:v>
                </c:pt>
                <c:pt idx="401">
                  <c:v>45506</c:v>
                </c:pt>
                <c:pt idx="402">
                  <c:v>45509</c:v>
                </c:pt>
                <c:pt idx="403">
                  <c:v>45510</c:v>
                </c:pt>
                <c:pt idx="404">
                  <c:v>45511</c:v>
                </c:pt>
                <c:pt idx="405">
                  <c:v>45512</c:v>
                </c:pt>
                <c:pt idx="406">
                  <c:v>45513</c:v>
                </c:pt>
                <c:pt idx="407">
                  <c:v>45516</c:v>
                </c:pt>
                <c:pt idx="408">
                  <c:v>45517</c:v>
                </c:pt>
                <c:pt idx="409">
                  <c:v>45518</c:v>
                </c:pt>
                <c:pt idx="410">
                  <c:v>45519</c:v>
                </c:pt>
                <c:pt idx="411">
                  <c:v>45520</c:v>
                </c:pt>
                <c:pt idx="412">
                  <c:v>45523</c:v>
                </c:pt>
                <c:pt idx="413">
                  <c:v>45524</c:v>
                </c:pt>
                <c:pt idx="414">
                  <c:v>45525</c:v>
                </c:pt>
                <c:pt idx="415">
                  <c:v>45526</c:v>
                </c:pt>
                <c:pt idx="416">
                  <c:v>45527</c:v>
                </c:pt>
                <c:pt idx="417">
                  <c:v>45530</c:v>
                </c:pt>
                <c:pt idx="418">
                  <c:v>45531</c:v>
                </c:pt>
                <c:pt idx="419">
                  <c:v>45532</c:v>
                </c:pt>
                <c:pt idx="420">
                  <c:v>45533</c:v>
                </c:pt>
                <c:pt idx="421">
                  <c:v>45534</c:v>
                </c:pt>
                <c:pt idx="422">
                  <c:v>45537</c:v>
                </c:pt>
                <c:pt idx="423">
                  <c:v>45538</c:v>
                </c:pt>
                <c:pt idx="424">
                  <c:v>45539</c:v>
                </c:pt>
                <c:pt idx="425">
                  <c:v>45540</c:v>
                </c:pt>
                <c:pt idx="426">
                  <c:v>45541</c:v>
                </c:pt>
                <c:pt idx="427">
                  <c:v>45544</c:v>
                </c:pt>
                <c:pt idx="428">
                  <c:v>45545</c:v>
                </c:pt>
                <c:pt idx="429">
                  <c:v>45546</c:v>
                </c:pt>
                <c:pt idx="430">
                  <c:v>45547</c:v>
                </c:pt>
                <c:pt idx="431">
                  <c:v>45548</c:v>
                </c:pt>
                <c:pt idx="432">
                  <c:v>45551</c:v>
                </c:pt>
                <c:pt idx="433">
                  <c:v>45552</c:v>
                </c:pt>
                <c:pt idx="434">
                  <c:v>45553</c:v>
                </c:pt>
                <c:pt idx="435">
                  <c:v>45554</c:v>
                </c:pt>
                <c:pt idx="436">
                  <c:v>45555</c:v>
                </c:pt>
                <c:pt idx="437">
                  <c:v>45558</c:v>
                </c:pt>
                <c:pt idx="438">
                  <c:v>45559</c:v>
                </c:pt>
                <c:pt idx="439">
                  <c:v>45560</c:v>
                </c:pt>
                <c:pt idx="440">
                  <c:v>45561</c:v>
                </c:pt>
                <c:pt idx="441">
                  <c:v>45562</c:v>
                </c:pt>
                <c:pt idx="442">
                  <c:v>45565</c:v>
                </c:pt>
                <c:pt idx="443">
                  <c:v>45566</c:v>
                </c:pt>
                <c:pt idx="444">
                  <c:v>45567</c:v>
                </c:pt>
                <c:pt idx="445">
                  <c:v>45568</c:v>
                </c:pt>
                <c:pt idx="446">
                  <c:v>45569</c:v>
                </c:pt>
                <c:pt idx="447">
                  <c:v>45572</c:v>
                </c:pt>
                <c:pt idx="448">
                  <c:v>45573</c:v>
                </c:pt>
                <c:pt idx="449">
                  <c:v>45574</c:v>
                </c:pt>
                <c:pt idx="450">
                  <c:v>45575</c:v>
                </c:pt>
                <c:pt idx="451">
                  <c:v>45576</c:v>
                </c:pt>
                <c:pt idx="452">
                  <c:v>45579</c:v>
                </c:pt>
                <c:pt idx="453">
                  <c:v>45580</c:v>
                </c:pt>
                <c:pt idx="454">
                  <c:v>45581</c:v>
                </c:pt>
                <c:pt idx="455">
                  <c:v>45582</c:v>
                </c:pt>
                <c:pt idx="456">
                  <c:v>45583</c:v>
                </c:pt>
                <c:pt idx="457">
                  <c:v>45586</c:v>
                </c:pt>
                <c:pt idx="458">
                  <c:v>45587</c:v>
                </c:pt>
                <c:pt idx="459">
                  <c:v>45588</c:v>
                </c:pt>
                <c:pt idx="460">
                  <c:v>45589</c:v>
                </c:pt>
                <c:pt idx="461">
                  <c:v>45590</c:v>
                </c:pt>
                <c:pt idx="462">
                  <c:v>45593</c:v>
                </c:pt>
                <c:pt idx="463">
                  <c:v>45594</c:v>
                </c:pt>
                <c:pt idx="464">
                  <c:v>45595</c:v>
                </c:pt>
                <c:pt idx="465">
                  <c:v>45596</c:v>
                </c:pt>
                <c:pt idx="466">
                  <c:v>45597</c:v>
                </c:pt>
                <c:pt idx="467">
                  <c:v>45601</c:v>
                </c:pt>
                <c:pt idx="468">
                  <c:v>45602</c:v>
                </c:pt>
                <c:pt idx="469">
                  <c:v>45603</c:v>
                </c:pt>
                <c:pt idx="470">
                  <c:v>45604</c:v>
                </c:pt>
                <c:pt idx="471">
                  <c:v>45607</c:v>
                </c:pt>
                <c:pt idx="472">
                  <c:v>45608</c:v>
                </c:pt>
                <c:pt idx="473">
                  <c:v>45609</c:v>
                </c:pt>
                <c:pt idx="474">
                  <c:v>45610</c:v>
                </c:pt>
                <c:pt idx="475">
                  <c:v>45611</c:v>
                </c:pt>
                <c:pt idx="476">
                  <c:v>45614</c:v>
                </c:pt>
                <c:pt idx="477">
                  <c:v>45615</c:v>
                </c:pt>
                <c:pt idx="478">
                  <c:v>45616</c:v>
                </c:pt>
                <c:pt idx="479">
                  <c:v>45617</c:v>
                </c:pt>
                <c:pt idx="480">
                  <c:v>45618</c:v>
                </c:pt>
                <c:pt idx="481">
                  <c:v>45621</c:v>
                </c:pt>
                <c:pt idx="482">
                  <c:v>45622</c:v>
                </c:pt>
                <c:pt idx="483">
                  <c:v>45623</c:v>
                </c:pt>
                <c:pt idx="484">
                  <c:v>45624</c:v>
                </c:pt>
                <c:pt idx="485">
                  <c:v>45625</c:v>
                </c:pt>
                <c:pt idx="486">
                  <c:v>45628</c:v>
                </c:pt>
                <c:pt idx="487">
                  <c:v>45629</c:v>
                </c:pt>
                <c:pt idx="488">
                  <c:v>45630</c:v>
                </c:pt>
                <c:pt idx="489">
                  <c:v>45631</c:v>
                </c:pt>
                <c:pt idx="490">
                  <c:v>45632</c:v>
                </c:pt>
                <c:pt idx="491">
                  <c:v>45635</c:v>
                </c:pt>
                <c:pt idx="492">
                  <c:v>45636</c:v>
                </c:pt>
                <c:pt idx="493">
                  <c:v>45637</c:v>
                </c:pt>
                <c:pt idx="494">
                  <c:v>45638</c:v>
                </c:pt>
                <c:pt idx="495">
                  <c:v>45639</c:v>
                </c:pt>
                <c:pt idx="496">
                  <c:v>45642</c:v>
                </c:pt>
                <c:pt idx="497">
                  <c:v>45643</c:v>
                </c:pt>
                <c:pt idx="498">
                  <c:v>45644</c:v>
                </c:pt>
                <c:pt idx="499">
                  <c:v>45645</c:v>
                </c:pt>
                <c:pt idx="500">
                  <c:v>45646</c:v>
                </c:pt>
                <c:pt idx="501">
                  <c:v>45649</c:v>
                </c:pt>
                <c:pt idx="502">
                  <c:v>45650</c:v>
                </c:pt>
                <c:pt idx="503">
                  <c:v>45651</c:v>
                </c:pt>
                <c:pt idx="504">
                  <c:v>45652</c:v>
                </c:pt>
                <c:pt idx="505">
                  <c:v>45653</c:v>
                </c:pt>
                <c:pt idx="506">
                  <c:v>45656</c:v>
                </c:pt>
              </c:numCache>
            </c:numRef>
          </c:cat>
          <c:val>
            <c:numRef>
              <c:f>'5_Old'!$S$7:$S$513</c:f>
              <c:numCache>
                <c:formatCode>0%</c:formatCode>
                <c:ptCount val="507"/>
                <c:pt idx="0">
                  <c:v>0</c:v>
                </c:pt>
                <c:pt idx="1">
                  <c:v>-1.6567544604928486E-3</c:v>
                </c:pt>
                <c:pt idx="2">
                  <c:v>-1.2531860662702288E-3</c:v>
                </c:pt>
                <c:pt idx="3">
                  <c:v>-5.3950722175021282E-3</c:v>
                </c:pt>
                <c:pt idx="4">
                  <c:v>7.5191163976209285E-3</c:v>
                </c:pt>
                <c:pt idx="5">
                  <c:v>1.4103653355989954E-2</c:v>
                </c:pt>
                <c:pt idx="6">
                  <c:v>2.7973661852166654E-2</c:v>
                </c:pt>
                <c:pt idx="7">
                  <c:v>4.1440101954120623E-2</c:v>
                </c:pt>
                <c:pt idx="8">
                  <c:v>3.9209855564995788E-2</c:v>
                </c:pt>
                <c:pt idx="9">
                  <c:v>6.2128292268479157E-2</c:v>
                </c:pt>
                <c:pt idx="10">
                  <c:v>5.2803738317757087E-2</c:v>
                </c:pt>
                <c:pt idx="11">
                  <c:v>5.6478334749362702E-2</c:v>
                </c:pt>
                <c:pt idx="12">
                  <c:v>4.3266779949022949E-2</c:v>
                </c:pt>
                <c:pt idx="13">
                  <c:v>4.1694987255735061E-2</c:v>
                </c:pt>
                <c:pt idx="14">
                  <c:v>5.6435853865760333E-2</c:v>
                </c:pt>
                <c:pt idx="15">
                  <c:v>5.8963466440101975E-2</c:v>
                </c:pt>
                <c:pt idx="16">
                  <c:v>6.0853865760407855E-2</c:v>
                </c:pt>
                <c:pt idx="17">
                  <c:v>6.9519966015292978E-2</c:v>
                </c:pt>
                <c:pt idx="18">
                  <c:v>7.4320305862362046E-2</c:v>
                </c:pt>
                <c:pt idx="19">
                  <c:v>8.5938827527612505E-2</c:v>
                </c:pt>
                <c:pt idx="20">
                  <c:v>0.11034409515717924</c:v>
                </c:pt>
                <c:pt idx="21">
                  <c:v>0.1044392523364488</c:v>
                </c:pt>
                <c:pt idx="22">
                  <c:v>0.11527187765505542</c:v>
                </c:pt>
                <c:pt idx="23">
                  <c:v>0.10968564146134274</c:v>
                </c:pt>
                <c:pt idx="24">
                  <c:v>0.132731520815633</c:v>
                </c:pt>
                <c:pt idx="25">
                  <c:v>0.13893372982158048</c:v>
                </c:pt>
                <c:pt idx="26">
                  <c:v>0.13436703483432444</c:v>
                </c:pt>
                <c:pt idx="27">
                  <c:v>0.14078164825828376</c:v>
                </c:pt>
                <c:pt idx="28">
                  <c:v>0.14218351741716218</c:v>
                </c:pt>
                <c:pt idx="29">
                  <c:v>0.17980033984706889</c:v>
                </c:pt>
                <c:pt idx="30">
                  <c:v>0.13789294817332198</c:v>
                </c:pt>
                <c:pt idx="31">
                  <c:v>7.4086661002548793E-2</c:v>
                </c:pt>
                <c:pt idx="32">
                  <c:v>0.10176295666949886</c:v>
                </c:pt>
                <c:pt idx="33">
                  <c:v>0.10246389124893795</c:v>
                </c:pt>
                <c:pt idx="34">
                  <c:v>9.9129141886151517E-2</c:v>
                </c:pt>
                <c:pt idx="35">
                  <c:v>0.12060322854715411</c:v>
                </c:pt>
                <c:pt idx="36">
                  <c:v>0.12104927782497898</c:v>
                </c:pt>
                <c:pt idx="37">
                  <c:v>0.12669923534409544</c:v>
                </c:pt>
                <c:pt idx="38">
                  <c:v>0.13655480033984713</c:v>
                </c:pt>
                <c:pt idx="39">
                  <c:v>0.14604927782497845</c:v>
                </c:pt>
                <c:pt idx="40">
                  <c:v>0.15220900594732356</c:v>
                </c:pt>
                <c:pt idx="41">
                  <c:v>0.13806287170773124</c:v>
                </c:pt>
                <c:pt idx="42">
                  <c:v>0.1422897196261681</c:v>
                </c:pt>
                <c:pt idx="43">
                  <c:v>0.17317332200509794</c:v>
                </c:pt>
                <c:pt idx="44">
                  <c:v>0.18821155480034002</c:v>
                </c:pt>
                <c:pt idx="45">
                  <c:v>0.20528887000849649</c:v>
                </c:pt>
                <c:pt idx="46">
                  <c:v>0.20295242141036574</c:v>
                </c:pt>
                <c:pt idx="47">
                  <c:v>0.19810960067969452</c:v>
                </c:pt>
                <c:pt idx="48">
                  <c:v>0.2024214103653359</c:v>
                </c:pt>
                <c:pt idx="49">
                  <c:v>0.18997451146983901</c:v>
                </c:pt>
                <c:pt idx="50">
                  <c:v>0.18137213254035722</c:v>
                </c:pt>
                <c:pt idx="51">
                  <c:v>0.18519541206457135</c:v>
                </c:pt>
                <c:pt idx="52">
                  <c:v>0.19942650807136841</c:v>
                </c:pt>
                <c:pt idx="53">
                  <c:v>0.20301614273576907</c:v>
                </c:pt>
                <c:pt idx="54">
                  <c:v>0.20229396771452857</c:v>
                </c:pt>
                <c:pt idx="55">
                  <c:v>0.22096431605777433</c:v>
                </c:pt>
                <c:pt idx="56">
                  <c:v>0.22440526762956714</c:v>
                </c:pt>
                <c:pt idx="57">
                  <c:v>0.24549702633814818</c:v>
                </c:pt>
                <c:pt idx="58">
                  <c:v>0.23545029736618561</c:v>
                </c:pt>
                <c:pt idx="59">
                  <c:v>0.24974511469838623</c:v>
                </c:pt>
                <c:pt idx="60">
                  <c:v>0.25242141036533594</c:v>
                </c:pt>
                <c:pt idx="61">
                  <c:v>0.25114698385726442</c:v>
                </c:pt>
                <c:pt idx="62">
                  <c:v>0.26650382327952449</c:v>
                </c:pt>
                <c:pt idx="63">
                  <c:v>0.26943500424808886</c:v>
                </c:pt>
                <c:pt idx="64">
                  <c:v>0.27629566694987306</c:v>
                </c:pt>
                <c:pt idx="65">
                  <c:v>0.31223449447748575</c:v>
                </c:pt>
                <c:pt idx="66">
                  <c:v>0.32013593882752822</c:v>
                </c:pt>
                <c:pt idx="67">
                  <c:v>0.35817757009345841</c:v>
                </c:pt>
                <c:pt idx="68">
                  <c:v>0.36841546304163186</c:v>
                </c:pt>
                <c:pt idx="69">
                  <c:v>0.36542056074766416</c:v>
                </c:pt>
                <c:pt idx="70">
                  <c:v>0.33795666949872616</c:v>
                </c:pt>
                <c:pt idx="71">
                  <c:v>0.35469413763806346</c:v>
                </c:pt>
                <c:pt idx="72">
                  <c:v>0.3682242990654212</c:v>
                </c:pt>
                <c:pt idx="73">
                  <c:v>0.3683942225998309</c:v>
                </c:pt>
                <c:pt idx="74">
                  <c:v>0.35609600679694231</c:v>
                </c:pt>
                <c:pt idx="75">
                  <c:v>0.35104078164825903</c:v>
                </c:pt>
                <c:pt idx="76">
                  <c:v>0.34925658453695907</c:v>
                </c:pt>
                <c:pt idx="77">
                  <c:v>0.36189464740866684</c:v>
                </c:pt>
                <c:pt idx="78">
                  <c:v>0.36954120645709509</c:v>
                </c:pt>
                <c:pt idx="79">
                  <c:v>0.3732582837723033</c:v>
                </c:pt>
                <c:pt idx="80">
                  <c:v>0.364252336448599</c:v>
                </c:pt>
                <c:pt idx="81">
                  <c:v>0.34734494477485245</c:v>
                </c:pt>
                <c:pt idx="82">
                  <c:v>0.29653780798640694</c:v>
                </c:pt>
                <c:pt idx="83">
                  <c:v>0.26722599830076565</c:v>
                </c:pt>
                <c:pt idx="84">
                  <c:v>0.26546304163126688</c:v>
                </c:pt>
                <c:pt idx="85">
                  <c:v>0.27725148683092726</c:v>
                </c:pt>
                <c:pt idx="86">
                  <c:v>0.26028037383177671</c:v>
                </c:pt>
                <c:pt idx="87">
                  <c:v>0.29524214103653446</c:v>
                </c:pt>
                <c:pt idx="88">
                  <c:v>0.31762956669498821</c:v>
                </c:pt>
                <c:pt idx="89">
                  <c:v>0.29806711979609268</c:v>
                </c:pt>
                <c:pt idx="90">
                  <c:v>0.31646134239592283</c:v>
                </c:pt>
                <c:pt idx="91">
                  <c:v>0.31771452846219317</c:v>
                </c:pt>
                <c:pt idx="92">
                  <c:v>0.32415038232795368</c:v>
                </c:pt>
                <c:pt idx="93">
                  <c:v>0.32230246389125017</c:v>
                </c:pt>
                <c:pt idx="94">
                  <c:v>0.32126168224299168</c:v>
                </c:pt>
                <c:pt idx="95">
                  <c:v>0.33096856414613551</c:v>
                </c:pt>
                <c:pt idx="96">
                  <c:v>0.32438402718776671</c:v>
                </c:pt>
                <c:pt idx="97">
                  <c:v>0.32744265080713819</c:v>
                </c:pt>
                <c:pt idx="98">
                  <c:v>0.31093882752761393</c:v>
                </c:pt>
                <c:pt idx="99">
                  <c:v>0.34061172472387535</c:v>
                </c:pt>
                <c:pt idx="100">
                  <c:v>0.38400594732370563</c:v>
                </c:pt>
                <c:pt idx="101">
                  <c:v>0.39192863211554929</c:v>
                </c:pt>
                <c:pt idx="102">
                  <c:v>0.41110875106202327</c:v>
                </c:pt>
                <c:pt idx="103">
                  <c:v>0.42627442650807268</c:v>
                </c:pt>
                <c:pt idx="104">
                  <c:v>0.45541631265930449</c:v>
                </c:pt>
                <c:pt idx="105">
                  <c:v>0.47875955819881177</c:v>
                </c:pt>
                <c:pt idx="106">
                  <c:v>0.46694987255735021</c:v>
                </c:pt>
                <c:pt idx="107">
                  <c:v>0.49991503823279637</c:v>
                </c:pt>
                <c:pt idx="108">
                  <c:v>0.51631265930331471</c:v>
                </c:pt>
                <c:pt idx="109">
                  <c:v>0.519923534409517</c:v>
                </c:pt>
                <c:pt idx="110">
                  <c:v>0.54498725573492046</c:v>
                </c:pt>
                <c:pt idx="111">
                  <c:v>0.55681818181818299</c:v>
                </c:pt>
                <c:pt idx="112">
                  <c:v>0.56497451146983946</c:v>
                </c:pt>
                <c:pt idx="113">
                  <c:v>0.56123619371283007</c:v>
                </c:pt>
                <c:pt idx="114">
                  <c:v>0.55894222599830168</c:v>
                </c:pt>
                <c:pt idx="115">
                  <c:v>0.57238742565845446</c:v>
                </c:pt>
                <c:pt idx="116">
                  <c:v>0.59345794392523454</c:v>
                </c:pt>
                <c:pt idx="117">
                  <c:v>0.59638912489379847</c:v>
                </c:pt>
                <c:pt idx="118">
                  <c:v>0.56966864910790194</c:v>
                </c:pt>
                <c:pt idx="119">
                  <c:v>0.54632540356839487</c:v>
                </c:pt>
                <c:pt idx="120">
                  <c:v>0.56106627017842059</c:v>
                </c:pt>
                <c:pt idx="121">
                  <c:v>0.58277400169923599</c:v>
                </c:pt>
                <c:pt idx="122">
                  <c:v>0.59339422259983055</c:v>
                </c:pt>
                <c:pt idx="123">
                  <c:v>0.59275700934579523</c:v>
                </c:pt>
                <c:pt idx="124">
                  <c:v>0.60329226847918527</c:v>
                </c:pt>
                <c:pt idx="125">
                  <c:v>0.59564570943075701</c:v>
                </c:pt>
                <c:pt idx="126">
                  <c:v>0.60004248088360312</c:v>
                </c:pt>
                <c:pt idx="127">
                  <c:v>0.59169498725573577</c:v>
                </c:pt>
                <c:pt idx="128">
                  <c:v>0.58570518266780014</c:v>
                </c:pt>
                <c:pt idx="129">
                  <c:v>0.60108326253186117</c:v>
                </c:pt>
                <c:pt idx="130">
                  <c:v>0.61671622769753665</c:v>
                </c:pt>
                <c:pt idx="131">
                  <c:v>0.640271877655056</c:v>
                </c:pt>
                <c:pt idx="132">
                  <c:v>0.63787170773152146</c:v>
                </c:pt>
                <c:pt idx="133">
                  <c:v>0.64802463891248974</c:v>
                </c:pt>
                <c:pt idx="134">
                  <c:v>0.6664188615123201</c:v>
                </c:pt>
                <c:pt idx="135">
                  <c:v>0.68366610025488561</c:v>
                </c:pt>
                <c:pt idx="136">
                  <c:v>0.67820730671198004</c:v>
                </c:pt>
                <c:pt idx="137">
                  <c:v>0.65182667799490246</c:v>
                </c:pt>
                <c:pt idx="138">
                  <c:v>0.6576677994902298</c:v>
                </c:pt>
                <c:pt idx="139">
                  <c:v>0.69158878504672949</c:v>
                </c:pt>
                <c:pt idx="140">
                  <c:v>0.7407816482582843</c:v>
                </c:pt>
                <c:pt idx="141">
                  <c:v>0.78587510620220957</c:v>
                </c:pt>
                <c:pt idx="142">
                  <c:v>0.81008920985556565</c:v>
                </c:pt>
                <c:pt idx="143">
                  <c:v>0.79660152931181027</c:v>
                </c:pt>
                <c:pt idx="144">
                  <c:v>0.84360662701784261</c:v>
                </c:pt>
                <c:pt idx="145">
                  <c:v>0.84235344095157227</c:v>
                </c:pt>
                <c:pt idx="146">
                  <c:v>0.83887000849617732</c:v>
                </c:pt>
                <c:pt idx="147">
                  <c:v>0.84698385726423187</c:v>
                </c:pt>
                <c:pt idx="148">
                  <c:v>0.79103653355989878</c:v>
                </c:pt>
                <c:pt idx="149">
                  <c:v>0.80962192013593959</c:v>
                </c:pt>
                <c:pt idx="150">
                  <c:v>0.80021240441801256</c:v>
                </c:pt>
                <c:pt idx="151">
                  <c:v>0.81709855564995815</c:v>
                </c:pt>
                <c:pt idx="152">
                  <c:v>0.83918861512319531</c:v>
                </c:pt>
                <c:pt idx="153">
                  <c:v>0.86677994902294042</c:v>
                </c:pt>
                <c:pt idx="154">
                  <c:v>0.82580713678844608</c:v>
                </c:pt>
                <c:pt idx="155">
                  <c:v>0.84394647408666179</c:v>
                </c:pt>
                <c:pt idx="156">
                  <c:v>0.79636788445199747</c:v>
                </c:pt>
                <c:pt idx="157">
                  <c:v>0.8220263381478341</c:v>
                </c:pt>
                <c:pt idx="158">
                  <c:v>0.86446474086661085</c:v>
                </c:pt>
                <c:pt idx="159">
                  <c:v>0.91142735768904082</c:v>
                </c:pt>
                <c:pt idx="160">
                  <c:v>0.9127655055225159</c:v>
                </c:pt>
                <c:pt idx="161">
                  <c:v>0.90091333899745241</c:v>
                </c:pt>
                <c:pt idx="162">
                  <c:v>0.89148258283772419</c:v>
                </c:pt>
                <c:pt idx="163">
                  <c:v>0.90312234494477583</c:v>
                </c:pt>
                <c:pt idx="164">
                  <c:v>0.93402718776550664</c:v>
                </c:pt>
                <c:pt idx="165">
                  <c:v>0.94575191163976302</c:v>
                </c:pt>
                <c:pt idx="166">
                  <c:v>0.94456244689889646</c:v>
                </c:pt>
                <c:pt idx="167">
                  <c:v>0.96584536958368838</c:v>
                </c:pt>
                <c:pt idx="168">
                  <c:v>0.96752336448598197</c:v>
                </c:pt>
                <c:pt idx="169">
                  <c:v>0.97869583687340822</c:v>
                </c:pt>
                <c:pt idx="170">
                  <c:v>0.9679694137638073</c:v>
                </c:pt>
                <c:pt idx="171">
                  <c:v>0.93351741716227798</c:v>
                </c:pt>
                <c:pt idx="172">
                  <c:v>0.8622769753610886</c:v>
                </c:pt>
                <c:pt idx="173">
                  <c:v>0.83920985556499694</c:v>
                </c:pt>
                <c:pt idx="174">
                  <c:v>0.81106627017842081</c:v>
                </c:pt>
                <c:pt idx="175">
                  <c:v>0.847408666100256</c:v>
                </c:pt>
                <c:pt idx="176">
                  <c:v>0.83194562446899045</c:v>
                </c:pt>
                <c:pt idx="177">
                  <c:v>0.79341546304163257</c:v>
                </c:pt>
                <c:pt idx="178">
                  <c:v>0.83196686491079164</c:v>
                </c:pt>
                <c:pt idx="179">
                  <c:v>0.81699235344095311</c:v>
                </c:pt>
                <c:pt idx="180">
                  <c:v>0.82665675446049436</c:v>
                </c:pt>
                <c:pt idx="181">
                  <c:v>0.8022727272727288</c:v>
                </c:pt>
                <c:pt idx="182">
                  <c:v>0.77837723024639049</c:v>
                </c:pt>
                <c:pt idx="183">
                  <c:v>0.78128717077315368</c:v>
                </c:pt>
                <c:pt idx="184">
                  <c:v>0.7755734919286339</c:v>
                </c:pt>
                <c:pt idx="185">
                  <c:v>0.76947748513169234</c:v>
                </c:pt>
                <c:pt idx="186">
                  <c:v>0.81093882752761393</c:v>
                </c:pt>
                <c:pt idx="187">
                  <c:v>0.87017841971113152</c:v>
                </c:pt>
                <c:pt idx="188">
                  <c:v>0.88073491928632253</c:v>
                </c:pt>
                <c:pt idx="189">
                  <c:v>0.91104502973661972</c:v>
                </c:pt>
                <c:pt idx="190">
                  <c:v>0.89734494477485249</c:v>
                </c:pt>
                <c:pt idx="191">
                  <c:v>0.89515717926933025</c:v>
                </c:pt>
                <c:pt idx="192">
                  <c:v>0.88347493627867579</c:v>
                </c:pt>
                <c:pt idx="193">
                  <c:v>0.88608751062022217</c:v>
                </c:pt>
                <c:pt idx="194">
                  <c:v>0.91610025488530278</c:v>
                </c:pt>
                <c:pt idx="195">
                  <c:v>0.91259558198810642</c:v>
                </c:pt>
                <c:pt idx="196">
                  <c:v>0.90960067969413849</c:v>
                </c:pt>
                <c:pt idx="197">
                  <c:v>0.9048640611724732</c:v>
                </c:pt>
                <c:pt idx="198">
                  <c:v>0.91603653355989922</c:v>
                </c:pt>
                <c:pt idx="199">
                  <c:v>0.91873406966865012</c:v>
                </c:pt>
                <c:pt idx="200">
                  <c:v>0.90783772302463994</c:v>
                </c:pt>
                <c:pt idx="201">
                  <c:v>0.89037807986406192</c:v>
                </c:pt>
                <c:pt idx="202">
                  <c:v>0.89228971962616899</c:v>
                </c:pt>
                <c:pt idx="203">
                  <c:v>0.86293542905692511</c:v>
                </c:pt>
                <c:pt idx="204">
                  <c:v>0.86217077315208224</c:v>
                </c:pt>
                <c:pt idx="205">
                  <c:v>0.87213254035684007</c:v>
                </c:pt>
                <c:pt idx="206">
                  <c:v>0.87841971112999206</c:v>
                </c:pt>
                <c:pt idx="207">
                  <c:v>0.83738317757009395</c:v>
                </c:pt>
                <c:pt idx="208">
                  <c:v>0.81518691588785086</c:v>
                </c:pt>
                <c:pt idx="209">
                  <c:v>0.80847493627867495</c:v>
                </c:pt>
                <c:pt idx="210">
                  <c:v>0.79063296516567583</c:v>
                </c:pt>
                <c:pt idx="211">
                  <c:v>0.80031860662701826</c:v>
                </c:pt>
                <c:pt idx="212">
                  <c:v>0.78853016142735788</c:v>
                </c:pt>
                <c:pt idx="213">
                  <c:v>0.78557774001699232</c:v>
                </c:pt>
                <c:pt idx="214">
                  <c:v>0.82553101104503002</c:v>
                </c:pt>
                <c:pt idx="215">
                  <c:v>0.82060322854715406</c:v>
                </c:pt>
                <c:pt idx="216">
                  <c:v>0.81076890399320334</c:v>
                </c:pt>
                <c:pt idx="217">
                  <c:v>0.79709005947323752</c:v>
                </c:pt>
                <c:pt idx="218">
                  <c:v>0.77315208156329684</c:v>
                </c:pt>
                <c:pt idx="219">
                  <c:v>0.75554375531011098</c:v>
                </c:pt>
                <c:pt idx="220">
                  <c:v>0.71079014443500488</c:v>
                </c:pt>
                <c:pt idx="221">
                  <c:v>0.73368734069668684</c:v>
                </c:pt>
                <c:pt idx="222">
                  <c:v>0.74653780798640668</c:v>
                </c:pt>
                <c:pt idx="223">
                  <c:v>0.7432242990654212</c:v>
                </c:pt>
                <c:pt idx="224">
                  <c:v>0.75144435004248145</c:v>
                </c:pt>
                <c:pt idx="225">
                  <c:v>0.74316057774001743</c:v>
                </c:pt>
                <c:pt idx="226">
                  <c:v>0.75762531860662774</c:v>
                </c:pt>
                <c:pt idx="227">
                  <c:v>0.73462192013593941</c:v>
                </c:pt>
                <c:pt idx="228">
                  <c:v>0.72831350892098623</c:v>
                </c:pt>
                <c:pt idx="229">
                  <c:v>0.68931605777400229</c:v>
                </c:pt>
                <c:pt idx="230">
                  <c:v>0.68589634664401067</c:v>
                </c:pt>
                <c:pt idx="231">
                  <c:v>0.68708581138487701</c:v>
                </c:pt>
                <c:pt idx="232">
                  <c:v>0.6473874256584542</c:v>
                </c:pt>
                <c:pt idx="233">
                  <c:v>0.62882327952421457</c:v>
                </c:pt>
                <c:pt idx="234">
                  <c:v>0.59054800339847113</c:v>
                </c:pt>
                <c:pt idx="235">
                  <c:v>0.59279949022939715</c:v>
                </c:pt>
                <c:pt idx="236">
                  <c:v>0.57489379779099448</c:v>
                </c:pt>
                <c:pt idx="237">
                  <c:v>0.57124044180119005</c:v>
                </c:pt>
                <c:pt idx="238">
                  <c:v>0.57852591333899794</c:v>
                </c:pt>
                <c:pt idx="239">
                  <c:v>0.53519541206457144</c:v>
                </c:pt>
                <c:pt idx="240">
                  <c:v>0.53763806287170834</c:v>
                </c:pt>
                <c:pt idx="241">
                  <c:v>0.54655904842820768</c:v>
                </c:pt>
                <c:pt idx="242">
                  <c:v>0.54135514018691633</c:v>
                </c:pt>
                <c:pt idx="243">
                  <c:v>0.57221750212404476</c:v>
                </c:pt>
                <c:pt idx="244">
                  <c:v>0.62489379779099452</c:v>
                </c:pt>
                <c:pt idx="245">
                  <c:v>0.62555225148683125</c:v>
                </c:pt>
                <c:pt idx="246">
                  <c:v>0.65686066270178456</c:v>
                </c:pt>
                <c:pt idx="247">
                  <c:v>0.65104078164825863</c:v>
                </c:pt>
                <c:pt idx="248">
                  <c:v>0.6776762956669502</c:v>
                </c:pt>
                <c:pt idx="249">
                  <c:v>0.68770178419711159</c:v>
                </c:pt>
                <c:pt idx="250">
                  <c:v>0.68031011045029754</c:v>
                </c:pt>
                <c:pt idx="251">
                  <c:v>0.68706457094307538</c:v>
                </c:pt>
                <c:pt idx="252">
                  <c:v>0.67389549702633822</c:v>
                </c:pt>
                <c:pt idx="253">
                  <c:v>0.69222599830076459</c:v>
                </c:pt>
                <c:pt idx="254">
                  <c:v>0.72829226847918416</c:v>
                </c:pt>
                <c:pt idx="255">
                  <c:v>0.74284197111299899</c:v>
                </c:pt>
                <c:pt idx="256">
                  <c:v>0.7548640611724724</c:v>
                </c:pt>
                <c:pt idx="257">
                  <c:v>0.77438402718776533</c:v>
                </c:pt>
                <c:pt idx="258">
                  <c:v>0.84545454545454546</c:v>
                </c:pt>
                <c:pt idx="259">
                  <c:v>0.88651231945624454</c:v>
                </c:pt>
                <c:pt idx="260">
                  <c:v>0.84039932030586217</c:v>
                </c:pt>
                <c:pt idx="261">
                  <c:v>0.84864061172472383</c:v>
                </c:pt>
                <c:pt idx="262">
                  <c:v>0.83942225998300768</c:v>
                </c:pt>
                <c:pt idx="263">
                  <c:v>0.84810960067969399</c:v>
                </c:pt>
                <c:pt idx="264">
                  <c:v>0.86444350042480855</c:v>
                </c:pt>
                <c:pt idx="265">
                  <c:v>0.86767204757858907</c:v>
                </c:pt>
                <c:pt idx="266">
                  <c:v>0.84997875955819846</c:v>
                </c:pt>
                <c:pt idx="267">
                  <c:v>0.86569668649107845</c:v>
                </c:pt>
                <c:pt idx="268">
                  <c:v>0.88600254885301566</c:v>
                </c:pt>
                <c:pt idx="269">
                  <c:v>0.88778674596431562</c:v>
                </c:pt>
                <c:pt idx="270">
                  <c:v>0.87610450297366138</c:v>
                </c:pt>
                <c:pt idx="271">
                  <c:v>0.87729396771452794</c:v>
                </c:pt>
                <c:pt idx="272">
                  <c:v>0.89175870858113782</c:v>
                </c:pt>
                <c:pt idx="273">
                  <c:v>0.88931605777400091</c:v>
                </c:pt>
                <c:pt idx="274">
                  <c:v>0.89471112999150293</c:v>
                </c:pt>
                <c:pt idx="275">
                  <c:v>0.88604502973661781</c:v>
                </c:pt>
                <c:pt idx="276">
                  <c:v>0.88971962616822342</c:v>
                </c:pt>
                <c:pt idx="277">
                  <c:v>0.88901869158878433</c:v>
                </c:pt>
                <c:pt idx="278">
                  <c:v>0.89823704333050047</c:v>
                </c:pt>
                <c:pt idx="279">
                  <c:v>0.93468564146134137</c:v>
                </c:pt>
                <c:pt idx="280">
                  <c:v>0.92555225148682974</c:v>
                </c:pt>
                <c:pt idx="281">
                  <c:v>0.90118946474086559</c:v>
                </c:pt>
                <c:pt idx="282">
                  <c:v>0.92028462192013483</c:v>
                </c:pt>
                <c:pt idx="283">
                  <c:v>0.95484282073067028</c:v>
                </c:pt>
                <c:pt idx="284">
                  <c:v>0.94207731520815541</c:v>
                </c:pt>
                <c:pt idx="285">
                  <c:v>0.94203483432455304</c:v>
                </c:pt>
                <c:pt idx="286">
                  <c:v>0.92812234494477397</c:v>
                </c:pt>
                <c:pt idx="287">
                  <c:v>0.94800339847068704</c:v>
                </c:pt>
                <c:pt idx="288">
                  <c:v>0.92933305012744172</c:v>
                </c:pt>
                <c:pt idx="289">
                  <c:v>0.86259558198810438</c:v>
                </c:pt>
                <c:pt idx="290">
                  <c:v>0.8677357689039924</c:v>
                </c:pt>
                <c:pt idx="291">
                  <c:v>0.91896771452846115</c:v>
                </c:pt>
                <c:pt idx="292">
                  <c:v>0.91777824978759437</c:v>
                </c:pt>
                <c:pt idx="293">
                  <c:v>0.91306287170773026</c:v>
                </c:pt>
                <c:pt idx="294">
                  <c:v>0.93247663551401772</c:v>
                </c:pt>
                <c:pt idx="295">
                  <c:v>0.94175870858113764</c:v>
                </c:pt>
                <c:pt idx="296">
                  <c:v>0.97614698385726362</c:v>
                </c:pt>
                <c:pt idx="297">
                  <c:v>0.97657179269328753</c:v>
                </c:pt>
                <c:pt idx="298">
                  <c:v>0.99059048428207253</c:v>
                </c:pt>
                <c:pt idx="299">
                  <c:v>0.99681393372982119</c:v>
                </c:pt>
                <c:pt idx="300">
                  <c:v>0.9899320305862358</c:v>
                </c:pt>
                <c:pt idx="301">
                  <c:v>0.97610450297366147</c:v>
                </c:pt>
                <c:pt idx="302">
                  <c:v>0.9734706881903139</c:v>
                </c:pt>
                <c:pt idx="303">
                  <c:v>0.94220475785896296</c:v>
                </c:pt>
                <c:pt idx="304">
                  <c:v>0.94609175870858087</c:v>
                </c:pt>
                <c:pt idx="305">
                  <c:v>0.96253186066270136</c:v>
                </c:pt>
                <c:pt idx="306">
                  <c:v>0.96323279524214023</c:v>
                </c:pt>
                <c:pt idx="307">
                  <c:v>0.98649107901444277</c:v>
                </c:pt>
                <c:pt idx="308">
                  <c:v>1.019031435853865</c:v>
                </c:pt>
                <c:pt idx="309">
                  <c:v>0.99878929481733136</c:v>
                </c:pt>
                <c:pt idx="310">
                  <c:v>1.0284621920135928</c:v>
                </c:pt>
                <c:pt idx="311">
                  <c:v>1.0614485981308404</c:v>
                </c:pt>
                <c:pt idx="312">
                  <c:v>1.0820943075615967</c:v>
                </c:pt>
                <c:pt idx="313">
                  <c:v>1.0665887850467284</c:v>
                </c:pt>
                <c:pt idx="314">
                  <c:v>1.0943500424808827</c:v>
                </c:pt>
                <c:pt idx="315">
                  <c:v>1.1157604078164818</c:v>
                </c:pt>
                <c:pt idx="316">
                  <c:v>1.1227697536108741</c:v>
                </c:pt>
                <c:pt idx="317">
                  <c:v>1.144519966015292</c:v>
                </c:pt>
                <c:pt idx="318">
                  <c:v>1.1593033135089201</c:v>
                </c:pt>
                <c:pt idx="319">
                  <c:v>1.1517204757858952</c:v>
                </c:pt>
                <c:pt idx="320">
                  <c:v>1.1860025488530153</c:v>
                </c:pt>
                <c:pt idx="321">
                  <c:v>1.164358538657603</c:v>
                </c:pt>
                <c:pt idx="322">
                  <c:v>1.1752336448598117</c:v>
                </c:pt>
                <c:pt idx="323">
                  <c:v>1.1653993203058612</c:v>
                </c:pt>
                <c:pt idx="324">
                  <c:v>1.166312659303312</c:v>
                </c:pt>
                <c:pt idx="325">
                  <c:v>1.1664401019541191</c:v>
                </c:pt>
                <c:pt idx="326">
                  <c:v>1.1641036533559883</c:v>
                </c:pt>
                <c:pt idx="327">
                  <c:v>1.1474936278674579</c:v>
                </c:pt>
                <c:pt idx="328">
                  <c:v>1.1395921835174159</c:v>
                </c:pt>
                <c:pt idx="329">
                  <c:v>1.1701784197111289</c:v>
                </c:pt>
                <c:pt idx="330">
                  <c:v>1.1661639762107043</c:v>
                </c:pt>
                <c:pt idx="331">
                  <c:v>1.1388062871707718</c:v>
                </c:pt>
                <c:pt idx="332">
                  <c:v>1.1175021240441785</c:v>
                </c:pt>
                <c:pt idx="333">
                  <c:v>1.1111937128292251</c:v>
                </c:pt>
                <c:pt idx="334">
                  <c:v>1.128462192013592</c:v>
                </c:pt>
                <c:pt idx="335">
                  <c:v>1.1379141886151212</c:v>
                </c:pt>
                <c:pt idx="336">
                  <c:v>1.1273152081563276</c:v>
                </c:pt>
                <c:pt idx="337">
                  <c:v>1.1278037383177546</c:v>
                </c:pt>
                <c:pt idx="338">
                  <c:v>1.116397621070516</c:v>
                </c:pt>
                <c:pt idx="339">
                  <c:v>1.1090909090909067</c:v>
                </c:pt>
                <c:pt idx="340">
                  <c:v>1.1137000849617644</c:v>
                </c:pt>
                <c:pt idx="341">
                  <c:v>1.1278462192013565</c:v>
                </c:pt>
                <c:pt idx="342">
                  <c:v>1.1466015293118073</c:v>
                </c:pt>
                <c:pt idx="343">
                  <c:v>1.1562446898895469</c:v>
                </c:pt>
                <c:pt idx="344">
                  <c:v>1.1530373831775678</c:v>
                </c:pt>
                <c:pt idx="345">
                  <c:v>1.141206457094305</c:v>
                </c:pt>
                <c:pt idx="346">
                  <c:v>1.1281011045029712</c:v>
                </c:pt>
                <c:pt idx="347">
                  <c:v>1.12718776550552</c:v>
                </c:pt>
                <c:pt idx="348">
                  <c:v>1.1218139337298192</c:v>
                </c:pt>
                <c:pt idx="349">
                  <c:v>1.1146771452846194</c:v>
                </c:pt>
                <c:pt idx="350">
                  <c:v>1.1058411214953243</c:v>
                </c:pt>
                <c:pt idx="351">
                  <c:v>1.090951571792691</c:v>
                </c:pt>
                <c:pt idx="352">
                  <c:v>1.0612999150382305</c:v>
                </c:pt>
                <c:pt idx="353">
                  <c:v>1.0077527612574322</c:v>
                </c:pt>
                <c:pt idx="354">
                  <c:v>1.026019541206455</c:v>
                </c:pt>
                <c:pt idx="355">
                  <c:v>1.0001486830926063</c:v>
                </c:pt>
                <c:pt idx="356">
                  <c:v>0.98290144435004012</c:v>
                </c:pt>
                <c:pt idx="357">
                  <c:v>0.91652506372132336</c:v>
                </c:pt>
                <c:pt idx="358">
                  <c:v>0.88292268479184188</c:v>
                </c:pt>
                <c:pt idx="359">
                  <c:v>0.95630841121495136</c:v>
                </c:pt>
                <c:pt idx="360">
                  <c:v>0.98141461342395764</c:v>
                </c:pt>
                <c:pt idx="361">
                  <c:v>0.95811384876805272</c:v>
                </c:pt>
                <c:pt idx="362">
                  <c:v>0.98734069668648905</c:v>
                </c:pt>
                <c:pt idx="363">
                  <c:v>0.96399745114698199</c:v>
                </c:pt>
                <c:pt idx="364">
                  <c:v>0.94949022939676997</c:v>
                </c:pt>
                <c:pt idx="365">
                  <c:v>0.95399320305862223</c:v>
                </c:pt>
                <c:pt idx="366">
                  <c:v>0.97542480883602245</c:v>
                </c:pt>
                <c:pt idx="367">
                  <c:v>0.95626593033134966</c:v>
                </c:pt>
                <c:pt idx="368">
                  <c:v>0.89997875955819739</c:v>
                </c:pt>
                <c:pt idx="369">
                  <c:v>0.8363211554800325</c:v>
                </c:pt>
                <c:pt idx="370">
                  <c:v>0.87852591333899599</c:v>
                </c:pt>
                <c:pt idx="371">
                  <c:v>0.86302039082412785</c:v>
                </c:pt>
                <c:pt idx="372">
                  <c:v>0.85456669498725435</c:v>
                </c:pt>
                <c:pt idx="373">
                  <c:v>0.85297366185216505</c:v>
                </c:pt>
                <c:pt idx="374">
                  <c:v>0.87306711979609042</c:v>
                </c:pt>
                <c:pt idx="375">
                  <c:v>0.8640824129141873</c:v>
                </c:pt>
                <c:pt idx="376">
                  <c:v>0.86159728122344825</c:v>
                </c:pt>
                <c:pt idx="377">
                  <c:v>0.87047578589634544</c:v>
                </c:pt>
                <c:pt idx="378">
                  <c:v>0.87708156329651543</c:v>
                </c:pt>
                <c:pt idx="379">
                  <c:v>0.84980883602378832</c:v>
                </c:pt>
                <c:pt idx="380">
                  <c:v>0.81537807986405997</c:v>
                </c:pt>
                <c:pt idx="381">
                  <c:v>0.8014655904842809</c:v>
                </c:pt>
                <c:pt idx="382">
                  <c:v>0.76911639762106954</c:v>
                </c:pt>
                <c:pt idx="383">
                  <c:v>0.67368309260832548</c:v>
                </c:pt>
                <c:pt idx="384">
                  <c:v>0.62085811384876721</c:v>
                </c:pt>
                <c:pt idx="385">
                  <c:v>0.69039932030586137</c:v>
                </c:pt>
                <c:pt idx="386">
                  <c:v>0.68381478334749279</c:v>
                </c:pt>
                <c:pt idx="387">
                  <c:v>0.65135938827527551</c:v>
                </c:pt>
                <c:pt idx="388">
                  <c:v>0.66828802039082347</c:v>
                </c:pt>
                <c:pt idx="389">
                  <c:v>0.6726847918436698</c:v>
                </c:pt>
                <c:pt idx="390">
                  <c:v>0.69638912489379723</c:v>
                </c:pt>
                <c:pt idx="391">
                  <c:v>0.71510195412064537</c:v>
                </c:pt>
                <c:pt idx="392">
                  <c:v>0.71567544604927735</c:v>
                </c:pt>
                <c:pt idx="393">
                  <c:v>0.71146983857264168</c:v>
                </c:pt>
                <c:pt idx="394">
                  <c:v>0.72219626168224216</c:v>
                </c:pt>
                <c:pt idx="395">
                  <c:v>0.72353440951571746</c:v>
                </c:pt>
                <c:pt idx="396">
                  <c:v>0.68334749362786673</c:v>
                </c:pt>
                <c:pt idx="397">
                  <c:v>0.63058623619371224</c:v>
                </c:pt>
                <c:pt idx="398">
                  <c:v>0.65231520815632926</c:v>
                </c:pt>
                <c:pt idx="399">
                  <c:v>0.66255310110450272</c:v>
                </c:pt>
                <c:pt idx="400">
                  <c:v>0.67531860662701737</c:v>
                </c:pt>
                <c:pt idx="401">
                  <c:v>0.66274426508071316</c:v>
                </c:pt>
                <c:pt idx="402">
                  <c:v>0.62279099405267591</c:v>
                </c:pt>
                <c:pt idx="403">
                  <c:v>0.61669498725573435</c:v>
                </c:pt>
                <c:pt idx="404">
                  <c:v>0.64532710280373773</c:v>
                </c:pt>
                <c:pt idx="405">
                  <c:v>0.64545454545454461</c:v>
                </c:pt>
                <c:pt idx="406">
                  <c:v>0.64120645709430657</c:v>
                </c:pt>
                <c:pt idx="407">
                  <c:v>0.65036108751061916</c:v>
                </c:pt>
                <c:pt idx="408">
                  <c:v>0.66416737468139231</c:v>
                </c:pt>
                <c:pt idx="409">
                  <c:v>0.64849192863211447</c:v>
                </c:pt>
                <c:pt idx="410">
                  <c:v>0.63494052676295554</c:v>
                </c:pt>
                <c:pt idx="411">
                  <c:v>0.63220050977060205</c:v>
                </c:pt>
                <c:pt idx="412">
                  <c:v>0.58680968564146019</c:v>
                </c:pt>
                <c:pt idx="413">
                  <c:v>0.57155904842820604</c:v>
                </c:pt>
                <c:pt idx="414">
                  <c:v>0.55788020390824</c:v>
                </c:pt>
                <c:pt idx="415">
                  <c:v>0.53162701784196997</c:v>
                </c:pt>
                <c:pt idx="416">
                  <c:v>0.49564570943075492</c:v>
                </c:pt>
                <c:pt idx="417">
                  <c:v>0.53579014443500284</c:v>
                </c:pt>
                <c:pt idx="418">
                  <c:v>0.52381053525913202</c:v>
                </c:pt>
                <c:pt idx="419">
                  <c:v>0.52024214103653232</c:v>
                </c:pt>
                <c:pt idx="420">
                  <c:v>0.50624468988954829</c:v>
                </c:pt>
                <c:pt idx="421">
                  <c:v>0.45095581988105216</c:v>
                </c:pt>
                <c:pt idx="422">
                  <c:v>0.38001274426507958</c:v>
                </c:pt>
                <c:pt idx="423">
                  <c:v>0.37884451996601398</c:v>
                </c:pt>
                <c:pt idx="424">
                  <c:v>0.43215802888699972</c:v>
                </c:pt>
                <c:pt idx="425">
                  <c:v>0.4481733220050963</c:v>
                </c:pt>
                <c:pt idx="426">
                  <c:v>0.45951571792693158</c:v>
                </c:pt>
                <c:pt idx="427">
                  <c:v>0.49628292268479046</c:v>
                </c:pt>
                <c:pt idx="428">
                  <c:v>0.48115972812234364</c:v>
                </c:pt>
                <c:pt idx="429">
                  <c:v>0.47754885301614136</c:v>
                </c:pt>
                <c:pt idx="430">
                  <c:v>0.44150382327952276</c:v>
                </c:pt>
                <c:pt idx="431">
                  <c:v>0.45662701784196957</c:v>
                </c:pt>
                <c:pt idx="432">
                  <c:v>0.49163126593032969</c:v>
                </c:pt>
                <c:pt idx="433">
                  <c:v>0.52009345794392337</c:v>
                </c:pt>
                <c:pt idx="434">
                  <c:v>0.50768903993202907</c:v>
                </c:pt>
                <c:pt idx="435">
                  <c:v>0.53398470688190147</c:v>
                </c:pt>
                <c:pt idx="436">
                  <c:v>0.55981308411214781</c:v>
                </c:pt>
                <c:pt idx="437">
                  <c:v>0.59061172472387247</c:v>
                </c:pt>
                <c:pt idx="438">
                  <c:v>0.57444774851316738</c:v>
                </c:pt>
                <c:pt idx="439">
                  <c:v>0.54275700934579274</c:v>
                </c:pt>
                <c:pt idx="440">
                  <c:v>0.54139762107051648</c:v>
                </c:pt>
                <c:pt idx="441">
                  <c:v>0.54390399320305671</c:v>
                </c:pt>
                <c:pt idx="442">
                  <c:v>0.54080288870008308</c:v>
                </c:pt>
                <c:pt idx="443">
                  <c:v>0.51367884451996426</c:v>
                </c:pt>
                <c:pt idx="444">
                  <c:v>0.48545029736618361</c:v>
                </c:pt>
                <c:pt idx="445">
                  <c:v>0.47782497875955654</c:v>
                </c:pt>
                <c:pt idx="446">
                  <c:v>0.47973661852166338</c:v>
                </c:pt>
                <c:pt idx="447">
                  <c:v>0.46206457094307374</c:v>
                </c:pt>
                <c:pt idx="448">
                  <c:v>0.45248513169073745</c:v>
                </c:pt>
                <c:pt idx="449">
                  <c:v>0.44267204757858791</c:v>
                </c:pt>
                <c:pt idx="450">
                  <c:v>0.44759983007646387</c:v>
                </c:pt>
                <c:pt idx="451">
                  <c:v>0.43806287170772973</c:v>
                </c:pt>
                <c:pt idx="452">
                  <c:v>0.45456669498725399</c:v>
                </c:pt>
                <c:pt idx="453">
                  <c:v>0.46070518266779792</c:v>
                </c:pt>
                <c:pt idx="454">
                  <c:v>0.45662701784196935</c:v>
                </c:pt>
                <c:pt idx="455">
                  <c:v>0.44530586236193548</c:v>
                </c:pt>
                <c:pt idx="456">
                  <c:v>0.42882327952421262</c:v>
                </c:pt>
                <c:pt idx="457">
                  <c:v>0.4341546304163113</c:v>
                </c:pt>
                <c:pt idx="458">
                  <c:v>0.42659303313508756</c:v>
                </c:pt>
                <c:pt idx="459">
                  <c:v>0.41023789294817203</c:v>
                </c:pt>
                <c:pt idx="460">
                  <c:v>0.40172047578589476</c:v>
                </c:pt>
                <c:pt idx="461">
                  <c:v>0.35730671197960784</c:v>
                </c:pt>
                <c:pt idx="462">
                  <c:v>0.30824129141886014</c:v>
                </c:pt>
                <c:pt idx="463">
                  <c:v>0.32567969413763675</c:v>
                </c:pt>
                <c:pt idx="464">
                  <c:v>0.33143585386575936</c:v>
                </c:pt>
                <c:pt idx="465">
                  <c:v>0.30928207306711841</c:v>
                </c:pt>
                <c:pt idx="466">
                  <c:v>0.30845369583687221</c:v>
                </c:pt>
                <c:pt idx="467">
                  <c:v>0.30167799490229297</c:v>
                </c:pt>
                <c:pt idx="468">
                  <c:v>0.30809260832625185</c:v>
                </c:pt>
                <c:pt idx="469">
                  <c:v>0.30148683092608186</c:v>
                </c:pt>
                <c:pt idx="470">
                  <c:v>0.31310535259133254</c:v>
                </c:pt>
                <c:pt idx="471">
                  <c:v>0.35004248088360113</c:v>
                </c:pt>
                <c:pt idx="472">
                  <c:v>0.36206457094307409</c:v>
                </c:pt>
                <c:pt idx="473">
                  <c:v>0.35698810535258985</c:v>
                </c:pt>
                <c:pt idx="474">
                  <c:v>0.32434154630416168</c:v>
                </c:pt>
                <c:pt idx="475">
                  <c:v>0.34252336448597975</c:v>
                </c:pt>
                <c:pt idx="476">
                  <c:v>0.34692013593882609</c:v>
                </c:pt>
                <c:pt idx="477">
                  <c:v>0.32022090059473096</c:v>
                </c:pt>
                <c:pt idx="478">
                  <c:v>0.31680118946473956</c:v>
                </c:pt>
                <c:pt idx="479">
                  <c:v>0.29853440951571675</c:v>
                </c:pt>
                <c:pt idx="480">
                  <c:v>0.30254885301614154</c:v>
                </c:pt>
                <c:pt idx="481">
                  <c:v>0.26922259983007524</c:v>
                </c:pt>
                <c:pt idx="482">
                  <c:v>0.21573916737468024</c:v>
                </c:pt>
                <c:pt idx="483">
                  <c:v>0.20497026338147695</c:v>
                </c:pt>
                <c:pt idx="484">
                  <c:v>0.22408666100254759</c:v>
                </c:pt>
                <c:pt idx="485">
                  <c:v>0.23334749362786611</c:v>
                </c:pt>
                <c:pt idx="486">
                  <c:v>0.24530586236193574</c:v>
                </c:pt>
                <c:pt idx="487">
                  <c:v>0.21461342395921723</c:v>
                </c:pt>
                <c:pt idx="488">
                  <c:v>0.19885301614273443</c:v>
                </c:pt>
                <c:pt idx="489">
                  <c:v>0.2070305862361923</c:v>
                </c:pt>
                <c:pt idx="490">
                  <c:v>0.2147621070518253</c:v>
                </c:pt>
                <c:pt idx="491">
                  <c:v>0.22476635514018573</c:v>
                </c:pt>
                <c:pt idx="492">
                  <c:v>0.20055225148682987</c:v>
                </c:pt>
                <c:pt idx="493">
                  <c:v>0.19742990654205483</c:v>
                </c:pt>
                <c:pt idx="494">
                  <c:v>0.18602378929481622</c:v>
                </c:pt>
                <c:pt idx="495">
                  <c:v>0.16935004248088248</c:v>
                </c:pt>
                <c:pt idx="496">
                  <c:v>0.14046304163126466</c:v>
                </c:pt>
                <c:pt idx="497">
                  <c:v>0.13867884451996515</c:v>
                </c:pt>
                <c:pt idx="498">
                  <c:v>0.16444350042480793</c:v>
                </c:pt>
                <c:pt idx="499">
                  <c:v>0.17854715378079766</c:v>
                </c:pt>
                <c:pt idx="500">
                  <c:v>0.27512744265080613</c:v>
                </c:pt>
                <c:pt idx="501">
                  <c:v>0.29999999999999893</c:v>
                </c:pt>
                <c:pt idx="502">
                  <c:v>0.28266779949022847</c:v>
                </c:pt>
                <c:pt idx="503">
                  <c:v>0.28931605777400082</c:v>
                </c:pt>
                <c:pt idx="504">
                  <c:v>0.30235768903993088</c:v>
                </c:pt>
                <c:pt idx="505">
                  <c:v>0.29568819031435756</c:v>
                </c:pt>
                <c:pt idx="506">
                  <c:v>0.3762956669498716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17E-4507-9205-3D874107C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674079"/>
        <c:axId val="1410668671"/>
      </c:lineChart>
      <c:catAx>
        <c:axId val="1410674079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410668671"/>
        <c:crosses val="autoZero"/>
        <c:auto val="0"/>
        <c:lblAlgn val="ctr"/>
        <c:lblOffset val="100"/>
        <c:tickLblSkip val="100"/>
        <c:tickMarkSkip val="100"/>
        <c:noMultiLvlLbl val="0"/>
      </c:catAx>
      <c:valAx>
        <c:axId val="141066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410674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ru-RU"/>
              <a:t>Доля участия в 2024 г. десяти крупнейших юридических лиц в совокупном объеме привлеченных инвестиций от данной категории участников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359930008748907"/>
          <c:y val="0.2383674540682415"/>
          <c:w val="0.49067782152230971"/>
          <c:h val="0.6927216303844372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C70-483D-8CC6-710CB498B2BD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C70-483D-8CC6-710CB498B2BD}"/>
              </c:ext>
            </c:extLst>
          </c:dPt>
          <c:dPt>
            <c:idx val="2"/>
            <c:bubble3D val="0"/>
            <c:spPr>
              <a:solidFill>
                <a:schemeClr val="accent1">
                  <a:tint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C70-483D-8CC6-710CB498B2B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'27'!$A$6:$A$7</c:f>
              <c:strCache>
                <c:ptCount val="2"/>
                <c:pt idx="0">
                  <c:v>10 компаний с максимальным объемом инвестиций </c:v>
                </c:pt>
                <c:pt idx="1">
                  <c:v>Иные юридические лица</c:v>
                </c:pt>
              </c:strCache>
            </c:strRef>
          </c:cat>
          <c:val>
            <c:numRef>
              <c:f>'27'!$B$6:$B$7</c:f>
              <c:numCache>
                <c:formatCode>_-* #\ ##0_-;\-* #\ ##0_-;_-* "-"??_-;_-@_-</c:formatCode>
                <c:ptCount val="2"/>
                <c:pt idx="0">
                  <c:v>10758988715.4</c:v>
                </c:pt>
                <c:pt idx="1">
                  <c:v>2011358521.4500008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70-483D-8CC6-710CB498B2B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ru-RU"/>
        </a:p>
      </c:txPr>
    </c:legend>
    <c:plotVisOnly val="1"/>
    <c:dispBlanksAs val="gap"/>
    <c:showDLblsOverMax val="0"/>
  </c:chart>
  <c:spPr>
    <a:ln>
      <a:solidFill>
        <a:schemeClr val="bg1">
          <a:lumMod val="95000"/>
        </a:schemeClr>
      </a:solidFill>
    </a:ln>
  </c:spPr>
  <c:txPr>
    <a:bodyPr/>
    <a:lstStyle/>
    <a:p>
      <a:pPr>
        <a:defRPr sz="1000" b="0">
          <a:solidFill>
            <a:sysClr val="windowText" lastClr="000000"/>
          </a:solidFill>
          <a:latin typeface="+mj-lt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ru-RU"/>
              <a:t>Усредненное поведение первоначальных участников </a:t>
            </a:r>
            <a:r>
              <a:rPr lang="en-US"/>
              <a:t>IPO, </a:t>
            </a:r>
            <a:r>
              <a:rPr lang="ru-RU"/>
              <a:t>в разрезе категорий инвесторов, в первые 30 торговых дней после размещения, %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'28'!$B$4</c:f>
              <c:strCache>
                <c:ptCount val="1"/>
                <c:pt idx="0">
                  <c:v>Институциональные инвесторы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'28'!$A$5:$A$35</c:f>
              <c:numCache>
                <c:formatCode>_-* #\ ##0_-;\-* #\ ##0_-;_-* "-"??_-;_-@_-</c:formatCode>
                <c:ptCount val="31"/>
                <c:pt idx="0" formatCode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'28'!$B$5:$B$35</c:f>
              <c:numCache>
                <c:formatCode>0%</c:formatCode>
                <c:ptCount val="31"/>
                <c:pt idx="0">
                  <c:v>0.43387924270550582</c:v>
                </c:pt>
                <c:pt idx="1">
                  <c:v>0.28300938688280647</c:v>
                </c:pt>
                <c:pt idx="2">
                  <c:v>0.25540028682448229</c:v>
                </c:pt>
                <c:pt idx="3">
                  <c:v>0.25421089729786811</c:v>
                </c:pt>
                <c:pt idx="4">
                  <c:v>0.25361030623413205</c:v>
                </c:pt>
                <c:pt idx="5">
                  <c:v>0.252089902525513</c:v>
                </c:pt>
                <c:pt idx="6">
                  <c:v>0.25013956858744529</c:v>
                </c:pt>
                <c:pt idx="7">
                  <c:v>0.24134829299215579</c:v>
                </c:pt>
                <c:pt idx="8">
                  <c:v>0.24156743176794837</c:v>
                </c:pt>
                <c:pt idx="9">
                  <c:v>0.24228750040608091</c:v>
                </c:pt>
                <c:pt idx="10">
                  <c:v>0.2421485944174597</c:v>
                </c:pt>
                <c:pt idx="11">
                  <c:v>0.24181043048235751</c:v>
                </c:pt>
                <c:pt idx="12">
                  <c:v>0.2414355693489709</c:v>
                </c:pt>
                <c:pt idx="13">
                  <c:v>0.2417501293669585</c:v>
                </c:pt>
                <c:pt idx="14">
                  <c:v>0.24099315772569418</c:v>
                </c:pt>
                <c:pt idx="15">
                  <c:v>0.24085348866564729</c:v>
                </c:pt>
                <c:pt idx="16">
                  <c:v>0.24135299366256213</c:v>
                </c:pt>
                <c:pt idx="17">
                  <c:v>0.2391166608262221</c:v>
                </c:pt>
                <c:pt idx="18">
                  <c:v>0.23176539244728317</c:v>
                </c:pt>
                <c:pt idx="19">
                  <c:v>0.2324305875864541</c:v>
                </c:pt>
                <c:pt idx="20">
                  <c:v>0.23531031005497471</c:v>
                </c:pt>
                <c:pt idx="21">
                  <c:v>0.23085905671254189</c:v>
                </c:pt>
                <c:pt idx="22">
                  <c:v>0.22992779363600488</c:v>
                </c:pt>
                <c:pt idx="23">
                  <c:v>0.22959217211855268</c:v>
                </c:pt>
                <c:pt idx="24">
                  <c:v>0.2291190118764164</c:v>
                </c:pt>
                <c:pt idx="25">
                  <c:v>0.2286435513431897</c:v>
                </c:pt>
                <c:pt idx="26">
                  <c:v>0.22824808373676117</c:v>
                </c:pt>
                <c:pt idx="27">
                  <c:v>0.23504353130471708</c:v>
                </c:pt>
                <c:pt idx="28">
                  <c:v>0.23340212215201422</c:v>
                </c:pt>
                <c:pt idx="29">
                  <c:v>0.2311404723702066</c:v>
                </c:pt>
                <c:pt idx="30">
                  <c:v>0.22938847390259751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2-40C1-8397-120EBBC78196}"/>
            </c:ext>
          </c:extLst>
        </c:ser>
        <c:ser>
          <c:idx val="1"/>
          <c:order val="1"/>
          <c:tx>
            <c:strRef>
              <c:f>'28'!$C$4</c:f>
              <c:strCache>
                <c:ptCount val="1"/>
                <c:pt idx="0">
                  <c:v>Физические лица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'28'!$A$5:$A$35</c:f>
              <c:numCache>
                <c:formatCode>_-* #\ ##0_-;\-* #\ ##0_-;_-* "-"??_-;_-@_-</c:formatCode>
                <c:ptCount val="31"/>
                <c:pt idx="0" formatCode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'28'!$C$5:$C$35</c:f>
              <c:numCache>
                <c:formatCode>0%</c:formatCode>
                <c:ptCount val="31"/>
                <c:pt idx="0">
                  <c:v>0.43207730422011775</c:v>
                </c:pt>
                <c:pt idx="1">
                  <c:v>0.42895639302390565</c:v>
                </c:pt>
                <c:pt idx="2">
                  <c:v>0.42147826027397461</c:v>
                </c:pt>
                <c:pt idx="3">
                  <c:v>0.4141499027620697</c:v>
                </c:pt>
                <c:pt idx="4">
                  <c:v>0.41091956550386333</c:v>
                </c:pt>
                <c:pt idx="5">
                  <c:v>0.40563115407661388</c:v>
                </c:pt>
                <c:pt idx="6">
                  <c:v>0.40114317988327292</c:v>
                </c:pt>
                <c:pt idx="7">
                  <c:v>0.40405854030522514</c:v>
                </c:pt>
                <c:pt idx="8">
                  <c:v>0.40050257818509033</c:v>
                </c:pt>
                <c:pt idx="9">
                  <c:v>0.39906474900734151</c:v>
                </c:pt>
                <c:pt idx="10">
                  <c:v>0.39711815829843117</c:v>
                </c:pt>
                <c:pt idx="11">
                  <c:v>0.39548300491152377</c:v>
                </c:pt>
                <c:pt idx="12">
                  <c:v>0.39407829643103032</c:v>
                </c:pt>
                <c:pt idx="13">
                  <c:v>0.39339312732750525</c:v>
                </c:pt>
                <c:pt idx="14">
                  <c:v>0.3917115377588602</c:v>
                </c:pt>
                <c:pt idx="15">
                  <c:v>0.39047716217250261</c:v>
                </c:pt>
                <c:pt idx="16">
                  <c:v>0.38726486444486691</c:v>
                </c:pt>
                <c:pt idx="17">
                  <c:v>0.38548251446410481</c:v>
                </c:pt>
                <c:pt idx="18">
                  <c:v>0.38960474809522899</c:v>
                </c:pt>
                <c:pt idx="19">
                  <c:v>0.38786330991945223</c:v>
                </c:pt>
                <c:pt idx="20">
                  <c:v>0.38091452804153791</c:v>
                </c:pt>
                <c:pt idx="21">
                  <c:v>0.38239695601772328</c:v>
                </c:pt>
                <c:pt idx="22">
                  <c:v>0.38130975145148799</c:v>
                </c:pt>
                <c:pt idx="23">
                  <c:v>0.37966640375849503</c:v>
                </c:pt>
                <c:pt idx="24">
                  <c:v>0.37818356640044642</c:v>
                </c:pt>
                <c:pt idx="25">
                  <c:v>0.37773734349229893</c:v>
                </c:pt>
                <c:pt idx="26">
                  <c:v>0.3770886758126536</c:v>
                </c:pt>
                <c:pt idx="27">
                  <c:v>0.36902725109083534</c:v>
                </c:pt>
                <c:pt idx="28">
                  <c:v>0.36801054638300734</c:v>
                </c:pt>
                <c:pt idx="29">
                  <c:v>0.36631522494638369</c:v>
                </c:pt>
                <c:pt idx="30">
                  <c:v>0.36512483606388552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72-40C1-8397-120EBBC78196}"/>
            </c:ext>
          </c:extLst>
        </c:ser>
        <c:ser>
          <c:idx val="2"/>
          <c:order val="2"/>
          <c:tx>
            <c:strRef>
              <c:f>'28'!$D$4</c:f>
              <c:strCache>
                <c:ptCount val="1"/>
                <c:pt idx="0">
                  <c:v>Юридические лица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'28'!$A$5:$A$35</c:f>
              <c:numCache>
                <c:formatCode>_-* #\ ##0_-;\-* #\ ##0_-;_-* "-"??_-;_-@_-</c:formatCode>
                <c:ptCount val="31"/>
                <c:pt idx="0" formatCode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'28'!$D$5:$D$35</c:f>
              <c:numCache>
                <c:formatCode>0%</c:formatCode>
                <c:ptCount val="31"/>
                <c:pt idx="0">
                  <c:v>0.13404345307437646</c:v>
                </c:pt>
                <c:pt idx="1">
                  <c:v>0.11651354524825662</c:v>
                </c:pt>
                <c:pt idx="2">
                  <c:v>0.11493739055196125</c:v>
                </c:pt>
                <c:pt idx="3">
                  <c:v>0.11467968208464636</c:v>
                </c:pt>
                <c:pt idx="4">
                  <c:v>0.11348257165496189</c:v>
                </c:pt>
                <c:pt idx="5">
                  <c:v>0.11371302753194865</c:v>
                </c:pt>
                <c:pt idx="6">
                  <c:v>0.11353566552037149</c:v>
                </c:pt>
                <c:pt idx="7">
                  <c:v>0.1120673696334563</c:v>
                </c:pt>
                <c:pt idx="8">
                  <c:v>0.11153517753307865</c:v>
                </c:pt>
                <c:pt idx="9">
                  <c:v>0.11148963551837746</c:v>
                </c:pt>
                <c:pt idx="10">
                  <c:v>0.11145377339126189</c:v>
                </c:pt>
                <c:pt idx="11">
                  <c:v>0.11133460183146189</c:v>
                </c:pt>
                <c:pt idx="12">
                  <c:v>0.11154523364964385</c:v>
                </c:pt>
                <c:pt idx="13">
                  <c:v>0.11161657864163171</c:v>
                </c:pt>
                <c:pt idx="14">
                  <c:v>0.11145377188007102</c:v>
                </c:pt>
                <c:pt idx="15">
                  <c:v>0.11125597505503072</c:v>
                </c:pt>
                <c:pt idx="16">
                  <c:v>0.11111332719864972</c:v>
                </c:pt>
                <c:pt idx="17">
                  <c:v>0.1111338756228171</c:v>
                </c:pt>
                <c:pt idx="18">
                  <c:v>0.11064722763574422</c:v>
                </c:pt>
                <c:pt idx="19">
                  <c:v>0.11080090604743097</c:v>
                </c:pt>
                <c:pt idx="20">
                  <c:v>0.11073888330495608</c:v>
                </c:pt>
                <c:pt idx="21">
                  <c:v>0.11049066033951573</c:v>
                </c:pt>
                <c:pt idx="22">
                  <c:v>0.11053015185137885</c:v>
                </c:pt>
                <c:pt idx="23">
                  <c:v>0.11062249349941709</c:v>
                </c:pt>
                <c:pt idx="24">
                  <c:v>0.11078084805614365</c:v>
                </c:pt>
                <c:pt idx="25">
                  <c:v>0.11059272542515146</c:v>
                </c:pt>
                <c:pt idx="26">
                  <c:v>0.110539298125574</c:v>
                </c:pt>
                <c:pt idx="27">
                  <c:v>0.11053305178566636</c:v>
                </c:pt>
                <c:pt idx="28">
                  <c:v>0.11073636839659165</c:v>
                </c:pt>
                <c:pt idx="29">
                  <c:v>0.11085339470561809</c:v>
                </c:pt>
                <c:pt idx="30">
                  <c:v>0.11094348723627587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72-40C1-8397-120EBBC78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9302576"/>
        <c:axId val="2059321296"/>
      </c:lineChart>
      <c:catAx>
        <c:axId val="20593025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2059321296"/>
        <c:crosses val="autoZero"/>
        <c:auto val="1"/>
        <c:lblAlgn val="ctr"/>
        <c:lblOffset val="100"/>
        <c:noMultiLvlLbl val="0"/>
      </c:catAx>
      <c:valAx>
        <c:axId val="2059321296"/>
        <c:scaling>
          <c:orientation val="minMax"/>
          <c:max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205930257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j-lt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ru-RU"/>
              <a:t>Усредненное поведение первоначальных участников </a:t>
            </a:r>
            <a:r>
              <a:rPr lang="en-US"/>
              <a:t>IPO - </a:t>
            </a:r>
            <a:r>
              <a:rPr lang="ru-RU"/>
              <a:t>частных инвесторов, в первые 30 торговых дней после размещения, %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'29'!$B$4</c:f>
              <c:strCache>
                <c:ptCount val="1"/>
                <c:pt idx="0">
                  <c:v>Неквалифицированные инвесторы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'29'!$A$5:$A$35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'29'!$B$5:$B$35</c:f>
              <c:numCache>
                <c:formatCode>0%</c:formatCode>
                <c:ptCount val="31"/>
                <c:pt idx="0">
                  <c:v>7.5761539664703892E-2</c:v>
                </c:pt>
                <c:pt idx="1">
                  <c:v>8.3853428572005326E-2</c:v>
                </c:pt>
                <c:pt idx="2">
                  <c:v>8.7002573052014143E-2</c:v>
                </c:pt>
                <c:pt idx="3">
                  <c:v>8.5019570129697547E-2</c:v>
                </c:pt>
                <c:pt idx="4">
                  <c:v>8.4454998032306966E-2</c:v>
                </c:pt>
                <c:pt idx="5">
                  <c:v>8.3198860543498218E-2</c:v>
                </c:pt>
                <c:pt idx="6">
                  <c:v>8.1651592386211433E-2</c:v>
                </c:pt>
                <c:pt idx="7">
                  <c:v>8.1174072736828168E-2</c:v>
                </c:pt>
                <c:pt idx="8">
                  <c:v>8.0552846112482923E-2</c:v>
                </c:pt>
                <c:pt idx="9">
                  <c:v>7.9787946071952776E-2</c:v>
                </c:pt>
                <c:pt idx="10">
                  <c:v>7.9313486374149908E-2</c:v>
                </c:pt>
                <c:pt idx="11">
                  <c:v>7.9188221505075138E-2</c:v>
                </c:pt>
                <c:pt idx="12">
                  <c:v>7.8786603167492475E-2</c:v>
                </c:pt>
                <c:pt idx="13">
                  <c:v>7.8722853247292335E-2</c:v>
                </c:pt>
                <c:pt idx="14">
                  <c:v>7.8435433676967953E-2</c:v>
                </c:pt>
                <c:pt idx="15">
                  <c:v>7.7933385143560283E-2</c:v>
                </c:pt>
                <c:pt idx="16">
                  <c:v>7.7721122118875066E-2</c:v>
                </c:pt>
                <c:pt idx="17">
                  <c:v>7.7111560710633395E-2</c:v>
                </c:pt>
                <c:pt idx="18">
                  <c:v>7.6920106392760937E-2</c:v>
                </c:pt>
                <c:pt idx="19">
                  <c:v>7.655809509337598E-2</c:v>
                </c:pt>
                <c:pt idx="20">
                  <c:v>7.6213929345607931E-2</c:v>
                </c:pt>
                <c:pt idx="21">
                  <c:v>7.5814385331797823E-2</c:v>
                </c:pt>
                <c:pt idx="22">
                  <c:v>7.5576986189556022E-2</c:v>
                </c:pt>
                <c:pt idx="23">
                  <c:v>7.5345396123358541E-2</c:v>
                </c:pt>
                <c:pt idx="24">
                  <c:v>7.5138751512806051E-2</c:v>
                </c:pt>
                <c:pt idx="25">
                  <c:v>7.5167918197740116E-2</c:v>
                </c:pt>
                <c:pt idx="26">
                  <c:v>7.5154649657661804E-2</c:v>
                </c:pt>
                <c:pt idx="27">
                  <c:v>7.5076214714727654E-2</c:v>
                </c:pt>
                <c:pt idx="28">
                  <c:v>7.4818494646324674E-2</c:v>
                </c:pt>
                <c:pt idx="29">
                  <c:v>7.4326428178390469E-2</c:v>
                </c:pt>
                <c:pt idx="30">
                  <c:v>7.3740895468669881E-2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AE-4E14-A9E3-BE45637CF6A5}"/>
            </c:ext>
          </c:extLst>
        </c:ser>
        <c:ser>
          <c:idx val="1"/>
          <c:order val="1"/>
          <c:tx>
            <c:strRef>
              <c:f>'29'!$C$4</c:f>
              <c:strCache>
                <c:ptCount val="1"/>
                <c:pt idx="0">
                  <c:v>Квалифицированные инвесторы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'29'!$A$5:$A$35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'29'!$C$5:$C$35</c:f>
              <c:numCache>
                <c:formatCode>0%</c:formatCode>
                <c:ptCount val="31"/>
                <c:pt idx="0">
                  <c:v>0.35631576455541392</c:v>
                </c:pt>
                <c:pt idx="1">
                  <c:v>0.34288242952572878</c:v>
                </c:pt>
                <c:pt idx="2">
                  <c:v>0.33402066864359242</c:v>
                </c:pt>
                <c:pt idx="3">
                  <c:v>0.3287304932650788</c:v>
                </c:pt>
                <c:pt idx="4">
                  <c:v>0.32612908039203153</c:v>
                </c:pt>
                <c:pt idx="5">
                  <c:v>0.32249196706642247</c:v>
                </c:pt>
                <c:pt idx="6">
                  <c:v>0.31833244549307288</c:v>
                </c:pt>
                <c:pt idx="7">
                  <c:v>0.32250734248624996</c:v>
                </c:pt>
                <c:pt idx="8">
                  <c:v>0.31959400112911973</c:v>
                </c:pt>
                <c:pt idx="9">
                  <c:v>0.31895930285175111</c:v>
                </c:pt>
                <c:pt idx="10">
                  <c:v>0.31730732129568939</c:v>
                </c:pt>
                <c:pt idx="11">
                  <c:v>0.31640168129754909</c:v>
                </c:pt>
                <c:pt idx="12">
                  <c:v>0.31523986780695812</c:v>
                </c:pt>
                <c:pt idx="13">
                  <c:v>0.31466394028916256</c:v>
                </c:pt>
                <c:pt idx="14">
                  <c:v>0.31298490985840294</c:v>
                </c:pt>
                <c:pt idx="15">
                  <c:v>0.3119523222818239</c:v>
                </c:pt>
                <c:pt idx="16">
                  <c:v>0.30952872565970063</c:v>
                </c:pt>
                <c:pt idx="17">
                  <c:v>0.30801083526430584</c:v>
                </c:pt>
                <c:pt idx="18">
                  <c:v>0.31201460911848622</c:v>
                </c:pt>
                <c:pt idx="19">
                  <c:v>0.31011122483761089</c:v>
                </c:pt>
                <c:pt idx="20">
                  <c:v>0.30426848368841786</c:v>
                </c:pt>
                <c:pt idx="21">
                  <c:v>0.30673943029738859</c:v>
                </c:pt>
                <c:pt idx="22">
                  <c:v>0.30582763137677638</c:v>
                </c:pt>
                <c:pt idx="23">
                  <c:v>0.30434618263450708</c:v>
                </c:pt>
                <c:pt idx="24">
                  <c:v>0.30293870811373619</c:v>
                </c:pt>
                <c:pt idx="25">
                  <c:v>0.30260898115437568</c:v>
                </c:pt>
                <c:pt idx="26">
                  <c:v>0.30196275875500611</c:v>
                </c:pt>
                <c:pt idx="27">
                  <c:v>0.29376560432946147</c:v>
                </c:pt>
                <c:pt idx="28">
                  <c:v>0.29302537838920117</c:v>
                </c:pt>
                <c:pt idx="29">
                  <c:v>0.29189380446267571</c:v>
                </c:pt>
                <c:pt idx="30">
                  <c:v>0.2901472982268643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AE-4E14-A9E3-BE45637CF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9302576"/>
        <c:axId val="2059321296"/>
      </c:lineChart>
      <c:catAx>
        <c:axId val="205930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2059321296"/>
        <c:crosses val="autoZero"/>
        <c:auto val="1"/>
        <c:lblAlgn val="ctr"/>
        <c:lblOffset val="100"/>
        <c:noMultiLvlLbl val="0"/>
      </c:catAx>
      <c:valAx>
        <c:axId val="2059321296"/>
        <c:scaling>
          <c:orientation val="minMax"/>
          <c:max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2059302576"/>
        <c:crosses val="autoZero"/>
        <c:crossBetween val="between"/>
        <c:majorUnit val="0.1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j-lt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r>
              <a:rPr lang="ru-RU"/>
              <a:t>Усредненное изменение структуры держателей акций, %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'30'!$B$4</c:f>
              <c:strCache>
                <c:ptCount val="1"/>
                <c:pt idx="0">
                  <c:v>Институциональные инвесторы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'30'!$A$5:$A$35</c:f>
              <c:numCache>
                <c:formatCode>_-* #\ ##0_-;\-* #\ ##0_-;_-* "-"??_-;_-@_-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'30'!$B$5:$B$35</c:f>
              <c:numCache>
                <c:formatCode>0%</c:formatCode>
                <c:ptCount val="31"/>
                <c:pt idx="0">
                  <c:v>0.43218279616210009</c:v>
                </c:pt>
                <c:pt idx="1">
                  <c:v>0.41369326524207228</c:v>
                </c:pt>
                <c:pt idx="2">
                  <c:v>0.39859145494587478</c:v>
                </c:pt>
                <c:pt idx="3">
                  <c:v>0.39932983560909635</c:v>
                </c:pt>
                <c:pt idx="4">
                  <c:v>0.39833922398283572</c:v>
                </c:pt>
                <c:pt idx="5">
                  <c:v>0.40046266546511511</c:v>
                </c:pt>
                <c:pt idx="6">
                  <c:v>0.40215625284454276</c:v>
                </c:pt>
                <c:pt idx="7">
                  <c:v>0.39802336156068735</c:v>
                </c:pt>
                <c:pt idx="8">
                  <c:v>0.39963059103429671</c:v>
                </c:pt>
                <c:pt idx="9">
                  <c:v>0.40163280188426409</c:v>
                </c:pt>
                <c:pt idx="10">
                  <c:v>0.40378043375450923</c:v>
                </c:pt>
                <c:pt idx="11">
                  <c:v>0.40669061021211195</c:v>
                </c:pt>
                <c:pt idx="12">
                  <c:v>0.40631022527758442</c:v>
                </c:pt>
                <c:pt idx="13">
                  <c:v>0.40703283102565074</c:v>
                </c:pt>
                <c:pt idx="14">
                  <c:v>0.40737189536574792</c:v>
                </c:pt>
                <c:pt idx="15">
                  <c:v>0.40747216494192889</c:v>
                </c:pt>
                <c:pt idx="16">
                  <c:v>0.40909498883631151</c:v>
                </c:pt>
                <c:pt idx="17">
                  <c:v>0.40803931336845106</c:v>
                </c:pt>
                <c:pt idx="18">
                  <c:v>0.40241940762028106</c:v>
                </c:pt>
                <c:pt idx="19">
                  <c:v>0.40389749250983287</c:v>
                </c:pt>
                <c:pt idx="20">
                  <c:v>0.40854955381160324</c:v>
                </c:pt>
                <c:pt idx="21">
                  <c:v>0.40631839290938754</c:v>
                </c:pt>
                <c:pt idx="22">
                  <c:v>0.40472635827259229</c:v>
                </c:pt>
                <c:pt idx="23">
                  <c:v>0.40421695269064944</c:v>
                </c:pt>
                <c:pt idx="24">
                  <c:v>0.40384361466708063</c:v>
                </c:pt>
                <c:pt idx="25">
                  <c:v>0.40374986072267011</c:v>
                </c:pt>
                <c:pt idx="26">
                  <c:v>0.40367885899903777</c:v>
                </c:pt>
                <c:pt idx="27">
                  <c:v>0.41040920213889859</c:v>
                </c:pt>
                <c:pt idx="28">
                  <c:v>0.40925196302023015</c:v>
                </c:pt>
                <c:pt idx="29">
                  <c:v>0.4089053636783489</c:v>
                </c:pt>
                <c:pt idx="30">
                  <c:v>0.40764009548839569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CF-48B4-A5DF-2AA77D8C600E}"/>
            </c:ext>
          </c:extLst>
        </c:ser>
        <c:ser>
          <c:idx val="1"/>
          <c:order val="1"/>
          <c:tx>
            <c:strRef>
              <c:f>'30'!$C$4</c:f>
              <c:strCache>
                <c:ptCount val="1"/>
                <c:pt idx="0">
                  <c:v>Физические лица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'30'!$A$5:$A$35</c:f>
              <c:numCache>
                <c:formatCode>_-* #\ ##0_-;\-* #\ ##0_-;_-* "-"??_-;_-@_-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'30'!$C$5:$C$35</c:f>
              <c:numCache>
                <c:formatCode>0%</c:formatCode>
                <c:ptCount val="31"/>
                <c:pt idx="0">
                  <c:v>0.43207730422011775</c:v>
                </c:pt>
                <c:pt idx="1">
                  <c:v>0.45527151438412666</c:v>
                </c:pt>
                <c:pt idx="2">
                  <c:v>0.46790386544186996</c:v>
                </c:pt>
                <c:pt idx="3">
                  <c:v>0.46760923821744377</c:v>
                </c:pt>
                <c:pt idx="4">
                  <c:v>0.47123666194117181</c:v>
                </c:pt>
                <c:pt idx="5">
                  <c:v>0.46820254635496883</c:v>
                </c:pt>
                <c:pt idx="6">
                  <c:v>0.46538339515645105</c:v>
                </c:pt>
                <c:pt idx="7">
                  <c:v>0.47124681854405814</c:v>
                </c:pt>
                <c:pt idx="8">
                  <c:v>0.47050796953463386</c:v>
                </c:pt>
                <c:pt idx="9">
                  <c:v>0.46895059291429508</c:v>
                </c:pt>
                <c:pt idx="10">
                  <c:v>0.46679561358137833</c:v>
                </c:pt>
                <c:pt idx="11">
                  <c:v>0.46418853682500411</c:v>
                </c:pt>
                <c:pt idx="12">
                  <c:v>0.46434111179671345</c:v>
                </c:pt>
                <c:pt idx="13">
                  <c:v>0.46314282489492908</c:v>
                </c:pt>
                <c:pt idx="14">
                  <c:v>0.46239865526634127</c:v>
                </c:pt>
                <c:pt idx="15">
                  <c:v>0.46229447364161419</c:v>
                </c:pt>
                <c:pt idx="16">
                  <c:v>0.46085131544613045</c:v>
                </c:pt>
                <c:pt idx="17">
                  <c:v>0.46023237025799651</c:v>
                </c:pt>
                <c:pt idx="18">
                  <c:v>0.46643905604412039</c:v>
                </c:pt>
                <c:pt idx="19">
                  <c:v>0.46458528544231203</c:v>
                </c:pt>
                <c:pt idx="20">
                  <c:v>0.45762070475412042</c:v>
                </c:pt>
                <c:pt idx="21">
                  <c:v>0.46029494017955935</c:v>
                </c:pt>
                <c:pt idx="22">
                  <c:v>0.46209567961763931</c:v>
                </c:pt>
                <c:pt idx="23">
                  <c:v>0.4625587212596638</c:v>
                </c:pt>
                <c:pt idx="24">
                  <c:v>0.46256744353770601</c:v>
                </c:pt>
                <c:pt idx="25">
                  <c:v>0.46286732716957651</c:v>
                </c:pt>
                <c:pt idx="26">
                  <c:v>0.4632215344259939</c:v>
                </c:pt>
                <c:pt idx="27">
                  <c:v>0.4565268348413995</c:v>
                </c:pt>
                <c:pt idx="28">
                  <c:v>0.45641431725293879</c:v>
                </c:pt>
                <c:pt idx="29">
                  <c:v>0.45639236755105866</c:v>
                </c:pt>
                <c:pt idx="30">
                  <c:v>0.45752966875027518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CF-48B4-A5DF-2AA77D8C600E}"/>
            </c:ext>
          </c:extLst>
        </c:ser>
        <c:ser>
          <c:idx val="2"/>
          <c:order val="2"/>
          <c:tx>
            <c:strRef>
              <c:f>'30'!$D$4</c:f>
              <c:strCache>
                <c:ptCount val="1"/>
                <c:pt idx="0">
                  <c:v>Юридические лица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'30'!$A$5:$A$35</c:f>
              <c:numCache>
                <c:formatCode>_-* #\ ##0_-;\-* #\ ##0_-;_-* "-"??_-;_-@_-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'30'!$D$5:$D$35</c:f>
              <c:numCache>
                <c:formatCode>0%</c:formatCode>
                <c:ptCount val="31"/>
                <c:pt idx="0">
                  <c:v>0.13573989961778221</c:v>
                </c:pt>
                <c:pt idx="1">
                  <c:v>0.13103522037380111</c:v>
                </c:pt>
                <c:pt idx="2">
                  <c:v>0.13350467961225526</c:v>
                </c:pt>
                <c:pt idx="3">
                  <c:v>0.13306092617345988</c:v>
                </c:pt>
                <c:pt idx="4">
                  <c:v>0.13042411407599236</c:v>
                </c:pt>
                <c:pt idx="5">
                  <c:v>0.13133478817991612</c:v>
                </c:pt>
                <c:pt idx="6">
                  <c:v>0.1324603519990063</c:v>
                </c:pt>
                <c:pt idx="7">
                  <c:v>0.13072981989525445</c:v>
                </c:pt>
                <c:pt idx="8">
                  <c:v>0.12986143943106948</c:v>
                </c:pt>
                <c:pt idx="9">
                  <c:v>0.1294166052014408</c:v>
                </c:pt>
                <c:pt idx="10">
                  <c:v>0.12942395266411252</c:v>
                </c:pt>
                <c:pt idx="11">
                  <c:v>0.12912085296288398</c:v>
                </c:pt>
                <c:pt idx="12">
                  <c:v>0.1293486629257021</c:v>
                </c:pt>
                <c:pt idx="13">
                  <c:v>0.12982434407942031</c:v>
                </c:pt>
                <c:pt idx="14">
                  <c:v>0.13022944936791067</c:v>
                </c:pt>
                <c:pt idx="15">
                  <c:v>0.13023336141645694</c:v>
                </c:pt>
                <c:pt idx="16">
                  <c:v>0.13005369571755804</c:v>
                </c:pt>
                <c:pt idx="17">
                  <c:v>0.1317283163735524</c:v>
                </c:pt>
                <c:pt idx="18">
                  <c:v>0.1311415363355985</c:v>
                </c:pt>
                <c:pt idx="19">
                  <c:v>0.13151722204785521</c:v>
                </c:pt>
                <c:pt idx="20">
                  <c:v>0.13382974143427631</c:v>
                </c:pt>
                <c:pt idx="21">
                  <c:v>0.13338666691105308</c:v>
                </c:pt>
                <c:pt idx="22">
                  <c:v>0.13317796210976832</c:v>
                </c:pt>
                <c:pt idx="23">
                  <c:v>0.13322432604968676</c:v>
                </c:pt>
                <c:pt idx="24">
                  <c:v>0.13358894179521338</c:v>
                </c:pt>
                <c:pt idx="25">
                  <c:v>0.13338281210775346</c:v>
                </c:pt>
                <c:pt idx="26">
                  <c:v>0.13309960657496844</c:v>
                </c:pt>
                <c:pt idx="27">
                  <c:v>0.13306396301970197</c:v>
                </c:pt>
                <c:pt idx="28">
                  <c:v>0.13433371972683111</c:v>
                </c:pt>
                <c:pt idx="29">
                  <c:v>0.13470226877059258</c:v>
                </c:pt>
                <c:pt idx="30">
                  <c:v>0.13483023576132899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CF-48B4-A5DF-2AA77D8C6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4187135"/>
        <c:axId val="1484194623"/>
      </c:lineChart>
      <c:catAx>
        <c:axId val="1484187135"/>
        <c:scaling>
          <c:orientation val="minMax"/>
        </c:scaling>
        <c:delete val="0"/>
        <c:axPos val="b"/>
        <c:numFmt formatCode="_-* #\ ##0_-;\-* #\ ##0_-;_-* &quot;-&quot;??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ru-RU"/>
          </a:p>
        </c:txPr>
        <c:crossAx val="1484194623"/>
        <c:crosses val="autoZero"/>
        <c:auto val="1"/>
        <c:lblAlgn val="ctr"/>
        <c:lblOffset val="100"/>
        <c:noMultiLvlLbl val="0"/>
      </c:catAx>
      <c:valAx>
        <c:axId val="1484194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ru-RU"/>
          </a:p>
        </c:txPr>
        <c:crossAx val="14841871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j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ru-RU"/>
              <a:t>Нетто-позиция розничных инвесторов в акциях, получивших</a:t>
            </a:r>
          </a:p>
          <a:p>
            <a:pPr>
              <a:defRPr/>
            </a:pPr>
            <a:r>
              <a:rPr lang="ru-RU"/>
              <a:t>первичный листинг в 2024 г., млрд руб.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'31'!$C$6</c:f>
              <c:strCache>
                <c:ptCount val="1"/>
                <c:pt idx="0">
                  <c:v>Изменение +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'31'!$A$7:$A$17</c:f>
              <c:strCache>
                <c:ptCount val="11"/>
                <c:pt idx="0">
                  <c:v>фев</c:v>
                </c:pt>
                <c:pt idx="1">
                  <c:v>мар</c:v>
                </c:pt>
                <c:pt idx="2">
                  <c:v>апр</c:v>
                </c:pt>
                <c:pt idx="3">
                  <c:v>май</c:v>
                </c:pt>
                <c:pt idx="4">
                  <c:v>июн</c:v>
                </c:pt>
                <c:pt idx="5">
                  <c:v>июл</c:v>
                </c:pt>
                <c:pt idx="6">
                  <c:v>авг</c:v>
                </c:pt>
                <c:pt idx="7">
                  <c:v>сен</c:v>
                </c:pt>
                <c:pt idx="8">
                  <c:v>окт</c:v>
                </c:pt>
                <c:pt idx="9">
                  <c:v>ноя</c:v>
                </c:pt>
                <c:pt idx="10">
                  <c:v>дек</c:v>
                </c:pt>
              </c:strCache>
            </c:strRef>
          </c:cat>
          <c:val>
            <c:numRef>
              <c:f>'31'!$C$7:$C$17</c:f>
              <c:numCache>
                <c:formatCode>#,##0</c:formatCode>
                <c:ptCount val="11"/>
                <c:pt idx="0">
                  <c:v>6.3149097990500014</c:v>
                </c:pt>
                <c:pt idx="1">
                  <c:v>7.3314417818500059</c:v>
                </c:pt>
                <c:pt idx="2">
                  <c:v>7.7744340009500048</c:v>
                </c:pt>
                <c:pt idx="3">
                  <c:v>0.51459789805000034</c:v>
                </c:pt>
                <c:pt idx="4">
                  <c:v>1.8753066723599989</c:v>
                </c:pt>
                <c:pt idx="5">
                  <c:v>4.1702781612300033</c:v>
                </c:pt>
                <c:pt idx="6">
                  <c:v>0.56432905917000031</c:v>
                </c:pt>
                <c:pt idx="7">
                  <c:v>0.55727680196999996</c:v>
                </c:pt>
                <c:pt idx="8">
                  <c:v>3.4173786077200021</c:v>
                </c:pt>
                <c:pt idx="9">
                  <c:v>0.66312264953000044</c:v>
                </c:pt>
                <c:pt idx="10">
                  <c:v>0.21159789935999895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B-4588-9D0D-594015ED3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9"/>
        <c:axId val="1522179231"/>
        <c:axId val="1522174655"/>
      </c:barChart>
      <c:lineChart>
        <c:grouping val="standard"/>
        <c:varyColors val="0"/>
        <c:ser>
          <c:idx val="0"/>
          <c:order val="0"/>
          <c:tx>
            <c:strRef>
              <c:f>'31'!$B$6</c:f>
              <c:strCache>
                <c:ptCount val="1"/>
                <c:pt idx="0">
                  <c:v>Накопительный итог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'31'!$A$7:$A$17</c:f>
              <c:strCache>
                <c:ptCount val="11"/>
                <c:pt idx="0">
                  <c:v>фев</c:v>
                </c:pt>
                <c:pt idx="1">
                  <c:v>мар</c:v>
                </c:pt>
                <c:pt idx="2">
                  <c:v>апр</c:v>
                </c:pt>
                <c:pt idx="3">
                  <c:v>май</c:v>
                </c:pt>
                <c:pt idx="4">
                  <c:v>июн</c:v>
                </c:pt>
                <c:pt idx="5">
                  <c:v>июл</c:v>
                </c:pt>
                <c:pt idx="6">
                  <c:v>авг</c:v>
                </c:pt>
                <c:pt idx="7">
                  <c:v>сен</c:v>
                </c:pt>
                <c:pt idx="8">
                  <c:v>окт</c:v>
                </c:pt>
                <c:pt idx="9">
                  <c:v>ноя</c:v>
                </c:pt>
                <c:pt idx="10">
                  <c:v>дек</c:v>
                </c:pt>
              </c:strCache>
            </c:strRef>
          </c:cat>
          <c:val>
            <c:numRef>
              <c:f>'31'!$B$7:$B$17</c:f>
              <c:numCache>
                <c:formatCode>#,##0</c:formatCode>
                <c:ptCount val="11"/>
                <c:pt idx="0">
                  <c:v>6.3149097990500014</c:v>
                </c:pt>
                <c:pt idx="1">
                  <c:v>13.646351580900006</c:v>
                </c:pt>
                <c:pt idx="2">
                  <c:v>21.420785581850012</c:v>
                </c:pt>
                <c:pt idx="3">
                  <c:v>21.935383479900011</c:v>
                </c:pt>
                <c:pt idx="4">
                  <c:v>23.810690152260008</c:v>
                </c:pt>
                <c:pt idx="5">
                  <c:v>27.98096831349001</c:v>
                </c:pt>
                <c:pt idx="6">
                  <c:v>28.545297372660009</c:v>
                </c:pt>
                <c:pt idx="7">
                  <c:v>29.102574174630011</c:v>
                </c:pt>
                <c:pt idx="8">
                  <c:v>32.519952782350011</c:v>
                </c:pt>
                <c:pt idx="9">
                  <c:v>33.183075431880013</c:v>
                </c:pt>
                <c:pt idx="10">
                  <c:v>33.394673331240014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CB-4588-9D0D-594015ED3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2179231"/>
        <c:axId val="1522174655"/>
      </c:lineChart>
      <c:catAx>
        <c:axId val="152217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522174655"/>
        <c:crosses val="autoZero"/>
        <c:auto val="1"/>
        <c:lblAlgn val="ctr"/>
        <c:lblOffset val="100"/>
        <c:noMultiLvlLbl val="0"/>
      </c:catAx>
      <c:valAx>
        <c:axId val="1522174655"/>
        <c:scaling>
          <c:orientation val="minMax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522179231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j-lt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Нетто-позиция институциональных инвесторов в акциях, получивших первичный листинг в 2024 г., млрд руб.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'32'!$C$6</c:f>
              <c:strCache>
                <c:ptCount val="1"/>
                <c:pt idx="0">
                  <c:v>Изменение +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'32'!$A$7:$A$17</c:f>
              <c:strCache>
                <c:ptCount val="11"/>
                <c:pt idx="0">
                  <c:v>фев</c:v>
                </c:pt>
                <c:pt idx="1">
                  <c:v>мар</c:v>
                </c:pt>
                <c:pt idx="2">
                  <c:v>апр</c:v>
                </c:pt>
                <c:pt idx="3">
                  <c:v>май</c:v>
                </c:pt>
                <c:pt idx="4">
                  <c:v>июн</c:v>
                </c:pt>
                <c:pt idx="5">
                  <c:v>июл</c:v>
                </c:pt>
                <c:pt idx="6">
                  <c:v>авг</c:v>
                </c:pt>
                <c:pt idx="7">
                  <c:v>сен</c:v>
                </c:pt>
                <c:pt idx="8">
                  <c:v>окт</c:v>
                </c:pt>
                <c:pt idx="9">
                  <c:v>ноя</c:v>
                </c:pt>
                <c:pt idx="10">
                  <c:v>дек</c:v>
                </c:pt>
              </c:strCache>
            </c:strRef>
          </c:cat>
          <c:val>
            <c:numRef>
              <c:f>'32'!$C$7:$C$17</c:f>
              <c:numCache>
                <c:formatCode>#,##0</c:formatCode>
                <c:ptCount val="11"/>
                <c:pt idx="0">
                  <c:v>2.79809538645</c:v>
                </c:pt>
                <c:pt idx="1">
                  <c:v>5.4266971281000016</c:v>
                </c:pt>
                <c:pt idx="2">
                  <c:v>7.0159524685499983</c:v>
                </c:pt>
                <c:pt idx="4">
                  <c:v>1.9016027653500003</c:v>
                </c:pt>
                <c:pt idx="5">
                  <c:v>10.489014313109999</c:v>
                </c:pt>
                <c:pt idx="8">
                  <c:v>2.2597148707999999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5-409E-96AD-88E13F6C4C7E}"/>
            </c:ext>
          </c:extLst>
        </c:ser>
        <c:ser>
          <c:idx val="2"/>
          <c:order val="2"/>
          <c:tx>
            <c:strRef>
              <c:f>'32'!$D$6</c:f>
              <c:strCache>
                <c:ptCount val="1"/>
                <c:pt idx="0">
                  <c:v>Изменение -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'32'!$A$7:$A$17</c:f>
              <c:strCache>
                <c:ptCount val="11"/>
                <c:pt idx="0">
                  <c:v>фев</c:v>
                </c:pt>
                <c:pt idx="1">
                  <c:v>мар</c:v>
                </c:pt>
                <c:pt idx="2">
                  <c:v>апр</c:v>
                </c:pt>
                <c:pt idx="3">
                  <c:v>май</c:v>
                </c:pt>
                <c:pt idx="4">
                  <c:v>июн</c:v>
                </c:pt>
                <c:pt idx="5">
                  <c:v>июл</c:v>
                </c:pt>
                <c:pt idx="6">
                  <c:v>авг</c:v>
                </c:pt>
                <c:pt idx="7">
                  <c:v>сен</c:v>
                </c:pt>
                <c:pt idx="8">
                  <c:v>окт</c:v>
                </c:pt>
                <c:pt idx="9">
                  <c:v>ноя</c:v>
                </c:pt>
                <c:pt idx="10">
                  <c:v>дек</c:v>
                </c:pt>
              </c:strCache>
            </c:strRef>
          </c:cat>
          <c:val>
            <c:numRef>
              <c:f>'32'!$D$7:$D$17</c:f>
              <c:numCache>
                <c:formatCode>#,##0</c:formatCode>
                <c:ptCount val="11"/>
                <c:pt idx="3">
                  <c:v>-0.93252604869999967</c:v>
                </c:pt>
                <c:pt idx="6">
                  <c:v>-0.55402286103999998</c:v>
                </c:pt>
                <c:pt idx="7">
                  <c:v>-0.50102078925999982</c:v>
                </c:pt>
                <c:pt idx="9">
                  <c:v>-0.77192798193000034</c:v>
                </c:pt>
                <c:pt idx="10">
                  <c:v>-0.13193894293999994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65-409E-96AD-88E13F6C4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9"/>
        <c:axId val="1522179231"/>
        <c:axId val="1522174655"/>
      </c:barChart>
      <c:lineChart>
        <c:grouping val="standard"/>
        <c:varyColors val="0"/>
        <c:ser>
          <c:idx val="0"/>
          <c:order val="0"/>
          <c:tx>
            <c:strRef>
              <c:f>'32'!$B$6</c:f>
              <c:strCache>
                <c:ptCount val="1"/>
                <c:pt idx="0">
                  <c:v>Накопительный итог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'32'!$A$7:$A$17</c:f>
              <c:strCache>
                <c:ptCount val="11"/>
                <c:pt idx="0">
                  <c:v>фев</c:v>
                </c:pt>
                <c:pt idx="1">
                  <c:v>мар</c:v>
                </c:pt>
                <c:pt idx="2">
                  <c:v>апр</c:v>
                </c:pt>
                <c:pt idx="3">
                  <c:v>май</c:v>
                </c:pt>
                <c:pt idx="4">
                  <c:v>июн</c:v>
                </c:pt>
                <c:pt idx="5">
                  <c:v>июл</c:v>
                </c:pt>
                <c:pt idx="6">
                  <c:v>авг</c:v>
                </c:pt>
                <c:pt idx="7">
                  <c:v>сен</c:v>
                </c:pt>
                <c:pt idx="8">
                  <c:v>окт</c:v>
                </c:pt>
                <c:pt idx="9">
                  <c:v>ноя</c:v>
                </c:pt>
                <c:pt idx="10">
                  <c:v>дек</c:v>
                </c:pt>
              </c:strCache>
            </c:strRef>
          </c:cat>
          <c:val>
            <c:numRef>
              <c:f>'32'!$B$7:$B$17</c:f>
              <c:numCache>
                <c:formatCode>#,##0</c:formatCode>
                <c:ptCount val="11"/>
                <c:pt idx="0">
                  <c:v>2.79809538645</c:v>
                </c:pt>
                <c:pt idx="1">
                  <c:v>8.2247925145500016</c:v>
                </c:pt>
                <c:pt idx="2">
                  <c:v>15.240744983099997</c:v>
                </c:pt>
                <c:pt idx="3">
                  <c:v>14.308218934399999</c:v>
                </c:pt>
                <c:pt idx="4">
                  <c:v>16.209821699750002</c:v>
                </c:pt>
                <c:pt idx="5">
                  <c:v>26.698836012859999</c:v>
                </c:pt>
                <c:pt idx="6">
                  <c:v>26.144813151819999</c:v>
                </c:pt>
                <c:pt idx="7">
                  <c:v>25.643792362560003</c:v>
                </c:pt>
                <c:pt idx="8">
                  <c:v>27.903507233359999</c:v>
                </c:pt>
                <c:pt idx="9">
                  <c:v>27.131579251430001</c:v>
                </c:pt>
                <c:pt idx="10">
                  <c:v>26.999640308490001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65-409E-96AD-88E13F6C4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2179231"/>
        <c:axId val="1522174655"/>
      </c:lineChart>
      <c:catAx>
        <c:axId val="152217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ru-RU"/>
          </a:p>
        </c:txPr>
        <c:crossAx val="1522174655"/>
        <c:crosses val="autoZero"/>
        <c:auto val="1"/>
        <c:lblAlgn val="ctr"/>
        <c:lblOffset val="100"/>
        <c:noMultiLvlLbl val="0"/>
      </c:catAx>
      <c:valAx>
        <c:axId val="1522174655"/>
        <c:scaling>
          <c:orientation val="minMax"/>
          <c:max val="36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ru-RU"/>
          </a:p>
        </c:txPr>
        <c:crossAx val="1522179231"/>
        <c:crosses val="autoZero"/>
        <c:crossBetween val="between"/>
        <c:majorUnit val="2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solidFill>
        <a:schemeClr val="bg1">
          <a:lumMod val="95000"/>
        </a:schemeClr>
      </a:solidFill>
    </a:ln>
  </c:spPr>
  <c:txPr>
    <a:bodyPr/>
    <a:lstStyle/>
    <a:p>
      <a:pPr>
        <a:defRPr sz="1000" b="0">
          <a:solidFill>
            <a:sysClr val="windowText" lastClr="000000"/>
          </a:solidFill>
          <a:latin typeface="+mj-lt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200" b="0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ru-RU"/>
              <a:t>Нетто-позиция юридических лиц в акциях, получивших первичный листинг в 2024 г., млрд руб.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0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'33'!$C$6</c:f>
              <c:strCache>
                <c:ptCount val="1"/>
                <c:pt idx="0">
                  <c:v>Изменение +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'33'!$A$7:$A$17</c:f>
              <c:strCache>
                <c:ptCount val="11"/>
                <c:pt idx="0">
                  <c:v>фев</c:v>
                </c:pt>
                <c:pt idx="1">
                  <c:v>мар</c:v>
                </c:pt>
                <c:pt idx="2">
                  <c:v>апр</c:v>
                </c:pt>
                <c:pt idx="3">
                  <c:v>май</c:v>
                </c:pt>
                <c:pt idx="4">
                  <c:v>июн</c:v>
                </c:pt>
                <c:pt idx="5">
                  <c:v>июл</c:v>
                </c:pt>
                <c:pt idx="6">
                  <c:v>авг</c:v>
                </c:pt>
                <c:pt idx="7">
                  <c:v>сен</c:v>
                </c:pt>
                <c:pt idx="8">
                  <c:v>окт</c:v>
                </c:pt>
                <c:pt idx="9">
                  <c:v>ноя</c:v>
                </c:pt>
                <c:pt idx="10">
                  <c:v>дек</c:v>
                </c:pt>
              </c:strCache>
            </c:strRef>
          </c:cat>
          <c:val>
            <c:numRef>
              <c:f>'33'!$C$7:$C$17</c:f>
              <c:numCache>
                <c:formatCode>#,##0</c:formatCode>
                <c:ptCount val="11"/>
                <c:pt idx="0">
                  <c:v>0.37699556950000018</c:v>
                </c:pt>
                <c:pt idx="1">
                  <c:v>0.36686109005000006</c:v>
                </c:pt>
                <c:pt idx="2">
                  <c:v>0.15964853050000027</c:v>
                </c:pt>
                <c:pt idx="3">
                  <c:v>0.41792815064999944</c:v>
                </c:pt>
                <c:pt idx="5">
                  <c:v>3.4702628826599997</c:v>
                </c:pt>
                <c:pt idx="8">
                  <c:v>1.2349069964799986</c:v>
                </c:pt>
                <c:pt idx="9">
                  <c:v>0.1088053324</c:v>
                </c:pt>
                <c:pt idx="10">
                  <c:v>-7.9658956419999996E-2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61-4626-B270-5C2300ECE121}"/>
            </c:ext>
          </c:extLst>
        </c:ser>
        <c:ser>
          <c:idx val="2"/>
          <c:order val="2"/>
          <c:tx>
            <c:strRef>
              <c:f>'33'!$D$6</c:f>
              <c:strCache>
                <c:ptCount val="1"/>
                <c:pt idx="0">
                  <c:v>Изменение -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'33'!$A$7:$A$17</c:f>
              <c:strCache>
                <c:ptCount val="11"/>
                <c:pt idx="0">
                  <c:v>фев</c:v>
                </c:pt>
                <c:pt idx="1">
                  <c:v>мар</c:v>
                </c:pt>
                <c:pt idx="2">
                  <c:v>апр</c:v>
                </c:pt>
                <c:pt idx="3">
                  <c:v>май</c:v>
                </c:pt>
                <c:pt idx="4">
                  <c:v>июн</c:v>
                </c:pt>
                <c:pt idx="5">
                  <c:v>июл</c:v>
                </c:pt>
                <c:pt idx="6">
                  <c:v>авг</c:v>
                </c:pt>
                <c:pt idx="7">
                  <c:v>сен</c:v>
                </c:pt>
                <c:pt idx="8">
                  <c:v>окт</c:v>
                </c:pt>
                <c:pt idx="9">
                  <c:v>ноя</c:v>
                </c:pt>
                <c:pt idx="10">
                  <c:v>дек</c:v>
                </c:pt>
              </c:strCache>
            </c:strRef>
          </c:cat>
          <c:val>
            <c:numRef>
              <c:f>'33'!$D$7:$D$17</c:f>
              <c:numCache>
                <c:formatCode>#,##0</c:formatCode>
                <c:ptCount val="11"/>
                <c:pt idx="4">
                  <c:v>-0.47690943771000005</c:v>
                </c:pt>
                <c:pt idx="6">
                  <c:v>-1.0306198129999996E-2</c:v>
                </c:pt>
                <c:pt idx="7">
                  <c:v>-5.6256012710000115E-2</c:v>
                </c:pt>
                <c:pt idx="10">
                  <c:v>-7.9658956419999996E-2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61-4626-B270-5C2300ECE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9"/>
        <c:axId val="1522179231"/>
        <c:axId val="1522174655"/>
      </c:barChart>
      <c:lineChart>
        <c:grouping val="standard"/>
        <c:varyColors val="0"/>
        <c:ser>
          <c:idx val="0"/>
          <c:order val="0"/>
          <c:tx>
            <c:strRef>
              <c:f>'33'!$B$6</c:f>
              <c:strCache>
                <c:ptCount val="1"/>
                <c:pt idx="0">
                  <c:v>Накопительный итог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'33'!$A$7:$A$17</c:f>
              <c:strCache>
                <c:ptCount val="11"/>
                <c:pt idx="0">
                  <c:v>фев</c:v>
                </c:pt>
                <c:pt idx="1">
                  <c:v>мар</c:v>
                </c:pt>
                <c:pt idx="2">
                  <c:v>апр</c:v>
                </c:pt>
                <c:pt idx="3">
                  <c:v>май</c:v>
                </c:pt>
                <c:pt idx="4">
                  <c:v>июн</c:v>
                </c:pt>
                <c:pt idx="5">
                  <c:v>июл</c:v>
                </c:pt>
                <c:pt idx="6">
                  <c:v>авг</c:v>
                </c:pt>
                <c:pt idx="7">
                  <c:v>сен</c:v>
                </c:pt>
                <c:pt idx="8">
                  <c:v>окт</c:v>
                </c:pt>
                <c:pt idx="9">
                  <c:v>ноя</c:v>
                </c:pt>
                <c:pt idx="10">
                  <c:v>дек</c:v>
                </c:pt>
              </c:strCache>
            </c:strRef>
          </c:cat>
          <c:val>
            <c:numRef>
              <c:f>'33'!$B$7:$B$17</c:f>
              <c:numCache>
                <c:formatCode>#,##0</c:formatCode>
                <c:ptCount val="11"/>
                <c:pt idx="0" formatCode="#\ ##0.0">
                  <c:v>0.37699556950000018</c:v>
                </c:pt>
                <c:pt idx="1">
                  <c:v>0.74385665955000024</c:v>
                </c:pt>
                <c:pt idx="2">
                  <c:v>0.90350519005000052</c:v>
                </c:pt>
                <c:pt idx="3">
                  <c:v>1.3214333407000001</c:v>
                </c:pt>
                <c:pt idx="4">
                  <c:v>0.84452390299000002</c:v>
                </c:pt>
                <c:pt idx="5">
                  <c:v>4.31478678565</c:v>
                </c:pt>
                <c:pt idx="6">
                  <c:v>4.3044805875199996</c:v>
                </c:pt>
                <c:pt idx="7">
                  <c:v>4.2482245748099992</c:v>
                </c:pt>
                <c:pt idx="8">
                  <c:v>5.4831315712899977</c:v>
                </c:pt>
                <c:pt idx="9">
                  <c:v>5.591936903689998</c:v>
                </c:pt>
                <c:pt idx="10">
                  <c:v>5.5122779472699976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61-4626-B270-5C2300ECE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2179231"/>
        <c:axId val="1522174655"/>
      </c:lineChart>
      <c:catAx>
        <c:axId val="152217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522174655"/>
        <c:crosses val="autoZero"/>
        <c:auto val="1"/>
        <c:lblAlgn val="ctr"/>
        <c:lblOffset val="100"/>
        <c:noMultiLvlLbl val="0"/>
      </c:catAx>
      <c:valAx>
        <c:axId val="1522174655"/>
        <c:scaling>
          <c:orientation val="minMax"/>
          <c:max val="36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522179231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j-lt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ru-RU"/>
              <a:t>Совокупный объем размещений акций в 2024 году в разрезе организаторов торговли, млн руб.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'34'!$A$6:$A$8</c:f>
              <c:strCache>
                <c:ptCount val="3"/>
                <c:pt idx="0">
                  <c:v>ПАО Московская Биржа</c:v>
                </c:pt>
                <c:pt idx="1">
                  <c:v>ПАО "СПБ Биржа"</c:v>
                </c:pt>
                <c:pt idx="2">
                  <c:v>АО СПВБ</c:v>
                </c:pt>
              </c:strCache>
            </c:strRef>
          </c:cat>
          <c:val>
            <c:numRef>
              <c:f>'34'!$B$6:$B$8</c:f>
              <c:numCache>
                <c:formatCode>_-* #\ ##0_-;\-* #\ ##0_-;_-* "-"??_-;_-@_-</c:formatCode>
                <c:ptCount val="3"/>
                <c:pt idx="0">
                  <c:v>86997.494743999996</c:v>
                </c:pt>
                <c:pt idx="1">
                  <c:v>15000.000064</c:v>
                </c:pt>
                <c:pt idx="2">
                  <c:v>139.58437499999999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03-490C-AE39-C19324933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08852288"/>
        <c:axId val="1708850208"/>
      </c:barChart>
      <c:catAx>
        <c:axId val="170885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708850208"/>
        <c:crosses val="autoZero"/>
        <c:auto val="1"/>
        <c:lblAlgn val="ctr"/>
        <c:lblOffset val="100"/>
        <c:noMultiLvlLbl val="0"/>
      </c:catAx>
      <c:valAx>
        <c:axId val="1708850208"/>
        <c:scaling>
          <c:orientation val="minMax"/>
        </c:scaling>
        <c:delete val="1"/>
        <c:axPos val="l"/>
        <c:numFmt formatCode="_-* #\ ##0_-;\-* #\ ##0_-;_-* &quot;-&quot;??_-;_-@_-" sourceLinked="1"/>
        <c:majorTickMark val="none"/>
        <c:minorTickMark val="none"/>
        <c:tickLblPos val="nextTo"/>
        <c:crossAx val="1708852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j-lt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2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ru-RU"/>
              <a:t>Поведение первоначальных участников </a:t>
            </a:r>
            <a:r>
              <a:rPr lang="en-US"/>
              <a:t>IPO, </a:t>
            </a:r>
            <a:r>
              <a:rPr lang="ru-RU"/>
              <a:t>в разрезе категорий инвесторов, в первые 30 торговых дней после размещения в 2024 году, %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'26_old'!$B$6</c:f>
              <c:strCache>
                <c:ptCount val="1"/>
                <c:pt idx="0">
                  <c:v>Физические лица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'26_old'!$A$7:$A$37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'26_old'!$B$7:$B$37</c:f>
              <c:numCache>
                <c:formatCode>0%</c:formatCode>
                <c:ptCount val="31"/>
                <c:pt idx="0">
                  <c:v>0.4602533887337375</c:v>
                </c:pt>
                <c:pt idx="1">
                  <c:v>0.43733367393232764</c:v>
                </c:pt>
                <c:pt idx="2">
                  <c:v>0.41769838566855116</c:v>
                </c:pt>
                <c:pt idx="3">
                  <c:v>0.3998249438049179</c:v>
                </c:pt>
                <c:pt idx="4">
                  <c:v>0.39155166541788705</c:v>
                </c:pt>
                <c:pt idx="5">
                  <c:v>0.38919173748501595</c:v>
                </c:pt>
                <c:pt idx="6">
                  <c:v>0.38573718716090583</c:v>
                </c:pt>
                <c:pt idx="7">
                  <c:v>0.38900479529256904</c:v>
                </c:pt>
                <c:pt idx="8">
                  <c:v>0.38898306836193253</c:v>
                </c:pt>
                <c:pt idx="9">
                  <c:v>0.38898306836193253</c:v>
                </c:pt>
                <c:pt idx="10">
                  <c:v>0.38898306836193253</c:v>
                </c:pt>
                <c:pt idx="11">
                  <c:v>0.38898306836193253</c:v>
                </c:pt>
                <c:pt idx="12">
                  <c:v>0.38898306836193253</c:v>
                </c:pt>
                <c:pt idx="13">
                  <c:v>0.38898306836193253</c:v>
                </c:pt>
                <c:pt idx="14">
                  <c:v>0.38898306836193253</c:v>
                </c:pt>
                <c:pt idx="15">
                  <c:v>0.38898306836193253</c:v>
                </c:pt>
                <c:pt idx="16">
                  <c:v>0.38898306836193253</c:v>
                </c:pt>
                <c:pt idx="17">
                  <c:v>0.38898306836193253</c:v>
                </c:pt>
                <c:pt idx="18">
                  <c:v>0.38898306836193253</c:v>
                </c:pt>
                <c:pt idx="19">
                  <c:v>0.38898306836193253</c:v>
                </c:pt>
                <c:pt idx="20">
                  <c:v>0.37793043459935816</c:v>
                </c:pt>
                <c:pt idx="21">
                  <c:v>0.3723129395017003</c:v>
                </c:pt>
                <c:pt idx="22">
                  <c:v>0.37435211445072097</c:v>
                </c:pt>
                <c:pt idx="23">
                  <c:v>0.37558537394369901</c:v>
                </c:pt>
                <c:pt idx="24">
                  <c:v>0.37591264893551712</c:v>
                </c:pt>
                <c:pt idx="25">
                  <c:v>0.37453326087476374</c:v>
                </c:pt>
                <c:pt idx="26">
                  <c:v>0.37504748705238428</c:v>
                </c:pt>
                <c:pt idx="27">
                  <c:v>0.37542101085256996</c:v>
                </c:pt>
                <c:pt idx="28">
                  <c:v>0.37301039424616872</c:v>
                </c:pt>
                <c:pt idx="29">
                  <c:v>0.37084364072890896</c:v>
                </c:pt>
                <c:pt idx="30">
                  <c:v>0.36960874075978151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0-4D62-AE20-0567C6C660F4}"/>
            </c:ext>
          </c:extLst>
        </c:ser>
        <c:ser>
          <c:idx val="1"/>
          <c:order val="1"/>
          <c:tx>
            <c:strRef>
              <c:f>'26_old'!$C$6</c:f>
              <c:strCache>
                <c:ptCount val="1"/>
                <c:pt idx="0">
                  <c:v>Управляющие компании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'26_old'!$A$7:$A$37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'26_old'!$C$7:$C$37</c:f>
              <c:numCache>
                <c:formatCode>0%</c:formatCode>
                <c:ptCount val="31"/>
                <c:pt idx="0">
                  <c:v>0.16906921449275364</c:v>
                </c:pt>
                <c:pt idx="1">
                  <c:v>0.14977929741594787</c:v>
                </c:pt>
                <c:pt idx="2">
                  <c:v>0.14882490144927535</c:v>
                </c:pt>
                <c:pt idx="3">
                  <c:v>0.14731112028985505</c:v>
                </c:pt>
                <c:pt idx="4">
                  <c:v>0.14568717826086958</c:v>
                </c:pt>
                <c:pt idx="5">
                  <c:v>0.14505063768115942</c:v>
                </c:pt>
                <c:pt idx="6">
                  <c:v>0.14431459130434782</c:v>
                </c:pt>
                <c:pt idx="7">
                  <c:v>0.1423329463768116</c:v>
                </c:pt>
                <c:pt idx="8">
                  <c:v>0.14229099420289854</c:v>
                </c:pt>
                <c:pt idx="9">
                  <c:v>0.1419019971014493</c:v>
                </c:pt>
                <c:pt idx="10">
                  <c:v>0.14162784731207065</c:v>
                </c:pt>
                <c:pt idx="11">
                  <c:v>0.14204508244870589</c:v>
                </c:pt>
                <c:pt idx="12">
                  <c:v>0.14328309693744884</c:v>
                </c:pt>
                <c:pt idx="13">
                  <c:v>0.14271763625914916</c:v>
                </c:pt>
                <c:pt idx="14">
                  <c:v>0.13684394580267595</c:v>
                </c:pt>
                <c:pt idx="15">
                  <c:v>0.1356061455948479</c:v>
                </c:pt>
                <c:pt idx="16">
                  <c:v>0.13357184347826087</c:v>
                </c:pt>
                <c:pt idx="17">
                  <c:v>0.12817495971369147</c:v>
                </c:pt>
                <c:pt idx="18">
                  <c:v>0.12911225971369147</c:v>
                </c:pt>
                <c:pt idx="19">
                  <c:v>0.13487240729330457</c:v>
                </c:pt>
                <c:pt idx="20">
                  <c:v>0.13917760729330458</c:v>
                </c:pt>
                <c:pt idx="21">
                  <c:v>0.14319627869032839</c:v>
                </c:pt>
                <c:pt idx="22">
                  <c:v>0.14590522273940967</c:v>
                </c:pt>
                <c:pt idx="23">
                  <c:v>0.14589332928732607</c:v>
                </c:pt>
                <c:pt idx="24">
                  <c:v>0.14589332928732607</c:v>
                </c:pt>
                <c:pt idx="25">
                  <c:v>0.14589332928732607</c:v>
                </c:pt>
                <c:pt idx="26">
                  <c:v>0.14543922037191234</c:v>
                </c:pt>
                <c:pt idx="27">
                  <c:v>0.14500745966842066</c:v>
                </c:pt>
                <c:pt idx="28">
                  <c:v>0.14500235966842065</c:v>
                </c:pt>
                <c:pt idx="29">
                  <c:v>0.13504324979835078</c:v>
                </c:pt>
                <c:pt idx="30">
                  <c:v>0.13037076360563912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0-4D62-AE20-0567C6C660F4}"/>
            </c:ext>
          </c:extLst>
        </c:ser>
        <c:ser>
          <c:idx val="2"/>
          <c:order val="2"/>
          <c:tx>
            <c:strRef>
              <c:f>'26_old'!$D$6</c:f>
              <c:strCache>
                <c:ptCount val="1"/>
                <c:pt idx="0">
                  <c:v>Кредитные организации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'26_old'!$A$7:$A$37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'26_old'!$D$7:$D$37</c:f>
              <c:numCache>
                <c:formatCode>0%</c:formatCode>
                <c:ptCount val="31"/>
                <c:pt idx="0">
                  <c:v>0.11890027591898826</c:v>
                </c:pt>
                <c:pt idx="1">
                  <c:v>2.9410480634323603E-2</c:v>
                </c:pt>
                <c:pt idx="2">
                  <c:v>2.0635144651494571E-2</c:v>
                </c:pt>
                <c:pt idx="3">
                  <c:v>2.0635144651494571E-2</c:v>
                </c:pt>
                <c:pt idx="4">
                  <c:v>2.0635144651494571E-2</c:v>
                </c:pt>
                <c:pt idx="5">
                  <c:v>1.9330099723958341E-2</c:v>
                </c:pt>
                <c:pt idx="6">
                  <c:v>1.5038565217391303E-2</c:v>
                </c:pt>
                <c:pt idx="7">
                  <c:v>1.2113586956521739E-2</c:v>
                </c:pt>
                <c:pt idx="8">
                  <c:v>1.2313021739130434E-2</c:v>
                </c:pt>
                <c:pt idx="9">
                  <c:v>1.2313021739130434E-2</c:v>
                </c:pt>
                <c:pt idx="10">
                  <c:v>1.2313021739130434E-2</c:v>
                </c:pt>
                <c:pt idx="11">
                  <c:v>1.2313021739130434E-2</c:v>
                </c:pt>
                <c:pt idx="12">
                  <c:v>1.2313021739130434E-2</c:v>
                </c:pt>
                <c:pt idx="13">
                  <c:v>1.2313021739130434E-2</c:v>
                </c:pt>
                <c:pt idx="14">
                  <c:v>1.2313021739130434E-2</c:v>
                </c:pt>
                <c:pt idx="15">
                  <c:v>1.2313021739130434E-2</c:v>
                </c:pt>
                <c:pt idx="16">
                  <c:v>1.2313021739130434E-2</c:v>
                </c:pt>
                <c:pt idx="17">
                  <c:v>1.2313021739130434E-2</c:v>
                </c:pt>
                <c:pt idx="18">
                  <c:v>1.2313021739130434E-2</c:v>
                </c:pt>
                <c:pt idx="19">
                  <c:v>1.2313021739130434E-2</c:v>
                </c:pt>
                <c:pt idx="20">
                  <c:v>9.8130217391304356E-3</c:v>
                </c:pt>
                <c:pt idx="21">
                  <c:v>7.9550393809804457E-3</c:v>
                </c:pt>
                <c:pt idx="22">
                  <c:v>7.9550393809804457E-3</c:v>
                </c:pt>
                <c:pt idx="23">
                  <c:v>8.4505434782608697E-3</c:v>
                </c:pt>
                <c:pt idx="24">
                  <c:v>8.4505434782608697E-3</c:v>
                </c:pt>
                <c:pt idx="25">
                  <c:v>8.8679347826086941E-3</c:v>
                </c:pt>
                <c:pt idx="26">
                  <c:v>9.1160739130434782E-3</c:v>
                </c:pt>
                <c:pt idx="27">
                  <c:v>9.2442478260869564E-3</c:v>
                </c:pt>
                <c:pt idx="28">
                  <c:v>9.2442478260869564E-3</c:v>
                </c:pt>
                <c:pt idx="29">
                  <c:v>8.9046652173913055E-3</c:v>
                </c:pt>
                <c:pt idx="30">
                  <c:v>8.8455347826086952E-3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0-4D62-AE20-0567C6C660F4}"/>
            </c:ext>
          </c:extLst>
        </c:ser>
        <c:ser>
          <c:idx val="3"/>
          <c:order val="3"/>
          <c:tx>
            <c:strRef>
              <c:f>'26_old'!$E$6</c:f>
              <c:strCache>
                <c:ptCount val="1"/>
                <c:pt idx="0">
                  <c:v>Прочие институциональные инвесторы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'26_old'!$A$7:$A$37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'26_old'!$E$7:$E$37</c:f>
              <c:numCache>
                <c:formatCode>0%</c:formatCode>
                <c:ptCount val="31"/>
                <c:pt idx="0">
                  <c:v>0.17621674782608696</c:v>
                </c:pt>
                <c:pt idx="1">
                  <c:v>8.405866666666666E-3</c:v>
                </c:pt>
                <c:pt idx="2">
                  <c:v>5.8297826086956524E-3</c:v>
                </c:pt>
                <c:pt idx="3">
                  <c:v>5.8297826086956524E-3</c:v>
                </c:pt>
                <c:pt idx="4">
                  <c:v>5.8297826086956524E-3</c:v>
                </c:pt>
                <c:pt idx="5">
                  <c:v>5.7970746901942387E-3</c:v>
                </c:pt>
                <c:pt idx="6">
                  <c:v>5.7970746901942387E-3</c:v>
                </c:pt>
                <c:pt idx="7">
                  <c:v>5.7970746901942387E-3</c:v>
                </c:pt>
                <c:pt idx="8">
                  <c:v>5.7970746901942387E-3</c:v>
                </c:pt>
                <c:pt idx="9">
                  <c:v>5.7970746901942387E-3</c:v>
                </c:pt>
                <c:pt idx="10">
                  <c:v>5.7970746901942387E-3</c:v>
                </c:pt>
                <c:pt idx="11">
                  <c:v>5.7970746901942387E-3</c:v>
                </c:pt>
                <c:pt idx="12">
                  <c:v>5.7970746901942387E-3</c:v>
                </c:pt>
                <c:pt idx="13">
                  <c:v>5.7970746901942387E-3</c:v>
                </c:pt>
                <c:pt idx="14">
                  <c:v>5.7970746901942387E-3</c:v>
                </c:pt>
                <c:pt idx="15">
                  <c:v>5.7970746901942387E-3</c:v>
                </c:pt>
                <c:pt idx="16">
                  <c:v>5.7970746901942387E-3</c:v>
                </c:pt>
                <c:pt idx="17">
                  <c:v>5.7970746901942387E-3</c:v>
                </c:pt>
                <c:pt idx="18">
                  <c:v>5.7970746901942387E-3</c:v>
                </c:pt>
                <c:pt idx="19">
                  <c:v>5.7970746901942387E-3</c:v>
                </c:pt>
                <c:pt idx="20">
                  <c:v>5.7970746901942387E-3</c:v>
                </c:pt>
                <c:pt idx="21">
                  <c:v>5.7970746901942387E-3</c:v>
                </c:pt>
                <c:pt idx="22">
                  <c:v>5.7970746901942387E-3</c:v>
                </c:pt>
                <c:pt idx="23">
                  <c:v>5.7970746901942387E-3</c:v>
                </c:pt>
                <c:pt idx="24">
                  <c:v>5.7970746901942387E-3</c:v>
                </c:pt>
                <c:pt idx="25">
                  <c:v>5.7970746901942387E-3</c:v>
                </c:pt>
                <c:pt idx="26">
                  <c:v>5.7841304347826085E-3</c:v>
                </c:pt>
                <c:pt idx="27">
                  <c:v>5.7841304347826085E-3</c:v>
                </c:pt>
                <c:pt idx="28">
                  <c:v>5.7841304347826085E-3</c:v>
                </c:pt>
                <c:pt idx="29">
                  <c:v>5.7841304347826085E-3</c:v>
                </c:pt>
                <c:pt idx="30">
                  <c:v>5.7841304347826085E-3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0-4D62-AE20-0567C6C660F4}"/>
            </c:ext>
          </c:extLst>
        </c:ser>
        <c:ser>
          <c:idx val="4"/>
          <c:order val="4"/>
          <c:tx>
            <c:strRef>
              <c:f>'26_old'!$F$6</c:f>
              <c:strCache>
                <c:ptCount val="1"/>
                <c:pt idx="0">
                  <c:v>Юридические лица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'26_old'!$A$7:$A$37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'26_old'!$F$7:$F$37</c:f>
              <c:numCache>
                <c:formatCode>0%</c:formatCode>
                <c:ptCount val="31"/>
                <c:pt idx="0">
                  <c:v>5.1423666666666666E-2</c:v>
                </c:pt>
                <c:pt idx="1">
                  <c:v>3.1138401078079699E-2</c:v>
                </c:pt>
                <c:pt idx="2">
                  <c:v>3.0749436027172443E-2</c:v>
                </c:pt>
                <c:pt idx="3">
                  <c:v>3.0162808899986699E-2</c:v>
                </c:pt>
                <c:pt idx="4">
                  <c:v>3.0240707895195645E-2</c:v>
                </c:pt>
                <c:pt idx="5">
                  <c:v>3.0179766504385926E-2</c:v>
                </c:pt>
                <c:pt idx="6">
                  <c:v>2.9741518415693415E-2</c:v>
                </c:pt>
                <c:pt idx="7">
                  <c:v>2.4755605333490818E-2</c:v>
                </c:pt>
                <c:pt idx="8">
                  <c:v>2.4755605333490818E-2</c:v>
                </c:pt>
                <c:pt idx="9">
                  <c:v>2.4724057715231892E-2</c:v>
                </c:pt>
                <c:pt idx="10">
                  <c:v>2.4724057715231892E-2</c:v>
                </c:pt>
                <c:pt idx="11">
                  <c:v>2.4724057715231892E-2</c:v>
                </c:pt>
                <c:pt idx="12">
                  <c:v>2.4724057715231892E-2</c:v>
                </c:pt>
                <c:pt idx="13">
                  <c:v>2.4724057715231892E-2</c:v>
                </c:pt>
                <c:pt idx="14">
                  <c:v>2.4724057715231892E-2</c:v>
                </c:pt>
                <c:pt idx="15">
                  <c:v>2.4724057715231892E-2</c:v>
                </c:pt>
                <c:pt idx="16">
                  <c:v>2.4724057715231892E-2</c:v>
                </c:pt>
                <c:pt idx="17">
                  <c:v>2.4724057715231892E-2</c:v>
                </c:pt>
                <c:pt idx="18">
                  <c:v>2.4724057715231892E-2</c:v>
                </c:pt>
                <c:pt idx="19">
                  <c:v>2.4724057715231892E-2</c:v>
                </c:pt>
                <c:pt idx="20">
                  <c:v>2.4724057715231892E-2</c:v>
                </c:pt>
                <c:pt idx="21">
                  <c:v>2.4724057715231892E-2</c:v>
                </c:pt>
                <c:pt idx="22">
                  <c:v>2.4724057715231892E-2</c:v>
                </c:pt>
                <c:pt idx="23">
                  <c:v>2.4724057715231892E-2</c:v>
                </c:pt>
                <c:pt idx="24">
                  <c:v>2.4724057715231892E-2</c:v>
                </c:pt>
                <c:pt idx="25">
                  <c:v>2.4724057715231892E-2</c:v>
                </c:pt>
                <c:pt idx="26">
                  <c:v>2.4724057715231892E-2</c:v>
                </c:pt>
                <c:pt idx="27">
                  <c:v>2.4724057715231892E-2</c:v>
                </c:pt>
                <c:pt idx="28">
                  <c:v>2.4724057715231892E-2</c:v>
                </c:pt>
                <c:pt idx="29">
                  <c:v>2.4724057715231892E-2</c:v>
                </c:pt>
                <c:pt idx="30">
                  <c:v>2.4724057715231892E-2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0-4D62-AE20-0567C6C66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078544"/>
        <c:axId val="381082704"/>
      </c:lineChart>
      <c:catAx>
        <c:axId val="38107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81082704"/>
        <c:crosses val="autoZero"/>
        <c:auto val="1"/>
        <c:lblAlgn val="ctr"/>
        <c:lblOffset val="100"/>
        <c:noMultiLvlLbl val="0"/>
      </c:catAx>
      <c:valAx>
        <c:axId val="3810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8107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ru-RU"/>
              <a:t>Поведение первоначальных участников </a:t>
            </a:r>
            <a:r>
              <a:rPr lang="en-US"/>
              <a:t>IPO - </a:t>
            </a:r>
            <a:r>
              <a:rPr lang="ru-RU"/>
              <a:t>физических лиц  в первые 30 торговых дней после размещения в 2024 году, %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'27_old'!$B$7</c:f>
              <c:strCache>
                <c:ptCount val="1"/>
                <c:pt idx="0">
                  <c:v>Неквалифицированные инвесторы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'27_old'!$A$8:$A$38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'27_old'!$B$8:$B$38</c:f>
              <c:numCache>
                <c:formatCode>0%</c:formatCode>
                <c:ptCount val="31"/>
                <c:pt idx="0">
                  <c:v>5.3315238156305657E-2</c:v>
                </c:pt>
                <c:pt idx="1">
                  <c:v>9.4456099720727466E-2</c:v>
                </c:pt>
                <c:pt idx="2">
                  <c:v>9.0283359444179548E-2</c:v>
                </c:pt>
                <c:pt idx="3">
                  <c:v>8.2729378107758322E-2</c:v>
                </c:pt>
                <c:pt idx="4">
                  <c:v>8.0585791158640424E-2</c:v>
                </c:pt>
                <c:pt idx="5">
                  <c:v>7.6759076357196379E-2</c:v>
                </c:pt>
                <c:pt idx="6">
                  <c:v>7.5310657934996181E-2</c:v>
                </c:pt>
                <c:pt idx="7">
                  <c:v>7.6899962098555125E-2</c:v>
                </c:pt>
                <c:pt idx="8">
                  <c:v>7.6930599776162345E-2</c:v>
                </c:pt>
                <c:pt idx="9">
                  <c:v>7.6608194016441269E-2</c:v>
                </c:pt>
                <c:pt idx="10">
                  <c:v>7.6945512817911552E-2</c:v>
                </c:pt>
                <c:pt idx="11">
                  <c:v>7.8133483694668562E-2</c:v>
                </c:pt>
                <c:pt idx="12">
                  <c:v>7.7711251859564998E-2</c:v>
                </c:pt>
                <c:pt idx="13">
                  <c:v>7.8332988517865756E-2</c:v>
                </c:pt>
                <c:pt idx="14">
                  <c:v>7.7894224243120591E-2</c:v>
                </c:pt>
                <c:pt idx="15">
                  <c:v>7.3634033873434868E-2</c:v>
                </c:pt>
                <c:pt idx="16">
                  <c:v>7.4089644576330313E-2</c:v>
                </c:pt>
                <c:pt idx="17">
                  <c:v>7.2202529147317729E-2</c:v>
                </c:pt>
                <c:pt idx="18">
                  <c:v>7.0943400607367368E-2</c:v>
                </c:pt>
                <c:pt idx="19">
                  <c:v>6.7381737601170846E-2</c:v>
                </c:pt>
                <c:pt idx="20">
                  <c:v>6.6037493587157894E-2</c:v>
                </c:pt>
                <c:pt idx="21">
                  <c:v>6.7850156637079412E-2</c:v>
                </c:pt>
                <c:pt idx="22">
                  <c:v>6.8517578048965314E-2</c:v>
                </c:pt>
                <c:pt idx="23">
                  <c:v>6.8752418519284778E-2</c:v>
                </c:pt>
                <c:pt idx="24">
                  <c:v>6.8494926859055394E-2</c:v>
                </c:pt>
                <c:pt idx="25">
                  <c:v>6.86457875695696E-2</c:v>
                </c:pt>
                <c:pt idx="26">
                  <c:v>6.89514208952621E-2</c:v>
                </c:pt>
                <c:pt idx="27">
                  <c:v>6.8154149486622448E-2</c:v>
                </c:pt>
                <c:pt idx="28">
                  <c:v>6.6949472135787003E-2</c:v>
                </c:pt>
                <c:pt idx="29">
                  <c:v>6.6256497153111382E-2</c:v>
                </c:pt>
                <c:pt idx="30">
                  <c:v>6.3163757944715571E-2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B-4BD1-B446-E24580DBFD9C}"/>
            </c:ext>
          </c:extLst>
        </c:ser>
        <c:ser>
          <c:idx val="1"/>
          <c:order val="1"/>
          <c:tx>
            <c:strRef>
              <c:f>'27_old'!$C$7</c:f>
              <c:strCache>
                <c:ptCount val="1"/>
                <c:pt idx="0">
                  <c:v>Квалифицированные инвесторы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'27_old'!$A$8:$A$38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'27_old'!$C$8:$C$38</c:f>
              <c:numCache>
                <c:formatCode>0%</c:formatCode>
                <c:ptCount val="31"/>
                <c:pt idx="0">
                  <c:v>0.38523032142857144</c:v>
                </c:pt>
                <c:pt idx="1">
                  <c:v>0.35591543478260868</c:v>
                </c:pt>
                <c:pt idx="2">
                  <c:v>0.34108667857142855</c:v>
                </c:pt>
                <c:pt idx="3">
                  <c:v>0.33227767857142859</c:v>
                </c:pt>
                <c:pt idx="4">
                  <c:v>0.32871503571428573</c:v>
                </c:pt>
                <c:pt idx="5">
                  <c:v>0.3207105357142857</c:v>
                </c:pt>
                <c:pt idx="6">
                  <c:v>0.31042652922590963</c:v>
                </c:pt>
                <c:pt idx="7">
                  <c:v>0.33607746233689567</c:v>
                </c:pt>
                <c:pt idx="8">
                  <c:v>0.33605679525653409</c:v>
                </c:pt>
                <c:pt idx="9">
                  <c:v>0.33605732518167158</c:v>
                </c:pt>
                <c:pt idx="10">
                  <c:v>0.33605732518167158</c:v>
                </c:pt>
                <c:pt idx="11">
                  <c:v>0.33456318181818184</c:v>
                </c:pt>
                <c:pt idx="12">
                  <c:v>0.33559963636363638</c:v>
                </c:pt>
                <c:pt idx="13">
                  <c:v>0.33515690909090912</c:v>
                </c:pt>
                <c:pt idx="14">
                  <c:v>0.33288009090909093</c:v>
                </c:pt>
                <c:pt idx="15">
                  <c:v>0.33123918181818179</c:v>
                </c:pt>
                <c:pt idx="16">
                  <c:v>0.32265869800573271</c:v>
                </c:pt>
                <c:pt idx="17">
                  <c:v>0.32265922793087021</c:v>
                </c:pt>
                <c:pt idx="18">
                  <c:v>0.32250890384203929</c:v>
                </c:pt>
                <c:pt idx="19">
                  <c:v>0.31054869699818732</c:v>
                </c:pt>
                <c:pt idx="20">
                  <c:v>0.30627544591454242</c:v>
                </c:pt>
                <c:pt idx="21">
                  <c:v>0.30650195781364153</c:v>
                </c:pt>
                <c:pt idx="22">
                  <c:v>0.30706779589473365</c:v>
                </c:pt>
                <c:pt idx="23">
                  <c:v>0.30716023041623236</c:v>
                </c:pt>
                <c:pt idx="24">
                  <c:v>0.30603833401570829</c:v>
                </c:pt>
                <c:pt idx="25">
                  <c:v>0.30640169948281465</c:v>
                </c:pt>
                <c:pt idx="26">
                  <c:v>0.30646958995730789</c:v>
                </c:pt>
                <c:pt idx="27">
                  <c:v>0.29315264285714288</c:v>
                </c:pt>
                <c:pt idx="28">
                  <c:v>0.29360007142857142</c:v>
                </c:pt>
                <c:pt idx="29">
                  <c:v>0.29248410714285716</c:v>
                </c:pt>
                <c:pt idx="30">
                  <c:v>0.29036863202649849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B-4BD1-B446-E24580DBF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860815"/>
        <c:axId val="154869135"/>
      </c:lineChart>
      <c:catAx>
        <c:axId val="15486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54869135"/>
        <c:crosses val="autoZero"/>
        <c:auto val="1"/>
        <c:lblAlgn val="ctr"/>
        <c:lblOffset val="100"/>
        <c:noMultiLvlLbl val="0"/>
      </c:catAx>
      <c:valAx>
        <c:axId val="154869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54860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2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ru-RU"/>
              <a:t>Объем привлеченных средств по типам публичных размещений,</a:t>
            </a:r>
          </a:p>
          <a:p>
            <a:pPr algn="ctr" rtl="0">
              <a:defRPr/>
            </a:pPr>
            <a:r>
              <a:rPr lang="ru-RU"/>
              <a:t>%/ млн руб.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9.3297894725184669E-2"/>
          <c:y val="0.25379655091901987"/>
          <c:w val="0.87482212402774528"/>
          <c:h val="0.6895754154073651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39BF1D35-01FA-48E5-851B-F29D7D3ADC6B}" type="CELLRANGE">
                      <a:rPr lang="en-US"/>
                      <a:pPr/>
                      <a:t>[ДИАПАЗОН ЯЧЕЕК]</a:t>
                    </a:fld>
                    <a:r>
                      <a:rPr lang="en-US" baseline="0"/>
                      <a:t>; </a:t>
                    </a:r>
                    <a:fld id="{E21BC3BC-1FBF-4FE9-B126-EB6C90086C1D}" type="VALUE">
                      <a:rPr lang="en-US" baseline="0"/>
                      <a:pPr/>
                      <a:t>[ЗНАЧЕНИЕ]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1D73-4ADD-B3EC-25CFBA11FEC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2C7F88FC-B8C0-4410-942E-0794B63546BD}" type="CELLRANGE">
                      <a:rPr lang="en-US"/>
                      <a:pPr/>
                      <a:t>[ДИАПАЗОН ЯЧЕЕК]</a:t>
                    </a:fld>
                    <a:r>
                      <a:rPr lang="en-US" baseline="0"/>
                      <a:t>; </a:t>
                    </a:r>
                    <a:fld id="{318886E5-7B2D-4A0F-9443-90D3113DAB07}" type="VALUE">
                      <a:rPr lang="en-US" baseline="0"/>
                      <a:pPr/>
                      <a:t>[ЗНАЧЕНИЕ]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1D73-4ADD-B3EC-25CFBA11FE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'10_old'!$A$6:$A$7</c:f>
              <c:strCache>
                <c:ptCount val="2"/>
                <c:pt idx="0">
                  <c:v>cash in</c:v>
                </c:pt>
                <c:pt idx="1">
                  <c:v>cash out</c:v>
                </c:pt>
              </c:strCache>
            </c:strRef>
          </c:cat>
          <c:val>
            <c:numRef>
              <c:f>'10_old'!$B$6:$B$7</c:f>
              <c:numCache>
                <c:formatCode>_-* #\ ##0_-;\-* #\ ##0_-;_-* "-"??_-;_-@_-</c:formatCode>
                <c:ptCount val="2"/>
                <c:pt idx="0">
                  <c:v>53326.605245999999</c:v>
                </c:pt>
                <c:pt idx="1">
                  <c:v>48810.473937000002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'10_old'!$C$6:$C$7</c15:f>
                <c15:dlblRangeCache>
                  <c:ptCount val="2"/>
                  <c:pt idx="0">
                    <c:v>52%</c:v>
                  </c:pt>
                  <c:pt idx="1">
                    <c:v>48%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1D73-4ADD-B3EC-25CFBA11F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1"/>
        <c:axId val="904913472"/>
        <c:axId val="904909728"/>
      </c:barChart>
      <c:catAx>
        <c:axId val="90491347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904909728"/>
        <c:crosses val="autoZero"/>
        <c:auto val="1"/>
        <c:lblAlgn val="ctr"/>
        <c:lblOffset val="100"/>
        <c:noMultiLvlLbl val="0"/>
      </c:catAx>
      <c:valAx>
        <c:axId val="904909728"/>
        <c:scaling>
          <c:orientation val="minMax"/>
          <c:min val="0"/>
        </c:scaling>
        <c:delete val="1"/>
        <c:axPos val="t"/>
        <c:numFmt formatCode="_-* #\ ##0_-;\-* #\ ##0_-;_-* &quot;-&quot;??_-;_-@_-" sourceLinked="1"/>
        <c:majorTickMark val="none"/>
        <c:minorTickMark val="none"/>
        <c:tickLblPos val="nextTo"/>
        <c:crossAx val="904913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ru-RU"/>
              <a:t>Средний / медианный чек, тыс руб.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zzzzz!$C$6</c:f>
              <c:strCache>
                <c:ptCount val="1"/>
                <c:pt idx="0">
                  <c:v>Квалифицированный инвестор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zzzzz!$A$7:$B$8</c:f>
              <c:multiLvlStrCache>
                <c:ptCount val="2"/>
                <c:lvl>
                  <c:pt idx="0">
                    <c:v>Средний чек</c:v>
                  </c:pt>
                  <c:pt idx="1">
                    <c:v>Средний чек</c:v>
                  </c:pt>
                </c:lvl>
                <c:lvl>
                  <c:pt idx="0">
                    <c:v>2023</c:v>
                  </c:pt>
                  <c:pt idx="1">
                    <c:v>2024</c:v>
                  </c:pt>
                </c:lvl>
              </c:multiLvlStrCache>
            </c:multiLvlStrRef>
          </c:cat>
          <c:val>
            <c:numRef>
              <c:f>zzzzz!$C$7:$C$8</c:f>
              <c:numCache>
                <c:formatCode>0</c:formatCode>
                <c:ptCount val="2"/>
                <c:pt idx="0">
                  <c:v>180.91014030100001</c:v>
                </c:pt>
                <c:pt idx="1">
                  <c:v>126.69264812899999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9-4071-8421-70736314B635}"/>
            </c:ext>
          </c:extLst>
        </c:ser>
        <c:ser>
          <c:idx val="1"/>
          <c:order val="1"/>
          <c:tx>
            <c:strRef>
              <c:f>zzzzz!$D$6</c:f>
              <c:strCache>
                <c:ptCount val="1"/>
                <c:pt idx="0">
                  <c:v>Неквалифицированный инвестор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zzzzz!$A$7:$B$8</c:f>
              <c:multiLvlStrCache>
                <c:ptCount val="2"/>
                <c:lvl>
                  <c:pt idx="0">
                    <c:v>Средний чек</c:v>
                  </c:pt>
                  <c:pt idx="1">
                    <c:v>Средний чек</c:v>
                  </c:pt>
                </c:lvl>
                <c:lvl>
                  <c:pt idx="0">
                    <c:v>2023</c:v>
                  </c:pt>
                  <c:pt idx="1">
                    <c:v>2024</c:v>
                  </c:pt>
                </c:lvl>
              </c:multiLvlStrCache>
            </c:multiLvlStrRef>
          </c:cat>
          <c:val>
            <c:numRef>
              <c:f>zzzzz!$D$7:$D$8</c:f>
              <c:numCache>
                <c:formatCode>0</c:formatCode>
                <c:ptCount val="2"/>
                <c:pt idx="0">
                  <c:v>24.810249102</c:v>
                </c:pt>
                <c:pt idx="1">
                  <c:v>11.658601835999999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9-4071-8421-70736314B6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54114415"/>
        <c:axId val="2054115663"/>
      </c:barChart>
      <c:catAx>
        <c:axId val="20541144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2054115663"/>
        <c:crosses val="autoZero"/>
        <c:auto val="1"/>
        <c:lblAlgn val="ctr"/>
        <c:lblOffset val="100"/>
        <c:noMultiLvlLbl val="0"/>
      </c:catAx>
      <c:valAx>
        <c:axId val="2054115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2054114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j-lt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Рис.16!$C$3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Рис.16!$B$4:$B$31</c:f>
              <c:numCache>
                <c:formatCode>m/d/yyyy</c:formatCode>
                <c:ptCount val="28"/>
                <c:pt idx="0">
                  <c:v>45041</c:v>
                </c:pt>
                <c:pt idx="1">
                  <c:v>45079</c:v>
                </c:pt>
                <c:pt idx="2">
                  <c:v>45198</c:v>
                </c:pt>
                <c:pt idx="3">
                  <c:v>45212</c:v>
                </c:pt>
                <c:pt idx="4">
                  <c:v>45232</c:v>
                </c:pt>
                <c:pt idx="5">
                  <c:v>45251</c:v>
                </c:pt>
                <c:pt idx="6">
                  <c:v>45252</c:v>
                </c:pt>
                <c:pt idx="7">
                  <c:v>45260</c:v>
                </c:pt>
                <c:pt idx="8">
                  <c:v>45267</c:v>
                </c:pt>
                <c:pt idx="9">
                  <c:v>45275</c:v>
                </c:pt>
                <c:pt idx="10">
                  <c:v>45288</c:v>
                </c:pt>
                <c:pt idx="11">
                  <c:v>45328</c:v>
                </c:pt>
                <c:pt idx="12">
                  <c:v>45335</c:v>
                </c:pt>
                <c:pt idx="13">
                  <c:v>45344</c:v>
                </c:pt>
                <c:pt idx="14">
                  <c:v>45380</c:v>
                </c:pt>
                <c:pt idx="15">
                  <c:v>45394</c:v>
                </c:pt>
                <c:pt idx="16">
                  <c:v>45401</c:v>
                </c:pt>
                <c:pt idx="17">
                  <c:v>45408</c:v>
                </c:pt>
                <c:pt idx="18">
                  <c:v>45447</c:v>
                </c:pt>
                <c:pt idx="19">
                  <c:v>45468</c:v>
                </c:pt>
                <c:pt idx="20">
                  <c:v>45478</c:v>
                </c:pt>
                <c:pt idx="21">
                  <c:v>45485</c:v>
                </c:pt>
                <c:pt idx="22">
                  <c:v>45490</c:v>
                </c:pt>
                <c:pt idx="23">
                  <c:v>45503</c:v>
                </c:pt>
                <c:pt idx="24">
                  <c:v>45566</c:v>
                </c:pt>
                <c:pt idx="25">
                  <c:v>45572</c:v>
                </c:pt>
                <c:pt idx="26">
                  <c:v>45582</c:v>
                </c:pt>
                <c:pt idx="27">
                  <c:v>45595</c:v>
                </c:pt>
              </c:numCache>
            </c:numRef>
          </c:cat>
          <c:val>
            <c:numRef>
              <c:f>Рис.16!$C$4:$C$31</c:f>
              <c:numCache>
                <c:formatCode>#,##0</c:formatCode>
                <c:ptCount val="28"/>
                <c:pt idx="0">
                  <c:v>154.36876799999999</c:v>
                </c:pt>
                <c:pt idx="1">
                  <c:v>527.05252199999995</c:v>
                </c:pt>
                <c:pt idx="2">
                  <c:v>3487.6711271999998</c:v>
                </c:pt>
                <c:pt idx="3">
                  <c:v>5114.8683012000001</c:v>
                </c:pt>
                <c:pt idx="4">
                  <c:v>5931.5548511999996</c:v>
                </c:pt>
                <c:pt idx="5">
                  <c:v>6187.7788511999997</c:v>
                </c:pt>
                <c:pt idx="6">
                  <c:v>7881.3306011999994</c:v>
                </c:pt>
                <c:pt idx="7">
                  <c:v>8553.3372012</c:v>
                </c:pt>
                <c:pt idx="8">
                  <c:v>8695.2566012000007</c:v>
                </c:pt>
                <c:pt idx="9">
                  <c:v>12545.7142012</c:v>
                </c:pt>
                <c:pt idx="10">
                  <c:v>12582.4527012</c:v>
                </c:pt>
                <c:pt idx="11">
                  <c:v>13865.9786112</c:v>
                </c:pt>
                <c:pt idx="12">
                  <c:v>14758.472611200001</c:v>
                </c:pt>
                <c:pt idx="13">
                  <c:v>14928.339261200001</c:v>
                </c:pt>
                <c:pt idx="14">
                  <c:v>17191.819886199999</c:v>
                </c:pt>
                <c:pt idx="15">
                  <c:v>17325.189436200002</c:v>
                </c:pt>
                <c:pt idx="16">
                  <c:v>17721.785776200002</c:v>
                </c:pt>
                <c:pt idx="17">
                  <c:v>18654.585776200001</c:v>
                </c:pt>
                <c:pt idx="18">
                  <c:v>19195.012076200001</c:v>
                </c:pt>
                <c:pt idx="19">
                  <c:v>19298.9399362</c:v>
                </c:pt>
                <c:pt idx="20">
                  <c:v>20571.912536200001</c:v>
                </c:pt>
                <c:pt idx="21">
                  <c:v>20949.592136200001</c:v>
                </c:pt>
                <c:pt idx="22">
                  <c:v>21105.662336199999</c:v>
                </c:pt>
                <c:pt idx="23">
                  <c:v>21268.074189200001</c:v>
                </c:pt>
                <c:pt idx="24">
                  <c:v>21409.075849200002</c:v>
                </c:pt>
                <c:pt idx="25">
                  <c:v>21587.104251200002</c:v>
                </c:pt>
                <c:pt idx="26">
                  <c:v>21772.863951200001</c:v>
                </c:pt>
                <c:pt idx="27">
                  <c:v>21984.058351200001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2-41C5-B63F-7BD6975C3512}"/>
            </c:ext>
          </c:extLst>
        </c:ser>
        <c:ser>
          <c:idx val="1"/>
          <c:order val="1"/>
          <c:tx>
            <c:strRef>
              <c:f>Рис.16!$D$3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Рис.16!$B$4:$B$31</c:f>
              <c:numCache>
                <c:formatCode>m/d/yyyy</c:formatCode>
                <c:ptCount val="28"/>
                <c:pt idx="0">
                  <c:v>45041</c:v>
                </c:pt>
                <c:pt idx="1">
                  <c:v>45079</c:v>
                </c:pt>
                <c:pt idx="2">
                  <c:v>45198</c:v>
                </c:pt>
                <c:pt idx="3">
                  <c:v>45212</c:v>
                </c:pt>
                <c:pt idx="4">
                  <c:v>45232</c:v>
                </c:pt>
                <c:pt idx="5">
                  <c:v>45251</c:v>
                </c:pt>
                <c:pt idx="6">
                  <c:v>45252</c:v>
                </c:pt>
                <c:pt idx="7">
                  <c:v>45260</c:v>
                </c:pt>
                <c:pt idx="8">
                  <c:v>45267</c:v>
                </c:pt>
                <c:pt idx="9">
                  <c:v>45275</c:v>
                </c:pt>
                <c:pt idx="10">
                  <c:v>45288</c:v>
                </c:pt>
                <c:pt idx="11">
                  <c:v>45328</c:v>
                </c:pt>
                <c:pt idx="12">
                  <c:v>45335</c:v>
                </c:pt>
                <c:pt idx="13">
                  <c:v>45344</c:v>
                </c:pt>
                <c:pt idx="14">
                  <c:v>45380</c:v>
                </c:pt>
                <c:pt idx="15">
                  <c:v>45394</c:v>
                </c:pt>
                <c:pt idx="16">
                  <c:v>45401</c:v>
                </c:pt>
                <c:pt idx="17">
                  <c:v>45408</c:v>
                </c:pt>
                <c:pt idx="18">
                  <c:v>45447</c:v>
                </c:pt>
                <c:pt idx="19">
                  <c:v>45468</c:v>
                </c:pt>
                <c:pt idx="20">
                  <c:v>45478</c:v>
                </c:pt>
                <c:pt idx="21">
                  <c:v>45485</c:v>
                </c:pt>
                <c:pt idx="22">
                  <c:v>45490</c:v>
                </c:pt>
                <c:pt idx="23">
                  <c:v>45503</c:v>
                </c:pt>
                <c:pt idx="24">
                  <c:v>45566</c:v>
                </c:pt>
                <c:pt idx="25">
                  <c:v>45572</c:v>
                </c:pt>
                <c:pt idx="26">
                  <c:v>45582</c:v>
                </c:pt>
                <c:pt idx="27">
                  <c:v>45595</c:v>
                </c:pt>
              </c:numCache>
            </c:numRef>
          </c:cat>
          <c:val>
            <c:numRef>
              <c:f>Рис.16!$D$4:$D$31</c:f>
              <c:numCache>
                <c:formatCode>#,##0</c:formatCode>
                <c:ptCount val="28"/>
                <c:pt idx="0">
                  <c:v>0</c:v>
                </c:pt>
                <c:pt idx="1">
                  <c:v>8.2836269999999992</c:v>
                </c:pt>
                <c:pt idx="2">
                  <c:v>77.718382200000008</c:v>
                </c:pt>
                <c:pt idx="3">
                  <c:v>288.17971019999999</c:v>
                </c:pt>
                <c:pt idx="4">
                  <c:v>1673.1737352</c:v>
                </c:pt>
                <c:pt idx="5">
                  <c:v>1888.4734852000001</c:v>
                </c:pt>
                <c:pt idx="6">
                  <c:v>3260.2004351999999</c:v>
                </c:pt>
                <c:pt idx="7">
                  <c:v>3953.7080351999998</c:v>
                </c:pt>
                <c:pt idx="8">
                  <c:v>4039.6666351999997</c:v>
                </c:pt>
                <c:pt idx="9">
                  <c:v>5724.8513352</c:v>
                </c:pt>
                <c:pt idx="10">
                  <c:v>5757.4255851999997</c:v>
                </c:pt>
                <c:pt idx="11">
                  <c:v>6075.2782452000001</c:v>
                </c:pt>
                <c:pt idx="12">
                  <c:v>6504.3127451999999</c:v>
                </c:pt>
                <c:pt idx="13">
                  <c:v>6705.8105951999996</c:v>
                </c:pt>
                <c:pt idx="14">
                  <c:v>8244.6485952000003</c:v>
                </c:pt>
                <c:pt idx="15">
                  <c:v>8497.9245451999996</c:v>
                </c:pt>
                <c:pt idx="16">
                  <c:v>9153.6437252000014</c:v>
                </c:pt>
                <c:pt idx="17">
                  <c:v>9726.3412252000016</c:v>
                </c:pt>
                <c:pt idx="18">
                  <c:v>9928.1356252000005</c:v>
                </c:pt>
                <c:pt idx="19">
                  <c:v>10010.797745200001</c:v>
                </c:pt>
                <c:pt idx="20">
                  <c:v>10155.566545200001</c:v>
                </c:pt>
                <c:pt idx="21">
                  <c:v>10345.903745200001</c:v>
                </c:pt>
                <c:pt idx="22">
                  <c:v>10346.014295200001</c:v>
                </c:pt>
                <c:pt idx="23">
                  <c:v>10352.376622200001</c:v>
                </c:pt>
                <c:pt idx="24">
                  <c:v>10404.4578072</c:v>
                </c:pt>
                <c:pt idx="25">
                  <c:v>10418.009557200001</c:v>
                </c:pt>
                <c:pt idx="26">
                  <c:v>10541.3660072</c:v>
                </c:pt>
                <c:pt idx="27">
                  <c:v>10598.360207200001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B2-41C5-B63F-7BD6975C3512}"/>
            </c:ext>
          </c:extLst>
        </c:ser>
        <c:ser>
          <c:idx val="2"/>
          <c:order val="2"/>
          <c:tx>
            <c:strRef>
              <c:f>Рис.16!$E$3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Рис.16!$B$4:$B$31</c:f>
              <c:numCache>
                <c:formatCode>m/d/yyyy</c:formatCode>
                <c:ptCount val="28"/>
                <c:pt idx="0">
                  <c:v>45041</c:v>
                </c:pt>
                <c:pt idx="1">
                  <c:v>45079</c:v>
                </c:pt>
                <c:pt idx="2">
                  <c:v>45198</c:v>
                </c:pt>
                <c:pt idx="3">
                  <c:v>45212</c:v>
                </c:pt>
                <c:pt idx="4">
                  <c:v>45232</c:v>
                </c:pt>
                <c:pt idx="5">
                  <c:v>45251</c:v>
                </c:pt>
                <c:pt idx="6">
                  <c:v>45252</c:v>
                </c:pt>
                <c:pt idx="7">
                  <c:v>45260</c:v>
                </c:pt>
                <c:pt idx="8">
                  <c:v>45267</c:v>
                </c:pt>
                <c:pt idx="9">
                  <c:v>45275</c:v>
                </c:pt>
                <c:pt idx="10">
                  <c:v>45288</c:v>
                </c:pt>
                <c:pt idx="11">
                  <c:v>45328</c:v>
                </c:pt>
                <c:pt idx="12">
                  <c:v>45335</c:v>
                </c:pt>
                <c:pt idx="13">
                  <c:v>45344</c:v>
                </c:pt>
                <c:pt idx="14">
                  <c:v>45380</c:v>
                </c:pt>
                <c:pt idx="15">
                  <c:v>45394</c:v>
                </c:pt>
                <c:pt idx="16">
                  <c:v>45401</c:v>
                </c:pt>
                <c:pt idx="17">
                  <c:v>45408</c:v>
                </c:pt>
                <c:pt idx="18">
                  <c:v>45447</c:v>
                </c:pt>
                <c:pt idx="19">
                  <c:v>45468</c:v>
                </c:pt>
                <c:pt idx="20">
                  <c:v>45478</c:v>
                </c:pt>
                <c:pt idx="21">
                  <c:v>45485</c:v>
                </c:pt>
                <c:pt idx="22">
                  <c:v>45490</c:v>
                </c:pt>
                <c:pt idx="23">
                  <c:v>45503</c:v>
                </c:pt>
                <c:pt idx="24">
                  <c:v>45566</c:v>
                </c:pt>
                <c:pt idx="25">
                  <c:v>45572</c:v>
                </c:pt>
                <c:pt idx="26">
                  <c:v>45582</c:v>
                </c:pt>
                <c:pt idx="27">
                  <c:v>45595</c:v>
                </c:pt>
              </c:numCache>
            </c:numRef>
          </c:cat>
          <c:val>
            <c:numRef>
              <c:f>Рис.16!$E$4:$E$31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0.97761239999999994</c:v>
                </c:pt>
                <c:pt idx="3">
                  <c:v>7.8180984000000002</c:v>
                </c:pt>
                <c:pt idx="4">
                  <c:v>433.76199839999998</c:v>
                </c:pt>
                <c:pt idx="5">
                  <c:v>526.89299840000001</c:v>
                </c:pt>
                <c:pt idx="6">
                  <c:v>1017.9676484</c:v>
                </c:pt>
                <c:pt idx="7">
                  <c:v>1790.3152484000002</c:v>
                </c:pt>
                <c:pt idx="8">
                  <c:v>1853.7618484000002</c:v>
                </c:pt>
                <c:pt idx="9">
                  <c:v>2699.1900983999999</c:v>
                </c:pt>
                <c:pt idx="10">
                  <c:v>2722.0353484000002</c:v>
                </c:pt>
                <c:pt idx="11">
                  <c:v>2947.4530933999999</c:v>
                </c:pt>
                <c:pt idx="12">
                  <c:v>3327.3250934000002</c:v>
                </c:pt>
                <c:pt idx="13">
                  <c:v>3456.9630434000001</c:v>
                </c:pt>
                <c:pt idx="14">
                  <c:v>4214.9711684000004</c:v>
                </c:pt>
                <c:pt idx="15">
                  <c:v>4461.1548183999994</c:v>
                </c:pt>
                <c:pt idx="16">
                  <c:v>5063.7704883999995</c:v>
                </c:pt>
                <c:pt idx="17">
                  <c:v>5798.0979883999998</c:v>
                </c:pt>
                <c:pt idx="18">
                  <c:v>5902.9869884</c:v>
                </c:pt>
                <c:pt idx="19">
                  <c:v>6008.3453083999993</c:v>
                </c:pt>
                <c:pt idx="20">
                  <c:v>6130.2143083999999</c:v>
                </c:pt>
                <c:pt idx="21">
                  <c:v>6289.2283084000001</c:v>
                </c:pt>
                <c:pt idx="22">
                  <c:v>6289.3933084</c:v>
                </c:pt>
                <c:pt idx="23">
                  <c:v>6289.7674373999998</c:v>
                </c:pt>
                <c:pt idx="24">
                  <c:v>6661.7958923999995</c:v>
                </c:pt>
                <c:pt idx="25">
                  <c:v>6686.2781423999995</c:v>
                </c:pt>
                <c:pt idx="26">
                  <c:v>6819.0775924</c:v>
                </c:pt>
                <c:pt idx="27">
                  <c:v>6819.6266923999992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B2-41C5-B63F-7BD6975C3512}"/>
            </c:ext>
          </c:extLst>
        </c:ser>
        <c:ser>
          <c:idx val="3"/>
          <c:order val="3"/>
          <c:tx>
            <c:strRef>
              <c:f>Рис.16!$F$3</c:f>
              <c:strCache>
                <c:ptCount val="1"/>
                <c:pt idx="0">
                  <c:v>4 и более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Рис.16!$B$4:$B$31</c:f>
              <c:numCache>
                <c:formatCode>m/d/yyyy</c:formatCode>
                <c:ptCount val="28"/>
                <c:pt idx="0">
                  <c:v>45041</c:v>
                </c:pt>
                <c:pt idx="1">
                  <c:v>45079</c:v>
                </c:pt>
                <c:pt idx="2">
                  <c:v>45198</c:v>
                </c:pt>
                <c:pt idx="3">
                  <c:v>45212</c:v>
                </c:pt>
                <c:pt idx="4">
                  <c:v>45232</c:v>
                </c:pt>
                <c:pt idx="5">
                  <c:v>45251</c:v>
                </c:pt>
                <c:pt idx="6">
                  <c:v>45252</c:v>
                </c:pt>
                <c:pt idx="7">
                  <c:v>45260</c:v>
                </c:pt>
                <c:pt idx="8">
                  <c:v>45267</c:v>
                </c:pt>
                <c:pt idx="9">
                  <c:v>45275</c:v>
                </c:pt>
                <c:pt idx="10">
                  <c:v>45288</c:v>
                </c:pt>
                <c:pt idx="11">
                  <c:v>45328</c:v>
                </c:pt>
                <c:pt idx="12">
                  <c:v>45335</c:v>
                </c:pt>
                <c:pt idx="13">
                  <c:v>45344</c:v>
                </c:pt>
                <c:pt idx="14">
                  <c:v>45380</c:v>
                </c:pt>
                <c:pt idx="15">
                  <c:v>45394</c:v>
                </c:pt>
                <c:pt idx="16">
                  <c:v>45401</c:v>
                </c:pt>
                <c:pt idx="17">
                  <c:v>45408</c:v>
                </c:pt>
                <c:pt idx="18">
                  <c:v>45447</c:v>
                </c:pt>
                <c:pt idx="19">
                  <c:v>45468</c:v>
                </c:pt>
                <c:pt idx="20">
                  <c:v>45478</c:v>
                </c:pt>
                <c:pt idx="21">
                  <c:v>45485</c:v>
                </c:pt>
                <c:pt idx="22">
                  <c:v>45490</c:v>
                </c:pt>
                <c:pt idx="23">
                  <c:v>45503</c:v>
                </c:pt>
                <c:pt idx="24">
                  <c:v>45566</c:v>
                </c:pt>
                <c:pt idx="25">
                  <c:v>45572</c:v>
                </c:pt>
                <c:pt idx="26">
                  <c:v>45582</c:v>
                </c:pt>
                <c:pt idx="27">
                  <c:v>45595</c:v>
                </c:pt>
              </c:numCache>
            </c:numRef>
          </c:cat>
          <c:val>
            <c:numRef>
              <c:f>Рис.16!$F$4:$F$31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0.25507800000000003</c:v>
                </c:pt>
                <c:pt idx="4">
                  <c:v>16.623828</c:v>
                </c:pt>
                <c:pt idx="5">
                  <c:v>63.422328</c:v>
                </c:pt>
                <c:pt idx="6">
                  <c:v>216.15347800000001</c:v>
                </c:pt>
                <c:pt idx="7">
                  <c:v>827.92487800000004</c:v>
                </c:pt>
                <c:pt idx="8">
                  <c:v>978.97647800000004</c:v>
                </c:pt>
                <c:pt idx="9">
                  <c:v>1388.4949280000001</c:v>
                </c:pt>
                <c:pt idx="10">
                  <c:v>1562.6794279999999</c:v>
                </c:pt>
                <c:pt idx="11">
                  <c:v>1820.589618</c:v>
                </c:pt>
                <c:pt idx="12">
                  <c:v>2256.1761179999999</c:v>
                </c:pt>
                <c:pt idx="13">
                  <c:v>2886.2997180000002</c:v>
                </c:pt>
                <c:pt idx="14">
                  <c:v>4497.9805930000002</c:v>
                </c:pt>
                <c:pt idx="15">
                  <c:v>5449.1806930000002</c:v>
                </c:pt>
                <c:pt idx="16">
                  <c:v>7556.1976780000005</c:v>
                </c:pt>
                <c:pt idx="17">
                  <c:v>9816.9176779999998</c:v>
                </c:pt>
                <c:pt idx="18">
                  <c:v>10605.201278</c:v>
                </c:pt>
                <c:pt idx="19">
                  <c:v>12551.878328000001</c:v>
                </c:pt>
                <c:pt idx="20">
                  <c:v>13448.363128000001</c:v>
                </c:pt>
                <c:pt idx="21">
                  <c:v>13670.965128</c:v>
                </c:pt>
                <c:pt idx="22">
                  <c:v>13672.271928</c:v>
                </c:pt>
                <c:pt idx="23">
                  <c:v>13680.614995</c:v>
                </c:pt>
                <c:pt idx="24">
                  <c:v>14168.691554999999</c:v>
                </c:pt>
                <c:pt idx="25">
                  <c:v>14482.204089999999</c:v>
                </c:pt>
                <c:pt idx="26">
                  <c:v>15676.31904</c:v>
                </c:pt>
                <c:pt idx="27">
                  <c:v>15680.137665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B2-41C5-B63F-7BD6975C3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563167"/>
        <c:axId val="65563583"/>
      </c:areaChart>
      <c:dateAx>
        <c:axId val="65563167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alibri Light" panose="020F0302020204030204" pitchFamily="34" charset="0"/>
                <a:ea typeface="+mn-ea"/>
                <a:cs typeface="Calibri Light" panose="020F0302020204030204" pitchFamily="34" charset="0"/>
              </a:defRPr>
            </a:pPr>
            <a:endParaRPr lang="ru-RU"/>
          </a:p>
        </c:txPr>
        <c:crossAx val="65563583"/>
        <c:crosses val="autoZero"/>
        <c:auto val="1"/>
        <c:lblOffset val="100"/>
        <c:baseTimeUnit val="days"/>
      </c:dateAx>
      <c:valAx>
        <c:axId val="65563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alibri Light" panose="020F0302020204030204" pitchFamily="34" charset="0"/>
                <a:ea typeface="+mn-ea"/>
                <a:cs typeface="Calibri Light" panose="020F0302020204030204" pitchFamily="34" charset="0"/>
              </a:defRPr>
            </a:pPr>
            <a:endParaRPr lang="ru-RU"/>
          </a:p>
        </c:txPr>
        <c:crossAx val="655631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Calibri Light" panose="020F0302020204030204" pitchFamily="34" charset="0"/>
              <a:ea typeface="+mn-ea"/>
              <a:cs typeface="Calibri Light" panose="020F0302020204030204" pitchFamily="34" charset="0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Calibri Light" panose="020F0302020204030204" pitchFamily="34" charset="0"/>
          <a:cs typeface="Calibri Light" panose="020F030202020403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ru-RU"/>
              <a:t>Объем привлеченных средств, млн руб.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5170009958742353E-2"/>
          <c:y val="0.30085020768431986"/>
          <c:w val="0.73133518281405607"/>
          <c:h val="0.560580218068535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'1'!$B$5</c:f>
              <c:strCache>
                <c:ptCount val="1"/>
                <c:pt idx="0">
                  <c:v>IPO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'1'!$A$6:$A$7</c:f>
              <c:strCache>
                <c:ptCount val="2"/>
                <c:pt idx="0">
                  <c:v>2023</c:v>
                </c:pt>
                <c:pt idx="1">
                  <c:v>2024</c:v>
                </c:pt>
              </c:strCache>
            </c:strRef>
          </c:cat>
          <c:val>
            <c:numRef>
              <c:f>'1'!$B$6:$B$7</c:f>
              <c:numCache>
                <c:formatCode>#,##0</c:formatCode>
                <c:ptCount val="2"/>
                <c:pt idx="0">
                  <c:v>27572.308643099994</c:v>
                </c:pt>
                <c:pt idx="1">
                  <c:v>81046.176026000001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09-4370-8D57-9C61520B62BE}"/>
            </c:ext>
          </c:extLst>
        </c:ser>
        <c:ser>
          <c:idx val="1"/>
          <c:order val="1"/>
          <c:tx>
            <c:strRef>
              <c:f>'1'!$C$5</c:f>
              <c:strCache>
                <c:ptCount val="1"/>
                <c:pt idx="0">
                  <c:v>SPO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'1'!$A$6:$A$7</c:f>
              <c:strCache>
                <c:ptCount val="2"/>
                <c:pt idx="0">
                  <c:v>2023</c:v>
                </c:pt>
                <c:pt idx="1">
                  <c:v>2024</c:v>
                </c:pt>
              </c:strCache>
            </c:strRef>
          </c:cat>
          <c:val>
            <c:numRef>
              <c:f>'1'!$C$6:$C$7</c:f>
              <c:numCache>
                <c:formatCode>#,##0</c:formatCode>
                <c:ptCount val="2"/>
                <c:pt idx="0">
                  <c:v>100884.0425708</c:v>
                </c:pt>
                <c:pt idx="1">
                  <c:v>21090.903157000001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09-4370-8D57-9C61520B62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81468192"/>
        <c:axId val="1981467776"/>
      </c:barChart>
      <c:catAx>
        <c:axId val="198146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981467776"/>
        <c:crosses val="autoZero"/>
        <c:auto val="1"/>
        <c:lblAlgn val="ctr"/>
        <c:lblOffset val="100"/>
        <c:noMultiLvlLbl val="0"/>
      </c:catAx>
      <c:valAx>
        <c:axId val="198146777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98146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2374758328870257"/>
          <c:y val="0.42780789805854419"/>
          <c:w val="0.1197207440242184"/>
          <c:h val="0.234982669151088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ru-RU"/>
              <a:t>Относительное изменение индексов МосБиржи и МосБиржи </a:t>
            </a:r>
            <a:r>
              <a:rPr lang="en-US"/>
              <a:t>IPO </a:t>
            </a:r>
            <a:r>
              <a:rPr lang="ru-RU"/>
              <a:t>в 2023-2024 годах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'2'!$B$5</c:f>
              <c:strCache>
                <c:ptCount val="1"/>
                <c:pt idx="0">
                  <c:v>Индекс МосБиржи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'2'!$A$6:$A$512</c:f>
              <c:numCache>
                <c:formatCode>m/d/yyyy</c:formatCode>
                <c:ptCount val="507"/>
                <c:pt idx="0">
                  <c:v>44929</c:v>
                </c:pt>
                <c:pt idx="1">
                  <c:v>44930</c:v>
                </c:pt>
                <c:pt idx="2">
                  <c:v>44931</c:v>
                </c:pt>
                <c:pt idx="3">
                  <c:v>44932</c:v>
                </c:pt>
                <c:pt idx="4">
                  <c:v>44935</c:v>
                </c:pt>
                <c:pt idx="5">
                  <c:v>44936</c:v>
                </c:pt>
                <c:pt idx="6">
                  <c:v>44937</c:v>
                </c:pt>
                <c:pt idx="7">
                  <c:v>44938</c:v>
                </c:pt>
                <c:pt idx="8">
                  <c:v>44939</c:v>
                </c:pt>
                <c:pt idx="9">
                  <c:v>44942</c:v>
                </c:pt>
                <c:pt idx="10">
                  <c:v>44943</c:v>
                </c:pt>
                <c:pt idx="11">
                  <c:v>44944</c:v>
                </c:pt>
                <c:pt idx="12">
                  <c:v>44945</c:v>
                </c:pt>
                <c:pt idx="13">
                  <c:v>44946</c:v>
                </c:pt>
                <c:pt idx="14">
                  <c:v>44949</c:v>
                </c:pt>
                <c:pt idx="15">
                  <c:v>44950</c:v>
                </c:pt>
                <c:pt idx="16">
                  <c:v>44951</c:v>
                </c:pt>
                <c:pt idx="17">
                  <c:v>44952</c:v>
                </c:pt>
                <c:pt idx="18">
                  <c:v>44953</c:v>
                </c:pt>
                <c:pt idx="19">
                  <c:v>44956</c:v>
                </c:pt>
                <c:pt idx="20">
                  <c:v>44957</c:v>
                </c:pt>
                <c:pt idx="21">
                  <c:v>44958</c:v>
                </c:pt>
                <c:pt idx="22">
                  <c:v>44959</c:v>
                </c:pt>
                <c:pt idx="23">
                  <c:v>44960</c:v>
                </c:pt>
                <c:pt idx="24">
                  <c:v>44963</c:v>
                </c:pt>
                <c:pt idx="25">
                  <c:v>44964</c:v>
                </c:pt>
                <c:pt idx="26">
                  <c:v>44965</c:v>
                </c:pt>
                <c:pt idx="27">
                  <c:v>44966</c:v>
                </c:pt>
                <c:pt idx="28">
                  <c:v>44967</c:v>
                </c:pt>
                <c:pt idx="29">
                  <c:v>44970</c:v>
                </c:pt>
                <c:pt idx="30">
                  <c:v>44971</c:v>
                </c:pt>
                <c:pt idx="31">
                  <c:v>44972</c:v>
                </c:pt>
                <c:pt idx="32">
                  <c:v>44973</c:v>
                </c:pt>
                <c:pt idx="33">
                  <c:v>44974</c:v>
                </c:pt>
                <c:pt idx="34">
                  <c:v>44977</c:v>
                </c:pt>
                <c:pt idx="35">
                  <c:v>44978</c:v>
                </c:pt>
                <c:pt idx="36">
                  <c:v>44979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45006</c:v>
                </c:pt>
                <c:pt idx="54">
                  <c:v>45007</c:v>
                </c:pt>
                <c:pt idx="55">
                  <c:v>45008</c:v>
                </c:pt>
                <c:pt idx="56">
                  <c:v>45009</c:v>
                </c:pt>
                <c:pt idx="57">
                  <c:v>45012</c:v>
                </c:pt>
                <c:pt idx="58">
                  <c:v>45013</c:v>
                </c:pt>
                <c:pt idx="59">
                  <c:v>45014</c:v>
                </c:pt>
                <c:pt idx="60">
                  <c:v>45015</c:v>
                </c:pt>
                <c:pt idx="61">
                  <c:v>45016</c:v>
                </c:pt>
                <c:pt idx="62">
                  <c:v>45019</c:v>
                </c:pt>
                <c:pt idx="63">
                  <c:v>45020</c:v>
                </c:pt>
                <c:pt idx="64">
                  <c:v>45021</c:v>
                </c:pt>
                <c:pt idx="65">
                  <c:v>45022</c:v>
                </c:pt>
                <c:pt idx="66">
                  <c:v>45023</c:v>
                </c:pt>
                <c:pt idx="67">
                  <c:v>45026</c:v>
                </c:pt>
                <c:pt idx="68">
                  <c:v>45027</c:v>
                </c:pt>
                <c:pt idx="69">
                  <c:v>45028</c:v>
                </c:pt>
                <c:pt idx="70">
                  <c:v>45029</c:v>
                </c:pt>
                <c:pt idx="71">
                  <c:v>45030</c:v>
                </c:pt>
                <c:pt idx="72">
                  <c:v>45033</c:v>
                </c:pt>
                <c:pt idx="73">
                  <c:v>45034</c:v>
                </c:pt>
                <c:pt idx="74">
                  <c:v>45035</c:v>
                </c:pt>
                <c:pt idx="75">
                  <c:v>45036</c:v>
                </c:pt>
                <c:pt idx="76">
                  <c:v>45037</c:v>
                </c:pt>
                <c:pt idx="77">
                  <c:v>45040</c:v>
                </c:pt>
                <c:pt idx="78">
                  <c:v>45041</c:v>
                </c:pt>
                <c:pt idx="79">
                  <c:v>45042</c:v>
                </c:pt>
                <c:pt idx="80">
                  <c:v>45043</c:v>
                </c:pt>
                <c:pt idx="81">
                  <c:v>45044</c:v>
                </c:pt>
                <c:pt idx="82">
                  <c:v>45048</c:v>
                </c:pt>
                <c:pt idx="83">
                  <c:v>45049</c:v>
                </c:pt>
                <c:pt idx="84">
                  <c:v>45050</c:v>
                </c:pt>
                <c:pt idx="85">
                  <c:v>45051</c:v>
                </c:pt>
                <c:pt idx="86">
                  <c:v>45054</c:v>
                </c:pt>
                <c:pt idx="87">
                  <c:v>45056</c:v>
                </c:pt>
                <c:pt idx="88">
                  <c:v>45057</c:v>
                </c:pt>
                <c:pt idx="89">
                  <c:v>45058</c:v>
                </c:pt>
                <c:pt idx="90">
                  <c:v>45061</c:v>
                </c:pt>
                <c:pt idx="91">
                  <c:v>45062</c:v>
                </c:pt>
                <c:pt idx="92">
                  <c:v>45063</c:v>
                </c:pt>
                <c:pt idx="93">
                  <c:v>45064</c:v>
                </c:pt>
                <c:pt idx="94">
                  <c:v>45065</c:v>
                </c:pt>
                <c:pt idx="95">
                  <c:v>45068</c:v>
                </c:pt>
                <c:pt idx="96">
                  <c:v>45069</c:v>
                </c:pt>
                <c:pt idx="97">
                  <c:v>45070</c:v>
                </c:pt>
                <c:pt idx="98">
                  <c:v>45071</c:v>
                </c:pt>
                <c:pt idx="99">
                  <c:v>45072</c:v>
                </c:pt>
                <c:pt idx="100">
                  <c:v>45075</c:v>
                </c:pt>
                <c:pt idx="101">
                  <c:v>45076</c:v>
                </c:pt>
                <c:pt idx="102">
                  <c:v>45077</c:v>
                </c:pt>
                <c:pt idx="103">
                  <c:v>45078</c:v>
                </c:pt>
                <c:pt idx="104">
                  <c:v>45079</c:v>
                </c:pt>
                <c:pt idx="105">
                  <c:v>45082</c:v>
                </c:pt>
                <c:pt idx="106">
                  <c:v>45083</c:v>
                </c:pt>
                <c:pt idx="107">
                  <c:v>45084</c:v>
                </c:pt>
                <c:pt idx="108">
                  <c:v>45085</c:v>
                </c:pt>
                <c:pt idx="109">
                  <c:v>45086</c:v>
                </c:pt>
                <c:pt idx="110">
                  <c:v>45090</c:v>
                </c:pt>
                <c:pt idx="111">
                  <c:v>45091</c:v>
                </c:pt>
                <c:pt idx="112">
                  <c:v>45092</c:v>
                </c:pt>
                <c:pt idx="113">
                  <c:v>45093</c:v>
                </c:pt>
                <c:pt idx="114">
                  <c:v>45096</c:v>
                </c:pt>
                <c:pt idx="115">
                  <c:v>45097</c:v>
                </c:pt>
                <c:pt idx="116">
                  <c:v>45098</c:v>
                </c:pt>
                <c:pt idx="117">
                  <c:v>45099</c:v>
                </c:pt>
                <c:pt idx="118">
                  <c:v>45100</c:v>
                </c:pt>
                <c:pt idx="119">
                  <c:v>45103</c:v>
                </c:pt>
                <c:pt idx="120">
                  <c:v>45104</c:v>
                </c:pt>
                <c:pt idx="121">
                  <c:v>45105</c:v>
                </c:pt>
                <c:pt idx="122">
                  <c:v>45106</c:v>
                </c:pt>
                <c:pt idx="123">
                  <c:v>45107</c:v>
                </c:pt>
                <c:pt idx="124">
                  <c:v>45110</c:v>
                </c:pt>
                <c:pt idx="125">
                  <c:v>45111</c:v>
                </c:pt>
                <c:pt idx="126">
                  <c:v>45112</c:v>
                </c:pt>
                <c:pt idx="127">
                  <c:v>45113</c:v>
                </c:pt>
                <c:pt idx="128">
                  <c:v>45114</c:v>
                </c:pt>
                <c:pt idx="129">
                  <c:v>45117</c:v>
                </c:pt>
                <c:pt idx="130">
                  <c:v>45118</c:v>
                </c:pt>
                <c:pt idx="131">
                  <c:v>45119</c:v>
                </c:pt>
                <c:pt idx="132">
                  <c:v>45120</c:v>
                </c:pt>
                <c:pt idx="133">
                  <c:v>45121</c:v>
                </c:pt>
                <c:pt idx="134">
                  <c:v>45124</c:v>
                </c:pt>
                <c:pt idx="135">
                  <c:v>45125</c:v>
                </c:pt>
                <c:pt idx="136">
                  <c:v>45126</c:v>
                </c:pt>
                <c:pt idx="137">
                  <c:v>45127</c:v>
                </c:pt>
                <c:pt idx="138">
                  <c:v>45128</c:v>
                </c:pt>
                <c:pt idx="139">
                  <c:v>45131</c:v>
                </c:pt>
                <c:pt idx="140">
                  <c:v>45132</c:v>
                </c:pt>
                <c:pt idx="141">
                  <c:v>45133</c:v>
                </c:pt>
                <c:pt idx="142">
                  <c:v>45134</c:v>
                </c:pt>
                <c:pt idx="143">
                  <c:v>45135</c:v>
                </c:pt>
                <c:pt idx="144">
                  <c:v>45138</c:v>
                </c:pt>
                <c:pt idx="145">
                  <c:v>45139</c:v>
                </c:pt>
                <c:pt idx="146">
                  <c:v>45140</c:v>
                </c:pt>
                <c:pt idx="147">
                  <c:v>45141</c:v>
                </c:pt>
                <c:pt idx="148">
                  <c:v>45142</c:v>
                </c:pt>
                <c:pt idx="149">
                  <c:v>45145</c:v>
                </c:pt>
                <c:pt idx="150">
                  <c:v>45146</c:v>
                </c:pt>
                <c:pt idx="151">
                  <c:v>45147</c:v>
                </c:pt>
                <c:pt idx="152">
                  <c:v>45148</c:v>
                </c:pt>
                <c:pt idx="153">
                  <c:v>45149</c:v>
                </c:pt>
                <c:pt idx="154">
                  <c:v>45152</c:v>
                </c:pt>
                <c:pt idx="155">
                  <c:v>45153</c:v>
                </c:pt>
                <c:pt idx="156">
                  <c:v>45154</c:v>
                </c:pt>
                <c:pt idx="157">
                  <c:v>45155</c:v>
                </c:pt>
                <c:pt idx="158">
                  <c:v>45156</c:v>
                </c:pt>
                <c:pt idx="159">
                  <c:v>45159</c:v>
                </c:pt>
                <c:pt idx="160">
                  <c:v>45160</c:v>
                </c:pt>
                <c:pt idx="161">
                  <c:v>45161</c:v>
                </c:pt>
                <c:pt idx="162">
                  <c:v>45162</c:v>
                </c:pt>
                <c:pt idx="163">
                  <c:v>45163</c:v>
                </c:pt>
                <c:pt idx="164">
                  <c:v>45166</c:v>
                </c:pt>
                <c:pt idx="165">
                  <c:v>45167</c:v>
                </c:pt>
                <c:pt idx="166">
                  <c:v>45168</c:v>
                </c:pt>
                <c:pt idx="167">
                  <c:v>45169</c:v>
                </c:pt>
                <c:pt idx="168">
                  <c:v>45170</c:v>
                </c:pt>
                <c:pt idx="169">
                  <c:v>45173</c:v>
                </c:pt>
                <c:pt idx="170">
                  <c:v>45174</c:v>
                </c:pt>
                <c:pt idx="171">
                  <c:v>45175</c:v>
                </c:pt>
                <c:pt idx="172">
                  <c:v>45176</c:v>
                </c:pt>
                <c:pt idx="173">
                  <c:v>45177</c:v>
                </c:pt>
                <c:pt idx="174">
                  <c:v>45180</c:v>
                </c:pt>
                <c:pt idx="175">
                  <c:v>45181</c:v>
                </c:pt>
                <c:pt idx="176">
                  <c:v>45182</c:v>
                </c:pt>
                <c:pt idx="177">
                  <c:v>45183</c:v>
                </c:pt>
                <c:pt idx="178">
                  <c:v>45184</c:v>
                </c:pt>
                <c:pt idx="179">
                  <c:v>45187</c:v>
                </c:pt>
                <c:pt idx="180">
                  <c:v>45188</c:v>
                </c:pt>
                <c:pt idx="181">
                  <c:v>45189</c:v>
                </c:pt>
                <c:pt idx="182">
                  <c:v>45190</c:v>
                </c:pt>
                <c:pt idx="183">
                  <c:v>45191</c:v>
                </c:pt>
                <c:pt idx="184">
                  <c:v>45194</c:v>
                </c:pt>
                <c:pt idx="185">
                  <c:v>45195</c:v>
                </c:pt>
                <c:pt idx="186">
                  <c:v>45196</c:v>
                </c:pt>
                <c:pt idx="187">
                  <c:v>45197</c:v>
                </c:pt>
                <c:pt idx="188">
                  <c:v>45198</c:v>
                </c:pt>
                <c:pt idx="189">
                  <c:v>45201</c:v>
                </c:pt>
                <c:pt idx="190">
                  <c:v>45202</c:v>
                </c:pt>
                <c:pt idx="191">
                  <c:v>45203</c:v>
                </c:pt>
                <c:pt idx="192">
                  <c:v>45204</c:v>
                </c:pt>
                <c:pt idx="193">
                  <c:v>45205</c:v>
                </c:pt>
                <c:pt idx="194">
                  <c:v>45208</c:v>
                </c:pt>
                <c:pt idx="195">
                  <c:v>45209</c:v>
                </c:pt>
                <c:pt idx="196">
                  <c:v>45210</c:v>
                </c:pt>
                <c:pt idx="197">
                  <c:v>45211</c:v>
                </c:pt>
                <c:pt idx="198">
                  <c:v>45212</c:v>
                </c:pt>
                <c:pt idx="199">
                  <c:v>45215</c:v>
                </c:pt>
                <c:pt idx="200">
                  <c:v>45216</c:v>
                </c:pt>
                <c:pt idx="201">
                  <c:v>45217</c:v>
                </c:pt>
                <c:pt idx="202">
                  <c:v>45218</c:v>
                </c:pt>
                <c:pt idx="203">
                  <c:v>45219</c:v>
                </c:pt>
                <c:pt idx="204">
                  <c:v>45222</c:v>
                </c:pt>
                <c:pt idx="205">
                  <c:v>45223</c:v>
                </c:pt>
                <c:pt idx="206">
                  <c:v>45224</c:v>
                </c:pt>
                <c:pt idx="207">
                  <c:v>45225</c:v>
                </c:pt>
                <c:pt idx="208">
                  <c:v>45226</c:v>
                </c:pt>
                <c:pt idx="209">
                  <c:v>45229</c:v>
                </c:pt>
                <c:pt idx="210">
                  <c:v>45230</c:v>
                </c:pt>
                <c:pt idx="211">
                  <c:v>45231</c:v>
                </c:pt>
                <c:pt idx="212">
                  <c:v>45232</c:v>
                </c:pt>
                <c:pt idx="213">
                  <c:v>45233</c:v>
                </c:pt>
                <c:pt idx="214">
                  <c:v>45236</c:v>
                </c:pt>
                <c:pt idx="215">
                  <c:v>45237</c:v>
                </c:pt>
                <c:pt idx="216">
                  <c:v>45238</c:v>
                </c:pt>
                <c:pt idx="217">
                  <c:v>45239</c:v>
                </c:pt>
                <c:pt idx="218">
                  <c:v>45240</c:v>
                </c:pt>
                <c:pt idx="219">
                  <c:v>45243</c:v>
                </c:pt>
                <c:pt idx="220">
                  <c:v>45244</c:v>
                </c:pt>
                <c:pt idx="221">
                  <c:v>45245</c:v>
                </c:pt>
                <c:pt idx="222">
                  <c:v>45246</c:v>
                </c:pt>
                <c:pt idx="223">
                  <c:v>45247</c:v>
                </c:pt>
                <c:pt idx="224">
                  <c:v>45250</c:v>
                </c:pt>
                <c:pt idx="225">
                  <c:v>45251</c:v>
                </c:pt>
                <c:pt idx="226">
                  <c:v>45252</c:v>
                </c:pt>
                <c:pt idx="227">
                  <c:v>45253</c:v>
                </c:pt>
                <c:pt idx="228">
                  <c:v>45254</c:v>
                </c:pt>
                <c:pt idx="229">
                  <c:v>45257</c:v>
                </c:pt>
                <c:pt idx="230">
                  <c:v>45258</c:v>
                </c:pt>
                <c:pt idx="231">
                  <c:v>45259</c:v>
                </c:pt>
                <c:pt idx="232">
                  <c:v>45260</c:v>
                </c:pt>
                <c:pt idx="233">
                  <c:v>45261</c:v>
                </c:pt>
                <c:pt idx="234">
                  <c:v>45264</c:v>
                </c:pt>
                <c:pt idx="235">
                  <c:v>45265</c:v>
                </c:pt>
                <c:pt idx="236">
                  <c:v>45266</c:v>
                </c:pt>
                <c:pt idx="237">
                  <c:v>45267</c:v>
                </c:pt>
                <c:pt idx="238">
                  <c:v>45268</c:v>
                </c:pt>
                <c:pt idx="239">
                  <c:v>45271</c:v>
                </c:pt>
                <c:pt idx="240">
                  <c:v>45272</c:v>
                </c:pt>
                <c:pt idx="241">
                  <c:v>45273</c:v>
                </c:pt>
                <c:pt idx="242">
                  <c:v>45274</c:v>
                </c:pt>
                <c:pt idx="243">
                  <c:v>45275</c:v>
                </c:pt>
                <c:pt idx="244">
                  <c:v>45278</c:v>
                </c:pt>
                <c:pt idx="245">
                  <c:v>45279</c:v>
                </c:pt>
                <c:pt idx="246">
                  <c:v>45280</c:v>
                </c:pt>
                <c:pt idx="247">
                  <c:v>45281</c:v>
                </c:pt>
                <c:pt idx="248">
                  <c:v>45282</c:v>
                </c:pt>
                <c:pt idx="249">
                  <c:v>45285</c:v>
                </c:pt>
                <c:pt idx="250">
                  <c:v>45286</c:v>
                </c:pt>
                <c:pt idx="251">
                  <c:v>45287</c:v>
                </c:pt>
                <c:pt idx="252">
                  <c:v>45288</c:v>
                </c:pt>
                <c:pt idx="253">
                  <c:v>45289</c:v>
                </c:pt>
                <c:pt idx="254">
                  <c:v>45294</c:v>
                </c:pt>
                <c:pt idx="255">
                  <c:v>45295</c:v>
                </c:pt>
                <c:pt idx="256">
                  <c:v>45296</c:v>
                </c:pt>
                <c:pt idx="257">
                  <c:v>45299</c:v>
                </c:pt>
                <c:pt idx="258">
                  <c:v>45300</c:v>
                </c:pt>
                <c:pt idx="259">
                  <c:v>45301</c:v>
                </c:pt>
                <c:pt idx="260">
                  <c:v>45302</c:v>
                </c:pt>
                <c:pt idx="261">
                  <c:v>45303</c:v>
                </c:pt>
                <c:pt idx="262">
                  <c:v>45306</c:v>
                </c:pt>
                <c:pt idx="263">
                  <c:v>45307</c:v>
                </c:pt>
                <c:pt idx="264">
                  <c:v>45308</c:v>
                </c:pt>
                <c:pt idx="265">
                  <c:v>45309</c:v>
                </c:pt>
                <c:pt idx="266">
                  <c:v>45310</c:v>
                </c:pt>
                <c:pt idx="267">
                  <c:v>45313</c:v>
                </c:pt>
                <c:pt idx="268">
                  <c:v>45314</c:v>
                </c:pt>
                <c:pt idx="269">
                  <c:v>45315</c:v>
                </c:pt>
                <c:pt idx="270">
                  <c:v>45316</c:v>
                </c:pt>
                <c:pt idx="271">
                  <c:v>45317</c:v>
                </c:pt>
                <c:pt idx="272">
                  <c:v>45320</c:v>
                </c:pt>
                <c:pt idx="273">
                  <c:v>45321</c:v>
                </c:pt>
                <c:pt idx="274">
                  <c:v>45322</c:v>
                </c:pt>
                <c:pt idx="275">
                  <c:v>45323</c:v>
                </c:pt>
                <c:pt idx="276">
                  <c:v>45324</c:v>
                </c:pt>
                <c:pt idx="277">
                  <c:v>45327</c:v>
                </c:pt>
                <c:pt idx="278">
                  <c:v>45328</c:v>
                </c:pt>
                <c:pt idx="279">
                  <c:v>45329</c:v>
                </c:pt>
                <c:pt idx="280">
                  <c:v>45330</c:v>
                </c:pt>
                <c:pt idx="281">
                  <c:v>45331</c:v>
                </c:pt>
                <c:pt idx="282">
                  <c:v>45334</c:v>
                </c:pt>
                <c:pt idx="283">
                  <c:v>45335</c:v>
                </c:pt>
                <c:pt idx="284">
                  <c:v>45336</c:v>
                </c:pt>
                <c:pt idx="285">
                  <c:v>45337</c:v>
                </c:pt>
                <c:pt idx="286">
                  <c:v>45338</c:v>
                </c:pt>
                <c:pt idx="287">
                  <c:v>45341</c:v>
                </c:pt>
                <c:pt idx="288">
                  <c:v>45342</c:v>
                </c:pt>
                <c:pt idx="289">
                  <c:v>45343</c:v>
                </c:pt>
                <c:pt idx="290">
                  <c:v>45344</c:v>
                </c:pt>
                <c:pt idx="291">
                  <c:v>45348</c:v>
                </c:pt>
                <c:pt idx="292">
                  <c:v>45349</c:v>
                </c:pt>
                <c:pt idx="293">
                  <c:v>45350</c:v>
                </c:pt>
                <c:pt idx="294">
                  <c:v>45351</c:v>
                </c:pt>
                <c:pt idx="295">
                  <c:v>45352</c:v>
                </c:pt>
                <c:pt idx="296">
                  <c:v>45355</c:v>
                </c:pt>
                <c:pt idx="297">
                  <c:v>45356</c:v>
                </c:pt>
                <c:pt idx="298">
                  <c:v>45357</c:v>
                </c:pt>
                <c:pt idx="299">
                  <c:v>45358</c:v>
                </c:pt>
                <c:pt idx="300">
                  <c:v>45362</c:v>
                </c:pt>
                <c:pt idx="301">
                  <c:v>45363</c:v>
                </c:pt>
                <c:pt idx="302">
                  <c:v>45364</c:v>
                </c:pt>
                <c:pt idx="303">
                  <c:v>45365</c:v>
                </c:pt>
                <c:pt idx="304">
                  <c:v>45366</c:v>
                </c:pt>
                <c:pt idx="305">
                  <c:v>45369</c:v>
                </c:pt>
                <c:pt idx="306">
                  <c:v>45370</c:v>
                </c:pt>
                <c:pt idx="307">
                  <c:v>45371</c:v>
                </c:pt>
                <c:pt idx="308">
                  <c:v>45372</c:v>
                </c:pt>
                <c:pt idx="309">
                  <c:v>45373</c:v>
                </c:pt>
                <c:pt idx="310">
                  <c:v>45376</c:v>
                </c:pt>
                <c:pt idx="311">
                  <c:v>45377</c:v>
                </c:pt>
                <c:pt idx="312">
                  <c:v>45378</c:v>
                </c:pt>
                <c:pt idx="313">
                  <c:v>45379</c:v>
                </c:pt>
                <c:pt idx="314">
                  <c:v>45380</c:v>
                </c:pt>
                <c:pt idx="315">
                  <c:v>45383</c:v>
                </c:pt>
                <c:pt idx="316">
                  <c:v>45384</c:v>
                </c:pt>
                <c:pt idx="317">
                  <c:v>45385</c:v>
                </c:pt>
                <c:pt idx="318">
                  <c:v>45386</c:v>
                </c:pt>
                <c:pt idx="319">
                  <c:v>45387</c:v>
                </c:pt>
                <c:pt idx="320">
                  <c:v>45390</c:v>
                </c:pt>
                <c:pt idx="321">
                  <c:v>45391</c:v>
                </c:pt>
                <c:pt idx="322">
                  <c:v>45392</c:v>
                </c:pt>
                <c:pt idx="323">
                  <c:v>45393</c:v>
                </c:pt>
                <c:pt idx="324">
                  <c:v>45394</c:v>
                </c:pt>
                <c:pt idx="325">
                  <c:v>45397</c:v>
                </c:pt>
                <c:pt idx="326">
                  <c:v>45398</c:v>
                </c:pt>
                <c:pt idx="327">
                  <c:v>45399</c:v>
                </c:pt>
                <c:pt idx="328">
                  <c:v>45400</c:v>
                </c:pt>
                <c:pt idx="329">
                  <c:v>45401</c:v>
                </c:pt>
                <c:pt idx="330">
                  <c:v>45404</c:v>
                </c:pt>
                <c:pt idx="331">
                  <c:v>45405</c:v>
                </c:pt>
                <c:pt idx="332">
                  <c:v>45406</c:v>
                </c:pt>
                <c:pt idx="333">
                  <c:v>45407</c:v>
                </c:pt>
                <c:pt idx="334">
                  <c:v>45408</c:v>
                </c:pt>
                <c:pt idx="335">
                  <c:v>45411</c:v>
                </c:pt>
                <c:pt idx="336">
                  <c:v>45412</c:v>
                </c:pt>
                <c:pt idx="337">
                  <c:v>45414</c:v>
                </c:pt>
                <c:pt idx="338">
                  <c:v>45415</c:v>
                </c:pt>
                <c:pt idx="339">
                  <c:v>45418</c:v>
                </c:pt>
                <c:pt idx="340">
                  <c:v>45419</c:v>
                </c:pt>
                <c:pt idx="341">
                  <c:v>45420</c:v>
                </c:pt>
                <c:pt idx="342">
                  <c:v>45422</c:v>
                </c:pt>
                <c:pt idx="343">
                  <c:v>45425</c:v>
                </c:pt>
                <c:pt idx="344">
                  <c:v>45426</c:v>
                </c:pt>
                <c:pt idx="345">
                  <c:v>45427</c:v>
                </c:pt>
                <c:pt idx="346">
                  <c:v>45428</c:v>
                </c:pt>
                <c:pt idx="347">
                  <c:v>45429</c:v>
                </c:pt>
                <c:pt idx="348">
                  <c:v>45432</c:v>
                </c:pt>
                <c:pt idx="349">
                  <c:v>45433</c:v>
                </c:pt>
                <c:pt idx="350">
                  <c:v>45434</c:v>
                </c:pt>
                <c:pt idx="351">
                  <c:v>45435</c:v>
                </c:pt>
                <c:pt idx="352">
                  <c:v>45436</c:v>
                </c:pt>
                <c:pt idx="353">
                  <c:v>45439</c:v>
                </c:pt>
                <c:pt idx="354">
                  <c:v>45440</c:v>
                </c:pt>
                <c:pt idx="355">
                  <c:v>45441</c:v>
                </c:pt>
                <c:pt idx="356">
                  <c:v>45442</c:v>
                </c:pt>
                <c:pt idx="357">
                  <c:v>45443</c:v>
                </c:pt>
                <c:pt idx="358">
                  <c:v>45446</c:v>
                </c:pt>
                <c:pt idx="359">
                  <c:v>45447</c:v>
                </c:pt>
                <c:pt idx="360">
                  <c:v>45448</c:v>
                </c:pt>
                <c:pt idx="361">
                  <c:v>45449</c:v>
                </c:pt>
                <c:pt idx="362">
                  <c:v>45450</c:v>
                </c:pt>
                <c:pt idx="363">
                  <c:v>45453</c:v>
                </c:pt>
                <c:pt idx="364">
                  <c:v>45454</c:v>
                </c:pt>
                <c:pt idx="365">
                  <c:v>45456</c:v>
                </c:pt>
                <c:pt idx="366">
                  <c:v>45457</c:v>
                </c:pt>
                <c:pt idx="367">
                  <c:v>45460</c:v>
                </c:pt>
                <c:pt idx="368">
                  <c:v>45461</c:v>
                </c:pt>
                <c:pt idx="369">
                  <c:v>45462</c:v>
                </c:pt>
                <c:pt idx="370">
                  <c:v>45463</c:v>
                </c:pt>
                <c:pt idx="371">
                  <c:v>45464</c:v>
                </c:pt>
                <c:pt idx="372">
                  <c:v>45467</c:v>
                </c:pt>
                <c:pt idx="373">
                  <c:v>45468</c:v>
                </c:pt>
                <c:pt idx="374">
                  <c:v>45469</c:v>
                </c:pt>
                <c:pt idx="375">
                  <c:v>45470</c:v>
                </c:pt>
                <c:pt idx="376">
                  <c:v>45471</c:v>
                </c:pt>
                <c:pt idx="377">
                  <c:v>45474</c:v>
                </c:pt>
                <c:pt idx="378">
                  <c:v>45475</c:v>
                </c:pt>
                <c:pt idx="379">
                  <c:v>45476</c:v>
                </c:pt>
                <c:pt idx="380">
                  <c:v>45477</c:v>
                </c:pt>
                <c:pt idx="381">
                  <c:v>45478</c:v>
                </c:pt>
                <c:pt idx="382">
                  <c:v>45481</c:v>
                </c:pt>
                <c:pt idx="383">
                  <c:v>45482</c:v>
                </c:pt>
                <c:pt idx="384">
                  <c:v>45483</c:v>
                </c:pt>
                <c:pt idx="385">
                  <c:v>45484</c:v>
                </c:pt>
                <c:pt idx="386">
                  <c:v>45485</c:v>
                </c:pt>
                <c:pt idx="387">
                  <c:v>45488</c:v>
                </c:pt>
                <c:pt idx="388">
                  <c:v>45489</c:v>
                </c:pt>
                <c:pt idx="389">
                  <c:v>45490</c:v>
                </c:pt>
                <c:pt idx="390">
                  <c:v>45491</c:v>
                </c:pt>
                <c:pt idx="391">
                  <c:v>45492</c:v>
                </c:pt>
                <c:pt idx="392">
                  <c:v>45495</c:v>
                </c:pt>
                <c:pt idx="393">
                  <c:v>45496</c:v>
                </c:pt>
                <c:pt idx="394">
                  <c:v>45497</c:v>
                </c:pt>
                <c:pt idx="395">
                  <c:v>45498</c:v>
                </c:pt>
                <c:pt idx="396">
                  <c:v>45499</c:v>
                </c:pt>
                <c:pt idx="397">
                  <c:v>45502</c:v>
                </c:pt>
                <c:pt idx="398">
                  <c:v>45503</c:v>
                </c:pt>
                <c:pt idx="399">
                  <c:v>45504</c:v>
                </c:pt>
                <c:pt idx="400">
                  <c:v>45505</c:v>
                </c:pt>
                <c:pt idx="401">
                  <c:v>45506</c:v>
                </c:pt>
                <c:pt idx="402">
                  <c:v>45509</c:v>
                </c:pt>
                <c:pt idx="403">
                  <c:v>45510</c:v>
                </c:pt>
                <c:pt idx="404">
                  <c:v>45511</c:v>
                </c:pt>
                <c:pt idx="405">
                  <c:v>45512</c:v>
                </c:pt>
                <c:pt idx="406">
                  <c:v>45513</c:v>
                </c:pt>
                <c:pt idx="407">
                  <c:v>45516</c:v>
                </c:pt>
                <c:pt idx="408">
                  <c:v>45517</c:v>
                </c:pt>
                <c:pt idx="409">
                  <c:v>45518</c:v>
                </c:pt>
                <c:pt idx="410">
                  <c:v>45519</c:v>
                </c:pt>
                <c:pt idx="411">
                  <c:v>45520</c:v>
                </c:pt>
                <c:pt idx="412">
                  <c:v>45523</c:v>
                </c:pt>
                <c:pt idx="413">
                  <c:v>45524</c:v>
                </c:pt>
                <c:pt idx="414">
                  <c:v>45525</c:v>
                </c:pt>
                <c:pt idx="415">
                  <c:v>45526</c:v>
                </c:pt>
                <c:pt idx="416">
                  <c:v>45527</c:v>
                </c:pt>
                <c:pt idx="417">
                  <c:v>45530</c:v>
                </c:pt>
                <c:pt idx="418">
                  <c:v>45531</c:v>
                </c:pt>
                <c:pt idx="419">
                  <c:v>45532</c:v>
                </c:pt>
                <c:pt idx="420">
                  <c:v>45533</c:v>
                </c:pt>
                <c:pt idx="421">
                  <c:v>45534</c:v>
                </c:pt>
                <c:pt idx="422">
                  <c:v>45537</c:v>
                </c:pt>
                <c:pt idx="423">
                  <c:v>45538</c:v>
                </c:pt>
                <c:pt idx="424">
                  <c:v>45539</c:v>
                </c:pt>
                <c:pt idx="425">
                  <c:v>45540</c:v>
                </c:pt>
                <c:pt idx="426">
                  <c:v>45541</c:v>
                </c:pt>
                <c:pt idx="427">
                  <c:v>45544</c:v>
                </c:pt>
                <c:pt idx="428">
                  <c:v>45545</c:v>
                </c:pt>
                <c:pt idx="429">
                  <c:v>45546</c:v>
                </c:pt>
                <c:pt idx="430">
                  <c:v>45547</c:v>
                </c:pt>
                <c:pt idx="431">
                  <c:v>45548</c:v>
                </c:pt>
                <c:pt idx="432">
                  <c:v>45551</c:v>
                </c:pt>
                <c:pt idx="433">
                  <c:v>45552</c:v>
                </c:pt>
                <c:pt idx="434">
                  <c:v>45553</c:v>
                </c:pt>
                <c:pt idx="435">
                  <c:v>45554</c:v>
                </c:pt>
                <c:pt idx="436">
                  <c:v>45555</c:v>
                </c:pt>
                <c:pt idx="437">
                  <c:v>45558</c:v>
                </c:pt>
                <c:pt idx="438">
                  <c:v>45559</c:v>
                </c:pt>
                <c:pt idx="439">
                  <c:v>45560</c:v>
                </c:pt>
                <c:pt idx="440">
                  <c:v>45561</c:v>
                </c:pt>
                <c:pt idx="441">
                  <c:v>45562</c:v>
                </c:pt>
                <c:pt idx="442">
                  <c:v>45565</c:v>
                </c:pt>
                <c:pt idx="443">
                  <c:v>45566</c:v>
                </c:pt>
                <c:pt idx="444">
                  <c:v>45567</c:v>
                </c:pt>
                <c:pt idx="445">
                  <c:v>45568</c:v>
                </c:pt>
                <c:pt idx="446">
                  <c:v>45569</c:v>
                </c:pt>
                <c:pt idx="447">
                  <c:v>45572</c:v>
                </c:pt>
                <c:pt idx="448">
                  <c:v>45573</c:v>
                </c:pt>
                <c:pt idx="449">
                  <c:v>45574</c:v>
                </c:pt>
                <c:pt idx="450">
                  <c:v>45575</c:v>
                </c:pt>
                <c:pt idx="451">
                  <c:v>45576</c:v>
                </c:pt>
                <c:pt idx="452">
                  <c:v>45579</c:v>
                </c:pt>
                <c:pt idx="453">
                  <c:v>45580</c:v>
                </c:pt>
                <c:pt idx="454">
                  <c:v>45581</c:v>
                </c:pt>
                <c:pt idx="455">
                  <c:v>45582</c:v>
                </c:pt>
                <c:pt idx="456">
                  <c:v>45583</c:v>
                </c:pt>
                <c:pt idx="457">
                  <c:v>45586</c:v>
                </c:pt>
                <c:pt idx="458">
                  <c:v>45587</c:v>
                </c:pt>
                <c:pt idx="459">
                  <c:v>45588</c:v>
                </c:pt>
                <c:pt idx="460">
                  <c:v>45589</c:v>
                </c:pt>
                <c:pt idx="461">
                  <c:v>45590</c:v>
                </c:pt>
                <c:pt idx="462">
                  <c:v>45593</c:v>
                </c:pt>
                <c:pt idx="463">
                  <c:v>45594</c:v>
                </c:pt>
                <c:pt idx="464">
                  <c:v>45595</c:v>
                </c:pt>
                <c:pt idx="465">
                  <c:v>45596</c:v>
                </c:pt>
                <c:pt idx="466">
                  <c:v>45597</c:v>
                </c:pt>
                <c:pt idx="467">
                  <c:v>45601</c:v>
                </c:pt>
                <c:pt idx="468">
                  <c:v>45602</c:v>
                </c:pt>
                <c:pt idx="469">
                  <c:v>45603</c:v>
                </c:pt>
                <c:pt idx="470">
                  <c:v>45604</c:v>
                </c:pt>
                <c:pt idx="471">
                  <c:v>45607</c:v>
                </c:pt>
                <c:pt idx="472">
                  <c:v>45608</c:v>
                </c:pt>
                <c:pt idx="473">
                  <c:v>45609</c:v>
                </c:pt>
                <c:pt idx="474">
                  <c:v>45610</c:v>
                </c:pt>
                <c:pt idx="475">
                  <c:v>45611</c:v>
                </c:pt>
                <c:pt idx="476">
                  <c:v>45614</c:v>
                </c:pt>
                <c:pt idx="477">
                  <c:v>45615</c:v>
                </c:pt>
                <c:pt idx="478">
                  <c:v>45616</c:v>
                </c:pt>
                <c:pt idx="479">
                  <c:v>45617</c:v>
                </c:pt>
                <c:pt idx="480">
                  <c:v>45618</c:v>
                </c:pt>
                <c:pt idx="481">
                  <c:v>45621</c:v>
                </c:pt>
                <c:pt idx="482">
                  <c:v>45622</c:v>
                </c:pt>
                <c:pt idx="483">
                  <c:v>45623</c:v>
                </c:pt>
                <c:pt idx="484">
                  <c:v>45624</c:v>
                </c:pt>
                <c:pt idx="485">
                  <c:v>45625</c:v>
                </c:pt>
                <c:pt idx="486">
                  <c:v>45628</c:v>
                </c:pt>
                <c:pt idx="487">
                  <c:v>45629</c:v>
                </c:pt>
                <c:pt idx="488">
                  <c:v>45630</c:v>
                </c:pt>
                <c:pt idx="489">
                  <c:v>45631</c:v>
                </c:pt>
                <c:pt idx="490">
                  <c:v>45632</c:v>
                </c:pt>
                <c:pt idx="491">
                  <c:v>45635</c:v>
                </c:pt>
                <c:pt idx="492">
                  <c:v>45636</c:v>
                </c:pt>
                <c:pt idx="493">
                  <c:v>45637</c:v>
                </c:pt>
                <c:pt idx="494">
                  <c:v>45638</c:v>
                </c:pt>
                <c:pt idx="495">
                  <c:v>45639</c:v>
                </c:pt>
                <c:pt idx="496">
                  <c:v>45642</c:v>
                </c:pt>
                <c:pt idx="497">
                  <c:v>45643</c:v>
                </c:pt>
                <c:pt idx="498">
                  <c:v>45644</c:v>
                </c:pt>
                <c:pt idx="499">
                  <c:v>45645</c:v>
                </c:pt>
                <c:pt idx="500">
                  <c:v>45646</c:v>
                </c:pt>
                <c:pt idx="501">
                  <c:v>45649</c:v>
                </c:pt>
                <c:pt idx="502">
                  <c:v>45650</c:v>
                </c:pt>
                <c:pt idx="503">
                  <c:v>45651</c:v>
                </c:pt>
                <c:pt idx="504">
                  <c:v>45652</c:v>
                </c:pt>
                <c:pt idx="505">
                  <c:v>45653</c:v>
                </c:pt>
                <c:pt idx="506">
                  <c:v>45656</c:v>
                </c:pt>
              </c:numCache>
            </c:numRef>
          </c:cat>
          <c:val>
            <c:numRef>
              <c:f>'2'!$B$6:$B$512</c:f>
            </c:numRef>
          </c:val>
          <c:smooth val="0"/>
          <c:extLst>
            <c:ext xmlns:c16="http://schemas.microsoft.com/office/drawing/2014/chart" uri="{C3380CC4-5D6E-409C-BE32-E72D297353CC}">
              <c16:uniqueId val="{00000000-81E5-448E-8065-477EB0C65CE5}"/>
            </c:ext>
          </c:extLst>
        </c:ser>
        <c:ser>
          <c:idx val="1"/>
          <c:order val="1"/>
          <c:tx>
            <c:strRef>
              <c:f>'2'!$C$5</c:f>
              <c:strCache>
                <c:ptCount val="1"/>
                <c:pt idx="0">
                  <c:v>Индекс МосБиржи IPO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'2'!$A$6:$A$512</c:f>
              <c:numCache>
                <c:formatCode>m/d/yyyy</c:formatCode>
                <c:ptCount val="507"/>
                <c:pt idx="0">
                  <c:v>44929</c:v>
                </c:pt>
                <c:pt idx="1">
                  <c:v>44930</c:v>
                </c:pt>
                <c:pt idx="2">
                  <c:v>44931</c:v>
                </c:pt>
                <c:pt idx="3">
                  <c:v>44932</c:v>
                </c:pt>
                <c:pt idx="4">
                  <c:v>44935</c:v>
                </c:pt>
                <c:pt idx="5">
                  <c:v>44936</c:v>
                </c:pt>
                <c:pt idx="6">
                  <c:v>44937</c:v>
                </c:pt>
                <c:pt idx="7">
                  <c:v>44938</c:v>
                </c:pt>
                <c:pt idx="8">
                  <c:v>44939</c:v>
                </c:pt>
                <c:pt idx="9">
                  <c:v>44942</c:v>
                </c:pt>
                <c:pt idx="10">
                  <c:v>44943</c:v>
                </c:pt>
                <c:pt idx="11">
                  <c:v>44944</c:v>
                </c:pt>
                <c:pt idx="12">
                  <c:v>44945</c:v>
                </c:pt>
                <c:pt idx="13">
                  <c:v>44946</c:v>
                </c:pt>
                <c:pt idx="14">
                  <c:v>44949</c:v>
                </c:pt>
                <c:pt idx="15">
                  <c:v>44950</c:v>
                </c:pt>
                <c:pt idx="16">
                  <c:v>44951</c:v>
                </c:pt>
                <c:pt idx="17">
                  <c:v>44952</c:v>
                </c:pt>
                <c:pt idx="18">
                  <c:v>44953</c:v>
                </c:pt>
                <c:pt idx="19">
                  <c:v>44956</c:v>
                </c:pt>
                <c:pt idx="20">
                  <c:v>44957</c:v>
                </c:pt>
                <c:pt idx="21">
                  <c:v>44958</c:v>
                </c:pt>
                <c:pt idx="22">
                  <c:v>44959</c:v>
                </c:pt>
                <c:pt idx="23">
                  <c:v>44960</c:v>
                </c:pt>
                <c:pt idx="24">
                  <c:v>44963</c:v>
                </c:pt>
                <c:pt idx="25">
                  <c:v>44964</c:v>
                </c:pt>
                <c:pt idx="26">
                  <c:v>44965</c:v>
                </c:pt>
                <c:pt idx="27">
                  <c:v>44966</c:v>
                </c:pt>
                <c:pt idx="28">
                  <c:v>44967</c:v>
                </c:pt>
                <c:pt idx="29">
                  <c:v>44970</c:v>
                </c:pt>
                <c:pt idx="30">
                  <c:v>44971</c:v>
                </c:pt>
                <c:pt idx="31">
                  <c:v>44972</c:v>
                </c:pt>
                <c:pt idx="32">
                  <c:v>44973</c:v>
                </c:pt>
                <c:pt idx="33">
                  <c:v>44974</c:v>
                </c:pt>
                <c:pt idx="34">
                  <c:v>44977</c:v>
                </c:pt>
                <c:pt idx="35">
                  <c:v>44978</c:v>
                </c:pt>
                <c:pt idx="36">
                  <c:v>44979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45006</c:v>
                </c:pt>
                <c:pt idx="54">
                  <c:v>45007</c:v>
                </c:pt>
                <c:pt idx="55">
                  <c:v>45008</c:v>
                </c:pt>
                <c:pt idx="56">
                  <c:v>45009</c:v>
                </c:pt>
                <c:pt idx="57">
                  <c:v>45012</c:v>
                </c:pt>
                <c:pt idx="58">
                  <c:v>45013</c:v>
                </c:pt>
                <c:pt idx="59">
                  <c:v>45014</c:v>
                </c:pt>
                <c:pt idx="60">
                  <c:v>45015</c:v>
                </c:pt>
                <c:pt idx="61">
                  <c:v>45016</c:v>
                </c:pt>
                <c:pt idx="62">
                  <c:v>45019</c:v>
                </c:pt>
                <c:pt idx="63">
                  <c:v>45020</c:v>
                </c:pt>
                <c:pt idx="64">
                  <c:v>45021</c:v>
                </c:pt>
                <c:pt idx="65">
                  <c:v>45022</c:v>
                </c:pt>
                <c:pt idx="66">
                  <c:v>45023</c:v>
                </c:pt>
                <c:pt idx="67">
                  <c:v>45026</c:v>
                </c:pt>
                <c:pt idx="68">
                  <c:v>45027</c:v>
                </c:pt>
                <c:pt idx="69">
                  <c:v>45028</c:v>
                </c:pt>
                <c:pt idx="70">
                  <c:v>45029</c:v>
                </c:pt>
                <c:pt idx="71">
                  <c:v>45030</c:v>
                </c:pt>
                <c:pt idx="72">
                  <c:v>45033</c:v>
                </c:pt>
                <c:pt idx="73">
                  <c:v>45034</c:v>
                </c:pt>
                <c:pt idx="74">
                  <c:v>45035</c:v>
                </c:pt>
                <c:pt idx="75">
                  <c:v>45036</c:v>
                </c:pt>
                <c:pt idx="76">
                  <c:v>45037</c:v>
                </c:pt>
                <c:pt idx="77">
                  <c:v>45040</c:v>
                </c:pt>
                <c:pt idx="78">
                  <c:v>45041</c:v>
                </c:pt>
                <c:pt idx="79">
                  <c:v>45042</c:v>
                </c:pt>
                <c:pt idx="80">
                  <c:v>45043</c:v>
                </c:pt>
                <c:pt idx="81">
                  <c:v>45044</c:v>
                </c:pt>
                <c:pt idx="82">
                  <c:v>45048</c:v>
                </c:pt>
                <c:pt idx="83">
                  <c:v>45049</c:v>
                </c:pt>
                <c:pt idx="84">
                  <c:v>45050</c:v>
                </c:pt>
                <c:pt idx="85">
                  <c:v>45051</c:v>
                </c:pt>
                <c:pt idx="86">
                  <c:v>45054</c:v>
                </c:pt>
                <c:pt idx="87">
                  <c:v>45056</c:v>
                </c:pt>
                <c:pt idx="88">
                  <c:v>45057</c:v>
                </c:pt>
                <c:pt idx="89">
                  <c:v>45058</c:v>
                </c:pt>
                <c:pt idx="90">
                  <c:v>45061</c:v>
                </c:pt>
                <c:pt idx="91">
                  <c:v>45062</c:v>
                </c:pt>
                <c:pt idx="92">
                  <c:v>45063</c:v>
                </c:pt>
                <c:pt idx="93">
                  <c:v>45064</c:v>
                </c:pt>
                <c:pt idx="94">
                  <c:v>45065</c:v>
                </c:pt>
                <c:pt idx="95">
                  <c:v>45068</c:v>
                </c:pt>
                <c:pt idx="96">
                  <c:v>45069</c:v>
                </c:pt>
                <c:pt idx="97">
                  <c:v>45070</c:v>
                </c:pt>
                <c:pt idx="98">
                  <c:v>45071</c:v>
                </c:pt>
                <c:pt idx="99">
                  <c:v>45072</c:v>
                </c:pt>
                <c:pt idx="100">
                  <c:v>45075</c:v>
                </c:pt>
                <c:pt idx="101">
                  <c:v>45076</c:v>
                </c:pt>
                <c:pt idx="102">
                  <c:v>45077</c:v>
                </c:pt>
                <c:pt idx="103">
                  <c:v>45078</c:v>
                </c:pt>
                <c:pt idx="104">
                  <c:v>45079</c:v>
                </c:pt>
                <c:pt idx="105">
                  <c:v>45082</c:v>
                </c:pt>
                <c:pt idx="106">
                  <c:v>45083</c:v>
                </c:pt>
                <c:pt idx="107">
                  <c:v>45084</c:v>
                </c:pt>
                <c:pt idx="108">
                  <c:v>45085</c:v>
                </c:pt>
                <c:pt idx="109">
                  <c:v>45086</c:v>
                </c:pt>
                <c:pt idx="110">
                  <c:v>45090</c:v>
                </c:pt>
                <c:pt idx="111">
                  <c:v>45091</c:v>
                </c:pt>
                <c:pt idx="112">
                  <c:v>45092</c:v>
                </c:pt>
                <c:pt idx="113">
                  <c:v>45093</c:v>
                </c:pt>
                <c:pt idx="114">
                  <c:v>45096</c:v>
                </c:pt>
                <c:pt idx="115">
                  <c:v>45097</c:v>
                </c:pt>
                <c:pt idx="116">
                  <c:v>45098</c:v>
                </c:pt>
                <c:pt idx="117">
                  <c:v>45099</c:v>
                </c:pt>
                <c:pt idx="118">
                  <c:v>45100</c:v>
                </c:pt>
                <c:pt idx="119">
                  <c:v>45103</c:v>
                </c:pt>
                <c:pt idx="120">
                  <c:v>45104</c:v>
                </c:pt>
                <c:pt idx="121">
                  <c:v>45105</c:v>
                </c:pt>
                <c:pt idx="122">
                  <c:v>45106</c:v>
                </c:pt>
                <c:pt idx="123">
                  <c:v>45107</c:v>
                </c:pt>
                <c:pt idx="124">
                  <c:v>45110</c:v>
                </c:pt>
                <c:pt idx="125">
                  <c:v>45111</c:v>
                </c:pt>
                <c:pt idx="126">
                  <c:v>45112</c:v>
                </c:pt>
                <c:pt idx="127">
                  <c:v>45113</c:v>
                </c:pt>
                <c:pt idx="128">
                  <c:v>45114</c:v>
                </c:pt>
                <c:pt idx="129">
                  <c:v>45117</c:v>
                </c:pt>
                <c:pt idx="130">
                  <c:v>45118</c:v>
                </c:pt>
                <c:pt idx="131">
                  <c:v>45119</c:v>
                </c:pt>
                <c:pt idx="132">
                  <c:v>45120</c:v>
                </c:pt>
                <c:pt idx="133">
                  <c:v>45121</c:v>
                </c:pt>
                <c:pt idx="134">
                  <c:v>45124</c:v>
                </c:pt>
                <c:pt idx="135">
                  <c:v>45125</c:v>
                </c:pt>
                <c:pt idx="136">
                  <c:v>45126</c:v>
                </c:pt>
                <c:pt idx="137">
                  <c:v>45127</c:v>
                </c:pt>
                <c:pt idx="138">
                  <c:v>45128</c:v>
                </c:pt>
                <c:pt idx="139">
                  <c:v>45131</c:v>
                </c:pt>
                <c:pt idx="140">
                  <c:v>45132</c:v>
                </c:pt>
                <c:pt idx="141">
                  <c:v>45133</c:v>
                </c:pt>
                <c:pt idx="142">
                  <c:v>45134</c:v>
                </c:pt>
                <c:pt idx="143">
                  <c:v>45135</c:v>
                </c:pt>
                <c:pt idx="144">
                  <c:v>45138</c:v>
                </c:pt>
                <c:pt idx="145">
                  <c:v>45139</c:v>
                </c:pt>
                <c:pt idx="146">
                  <c:v>45140</c:v>
                </c:pt>
                <c:pt idx="147">
                  <c:v>45141</c:v>
                </c:pt>
                <c:pt idx="148">
                  <c:v>45142</c:v>
                </c:pt>
                <c:pt idx="149">
                  <c:v>45145</c:v>
                </c:pt>
                <c:pt idx="150">
                  <c:v>45146</c:v>
                </c:pt>
                <c:pt idx="151">
                  <c:v>45147</c:v>
                </c:pt>
                <c:pt idx="152">
                  <c:v>45148</c:v>
                </c:pt>
                <c:pt idx="153">
                  <c:v>45149</c:v>
                </c:pt>
                <c:pt idx="154">
                  <c:v>45152</c:v>
                </c:pt>
                <c:pt idx="155">
                  <c:v>45153</c:v>
                </c:pt>
                <c:pt idx="156">
                  <c:v>45154</c:v>
                </c:pt>
                <c:pt idx="157">
                  <c:v>45155</c:v>
                </c:pt>
                <c:pt idx="158">
                  <c:v>45156</c:v>
                </c:pt>
                <c:pt idx="159">
                  <c:v>45159</c:v>
                </c:pt>
                <c:pt idx="160">
                  <c:v>45160</c:v>
                </c:pt>
                <c:pt idx="161">
                  <c:v>45161</c:v>
                </c:pt>
                <c:pt idx="162">
                  <c:v>45162</c:v>
                </c:pt>
                <c:pt idx="163">
                  <c:v>45163</c:v>
                </c:pt>
                <c:pt idx="164">
                  <c:v>45166</c:v>
                </c:pt>
                <c:pt idx="165">
                  <c:v>45167</c:v>
                </c:pt>
                <c:pt idx="166">
                  <c:v>45168</c:v>
                </c:pt>
                <c:pt idx="167">
                  <c:v>45169</c:v>
                </c:pt>
                <c:pt idx="168">
                  <c:v>45170</c:v>
                </c:pt>
                <c:pt idx="169">
                  <c:v>45173</c:v>
                </c:pt>
                <c:pt idx="170">
                  <c:v>45174</c:v>
                </c:pt>
                <c:pt idx="171">
                  <c:v>45175</c:v>
                </c:pt>
                <c:pt idx="172">
                  <c:v>45176</c:v>
                </c:pt>
                <c:pt idx="173">
                  <c:v>45177</c:v>
                </c:pt>
                <c:pt idx="174">
                  <c:v>45180</c:v>
                </c:pt>
                <c:pt idx="175">
                  <c:v>45181</c:v>
                </c:pt>
                <c:pt idx="176">
                  <c:v>45182</c:v>
                </c:pt>
                <c:pt idx="177">
                  <c:v>45183</c:v>
                </c:pt>
                <c:pt idx="178">
                  <c:v>45184</c:v>
                </c:pt>
                <c:pt idx="179">
                  <c:v>45187</c:v>
                </c:pt>
                <c:pt idx="180">
                  <c:v>45188</c:v>
                </c:pt>
                <c:pt idx="181">
                  <c:v>45189</c:v>
                </c:pt>
                <c:pt idx="182">
                  <c:v>45190</c:v>
                </c:pt>
                <c:pt idx="183">
                  <c:v>45191</c:v>
                </c:pt>
                <c:pt idx="184">
                  <c:v>45194</c:v>
                </c:pt>
                <c:pt idx="185">
                  <c:v>45195</c:v>
                </c:pt>
                <c:pt idx="186">
                  <c:v>45196</c:v>
                </c:pt>
                <c:pt idx="187">
                  <c:v>45197</c:v>
                </c:pt>
                <c:pt idx="188">
                  <c:v>45198</c:v>
                </c:pt>
                <c:pt idx="189">
                  <c:v>45201</c:v>
                </c:pt>
                <c:pt idx="190">
                  <c:v>45202</c:v>
                </c:pt>
                <c:pt idx="191">
                  <c:v>45203</c:v>
                </c:pt>
                <c:pt idx="192">
                  <c:v>45204</c:v>
                </c:pt>
                <c:pt idx="193">
                  <c:v>45205</c:v>
                </c:pt>
                <c:pt idx="194">
                  <c:v>45208</c:v>
                </c:pt>
                <c:pt idx="195">
                  <c:v>45209</c:v>
                </c:pt>
                <c:pt idx="196">
                  <c:v>45210</c:v>
                </c:pt>
                <c:pt idx="197">
                  <c:v>45211</c:v>
                </c:pt>
                <c:pt idx="198">
                  <c:v>45212</c:v>
                </c:pt>
                <c:pt idx="199">
                  <c:v>45215</c:v>
                </c:pt>
                <c:pt idx="200">
                  <c:v>45216</c:v>
                </c:pt>
                <c:pt idx="201">
                  <c:v>45217</c:v>
                </c:pt>
                <c:pt idx="202">
                  <c:v>45218</c:v>
                </c:pt>
                <c:pt idx="203">
                  <c:v>45219</c:v>
                </c:pt>
                <c:pt idx="204">
                  <c:v>45222</c:v>
                </c:pt>
                <c:pt idx="205">
                  <c:v>45223</c:v>
                </c:pt>
                <c:pt idx="206">
                  <c:v>45224</c:v>
                </c:pt>
                <c:pt idx="207">
                  <c:v>45225</c:v>
                </c:pt>
                <c:pt idx="208">
                  <c:v>45226</c:v>
                </c:pt>
                <c:pt idx="209">
                  <c:v>45229</c:v>
                </c:pt>
                <c:pt idx="210">
                  <c:v>45230</c:v>
                </c:pt>
                <c:pt idx="211">
                  <c:v>45231</c:v>
                </c:pt>
                <c:pt idx="212">
                  <c:v>45232</c:v>
                </c:pt>
                <c:pt idx="213">
                  <c:v>45233</c:v>
                </c:pt>
                <c:pt idx="214">
                  <c:v>45236</c:v>
                </c:pt>
                <c:pt idx="215">
                  <c:v>45237</c:v>
                </c:pt>
                <c:pt idx="216">
                  <c:v>45238</c:v>
                </c:pt>
                <c:pt idx="217">
                  <c:v>45239</c:v>
                </c:pt>
                <c:pt idx="218">
                  <c:v>45240</c:v>
                </c:pt>
                <c:pt idx="219">
                  <c:v>45243</c:v>
                </c:pt>
                <c:pt idx="220">
                  <c:v>45244</c:v>
                </c:pt>
                <c:pt idx="221">
                  <c:v>45245</c:v>
                </c:pt>
                <c:pt idx="222">
                  <c:v>45246</c:v>
                </c:pt>
                <c:pt idx="223">
                  <c:v>45247</c:v>
                </c:pt>
                <c:pt idx="224">
                  <c:v>45250</c:v>
                </c:pt>
                <c:pt idx="225">
                  <c:v>45251</c:v>
                </c:pt>
                <c:pt idx="226">
                  <c:v>45252</c:v>
                </c:pt>
                <c:pt idx="227">
                  <c:v>45253</c:v>
                </c:pt>
                <c:pt idx="228">
                  <c:v>45254</c:v>
                </c:pt>
                <c:pt idx="229">
                  <c:v>45257</c:v>
                </c:pt>
                <c:pt idx="230">
                  <c:v>45258</c:v>
                </c:pt>
                <c:pt idx="231">
                  <c:v>45259</c:v>
                </c:pt>
                <c:pt idx="232">
                  <c:v>45260</c:v>
                </c:pt>
                <c:pt idx="233">
                  <c:v>45261</c:v>
                </c:pt>
                <c:pt idx="234">
                  <c:v>45264</c:v>
                </c:pt>
                <c:pt idx="235">
                  <c:v>45265</c:v>
                </c:pt>
                <c:pt idx="236">
                  <c:v>45266</c:v>
                </c:pt>
                <c:pt idx="237">
                  <c:v>45267</c:v>
                </c:pt>
                <c:pt idx="238">
                  <c:v>45268</c:v>
                </c:pt>
                <c:pt idx="239">
                  <c:v>45271</c:v>
                </c:pt>
                <c:pt idx="240">
                  <c:v>45272</c:v>
                </c:pt>
                <c:pt idx="241">
                  <c:v>45273</c:v>
                </c:pt>
                <c:pt idx="242">
                  <c:v>45274</c:v>
                </c:pt>
                <c:pt idx="243">
                  <c:v>45275</c:v>
                </c:pt>
                <c:pt idx="244">
                  <c:v>45278</c:v>
                </c:pt>
                <c:pt idx="245">
                  <c:v>45279</c:v>
                </c:pt>
                <c:pt idx="246">
                  <c:v>45280</c:v>
                </c:pt>
                <c:pt idx="247">
                  <c:v>45281</c:v>
                </c:pt>
                <c:pt idx="248">
                  <c:v>45282</c:v>
                </c:pt>
                <c:pt idx="249">
                  <c:v>45285</c:v>
                </c:pt>
                <c:pt idx="250">
                  <c:v>45286</c:v>
                </c:pt>
                <c:pt idx="251">
                  <c:v>45287</c:v>
                </c:pt>
                <c:pt idx="252">
                  <c:v>45288</c:v>
                </c:pt>
                <c:pt idx="253">
                  <c:v>45289</c:v>
                </c:pt>
                <c:pt idx="254">
                  <c:v>45294</c:v>
                </c:pt>
                <c:pt idx="255">
                  <c:v>45295</c:v>
                </c:pt>
                <c:pt idx="256">
                  <c:v>45296</c:v>
                </c:pt>
                <c:pt idx="257">
                  <c:v>45299</c:v>
                </c:pt>
                <c:pt idx="258">
                  <c:v>45300</c:v>
                </c:pt>
                <c:pt idx="259">
                  <c:v>45301</c:v>
                </c:pt>
                <c:pt idx="260">
                  <c:v>45302</c:v>
                </c:pt>
                <c:pt idx="261">
                  <c:v>45303</c:v>
                </c:pt>
                <c:pt idx="262">
                  <c:v>45306</c:v>
                </c:pt>
                <c:pt idx="263">
                  <c:v>45307</c:v>
                </c:pt>
                <c:pt idx="264">
                  <c:v>45308</c:v>
                </c:pt>
                <c:pt idx="265">
                  <c:v>45309</c:v>
                </c:pt>
                <c:pt idx="266">
                  <c:v>45310</c:v>
                </c:pt>
                <c:pt idx="267">
                  <c:v>45313</c:v>
                </c:pt>
                <c:pt idx="268">
                  <c:v>45314</c:v>
                </c:pt>
                <c:pt idx="269">
                  <c:v>45315</c:v>
                </c:pt>
                <c:pt idx="270">
                  <c:v>45316</c:v>
                </c:pt>
                <c:pt idx="271">
                  <c:v>45317</c:v>
                </c:pt>
                <c:pt idx="272">
                  <c:v>45320</c:v>
                </c:pt>
                <c:pt idx="273">
                  <c:v>45321</c:v>
                </c:pt>
                <c:pt idx="274">
                  <c:v>45322</c:v>
                </c:pt>
                <c:pt idx="275">
                  <c:v>45323</c:v>
                </c:pt>
                <c:pt idx="276">
                  <c:v>45324</c:v>
                </c:pt>
                <c:pt idx="277">
                  <c:v>45327</c:v>
                </c:pt>
                <c:pt idx="278">
                  <c:v>45328</c:v>
                </c:pt>
                <c:pt idx="279">
                  <c:v>45329</c:v>
                </c:pt>
                <c:pt idx="280">
                  <c:v>45330</c:v>
                </c:pt>
                <c:pt idx="281">
                  <c:v>45331</c:v>
                </c:pt>
                <c:pt idx="282">
                  <c:v>45334</c:v>
                </c:pt>
                <c:pt idx="283">
                  <c:v>45335</c:v>
                </c:pt>
                <c:pt idx="284">
                  <c:v>45336</c:v>
                </c:pt>
                <c:pt idx="285">
                  <c:v>45337</c:v>
                </c:pt>
                <c:pt idx="286">
                  <c:v>45338</c:v>
                </c:pt>
                <c:pt idx="287">
                  <c:v>45341</c:v>
                </c:pt>
                <c:pt idx="288">
                  <c:v>45342</c:v>
                </c:pt>
                <c:pt idx="289">
                  <c:v>45343</c:v>
                </c:pt>
                <c:pt idx="290">
                  <c:v>45344</c:v>
                </c:pt>
                <c:pt idx="291">
                  <c:v>45348</c:v>
                </c:pt>
                <c:pt idx="292">
                  <c:v>45349</c:v>
                </c:pt>
                <c:pt idx="293">
                  <c:v>45350</c:v>
                </c:pt>
                <c:pt idx="294">
                  <c:v>45351</c:v>
                </c:pt>
                <c:pt idx="295">
                  <c:v>45352</c:v>
                </c:pt>
                <c:pt idx="296">
                  <c:v>45355</c:v>
                </c:pt>
                <c:pt idx="297">
                  <c:v>45356</c:v>
                </c:pt>
                <c:pt idx="298">
                  <c:v>45357</c:v>
                </c:pt>
                <c:pt idx="299">
                  <c:v>45358</c:v>
                </c:pt>
                <c:pt idx="300">
                  <c:v>45362</c:v>
                </c:pt>
                <c:pt idx="301">
                  <c:v>45363</c:v>
                </c:pt>
                <c:pt idx="302">
                  <c:v>45364</c:v>
                </c:pt>
                <c:pt idx="303">
                  <c:v>45365</c:v>
                </c:pt>
                <c:pt idx="304">
                  <c:v>45366</c:v>
                </c:pt>
                <c:pt idx="305">
                  <c:v>45369</c:v>
                </c:pt>
                <c:pt idx="306">
                  <c:v>45370</c:v>
                </c:pt>
                <c:pt idx="307">
                  <c:v>45371</c:v>
                </c:pt>
                <c:pt idx="308">
                  <c:v>45372</c:v>
                </c:pt>
                <c:pt idx="309">
                  <c:v>45373</c:v>
                </c:pt>
                <c:pt idx="310">
                  <c:v>45376</c:v>
                </c:pt>
                <c:pt idx="311">
                  <c:v>45377</c:v>
                </c:pt>
                <c:pt idx="312">
                  <c:v>45378</c:v>
                </c:pt>
                <c:pt idx="313">
                  <c:v>45379</c:v>
                </c:pt>
                <c:pt idx="314">
                  <c:v>45380</c:v>
                </c:pt>
                <c:pt idx="315">
                  <c:v>45383</c:v>
                </c:pt>
                <c:pt idx="316">
                  <c:v>45384</c:v>
                </c:pt>
                <c:pt idx="317">
                  <c:v>45385</c:v>
                </c:pt>
                <c:pt idx="318">
                  <c:v>45386</c:v>
                </c:pt>
                <c:pt idx="319">
                  <c:v>45387</c:v>
                </c:pt>
                <c:pt idx="320">
                  <c:v>45390</c:v>
                </c:pt>
                <c:pt idx="321">
                  <c:v>45391</c:v>
                </c:pt>
                <c:pt idx="322">
                  <c:v>45392</c:v>
                </c:pt>
                <c:pt idx="323">
                  <c:v>45393</c:v>
                </c:pt>
                <c:pt idx="324">
                  <c:v>45394</c:v>
                </c:pt>
                <c:pt idx="325">
                  <c:v>45397</c:v>
                </c:pt>
                <c:pt idx="326">
                  <c:v>45398</c:v>
                </c:pt>
                <c:pt idx="327">
                  <c:v>45399</c:v>
                </c:pt>
                <c:pt idx="328">
                  <c:v>45400</c:v>
                </c:pt>
                <c:pt idx="329">
                  <c:v>45401</c:v>
                </c:pt>
                <c:pt idx="330">
                  <c:v>45404</c:v>
                </c:pt>
                <c:pt idx="331">
                  <c:v>45405</c:v>
                </c:pt>
                <c:pt idx="332">
                  <c:v>45406</c:v>
                </c:pt>
                <c:pt idx="333">
                  <c:v>45407</c:v>
                </c:pt>
                <c:pt idx="334">
                  <c:v>45408</c:v>
                </c:pt>
                <c:pt idx="335">
                  <c:v>45411</c:v>
                </c:pt>
                <c:pt idx="336">
                  <c:v>45412</c:v>
                </c:pt>
                <c:pt idx="337">
                  <c:v>45414</c:v>
                </c:pt>
                <c:pt idx="338">
                  <c:v>45415</c:v>
                </c:pt>
                <c:pt idx="339">
                  <c:v>45418</c:v>
                </c:pt>
                <c:pt idx="340">
                  <c:v>45419</c:v>
                </c:pt>
                <c:pt idx="341">
                  <c:v>45420</c:v>
                </c:pt>
                <c:pt idx="342">
                  <c:v>45422</c:v>
                </c:pt>
                <c:pt idx="343">
                  <c:v>45425</c:v>
                </c:pt>
                <c:pt idx="344">
                  <c:v>45426</c:v>
                </c:pt>
                <c:pt idx="345">
                  <c:v>45427</c:v>
                </c:pt>
                <c:pt idx="346">
                  <c:v>45428</c:v>
                </c:pt>
                <c:pt idx="347">
                  <c:v>45429</c:v>
                </c:pt>
                <c:pt idx="348">
                  <c:v>45432</c:v>
                </c:pt>
                <c:pt idx="349">
                  <c:v>45433</c:v>
                </c:pt>
                <c:pt idx="350">
                  <c:v>45434</c:v>
                </c:pt>
                <c:pt idx="351">
                  <c:v>45435</c:v>
                </c:pt>
                <c:pt idx="352">
                  <c:v>45436</c:v>
                </c:pt>
                <c:pt idx="353">
                  <c:v>45439</c:v>
                </c:pt>
                <c:pt idx="354">
                  <c:v>45440</c:v>
                </c:pt>
                <c:pt idx="355">
                  <c:v>45441</c:v>
                </c:pt>
                <c:pt idx="356">
                  <c:v>45442</c:v>
                </c:pt>
                <c:pt idx="357">
                  <c:v>45443</c:v>
                </c:pt>
                <c:pt idx="358">
                  <c:v>45446</c:v>
                </c:pt>
                <c:pt idx="359">
                  <c:v>45447</c:v>
                </c:pt>
                <c:pt idx="360">
                  <c:v>45448</c:v>
                </c:pt>
                <c:pt idx="361">
                  <c:v>45449</c:v>
                </c:pt>
                <c:pt idx="362">
                  <c:v>45450</c:v>
                </c:pt>
                <c:pt idx="363">
                  <c:v>45453</c:v>
                </c:pt>
                <c:pt idx="364">
                  <c:v>45454</c:v>
                </c:pt>
                <c:pt idx="365">
                  <c:v>45456</c:v>
                </c:pt>
                <c:pt idx="366">
                  <c:v>45457</c:v>
                </c:pt>
                <c:pt idx="367">
                  <c:v>45460</c:v>
                </c:pt>
                <c:pt idx="368">
                  <c:v>45461</c:v>
                </c:pt>
                <c:pt idx="369">
                  <c:v>45462</c:v>
                </c:pt>
                <c:pt idx="370">
                  <c:v>45463</c:v>
                </c:pt>
                <c:pt idx="371">
                  <c:v>45464</c:v>
                </c:pt>
                <c:pt idx="372">
                  <c:v>45467</c:v>
                </c:pt>
                <c:pt idx="373">
                  <c:v>45468</c:v>
                </c:pt>
                <c:pt idx="374">
                  <c:v>45469</c:v>
                </c:pt>
                <c:pt idx="375">
                  <c:v>45470</c:v>
                </c:pt>
                <c:pt idx="376">
                  <c:v>45471</c:v>
                </c:pt>
                <c:pt idx="377">
                  <c:v>45474</c:v>
                </c:pt>
                <c:pt idx="378">
                  <c:v>45475</c:v>
                </c:pt>
                <c:pt idx="379">
                  <c:v>45476</c:v>
                </c:pt>
                <c:pt idx="380">
                  <c:v>45477</c:v>
                </c:pt>
                <c:pt idx="381">
                  <c:v>45478</c:v>
                </c:pt>
                <c:pt idx="382">
                  <c:v>45481</c:v>
                </c:pt>
                <c:pt idx="383">
                  <c:v>45482</c:v>
                </c:pt>
                <c:pt idx="384">
                  <c:v>45483</c:v>
                </c:pt>
                <c:pt idx="385">
                  <c:v>45484</c:v>
                </c:pt>
                <c:pt idx="386">
                  <c:v>45485</c:v>
                </c:pt>
                <c:pt idx="387">
                  <c:v>45488</c:v>
                </c:pt>
                <c:pt idx="388">
                  <c:v>45489</c:v>
                </c:pt>
                <c:pt idx="389">
                  <c:v>45490</c:v>
                </c:pt>
                <c:pt idx="390">
                  <c:v>45491</c:v>
                </c:pt>
                <c:pt idx="391">
                  <c:v>45492</c:v>
                </c:pt>
                <c:pt idx="392">
                  <c:v>45495</c:v>
                </c:pt>
                <c:pt idx="393">
                  <c:v>45496</c:v>
                </c:pt>
                <c:pt idx="394">
                  <c:v>45497</c:v>
                </c:pt>
                <c:pt idx="395">
                  <c:v>45498</c:v>
                </c:pt>
                <c:pt idx="396">
                  <c:v>45499</c:v>
                </c:pt>
                <c:pt idx="397">
                  <c:v>45502</c:v>
                </c:pt>
                <c:pt idx="398">
                  <c:v>45503</c:v>
                </c:pt>
                <c:pt idx="399">
                  <c:v>45504</c:v>
                </c:pt>
                <c:pt idx="400">
                  <c:v>45505</c:v>
                </c:pt>
                <c:pt idx="401">
                  <c:v>45506</c:v>
                </c:pt>
                <c:pt idx="402">
                  <c:v>45509</c:v>
                </c:pt>
                <c:pt idx="403">
                  <c:v>45510</c:v>
                </c:pt>
                <c:pt idx="404">
                  <c:v>45511</c:v>
                </c:pt>
                <c:pt idx="405">
                  <c:v>45512</c:v>
                </c:pt>
                <c:pt idx="406">
                  <c:v>45513</c:v>
                </c:pt>
                <c:pt idx="407">
                  <c:v>45516</c:v>
                </c:pt>
                <c:pt idx="408">
                  <c:v>45517</c:v>
                </c:pt>
                <c:pt idx="409">
                  <c:v>45518</c:v>
                </c:pt>
                <c:pt idx="410">
                  <c:v>45519</c:v>
                </c:pt>
                <c:pt idx="411">
                  <c:v>45520</c:v>
                </c:pt>
                <c:pt idx="412">
                  <c:v>45523</c:v>
                </c:pt>
                <c:pt idx="413">
                  <c:v>45524</c:v>
                </c:pt>
                <c:pt idx="414">
                  <c:v>45525</c:v>
                </c:pt>
                <c:pt idx="415">
                  <c:v>45526</c:v>
                </c:pt>
                <c:pt idx="416">
                  <c:v>45527</c:v>
                </c:pt>
                <c:pt idx="417">
                  <c:v>45530</c:v>
                </c:pt>
                <c:pt idx="418">
                  <c:v>45531</c:v>
                </c:pt>
                <c:pt idx="419">
                  <c:v>45532</c:v>
                </c:pt>
                <c:pt idx="420">
                  <c:v>45533</c:v>
                </c:pt>
                <c:pt idx="421">
                  <c:v>45534</c:v>
                </c:pt>
                <c:pt idx="422">
                  <c:v>45537</c:v>
                </c:pt>
                <c:pt idx="423">
                  <c:v>45538</c:v>
                </c:pt>
                <c:pt idx="424">
                  <c:v>45539</c:v>
                </c:pt>
                <c:pt idx="425">
                  <c:v>45540</c:v>
                </c:pt>
                <c:pt idx="426">
                  <c:v>45541</c:v>
                </c:pt>
                <c:pt idx="427">
                  <c:v>45544</c:v>
                </c:pt>
                <c:pt idx="428">
                  <c:v>45545</c:v>
                </c:pt>
                <c:pt idx="429">
                  <c:v>45546</c:v>
                </c:pt>
                <c:pt idx="430">
                  <c:v>45547</c:v>
                </c:pt>
                <c:pt idx="431">
                  <c:v>45548</c:v>
                </c:pt>
                <c:pt idx="432">
                  <c:v>45551</c:v>
                </c:pt>
                <c:pt idx="433">
                  <c:v>45552</c:v>
                </c:pt>
                <c:pt idx="434">
                  <c:v>45553</c:v>
                </c:pt>
                <c:pt idx="435">
                  <c:v>45554</c:v>
                </c:pt>
                <c:pt idx="436">
                  <c:v>45555</c:v>
                </c:pt>
                <c:pt idx="437">
                  <c:v>45558</c:v>
                </c:pt>
                <c:pt idx="438">
                  <c:v>45559</c:v>
                </c:pt>
                <c:pt idx="439">
                  <c:v>45560</c:v>
                </c:pt>
                <c:pt idx="440">
                  <c:v>45561</c:v>
                </c:pt>
                <c:pt idx="441">
                  <c:v>45562</c:v>
                </c:pt>
                <c:pt idx="442">
                  <c:v>45565</c:v>
                </c:pt>
                <c:pt idx="443">
                  <c:v>45566</c:v>
                </c:pt>
                <c:pt idx="444">
                  <c:v>45567</c:v>
                </c:pt>
                <c:pt idx="445">
                  <c:v>45568</c:v>
                </c:pt>
                <c:pt idx="446">
                  <c:v>45569</c:v>
                </c:pt>
                <c:pt idx="447">
                  <c:v>45572</c:v>
                </c:pt>
                <c:pt idx="448">
                  <c:v>45573</c:v>
                </c:pt>
                <c:pt idx="449">
                  <c:v>45574</c:v>
                </c:pt>
                <c:pt idx="450">
                  <c:v>45575</c:v>
                </c:pt>
                <c:pt idx="451">
                  <c:v>45576</c:v>
                </c:pt>
                <c:pt idx="452">
                  <c:v>45579</c:v>
                </c:pt>
                <c:pt idx="453">
                  <c:v>45580</c:v>
                </c:pt>
                <c:pt idx="454">
                  <c:v>45581</c:v>
                </c:pt>
                <c:pt idx="455">
                  <c:v>45582</c:v>
                </c:pt>
                <c:pt idx="456">
                  <c:v>45583</c:v>
                </c:pt>
                <c:pt idx="457">
                  <c:v>45586</c:v>
                </c:pt>
                <c:pt idx="458">
                  <c:v>45587</c:v>
                </c:pt>
                <c:pt idx="459">
                  <c:v>45588</c:v>
                </c:pt>
                <c:pt idx="460">
                  <c:v>45589</c:v>
                </c:pt>
                <c:pt idx="461">
                  <c:v>45590</c:v>
                </c:pt>
                <c:pt idx="462">
                  <c:v>45593</c:v>
                </c:pt>
                <c:pt idx="463">
                  <c:v>45594</c:v>
                </c:pt>
                <c:pt idx="464">
                  <c:v>45595</c:v>
                </c:pt>
                <c:pt idx="465">
                  <c:v>45596</c:v>
                </c:pt>
                <c:pt idx="466">
                  <c:v>45597</c:v>
                </c:pt>
                <c:pt idx="467">
                  <c:v>45601</c:v>
                </c:pt>
                <c:pt idx="468">
                  <c:v>45602</c:v>
                </c:pt>
                <c:pt idx="469">
                  <c:v>45603</c:v>
                </c:pt>
                <c:pt idx="470">
                  <c:v>45604</c:v>
                </c:pt>
                <c:pt idx="471">
                  <c:v>45607</c:v>
                </c:pt>
                <c:pt idx="472">
                  <c:v>45608</c:v>
                </c:pt>
                <c:pt idx="473">
                  <c:v>45609</c:v>
                </c:pt>
                <c:pt idx="474">
                  <c:v>45610</c:v>
                </c:pt>
                <c:pt idx="475">
                  <c:v>45611</c:v>
                </c:pt>
                <c:pt idx="476">
                  <c:v>45614</c:v>
                </c:pt>
                <c:pt idx="477">
                  <c:v>45615</c:v>
                </c:pt>
                <c:pt idx="478">
                  <c:v>45616</c:v>
                </c:pt>
                <c:pt idx="479">
                  <c:v>45617</c:v>
                </c:pt>
                <c:pt idx="480">
                  <c:v>45618</c:v>
                </c:pt>
                <c:pt idx="481">
                  <c:v>45621</c:v>
                </c:pt>
                <c:pt idx="482">
                  <c:v>45622</c:v>
                </c:pt>
                <c:pt idx="483">
                  <c:v>45623</c:v>
                </c:pt>
                <c:pt idx="484">
                  <c:v>45624</c:v>
                </c:pt>
                <c:pt idx="485">
                  <c:v>45625</c:v>
                </c:pt>
                <c:pt idx="486">
                  <c:v>45628</c:v>
                </c:pt>
                <c:pt idx="487">
                  <c:v>45629</c:v>
                </c:pt>
                <c:pt idx="488">
                  <c:v>45630</c:v>
                </c:pt>
                <c:pt idx="489">
                  <c:v>45631</c:v>
                </c:pt>
                <c:pt idx="490">
                  <c:v>45632</c:v>
                </c:pt>
                <c:pt idx="491">
                  <c:v>45635</c:v>
                </c:pt>
                <c:pt idx="492">
                  <c:v>45636</c:v>
                </c:pt>
                <c:pt idx="493">
                  <c:v>45637</c:v>
                </c:pt>
                <c:pt idx="494">
                  <c:v>45638</c:v>
                </c:pt>
                <c:pt idx="495">
                  <c:v>45639</c:v>
                </c:pt>
                <c:pt idx="496">
                  <c:v>45642</c:v>
                </c:pt>
                <c:pt idx="497">
                  <c:v>45643</c:v>
                </c:pt>
                <c:pt idx="498">
                  <c:v>45644</c:v>
                </c:pt>
                <c:pt idx="499">
                  <c:v>45645</c:v>
                </c:pt>
                <c:pt idx="500">
                  <c:v>45646</c:v>
                </c:pt>
                <c:pt idx="501">
                  <c:v>45649</c:v>
                </c:pt>
                <c:pt idx="502">
                  <c:v>45650</c:v>
                </c:pt>
                <c:pt idx="503">
                  <c:v>45651</c:v>
                </c:pt>
                <c:pt idx="504">
                  <c:v>45652</c:v>
                </c:pt>
                <c:pt idx="505">
                  <c:v>45653</c:v>
                </c:pt>
                <c:pt idx="506">
                  <c:v>45656</c:v>
                </c:pt>
              </c:numCache>
            </c:numRef>
          </c:cat>
          <c:val>
            <c:numRef>
              <c:f>'2'!$C$6:$C$512</c:f>
            </c:numRef>
          </c:val>
          <c:smooth val="0"/>
          <c:extLst>
            <c:ext xmlns:c16="http://schemas.microsoft.com/office/drawing/2014/chart" uri="{C3380CC4-5D6E-409C-BE32-E72D297353CC}">
              <c16:uniqueId val="{00000001-81E5-448E-8065-477EB0C65CE5}"/>
            </c:ext>
          </c:extLst>
        </c:ser>
        <c:ser>
          <c:idx val="2"/>
          <c:order val="2"/>
          <c:tx>
            <c:strRef>
              <c:f>'2'!$D$5</c:f>
              <c:strCache>
                <c:ptCount val="1"/>
                <c:pt idx="0">
                  <c:v>Индекс МосБиржи</c:v>
                </c:pt>
              </c:strCache>
            </c:strRef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'2'!$A$6:$A$512</c:f>
              <c:numCache>
                <c:formatCode>m/d/yyyy</c:formatCode>
                <c:ptCount val="507"/>
                <c:pt idx="0">
                  <c:v>44929</c:v>
                </c:pt>
                <c:pt idx="1">
                  <c:v>44930</c:v>
                </c:pt>
                <c:pt idx="2">
                  <c:v>44931</c:v>
                </c:pt>
                <c:pt idx="3">
                  <c:v>44932</c:v>
                </c:pt>
                <c:pt idx="4">
                  <c:v>44935</c:v>
                </c:pt>
                <c:pt idx="5">
                  <c:v>44936</c:v>
                </c:pt>
                <c:pt idx="6">
                  <c:v>44937</c:v>
                </c:pt>
                <c:pt idx="7">
                  <c:v>44938</c:v>
                </c:pt>
                <c:pt idx="8">
                  <c:v>44939</c:v>
                </c:pt>
                <c:pt idx="9">
                  <c:v>44942</c:v>
                </c:pt>
                <c:pt idx="10">
                  <c:v>44943</c:v>
                </c:pt>
                <c:pt idx="11">
                  <c:v>44944</c:v>
                </c:pt>
                <c:pt idx="12">
                  <c:v>44945</c:v>
                </c:pt>
                <c:pt idx="13">
                  <c:v>44946</c:v>
                </c:pt>
                <c:pt idx="14">
                  <c:v>44949</c:v>
                </c:pt>
                <c:pt idx="15">
                  <c:v>44950</c:v>
                </c:pt>
                <c:pt idx="16">
                  <c:v>44951</c:v>
                </c:pt>
                <c:pt idx="17">
                  <c:v>44952</c:v>
                </c:pt>
                <c:pt idx="18">
                  <c:v>44953</c:v>
                </c:pt>
                <c:pt idx="19">
                  <c:v>44956</c:v>
                </c:pt>
                <c:pt idx="20">
                  <c:v>44957</c:v>
                </c:pt>
                <c:pt idx="21">
                  <c:v>44958</c:v>
                </c:pt>
                <c:pt idx="22">
                  <c:v>44959</c:v>
                </c:pt>
                <c:pt idx="23">
                  <c:v>44960</c:v>
                </c:pt>
                <c:pt idx="24">
                  <c:v>44963</c:v>
                </c:pt>
                <c:pt idx="25">
                  <c:v>44964</c:v>
                </c:pt>
                <c:pt idx="26">
                  <c:v>44965</c:v>
                </c:pt>
                <c:pt idx="27">
                  <c:v>44966</c:v>
                </c:pt>
                <c:pt idx="28">
                  <c:v>44967</c:v>
                </c:pt>
                <c:pt idx="29">
                  <c:v>44970</c:v>
                </c:pt>
                <c:pt idx="30">
                  <c:v>44971</c:v>
                </c:pt>
                <c:pt idx="31">
                  <c:v>44972</c:v>
                </c:pt>
                <c:pt idx="32">
                  <c:v>44973</c:v>
                </c:pt>
                <c:pt idx="33">
                  <c:v>44974</c:v>
                </c:pt>
                <c:pt idx="34">
                  <c:v>44977</c:v>
                </c:pt>
                <c:pt idx="35">
                  <c:v>44978</c:v>
                </c:pt>
                <c:pt idx="36">
                  <c:v>44979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45006</c:v>
                </c:pt>
                <c:pt idx="54">
                  <c:v>45007</c:v>
                </c:pt>
                <c:pt idx="55">
                  <c:v>45008</c:v>
                </c:pt>
                <c:pt idx="56">
                  <c:v>45009</c:v>
                </c:pt>
                <c:pt idx="57">
                  <c:v>45012</c:v>
                </c:pt>
                <c:pt idx="58">
                  <c:v>45013</c:v>
                </c:pt>
                <c:pt idx="59">
                  <c:v>45014</c:v>
                </c:pt>
                <c:pt idx="60">
                  <c:v>45015</c:v>
                </c:pt>
                <c:pt idx="61">
                  <c:v>45016</c:v>
                </c:pt>
                <c:pt idx="62">
                  <c:v>45019</c:v>
                </c:pt>
                <c:pt idx="63">
                  <c:v>45020</c:v>
                </c:pt>
                <c:pt idx="64">
                  <c:v>45021</c:v>
                </c:pt>
                <c:pt idx="65">
                  <c:v>45022</c:v>
                </c:pt>
                <c:pt idx="66">
                  <c:v>45023</c:v>
                </c:pt>
                <c:pt idx="67">
                  <c:v>45026</c:v>
                </c:pt>
                <c:pt idx="68">
                  <c:v>45027</c:v>
                </c:pt>
                <c:pt idx="69">
                  <c:v>45028</c:v>
                </c:pt>
                <c:pt idx="70">
                  <c:v>45029</c:v>
                </c:pt>
                <c:pt idx="71">
                  <c:v>45030</c:v>
                </c:pt>
                <c:pt idx="72">
                  <c:v>45033</c:v>
                </c:pt>
                <c:pt idx="73">
                  <c:v>45034</c:v>
                </c:pt>
                <c:pt idx="74">
                  <c:v>45035</c:v>
                </c:pt>
                <c:pt idx="75">
                  <c:v>45036</c:v>
                </c:pt>
                <c:pt idx="76">
                  <c:v>45037</c:v>
                </c:pt>
                <c:pt idx="77">
                  <c:v>45040</c:v>
                </c:pt>
                <c:pt idx="78">
                  <c:v>45041</c:v>
                </c:pt>
                <c:pt idx="79">
                  <c:v>45042</c:v>
                </c:pt>
                <c:pt idx="80">
                  <c:v>45043</c:v>
                </c:pt>
                <c:pt idx="81">
                  <c:v>45044</c:v>
                </c:pt>
                <c:pt idx="82">
                  <c:v>45048</c:v>
                </c:pt>
                <c:pt idx="83">
                  <c:v>45049</c:v>
                </c:pt>
                <c:pt idx="84">
                  <c:v>45050</c:v>
                </c:pt>
                <c:pt idx="85">
                  <c:v>45051</c:v>
                </c:pt>
                <c:pt idx="86">
                  <c:v>45054</c:v>
                </c:pt>
                <c:pt idx="87">
                  <c:v>45056</c:v>
                </c:pt>
                <c:pt idx="88">
                  <c:v>45057</c:v>
                </c:pt>
                <c:pt idx="89">
                  <c:v>45058</c:v>
                </c:pt>
                <c:pt idx="90">
                  <c:v>45061</c:v>
                </c:pt>
                <c:pt idx="91">
                  <c:v>45062</c:v>
                </c:pt>
                <c:pt idx="92">
                  <c:v>45063</c:v>
                </c:pt>
                <c:pt idx="93">
                  <c:v>45064</c:v>
                </c:pt>
                <c:pt idx="94">
                  <c:v>45065</c:v>
                </c:pt>
                <c:pt idx="95">
                  <c:v>45068</c:v>
                </c:pt>
                <c:pt idx="96">
                  <c:v>45069</c:v>
                </c:pt>
                <c:pt idx="97">
                  <c:v>45070</c:v>
                </c:pt>
                <c:pt idx="98">
                  <c:v>45071</c:v>
                </c:pt>
                <c:pt idx="99">
                  <c:v>45072</c:v>
                </c:pt>
                <c:pt idx="100">
                  <c:v>45075</c:v>
                </c:pt>
                <c:pt idx="101">
                  <c:v>45076</c:v>
                </c:pt>
                <c:pt idx="102">
                  <c:v>45077</c:v>
                </c:pt>
                <c:pt idx="103">
                  <c:v>45078</c:v>
                </c:pt>
                <c:pt idx="104">
                  <c:v>45079</c:v>
                </c:pt>
                <c:pt idx="105">
                  <c:v>45082</c:v>
                </c:pt>
                <c:pt idx="106">
                  <c:v>45083</c:v>
                </c:pt>
                <c:pt idx="107">
                  <c:v>45084</c:v>
                </c:pt>
                <c:pt idx="108">
                  <c:v>45085</c:v>
                </c:pt>
                <c:pt idx="109">
                  <c:v>45086</c:v>
                </c:pt>
                <c:pt idx="110">
                  <c:v>45090</c:v>
                </c:pt>
                <c:pt idx="111">
                  <c:v>45091</c:v>
                </c:pt>
                <c:pt idx="112">
                  <c:v>45092</c:v>
                </c:pt>
                <c:pt idx="113">
                  <c:v>45093</c:v>
                </c:pt>
                <c:pt idx="114">
                  <c:v>45096</c:v>
                </c:pt>
                <c:pt idx="115">
                  <c:v>45097</c:v>
                </c:pt>
                <c:pt idx="116">
                  <c:v>45098</c:v>
                </c:pt>
                <c:pt idx="117">
                  <c:v>45099</c:v>
                </c:pt>
                <c:pt idx="118">
                  <c:v>45100</c:v>
                </c:pt>
                <c:pt idx="119">
                  <c:v>45103</c:v>
                </c:pt>
                <c:pt idx="120">
                  <c:v>45104</c:v>
                </c:pt>
                <c:pt idx="121">
                  <c:v>45105</c:v>
                </c:pt>
                <c:pt idx="122">
                  <c:v>45106</c:v>
                </c:pt>
                <c:pt idx="123">
                  <c:v>45107</c:v>
                </c:pt>
                <c:pt idx="124">
                  <c:v>45110</c:v>
                </c:pt>
                <c:pt idx="125">
                  <c:v>45111</c:v>
                </c:pt>
                <c:pt idx="126">
                  <c:v>45112</c:v>
                </c:pt>
                <c:pt idx="127">
                  <c:v>45113</c:v>
                </c:pt>
                <c:pt idx="128">
                  <c:v>45114</c:v>
                </c:pt>
                <c:pt idx="129">
                  <c:v>45117</c:v>
                </c:pt>
                <c:pt idx="130">
                  <c:v>45118</c:v>
                </c:pt>
                <c:pt idx="131">
                  <c:v>45119</c:v>
                </c:pt>
                <c:pt idx="132">
                  <c:v>45120</c:v>
                </c:pt>
                <c:pt idx="133">
                  <c:v>45121</c:v>
                </c:pt>
                <c:pt idx="134">
                  <c:v>45124</c:v>
                </c:pt>
                <c:pt idx="135">
                  <c:v>45125</c:v>
                </c:pt>
                <c:pt idx="136">
                  <c:v>45126</c:v>
                </c:pt>
                <c:pt idx="137">
                  <c:v>45127</c:v>
                </c:pt>
                <c:pt idx="138">
                  <c:v>45128</c:v>
                </c:pt>
                <c:pt idx="139">
                  <c:v>45131</c:v>
                </c:pt>
                <c:pt idx="140">
                  <c:v>45132</c:v>
                </c:pt>
                <c:pt idx="141">
                  <c:v>45133</c:v>
                </c:pt>
                <c:pt idx="142">
                  <c:v>45134</c:v>
                </c:pt>
                <c:pt idx="143">
                  <c:v>45135</c:v>
                </c:pt>
                <c:pt idx="144">
                  <c:v>45138</c:v>
                </c:pt>
                <c:pt idx="145">
                  <c:v>45139</c:v>
                </c:pt>
                <c:pt idx="146">
                  <c:v>45140</c:v>
                </c:pt>
                <c:pt idx="147">
                  <c:v>45141</c:v>
                </c:pt>
                <c:pt idx="148">
                  <c:v>45142</c:v>
                </c:pt>
                <c:pt idx="149">
                  <c:v>45145</c:v>
                </c:pt>
                <c:pt idx="150">
                  <c:v>45146</c:v>
                </c:pt>
                <c:pt idx="151">
                  <c:v>45147</c:v>
                </c:pt>
                <c:pt idx="152">
                  <c:v>45148</c:v>
                </c:pt>
                <c:pt idx="153">
                  <c:v>45149</c:v>
                </c:pt>
                <c:pt idx="154">
                  <c:v>45152</c:v>
                </c:pt>
                <c:pt idx="155">
                  <c:v>45153</c:v>
                </c:pt>
                <c:pt idx="156">
                  <c:v>45154</c:v>
                </c:pt>
                <c:pt idx="157">
                  <c:v>45155</c:v>
                </c:pt>
                <c:pt idx="158">
                  <c:v>45156</c:v>
                </c:pt>
                <c:pt idx="159">
                  <c:v>45159</c:v>
                </c:pt>
                <c:pt idx="160">
                  <c:v>45160</c:v>
                </c:pt>
                <c:pt idx="161">
                  <c:v>45161</c:v>
                </c:pt>
                <c:pt idx="162">
                  <c:v>45162</c:v>
                </c:pt>
                <c:pt idx="163">
                  <c:v>45163</c:v>
                </c:pt>
                <c:pt idx="164">
                  <c:v>45166</c:v>
                </c:pt>
                <c:pt idx="165">
                  <c:v>45167</c:v>
                </c:pt>
                <c:pt idx="166">
                  <c:v>45168</c:v>
                </c:pt>
                <c:pt idx="167">
                  <c:v>45169</c:v>
                </c:pt>
                <c:pt idx="168">
                  <c:v>45170</c:v>
                </c:pt>
                <c:pt idx="169">
                  <c:v>45173</c:v>
                </c:pt>
                <c:pt idx="170">
                  <c:v>45174</c:v>
                </c:pt>
                <c:pt idx="171">
                  <c:v>45175</c:v>
                </c:pt>
                <c:pt idx="172">
                  <c:v>45176</c:v>
                </c:pt>
                <c:pt idx="173">
                  <c:v>45177</c:v>
                </c:pt>
                <c:pt idx="174">
                  <c:v>45180</c:v>
                </c:pt>
                <c:pt idx="175">
                  <c:v>45181</c:v>
                </c:pt>
                <c:pt idx="176">
                  <c:v>45182</c:v>
                </c:pt>
                <c:pt idx="177">
                  <c:v>45183</c:v>
                </c:pt>
                <c:pt idx="178">
                  <c:v>45184</c:v>
                </c:pt>
                <c:pt idx="179">
                  <c:v>45187</c:v>
                </c:pt>
                <c:pt idx="180">
                  <c:v>45188</c:v>
                </c:pt>
                <c:pt idx="181">
                  <c:v>45189</c:v>
                </c:pt>
                <c:pt idx="182">
                  <c:v>45190</c:v>
                </c:pt>
                <c:pt idx="183">
                  <c:v>45191</c:v>
                </c:pt>
                <c:pt idx="184">
                  <c:v>45194</c:v>
                </c:pt>
                <c:pt idx="185">
                  <c:v>45195</c:v>
                </c:pt>
                <c:pt idx="186">
                  <c:v>45196</c:v>
                </c:pt>
                <c:pt idx="187">
                  <c:v>45197</c:v>
                </c:pt>
                <c:pt idx="188">
                  <c:v>45198</c:v>
                </c:pt>
                <c:pt idx="189">
                  <c:v>45201</c:v>
                </c:pt>
                <c:pt idx="190">
                  <c:v>45202</c:v>
                </c:pt>
                <c:pt idx="191">
                  <c:v>45203</c:v>
                </c:pt>
                <c:pt idx="192">
                  <c:v>45204</c:v>
                </c:pt>
                <c:pt idx="193">
                  <c:v>45205</c:v>
                </c:pt>
                <c:pt idx="194">
                  <c:v>45208</c:v>
                </c:pt>
                <c:pt idx="195">
                  <c:v>45209</c:v>
                </c:pt>
                <c:pt idx="196">
                  <c:v>45210</c:v>
                </c:pt>
                <c:pt idx="197">
                  <c:v>45211</c:v>
                </c:pt>
                <c:pt idx="198">
                  <c:v>45212</c:v>
                </c:pt>
                <c:pt idx="199">
                  <c:v>45215</c:v>
                </c:pt>
                <c:pt idx="200">
                  <c:v>45216</c:v>
                </c:pt>
                <c:pt idx="201">
                  <c:v>45217</c:v>
                </c:pt>
                <c:pt idx="202">
                  <c:v>45218</c:v>
                </c:pt>
                <c:pt idx="203">
                  <c:v>45219</c:v>
                </c:pt>
                <c:pt idx="204">
                  <c:v>45222</c:v>
                </c:pt>
                <c:pt idx="205">
                  <c:v>45223</c:v>
                </c:pt>
                <c:pt idx="206">
                  <c:v>45224</c:v>
                </c:pt>
                <c:pt idx="207">
                  <c:v>45225</c:v>
                </c:pt>
                <c:pt idx="208">
                  <c:v>45226</c:v>
                </c:pt>
                <c:pt idx="209">
                  <c:v>45229</c:v>
                </c:pt>
                <c:pt idx="210">
                  <c:v>45230</c:v>
                </c:pt>
                <c:pt idx="211">
                  <c:v>45231</c:v>
                </c:pt>
                <c:pt idx="212">
                  <c:v>45232</c:v>
                </c:pt>
                <c:pt idx="213">
                  <c:v>45233</c:v>
                </c:pt>
                <c:pt idx="214">
                  <c:v>45236</c:v>
                </c:pt>
                <c:pt idx="215">
                  <c:v>45237</c:v>
                </c:pt>
                <c:pt idx="216">
                  <c:v>45238</c:v>
                </c:pt>
                <c:pt idx="217">
                  <c:v>45239</c:v>
                </c:pt>
                <c:pt idx="218">
                  <c:v>45240</c:v>
                </c:pt>
                <c:pt idx="219">
                  <c:v>45243</c:v>
                </c:pt>
                <c:pt idx="220">
                  <c:v>45244</c:v>
                </c:pt>
                <c:pt idx="221">
                  <c:v>45245</c:v>
                </c:pt>
                <c:pt idx="222">
                  <c:v>45246</c:v>
                </c:pt>
                <c:pt idx="223">
                  <c:v>45247</c:v>
                </c:pt>
                <c:pt idx="224">
                  <c:v>45250</c:v>
                </c:pt>
                <c:pt idx="225">
                  <c:v>45251</c:v>
                </c:pt>
                <c:pt idx="226">
                  <c:v>45252</c:v>
                </c:pt>
                <c:pt idx="227">
                  <c:v>45253</c:v>
                </c:pt>
                <c:pt idx="228">
                  <c:v>45254</c:v>
                </c:pt>
                <c:pt idx="229">
                  <c:v>45257</c:v>
                </c:pt>
                <c:pt idx="230">
                  <c:v>45258</c:v>
                </c:pt>
                <c:pt idx="231">
                  <c:v>45259</c:v>
                </c:pt>
                <c:pt idx="232">
                  <c:v>45260</c:v>
                </c:pt>
                <c:pt idx="233">
                  <c:v>45261</c:v>
                </c:pt>
                <c:pt idx="234">
                  <c:v>45264</c:v>
                </c:pt>
                <c:pt idx="235">
                  <c:v>45265</c:v>
                </c:pt>
                <c:pt idx="236">
                  <c:v>45266</c:v>
                </c:pt>
                <c:pt idx="237">
                  <c:v>45267</c:v>
                </c:pt>
                <c:pt idx="238">
                  <c:v>45268</c:v>
                </c:pt>
                <c:pt idx="239">
                  <c:v>45271</c:v>
                </c:pt>
                <c:pt idx="240">
                  <c:v>45272</c:v>
                </c:pt>
                <c:pt idx="241">
                  <c:v>45273</c:v>
                </c:pt>
                <c:pt idx="242">
                  <c:v>45274</c:v>
                </c:pt>
                <c:pt idx="243">
                  <c:v>45275</c:v>
                </c:pt>
                <c:pt idx="244">
                  <c:v>45278</c:v>
                </c:pt>
                <c:pt idx="245">
                  <c:v>45279</c:v>
                </c:pt>
                <c:pt idx="246">
                  <c:v>45280</c:v>
                </c:pt>
                <c:pt idx="247">
                  <c:v>45281</c:v>
                </c:pt>
                <c:pt idx="248">
                  <c:v>45282</c:v>
                </c:pt>
                <c:pt idx="249">
                  <c:v>45285</c:v>
                </c:pt>
                <c:pt idx="250">
                  <c:v>45286</c:v>
                </c:pt>
                <c:pt idx="251">
                  <c:v>45287</c:v>
                </c:pt>
                <c:pt idx="252">
                  <c:v>45288</c:v>
                </c:pt>
                <c:pt idx="253">
                  <c:v>45289</c:v>
                </c:pt>
                <c:pt idx="254">
                  <c:v>45294</c:v>
                </c:pt>
                <c:pt idx="255">
                  <c:v>45295</c:v>
                </c:pt>
                <c:pt idx="256">
                  <c:v>45296</c:v>
                </c:pt>
                <c:pt idx="257">
                  <c:v>45299</c:v>
                </c:pt>
                <c:pt idx="258">
                  <c:v>45300</c:v>
                </c:pt>
                <c:pt idx="259">
                  <c:v>45301</c:v>
                </c:pt>
                <c:pt idx="260">
                  <c:v>45302</c:v>
                </c:pt>
                <c:pt idx="261">
                  <c:v>45303</c:v>
                </c:pt>
                <c:pt idx="262">
                  <c:v>45306</c:v>
                </c:pt>
                <c:pt idx="263">
                  <c:v>45307</c:v>
                </c:pt>
                <c:pt idx="264">
                  <c:v>45308</c:v>
                </c:pt>
                <c:pt idx="265">
                  <c:v>45309</c:v>
                </c:pt>
                <c:pt idx="266">
                  <c:v>45310</c:v>
                </c:pt>
                <c:pt idx="267">
                  <c:v>45313</c:v>
                </c:pt>
                <c:pt idx="268">
                  <c:v>45314</c:v>
                </c:pt>
                <c:pt idx="269">
                  <c:v>45315</c:v>
                </c:pt>
                <c:pt idx="270">
                  <c:v>45316</c:v>
                </c:pt>
                <c:pt idx="271">
                  <c:v>45317</c:v>
                </c:pt>
                <c:pt idx="272">
                  <c:v>45320</c:v>
                </c:pt>
                <c:pt idx="273">
                  <c:v>45321</c:v>
                </c:pt>
                <c:pt idx="274">
                  <c:v>45322</c:v>
                </c:pt>
                <c:pt idx="275">
                  <c:v>45323</c:v>
                </c:pt>
                <c:pt idx="276">
                  <c:v>45324</c:v>
                </c:pt>
                <c:pt idx="277">
                  <c:v>45327</c:v>
                </c:pt>
                <c:pt idx="278">
                  <c:v>45328</c:v>
                </c:pt>
                <c:pt idx="279">
                  <c:v>45329</c:v>
                </c:pt>
                <c:pt idx="280">
                  <c:v>45330</c:v>
                </c:pt>
                <c:pt idx="281">
                  <c:v>45331</c:v>
                </c:pt>
                <c:pt idx="282">
                  <c:v>45334</c:v>
                </c:pt>
                <c:pt idx="283">
                  <c:v>45335</c:v>
                </c:pt>
                <c:pt idx="284">
                  <c:v>45336</c:v>
                </c:pt>
                <c:pt idx="285">
                  <c:v>45337</c:v>
                </c:pt>
                <c:pt idx="286">
                  <c:v>45338</c:v>
                </c:pt>
                <c:pt idx="287">
                  <c:v>45341</c:v>
                </c:pt>
                <c:pt idx="288">
                  <c:v>45342</c:v>
                </c:pt>
                <c:pt idx="289">
                  <c:v>45343</c:v>
                </c:pt>
                <c:pt idx="290">
                  <c:v>45344</c:v>
                </c:pt>
                <c:pt idx="291">
                  <c:v>45348</c:v>
                </c:pt>
                <c:pt idx="292">
                  <c:v>45349</c:v>
                </c:pt>
                <c:pt idx="293">
                  <c:v>45350</c:v>
                </c:pt>
                <c:pt idx="294">
                  <c:v>45351</c:v>
                </c:pt>
                <c:pt idx="295">
                  <c:v>45352</c:v>
                </c:pt>
                <c:pt idx="296">
                  <c:v>45355</c:v>
                </c:pt>
                <c:pt idx="297">
                  <c:v>45356</c:v>
                </c:pt>
                <c:pt idx="298">
                  <c:v>45357</c:v>
                </c:pt>
                <c:pt idx="299">
                  <c:v>45358</c:v>
                </c:pt>
                <c:pt idx="300">
                  <c:v>45362</c:v>
                </c:pt>
                <c:pt idx="301">
                  <c:v>45363</c:v>
                </c:pt>
                <c:pt idx="302">
                  <c:v>45364</c:v>
                </c:pt>
                <c:pt idx="303">
                  <c:v>45365</c:v>
                </c:pt>
                <c:pt idx="304">
                  <c:v>45366</c:v>
                </c:pt>
                <c:pt idx="305">
                  <c:v>45369</c:v>
                </c:pt>
                <c:pt idx="306">
                  <c:v>45370</c:v>
                </c:pt>
                <c:pt idx="307">
                  <c:v>45371</c:v>
                </c:pt>
                <c:pt idx="308">
                  <c:v>45372</c:v>
                </c:pt>
                <c:pt idx="309">
                  <c:v>45373</c:v>
                </c:pt>
                <c:pt idx="310">
                  <c:v>45376</c:v>
                </c:pt>
                <c:pt idx="311">
                  <c:v>45377</c:v>
                </c:pt>
                <c:pt idx="312">
                  <c:v>45378</c:v>
                </c:pt>
                <c:pt idx="313">
                  <c:v>45379</c:v>
                </c:pt>
                <c:pt idx="314">
                  <c:v>45380</c:v>
                </c:pt>
                <c:pt idx="315">
                  <c:v>45383</c:v>
                </c:pt>
                <c:pt idx="316">
                  <c:v>45384</c:v>
                </c:pt>
                <c:pt idx="317">
                  <c:v>45385</c:v>
                </c:pt>
                <c:pt idx="318">
                  <c:v>45386</c:v>
                </c:pt>
                <c:pt idx="319">
                  <c:v>45387</c:v>
                </c:pt>
                <c:pt idx="320">
                  <c:v>45390</c:v>
                </c:pt>
                <c:pt idx="321">
                  <c:v>45391</c:v>
                </c:pt>
                <c:pt idx="322">
                  <c:v>45392</c:v>
                </c:pt>
                <c:pt idx="323">
                  <c:v>45393</c:v>
                </c:pt>
                <c:pt idx="324">
                  <c:v>45394</c:v>
                </c:pt>
                <c:pt idx="325">
                  <c:v>45397</c:v>
                </c:pt>
                <c:pt idx="326">
                  <c:v>45398</c:v>
                </c:pt>
                <c:pt idx="327">
                  <c:v>45399</c:v>
                </c:pt>
                <c:pt idx="328">
                  <c:v>45400</c:v>
                </c:pt>
                <c:pt idx="329">
                  <c:v>45401</c:v>
                </c:pt>
                <c:pt idx="330">
                  <c:v>45404</c:v>
                </c:pt>
                <c:pt idx="331">
                  <c:v>45405</c:v>
                </c:pt>
                <c:pt idx="332">
                  <c:v>45406</c:v>
                </c:pt>
                <c:pt idx="333">
                  <c:v>45407</c:v>
                </c:pt>
                <c:pt idx="334">
                  <c:v>45408</c:v>
                </c:pt>
                <c:pt idx="335">
                  <c:v>45411</c:v>
                </c:pt>
                <c:pt idx="336">
                  <c:v>45412</c:v>
                </c:pt>
                <c:pt idx="337">
                  <c:v>45414</c:v>
                </c:pt>
                <c:pt idx="338">
                  <c:v>45415</c:v>
                </c:pt>
                <c:pt idx="339">
                  <c:v>45418</c:v>
                </c:pt>
                <c:pt idx="340">
                  <c:v>45419</c:v>
                </c:pt>
                <c:pt idx="341">
                  <c:v>45420</c:v>
                </c:pt>
                <c:pt idx="342">
                  <c:v>45422</c:v>
                </c:pt>
                <c:pt idx="343">
                  <c:v>45425</c:v>
                </c:pt>
                <c:pt idx="344">
                  <c:v>45426</c:v>
                </c:pt>
                <c:pt idx="345">
                  <c:v>45427</c:v>
                </c:pt>
                <c:pt idx="346">
                  <c:v>45428</c:v>
                </c:pt>
                <c:pt idx="347">
                  <c:v>45429</c:v>
                </c:pt>
                <c:pt idx="348">
                  <c:v>45432</c:v>
                </c:pt>
                <c:pt idx="349">
                  <c:v>45433</c:v>
                </c:pt>
                <c:pt idx="350">
                  <c:v>45434</c:v>
                </c:pt>
                <c:pt idx="351">
                  <c:v>45435</c:v>
                </c:pt>
                <c:pt idx="352">
                  <c:v>45436</c:v>
                </c:pt>
                <c:pt idx="353">
                  <c:v>45439</c:v>
                </c:pt>
                <c:pt idx="354">
                  <c:v>45440</c:v>
                </c:pt>
                <c:pt idx="355">
                  <c:v>45441</c:v>
                </c:pt>
                <c:pt idx="356">
                  <c:v>45442</c:v>
                </c:pt>
                <c:pt idx="357">
                  <c:v>45443</c:v>
                </c:pt>
                <c:pt idx="358">
                  <c:v>45446</c:v>
                </c:pt>
                <c:pt idx="359">
                  <c:v>45447</c:v>
                </c:pt>
                <c:pt idx="360">
                  <c:v>45448</c:v>
                </c:pt>
                <c:pt idx="361">
                  <c:v>45449</c:v>
                </c:pt>
                <c:pt idx="362">
                  <c:v>45450</c:v>
                </c:pt>
                <c:pt idx="363">
                  <c:v>45453</c:v>
                </c:pt>
                <c:pt idx="364">
                  <c:v>45454</c:v>
                </c:pt>
                <c:pt idx="365">
                  <c:v>45456</c:v>
                </c:pt>
                <c:pt idx="366">
                  <c:v>45457</c:v>
                </c:pt>
                <c:pt idx="367">
                  <c:v>45460</c:v>
                </c:pt>
                <c:pt idx="368">
                  <c:v>45461</c:v>
                </c:pt>
                <c:pt idx="369">
                  <c:v>45462</c:v>
                </c:pt>
                <c:pt idx="370">
                  <c:v>45463</c:v>
                </c:pt>
                <c:pt idx="371">
                  <c:v>45464</c:v>
                </c:pt>
                <c:pt idx="372">
                  <c:v>45467</c:v>
                </c:pt>
                <c:pt idx="373">
                  <c:v>45468</c:v>
                </c:pt>
                <c:pt idx="374">
                  <c:v>45469</c:v>
                </c:pt>
                <c:pt idx="375">
                  <c:v>45470</c:v>
                </c:pt>
                <c:pt idx="376">
                  <c:v>45471</c:v>
                </c:pt>
                <c:pt idx="377">
                  <c:v>45474</c:v>
                </c:pt>
                <c:pt idx="378">
                  <c:v>45475</c:v>
                </c:pt>
                <c:pt idx="379">
                  <c:v>45476</c:v>
                </c:pt>
                <c:pt idx="380">
                  <c:v>45477</c:v>
                </c:pt>
                <c:pt idx="381">
                  <c:v>45478</c:v>
                </c:pt>
                <c:pt idx="382">
                  <c:v>45481</c:v>
                </c:pt>
                <c:pt idx="383">
                  <c:v>45482</c:v>
                </c:pt>
                <c:pt idx="384">
                  <c:v>45483</c:v>
                </c:pt>
                <c:pt idx="385">
                  <c:v>45484</c:v>
                </c:pt>
                <c:pt idx="386">
                  <c:v>45485</c:v>
                </c:pt>
                <c:pt idx="387">
                  <c:v>45488</c:v>
                </c:pt>
                <c:pt idx="388">
                  <c:v>45489</c:v>
                </c:pt>
                <c:pt idx="389">
                  <c:v>45490</c:v>
                </c:pt>
                <c:pt idx="390">
                  <c:v>45491</c:v>
                </c:pt>
                <c:pt idx="391">
                  <c:v>45492</c:v>
                </c:pt>
                <c:pt idx="392">
                  <c:v>45495</c:v>
                </c:pt>
                <c:pt idx="393">
                  <c:v>45496</c:v>
                </c:pt>
                <c:pt idx="394">
                  <c:v>45497</c:v>
                </c:pt>
                <c:pt idx="395">
                  <c:v>45498</c:v>
                </c:pt>
                <c:pt idx="396">
                  <c:v>45499</c:v>
                </c:pt>
                <c:pt idx="397">
                  <c:v>45502</c:v>
                </c:pt>
                <c:pt idx="398">
                  <c:v>45503</c:v>
                </c:pt>
                <c:pt idx="399">
                  <c:v>45504</c:v>
                </c:pt>
                <c:pt idx="400">
                  <c:v>45505</c:v>
                </c:pt>
                <c:pt idx="401">
                  <c:v>45506</c:v>
                </c:pt>
                <c:pt idx="402">
                  <c:v>45509</c:v>
                </c:pt>
                <c:pt idx="403">
                  <c:v>45510</c:v>
                </c:pt>
                <c:pt idx="404">
                  <c:v>45511</c:v>
                </c:pt>
                <c:pt idx="405">
                  <c:v>45512</c:v>
                </c:pt>
                <c:pt idx="406">
                  <c:v>45513</c:v>
                </c:pt>
                <c:pt idx="407">
                  <c:v>45516</c:v>
                </c:pt>
                <c:pt idx="408">
                  <c:v>45517</c:v>
                </c:pt>
                <c:pt idx="409">
                  <c:v>45518</c:v>
                </c:pt>
                <c:pt idx="410">
                  <c:v>45519</c:v>
                </c:pt>
                <c:pt idx="411">
                  <c:v>45520</c:v>
                </c:pt>
                <c:pt idx="412">
                  <c:v>45523</c:v>
                </c:pt>
                <c:pt idx="413">
                  <c:v>45524</c:v>
                </c:pt>
                <c:pt idx="414">
                  <c:v>45525</c:v>
                </c:pt>
                <c:pt idx="415">
                  <c:v>45526</c:v>
                </c:pt>
                <c:pt idx="416">
                  <c:v>45527</c:v>
                </c:pt>
                <c:pt idx="417">
                  <c:v>45530</c:v>
                </c:pt>
                <c:pt idx="418">
                  <c:v>45531</c:v>
                </c:pt>
                <c:pt idx="419">
                  <c:v>45532</c:v>
                </c:pt>
                <c:pt idx="420">
                  <c:v>45533</c:v>
                </c:pt>
                <c:pt idx="421">
                  <c:v>45534</c:v>
                </c:pt>
                <c:pt idx="422">
                  <c:v>45537</c:v>
                </c:pt>
                <c:pt idx="423">
                  <c:v>45538</c:v>
                </c:pt>
                <c:pt idx="424">
                  <c:v>45539</c:v>
                </c:pt>
                <c:pt idx="425">
                  <c:v>45540</c:v>
                </c:pt>
                <c:pt idx="426">
                  <c:v>45541</c:v>
                </c:pt>
                <c:pt idx="427">
                  <c:v>45544</c:v>
                </c:pt>
                <c:pt idx="428">
                  <c:v>45545</c:v>
                </c:pt>
                <c:pt idx="429">
                  <c:v>45546</c:v>
                </c:pt>
                <c:pt idx="430">
                  <c:v>45547</c:v>
                </c:pt>
                <c:pt idx="431">
                  <c:v>45548</c:v>
                </c:pt>
                <c:pt idx="432">
                  <c:v>45551</c:v>
                </c:pt>
                <c:pt idx="433">
                  <c:v>45552</c:v>
                </c:pt>
                <c:pt idx="434">
                  <c:v>45553</c:v>
                </c:pt>
                <c:pt idx="435">
                  <c:v>45554</c:v>
                </c:pt>
                <c:pt idx="436">
                  <c:v>45555</c:v>
                </c:pt>
                <c:pt idx="437">
                  <c:v>45558</c:v>
                </c:pt>
                <c:pt idx="438">
                  <c:v>45559</c:v>
                </c:pt>
                <c:pt idx="439">
                  <c:v>45560</c:v>
                </c:pt>
                <c:pt idx="440">
                  <c:v>45561</c:v>
                </c:pt>
                <c:pt idx="441">
                  <c:v>45562</c:v>
                </c:pt>
                <c:pt idx="442">
                  <c:v>45565</c:v>
                </c:pt>
                <c:pt idx="443">
                  <c:v>45566</c:v>
                </c:pt>
                <c:pt idx="444">
                  <c:v>45567</c:v>
                </c:pt>
                <c:pt idx="445">
                  <c:v>45568</c:v>
                </c:pt>
                <c:pt idx="446">
                  <c:v>45569</c:v>
                </c:pt>
                <c:pt idx="447">
                  <c:v>45572</c:v>
                </c:pt>
                <c:pt idx="448">
                  <c:v>45573</c:v>
                </c:pt>
                <c:pt idx="449">
                  <c:v>45574</c:v>
                </c:pt>
                <c:pt idx="450">
                  <c:v>45575</c:v>
                </c:pt>
                <c:pt idx="451">
                  <c:v>45576</c:v>
                </c:pt>
                <c:pt idx="452">
                  <c:v>45579</c:v>
                </c:pt>
                <c:pt idx="453">
                  <c:v>45580</c:v>
                </c:pt>
                <c:pt idx="454">
                  <c:v>45581</c:v>
                </c:pt>
                <c:pt idx="455">
                  <c:v>45582</c:v>
                </c:pt>
                <c:pt idx="456">
                  <c:v>45583</c:v>
                </c:pt>
                <c:pt idx="457">
                  <c:v>45586</c:v>
                </c:pt>
                <c:pt idx="458">
                  <c:v>45587</c:v>
                </c:pt>
                <c:pt idx="459">
                  <c:v>45588</c:v>
                </c:pt>
                <c:pt idx="460">
                  <c:v>45589</c:v>
                </c:pt>
                <c:pt idx="461">
                  <c:v>45590</c:v>
                </c:pt>
                <c:pt idx="462">
                  <c:v>45593</c:v>
                </c:pt>
                <c:pt idx="463">
                  <c:v>45594</c:v>
                </c:pt>
                <c:pt idx="464">
                  <c:v>45595</c:v>
                </c:pt>
                <c:pt idx="465">
                  <c:v>45596</c:v>
                </c:pt>
                <c:pt idx="466">
                  <c:v>45597</c:v>
                </c:pt>
                <c:pt idx="467">
                  <c:v>45601</c:v>
                </c:pt>
                <c:pt idx="468">
                  <c:v>45602</c:v>
                </c:pt>
                <c:pt idx="469">
                  <c:v>45603</c:v>
                </c:pt>
                <c:pt idx="470">
                  <c:v>45604</c:v>
                </c:pt>
                <c:pt idx="471">
                  <c:v>45607</c:v>
                </c:pt>
                <c:pt idx="472">
                  <c:v>45608</c:v>
                </c:pt>
                <c:pt idx="473">
                  <c:v>45609</c:v>
                </c:pt>
                <c:pt idx="474">
                  <c:v>45610</c:v>
                </c:pt>
                <c:pt idx="475">
                  <c:v>45611</c:v>
                </c:pt>
                <c:pt idx="476">
                  <c:v>45614</c:v>
                </c:pt>
                <c:pt idx="477">
                  <c:v>45615</c:v>
                </c:pt>
                <c:pt idx="478">
                  <c:v>45616</c:v>
                </c:pt>
                <c:pt idx="479">
                  <c:v>45617</c:v>
                </c:pt>
                <c:pt idx="480">
                  <c:v>45618</c:v>
                </c:pt>
                <c:pt idx="481">
                  <c:v>45621</c:v>
                </c:pt>
                <c:pt idx="482">
                  <c:v>45622</c:v>
                </c:pt>
                <c:pt idx="483">
                  <c:v>45623</c:v>
                </c:pt>
                <c:pt idx="484">
                  <c:v>45624</c:v>
                </c:pt>
                <c:pt idx="485">
                  <c:v>45625</c:v>
                </c:pt>
                <c:pt idx="486">
                  <c:v>45628</c:v>
                </c:pt>
                <c:pt idx="487">
                  <c:v>45629</c:v>
                </c:pt>
                <c:pt idx="488">
                  <c:v>45630</c:v>
                </c:pt>
                <c:pt idx="489">
                  <c:v>45631</c:v>
                </c:pt>
                <c:pt idx="490">
                  <c:v>45632</c:v>
                </c:pt>
                <c:pt idx="491">
                  <c:v>45635</c:v>
                </c:pt>
                <c:pt idx="492">
                  <c:v>45636</c:v>
                </c:pt>
                <c:pt idx="493">
                  <c:v>45637</c:v>
                </c:pt>
                <c:pt idx="494">
                  <c:v>45638</c:v>
                </c:pt>
                <c:pt idx="495">
                  <c:v>45639</c:v>
                </c:pt>
                <c:pt idx="496">
                  <c:v>45642</c:v>
                </c:pt>
                <c:pt idx="497">
                  <c:v>45643</c:v>
                </c:pt>
                <c:pt idx="498">
                  <c:v>45644</c:v>
                </c:pt>
                <c:pt idx="499">
                  <c:v>45645</c:v>
                </c:pt>
                <c:pt idx="500">
                  <c:v>45646</c:v>
                </c:pt>
                <c:pt idx="501">
                  <c:v>45649</c:v>
                </c:pt>
                <c:pt idx="502">
                  <c:v>45650</c:v>
                </c:pt>
                <c:pt idx="503">
                  <c:v>45651</c:v>
                </c:pt>
                <c:pt idx="504">
                  <c:v>45652</c:v>
                </c:pt>
                <c:pt idx="505">
                  <c:v>45653</c:v>
                </c:pt>
                <c:pt idx="506">
                  <c:v>45656</c:v>
                </c:pt>
              </c:numCache>
            </c:numRef>
          </c:cat>
          <c:val>
            <c:numRef>
              <c:f>'2'!$D$6:$D$512</c:f>
              <c:numCache>
                <c:formatCode>0%</c:formatCode>
                <c:ptCount val="507"/>
                <c:pt idx="0">
                  <c:v>0</c:v>
                </c:pt>
                <c:pt idx="1">
                  <c:v>-1.9607121159120888E-3</c:v>
                </c:pt>
                <c:pt idx="2">
                  <c:v>-7.3687795717730653E-3</c:v>
                </c:pt>
                <c:pt idx="3">
                  <c:v>-7.4976526685937017E-3</c:v>
                </c:pt>
                <c:pt idx="4">
                  <c:v>-4.2251965314725748E-3</c:v>
                </c:pt>
                <c:pt idx="5">
                  <c:v>-6.0616381611648951E-3</c:v>
                </c:pt>
                <c:pt idx="6">
                  <c:v>6.5817331590478645E-3</c:v>
                </c:pt>
                <c:pt idx="7">
                  <c:v>6.0984590459707277E-3</c:v>
                </c:pt>
                <c:pt idx="8">
                  <c:v>1.2546716497597643E-2</c:v>
                </c:pt>
                <c:pt idx="9">
                  <c:v>2.403483255702632E-2</c:v>
                </c:pt>
                <c:pt idx="10">
                  <c:v>1.111990721137035E-2</c:v>
                </c:pt>
                <c:pt idx="11">
                  <c:v>1.0852955796528008E-2</c:v>
                </c:pt>
                <c:pt idx="12">
                  <c:v>-1.7720050812820576E-3</c:v>
                </c:pt>
                <c:pt idx="13">
                  <c:v>-2.7569637498388033E-3</c:v>
                </c:pt>
                <c:pt idx="14">
                  <c:v>5.813097188725358E-3</c:v>
                </c:pt>
                <c:pt idx="15">
                  <c:v>3.2218274205186859E-5</c:v>
                </c:pt>
                <c:pt idx="16">
                  <c:v>-1.1644604819853743E-3</c:v>
                </c:pt>
                <c:pt idx="17">
                  <c:v>-2.6511037060220621E-3</c:v>
                </c:pt>
                <c:pt idx="18">
                  <c:v>7.6725518714213514E-3</c:v>
                </c:pt>
                <c:pt idx="19">
                  <c:v>1.4604083436124737E-2</c:v>
                </c:pt>
                <c:pt idx="20">
                  <c:v>2.43570152990773E-2</c:v>
                </c:pt>
                <c:pt idx="21">
                  <c:v>2.6451203122410893E-2</c:v>
                </c:pt>
                <c:pt idx="22">
                  <c:v>3.2614098716791995E-2</c:v>
                </c:pt>
                <c:pt idx="23">
                  <c:v>3.4804941362740927E-2</c:v>
                </c:pt>
                <c:pt idx="24">
                  <c:v>4.5883425078704354E-2</c:v>
                </c:pt>
                <c:pt idx="25">
                  <c:v>4.3729403317561477E-2</c:v>
                </c:pt>
                <c:pt idx="26">
                  <c:v>3.6494099453209472E-2</c:v>
                </c:pt>
                <c:pt idx="27">
                  <c:v>4.1317635362777327E-2</c:v>
                </c:pt>
                <c:pt idx="28">
                  <c:v>4.0917208240513814E-2</c:v>
                </c:pt>
                <c:pt idx="29">
                  <c:v>4.2155310492110853E-2</c:v>
                </c:pt>
                <c:pt idx="30">
                  <c:v>2.7408546127363209E-2</c:v>
                </c:pt>
                <c:pt idx="31">
                  <c:v>-2.8628237936559886E-3</c:v>
                </c:pt>
                <c:pt idx="32">
                  <c:v>-8.6160870445718407E-3</c:v>
                </c:pt>
                <c:pt idx="33">
                  <c:v>-1.7489920282786064E-3</c:v>
                </c:pt>
                <c:pt idx="34">
                  <c:v>5.0122429441976646E-3</c:v>
                </c:pt>
                <c:pt idx="35">
                  <c:v>1.8290774527311759E-2</c:v>
                </c:pt>
                <c:pt idx="36">
                  <c:v>1.8281569306110246E-2</c:v>
                </c:pt>
                <c:pt idx="37">
                  <c:v>1.6270228473590054E-2</c:v>
                </c:pt>
                <c:pt idx="38">
                  <c:v>3.1491061730213099E-2</c:v>
                </c:pt>
                <c:pt idx="39">
                  <c:v>3.7041810114696982E-2</c:v>
                </c:pt>
                <c:pt idx="40">
                  <c:v>4.9234125596038236E-2</c:v>
                </c:pt>
                <c:pt idx="41">
                  <c:v>3.7566507723180598E-2</c:v>
                </c:pt>
                <c:pt idx="42">
                  <c:v>4.5805180698492043E-2</c:v>
                </c:pt>
                <c:pt idx="43">
                  <c:v>5.589410313529819E-2</c:v>
                </c:pt>
                <c:pt idx="44">
                  <c:v>5.6575289504206649E-2</c:v>
                </c:pt>
                <c:pt idx="45">
                  <c:v>5.4062264116206515E-2</c:v>
                </c:pt>
                <c:pt idx="46">
                  <c:v>4.7669237991788904E-2</c:v>
                </c:pt>
                <c:pt idx="47">
                  <c:v>4.4548668004491976E-2</c:v>
                </c:pt>
                <c:pt idx="48">
                  <c:v>5.4145111107019916E-2</c:v>
                </c:pt>
                <c:pt idx="49">
                  <c:v>4.11427361599499E-2</c:v>
                </c:pt>
                <c:pt idx="50">
                  <c:v>3.9370731078667731E-2</c:v>
                </c:pt>
                <c:pt idx="51">
                  <c:v>6.908518511699846E-2</c:v>
                </c:pt>
                <c:pt idx="52">
                  <c:v>0.1033194027652482</c:v>
                </c:pt>
                <c:pt idx="53">
                  <c:v>0.10377506121472102</c:v>
                </c:pt>
                <c:pt idx="54">
                  <c:v>0.10180974648820817</c:v>
                </c:pt>
                <c:pt idx="55">
                  <c:v>9.9264502826002854E-2</c:v>
                </c:pt>
                <c:pt idx="56">
                  <c:v>0.10072813299703598</c:v>
                </c:pt>
                <c:pt idx="57">
                  <c:v>0.12334996409963717</c:v>
                </c:pt>
                <c:pt idx="58">
                  <c:v>0.12404495830034801</c:v>
                </c:pt>
                <c:pt idx="59">
                  <c:v>0.13264263490251671</c:v>
                </c:pt>
                <c:pt idx="60">
                  <c:v>0.13497155586648746</c:v>
                </c:pt>
                <c:pt idx="61">
                  <c:v>0.12794797208976938</c:v>
                </c:pt>
                <c:pt idx="62">
                  <c:v>0.13837288510042911</c:v>
                </c:pt>
                <c:pt idx="63">
                  <c:v>0.14165454645875131</c:v>
                </c:pt>
                <c:pt idx="64">
                  <c:v>0.15102085903124252</c:v>
                </c:pt>
                <c:pt idx="65">
                  <c:v>0.1498702063810593</c:v>
                </c:pt>
                <c:pt idx="66">
                  <c:v>0.15451424047719864</c:v>
                </c:pt>
                <c:pt idx="67">
                  <c:v>0.17244601137765336</c:v>
                </c:pt>
                <c:pt idx="68">
                  <c:v>0.1661588452970526</c:v>
                </c:pt>
                <c:pt idx="69">
                  <c:v>0.16835889316420261</c:v>
                </c:pt>
                <c:pt idx="70">
                  <c:v>0.17103300992322867</c:v>
                </c:pt>
                <c:pt idx="71">
                  <c:v>0.17589796932820279</c:v>
                </c:pt>
                <c:pt idx="72">
                  <c:v>0.19488834066682625</c:v>
                </c:pt>
                <c:pt idx="73">
                  <c:v>0.20386803394885566</c:v>
                </c:pt>
                <c:pt idx="74">
                  <c:v>0.19969346613399108</c:v>
                </c:pt>
                <c:pt idx="75">
                  <c:v>0.21409963731428472</c:v>
                </c:pt>
                <c:pt idx="76">
                  <c:v>0.21506618554043855</c:v>
                </c:pt>
                <c:pt idx="77">
                  <c:v>0.21298580554890734</c:v>
                </c:pt>
                <c:pt idx="78">
                  <c:v>0.20904136826407949</c:v>
                </c:pt>
                <c:pt idx="79">
                  <c:v>0.20603586354180092</c:v>
                </c:pt>
                <c:pt idx="80">
                  <c:v>0.21793361194469485</c:v>
                </c:pt>
                <c:pt idx="81">
                  <c:v>0.21276027762947147</c:v>
                </c:pt>
                <c:pt idx="82">
                  <c:v>0.18770826812968311</c:v>
                </c:pt>
                <c:pt idx="83">
                  <c:v>0.16557431375075926</c:v>
                </c:pt>
                <c:pt idx="84">
                  <c:v>0.16193364876557981</c:v>
                </c:pt>
                <c:pt idx="85">
                  <c:v>0.16825303312038575</c:v>
                </c:pt>
                <c:pt idx="86">
                  <c:v>0.16335125283060559</c:v>
                </c:pt>
                <c:pt idx="87">
                  <c:v>0.17303514553454713</c:v>
                </c:pt>
                <c:pt idx="88">
                  <c:v>0.19443268221735344</c:v>
                </c:pt>
                <c:pt idx="89">
                  <c:v>0.18064786346815898</c:v>
                </c:pt>
                <c:pt idx="90">
                  <c:v>0.20177384612552229</c:v>
                </c:pt>
                <c:pt idx="91">
                  <c:v>0.21219415652558116</c:v>
                </c:pt>
                <c:pt idx="92">
                  <c:v>0.21254855754183777</c:v>
                </c:pt>
                <c:pt idx="93">
                  <c:v>0.21182594767752239</c:v>
                </c:pt>
                <c:pt idx="94">
                  <c:v>0.20871918552202784</c:v>
                </c:pt>
                <c:pt idx="95">
                  <c:v>0.21198703904854832</c:v>
                </c:pt>
                <c:pt idx="96">
                  <c:v>0.21585323195316364</c:v>
                </c:pt>
                <c:pt idx="97">
                  <c:v>0.2219885118839402</c:v>
                </c:pt>
                <c:pt idx="98">
                  <c:v>0.21968260397297334</c:v>
                </c:pt>
                <c:pt idx="99">
                  <c:v>0.23443397094832163</c:v>
                </c:pt>
                <c:pt idx="100">
                  <c:v>0.25743321612018311</c:v>
                </c:pt>
                <c:pt idx="101">
                  <c:v>0.24212953587274688</c:v>
                </c:pt>
                <c:pt idx="102">
                  <c:v>0.25082386729753092</c:v>
                </c:pt>
                <c:pt idx="103">
                  <c:v>0.25270633503323059</c:v>
                </c:pt>
                <c:pt idx="104">
                  <c:v>0.25167074764806552</c:v>
                </c:pt>
                <c:pt idx="105">
                  <c:v>0.24000773238580875</c:v>
                </c:pt>
                <c:pt idx="106">
                  <c:v>0.23407496732146438</c:v>
                </c:pt>
                <c:pt idx="107">
                  <c:v>0.24026087596884915</c:v>
                </c:pt>
                <c:pt idx="108">
                  <c:v>0.24716479186994844</c:v>
                </c:pt>
                <c:pt idx="109">
                  <c:v>0.24640536112082745</c:v>
                </c:pt>
                <c:pt idx="110">
                  <c:v>0.26906861571883534</c:v>
                </c:pt>
                <c:pt idx="111">
                  <c:v>0.27270467809341392</c:v>
                </c:pt>
                <c:pt idx="112">
                  <c:v>0.28880921258537784</c:v>
                </c:pt>
                <c:pt idx="113">
                  <c:v>0.28909457444262321</c:v>
                </c:pt>
                <c:pt idx="114">
                  <c:v>0.29566710238046978</c:v>
                </c:pt>
                <c:pt idx="115">
                  <c:v>0.29042933151683581</c:v>
                </c:pt>
                <c:pt idx="116">
                  <c:v>0.29761400666457982</c:v>
                </c:pt>
                <c:pt idx="117">
                  <c:v>0.29601690078612553</c:v>
                </c:pt>
                <c:pt idx="118">
                  <c:v>0.28645727856840364</c:v>
                </c:pt>
                <c:pt idx="119">
                  <c:v>0.26899957655982454</c:v>
                </c:pt>
                <c:pt idx="120">
                  <c:v>0.2779746672312533</c:v>
                </c:pt>
                <c:pt idx="121">
                  <c:v>0.27994918717896766</c:v>
                </c:pt>
                <c:pt idx="122">
                  <c:v>0.28707863099950259</c:v>
                </c:pt>
                <c:pt idx="123">
                  <c:v>0.28752048161717281</c:v>
                </c:pt>
                <c:pt idx="124">
                  <c:v>0.28593718357052067</c:v>
                </c:pt>
                <c:pt idx="125">
                  <c:v>0.29251431411896767</c:v>
                </c:pt>
                <c:pt idx="126">
                  <c:v>0.29103227350553174</c:v>
                </c:pt>
                <c:pt idx="127">
                  <c:v>0.29775208498260142</c:v>
                </c:pt>
                <c:pt idx="128">
                  <c:v>0.30369405526814752</c:v>
                </c:pt>
                <c:pt idx="129">
                  <c:v>0.31485538597492435</c:v>
                </c:pt>
                <c:pt idx="130">
                  <c:v>0.31649851795938577</c:v>
                </c:pt>
                <c:pt idx="131">
                  <c:v>0.33329804665206031</c:v>
                </c:pt>
                <c:pt idx="132">
                  <c:v>0.32814312277923974</c:v>
                </c:pt>
                <c:pt idx="133">
                  <c:v>0.33600898429589199</c:v>
                </c:pt>
                <c:pt idx="134">
                  <c:v>0.34286227148038306</c:v>
                </c:pt>
                <c:pt idx="135">
                  <c:v>0.35985050720768741</c:v>
                </c:pt>
                <c:pt idx="136">
                  <c:v>0.35474621205147461</c:v>
                </c:pt>
                <c:pt idx="137">
                  <c:v>0.34280243754257333</c:v>
                </c:pt>
                <c:pt idx="138">
                  <c:v>0.34559161956661755</c:v>
                </c:pt>
                <c:pt idx="139">
                  <c:v>0.35200305613343796</c:v>
                </c:pt>
                <c:pt idx="140">
                  <c:v>0.36944234769961448</c:v>
                </c:pt>
                <c:pt idx="141">
                  <c:v>0.36716865806285237</c:v>
                </c:pt>
                <c:pt idx="142">
                  <c:v>0.37519100833992947</c:v>
                </c:pt>
                <c:pt idx="143">
                  <c:v>0.38474602794705048</c:v>
                </c:pt>
                <c:pt idx="144">
                  <c:v>0.41461236813520497</c:v>
                </c:pt>
                <c:pt idx="145">
                  <c:v>0.42388202588508062</c:v>
                </c:pt>
                <c:pt idx="146">
                  <c:v>0.42978257267522002</c:v>
                </c:pt>
                <c:pt idx="147">
                  <c:v>0.44880976489864932</c:v>
                </c:pt>
                <c:pt idx="148">
                  <c:v>0.42332971261299268</c:v>
                </c:pt>
                <c:pt idx="149">
                  <c:v>0.41948193015078017</c:v>
                </c:pt>
                <c:pt idx="150">
                  <c:v>0.42004805125467026</c:v>
                </c:pt>
                <c:pt idx="151">
                  <c:v>0.42658836091831143</c:v>
                </c:pt>
                <c:pt idx="152">
                  <c:v>0.44929764162232666</c:v>
                </c:pt>
                <c:pt idx="153">
                  <c:v>0.45235837767181408</c:v>
                </c:pt>
                <c:pt idx="154">
                  <c:v>0.44107737908941824</c:v>
                </c:pt>
                <c:pt idx="155">
                  <c:v>0.4338282673932643</c:v>
                </c:pt>
                <c:pt idx="156">
                  <c:v>0.4035476922510437</c:v>
                </c:pt>
                <c:pt idx="157">
                  <c:v>0.40794778798534415</c:v>
                </c:pt>
                <c:pt idx="158">
                  <c:v>0.43197341532116873</c:v>
                </c:pt>
                <c:pt idx="159">
                  <c:v>0.44518751035587245</c:v>
                </c:pt>
                <c:pt idx="160">
                  <c:v>0.45638105933685469</c:v>
                </c:pt>
                <c:pt idx="161">
                  <c:v>0.44807334720253178</c:v>
                </c:pt>
                <c:pt idx="162">
                  <c:v>0.44400924204208492</c:v>
                </c:pt>
                <c:pt idx="163">
                  <c:v>0.45319605280114761</c:v>
                </c:pt>
                <c:pt idx="164">
                  <c:v>0.47224625807758036</c:v>
                </c:pt>
                <c:pt idx="165">
                  <c:v>0.47806395787690659</c:v>
                </c:pt>
                <c:pt idx="166">
                  <c:v>0.47867150247620316</c:v>
                </c:pt>
                <c:pt idx="167">
                  <c:v>0.48571809930592491</c:v>
                </c:pt>
                <c:pt idx="168">
                  <c:v>0.48726457646777144</c:v>
                </c:pt>
                <c:pt idx="169">
                  <c:v>0.50457959754772763</c:v>
                </c:pt>
                <c:pt idx="170">
                  <c:v>0.50249001233499513</c:v>
                </c:pt>
                <c:pt idx="171">
                  <c:v>0.49376346263600568</c:v>
                </c:pt>
                <c:pt idx="172">
                  <c:v>0.45859951764640794</c:v>
                </c:pt>
                <c:pt idx="173">
                  <c:v>0.44654528048308895</c:v>
                </c:pt>
                <c:pt idx="174">
                  <c:v>0.43710532614098585</c:v>
                </c:pt>
                <c:pt idx="175">
                  <c:v>0.4571496953071772</c:v>
                </c:pt>
                <c:pt idx="176">
                  <c:v>0.44904910064988757</c:v>
                </c:pt>
                <c:pt idx="177">
                  <c:v>0.44498499548944026</c:v>
                </c:pt>
                <c:pt idx="178">
                  <c:v>0.45098679971279587</c:v>
                </c:pt>
                <c:pt idx="179">
                  <c:v>0.44300127032052439</c:v>
                </c:pt>
                <c:pt idx="180">
                  <c:v>0.41937607010696332</c:v>
                </c:pt>
                <c:pt idx="181">
                  <c:v>0.41214997146381305</c:v>
                </c:pt>
                <c:pt idx="182">
                  <c:v>0.38962939779442762</c:v>
                </c:pt>
                <c:pt idx="183">
                  <c:v>0.40336819043761496</c:v>
                </c:pt>
                <c:pt idx="184">
                  <c:v>0.4016744297365451</c:v>
                </c:pt>
                <c:pt idx="185">
                  <c:v>0.40467533184822302</c:v>
                </c:pt>
                <c:pt idx="186">
                  <c:v>0.41190143049137329</c:v>
                </c:pt>
                <c:pt idx="187">
                  <c:v>0.43052359298193821</c:v>
                </c:pt>
                <c:pt idx="188">
                  <c:v>0.44211756908518396</c:v>
                </c:pt>
                <c:pt idx="189">
                  <c:v>0.44168952629931568</c:v>
                </c:pt>
                <c:pt idx="190">
                  <c:v>0.44700554154316219</c:v>
                </c:pt>
                <c:pt idx="191">
                  <c:v>0.44257322753465633</c:v>
                </c:pt>
                <c:pt idx="192">
                  <c:v>0.44142717749507399</c:v>
                </c:pt>
                <c:pt idx="193">
                  <c:v>0.44747040521383585</c:v>
                </c:pt>
                <c:pt idx="194">
                  <c:v>0.46087780989377025</c:v>
                </c:pt>
                <c:pt idx="195">
                  <c:v>0.46226319568459084</c:v>
                </c:pt>
                <c:pt idx="196">
                  <c:v>0.47012905720124309</c:v>
                </c:pt>
                <c:pt idx="197">
                  <c:v>0.46117237697221714</c:v>
                </c:pt>
                <c:pt idx="198">
                  <c:v>0.46930518990371195</c:v>
                </c:pt>
                <c:pt idx="199">
                  <c:v>0.48884327190382248</c:v>
                </c:pt>
                <c:pt idx="200">
                  <c:v>0.49453670121692883</c:v>
                </c:pt>
                <c:pt idx="201">
                  <c:v>0.49548483900067963</c:v>
                </c:pt>
                <c:pt idx="202">
                  <c:v>0.49822339230811563</c:v>
                </c:pt>
                <c:pt idx="203">
                  <c:v>0.50471767586574945</c:v>
                </c:pt>
                <c:pt idx="204">
                  <c:v>0.50214481653993981</c:v>
                </c:pt>
                <c:pt idx="205">
                  <c:v>0.50275696374983747</c:v>
                </c:pt>
                <c:pt idx="206">
                  <c:v>0.50288123423605735</c:v>
                </c:pt>
                <c:pt idx="207">
                  <c:v>0.48383102895962438</c:v>
                </c:pt>
                <c:pt idx="208">
                  <c:v>0.48396450466704555</c:v>
                </c:pt>
                <c:pt idx="209">
                  <c:v>0.4852946591306575</c:v>
                </c:pt>
                <c:pt idx="210">
                  <c:v>0.47328184546274477</c:v>
                </c:pt>
                <c:pt idx="211">
                  <c:v>0.47583629434615182</c:v>
                </c:pt>
                <c:pt idx="212">
                  <c:v>0.47155586648747017</c:v>
                </c:pt>
                <c:pt idx="213">
                  <c:v>0.4768074451829063</c:v>
                </c:pt>
                <c:pt idx="214">
                  <c:v>0.48899515805364668</c:v>
                </c:pt>
                <c:pt idx="215">
                  <c:v>0.49416388975826919</c:v>
                </c:pt>
                <c:pt idx="216">
                  <c:v>0.49374505219360243</c:v>
                </c:pt>
                <c:pt idx="217">
                  <c:v>0.49120901375259884</c:v>
                </c:pt>
                <c:pt idx="218">
                  <c:v>0.49219397242115548</c:v>
                </c:pt>
                <c:pt idx="219">
                  <c:v>0.49505219360421049</c:v>
                </c:pt>
                <c:pt idx="220">
                  <c:v>0.47853802676878132</c:v>
                </c:pt>
                <c:pt idx="221">
                  <c:v>0.47978993685218074</c:v>
                </c:pt>
                <c:pt idx="222">
                  <c:v>0.46780934145847342</c:v>
                </c:pt>
                <c:pt idx="223">
                  <c:v>0.4757534473553382</c:v>
                </c:pt>
                <c:pt idx="224">
                  <c:v>0.47622291363661295</c:v>
                </c:pt>
                <c:pt idx="225">
                  <c:v>0.48134101662462769</c:v>
                </c:pt>
                <c:pt idx="226">
                  <c:v>0.48694239372571935</c:v>
                </c:pt>
                <c:pt idx="227">
                  <c:v>0.4825238875490161</c:v>
                </c:pt>
                <c:pt idx="228">
                  <c:v>0.48100962866137498</c:v>
                </c:pt>
                <c:pt idx="229">
                  <c:v>0.46871605574681796</c:v>
                </c:pt>
                <c:pt idx="230">
                  <c:v>0.47116004197580685</c:v>
                </c:pt>
                <c:pt idx="231">
                  <c:v>0.4606476793637333</c:v>
                </c:pt>
                <c:pt idx="232">
                  <c:v>0.4570898613693668</c:v>
                </c:pt>
                <c:pt idx="233">
                  <c:v>0.44627372645764485</c:v>
                </c:pt>
                <c:pt idx="234">
                  <c:v>0.43344164810280184</c:v>
                </c:pt>
                <c:pt idx="235">
                  <c:v>0.44030874311909507</c:v>
                </c:pt>
                <c:pt idx="236">
                  <c:v>0.41737393449564397</c:v>
                </c:pt>
                <c:pt idx="237">
                  <c:v>0.41467220207301381</c:v>
                </c:pt>
                <c:pt idx="238">
                  <c:v>0.41759946241507984</c:v>
                </c:pt>
                <c:pt idx="239">
                  <c:v>0.39282821216193642</c:v>
                </c:pt>
                <c:pt idx="240">
                  <c:v>0.38993777270467622</c:v>
                </c:pt>
                <c:pt idx="241">
                  <c:v>0.39561279157537954</c:v>
                </c:pt>
                <c:pt idx="242">
                  <c:v>0.38485188799086645</c:v>
                </c:pt>
                <c:pt idx="243">
                  <c:v>0.39638142754570183</c:v>
                </c:pt>
                <c:pt idx="244">
                  <c:v>0.41588268866100675</c:v>
                </c:pt>
                <c:pt idx="245">
                  <c:v>0.41927941528434731</c:v>
                </c:pt>
                <c:pt idx="246">
                  <c:v>0.42895410276708734</c:v>
                </c:pt>
                <c:pt idx="247">
                  <c:v>0.41464458640940949</c:v>
                </c:pt>
                <c:pt idx="248">
                  <c:v>0.42339414916140239</c:v>
                </c:pt>
                <c:pt idx="249">
                  <c:v>0.42635823038827425</c:v>
                </c:pt>
                <c:pt idx="250">
                  <c:v>0.42437910782995925</c:v>
                </c:pt>
                <c:pt idx="251">
                  <c:v>0.42565403096636212</c:v>
                </c:pt>
                <c:pt idx="252">
                  <c:v>0.42772520573669182</c:v>
                </c:pt>
                <c:pt idx="253">
                  <c:v>0.42639965388368095</c:v>
                </c:pt>
                <c:pt idx="254">
                  <c:v>0.44072297807316141</c:v>
                </c:pt>
                <c:pt idx="255">
                  <c:v>0.44341090266398941</c:v>
                </c:pt>
                <c:pt idx="256">
                  <c:v>0.44354898098201101</c:v>
                </c:pt>
                <c:pt idx="257">
                  <c:v>0.45377137912623833</c:v>
                </c:pt>
                <c:pt idx="258">
                  <c:v>0.45237678811421644</c:v>
                </c:pt>
                <c:pt idx="259">
                  <c:v>0.45658817681388664</c:v>
                </c:pt>
                <c:pt idx="260">
                  <c:v>0.46420549735809957</c:v>
                </c:pt>
                <c:pt idx="261">
                  <c:v>0.46603273376659016</c:v>
                </c:pt>
                <c:pt idx="262">
                  <c:v>0.46587624500616553</c:v>
                </c:pt>
                <c:pt idx="263">
                  <c:v>0.46337702744996756</c:v>
                </c:pt>
                <c:pt idx="264">
                  <c:v>0.46603733637719102</c:v>
                </c:pt>
                <c:pt idx="265">
                  <c:v>0.46310087081392348</c:v>
                </c:pt>
                <c:pt idx="266">
                  <c:v>0.45735681278420892</c:v>
                </c:pt>
                <c:pt idx="267">
                  <c:v>0.46001712171143261</c:v>
                </c:pt>
                <c:pt idx="268">
                  <c:v>0.46166945891709554</c:v>
                </c:pt>
                <c:pt idx="269">
                  <c:v>0.45553417898631898</c:v>
                </c:pt>
                <c:pt idx="270">
                  <c:v>0.45338475983577675</c:v>
                </c:pt>
                <c:pt idx="271">
                  <c:v>0.45590238783437775</c:v>
                </c:pt>
                <c:pt idx="272">
                  <c:v>0.46206988603935972</c:v>
                </c:pt>
                <c:pt idx="273">
                  <c:v>0.47103116887898633</c:v>
                </c:pt>
                <c:pt idx="274">
                  <c:v>0.47936649667691333</c:v>
                </c:pt>
                <c:pt idx="275">
                  <c:v>0.48659259532006383</c:v>
                </c:pt>
                <c:pt idx="276">
                  <c:v>0.48496327116740456</c:v>
                </c:pt>
                <c:pt idx="277">
                  <c:v>0.48516578603383675</c:v>
                </c:pt>
                <c:pt idx="278">
                  <c:v>0.49050941694128758</c:v>
                </c:pt>
                <c:pt idx="279">
                  <c:v>0.49887696301341977</c:v>
                </c:pt>
                <c:pt idx="280">
                  <c:v>0.49207890715613756</c:v>
                </c:pt>
                <c:pt idx="281">
                  <c:v>0.49234125596037925</c:v>
                </c:pt>
                <c:pt idx="282">
                  <c:v>0.49515805364802756</c:v>
                </c:pt>
                <c:pt idx="283">
                  <c:v>0.49796564611447436</c:v>
                </c:pt>
                <c:pt idx="284">
                  <c:v>0.4995949702671334</c:v>
                </c:pt>
                <c:pt idx="285">
                  <c:v>0.5030423256070824</c:v>
                </c:pt>
                <c:pt idx="286">
                  <c:v>0.49238728206638593</c:v>
                </c:pt>
                <c:pt idx="287">
                  <c:v>0.49334462507133847</c:v>
                </c:pt>
                <c:pt idx="288">
                  <c:v>0.47628274757442202</c:v>
                </c:pt>
                <c:pt idx="289">
                  <c:v>0.44498959810004024</c:v>
                </c:pt>
                <c:pt idx="290">
                  <c:v>0.44627832906824572</c:v>
                </c:pt>
                <c:pt idx="291">
                  <c:v>0.47889703039563836</c:v>
                </c:pt>
                <c:pt idx="292">
                  <c:v>0.47697313916453199</c:v>
                </c:pt>
                <c:pt idx="293">
                  <c:v>0.48528545390945554</c:v>
                </c:pt>
                <c:pt idx="294">
                  <c:v>0.49897822044663553</c:v>
                </c:pt>
                <c:pt idx="295">
                  <c:v>0.5035163944989578</c:v>
                </c:pt>
                <c:pt idx="296">
                  <c:v>0.51736564979656263</c:v>
                </c:pt>
                <c:pt idx="297">
                  <c:v>0.51927113058526619</c:v>
                </c:pt>
                <c:pt idx="298">
                  <c:v>0.52373106025737615</c:v>
                </c:pt>
                <c:pt idx="299">
                  <c:v>0.52607839166374992</c:v>
                </c:pt>
                <c:pt idx="300">
                  <c:v>0.52820940037188935</c:v>
                </c:pt>
                <c:pt idx="301">
                  <c:v>0.53386600880018986</c:v>
                </c:pt>
                <c:pt idx="302">
                  <c:v>0.52837969696411635</c:v>
                </c:pt>
                <c:pt idx="303">
                  <c:v>0.51748071506158144</c:v>
                </c:pt>
                <c:pt idx="304">
                  <c:v>0.51889371651600635</c:v>
                </c:pt>
                <c:pt idx="305">
                  <c:v>0.51715853231953002</c:v>
                </c:pt>
                <c:pt idx="306">
                  <c:v>0.50273855330743422</c:v>
                </c:pt>
                <c:pt idx="307">
                  <c:v>0.50371890936539043</c:v>
                </c:pt>
                <c:pt idx="308">
                  <c:v>0.5127354235322259</c:v>
                </c:pt>
                <c:pt idx="309">
                  <c:v>0.5066599775392584</c:v>
                </c:pt>
                <c:pt idx="310">
                  <c:v>0.51040650256825515</c:v>
                </c:pt>
                <c:pt idx="311">
                  <c:v>0.51220612331314141</c:v>
                </c:pt>
                <c:pt idx="312">
                  <c:v>0.52074396597750083</c:v>
                </c:pt>
                <c:pt idx="313">
                  <c:v>0.5247390319789369</c:v>
                </c:pt>
                <c:pt idx="314">
                  <c:v>0.5338337905259849</c:v>
                </c:pt>
                <c:pt idx="315">
                  <c:v>0.54799142073383855</c:v>
                </c:pt>
                <c:pt idx="316">
                  <c:v>0.55167350921442471</c:v>
                </c:pt>
                <c:pt idx="317">
                  <c:v>0.56285785297420521</c:v>
                </c:pt>
                <c:pt idx="318">
                  <c:v>0.56837178047388326</c:v>
                </c:pt>
                <c:pt idx="319">
                  <c:v>0.56275659554098922</c:v>
                </c:pt>
                <c:pt idx="320">
                  <c:v>0.57288694147320185</c:v>
                </c:pt>
                <c:pt idx="321">
                  <c:v>0.57145092696577326</c:v>
                </c:pt>
                <c:pt idx="322">
                  <c:v>0.58288841430859417</c:v>
                </c:pt>
                <c:pt idx="323">
                  <c:v>0.58308172395382507</c:v>
                </c:pt>
                <c:pt idx="324">
                  <c:v>0.59077268626764901</c:v>
                </c:pt>
                <c:pt idx="325">
                  <c:v>0.59811385017581786</c:v>
                </c:pt>
                <c:pt idx="326">
                  <c:v>0.5938564353701401</c:v>
                </c:pt>
                <c:pt idx="327">
                  <c:v>0.58977391976729021</c:v>
                </c:pt>
                <c:pt idx="328">
                  <c:v>0.59057937662241833</c:v>
                </c:pt>
                <c:pt idx="329">
                  <c:v>0.59751090818712194</c:v>
                </c:pt>
                <c:pt idx="330">
                  <c:v>0.60132647237512926</c:v>
                </c:pt>
                <c:pt idx="331">
                  <c:v>0.58303109523721663</c:v>
                </c:pt>
                <c:pt idx="332">
                  <c:v>0.57820295671704791</c:v>
                </c:pt>
                <c:pt idx="333">
                  <c:v>0.58318758399764148</c:v>
                </c:pt>
                <c:pt idx="334">
                  <c:v>0.58779479720897476</c:v>
                </c:pt>
                <c:pt idx="335">
                  <c:v>0.6008247878196491</c:v>
                </c:pt>
                <c:pt idx="336">
                  <c:v>0.59702763407404458</c:v>
                </c:pt>
                <c:pt idx="337">
                  <c:v>0.58460058545206617</c:v>
                </c:pt>
                <c:pt idx="338">
                  <c:v>0.58411270872838861</c:v>
                </c:pt>
                <c:pt idx="339">
                  <c:v>0.58148001546476968</c:v>
                </c:pt>
                <c:pt idx="340">
                  <c:v>0.57759541211775134</c:v>
                </c:pt>
                <c:pt idx="341">
                  <c:v>0.57986449914391236</c:v>
                </c:pt>
                <c:pt idx="342">
                  <c:v>0.58779939981957585</c:v>
                </c:pt>
                <c:pt idx="343">
                  <c:v>0.59117311338991296</c:v>
                </c:pt>
                <c:pt idx="344">
                  <c:v>0.5943120938196127</c:v>
                </c:pt>
                <c:pt idx="345">
                  <c:v>0.59743726641751027</c:v>
                </c:pt>
                <c:pt idx="346">
                  <c:v>0.60458972329104932</c:v>
                </c:pt>
                <c:pt idx="347">
                  <c:v>0.61178360365999418</c:v>
                </c:pt>
                <c:pt idx="348">
                  <c:v>0.59622677982951777</c:v>
                </c:pt>
                <c:pt idx="349">
                  <c:v>0.57794981313400795</c:v>
                </c:pt>
                <c:pt idx="350">
                  <c:v>0.58543365797079927</c:v>
                </c:pt>
                <c:pt idx="351">
                  <c:v>0.58458217500966358</c:v>
                </c:pt>
                <c:pt idx="352">
                  <c:v>0.56327669053887197</c:v>
                </c:pt>
                <c:pt idx="353">
                  <c:v>0.51850249461494369</c:v>
                </c:pt>
                <c:pt idx="354">
                  <c:v>0.52020085792661419</c:v>
                </c:pt>
                <c:pt idx="355">
                  <c:v>0.52716000515492234</c:v>
                </c:pt>
                <c:pt idx="356">
                  <c:v>0.51065964615129533</c:v>
                </c:pt>
                <c:pt idx="357">
                  <c:v>0.4807472798571335</c:v>
                </c:pt>
                <c:pt idx="358">
                  <c:v>0.44587329933538156</c:v>
                </c:pt>
                <c:pt idx="359">
                  <c:v>0.46681978017931614</c:v>
                </c:pt>
                <c:pt idx="360">
                  <c:v>0.47846898760977052</c:v>
                </c:pt>
                <c:pt idx="361">
                  <c:v>0.4693282029567154</c:v>
                </c:pt>
                <c:pt idx="362">
                  <c:v>0.48812526465010775</c:v>
                </c:pt>
                <c:pt idx="363">
                  <c:v>0.46406281642947711</c:v>
                </c:pt>
                <c:pt idx="364">
                  <c:v>0.45953384759835592</c:v>
                </c:pt>
                <c:pt idx="365">
                  <c:v>0.45980540162379935</c:v>
                </c:pt>
                <c:pt idx="366">
                  <c:v>0.48015814570023929</c:v>
                </c:pt>
                <c:pt idx="367">
                  <c:v>0.4653239317340776</c:v>
                </c:pt>
                <c:pt idx="368">
                  <c:v>0.43332198022718305</c:v>
                </c:pt>
                <c:pt idx="369">
                  <c:v>0.3934265515400317</c:v>
                </c:pt>
                <c:pt idx="370">
                  <c:v>0.43759320286466297</c:v>
                </c:pt>
                <c:pt idx="371">
                  <c:v>0.43341403243919774</c:v>
                </c:pt>
                <c:pt idx="372">
                  <c:v>0.42591177716000339</c:v>
                </c:pt>
                <c:pt idx="373">
                  <c:v>0.43205165970138082</c:v>
                </c:pt>
                <c:pt idx="374">
                  <c:v>0.4506047830329345</c:v>
                </c:pt>
                <c:pt idx="375">
                  <c:v>0.44996962277003361</c:v>
                </c:pt>
                <c:pt idx="376">
                  <c:v>0.45182907745272982</c:v>
                </c:pt>
                <c:pt idx="377">
                  <c:v>0.46647918699486213</c:v>
                </c:pt>
                <c:pt idx="378">
                  <c:v>0.48079330596314107</c:v>
                </c:pt>
                <c:pt idx="379">
                  <c:v>0.47424839368889904</c:v>
                </c:pt>
                <c:pt idx="380">
                  <c:v>0.44237071266822392</c:v>
                </c:pt>
                <c:pt idx="381">
                  <c:v>0.4494955538781582</c:v>
                </c:pt>
                <c:pt idx="382">
                  <c:v>0.4418045915643336</c:v>
                </c:pt>
                <c:pt idx="383">
                  <c:v>0.40566949573798117</c:v>
                </c:pt>
                <c:pt idx="384">
                  <c:v>0.36962184951304233</c:v>
                </c:pt>
                <c:pt idx="385">
                  <c:v>0.37719774656184857</c:v>
                </c:pt>
                <c:pt idx="386">
                  <c:v>0.36845278642045631</c:v>
                </c:pt>
                <c:pt idx="387">
                  <c:v>0.3409613933022797</c:v>
                </c:pt>
                <c:pt idx="388">
                  <c:v>0.35540438536737895</c:v>
                </c:pt>
                <c:pt idx="389">
                  <c:v>0.35649980669035353</c:v>
                </c:pt>
                <c:pt idx="390">
                  <c:v>0.37186332087559926</c:v>
                </c:pt>
                <c:pt idx="391">
                  <c:v>0.38457573135482304</c:v>
                </c:pt>
                <c:pt idx="392">
                  <c:v>0.39207798663401761</c:v>
                </c:pt>
                <c:pt idx="393">
                  <c:v>0.39367509251247168</c:v>
                </c:pt>
                <c:pt idx="394">
                  <c:v>0.404606292689212</c:v>
                </c:pt>
                <c:pt idx="395">
                  <c:v>0.3998241802750504</c:v>
                </c:pt>
                <c:pt idx="396">
                  <c:v>0.3776672128431231</c:v>
                </c:pt>
                <c:pt idx="397">
                  <c:v>0.33795588858000092</c:v>
                </c:pt>
                <c:pt idx="398">
                  <c:v>0.35536756448257312</c:v>
                </c:pt>
                <c:pt idx="399">
                  <c:v>0.35440101625641907</c:v>
                </c:pt>
                <c:pt idx="400">
                  <c:v>0.35118379144650702</c:v>
                </c:pt>
                <c:pt idx="401">
                  <c:v>0.33429681315241844</c:v>
                </c:pt>
                <c:pt idx="402">
                  <c:v>0.30194966585046878</c:v>
                </c:pt>
                <c:pt idx="403">
                  <c:v>0.30288399580241765</c:v>
                </c:pt>
                <c:pt idx="404">
                  <c:v>0.32322293204705566</c:v>
                </c:pt>
                <c:pt idx="405">
                  <c:v>0.31289927646961213</c:v>
                </c:pt>
                <c:pt idx="406">
                  <c:v>0.31095697479610274</c:v>
                </c:pt>
                <c:pt idx="407">
                  <c:v>0.30933685586464499</c:v>
                </c:pt>
                <c:pt idx="408">
                  <c:v>0.32766905388736345</c:v>
                </c:pt>
                <c:pt idx="409">
                  <c:v>0.32146013218697522</c:v>
                </c:pt>
                <c:pt idx="410">
                  <c:v>0.30627151720455714</c:v>
                </c:pt>
                <c:pt idx="411">
                  <c:v>0.30171033009923076</c:v>
                </c:pt>
                <c:pt idx="412">
                  <c:v>0.2775190087817796</c:v>
                </c:pt>
                <c:pt idx="413">
                  <c:v>0.2741959239280507</c:v>
                </c:pt>
                <c:pt idx="414">
                  <c:v>0.27406705083123017</c:v>
                </c:pt>
                <c:pt idx="415">
                  <c:v>0.25455658449472396</c:v>
                </c:pt>
                <c:pt idx="416">
                  <c:v>0.22543126461328722</c:v>
                </c:pt>
                <c:pt idx="417">
                  <c:v>0.27204650477750847</c:v>
                </c:pt>
                <c:pt idx="418">
                  <c:v>0.25668759320286361</c:v>
                </c:pt>
                <c:pt idx="419">
                  <c:v>0.24269565697663587</c:v>
                </c:pt>
                <c:pt idx="420">
                  <c:v>0.24651122116464341</c:v>
                </c:pt>
                <c:pt idx="421">
                  <c:v>0.2198390927333973</c:v>
                </c:pt>
                <c:pt idx="422">
                  <c:v>0.17139661616068524</c:v>
                </c:pt>
                <c:pt idx="423">
                  <c:v>0.16187381482776919</c:v>
                </c:pt>
                <c:pt idx="424">
                  <c:v>0.19904910064988734</c:v>
                </c:pt>
                <c:pt idx="425">
                  <c:v>0.206629600309294</c:v>
                </c:pt>
                <c:pt idx="426">
                  <c:v>0.20743505716442212</c:v>
                </c:pt>
                <c:pt idx="427">
                  <c:v>0.24416388975826964</c:v>
                </c:pt>
                <c:pt idx="428">
                  <c:v>0.22953219065854014</c:v>
                </c:pt>
                <c:pt idx="429">
                  <c:v>0.2279903161072947</c:v>
                </c:pt>
                <c:pt idx="430">
                  <c:v>0.20358267209160896</c:v>
                </c:pt>
                <c:pt idx="431">
                  <c:v>0.23303477732569777</c:v>
                </c:pt>
                <c:pt idx="432">
                  <c:v>0.26304840105307581</c:v>
                </c:pt>
                <c:pt idx="433">
                  <c:v>0.27678259108566228</c:v>
                </c:pt>
                <c:pt idx="434">
                  <c:v>0.26651416683542761</c:v>
                </c:pt>
                <c:pt idx="435">
                  <c:v>0.2698188412467537</c:v>
                </c:pt>
                <c:pt idx="436">
                  <c:v>0.28060736049487112</c:v>
                </c:pt>
                <c:pt idx="437">
                  <c:v>0.29787635546882041</c:v>
                </c:pt>
                <c:pt idx="438">
                  <c:v>0.32185135408803722</c:v>
                </c:pt>
                <c:pt idx="439">
                  <c:v>0.30258942872397077</c:v>
                </c:pt>
                <c:pt idx="440">
                  <c:v>0.30237770863633706</c:v>
                </c:pt>
                <c:pt idx="441">
                  <c:v>0.31568385588305525</c:v>
                </c:pt>
                <c:pt idx="442">
                  <c:v>0.31522359482298179</c:v>
                </c:pt>
                <c:pt idx="443">
                  <c:v>0.29526207264760407</c:v>
                </c:pt>
                <c:pt idx="444">
                  <c:v>0.273445698400131</c:v>
                </c:pt>
                <c:pt idx="445">
                  <c:v>0.28062577093727392</c:v>
                </c:pt>
                <c:pt idx="446">
                  <c:v>0.29085737430270275</c:v>
                </c:pt>
                <c:pt idx="447">
                  <c:v>0.28589576007511308</c:v>
                </c:pt>
                <c:pt idx="448">
                  <c:v>0.28337813207651208</c:v>
                </c:pt>
                <c:pt idx="449">
                  <c:v>0.2651702045400135</c:v>
                </c:pt>
                <c:pt idx="450">
                  <c:v>0.2710293278347462</c:v>
                </c:pt>
                <c:pt idx="451">
                  <c:v>0.26779829519303178</c:v>
                </c:pt>
                <c:pt idx="452">
                  <c:v>0.27646961356481237</c:v>
                </c:pt>
                <c:pt idx="453">
                  <c:v>0.29139587974298853</c:v>
                </c:pt>
                <c:pt idx="454">
                  <c:v>0.28111825027155235</c:v>
                </c:pt>
                <c:pt idx="455">
                  <c:v>0.27194524734429204</c:v>
                </c:pt>
                <c:pt idx="456">
                  <c:v>0.2665924112156397</c:v>
                </c:pt>
                <c:pt idx="457">
                  <c:v>0.27386913857539841</c:v>
                </c:pt>
                <c:pt idx="458">
                  <c:v>0.26810667010328104</c:v>
                </c:pt>
                <c:pt idx="459">
                  <c:v>0.25878178102619631</c:v>
                </c:pt>
                <c:pt idx="460">
                  <c:v>0.25118287092438663</c:v>
                </c:pt>
                <c:pt idx="461">
                  <c:v>0.22446011377653252</c:v>
                </c:pt>
                <c:pt idx="462">
                  <c:v>0.18519984535228207</c:v>
                </c:pt>
                <c:pt idx="463">
                  <c:v>0.19652226743008461</c:v>
                </c:pt>
                <c:pt idx="464">
                  <c:v>0.20375757129443661</c:v>
                </c:pt>
                <c:pt idx="465">
                  <c:v>0.17836036599959337</c:v>
                </c:pt>
                <c:pt idx="466">
                  <c:v>0.18503875398125658</c:v>
                </c:pt>
                <c:pt idx="467">
                  <c:v>0.20427766629231958</c:v>
                </c:pt>
                <c:pt idx="468">
                  <c:v>0.22561536903731638</c:v>
                </c:pt>
                <c:pt idx="469">
                  <c:v>0.23839221606495054</c:v>
                </c:pt>
                <c:pt idx="470">
                  <c:v>0.25861148443396931</c:v>
                </c:pt>
                <c:pt idx="471">
                  <c:v>0.28196973323268781</c:v>
                </c:pt>
                <c:pt idx="472">
                  <c:v>0.26882927996759598</c:v>
                </c:pt>
                <c:pt idx="473">
                  <c:v>0.27215696743192574</c:v>
                </c:pt>
                <c:pt idx="474">
                  <c:v>0.24154040171585156</c:v>
                </c:pt>
                <c:pt idx="475">
                  <c:v>0.26075169836331025</c:v>
                </c:pt>
                <c:pt idx="476">
                  <c:v>0.25226448441555904</c:v>
                </c:pt>
                <c:pt idx="477">
                  <c:v>0.21072132113334541</c:v>
                </c:pt>
                <c:pt idx="478">
                  <c:v>0.19524734429368173</c:v>
                </c:pt>
                <c:pt idx="479">
                  <c:v>0.18222655890420891</c:v>
                </c:pt>
                <c:pt idx="480">
                  <c:v>0.18795680910212131</c:v>
                </c:pt>
                <c:pt idx="481">
                  <c:v>0.16477806211683133</c:v>
                </c:pt>
                <c:pt idx="482">
                  <c:v>0.13424434339157032</c:v>
                </c:pt>
                <c:pt idx="483">
                  <c:v>0.14691533037538762</c:v>
                </c:pt>
                <c:pt idx="484">
                  <c:v>0.17268994973949092</c:v>
                </c:pt>
                <c:pt idx="485">
                  <c:v>0.18655301286889792</c:v>
                </c:pt>
                <c:pt idx="486">
                  <c:v>0.19057569453393808</c:v>
                </c:pt>
                <c:pt idx="487">
                  <c:v>0.16889739860448705</c:v>
                </c:pt>
                <c:pt idx="488">
                  <c:v>0.14403409613932894</c:v>
                </c:pt>
                <c:pt idx="489">
                  <c:v>0.15563727746377598</c:v>
                </c:pt>
                <c:pt idx="490">
                  <c:v>0.16732790838963729</c:v>
                </c:pt>
                <c:pt idx="491">
                  <c:v>0.18420107885192349</c:v>
                </c:pt>
                <c:pt idx="492">
                  <c:v>0.16112358929984949</c:v>
                </c:pt>
                <c:pt idx="493">
                  <c:v>0.15642432387650129</c:v>
                </c:pt>
                <c:pt idx="494">
                  <c:v>0.1472605261704425</c:v>
                </c:pt>
                <c:pt idx="495">
                  <c:v>0.14384078649409804</c:v>
                </c:pt>
                <c:pt idx="496">
                  <c:v>0.11396984369534269</c:v>
                </c:pt>
                <c:pt idx="497">
                  <c:v>9.410957895318095E-2</c:v>
                </c:pt>
                <c:pt idx="498">
                  <c:v>0.10892998508754026</c:v>
                </c:pt>
                <c:pt idx="499">
                  <c:v>0.11219783861406052</c:v>
                </c:pt>
                <c:pt idx="500">
                  <c:v>0.21436198611852508</c:v>
                </c:pt>
                <c:pt idx="501">
                  <c:v>0.24384630962681864</c:v>
                </c:pt>
                <c:pt idx="502">
                  <c:v>0.23854410221477451</c:v>
                </c:pt>
                <c:pt idx="503">
                  <c:v>0.25781523280004248</c:v>
                </c:pt>
                <c:pt idx="504">
                  <c:v>0.27334444096691479</c:v>
                </c:pt>
                <c:pt idx="505">
                  <c:v>0.26914686009904631</c:v>
                </c:pt>
                <c:pt idx="506">
                  <c:v>0.32695104663364871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E5-448E-8065-477EB0C65CE5}"/>
            </c:ext>
          </c:extLst>
        </c:ser>
        <c:ser>
          <c:idx val="3"/>
          <c:order val="3"/>
          <c:tx>
            <c:strRef>
              <c:f>'2'!$E$5</c:f>
              <c:strCache>
                <c:ptCount val="1"/>
                <c:pt idx="0">
                  <c:v>Индекс МосБиржи IPO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'2'!$A$6:$A$512</c:f>
              <c:numCache>
                <c:formatCode>m/d/yyyy</c:formatCode>
                <c:ptCount val="507"/>
                <c:pt idx="0">
                  <c:v>44929</c:v>
                </c:pt>
                <c:pt idx="1">
                  <c:v>44930</c:v>
                </c:pt>
                <c:pt idx="2">
                  <c:v>44931</c:v>
                </c:pt>
                <c:pt idx="3">
                  <c:v>44932</c:v>
                </c:pt>
                <c:pt idx="4">
                  <c:v>44935</c:v>
                </c:pt>
                <c:pt idx="5">
                  <c:v>44936</c:v>
                </c:pt>
                <c:pt idx="6">
                  <c:v>44937</c:v>
                </c:pt>
                <c:pt idx="7">
                  <c:v>44938</c:v>
                </c:pt>
                <c:pt idx="8">
                  <c:v>44939</c:v>
                </c:pt>
                <c:pt idx="9">
                  <c:v>44942</c:v>
                </c:pt>
                <c:pt idx="10">
                  <c:v>44943</c:v>
                </c:pt>
                <c:pt idx="11">
                  <c:v>44944</c:v>
                </c:pt>
                <c:pt idx="12">
                  <c:v>44945</c:v>
                </c:pt>
                <c:pt idx="13">
                  <c:v>44946</c:v>
                </c:pt>
                <c:pt idx="14">
                  <c:v>44949</c:v>
                </c:pt>
                <c:pt idx="15">
                  <c:v>44950</c:v>
                </c:pt>
                <c:pt idx="16">
                  <c:v>44951</c:v>
                </c:pt>
                <c:pt idx="17">
                  <c:v>44952</c:v>
                </c:pt>
                <c:pt idx="18">
                  <c:v>44953</c:v>
                </c:pt>
                <c:pt idx="19">
                  <c:v>44956</c:v>
                </c:pt>
                <c:pt idx="20">
                  <c:v>44957</c:v>
                </c:pt>
                <c:pt idx="21">
                  <c:v>44958</c:v>
                </c:pt>
                <c:pt idx="22">
                  <c:v>44959</c:v>
                </c:pt>
                <c:pt idx="23">
                  <c:v>44960</c:v>
                </c:pt>
                <c:pt idx="24">
                  <c:v>44963</c:v>
                </c:pt>
                <c:pt idx="25">
                  <c:v>44964</c:v>
                </c:pt>
                <c:pt idx="26">
                  <c:v>44965</c:v>
                </c:pt>
                <c:pt idx="27">
                  <c:v>44966</c:v>
                </c:pt>
                <c:pt idx="28">
                  <c:v>44967</c:v>
                </c:pt>
                <c:pt idx="29">
                  <c:v>44970</c:v>
                </c:pt>
                <c:pt idx="30">
                  <c:v>44971</c:v>
                </c:pt>
                <c:pt idx="31">
                  <c:v>44972</c:v>
                </c:pt>
                <c:pt idx="32">
                  <c:v>44973</c:v>
                </c:pt>
                <c:pt idx="33">
                  <c:v>44974</c:v>
                </c:pt>
                <c:pt idx="34">
                  <c:v>44977</c:v>
                </c:pt>
                <c:pt idx="35">
                  <c:v>44978</c:v>
                </c:pt>
                <c:pt idx="36">
                  <c:v>44979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45006</c:v>
                </c:pt>
                <c:pt idx="54">
                  <c:v>45007</c:v>
                </c:pt>
                <c:pt idx="55">
                  <c:v>45008</c:v>
                </c:pt>
                <c:pt idx="56">
                  <c:v>45009</c:v>
                </c:pt>
                <c:pt idx="57">
                  <c:v>45012</c:v>
                </c:pt>
                <c:pt idx="58">
                  <c:v>45013</c:v>
                </c:pt>
                <c:pt idx="59">
                  <c:v>45014</c:v>
                </c:pt>
                <c:pt idx="60">
                  <c:v>45015</c:v>
                </c:pt>
                <c:pt idx="61">
                  <c:v>45016</c:v>
                </c:pt>
                <c:pt idx="62">
                  <c:v>45019</c:v>
                </c:pt>
                <c:pt idx="63">
                  <c:v>45020</c:v>
                </c:pt>
                <c:pt idx="64">
                  <c:v>45021</c:v>
                </c:pt>
                <c:pt idx="65">
                  <c:v>45022</c:v>
                </c:pt>
                <c:pt idx="66">
                  <c:v>45023</c:v>
                </c:pt>
                <c:pt idx="67">
                  <c:v>45026</c:v>
                </c:pt>
                <c:pt idx="68">
                  <c:v>45027</c:v>
                </c:pt>
                <c:pt idx="69">
                  <c:v>45028</c:v>
                </c:pt>
                <c:pt idx="70">
                  <c:v>45029</c:v>
                </c:pt>
                <c:pt idx="71">
                  <c:v>45030</c:v>
                </c:pt>
                <c:pt idx="72">
                  <c:v>45033</c:v>
                </c:pt>
                <c:pt idx="73">
                  <c:v>45034</c:v>
                </c:pt>
                <c:pt idx="74">
                  <c:v>45035</c:v>
                </c:pt>
                <c:pt idx="75">
                  <c:v>45036</c:v>
                </c:pt>
                <c:pt idx="76">
                  <c:v>45037</c:v>
                </c:pt>
                <c:pt idx="77">
                  <c:v>45040</c:v>
                </c:pt>
                <c:pt idx="78">
                  <c:v>45041</c:v>
                </c:pt>
                <c:pt idx="79">
                  <c:v>45042</c:v>
                </c:pt>
                <c:pt idx="80">
                  <c:v>45043</c:v>
                </c:pt>
                <c:pt idx="81">
                  <c:v>45044</c:v>
                </c:pt>
                <c:pt idx="82">
                  <c:v>45048</c:v>
                </c:pt>
                <c:pt idx="83">
                  <c:v>45049</c:v>
                </c:pt>
                <c:pt idx="84">
                  <c:v>45050</c:v>
                </c:pt>
                <c:pt idx="85">
                  <c:v>45051</c:v>
                </c:pt>
                <c:pt idx="86">
                  <c:v>45054</c:v>
                </c:pt>
                <c:pt idx="87">
                  <c:v>45056</c:v>
                </c:pt>
                <c:pt idx="88">
                  <c:v>45057</c:v>
                </c:pt>
                <c:pt idx="89">
                  <c:v>45058</c:v>
                </c:pt>
                <c:pt idx="90">
                  <c:v>45061</c:v>
                </c:pt>
                <c:pt idx="91">
                  <c:v>45062</c:v>
                </c:pt>
                <c:pt idx="92">
                  <c:v>45063</c:v>
                </c:pt>
                <c:pt idx="93">
                  <c:v>45064</c:v>
                </c:pt>
                <c:pt idx="94">
                  <c:v>45065</c:v>
                </c:pt>
                <c:pt idx="95">
                  <c:v>45068</c:v>
                </c:pt>
                <c:pt idx="96">
                  <c:v>45069</c:v>
                </c:pt>
                <c:pt idx="97">
                  <c:v>45070</c:v>
                </c:pt>
                <c:pt idx="98">
                  <c:v>45071</c:v>
                </c:pt>
                <c:pt idx="99">
                  <c:v>45072</c:v>
                </c:pt>
                <c:pt idx="100">
                  <c:v>45075</c:v>
                </c:pt>
                <c:pt idx="101">
                  <c:v>45076</c:v>
                </c:pt>
                <c:pt idx="102">
                  <c:v>45077</c:v>
                </c:pt>
                <c:pt idx="103">
                  <c:v>45078</c:v>
                </c:pt>
                <c:pt idx="104">
                  <c:v>45079</c:v>
                </c:pt>
                <c:pt idx="105">
                  <c:v>45082</c:v>
                </c:pt>
                <c:pt idx="106">
                  <c:v>45083</c:v>
                </c:pt>
                <c:pt idx="107">
                  <c:v>45084</c:v>
                </c:pt>
                <c:pt idx="108">
                  <c:v>45085</c:v>
                </c:pt>
                <c:pt idx="109">
                  <c:v>45086</c:v>
                </c:pt>
                <c:pt idx="110">
                  <c:v>45090</c:v>
                </c:pt>
                <c:pt idx="111">
                  <c:v>45091</c:v>
                </c:pt>
                <c:pt idx="112">
                  <c:v>45092</c:v>
                </c:pt>
                <c:pt idx="113">
                  <c:v>45093</c:v>
                </c:pt>
                <c:pt idx="114">
                  <c:v>45096</c:v>
                </c:pt>
                <c:pt idx="115">
                  <c:v>45097</c:v>
                </c:pt>
                <c:pt idx="116">
                  <c:v>45098</c:v>
                </c:pt>
                <c:pt idx="117">
                  <c:v>45099</c:v>
                </c:pt>
                <c:pt idx="118">
                  <c:v>45100</c:v>
                </c:pt>
                <c:pt idx="119">
                  <c:v>45103</c:v>
                </c:pt>
                <c:pt idx="120">
                  <c:v>45104</c:v>
                </c:pt>
                <c:pt idx="121">
                  <c:v>45105</c:v>
                </c:pt>
                <c:pt idx="122">
                  <c:v>45106</c:v>
                </c:pt>
                <c:pt idx="123">
                  <c:v>45107</c:v>
                </c:pt>
                <c:pt idx="124">
                  <c:v>45110</c:v>
                </c:pt>
                <c:pt idx="125">
                  <c:v>45111</c:v>
                </c:pt>
                <c:pt idx="126">
                  <c:v>45112</c:v>
                </c:pt>
                <c:pt idx="127">
                  <c:v>45113</c:v>
                </c:pt>
                <c:pt idx="128">
                  <c:v>45114</c:v>
                </c:pt>
                <c:pt idx="129">
                  <c:v>45117</c:v>
                </c:pt>
                <c:pt idx="130">
                  <c:v>45118</c:v>
                </c:pt>
                <c:pt idx="131">
                  <c:v>45119</c:v>
                </c:pt>
                <c:pt idx="132">
                  <c:v>45120</c:v>
                </c:pt>
                <c:pt idx="133">
                  <c:v>45121</c:v>
                </c:pt>
                <c:pt idx="134">
                  <c:v>45124</c:v>
                </c:pt>
                <c:pt idx="135">
                  <c:v>45125</c:v>
                </c:pt>
                <c:pt idx="136">
                  <c:v>45126</c:v>
                </c:pt>
                <c:pt idx="137">
                  <c:v>45127</c:v>
                </c:pt>
                <c:pt idx="138">
                  <c:v>45128</c:v>
                </c:pt>
                <c:pt idx="139">
                  <c:v>45131</c:v>
                </c:pt>
                <c:pt idx="140">
                  <c:v>45132</c:v>
                </c:pt>
                <c:pt idx="141">
                  <c:v>45133</c:v>
                </c:pt>
                <c:pt idx="142">
                  <c:v>45134</c:v>
                </c:pt>
                <c:pt idx="143">
                  <c:v>45135</c:v>
                </c:pt>
                <c:pt idx="144">
                  <c:v>45138</c:v>
                </c:pt>
                <c:pt idx="145">
                  <c:v>45139</c:v>
                </c:pt>
                <c:pt idx="146">
                  <c:v>45140</c:v>
                </c:pt>
                <c:pt idx="147">
                  <c:v>45141</c:v>
                </c:pt>
                <c:pt idx="148">
                  <c:v>45142</c:v>
                </c:pt>
                <c:pt idx="149">
                  <c:v>45145</c:v>
                </c:pt>
                <c:pt idx="150">
                  <c:v>45146</c:v>
                </c:pt>
                <c:pt idx="151">
                  <c:v>45147</c:v>
                </c:pt>
                <c:pt idx="152">
                  <c:v>45148</c:v>
                </c:pt>
                <c:pt idx="153">
                  <c:v>45149</c:v>
                </c:pt>
                <c:pt idx="154">
                  <c:v>45152</c:v>
                </c:pt>
                <c:pt idx="155">
                  <c:v>45153</c:v>
                </c:pt>
                <c:pt idx="156">
                  <c:v>45154</c:v>
                </c:pt>
                <c:pt idx="157">
                  <c:v>45155</c:v>
                </c:pt>
                <c:pt idx="158">
                  <c:v>45156</c:v>
                </c:pt>
                <c:pt idx="159">
                  <c:v>45159</c:v>
                </c:pt>
                <c:pt idx="160">
                  <c:v>45160</c:v>
                </c:pt>
                <c:pt idx="161">
                  <c:v>45161</c:v>
                </c:pt>
                <c:pt idx="162">
                  <c:v>45162</c:v>
                </c:pt>
                <c:pt idx="163">
                  <c:v>45163</c:v>
                </c:pt>
                <c:pt idx="164">
                  <c:v>45166</c:v>
                </c:pt>
                <c:pt idx="165">
                  <c:v>45167</c:v>
                </c:pt>
                <c:pt idx="166">
                  <c:v>45168</c:v>
                </c:pt>
                <c:pt idx="167">
                  <c:v>45169</c:v>
                </c:pt>
                <c:pt idx="168">
                  <c:v>45170</c:v>
                </c:pt>
                <c:pt idx="169">
                  <c:v>45173</c:v>
                </c:pt>
                <c:pt idx="170">
                  <c:v>45174</c:v>
                </c:pt>
                <c:pt idx="171">
                  <c:v>45175</c:v>
                </c:pt>
                <c:pt idx="172">
                  <c:v>45176</c:v>
                </c:pt>
                <c:pt idx="173">
                  <c:v>45177</c:v>
                </c:pt>
                <c:pt idx="174">
                  <c:v>45180</c:v>
                </c:pt>
                <c:pt idx="175">
                  <c:v>45181</c:v>
                </c:pt>
                <c:pt idx="176">
                  <c:v>45182</c:v>
                </c:pt>
                <c:pt idx="177">
                  <c:v>45183</c:v>
                </c:pt>
                <c:pt idx="178">
                  <c:v>45184</c:v>
                </c:pt>
                <c:pt idx="179">
                  <c:v>45187</c:v>
                </c:pt>
                <c:pt idx="180">
                  <c:v>45188</c:v>
                </c:pt>
                <c:pt idx="181">
                  <c:v>45189</c:v>
                </c:pt>
                <c:pt idx="182">
                  <c:v>45190</c:v>
                </c:pt>
                <c:pt idx="183">
                  <c:v>45191</c:v>
                </c:pt>
                <c:pt idx="184">
                  <c:v>45194</c:v>
                </c:pt>
                <c:pt idx="185">
                  <c:v>45195</c:v>
                </c:pt>
                <c:pt idx="186">
                  <c:v>45196</c:v>
                </c:pt>
                <c:pt idx="187">
                  <c:v>45197</c:v>
                </c:pt>
                <c:pt idx="188">
                  <c:v>45198</c:v>
                </c:pt>
                <c:pt idx="189">
                  <c:v>45201</c:v>
                </c:pt>
                <c:pt idx="190">
                  <c:v>45202</c:v>
                </c:pt>
                <c:pt idx="191">
                  <c:v>45203</c:v>
                </c:pt>
                <c:pt idx="192">
                  <c:v>45204</c:v>
                </c:pt>
                <c:pt idx="193">
                  <c:v>45205</c:v>
                </c:pt>
                <c:pt idx="194">
                  <c:v>45208</c:v>
                </c:pt>
                <c:pt idx="195">
                  <c:v>45209</c:v>
                </c:pt>
                <c:pt idx="196">
                  <c:v>45210</c:v>
                </c:pt>
                <c:pt idx="197">
                  <c:v>45211</c:v>
                </c:pt>
                <c:pt idx="198">
                  <c:v>45212</c:v>
                </c:pt>
                <c:pt idx="199">
                  <c:v>45215</c:v>
                </c:pt>
                <c:pt idx="200">
                  <c:v>45216</c:v>
                </c:pt>
                <c:pt idx="201">
                  <c:v>45217</c:v>
                </c:pt>
                <c:pt idx="202">
                  <c:v>45218</c:v>
                </c:pt>
                <c:pt idx="203">
                  <c:v>45219</c:v>
                </c:pt>
                <c:pt idx="204">
                  <c:v>45222</c:v>
                </c:pt>
                <c:pt idx="205">
                  <c:v>45223</c:v>
                </c:pt>
                <c:pt idx="206">
                  <c:v>45224</c:v>
                </c:pt>
                <c:pt idx="207">
                  <c:v>45225</c:v>
                </c:pt>
                <c:pt idx="208">
                  <c:v>45226</c:v>
                </c:pt>
                <c:pt idx="209">
                  <c:v>45229</c:v>
                </c:pt>
                <c:pt idx="210">
                  <c:v>45230</c:v>
                </c:pt>
                <c:pt idx="211">
                  <c:v>45231</c:v>
                </c:pt>
                <c:pt idx="212">
                  <c:v>45232</c:v>
                </c:pt>
                <c:pt idx="213">
                  <c:v>45233</c:v>
                </c:pt>
                <c:pt idx="214">
                  <c:v>45236</c:v>
                </c:pt>
                <c:pt idx="215">
                  <c:v>45237</c:v>
                </c:pt>
                <c:pt idx="216">
                  <c:v>45238</c:v>
                </c:pt>
                <c:pt idx="217">
                  <c:v>45239</c:v>
                </c:pt>
                <c:pt idx="218">
                  <c:v>45240</c:v>
                </c:pt>
                <c:pt idx="219">
                  <c:v>45243</c:v>
                </c:pt>
                <c:pt idx="220">
                  <c:v>45244</c:v>
                </c:pt>
                <c:pt idx="221">
                  <c:v>45245</c:v>
                </c:pt>
                <c:pt idx="222">
                  <c:v>45246</c:v>
                </c:pt>
                <c:pt idx="223">
                  <c:v>45247</c:v>
                </c:pt>
                <c:pt idx="224">
                  <c:v>45250</c:v>
                </c:pt>
                <c:pt idx="225">
                  <c:v>45251</c:v>
                </c:pt>
                <c:pt idx="226">
                  <c:v>45252</c:v>
                </c:pt>
                <c:pt idx="227">
                  <c:v>45253</c:v>
                </c:pt>
                <c:pt idx="228">
                  <c:v>45254</c:v>
                </c:pt>
                <c:pt idx="229">
                  <c:v>45257</c:v>
                </c:pt>
                <c:pt idx="230">
                  <c:v>45258</c:v>
                </c:pt>
                <c:pt idx="231">
                  <c:v>45259</c:v>
                </c:pt>
                <c:pt idx="232">
                  <c:v>45260</c:v>
                </c:pt>
                <c:pt idx="233">
                  <c:v>45261</c:v>
                </c:pt>
                <c:pt idx="234">
                  <c:v>45264</c:v>
                </c:pt>
                <c:pt idx="235">
                  <c:v>45265</c:v>
                </c:pt>
                <c:pt idx="236">
                  <c:v>45266</c:v>
                </c:pt>
                <c:pt idx="237">
                  <c:v>45267</c:v>
                </c:pt>
                <c:pt idx="238">
                  <c:v>45268</c:v>
                </c:pt>
                <c:pt idx="239">
                  <c:v>45271</c:v>
                </c:pt>
                <c:pt idx="240">
                  <c:v>45272</c:v>
                </c:pt>
                <c:pt idx="241">
                  <c:v>45273</c:v>
                </c:pt>
                <c:pt idx="242">
                  <c:v>45274</c:v>
                </c:pt>
                <c:pt idx="243">
                  <c:v>45275</c:v>
                </c:pt>
                <c:pt idx="244">
                  <c:v>45278</c:v>
                </c:pt>
                <c:pt idx="245">
                  <c:v>45279</c:v>
                </c:pt>
                <c:pt idx="246">
                  <c:v>45280</c:v>
                </c:pt>
                <c:pt idx="247">
                  <c:v>45281</c:v>
                </c:pt>
                <c:pt idx="248">
                  <c:v>45282</c:v>
                </c:pt>
                <c:pt idx="249">
                  <c:v>45285</c:v>
                </c:pt>
                <c:pt idx="250">
                  <c:v>45286</c:v>
                </c:pt>
                <c:pt idx="251">
                  <c:v>45287</c:v>
                </c:pt>
                <c:pt idx="252">
                  <c:v>45288</c:v>
                </c:pt>
                <c:pt idx="253">
                  <c:v>45289</c:v>
                </c:pt>
                <c:pt idx="254">
                  <c:v>45294</c:v>
                </c:pt>
                <c:pt idx="255">
                  <c:v>45295</c:v>
                </c:pt>
                <c:pt idx="256">
                  <c:v>45296</c:v>
                </c:pt>
                <c:pt idx="257">
                  <c:v>45299</c:v>
                </c:pt>
                <c:pt idx="258">
                  <c:v>45300</c:v>
                </c:pt>
                <c:pt idx="259">
                  <c:v>45301</c:v>
                </c:pt>
                <c:pt idx="260">
                  <c:v>45302</c:v>
                </c:pt>
                <c:pt idx="261">
                  <c:v>45303</c:v>
                </c:pt>
                <c:pt idx="262">
                  <c:v>45306</c:v>
                </c:pt>
                <c:pt idx="263">
                  <c:v>45307</c:v>
                </c:pt>
                <c:pt idx="264">
                  <c:v>45308</c:v>
                </c:pt>
                <c:pt idx="265">
                  <c:v>45309</c:v>
                </c:pt>
                <c:pt idx="266">
                  <c:v>45310</c:v>
                </c:pt>
                <c:pt idx="267">
                  <c:v>45313</c:v>
                </c:pt>
                <c:pt idx="268">
                  <c:v>45314</c:v>
                </c:pt>
                <c:pt idx="269">
                  <c:v>45315</c:v>
                </c:pt>
                <c:pt idx="270">
                  <c:v>45316</c:v>
                </c:pt>
                <c:pt idx="271">
                  <c:v>45317</c:v>
                </c:pt>
                <c:pt idx="272">
                  <c:v>45320</c:v>
                </c:pt>
                <c:pt idx="273">
                  <c:v>45321</c:v>
                </c:pt>
                <c:pt idx="274">
                  <c:v>45322</c:v>
                </c:pt>
                <c:pt idx="275">
                  <c:v>45323</c:v>
                </c:pt>
                <c:pt idx="276">
                  <c:v>45324</c:v>
                </c:pt>
                <c:pt idx="277">
                  <c:v>45327</c:v>
                </c:pt>
                <c:pt idx="278">
                  <c:v>45328</c:v>
                </c:pt>
                <c:pt idx="279">
                  <c:v>45329</c:v>
                </c:pt>
                <c:pt idx="280">
                  <c:v>45330</c:v>
                </c:pt>
                <c:pt idx="281">
                  <c:v>45331</c:v>
                </c:pt>
                <c:pt idx="282">
                  <c:v>45334</c:v>
                </c:pt>
                <c:pt idx="283">
                  <c:v>45335</c:v>
                </c:pt>
                <c:pt idx="284">
                  <c:v>45336</c:v>
                </c:pt>
                <c:pt idx="285">
                  <c:v>45337</c:v>
                </c:pt>
                <c:pt idx="286">
                  <c:v>45338</c:v>
                </c:pt>
                <c:pt idx="287">
                  <c:v>45341</c:v>
                </c:pt>
                <c:pt idx="288">
                  <c:v>45342</c:v>
                </c:pt>
                <c:pt idx="289">
                  <c:v>45343</c:v>
                </c:pt>
                <c:pt idx="290">
                  <c:v>45344</c:v>
                </c:pt>
                <c:pt idx="291">
                  <c:v>45348</c:v>
                </c:pt>
                <c:pt idx="292">
                  <c:v>45349</c:v>
                </c:pt>
                <c:pt idx="293">
                  <c:v>45350</c:v>
                </c:pt>
                <c:pt idx="294">
                  <c:v>45351</c:v>
                </c:pt>
                <c:pt idx="295">
                  <c:v>45352</c:v>
                </c:pt>
                <c:pt idx="296">
                  <c:v>45355</c:v>
                </c:pt>
                <c:pt idx="297">
                  <c:v>45356</c:v>
                </c:pt>
                <c:pt idx="298">
                  <c:v>45357</c:v>
                </c:pt>
                <c:pt idx="299">
                  <c:v>45358</c:v>
                </c:pt>
                <c:pt idx="300">
                  <c:v>45362</c:v>
                </c:pt>
                <c:pt idx="301">
                  <c:v>45363</c:v>
                </c:pt>
                <c:pt idx="302">
                  <c:v>45364</c:v>
                </c:pt>
                <c:pt idx="303">
                  <c:v>45365</c:v>
                </c:pt>
                <c:pt idx="304">
                  <c:v>45366</c:v>
                </c:pt>
                <c:pt idx="305">
                  <c:v>45369</c:v>
                </c:pt>
                <c:pt idx="306">
                  <c:v>45370</c:v>
                </c:pt>
                <c:pt idx="307">
                  <c:v>45371</c:v>
                </c:pt>
                <c:pt idx="308">
                  <c:v>45372</c:v>
                </c:pt>
                <c:pt idx="309">
                  <c:v>45373</c:v>
                </c:pt>
                <c:pt idx="310">
                  <c:v>45376</c:v>
                </c:pt>
                <c:pt idx="311">
                  <c:v>45377</c:v>
                </c:pt>
                <c:pt idx="312">
                  <c:v>45378</c:v>
                </c:pt>
                <c:pt idx="313">
                  <c:v>45379</c:v>
                </c:pt>
                <c:pt idx="314">
                  <c:v>45380</c:v>
                </c:pt>
                <c:pt idx="315">
                  <c:v>45383</c:v>
                </c:pt>
                <c:pt idx="316">
                  <c:v>45384</c:v>
                </c:pt>
                <c:pt idx="317">
                  <c:v>45385</c:v>
                </c:pt>
                <c:pt idx="318">
                  <c:v>45386</c:v>
                </c:pt>
                <c:pt idx="319">
                  <c:v>45387</c:v>
                </c:pt>
                <c:pt idx="320">
                  <c:v>45390</c:v>
                </c:pt>
                <c:pt idx="321">
                  <c:v>45391</c:v>
                </c:pt>
                <c:pt idx="322">
                  <c:v>45392</c:v>
                </c:pt>
                <c:pt idx="323">
                  <c:v>45393</c:v>
                </c:pt>
                <c:pt idx="324">
                  <c:v>45394</c:v>
                </c:pt>
                <c:pt idx="325">
                  <c:v>45397</c:v>
                </c:pt>
                <c:pt idx="326">
                  <c:v>45398</c:v>
                </c:pt>
                <c:pt idx="327">
                  <c:v>45399</c:v>
                </c:pt>
                <c:pt idx="328">
                  <c:v>45400</c:v>
                </c:pt>
                <c:pt idx="329">
                  <c:v>45401</c:v>
                </c:pt>
                <c:pt idx="330">
                  <c:v>45404</c:v>
                </c:pt>
                <c:pt idx="331">
                  <c:v>45405</c:v>
                </c:pt>
                <c:pt idx="332">
                  <c:v>45406</c:v>
                </c:pt>
                <c:pt idx="333">
                  <c:v>45407</c:v>
                </c:pt>
                <c:pt idx="334">
                  <c:v>45408</c:v>
                </c:pt>
                <c:pt idx="335">
                  <c:v>45411</c:v>
                </c:pt>
                <c:pt idx="336">
                  <c:v>45412</c:v>
                </c:pt>
                <c:pt idx="337">
                  <c:v>45414</c:v>
                </c:pt>
                <c:pt idx="338">
                  <c:v>45415</c:v>
                </c:pt>
                <c:pt idx="339">
                  <c:v>45418</c:v>
                </c:pt>
                <c:pt idx="340">
                  <c:v>45419</c:v>
                </c:pt>
                <c:pt idx="341">
                  <c:v>45420</c:v>
                </c:pt>
                <c:pt idx="342">
                  <c:v>45422</c:v>
                </c:pt>
                <c:pt idx="343">
                  <c:v>45425</c:v>
                </c:pt>
                <c:pt idx="344">
                  <c:v>45426</c:v>
                </c:pt>
                <c:pt idx="345">
                  <c:v>45427</c:v>
                </c:pt>
                <c:pt idx="346">
                  <c:v>45428</c:v>
                </c:pt>
                <c:pt idx="347">
                  <c:v>45429</c:v>
                </c:pt>
                <c:pt idx="348">
                  <c:v>45432</c:v>
                </c:pt>
                <c:pt idx="349">
                  <c:v>45433</c:v>
                </c:pt>
                <c:pt idx="350">
                  <c:v>45434</c:v>
                </c:pt>
                <c:pt idx="351">
                  <c:v>45435</c:v>
                </c:pt>
                <c:pt idx="352">
                  <c:v>45436</c:v>
                </c:pt>
                <c:pt idx="353">
                  <c:v>45439</c:v>
                </c:pt>
                <c:pt idx="354">
                  <c:v>45440</c:v>
                </c:pt>
                <c:pt idx="355">
                  <c:v>45441</c:v>
                </c:pt>
                <c:pt idx="356">
                  <c:v>45442</c:v>
                </c:pt>
                <c:pt idx="357">
                  <c:v>45443</c:v>
                </c:pt>
                <c:pt idx="358">
                  <c:v>45446</c:v>
                </c:pt>
                <c:pt idx="359">
                  <c:v>45447</c:v>
                </c:pt>
                <c:pt idx="360">
                  <c:v>45448</c:v>
                </c:pt>
                <c:pt idx="361">
                  <c:v>45449</c:v>
                </c:pt>
                <c:pt idx="362">
                  <c:v>45450</c:v>
                </c:pt>
                <c:pt idx="363">
                  <c:v>45453</c:v>
                </c:pt>
                <c:pt idx="364">
                  <c:v>45454</c:v>
                </c:pt>
                <c:pt idx="365">
                  <c:v>45456</c:v>
                </c:pt>
                <c:pt idx="366">
                  <c:v>45457</c:v>
                </c:pt>
                <c:pt idx="367">
                  <c:v>45460</c:v>
                </c:pt>
                <c:pt idx="368">
                  <c:v>45461</c:v>
                </c:pt>
                <c:pt idx="369">
                  <c:v>45462</c:v>
                </c:pt>
                <c:pt idx="370">
                  <c:v>45463</c:v>
                </c:pt>
                <c:pt idx="371">
                  <c:v>45464</c:v>
                </c:pt>
                <c:pt idx="372">
                  <c:v>45467</c:v>
                </c:pt>
                <c:pt idx="373">
                  <c:v>45468</c:v>
                </c:pt>
                <c:pt idx="374">
                  <c:v>45469</c:v>
                </c:pt>
                <c:pt idx="375">
                  <c:v>45470</c:v>
                </c:pt>
                <c:pt idx="376">
                  <c:v>45471</c:v>
                </c:pt>
                <c:pt idx="377">
                  <c:v>45474</c:v>
                </c:pt>
                <c:pt idx="378">
                  <c:v>45475</c:v>
                </c:pt>
                <c:pt idx="379">
                  <c:v>45476</c:v>
                </c:pt>
                <c:pt idx="380">
                  <c:v>45477</c:v>
                </c:pt>
                <c:pt idx="381">
                  <c:v>45478</c:v>
                </c:pt>
                <c:pt idx="382">
                  <c:v>45481</c:v>
                </c:pt>
                <c:pt idx="383">
                  <c:v>45482</c:v>
                </c:pt>
                <c:pt idx="384">
                  <c:v>45483</c:v>
                </c:pt>
                <c:pt idx="385">
                  <c:v>45484</c:v>
                </c:pt>
                <c:pt idx="386">
                  <c:v>45485</c:v>
                </c:pt>
                <c:pt idx="387">
                  <c:v>45488</c:v>
                </c:pt>
                <c:pt idx="388">
                  <c:v>45489</c:v>
                </c:pt>
                <c:pt idx="389">
                  <c:v>45490</c:v>
                </c:pt>
                <c:pt idx="390">
                  <c:v>45491</c:v>
                </c:pt>
                <c:pt idx="391">
                  <c:v>45492</c:v>
                </c:pt>
                <c:pt idx="392">
                  <c:v>45495</c:v>
                </c:pt>
                <c:pt idx="393">
                  <c:v>45496</c:v>
                </c:pt>
                <c:pt idx="394">
                  <c:v>45497</c:v>
                </c:pt>
                <c:pt idx="395">
                  <c:v>45498</c:v>
                </c:pt>
                <c:pt idx="396">
                  <c:v>45499</c:v>
                </c:pt>
                <c:pt idx="397">
                  <c:v>45502</c:v>
                </c:pt>
                <c:pt idx="398">
                  <c:v>45503</c:v>
                </c:pt>
                <c:pt idx="399">
                  <c:v>45504</c:v>
                </c:pt>
                <c:pt idx="400">
                  <c:v>45505</c:v>
                </c:pt>
                <c:pt idx="401">
                  <c:v>45506</c:v>
                </c:pt>
                <c:pt idx="402">
                  <c:v>45509</c:v>
                </c:pt>
                <c:pt idx="403">
                  <c:v>45510</c:v>
                </c:pt>
                <c:pt idx="404">
                  <c:v>45511</c:v>
                </c:pt>
                <c:pt idx="405">
                  <c:v>45512</c:v>
                </c:pt>
                <c:pt idx="406">
                  <c:v>45513</c:v>
                </c:pt>
                <c:pt idx="407">
                  <c:v>45516</c:v>
                </c:pt>
                <c:pt idx="408">
                  <c:v>45517</c:v>
                </c:pt>
                <c:pt idx="409">
                  <c:v>45518</c:v>
                </c:pt>
                <c:pt idx="410">
                  <c:v>45519</c:v>
                </c:pt>
                <c:pt idx="411">
                  <c:v>45520</c:v>
                </c:pt>
                <c:pt idx="412">
                  <c:v>45523</c:v>
                </c:pt>
                <c:pt idx="413">
                  <c:v>45524</c:v>
                </c:pt>
                <c:pt idx="414">
                  <c:v>45525</c:v>
                </c:pt>
                <c:pt idx="415">
                  <c:v>45526</c:v>
                </c:pt>
                <c:pt idx="416">
                  <c:v>45527</c:v>
                </c:pt>
                <c:pt idx="417">
                  <c:v>45530</c:v>
                </c:pt>
                <c:pt idx="418">
                  <c:v>45531</c:v>
                </c:pt>
                <c:pt idx="419">
                  <c:v>45532</c:v>
                </c:pt>
                <c:pt idx="420">
                  <c:v>45533</c:v>
                </c:pt>
                <c:pt idx="421">
                  <c:v>45534</c:v>
                </c:pt>
                <c:pt idx="422">
                  <c:v>45537</c:v>
                </c:pt>
                <c:pt idx="423">
                  <c:v>45538</c:v>
                </c:pt>
                <c:pt idx="424">
                  <c:v>45539</c:v>
                </c:pt>
                <c:pt idx="425">
                  <c:v>45540</c:v>
                </c:pt>
                <c:pt idx="426">
                  <c:v>45541</c:v>
                </c:pt>
                <c:pt idx="427">
                  <c:v>45544</c:v>
                </c:pt>
                <c:pt idx="428">
                  <c:v>45545</c:v>
                </c:pt>
                <c:pt idx="429">
                  <c:v>45546</c:v>
                </c:pt>
                <c:pt idx="430">
                  <c:v>45547</c:v>
                </c:pt>
                <c:pt idx="431">
                  <c:v>45548</c:v>
                </c:pt>
                <c:pt idx="432">
                  <c:v>45551</c:v>
                </c:pt>
                <c:pt idx="433">
                  <c:v>45552</c:v>
                </c:pt>
                <c:pt idx="434">
                  <c:v>45553</c:v>
                </c:pt>
                <c:pt idx="435">
                  <c:v>45554</c:v>
                </c:pt>
                <c:pt idx="436">
                  <c:v>45555</c:v>
                </c:pt>
                <c:pt idx="437">
                  <c:v>45558</c:v>
                </c:pt>
                <c:pt idx="438">
                  <c:v>45559</c:v>
                </c:pt>
                <c:pt idx="439">
                  <c:v>45560</c:v>
                </c:pt>
                <c:pt idx="440">
                  <c:v>45561</c:v>
                </c:pt>
                <c:pt idx="441">
                  <c:v>45562</c:v>
                </c:pt>
                <c:pt idx="442">
                  <c:v>45565</c:v>
                </c:pt>
                <c:pt idx="443">
                  <c:v>45566</c:v>
                </c:pt>
                <c:pt idx="444">
                  <c:v>45567</c:v>
                </c:pt>
                <c:pt idx="445">
                  <c:v>45568</c:v>
                </c:pt>
                <c:pt idx="446">
                  <c:v>45569</c:v>
                </c:pt>
                <c:pt idx="447">
                  <c:v>45572</c:v>
                </c:pt>
                <c:pt idx="448">
                  <c:v>45573</c:v>
                </c:pt>
                <c:pt idx="449">
                  <c:v>45574</c:v>
                </c:pt>
                <c:pt idx="450">
                  <c:v>45575</c:v>
                </c:pt>
                <c:pt idx="451">
                  <c:v>45576</c:v>
                </c:pt>
                <c:pt idx="452">
                  <c:v>45579</c:v>
                </c:pt>
                <c:pt idx="453">
                  <c:v>45580</c:v>
                </c:pt>
                <c:pt idx="454">
                  <c:v>45581</c:v>
                </c:pt>
                <c:pt idx="455">
                  <c:v>45582</c:v>
                </c:pt>
                <c:pt idx="456">
                  <c:v>45583</c:v>
                </c:pt>
                <c:pt idx="457">
                  <c:v>45586</c:v>
                </c:pt>
                <c:pt idx="458">
                  <c:v>45587</c:v>
                </c:pt>
                <c:pt idx="459">
                  <c:v>45588</c:v>
                </c:pt>
                <c:pt idx="460">
                  <c:v>45589</c:v>
                </c:pt>
                <c:pt idx="461">
                  <c:v>45590</c:v>
                </c:pt>
                <c:pt idx="462">
                  <c:v>45593</c:v>
                </c:pt>
                <c:pt idx="463">
                  <c:v>45594</c:v>
                </c:pt>
                <c:pt idx="464">
                  <c:v>45595</c:v>
                </c:pt>
                <c:pt idx="465">
                  <c:v>45596</c:v>
                </c:pt>
                <c:pt idx="466">
                  <c:v>45597</c:v>
                </c:pt>
                <c:pt idx="467">
                  <c:v>45601</c:v>
                </c:pt>
                <c:pt idx="468">
                  <c:v>45602</c:v>
                </c:pt>
                <c:pt idx="469">
                  <c:v>45603</c:v>
                </c:pt>
                <c:pt idx="470">
                  <c:v>45604</c:v>
                </c:pt>
                <c:pt idx="471">
                  <c:v>45607</c:v>
                </c:pt>
                <c:pt idx="472">
                  <c:v>45608</c:v>
                </c:pt>
                <c:pt idx="473">
                  <c:v>45609</c:v>
                </c:pt>
                <c:pt idx="474">
                  <c:v>45610</c:v>
                </c:pt>
                <c:pt idx="475">
                  <c:v>45611</c:v>
                </c:pt>
                <c:pt idx="476">
                  <c:v>45614</c:v>
                </c:pt>
                <c:pt idx="477">
                  <c:v>45615</c:v>
                </c:pt>
                <c:pt idx="478">
                  <c:v>45616</c:v>
                </c:pt>
                <c:pt idx="479">
                  <c:v>45617</c:v>
                </c:pt>
                <c:pt idx="480">
                  <c:v>45618</c:v>
                </c:pt>
                <c:pt idx="481">
                  <c:v>45621</c:v>
                </c:pt>
                <c:pt idx="482">
                  <c:v>45622</c:v>
                </c:pt>
                <c:pt idx="483">
                  <c:v>45623</c:v>
                </c:pt>
                <c:pt idx="484">
                  <c:v>45624</c:v>
                </c:pt>
                <c:pt idx="485">
                  <c:v>45625</c:v>
                </c:pt>
                <c:pt idx="486">
                  <c:v>45628</c:v>
                </c:pt>
                <c:pt idx="487">
                  <c:v>45629</c:v>
                </c:pt>
                <c:pt idx="488">
                  <c:v>45630</c:v>
                </c:pt>
                <c:pt idx="489">
                  <c:v>45631</c:v>
                </c:pt>
                <c:pt idx="490">
                  <c:v>45632</c:v>
                </c:pt>
                <c:pt idx="491">
                  <c:v>45635</c:v>
                </c:pt>
                <c:pt idx="492">
                  <c:v>45636</c:v>
                </c:pt>
                <c:pt idx="493">
                  <c:v>45637</c:v>
                </c:pt>
                <c:pt idx="494">
                  <c:v>45638</c:v>
                </c:pt>
                <c:pt idx="495">
                  <c:v>45639</c:v>
                </c:pt>
                <c:pt idx="496">
                  <c:v>45642</c:v>
                </c:pt>
                <c:pt idx="497">
                  <c:v>45643</c:v>
                </c:pt>
                <c:pt idx="498">
                  <c:v>45644</c:v>
                </c:pt>
                <c:pt idx="499">
                  <c:v>45645</c:v>
                </c:pt>
                <c:pt idx="500">
                  <c:v>45646</c:v>
                </c:pt>
                <c:pt idx="501">
                  <c:v>45649</c:v>
                </c:pt>
                <c:pt idx="502">
                  <c:v>45650</c:v>
                </c:pt>
                <c:pt idx="503">
                  <c:v>45651</c:v>
                </c:pt>
                <c:pt idx="504">
                  <c:v>45652</c:v>
                </c:pt>
                <c:pt idx="505">
                  <c:v>45653</c:v>
                </c:pt>
                <c:pt idx="506">
                  <c:v>45656</c:v>
                </c:pt>
              </c:numCache>
            </c:numRef>
          </c:cat>
          <c:val>
            <c:numRef>
              <c:f>'2'!$E$6:$E$512</c:f>
              <c:numCache>
                <c:formatCode>0%</c:formatCode>
                <c:ptCount val="507"/>
                <c:pt idx="0">
                  <c:v>0</c:v>
                </c:pt>
                <c:pt idx="1">
                  <c:v>-1.6567544604928486E-3</c:v>
                </c:pt>
                <c:pt idx="2">
                  <c:v>-1.2531860662702288E-3</c:v>
                </c:pt>
                <c:pt idx="3">
                  <c:v>-5.3950722175021282E-3</c:v>
                </c:pt>
                <c:pt idx="4">
                  <c:v>7.5191163976209285E-3</c:v>
                </c:pt>
                <c:pt idx="5">
                  <c:v>1.4103653355989954E-2</c:v>
                </c:pt>
                <c:pt idx="6">
                  <c:v>2.7973661852166654E-2</c:v>
                </c:pt>
                <c:pt idx="7">
                  <c:v>4.1440101954120623E-2</c:v>
                </c:pt>
                <c:pt idx="8">
                  <c:v>3.9209855564995788E-2</c:v>
                </c:pt>
                <c:pt idx="9">
                  <c:v>6.2128292268479157E-2</c:v>
                </c:pt>
                <c:pt idx="10">
                  <c:v>5.2803738317757087E-2</c:v>
                </c:pt>
                <c:pt idx="11">
                  <c:v>5.6478334749362702E-2</c:v>
                </c:pt>
                <c:pt idx="12">
                  <c:v>4.3266779949022949E-2</c:v>
                </c:pt>
                <c:pt idx="13">
                  <c:v>4.1694987255735061E-2</c:v>
                </c:pt>
                <c:pt idx="14">
                  <c:v>5.6435853865760333E-2</c:v>
                </c:pt>
                <c:pt idx="15">
                  <c:v>5.8963466440101975E-2</c:v>
                </c:pt>
                <c:pt idx="16">
                  <c:v>6.0853865760407855E-2</c:v>
                </c:pt>
                <c:pt idx="17">
                  <c:v>6.9519966015292978E-2</c:v>
                </c:pt>
                <c:pt idx="18">
                  <c:v>7.4320305862362046E-2</c:v>
                </c:pt>
                <c:pt idx="19">
                  <c:v>8.5938827527612505E-2</c:v>
                </c:pt>
                <c:pt idx="20">
                  <c:v>0.11034409515717924</c:v>
                </c:pt>
                <c:pt idx="21">
                  <c:v>0.1044392523364488</c:v>
                </c:pt>
                <c:pt idx="22">
                  <c:v>0.11527187765505542</c:v>
                </c:pt>
                <c:pt idx="23">
                  <c:v>0.10968564146134274</c:v>
                </c:pt>
                <c:pt idx="24">
                  <c:v>0.132731520815633</c:v>
                </c:pt>
                <c:pt idx="25">
                  <c:v>0.13893372982158048</c:v>
                </c:pt>
                <c:pt idx="26">
                  <c:v>0.13436703483432444</c:v>
                </c:pt>
                <c:pt idx="27">
                  <c:v>0.14078164825828376</c:v>
                </c:pt>
                <c:pt idx="28">
                  <c:v>0.14218351741716218</c:v>
                </c:pt>
                <c:pt idx="29">
                  <c:v>0.17980033984706889</c:v>
                </c:pt>
                <c:pt idx="30">
                  <c:v>0.13789294817332198</c:v>
                </c:pt>
                <c:pt idx="31">
                  <c:v>7.4086661002548793E-2</c:v>
                </c:pt>
                <c:pt idx="32">
                  <c:v>0.10176295666949886</c:v>
                </c:pt>
                <c:pt idx="33">
                  <c:v>0.10246389124893795</c:v>
                </c:pt>
                <c:pt idx="34">
                  <c:v>9.9129141886151517E-2</c:v>
                </c:pt>
                <c:pt idx="35">
                  <c:v>0.12060322854715411</c:v>
                </c:pt>
                <c:pt idx="36">
                  <c:v>0.12104927782497898</c:v>
                </c:pt>
                <c:pt idx="37">
                  <c:v>0.12669923534409544</c:v>
                </c:pt>
                <c:pt idx="38">
                  <c:v>0.13655480033984713</c:v>
                </c:pt>
                <c:pt idx="39">
                  <c:v>0.14604927782497845</c:v>
                </c:pt>
                <c:pt idx="40">
                  <c:v>0.15220900594732356</c:v>
                </c:pt>
                <c:pt idx="41">
                  <c:v>0.13806287170773124</c:v>
                </c:pt>
                <c:pt idx="42">
                  <c:v>0.1422897196261681</c:v>
                </c:pt>
                <c:pt idx="43">
                  <c:v>0.17317332200509794</c:v>
                </c:pt>
                <c:pt idx="44">
                  <c:v>0.18821155480034002</c:v>
                </c:pt>
                <c:pt idx="45">
                  <c:v>0.20528887000849649</c:v>
                </c:pt>
                <c:pt idx="46">
                  <c:v>0.20295242141036574</c:v>
                </c:pt>
                <c:pt idx="47">
                  <c:v>0.19810960067969452</c:v>
                </c:pt>
                <c:pt idx="48">
                  <c:v>0.2024214103653359</c:v>
                </c:pt>
                <c:pt idx="49">
                  <c:v>0.18997451146983901</c:v>
                </c:pt>
                <c:pt idx="50">
                  <c:v>0.18137213254035722</c:v>
                </c:pt>
                <c:pt idx="51">
                  <c:v>0.18519541206457135</c:v>
                </c:pt>
                <c:pt idx="52">
                  <c:v>0.19942650807136841</c:v>
                </c:pt>
                <c:pt idx="53">
                  <c:v>0.20301614273576907</c:v>
                </c:pt>
                <c:pt idx="54">
                  <c:v>0.20229396771452857</c:v>
                </c:pt>
                <c:pt idx="55">
                  <c:v>0.22096431605777433</c:v>
                </c:pt>
                <c:pt idx="56">
                  <c:v>0.22440526762956714</c:v>
                </c:pt>
                <c:pt idx="57">
                  <c:v>0.24549702633814818</c:v>
                </c:pt>
                <c:pt idx="58">
                  <c:v>0.23545029736618561</c:v>
                </c:pt>
                <c:pt idx="59">
                  <c:v>0.24974511469838623</c:v>
                </c:pt>
                <c:pt idx="60">
                  <c:v>0.25242141036533594</c:v>
                </c:pt>
                <c:pt idx="61">
                  <c:v>0.25114698385726442</c:v>
                </c:pt>
                <c:pt idx="62">
                  <c:v>0.26650382327952449</c:v>
                </c:pt>
                <c:pt idx="63">
                  <c:v>0.26943500424808886</c:v>
                </c:pt>
                <c:pt idx="64">
                  <c:v>0.27629566694987306</c:v>
                </c:pt>
                <c:pt idx="65">
                  <c:v>0.31223449447748575</c:v>
                </c:pt>
                <c:pt idx="66">
                  <c:v>0.32013593882752822</c:v>
                </c:pt>
                <c:pt idx="67">
                  <c:v>0.35817757009345841</c:v>
                </c:pt>
                <c:pt idx="68">
                  <c:v>0.36841546304163186</c:v>
                </c:pt>
                <c:pt idx="69">
                  <c:v>0.36542056074766416</c:v>
                </c:pt>
                <c:pt idx="70">
                  <c:v>0.33795666949872616</c:v>
                </c:pt>
                <c:pt idx="71">
                  <c:v>0.35469413763806346</c:v>
                </c:pt>
                <c:pt idx="72">
                  <c:v>0.3682242990654212</c:v>
                </c:pt>
                <c:pt idx="73">
                  <c:v>0.3683942225998309</c:v>
                </c:pt>
                <c:pt idx="74">
                  <c:v>0.35609600679694231</c:v>
                </c:pt>
                <c:pt idx="75">
                  <c:v>0.35104078164825903</c:v>
                </c:pt>
                <c:pt idx="76">
                  <c:v>0.34925658453695907</c:v>
                </c:pt>
                <c:pt idx="77">
                  <c:v>0.36189464740866684</c:v>
                </c:pt>
                <c:pt idx="78">
                  <c:v>0.36954120645709509</c:v>
                </c:pt>
                <c:pt idx="79">
                  <c:v>0.3732582837723033</c:v>
                </c:pt>
                <c:pt idx="80">
                  <c:v>0.364252336448599</c:v>
                </c:pt>
                <c:pt idx="81">
                  <c:v>0.34734494477485245</c:v>
                </c:pt>
                <c:pt idx="82">
                  <c:v>0.29653780798640694</c:v>
                </c:pt>
                <c:pt idx="83">
                  <c:v>0.26722599830076565</c:v>
                </c:pt>
                <c:pt idx="84">
                  <c:v>0.26546304163126688</c:v>
                </c:pt>
                <c:pt idx="85">
                  <c:v>0.27725148683092726</c:v>
                </c:pt>
                <c:pt idx="86">
                  <c:v>0.26028037383177671</c:v>
                </c:pt>
                <c:pt idx="87">
                  <c:v>0.29524214103653446</c:v>
                </c:pt>
                <c:pt idx="88">
                  <c:v>0.31762956669498821</c:v>
                </c:pt>
                <c:pt idx="89">
                  <c:v>0.29806711979609268</c:v>
                </c:pt>
                <c:pt idx="90">
                  <c:v>0.31646134239592283</c:v>
                </c:pt>
                <c:pt idx="91">
                  <c:v>0.31771452846219317</c:v>
                </c:pt>
                <c:pt idx="92">
                  <c:v>0.32415038232795368</c:v>
                </c:pt>
                <c:pt idx="93">
                  <c:v>0.32230246389125017</c:v>
                </c:pt>
                <c:pt idx="94">
                  <c:v>0.32126168224299168</c:v>
                </c:pt>
                <c:pt idx="95">
                  <c:v>0.33096856414613551</c:v>
                </c:pt>
                <c:pt idx="96">
                  <c:v>0.32438402718776671</c:v>
                </c:pt>
                <c:pt idx="97">
                  <c:v>0.32744265080713819</c:v>
                </c:pt>
                <c:pt idx="98">
                  <c:v>0.31093882752761393</c:v>
                </c:pt>
                <c:pt idx="99">
                  <c:v>0.34061172472387535</c:v>
                </c:pt>
                <c:pt idx="100">
                  <c:v>0.38400594732370563</c:v>
                </c:pt>
                <c:pt idx="101">
                  <c:v>0.39192863211554929</c:v>
                </c:pt>
                <c:pt idx="102">
                  <c:v>0.41110875106202327</c:v>
                </c:pt>
                <c:pt idx="103">
                  <c:v>0.42627442650807268</c:v>
                </c:pt>
                <c:pt idx="104">
                  <c:v>0.45541631265930449</c:v>
                </c:pt>
                <c:pt idx="105">
                  <c:v>0.47875955819881177</c:v>
                </c:pt>
                <c:pt idx="106">
                  <c:v>0.46694987255735021</c:v>
                </c:pt>
                <c:pt idx="107">
                  <c:v>0.49991503823279637</c:v>
                </c:pt>
                <c:pt idx="108">
                  <c:v>0.51631265930331471</c:v>
                </c:pt>
                <c:pt idx="109">
                  <c:v>0.519923534409517</c:v>
                </c:pt>
                <c:pt idx="110">
                  <c:v>0.54498725573492046</c:v>
                </c:pt>
                <c:pt idx="111">
                  <c:v>0.55681818181818299</c:v>
                </c:pt>
                <c:pt idx="112">
                  <c:v>0.56497451146983946</c:v>
                </c:pt>
                <c:pt idx="113">
                  <c:v>0.56123619371283007</c:v>
                </c:pt>
                <c:pt idx="114">
                  <c:v>0.55894222599830168</c:v>
                </c:pt>
                <c:pt idx="115">
                  <c:v>0.57238742565845446</c:v>
                </c:pt>
                <c:pt idx="116">
                  <c:v>0.59345794392523454</c:v>
                </c:pt>
                <c:pt idx="117">
                  <c:v>0.59638912489379847</c:v>
                </c:pt>
                <c:pt idx="118">
                  <c:v>0.56966864910790194</c:v>
                </c:pt>
                <c:pt idx="119">
                  <c:v>0.54632540356839487</c:v>
                </c:pt>
                <c:pt idx="120">
                  <c:v>0.56106627017842059</c:v>
                </c:pt>
                <c:pt idx="121">
                  <c:v>0.58277400169923599</c:v>
                </c:pt>
                <c:pt idx="122">
                  <c:v>0.59339422259983055</c:v>
                </c:pt>
                <c:pt idx="123">
                  <c:v>0.59275700934579523</c:v>
                </c:pt>
                <c:pt idx="124">
                  <c:v>0.60329226847918527</c:v>
                </c:pt>
                <c:pt idx="125">
                  <c:v>0.59564570943075701</c:v>
                </c:pt>
                <c:pt idx="126">
                  <c:v>0.60004248088360312</c:v>
                </c:pt>
                <c:pt idx="127">
                  <c:v>0.59169498725573577</c:v>
                </c:pt>
                <c:pt idx="128">
                  <c:v>0.58570518266780014</c:v>
                </c:pt>
                <c:pt idx="129">
                  <c:v>0.60108326253186117</c:v>
                </c:pt>
                <c:pt idx="130">
                  <c:v>0.61671622769753665</c:v>
                </c:pt>
                <c:pt idx="131">
                  <c:v>0.640271877655056</c:v>
                </c:pt>
                <c:pt idx="132">
                  <c:v>0.63787170773152146</c:v>
                </c:pt>
                <c:pt idx="133">
                  <c:v>0.64802463891248974</c:v>
                </c:pt>
                <c:pt idx="134">
                  <c:v>0.6664188615123201</c:v>
                </c:pt>
                <c:pt idx="135">
                  <c:v>0.68366610025488561</c:v>
                </c:pt>
                <c:pt idx="136">
                  <c:v>0.67820730671198004</c:v>
                </c:pt>
                <c:pt idx="137">
                  <c:v>0.65182667799490246</c:v>
                </c:pt>
                <c:pt idx="138">
                  <c:v>0.6576677994902298</c:v>
                </c:pt>
                <c:pt idx="139">
                  <c:v>0.69158878504672949</c:v>
                </c:pt>
                <c:pt idx="140">
                  <c:v>0.7407816482582843</c:v>
                </c:pt>
                <c:pt idx="141">
                  <c:v>0.78587510620220957</c:v>
                </c:pt>
                <c:pt idx="142">
                  <c:v>0.81008920985556565</c:v>
                </c:pt>
                <c:pt idx="143">
                  <c:v>0.79660152931181027</c:v>
                </c:pt>
                <c:pt idx="144">
                  <c:v>0.84360662701784261</c:v>
                </c:pt>
                <c:pt idx="145">
                  <c:v>0.84235344095157227</c:v>
                </c:pt>
                <c:pt idx="146">
                  <c:v>0.83887000849617732</c:v>
                </c:pt>
                <c:pt idx="147">
                  <c:v>0.84698385726423187</c:v>
                </c:pt>
                <c:pt idx="148">
                  <c:v>0.79103653355989878</c:v>
                </c:pt>
                <c:pt idx="149">
                  <c:v>0.80962192013593959</c:v>
                </c:pt>
                <c:pt idx="150">
                  <c:v>0.80021240441801256</c:v>
                </c:pt>
                <c:pt idx="151">
                  <c:v>0.81709855564995815</c:v>
                </c:pt>
                <c:pt idx="152">
                  <c:v>0.83918861512319531</c:v>
                </c:pt>
                <c:pt idx="153">
                  <c:v>0.86677994902294042</c:v>
                </c:pt>
                <c:pt idx="154">
                  <c:v>0.82580713678844608</c:v>
                </c:pt>
                <c:pt idx="155">
                  <c:v>0.84394647408666179</c:v>
                </c:pt>
                <c:pt idx="156">
                  <c:v>0.79636788445199747</c:v>
                </c:pt>
                <c:pt idx="157">
                  <c:v>0.8220263381478341</c:v>
                </c:pt>
                <c:pt idx="158">
                  <c:v>0.86446474086661085</c:v>
                </c:pt>
                <c:pt idx="159">
                  <c:v>0.91142735768904082</c:v>
                </c:pt>
                <c:pt idx="160">
                  <c:v>0.9127655055225159</c:v>
                </c:pt>
                <c:pt idx="161">
                  <c:v>0.90091333899745241</c:v>
                </c:pt>
                <c:pt idx="162">
                  <c:v>0.89148258283772419</c:v>
                </c:pt>
                <c:pt idx="163">
                  <c:v>0.90312234494477583</c:v>
                </c:pt>
                <c:pt idx="164">
                  <c:v>0.93402718776550664</c:v>
                </c:pt>
                <c:pt idx="165">
                  <c:v>0.94575191163976302</c:v>
                </c:pt>
                <c:pt idx="166">
                  <c:v>0.94456244689889646</c:v>
                </c:pt>
                <c:pt idx="167">
                  <c:v>0.96584536958368838</c:v>
                </c:pt>
                <c:pt idx="168">
                  <c:v>0.96752336448598197</c:v>
                </c:pt>
                <c:pt idx="169">
                  <c:v>0.97869583687340822</c:v>
                </c:pt>
                <c:pt idx="170">
                  <c:v>0.9679694137638073</c:v>
                </c:pt>
                <c:pt idx="171">
                  <c:v>0.93351741716227798</c:v>
                </c:pt>
                <c:pt idx="172">
                  <c:v>0.8622769753610886</c:v>
                </c:pt>
                <c:pt idx="173">
                  <c:v>0.83920985556499694</c:v>
                </c:pt>
                <c:pt idx="174">
                  <c:v>0.81106627017842081</c:v>
                </c:pt>
                <c:pt idx="175">
                  <c:v>0.847408666100256</c:v>
                </c:pt>
                <c:pt idx="176">
                  <c:v>0.83194562446899045</c:v>
                </c:pt>
                <c:pt idx="177">
                  <c:v>0.79341546304163257</c:v>
                </c:pt>
                <c:pt idx="178">
                  <c:v>0.83196686491079164</c:v>
                </c:pt>
                <c:pt idx="179">
                  <c:v>0.81699235344095311</c:v>
                </c:pt>
                <c:pt idx="180">
                  <c:v>0.82665675446049436</c:v>
                </c:pt>
                <c:pt idx="181">
                  <c:v>0.8022727272727288</c:v>
                </c:pt>
                <c:pt idx="182">
                  <c:v>0.77837723024639049</c:v>
                </c:pt>
                <c:pt idx="183">
                  <c:v>0.78128717077315368</c:v>
                </c:pt>
                <c:pt idx="184">
                  <c:v>0.7755734919286339</c:v>
                </c:pt>
                <c:pt idx="185">
                  <c:v>0.76947748513169234</c:v>
                </c:pt>
                <c:pt idx="186">
                  <c:v>0.81093882752761393</c:v>
                </c:pt>
                <c:pt idx="187">
                  <c:v>0.87017841971113152</c:v>
                </c:pt>
                <c:pt idx="188">
                  <c:v>0.88073491928632253</c:v>
                </c:pt>
                <c:pt idx="189">
                  <c:v>0.91104502973661972</c:v>
                </c:pt>
                <c:pt idx="190">
                  <c:v>0.89734494477485249</c:v>
                </c:pt>
                <c:pt idx="191">
                  <c:v>0.89515717926933025</c:v>
                </c:pt>
                <c:pt idx="192">
                  <c:v>0.88347493627867579</c:v>
                </c:pt>
                <c:pt idx="193">
                  <c:v>0.88608751062022217</c:v>
                </c:pt>
                <c:pt idx="194">
                  <c:v>0.91610025488530278</c:v>
                </c:pt>
                <c:pt idx="195">
                  <c:v>0.91259558198810642</c:v>
                </c:pt>
                <c:pt idx="196">
                  <c:v>0.90960067969413849</c:v>
                </c:pt>
                <c:pt idx="197">
                  <c:v>0.9048640611724732</c:v>
                </c:pt>
                <c:pt idx="198">
                  <c:v>0.91603653355989922</c:v>
                </c:pt>
                <c:pt idx="199">
                  <c:v>0.91873406966865012</c:v>
                </c:pt>
                <c:pt idx="200">
                  <c:v>0.90783772302463994</c:v>
                </c:pt>
                <c:pt idx="201">
                  <c:v>0.89037807986406192</c:v>
                </c:pt>
                <c:pt idx="202">
                  <c:v>0.89228971962616899</c:v>
                </c:pt>
                <c:pt idx="203">
                  <c:v>0.86293542905692511</c:v>
                </c:pt>
                <c:pt idx="204">
                  <c:v>0.86217077315208224</c:v>
                </c:pt>
                <c:pt idx="205">
                  <c:v>0.87213254035684007</c:v>
                </c:pt>
                <c:pt idx="206">
                  <c:v>0.87841971112999206</c:v>
                </c:pt>
                <c:pt idx="207">
                  <c:v>0.83738317757009395</c:v>
                </c:pt>
                <c:pt idx="208">
                  <c:v>0.81518691588785086</c:v>
                </c:pt>
                <c:pt idx="209">
                  <c:v>0.80847493627867495</c:v>
                </c:pt>
                <c:pt idx="210">
                  <c:v>0.79063296516567583</c:v>
                </c:pt>
                <c:pt idx="211">
                  <c:v>0.80031860662701826</c:v>
                </c:pt>
                <c:pt idx="212">
                  <c:v>0.78853016142735788</c:v>
                </c:pt>
                <c:pt idx="213">
                  <c:v>0.78557774001699232</c:v>
                </c:pt>
                <c:pt idx="214">
                  <c:v>0.82553101104503002</c:v>
                </c:pt>
                <c:pt idx="215">
                  <c:v>0.82060322854715406</c:v>
                </c:pt>
                <c:pt idx="216">
                  <c:v>0.81076890399320334</c:v>
                </c:pt>
                <c:pt idx="217">
                  <c:v>0.79709005947323752</c:v>
                </c:pt>
                <c:pt idx="218">
                  <c:v>0.77315208156329684</c:v>
                </c:pt>
                <c:pt idx="219">
                  <c:v>0.75554375531011098</c:v>
                </c:pt>
                <c:pt idx="220">
                  <c:v>0.71079014443500488</c:v>
                </c:pt>
                <c:pt idx="221">
                  <c:v>0.73368734069668684</c:v>
                </c:pt>
                <c:pt idx="222">
                  <c:v>0.74653780798640668</c:v>
                </c:pt>
                <c:pt idx="223">
                  <c:v>0.7432242990654212</c:v>
                </c:pt>
                <c:pt idx="224">
                  <c:v>0.75144435004248145</c:v>
                </c:pt>
                <c:pt idx="225">
                  <c:v>0.74316057774001743</c:v>
                </c:pt>
                <c:pt idx="226">
                  <c:v>0.75762531860662774</c:v>
                </c:pt>
                <c:pt idx="227">
                  <c:v>0.73462192013593941</c:v>
                </c:pt>
                <c:pt idx="228">
                  <c:v>0.72831350892098623</c:v>
                </c:pt>
                <c:pt idx="229">
                  <c:v>0.68931605777400229</c:v>
                </c:pt>
                <c:pt idx="230">
                  <c:v>0.68589634664401067</c:v>
                </c:pt>
                <c:pt idx="231">
                  <c:v>0.68708581138487701</c:v>
                </c:pt>
                <c:pt idx="232">
                  <c:v>0.6473874256584542</c:v>
                </c:pt>
                <c:pt idx="233">
                  <c:v>0.62882327952421457</c:v>
                </c:pt>
                <c:pt idx="234">
                  <c:v>0.59054800339847113</c:v>
                </c:pt>
                <c:pt idx="235">
                  <c:v>0.59279949022939715</c:v>
                </c:pt>
                <c:pt idx="236">
                  <c:v>0.57489379779099448</c:v>
                </c:pt>
                <c:pt idx="237">
                  <c:v>0.57124044180119005</c:v>
                </c:pt>
                <c:pt idx="238">
                  <c:v>0.57852591333899794</c:v>
                </c:pt>
                <c:pt idx="239">
                  <c:v>0.53519541206457144</c:v>
                </c:pt>
                <c:pt idx="240">
                  <c:v>0.53763806287170834</c:v>
                </c:pt>
                <c:pt idx="241">
                  <c:v>0.54655904842820768</c:v>
                </c:pt>
                <c:pt idx="242">
                  <c:v>0.54135514018691633</c:v>
                </c:pt>
                <c:pt idx="243">
                  <c:v>0.57221750212404476</c:v>
                </c:pt>
                <c:pt idx="244">
                  <c:v>0.62489379779099452</c:v>
                </c:pt>
                <c:pt idx="245">
                  <c:v>0.62555225148683125</c:v>
                </c:pt>
                <c:pt idx="246">
                  <c:v>0.65686066270178456</c:v>
                </c:pt>
                <c:pt idx="247">
                  <c:v>0.65104078164825863</c:v>
                </c:pt>
                <c:pt idx="248">
                  <c:v>0.6776762956669502</c:v>
                </c:pt>
                <c:pt idx="249">
                  <c:v>0.68770178419711159</c:v>
                </c:pt>
                <c:pt idx="250">
                  <c:v>0.68031011045029754</c:v>
                </c:pt>
                <c:pt idx="251">
                  <c:v>0.68706457094307538</c:v>
                </c:pt>
                <c:pt idx="252">
                  <c:v>0.67389549702633822</c:v>
                </c:pt>
                <c:pt idx="253">
                  <c:v>0.69222599830076459</c:v>
                </c:pt>
                <c:pt idx="254">
                  <c:v>0.72829226847918416</c:v>
                </c:pt>
                <c:pt idx="255">
                  <c:v>0.74284197111299899</c:v>
                </c:pt>
                <c:pt idx="256">
                  <c:v>0.7548640611724724</c:v>
                </c:pt>
                <c:pt idx="257">
                  <c:v>0.77438402718776533</c:v>
                </c:pt>
                <c:pt idx="258">
                  <c:v>0.84545454545454546</c:v>
                </c:pt>
                <c:pt idx="259">
                  <c:v>0.88651231945624454</c:v>
                </c:pt>
                <c:pt idx="260">
                  <c:v>0.84039932030586217</c:v>
                </c:pt>
                <c:pt idx="261">
                  <c:v>0.84864061172472383</c:v>
                </c:pt>
                <c:pt idx="262">
                  <c:v>0.83942225998300768</c:v>
                </c:pt>
                <c:pt idx="263">
                  <c:v>0.84810960067969399</c:v>
                </c:pt>
                <c:pt idx="264">
                  <c:v>0.86444350042480855</c:v>
                </c:pt>
                <c:pt idx="265">
                  <c:v>0.86767204757858907</c:v>
                </c:pt>
                <c:pt idx="266">
                  <c:v>0.84997875955819846</c:v>
                </c:pt>
                <c:pt idx="267">
                  <c:v>0.86569668649107845</c:v>
                </c:pt>
                <c:pt idx="268">
                  <c:v>0.88600254885301566</c:v>
                </c:pt>
                <c:pt idx="269">
                  <c:v>0.88778674596431562</c:v>
                </c:pt>
                <c:pt idx="270">
                  <c:v>0.87610450297366138</c:v>
                </c:pt>
                <c:pt idx="271">
                  <c:v>0.87729396771452794</c:v>
                </c:pt>
                <c:pt idx="272">
                  <c:v>0.89175870858113782</c:v>
                </c:pt>
                <c:pt idx="273">
                  <c:v>0.88931605777400091</c:v>
                </c:pt>
                <c:pt idx="274">
                  <c:v>0.89471112999150293</c:v>
                </c:pt>
                <c:pt idx="275">
                  <c:v>0.88604502973661781</c:v>
                </c:pt>
                <c:pt idx="276">
                  <c:v>0.88971962616822342</c:v>
                </c:pt>
                <c:pt idx="277">
                  <c:v>0.88901869158878433</c:v>
                </c:pt>
                <c:pt idx="278">
                  <c:v>0.89823704333050047</c:v>
                </c:pt>
                <c:pt idx="279">
                  <c:v>0.93468564146134137</c:v>
                </c:pt>
                <c:pt idx="280">
                  <c:v>0.92555225148682974</c:v>
                </c:pt>
                <c:pt idx="281">
                  <c:v>0.90118946474086559</c:v>
                </c:pt>
                <c:pt idx="282">
                  <c:v>0.92028462192013483</c:v>
                </c:pt>
                <c:pt idx="283">
                  <c:v>0.95484282073067028</c:v>
                </c:pt>
                <c:pt idx="284">
                  <c:v>0.94207731520815541</c:v>
                </c:pt>
                <c:pt idx="285">
                  <c:v>0.94203483432455304</c:v>
                </c:pt>
                <c:pt idx="286">
                  <c:v>0.92812234494477397</c:v>
                </c:pt>
                <c:pt idx="287">
                  <c:v>0.94800339847068704</c:v>
                </c:pt>
                <c:pt idx="288">
                  <c:v>0.92933305012744172</c:v>
                </c:pt>
                <c:pt idx="289">
                  <c:v>0.86259558198810438</c:v>
                </c:pt>
                <c:pt idx="290">
                  <c:v>0.8677357689039924</c:v>
                </c:pt>
                <c:pt idx="291">
                  <c:v>0.91896771452846115</c:v>
                </c:pt>
                <c:pt idx="292">
                  <c:v>0.91777824978759437</c:v>
                </c:pt>
                <c:pt idx="293">
                  <c:v>0.91306287170773026</c:v>
                </c:pt>
                <c:pt idx="294">
                  <c:v>0.93247663551401772</c:v>
                </c:pt>
                <c:pt idx="295">
                  <c:v>0.94175870858113764</c:v>
                </c:pt>
                <c:pt idx="296">
                  <c:v>0.97614698385726362</c:v>
                </c:pt>
                <c:pt idx="297">
                  <c:v>0.97657179269328753</c:v>
                </c:pt>
                <c:pt idx="298">
                  <c:v>0.99059048428207253</c:v>
                </c:pt>
                <c:pt idx="299">
                  <c:v>0.99681393372982119</c:v>
                </c:pt>
                <c:pt idx="300">
                  <c:v>0.9899320305862358</c:v>
                </c:pt>
                <c:pt idx="301">
                  <c:v>0.97610450297366147</c:v>
                </c:pt>
                <c:pt idx="302">
                  <c:v>0.9734706881903139</c:v>
                </c:pt>
                <c:pt idx="303">
                  <c:v>0.94220475785896296</c:v>
                </c:pt>
                <c:pt idx="304">
                  <c:v>0.94609175870858087</c:v>
                </c:pt>
                <c:pt idx="305">
                  <c:v>0.96253186066270136</c:v>
                </c:pt>
                <c:pt idx="306">
                  <c:v>0.96323279524214023</c:v>
                </c:pt>
                <c:pt idx="307">
                  <c:v>0.98649107901444277</c:v>
                </c:pt>
                <c:pt idx="308">
                  <c:v>1.019031435853865</c:v>
                </c:pt>
                <c:pt idx="309">
                  <c:v>0.99878929481733136</c:v>
                </c:pt>
                <c:pt idx="310">
                  <c:v>1.0284621920135928</c:v>
                </c:pt>
                <c:pt idx="311">
                  <c:v>1.0614485981308404</c:v>
                </c:pt>
                <c:pt idx="312">
                  <c:v>1.0820943075615967</c:v>
                </c:pt>
                <c:pt idx="313">
                  <c:v>1.0665887850467284</c:v>
                </c:pt>
                <c:pt idx="314">
                  <c:v>1.0943500424808827</c:v>
                </c:pt>
                <c:pt idx="315">
                  <c:v>1.1157604078164818</c:v>
                </c:pt>
                <c:pt idx="316">
                  <c:v>1.1227697536108741</c:v>
                </c:pt>
                <c:pt idx="317">
                  <c:v>1.144519966015292</c:v>
                </c:pt>
                <c:pt idx="318">
                  <c:v>1.1593033135089201</c:v>
                </c:pt>
                <c:pt idx="319">
                  <c:v>1.1517204757858952</c:v>
                </c:pt>
                <c:pt idx="320">
                  <c:v>1.1860025488530153</c:v>
                </c:pt>
                <c:pt idx="321">
                  <c:v>1.164358538657603</c:v>
                </c:pt>
                <c:pt idx="322">
                  <c:v>1.1752336448598117</c:v>
                </c:pt>
                <c:pt idx="323">
                  <c:v>1.1653993203058612</c:v>
                </c:pt>
                <c:pt idx="324">
                  <c:v>1.166312659303312</c:v>
                </c:pt>
                <c:pt idx="325">
                  <c:v>1.1664401019541191</c:v>
                </c:pt>
                <c:pt idx="326">
                  <c:v>1.1641036533559883</c:v>
                </c:pt>
                <c:pt idx="327">
                  <c:v>1.1474936278674579</c:v>
                </c:pt>
                <c:pt idx="328">
                  <c:v>1.1395921835174159</c:v>
                </c:pt>
                <c:pt idx="329">
                  <c:v>1.1701784197111289</c:v>
                </c:pt>
                <c:pt idx="330">
                  <c:v>1.1661639762107043</c:v>
                </c:pt>
                <c:pt idx="331">
                  <c:v>1.1388062871707718</c:v>
                </c:pt>
                <c:pt idx="332">
                  <c:v>1.1175021240441785</c:v>
                </c:pt>
                <c:pt idx="333">
                  <c:v>1.1111937128292251</c:v>
                </c:pt>
                <c:pt idx="334">
                  <c:v>1.128462192013592</c:v>
                </c:pt>
                <c:pt idx="335">
                  <c:v>1.1379141886151212</c:v>
                </c:pt>
                <c:pt idx="336">
                  <c:v>1.1273152081563276</c:v>
                </c:pt>
                <c:pt idx="337">
                  <c:v>1.1278037383177546</c:v>
                </c:pt>
                <c:pt idx="338">
                  <c:v>1.116397621070516</c:v>
                </c:pt>
                <c:pt idx="339">
                  <c:v>1.1090909090909067</c:v>
                </c:pt>
                <c:pt idx="340">
                  <c:v>1.1137000849617644</c:v>
                </c:pt>
                <c:pt idx="341">
                  <c:v>1.1278462192013565</c:v>
                </c:pt>
                <c:pt idx="342">
                  <c:v>1.1466015293118073</c:v>
                </c:pt>
                <c:pt idx="343">
                  <c:v>1.1562446898895469</c:v>
                </c:pt>
                <c:pt idx="344">
                  <c:v>1.1530373831775678</c:v>
                </c:pt>
                <c:pt idx="345">
                  <c:v>1.141206457094305</c:v>
                </c:pt>
                <c:pt idx="346">
                  <c:v>1.1281011045029712</c:v>
                </c:pt>
                <c:pt idx="347">
                  <c:v>1.12718776550552</c:v>
                </c:pt>
                <c:pt idx="348">
                  <c:v>1.1218139337298192</c:v>
                </c:pt>
                <c:pt idx="349">
                  <c:v>1.1146771452846194</c:v>
                </c:pt>
                <c:pt idx="350">
                  <c:v>1.1058411214953243</c:v>
                </c:pt>
                <c:pt idx="351">
                  <c:v>1.090951571792691</c:v>
                </c:pt>
                <c:pt idx="352">
                  <c:v>1.0612999150382305</c:v>
                </c:pt>
                <c:pt idx="353">
                  <c:v>1.0077527612574322</c:v>
                </c:pt>
                <c:pt idx="354">
                  <c:v>1.026019541206455</c:v>
                </c:pt>
                <c:pt idx="355">
                  <c:v>1.0001486830926063</c:v>
                </c:pt>
                <c:pt idx="356">
                  <c:v>0.98290144435004012</c:v>
                </c:pt>
                <c:pt idx="357">
                  <c:v>0.91652506372132336</c:v>
                </c:pt>
                <c:pt idx="358">
                  <c:v>0.88292268479184188</c:v>
                </c:pt>
                <c:pt idx="359">
                  <c:v>0.95630841121495136</c:v>
                </c:pt>
                <c:pt idx="360">
                  <c:v>0.98141461342395764</c:v>
                </c:pt>
                <c:pt idx="361">
                  <c:v>0.95811384876805272</c:v>
                </c:pt>
                <c:pt idx="362">
                  <c:v>0.98734069668648905</c:v>
                </c:pt>
                <c:pt idx="363">
                  <c:v>0.96399745114698199</c:v>
                </c:pt>
                <c:pt idx="364">
                  <c:v>0.94949022939676997</c:v>
                </c:pt>
                <c:pt idx="365">
                  <c:v>0.95399320305862223</c:v>
                </c:pt>
                <c:pt idx="366">
                  <c:v>0.97542480883602245</c:v>
                </c:pt>
                <c:pt idx="367">
                  <c:v>0.95626593033134966</c:v>
                </c:pt>
                <c:pt idx="368">
                  <c:v>0.89997875955819739</c:v>
                </c:pt>
                <c:pt idx="369">
                  <c:v>0.8363211554800325</c:v>
                </c:pt>
                <c:pt idx="370">
                  <c:v>0.87852591333899599</c:v>
                </c:pt>
                <c:pt idx="371">
                  <c:v>0.86302039082412785</c:v>
                </c:pt>
                <c:pt idx="372">
                  <c:v>0.85456669498725435</c:v>
                </c:pt>
                <c:pt idx="373">
                  <c:v>0.85297366185216505</c:v>
                </c:pt>
                <c:pt idx="374">
                  <c:v>0.87306711979609042</c:v>
                </c:pt>
                <c:pt idx="375">
                  <c:v>0.8640824129141873</c:v>
                </c:pt>
                <c:pt idx="376">
                  <c:v>0.86159728122344825</c:v>
                </c:pt>
                <c:pt idx="377">
                  <c:v>0.87047578589634544</c:v>
                </c:pt>
                <c:pt idx="378">
                  <c:v>0.87708156329651543</c:v>
                </c:pt>
                <c:pt idx="379">
                  <c:v>0.84980883602378832</c:v>
                </c:pt>
                <c:pt idx="380">
                  <c:v>0.81537807986405997</c:v>
                </c:pt>
                <c:pt idx="381">
                  <c:v>0.8014655904842809</c:v>
                </c:pt>
                <c:pt idx="382">
                  <c:v>0.76911639762106954</c:v>
                </c:pt>
                <c:pt idx="383">
                  <c:v>0.67368309260832548</c:v>
                </c:pt>
                <c:pt idx="384">
                  <c:v>0.62085811384876721</c:v>
                </c:pt>
                <c:pt idx="385">
                  <c:v>0.69039932030586137</c:v>
                </c:pt>
                <c:pt idx="386">
                  <c:v>0.68381478334749279</c:v>
                </c:pt>
                <c:pt idx="387">
                  <c:v>0.65135938827527551</c:v>
                </c:pt>
                <c:pt idx="388">
                  <c:v>0.66828802039082347</c:v>
                </c:pt>
                <c:pt idx="389">
                  <c:v>0.6726847918436698</c:v>
                </c:pt>
                <c:pt idx="390">
                  <c:v>0.69638912489379723</c:v>
                </c:pt>
                <c:pt idx="391">
                  <c:v>0.71510195412064537</c:v>
                </c:pt>
                <c:pt idx="392">
                  <c:v>0.71567544604927735</c:v>
                </c:pt>
                <c:pt idx="393">
                  <c:v>0.71146983857264168</c:v>
                </c:pt>
                <c:pt idx="394">
                  <c:v>0.72219626168224216</c:v>
                </c:pt>
                <c:pt idx="395">
                  <c:v>0.72353440951571746</c:v>
                </c:pt>
                <c:pt idx="396">
                  <c:v>0.68334749362786673</c:v>
                </c:pt>
                <c:pt idx="397">
                  <c:v>0.63058623619371224</c:v>
                </c:pt>
                <c:pt idx="398">
                  <c:v>0.65231520815632926</c:v>
                </c:pt>
                <c:pt idx="399">
                  <c:v>0.66255310110450272</c:v>
                </c:pt>
                <c:pt idx="400">
                  <c:v>0.67531860662701737</c:v>
                </c:pt>
                <c:pt idx="401">
                  <c:v>0.66274426508071316</c:v>
                </c:pt>
                <c:pt idx="402">
                  <c:v>0.62279099405267591</c:v>
                </c:pt>
                <c:pt idx="403">
                  <c:v>0.61669498725573435</c:v>
                </c:pt>
                <c:pt idx="404">
                  <c:v>0.64532710280373773</c:v>
                </c:pt>
                <c:pt idx="405">
                  <c:v>0.64545454545454461</c:v>
                </c:pt>
                <c:pt idx="406">
                  <c:v>0.64120645709430657</c:v>
                </c:pt>
                <c:pt idx="407">
                  <c:v>0.65036108751061916</c:v>
                </c:pt>
                <c:pt idx="408">
                  <c:v>0.66416737468139231</c:v>
                </c:pt>
                <c:pt idx="409">
                  <c:v>0.64849192863211447</c:v>
                </c:pt>
                <c:pt idx="410">
                  <c:v>0.63494052676295554</c:v>
                </c:pt>
                <c:pt idx="411">
                  <c:v>0.63220050977060205</c:v>
                </c:pt>
                <c:pt idx="412">
                  <c:v>0.58680968564146019</c:v>
                </c:pt>
                <c:pt idx="413">
                  <c:v>0.57155904842820604</c:v>
                </c:pt>
                <c:pt idx="414">
                  <c:v>0.55788020390824</c:v>
                </c:pt>
                <c:pt idx="415">
                  <c:v>0.53162701784196997</c:v>
                </c:pt>
                <c:pt idx="416">
                  <c:v>0.49564570943075492</c:v>
                </c:pt>
                <c:pt idx="417">
                  <c:v>0.53579014443500284</c:v>
                </c:pt>
                <c:pt idx="418">
                  <c:v>0.52381053525913202</c:v>
                </c:pt>
                <c:pt idx="419">
                  <c:v>0.52024214103653232</c:v>
                </c:pt>
                <c:pt idx="420">
                  <c:v>0.50624468988954829</c:v>
                </c:pt>
                <c:pt idx="421">
                  <c:v>0.45095581988105216</c:v>
                </c:pt>
                <c:pt idx="422">
                  <c:v>0.38001274426507958</c:v>
                </c:pt>
                <c:pt idx="423">
                  <c:v>0.37884451996601398</c:v>
                </c:pt>
                <c:pt idx="424">
                  <c:v>0.43215802888699972</c:v>
                </c:pt>
                <c:pt idx="425">
                  <c:v>0.4481733220050963</c:v>
                </c:pt>
                <c:pt idx="426">
                  <c:v>0.45951571792693158</c:v>
                </c:pt>
                <c:pt idx="427">
                  <c:v>0.49628292268479046</c:v>
                </c:pt>
                <c:pt idx="428">
                  <c:v>0.48115972812234364</c:v>
                </c:pt>
                <c:pt idx="429">
                  <c:v>0.47754885301614136</c:v>
                </c:pt>
                <c:pt idx="430">
                  <c:v>0.44150382327952276</c:v>
                </c:pt>
                <c:pt idx="431">
                  <c:v>0.45662701784196957</c:v>
                </c:pt>
                <c:pt idx="432">
                  <c:v>0.49163126593032969</c:v>
                </c:pt>
                <c:pt idx="433">
                  <c:v>0.52009345794392337</c:v>
                </c:pt>
                <c:pt idx="434">
                  <c:v>0.50768903993202907</c:v>
                </c:pt>
                <c:pt idx="435">
                  <c:v>0.53398470688190147</c:v>
                </c:pt>
                <c:pt idx="436">
                  <c:v>0.55981308411214781</c:v>
                </c:pt>
                <c:pt idx="437">
                  <c:v>0.59061172472387247</c:v>
                </c:pt>
                <c:pt idx="438">
                  <c:v>0.57444774851316738</c:v>
                </c:pt>
                <c:pt idx="439">
                  <c:v>0.54275700934579274</c:v>
                </c:pt>
                <c:pt idx="440">
                  <c:v>0.54139762107051648</c:v>
                </c:pt>
                <c:pt idx="441">
                  <c:v>0.54390399320305671</c:v>
                </c:pt>
                <c:pt idx="442">
                  <c:v>0.54080288870008308</c:v>
                </c:pt>
                <c:pt idx="443">
                  <c:v>0.51367884451996426</c:v>
                </c:pt>
                <c:pt idx="444">
                  <c:v>0.48545029736618361</c:v>
                </c:pt>
                <c:pt idx="445">
                  <c:v>0.47782497875955654</c:v>
                </c:pt>
                <c:pt idx="446">
                  <c:v>0.47973661852166338</c:v>
                </c:pt>
                <c:pt idx="447">
                  <c:v>0.46206457094307374</c:v>
                </c:pt>
                <c:pt idx="448">
                  <c:v>0.45248513169073745</c:v>
                </c:pt>
                <c:pt idx="449">
                  <c:v>0.44267204757858791</c:v>
                </c:pt>
                <c:pt idx="450">
                  <c:v>0.44759983007646387</c:v>
                </c:pt>
                <c:pt idx="451">
                  <c:v>0.43806287170772973</c:v>
                </c:pt>
                <c:pt idx="452">
                  <c:v>0.45456669498725399</c:v>
                </c:pt>
                <c:pt idx="453">
                  <c:v>0.46070518266779792</c:v>
                </c:pt>
                <c:pt idx="454">
                  <c:v>0.45662701784196935</c:v>
                </c:pt>
                <c:pt idx="455">
                  <c:v>0.44530586236193548</c:v>
                </c:pt>
                <c:pt idx="456">
                  <c:v>0.42882327952421262</c:v>
                </c:pt>
                <c:pt idx="457">
                  <c:v>0.4341546304163113</c:v>
                </c:pt>
                <c:pt idx="458">
                  <c:v>0.42659303313508756</c:v>
                </c:pt>
                <c:pt idx="459">
                  <c:v>0.41023789294817203</c:v>
                </c:pt>
                <c:pt idx="460">
                  <c:v>0.40172047578589476</c:v>
                </c:pt>
                <c:pt idx="461">
                  <c:v>0.35730671197960784</c:v>
                </c:pt>
                <c:pt idx="462">
                  <c:v>0.30824129141886014</c:v>
                </c:pt>
                <c:pt idx="463">
                  <c:v>0.32567969413763675</c:v>
                </c:pt>
                <c:pt idx="464">
                  <c:v>0.33143585386575936</c:v>
                </c:pt>
                <c:pt idx="465">
                  <c:v>0.30928207306711841</c:v>
                </c:pt>
                <c:pt idx="466">
                  <c:v>0.30845369583687221</c:v>
                </c:pt>
                <c:pt idx="467">
                  <c:v>0.30167799490229297</c:v>
                </c:pt>
                <c:pt idx="468">
                  <c:v>0.30809260832625185</c:v>
                </c:pt>
                <c:pt idx="469">
                  <c:v>0.30148683092608186</c:v>
                </c:pt>
                <c:pt idx="470">
                  <c:v>0.31310535259133254</c:v>
                </c:pt>
                <c:pt idx="471">
                  <c:v>0.35004248088360113</c:v>
                </c:pt>
                <c:pt idx="472">
                  <c:v>0.36206457094307409</c:v>
                </c:pt>
                <c:pt idx="473">
                  <c:v>0.35698810535258985</c:v>
                </c:pt>
                <c:pt idx="474">
                  <c:v>0.32434154630416168</c:v>
                </c:pt>
                <c:pt idx="475">
                  <c:v>0.34252336448597975</c:v>
                </c:pt>
                <c:pt idx="476">
                  <c:v>0.34692013593882609</c:v>
                </c:pt>
                <c:pt idx="477">
                  <c:v>0.32022090059473096</c:v>
                </c:pt>
                <c:pt idx="478">
                  <c:v>0.31680118946473956</c:v>
                </c:pt>
                <c:pt idx="479">
                  <c:v>0.29853440951571675</c:v>
                </c:pt>
                <c:pt idx="480">
                  <c:v>0.30254885301614154</c:v>
                </c:pt>
                <c:pt idx="481">
                  <c:v>0.26922259983007524</c:v>
                </c:pt>
                <c:pt idx="482">
                  <c:v>0.21573916737468024</c:v>
                </c:pt>
                <c:pt idx="483">
                  <c:v>0.20497026338147695</c:v>
                </c:pt>
                <c:pt idx="484">
                  <c:v>0.22408666100254759</c:v>
                </c:pt>
                <c:pt idx="485">
                  <c:v>0.23334749362786611</c:v>
                </c:pt>
                <c:pt idx="486">
                  <c:v>0.24530586236193574</c:v>
                </c:pt>
                <c:pt idx="487">
                  <c:v>0.21461342395921723</c:v>
                </c:pt>
                <c:pt idx="488">
                  <c:v>0.19885301614273443</c:v>
                </c:pt>
                <c:pt idx="489">
                  <c:v>0.2070305862361923</c:v>
                </c:pt>
                <c:pt idx="490">
                  <c:v>0.2147621070518253</c:v>
                </c:pt>
                <c:pt idx="491">
                  <c:v>0.22476635514018573</c:v>
                </c:pt>
                <c:pt idx="492">
                  <c:v>0.20055225148682987</c:v>
                </c:pt>
                <c:pt idx="493">
                  <c:v>0.19742990654205483</c:v>
                </c:pt>
                <c:pt idx="494">
                  <c:v>0.18602378929481622</c:v>
                </c:pt>
                <c:pt idx="495">
                  <c:v>0.16935004248088248</c:v>
                </c:pt>
                <c:pt idx="496">
                  <c:v>0.14046304163126466</c:v>
                </c:pt>
                <c:pt idx="497">
                  <c:v>0.13867884451996515</c:v>
                </c:pt>
                <c:pt idx="498">
                  <c:v>0.16444350042480793</c:v>
                </c:pt>
                <c:pt idx="499">
                  <c:v>0.17854715378079766</c:v>
                </c:pt>
                <c:pt idx="500">
                  <c:v>0.27512744265080613</c:v>
                </c:pt>
                <c:pt idx="501">
                  <c:v>0.29999999999999893</c:v>
                </c:pt>
                <c:pt idx="502">
                  <c:v>0.28266779949022847</c:v>
                </c:pt>
                <c:pt idx="503">
                  <c:v>0.28931605777400082</c:v>
                </c:pt>
                <c:pt idx="504">
                  <c:v>0.30235768903993088</c:v>
                </c:pt>
                <c:pt idx="505">
                  <c:v>0.29568819031435756</c:v>
                </c:pt>
                <c:pt idx="506">
                  <c:v>0.3762956669498716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E5-448E-8065-477EB0C65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2507760"/>
        <c:axId val="2112511920"/>
      </c:lineChart>
      <c:catAx>
        <c:axId val="211250776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2112511920"/>
        <c:crosses val="autoZero"/>
        <c:auto val="0"/>
        <c:lblAlgn val="ctr"/>
        <c:lblOffset val="100"/>
        <c:tickLblSkip val="101"/>
        <c:noMultiLvlLbl val="0"/>
      </c:catAx>
      <c:valAx>
        <c:axId val="211251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2112507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720" b="0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r>
              <a:rPr lang="ru-RU"/>
              <a:t>Диаграмма линейной зависимости изменения Индексов МосБиржи и МосБиржи </a:t>
            </a:r>
            <a:r>
              <a:rPr lang="en-US"/>
              <a:t>IPO, %</a:t>
            </a: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20" b="0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'3'!$C$5</c:f>
              <c:strCache>
                <c:ptCount val="1"/>
                <c:pt idx="0">
                  <c:v>Индекс МосБиржи IPO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2540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8012807816729388E-2"/>
                  <c:y val="-8.414614356624665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600" b="0" i="0" u="none" strike="noStrike" kern="1200" baseline="0">
                      <a:solidFill>
                        <a:sysClr val="windowText" lastClr="000000"/>
                      </a:solidFill>
                      <a:latin typeface="+mj-lt"/>
                      <a:ea typeface="+mn-ea"/>
                      <a:cs typeface="+mn-cs"/>
                    </a:defRPr>
                  </a:pPr>
                  <a:endParaRPr lang="ru-RU"/>
                </a:p>
              </c:txPr>
            </c:trendlineLbl>
          </c:trendline>
          <c:xVal>
            <c:numRef>
              <c:f>'3'!$B$6:$B$512</c:f>
              <c:numCache>
                <c:formatCode>0%</c:formatCode>
                <c:ptCount val="507"/>
                <c:pt idx="0">
                  <c:v>0</c:v>
                </c:pt>
                <c:pt idx="1">
                  <c:v>-1.9607121159120888E-3</c:v>
                </c:pt>
                <c:pt idx="2">
                  <c:v>-7.3687795717730653E-3</c:v>
                </c:pt>
                <c:pt idx="3">
                  <c:v>-7.4976526685937017E-3</c:v>
                </c:pt>
                <c:pt idx="4">
                  <c:v>-4.2251965314725748E-3</c:v>
                </c:pt>
                <c:pt idx="5">
                  <c:v>-6.0616381611648951E-3</c:v>
                </c:pt>
                <c:pt idx="6">
                  <c:v>6.5817331590478645E-3</c:v>
                </c:pt>
                <c:pt idx="7">
                  <c:v>6.0984590459707277E-3</c:v>
                </c:pt>
                <c:pt idx="8">
                  <c:v>1.2546716497597643E-2</c:v>
                </c:pt>
                <c:pt idx="9">
                  <c:v>2.403483255702632E-2</c:v>
                </c:pt>
                <c:pt idx="10">
                  <c:v>1.111990721137035E-2</c:v>
                </c:pt>
                <c:pt idx="11">
                  <c:v>1.0852955796528008E-2</c:v>
                </c:pt>
                <c:pt idx="12">
                  <c:v>-1.7720050812820576E-3</c:v>
                </c:pt>
                <c:pt idx="13">
                  <c:v>-2.7569637498388033E-3</c:v>
                </c:pt>
                <c:pt idx="14">
                  <c:v>5.813097188725358E-3</c:v>
                </c:pt>
                <c:pt idx="15">
                  <c:v>3.2218274205186859E-5</c:v>
                </c:pt>
                <c:pt idx="16">
                  <c:v>-1.1644604819853743E-3</c:v>
                </c:pt>
                <c:pt idx="17">
                  <c:v>-2.6511037060220621E-3</c:v>
                </c:pt>
                <c:pt idx="18">
                  <c:v>7.6725518714213514E-3</c:v>
                </c:pt>
                <c:pt idx="19">
                  <c:v>1.4604083436124737E-2</c:v>
                </c:pt>
                <c:pt idx="20">
                  <c:v>2.43570152990773E-2</c:v>
                </c:pt>
                <c:pt idx="21">
                  <c:v>2.6451203122410893E-2</c:v>
                </c:pt>
                <c:pt idx="22">
                  <c:v>3.2614098716791995E-2</c:v>
                </c:pt>
                <c:pt idx="23">
                  <c:v>3.4804941362740927E-2</c:v>
                </c:pt>
                <c:pt idx="24">
                  <c:v>4.5883425078704354E-2</c:v>
                </c:pt>
                <c:pt idx="25">
                  <c:v>4.3729403317561477E-2</c:v>
                </c:pt>
                <c:pt idx="26">
                  <c:v>3.6494099453209472E-2</c:v>
                </c:pt>
                <c:pt idx="27">
                  <c:v>4.1317635362777327E-2</c:v>
                </c:pt>
                <c:pt idx="28">
                  <c:v>4.0917208240513814E-2</c:v>
                </c:pt>
                <c:pt idx="29">
                  <c:v>4.2155310492110853E-2</c:v>
                </c:pt>
                <c:pt idx="30">
                  <c:v>2.7408546127363209E-2</c:v>
                </c:pt>
                <c:pt idx="31">
                  <c:v>-2.8628237936559886E-3</c:v>
                </c:pt>
                <c:pt idx="32">
                  <c:v>-8.6160870445718407E-3</c:v>
                </c:pt>
                <c:pt idx="33">
                  <c:v>-1.7489920282786064E-3</c:v>
                </c:pt>
                <c:pt idx="34">
                  <c:v>5.0122429441976646E-3</c:v>
                </c:pt>
                <c:pt idx="35">
                  <c:v>1.8290774527311759E-2</c:v>
                </c:pt>
                <c:pt idx="36">
                  <c:v>1.8281569306110246E-2</c:v>
                </c:pt>
                <c:pt idx="37">
                  <c:v>1.6270228473590054E-2</c:v>
                </c:pt>
                <c:pt idx="38">
                  <c:v>3.1491061730213099E-2</c:v>
                </c:pt>
                <c:pt idx="39">
                  <c:v>3.7041810114696982E-2</c:v>
                </c:pt>
                <c:pt idx="40">
                  <c:v>4.9234125596038236E-2</c:v>
                </c:pt>
                <c:pt idx="41">
                  <c:v>3.7566507723180598E-2</c:v>
                </c:pt>
                <c:pt idx="42">
                  <c:v>4.5805180698492043E-2</c:v>
                </c:pt>
                <c:pt idx="43">
                  <c:v>5.589410313529819E-2</c:v>
                </c:pt>
                <c:pt idx="44">
                  <c:v>5.6575289504206649E-2</c:v>
                </c:pt>
                <c:pt idx="45">
                  <c:v>5.4062264116206515E-2</c:v>
                </c:pt>
                <c:pt idx="46">
                  <c:v>4.7669237991788904E-2</c:v>
                </c:pt>
                <c:pt idx="47">
                  <c:v>4.4548668004491976E-2</c:v>
                </c:pt>
                <c:pt idx="48">
                  <c:v>5.4145111107019916E-2</c:v>
                </c:pt>
                <c:pt idx="49">
                  <c:v>4.11427361599499E-2</c:v>
                </c:pt>
                <c:pt idx="50">
                  <c:v>3.9370731078667731E-2</c:v>
                </c:pt>
                <c:pt idx="51">
                  <c:v>6.908518511699846E-2</c:v>
                </c:pt>
                <c:pt idx="52">
                  <c:v>0.1033194027652482</c:v>
                </c:pt>
                <c:pt idx="53">
                  <c:v>0.10377506121472102</c:v>
                </c:pt>
                <c:pt idx="54">
                  <c:v>0.10180974648820817</c:v>
                </c:pt>
                <c:pt idx="55">
                  <c:v>9.9264502826002854E-2</c:v>
                </c:pt>
                <c:pt idx="56">
                  <c:v>0.10072813299703598</c:v>
                </c:pt>
                <c:pt idx="57">
                  <c:v>0.12334996409963717</c:v>
                </c:pt>
                <c:pt idx="58">
                  <c:v>0.12404495830034801</c:v>
                </c:pt>
                <c:pt idx="59">
                  <c:v>0.13264263490251671</c:v>
                </c:pt>
                <c:pt idx="60">
                  <c:v>0.13497155586648746</c:v>
                </c:pt>
                <c:pt idx="61">
                  <c:v>0.12794797208976938</c:v>
                </c:pt>
                <c:pt idx="62">
                  <c:v>0.13837288510042911</c:v>
                </c:pt>
                <c:pt idx="63">
                  <c:v>0.14165454645875131</c:v>
                </c:pt>
                <c:pt idx="64">
                  <c:v>0.15102085903124252</c:v>
                </c:pt>
                <c:pt idx="65">
                  <c:v>0.1498702063810593</c:v>
                </c:pt>
                <c:pt idx="66">
                  <c:v>0.15451424047719864</c:v>
                </c:pt>
                <c:pt idx="67">
                  <c:v>0.17244601137765336</c:v>
                </c:pt>
                <c:pt idx="68">
                  <c:v>0.1661588452970526</c:v>
                </c:pt>
                <c:pt idx="69">
                  <c:v>0.16835889316420261</c:v>
                </c:pt>
                <c:pt idx="70">
                  <c:v>0.17103300992322867</c:v>
                </c:pt>
                <c:pt idx="71">
                  <c:v>0.17589796932820279</c:v>
                </c:pt>
                <c:pt idx="72">
                  <c:v>0.19488834066682625</c:v>
                </c:pt>
                <c:pt idx="73">
                  <c:v>0.20386803394885566</c:v>
                </c:pt>
                <c:pt idx="74">
                  <c:v>0.19969346613399108</c:v>
                </c:pt>
                <c:pt idx="75">
                  <c:v>0.21409963731428472</c:v>
                </c:pt>
                <c:pt idx="76">
                  <c:v>0.21506618554043855</c:v>
                </c:pt>
                <c:pt idx="77">
                  <c:v>0.21298580554890734</c:v>
                </c:pt>
                <c:pt idx="78">
                  <c:v>0.20904136826407949</c:v>
                </c:pt>
                <c:pt idx="79">
                  <c:v>0.20603586354180092</c:v>
                </c:pt>
                <c:pt idx="80">
                  <c:v>0.21793361194469485</c:v>
                </c:pt>
                <c:pt idx="81">
                  <c:v>0.21276027762947147</c:v>
                </c:pt>
                <c:pt idx="82">
                  <c:v>0.18770826812968311</c:v>
                </c:pt>
                <c:pt idx="83">
                  <c:v>0.16557431375075926</c:v>
                </c:pt>
                <c:pt idx="84">
                  <c:v>0.16193364876557981</c:v>
                </c:pt>
                <c:pt idx="85">
                  <c:v>0.16825303312038575</c:v>
                </c:pt>
                <c:pt idx="86">
                  <c:v>0.16335125283060559</c:v>
                </c:pt>
                <c:pt idx="87">
                  <c:v>0.17303514553454713</c:v>
                </c:pt>
                <c:pt idx="88">
                  <c:v>0.19443268221735344</c:v>
                </c:pt>
                <c:pt idx="89">
                  <c:v>0.18064786346815898</c:v>
                </c:pt>
                <c:pt idx="90">
                  <c:v>0.20177384612552229</c:v>
                </c:pt>
                <c:pt idx="91">
                  <c:v>0.21219415652558116</c:v>
                </c:pt>
                <c:pt idx="92">
                  <c:v>0.21254855754183777</c:v>
                </c:pt>
                <c:pt idx="93">
                  <c:v>0.21182594767752239</c:v>
                </c:pt>
                <c:pt idx="94">
                  <c:v>0.20871918552202784</c:v>
                </c:pt>
                <c:pt idx="95">
                  <c:v>0.21198703904854832</c:v>
                </c:pt>
                <c:pt idx="96">
                  <c:v>0.21585323195316364</c:v>
                </c:pt>
                <c:pt idx="97">
                  <c:v>0.2219885118839402</c:v>
                </c:pt>
                <c:pt idx="98">
                  <c:v>0.21968260397297334</c:v>
                </c:pt>
                <c:pt idx="99">
                  <c:v>0.23443397094832163</c:v>
                </c:pt>
                <c:pt idx="100">
                  <c:v>0.25743321612018311</c:v>
                </c:pt>
                <c:pt idx="101">
                  <c:v>0.24212953587274688</c:v>
                </c:pt>
                <c:pt idx="102">
                  <c:v>0.25082386729753092</c:v>
                </c:pt>
                <c:pt idx="103">
                  <c:v>0.25270633503323059</c:v>
                </c:pt>
                <c:pt idx="104">
                  <c:v>0.25167074764806552</c:v>
                </c:pt>
                <c:pt idx="105">
                  <c:v>0.24000773238580875</c:v>
                </c:pt>
                <c:pt idx="106">
                  <c:v>0.23407496732146438</c:v>
                </c:pt>
                <c:pt idx="107">
                  <c:v>0.24026087596884915</c:v>
                </c:pt>
                <c:pt idx="108">
                  <c:v>0.24716479186994844</c:v>
                </c:pt>
                <c:pt idx="109">
                  <c:v>0.24640536112082745</c:v>
                </c:pt>
                <c:pt idx="110">
                  <c:v>0.26906861571883534</c:v>
                </c:pt>
                <c:pt idx="111">
                  <c:v>0.27270467809341392</c:v>
                </c:pt>
                <c:pt idx="112">
                  <c:v>0.28880921258537784</c:v>
                </c:pt>
                <c:pt idx="113">
                  <c:v>0.28909457444262321</c:v>
                </c:pt>
                <c:pt idx="114">
                  <c:v>0.29566710238046978</c:v>
                </c:pt>
                <c:pt idx="115">
                  <c:v>0.29042933151683581</c:v>
                </c:pt>
                <c:pt idx="116">
                  <c:v>0.29761400666457982</c:v>
                </c:pt>
                <c:pt idx="117">
                  <c:v>0.29601690078612553</c:v>
                </c:pt>
                <c:pt idx="118">
                  <c:v>0.28645727856840364</c:v>
                </c:pt>
                <c:pt idx="119">
                  <c:v>0.26899957655982454</c:v>
                </c:pt>
                <c:pt idx="120">
                  <c:v>0.2779746672312533</c:v>
                </c:pt>
                <c:pt idx="121">
                  <c:v>0.27994918717896766</c:v>
                </c:pt>
                <c:pt idx="122">
                  <c:v>0.28707863099950259</c:v>
                </c:pt>
                <c:pt idx="123">
                  <c:v>0.28752048161717281</c:v>
                </c:pt>
                <c:pt idx="124">
                  <c:v>0.28593718357052067</c:v>
                </c:pt>
                <c:pt idx="125">
                  <c:v>0.29251431411896767</c:v>
                </c:pt>
                <c:pt idx="126">
                  <c:v>0.29103227350553174</c:v>
                </c:pt>
                <c:pt idx="127">
                  <c:v>0.29775208498260142</c:v>
                </c:pt>
                <c:pt idx="128">
                  <c:v>0.30369405526814752</c:v>
                </c:pt>
                <c:pt idx="129">
                  <c:v>0.31485538597492435</c:v>
                </c:pt>
                <c:pt idx="130">
                  <c:v>0.31649851795938577</c:v>
                </c:pt>
                <c:pt idx="131">
                  <c:v>0.33329804665206031</c:v>
                </c:pt>
                <c:pt idx="132">
                  <c:v>0.32814312277923974</c:v>
                </c:pt>
                <c:pt idx="133">
                  <c:v>0.33600898429589199</c:v>
                </c:pt>
                <c:pt idx="134">
                  <c:v>0.34286227148038306</c:v>
                </c:pt>
                <c:pt idx="135">
                  <c:v>0.35985050720768741</c:v>
                </c:pt>
                <c:pt idx="136">
                  <c:v>0.35474621205147461</c:v>
                </c:pt>
                <c:pt idx="137">
                  <c:v>0.34280243754257333</c:v>
                </c:pt>
                <c:pt idx="138">
                  <c:v>0.34559161956661755</c:v>
                </c:pt>
                <c:pt idx="139">
                  <c:v>0.35200305613343796</c:v>
                </c:pt>
                <c:pt idx="140">
                  <c:v>0.36944234769961448</c:v>
                </c:pt>
                <c:pt idx="141">
                  <c:v>0.36716865806285237</c:v>
                </c:pt>
                <c:pt idx="142">
                  <c:v>0.37519100833992947</c:v>
                </c:pt>
                <c:pt idx="143">
                  <c:v>0.38474602794705048</c:v>
                </c:pt>
                <c:pt idx="144">
                  <c:v>0.41461236813520497</c:v>
                </c:pt>
                <c:pt idx="145">
                  <c:v>0.42388202588508062</c:v>
                </c:pt>
                <c:pt idx="146">
                  <c:v>0.42978257267522002</c:v>
                </c:pt>
                <c:pt idx="147">
                  <c:v>0.44880976489864932</c:v>
                </c:pt>
                <c:pt idx="148">
                  <c:v>0.42332971261299268</c:v>
                </c:pt>
                <c:pt idx="149">
                  <c:v>0.41948193015078017</c:v>
                </c:pt>
                <c:pt idx="150">
                  <c:v>0.42004805125467026</c:v>
                </c:pt>
                <c:pt idx="151">
                  <c:v>0.42658836091831143</c:v>
                </c:pt>
                <c:pt idx="152">
                  <c:v>0.44929764162232666</c:v>
                </c:pt>
                <c:pt idx="153">
                  <c:v>0.45235837767181408</c:v>
                </c:pt>
                <c:pt idx="154">
                  <c:v>0.44107737908941824</c:v>
                </c:pt>
                <c:pt idx="155">
                  <c:v>0.4338282673932643</c:v>
                </c:pt>
                <c:pt idx="156">
                  <c:v>0.4035476922510437</c:v>
                </c:pt>
                <c:pt idx="157">
                  <c:v>0.40794778798534415</c:v>
                </c:pt>
                <c:pt idx="158">
                  <c:v>0.43197341532116873</c:v>
                </c:pt>
                <c:pt idx="159">
                  <c:v>0.44518751035587245</c:v>
                </c:pt>
                <c:pt idx="160">
                  <c:v>0.45638105933685469</c:v>
                </c:pt>
                <c:pt idx="161">
                  <c:v>0.44807334720253178</c:v>
                </c:pt>
                <c:pt idx="162">
                  <c:v>0.44400924204208492</c:v>
                </c:pt>
                <c:pt idx="163">
                  <c:v>0.45319605280114761</c:v>
                </c:pt>
                <c:pt idx="164">
                  <c:v>0.47224625807758036</c:v>
                </c:pt>
                <c:pt idx="165">
                  <c:v>0.47806395787690659</c:v>
                </c:pt>
                <c:pt idx="166">
                  <c:v>0.47867150247620316</c:v>
                </c:pt>
                <c:pt idx="167">
                  <c:v>0.48571809930592491</c:v>
                </c:pt>
                <c:pt idx="168">
                  <c:v>0.48726457646777144</c:v>
                </c:pt>
                <c:pt idx="169">
                  <c:v>0.50457959754772763</c:v>
                </c:pt>
                <c:pt idx="170">
                  <c:v>0.50249001233499513</c:v>
                </c:pt>
                <c:pt idx="171">
                  <c:v>0.49376346263600568</c:v>
                </c:pt>
                <c:pt idx="172">
                  <c:v>0.45859951764640794</c:v>
                </c:pt>
                <c:pt idx="173">
                  <c:v>0.44654528048308895</c:v>
                </c:pt>
                <c:pt idx="174">
                  <c:v>0.43710532614098585</c:v>
                </c:pt>
                <c:pt idx="175">
                  <c:v>0.4571496953071772</c:v>
                </c:pt>
                <c:pt idx="176">
                  <c:v>0.44904910064988757</c:v>
                </c:pt>
                <c:pt idx="177">
                  <c:v>0.44498499548944026</c:v>
                </c:pt>
                <c:pt idx="178">
                  <c:v>0.45098679971279587</c:v>
                </c:pt>
                <c:pt idx="179">
                  <c:v>0.44300127032052439</c:v>
                </c:pt>
                <c:pt idx="180">
                  <c:v>0.41937607010696332</c:v>
                </c:pt>
                <c:pt idx="181">
                  <c:v>0.41214997146381305</c:v>
                </c:pt>
                <c:pt idx="182">
                  <c:v>0.38962939779442762</c:v>
                </c:pt>
                <c:pt idx="183">
                  <c:v>0.40336819043761496</c:v>
                </c:pt>
                <c:pt idx="184">
                  <c:v>0.4016744297365451</c:v>
                </c:pt>
                <c:pt idx="185">
                  <c:v>0.40467533184822302</c:v>
                </c:pt>
                <c:pt idx="186">
                  <c:v>0.41190143049137329</c:v>
                </c:pt>
                <c:pt idx="187">
                  <c:v>0.43052359298193821</c:v>
                </c:pt>
                <c:pt idx="188">
                  <c:v>0.44211756908518396</c:v>
                </c:pt>
                <c:pt idx="189">
                  <c:v>0.44168952629931568</c:v>
                </c:pt>
                <c:pt idx="190">
                  <c:v>0.44700554154316219</c:v>
                </c:pt>
                <c:pt idx="191">
                  <c:v>0.44257322753465633</c:v>
                </c:pt>
                <c:pt idx="192">
                  <c:v>0.44142717749507399</c:v>
                </c:pt>
                <c:pt idx="193">
                  <c:v>0.44747040521383585</c:v>
                </c:pt>
                <c:pt idx="194">
                  <c:v>0.46087780989377025</c:v>
                </c:pt>
                <c:pt idx="195">
                  <c:v>0.46226319568459084</c:v>
                </c:pt>
                <c:pt idx="196">
                  <c:v>0.47012905720124309</c:v>
                </c:pt>
                <c:pt idx="197">
                  <c:v>0.46117237697221714</c:v>
                </c:pt>
                <c:pt idx="198">
                  <c:v>0.46930518990371195</c:v>
                </c:pt>
                <c:pt idx="199">
                  <c:v>0.48884327190382248</c:v>
                </c:pt>
                <c:pt idx="200">
                  <c:v>0.49453670121692883</c:v>
                </c:pt>
                <c:pt idx="201">
                  <c:v>0.49548483900067963</c:v>
                </c:pt>
                <c:pt idx="202">
                  <c:v>0.49822339230811563</c:v>
                </c:pt>
                <c:pt idx="203">
                  <c:v>0.50471767586574945</c:v>
                </c:pt>
                <c:pt idx="204">
                  <c:v>0.50214481653993981</c:v>
                </c:pt>
                <c:pt idx="205">
                  <c:v>0.50275696374983747</c:v>
                </c:pt>
                <c:pt idx="206">
                  <c:v>0.50288123423605735</c:v>
                </c:pt>
                <c:pt idx="207">
                  <c:v>0.48383102895962438</c:v>
                </c:pt>
                <c:pt idx="208">
                  <c:v>0.48396450466704555</c:v>
                </c:pt>
                <c:pt idx="209">
                  <c:v>0.4852946591306575</c:v>
                </c:pt>
                <c:pt idx="210">
                  <c:v>0.47328184546274477</c:v>
                </c:pt>
                <c:pt idx="211">
                  <c:v>0.47583629434615182</c:v>
                </c:pt>
                <c:pt idx="212">
                  <c:v>0.47155586648747017</c:v>
                </c:pt>
                <c:pt idx="213">
                  <c:v>0.4768074451829063</c:v>
                </c:pt>
                <c:pt idx="214">
                  <c:v>0.48899515805364668</c:v>
                </c:pt>
                <c:pt idx="215">
                  <c:v>0.49416388975826919</c:v>
                </c:pt>
                <c:pt idx="216">
                  <c:v>0.49374505219360243</c:v>
                </c:pt>
                <c:pt idx="217">
                  <c:v>0.49120901375259884</c:v>
                </c:pt>
                <c:pt idx="218">
                  <c:v>0.49219397242115548</c:v>
                </c:pt>
                <c:pt idx="219">
                  <c:v>0.49505219360421049</c:v>
                </c:pt>
                <c:pt idx="220">
                  <c:v>0.47853802676878132</c:v>
                </c:pt>
                <c:pt idx="221">
                  <c:v>0.47978993685218074</c:v>
                </c:pt>
                <c:pt idx="222">
                  <c:v>0.46780934145847342</c:v>
                </c:pt>
                <c:pt idx="223">
                  <c:v>0.4757534473553382</c:v>
                </c:pt>
                <c:pt idx="224">
                  <c:v>0.47622291363661295</c:v>
                </c:pt>
                <c:pt idx="225">
                  <c:v>0.48134101662462769</c:v>
                </c:pt>
                <c:pt idx="226">
                  <c:v>0.48694239372571935</c:v>
                </c:pt>
                <c:pt idx="227">
                  <c:v>0.4825238875490161</c:v>
                </c:pt>
                <c:pt idx="228">
                  <c:v>0.48100962866137498</c:v>
                </c:pt>
                <c:pt idx="229">
                  <c:v>0.46871605574681796</c:v>
                </c:pt>
                <c:pt idx="230">
                  <c:v>0.47116004197580685</c:v>
                </c:pt>
                <c:pt idx="231">
                  <c:v>0.4606476793637333</c:v>
                </c:pt>
                <c:pt idx="232">
                  <c:v>0.4570898613693668</c:v>
                </c:pt>
                <c:pt idx="233">
                  <c:v>0.44627372645764485</c:v>
                </c:pt>
                <c:pt idx="234">
                  <c:v>0.43344164810280184</c:v>
                </c:pt>
                <c:pt idx="235">
                  <c:v>0.44030874311909507</c:v>
                </c:pt>
                <c:pt idx="236">
                  <c:v>0.41737393449564397</c:v>
                </c:pt>
                <c:pt idx="237">
                  <c:v>0.41467220207301381</c:v>
                </c:pt>
                <c:pt idx="238">
                  <c:v>0.41759946241507984</c:v>
                </c:pt>
                <c:pt idx="239">
                  <c:v>0.39282821216193642</c:v>
                </c:pt>
                <c:pt idx="240">
                  <c:v>0.38993777270467622</c:v>
                </c:pt>
                <c:pt idx="241">
                  <c:v>0.39561279157537954</c:v>
                </c:pt>
                <c:pt idx="242">
                  <c:v>0.38485188799086645</c:v>
                </c:pt>
                <c:pt idx="243">
                  <c:v>0.39638142754570183</c:v>
                </c:pt>
                <c:pt idx="244">
                  <c:v>0.41588268866100675</c:v>
                </c:pt>
                <c:pt idx="245">
                  <c:v>0.41927941528434731</c:v>
                </c:pt>
                <c:pt idx="246">
                  <c:v>0.42895410276708734</c:v>
                </c:pt>
                <c:pt idx="247">
                  <c:v>0.41464458640940949</c:v>
                </c:pt>
                <c:pt idx="248">
                  <c:v>0.42339414916140239</c:v>
                </c:pt>
                <c:pt idx="249">
                  <c:v>0.42635823038827425</c:v>
                </c:pt>
                <c:pt idx="250">
                  <c:v>0.42437910782995925</c:v>
                </c:pt>
                <c:pt idx="251">
                  <c:v>0.42565403096636212</c:v>
                </c:pt>
                <c:pt idx="252">
                  <c:v>0.42772520573669182</c:v>
                </c:pt>
                <c:pt idx="253">
                  <c:v>0.42639965388368095</c:v>
                </c:pt>
                <c:pt idx="254">
                  <c:v>0.44072297807316141</c:v>
                </c:pt>
                <c:pt idx="255">
                  <c:v>0.44341090266398941</c:v>
                </c:pt>
                <c:pt idx="256">
                  <c:v>0.44354898098201101</c:v>
                </c:pt>
                <c:pt idx="257">
                  <c:v>0.45377137912623833</c:v>
                </c:pt>
                <c:pt idx="258">
                  <c:v>0.45237678811421644</c:v>
                </c:pt>
                <c:pt idx="259">
                  <c:v>0.45658817681388664</c:v>
                </c:pt>
                <c:pt idx="260">
                  <c:v>0.46420549735809957</c:v>
                </c:pt>
                <c:pt idx="261">
                  <c:v>0.46603273376659016</c:v>
                </c:pt>
                <c:pt idx="262">
                  <c:v>0.46587624500616553</c:v>
                </c:pt>
                <c:pt idx="263">
                  <c:v>0.46337702744996756</c:v>
                </c:pt>
                <c:pt idx="264">
                  <c:v>0.46603733637719102</c:v>
                </c:pt>
                <c:pt idx="265">
                  <c:v>0.46310087081392348</c:v>
                </c:pt>
                <c:pt idx="266">
                  <c:v>0.45735681278420892</c:v>
                </c:pt>
                <c:pt idx="267">
                  <c:v>0.46001712171143261</c:v>
                </c:pt>
                <c:pt idx="268">
                  <c:v>0.46166945891709554</c:v>
                </c:pt>
                <c:pt idx="269">
                  <c:v>0.45553417898631898</c:v>
                </c:pt>
                <c:pt idx="270">
                  <c:v>0.45338475983577675</c:v>
                </c:pt>
                <c:pt idx="271">
                  <c:v>0.45590238783437775</c:v>
                </c:pt>
                <c:pt idx="272">
                  <c:v>0.46206988603935972</c:v>
                </c:pt>
                <c:pt idx="273">
                  <c:v>0.47103116887898633</c:v>
                </c:pt>
                <c:pt idx="274">
                  <c:v>0.47936649667691333</c:v>
                </c:pt>
                <c:pt idx="275">
                  <c:v>0.48659259532006383</c:v>
                </c:pt>
                <c:pt idx="276">
                  <c:v>0.48496327116740456</c:v>
                </c:pt>
                <c:pt idx="277">
                  <c:v>0.48516578603383675</c:v>
                </c:pt>
                <c:pt idx="278">
                  <c:v>0.49050941694128758</c:v>
                </c:pt>
                <c:pt idx="279">
                  <c:v>0.49887696301341977</c:v>
                </c:pt>
                <c:pt idx="280">
                  <c:v>0.49207890715613756</c:v>
                </c:pt>
                <c:pt idx="281">
                  <c:v>0.49234125596037925</c:v>
                </c:pt>
                <c:pt idx="282">
                  <c:v>0.49515805364802756</c:v>
                </c:pt>
                <c:pt idx="283">
                  <c:v>0.49796564611447436</c:v>
                </c:pt>
                <c:pt idx="284">
                  <c:v>0.4995949702671334</c:v>
                </c:pt>
                <c:pt idx="285">
                  <c:v>0.5030423256070824</c:v>
                </c:pt>
                <c:pt idx="286">
                  <c:v>0.49238728206638593</c:v>
                </c:pt>
                <c:pt idx="287">
                  <c:v>0.49334462507133847</c:v>
                </c:pt>
                <c:pt idx="288">
                  <c:v>0.47628274757442202</c:v>
                </c:pt>
                <c:pt idx="289">
                  <c:v>0.44498959810004024</c:v>
                </c:pt>
                <c:pt idx="290">
                  <c:v>0.44627832906824572</c:v>
                </c:pt>
                <c:pt idx="291">
                  <c:v>0.47889703039563836</c:v>
                </c:pt>
                <c:pt idx="292">
                  <c:v>0.47697313916453199</c:v>
                </c:pt>
                <c:pt idx="293">
                  <c:v>0.48528545390945554</c:v>
                </c:pt>
                <c:pt idx="294">
                  <c:v>0.49897822044663553</c:v>
                </c:pt>
                <c:pt idx="295">
                  <c:v>0.5035163944989578</c:v>
                </c:pt>
                <c:pt idx="296">
                  <c:v>0.51736564979656263</c:v>
                </c:pt>
                <c:pt idx="297">
                  <c:v>0.51927113058526619</c:v>
                </c:pt>
                <c:pt idx="298">
                  <c:v>0.52373106025737615</c:v>
                </c:pt>
                <c:pt idx="299">
                  <c:v>0.52607839166374992</c:v>
                </c:pt>
                <c:pt idx="300">
                  <c:v>0.52820940037188935</c:v>
                </c:pt>
                <c:pt idx="301">
                  <c:v>0.53386600880018986</c:v>
                </c:pt>
                <c:pt idx="302">
                  <c:v>0.52837969696411635</c:v>
                </c:pt>
                <c:pt idx="303">
                  <c:v>0.51748071506158144</c:v>
                </c:pt>
                <c:pt idx="304">
                  <c:v>0.51889371651600635</c:v>
                </c:pt>
                <c:pt idx="305">
                  <c:v>0.51715853231953002</c:v>
                </c:pt>
                <c:pt idx="306">
                  <c:v>0.50273855330743422</c:v>
                </c:pt>
                <c:pt idx="307">
                  <c:v>0.50371890936539043</c:v>
                </c:pt>
                <c:pt idx="308">
                  <c:v>0.5127354235322259</c:v>
                </c:pt>
                <c:pt idx="309">
                  <c:v>0.5066599775392584</c:v>
                </c:pt>
                <c:pt idx="310">
                  <c:v>0.51040650256825515</c:v>
                </c:pt>
                <c:pt idx="311">
                  <c:v>0.51220612331314141</c:v>
                </c:pt>
                <c:pt idx="312">
                  <c:v>0.52074396597750083</c:v>
                </c:pt>
                <c:pt idx="313">
                  <c:v>0.5247390319789369</c:v>
                </c:pt>
                <c:pt idx="314">
                  <c:v>0.5338337905259849</c:v>
                </c:pt>
                <c:pt idx="315">
                  <c:v>0.54799142073383855</c:v>
                </c:pt>
                <c:pt idx="316">
                  <c:v>0.55167350921442471</c:v>
                </c:pt>
                <c:pt idx="317">
                  <c:v>0.56285785297420521</c:v>
                </c:pt>
                <c:pt idx="318">
                  <c:v>0.56837178047388326</c:v>
                </c:pt>
                <c:pt idx="319">
                  <c:v>0.56275659554098922</c:v>
                </c:pt>
                <c:pt idx="320">
                  <c:v>0.57288694147320185</c:v>
                </c:pt>
                <c:pt idx="321">
                  <c:v>0.57145092696577326</c:v>
                </c:pt>
                <c:pt idx="322">
                  <c:v>0.58288841430859417</c:v>
                </c:pt>
                <c:pt idx="323">
                  <c:v>0.58308172395382507</c:v>
                </c:pt>
                <c:pt idx="324">
                  <c:v>0.59077268626764901</c:v>
                </c:pt>
                <c:pt idx="325">
                  <c:v>0.59811385017581786</c:v>
                </c:pt>
                <c:pt idx="326">
                  <c:v>0.5938564353701401</c:v>
                </c:pt>
                <c:pt idx="327">
                  <c:v>0.58977391976729021</c:v>
                </c:pt>
                <c:pt idx="328">
                  <c:v>0.59057937662241833</c:v>
                </c:pt>
                <c:pt idx="329">
                  <c:v>0.59751090818712194</c:v>
                </c:pt>
                <c:pt idx="330">
                  <c:v>0.60132647237512926</c:v>
                </c:pt>
                <c:pt idx="331">
                  <c:v>0.58303109523721663</c:v>
                </c:pt>
                <c:pt idx="332">
                  <c:v>0.57820295671704791</c:v>
                </c:pt>
                <c:pt idx="333">
                  <c:v>0.58318758399764148</c:v>
                </c:pt>
                <c:pt idx="334">
                  <c:v>0.58779479720897476</c:v>
                </c:pt>
                <c:pt idx="335">
                  <c:v>0.6008247878196491</c:v>
                </c:pt>
                <c:pt idx="336">
                  <c:v>0.59702763407404458</c:v>
                </c:pt>
                <c:pt idx="337">
                  <c:v>0.58460058545206617</c:v>
                </c:pt>
                <c:pt idx="338">
                  <c:v>0.58411270872838861</c:v>
                </c:pt>
                <c:pt idx="339">
                  <c:v>0.58148001546476968</c:v>
                </c:pt>
                <c:pt idx="340">
                  <c:v>0.57759541211775134</c:v>
                </c:pt>
                <c:pt idx="341">
                  <c:v>0.57986449914391236</c:v>
                </c:pt>
                <c:pt idx="342">
                  <c:v>0.58779939981957585</c:v>
                </c:pt>
                <c:pt idx="343">
                  <c:v>0.59117311338991296</c:v>
                </c:pt>
                <c:pt idx="344">
                  <c:v>0.5943120938196127</c:v>
                </c:pt>
                <c:pt idx="345">
                  <c:v>0.59743726641751027</c:v>
                </c:pt>
                <c:pt idx="346">
                  <c:v>0.60458972329104932</c:v>
                </c:pt>
                <c:pt idx="347">
                  <c:v>0.61178360365999418</c:v>
                </c:pt>
                <c:pt idx="348">
                  <c:v>0.59622677982951777</c:v>
                </c:pt>
                <c:pt idx="349">
                  <c:v>0.57794981313400795</c:v>
                </c:pt>
                <c:pt idx="350">
                  <c:v>0.58543365797079927</c:v>
                </c:pt>
                <c:pt idx="351">
                  <c:v>0.58458217500966358</c:v>
                </c:pt>
                <c:pt idx="352">
                  <c:v>0.56327669053887197</c:v>
                </c:pt>
                <c:pt idx="353">
                  <c:v>0.51850249461494369</c:v>
                </c:pt>
                <c:pt idx="354">
                  <c:v>0.52020085792661419</c:v>
                </c:pt>
                <c:pt idx="355">
                  <c:v>0.52716000515492234</c:v>
                </c:pt>
                <c:pt idx="356">
                  <c:v>0.51065964615129533</c:v>
                </c:pt>
                <c:pt idx="357">
                  <c:v>0.4807472798571335</c:v>
                </c:pt>
                <c:pt idx="358">
                  <c:v>0.44587329933538156</c:v>
                </c:pt>
                <c:pt idx="359">
                  <c:v>0.46681978017931614</c:v>
                </c:pt>
                <c:pt idx="360">
                  <c:v>0.47846898760977052</c:v>
                </c:pt>
                <c:pt idx="361">
                  <c:v>0.4693282029567154</c:v>
                </c:pt>
                <c:pt idx="362">
                  <c:v>0.48812526465010775</c:v>
                </c:pt>
                <c:pt idx="363">
                  <c:v>0.46406281642947711</c:v>
                </c:pt>
                <c:pt idx="364">
                  <c:v>0.45953384759835592</c:v>
                </c:pt>
                <c:pt idx="365">
                  <c:v>0.45980540162379935</c:v>
                </c:pt>
                <c:pt idx="366">
                  <c:v>0.48015814570023929</c:v>
                </c:pt>
                <c:pt idx="367">
                  <c:v>0.4653239317340776</c:v>
                </c:pt>
                <c:pt idx="368">
                  <c:v>0.43332198022718305</c:v>
                </c:pt>
                <c:pt idx="369">
                  <c:v>0.3934265515400317</c:v>
                </c:pt>
                <c:pt idx="370">
                  <c:v>0.43759320286466297</c:v>
                </c:pt>
                <c:pt idx="371">
                  <c:v>0.43341403243919774</c:v>
                </c:pt>
                <c:pt idx="372">
                  <c:v>0.42591177716000339</c:v>
                </c:pt>
                <c:pt idx="373">
                  <c:v>0.43205165970138082</c:v>
                </c:pt>
                <c:pt idx="374">
                  <c:v>0.4506047830329345</c:v>
                </c:pt>
                <c:pt idx="375">
                  <c:v>0.44996962277003361</c:v>
                </c:pt>
                <c:pt idx="376">
                  <c:v>0.45182907745272982</c:v>
                </c:pt>
                <c:pt idx="377">
                  <c:v>0.46647918699486213</c:v>
                </c:pt>
                <c:pt idx="378">
                  <c:v>0.48079330596314107</c:v>
                </c:pt>
                <c:pt idx="379">
                  <c:v>0.47424839368889904</c:v>
                </c:pt>
                <c:pt idx="380">
                  <c:v>0.44237071266822392</c:v>
                </c:pt>
                <c:pt idx="381">
                  <c:v>0.4494955538781582</c:v>
                </c:pt>
                <c:pt idx="382">
                  <c:v>0.4418045915643336</c:v>
                </c:pt>
                <c:pt idx="383">
                  <c:v>0.40566949573798117</c:v>
                </c:pt>
                <c:pt idx="384">
                  <c:v>0.36962184951304233</c:v>
                </c:pt>
                <c:pt idx="385">
                  <c:v>0.37719774656184857</c:v>
                </c:pt>
                <c:pt idx="386">
                  <c:v>0.36845278642045631</c:v>
                </c:pt>
                <c:pt idx="387">
                  <c:v>0.3409613933022797</c:v>
                </c:pt>
                <c:pt idx="388">
                  <c:v>0.35540438536737895</c:v>
                </c:pt>
                <c:pt idx="389">
                  <c:v>0.35649980669035353</c:v>
                </c:pt>
                <c:pt idx="390">
                  <c:v>0.37186332087559926</c:v>
                </c:pt>
                <c:pt idx="391">
                  <c:v>0.38457573135482304</c:v>
                </c:pt>
                <c:pt idx="392">
                  <c:v>0.39207798663401761</c:v>
                </c:pt>
                <c:pt idx="393">
                  <c:v>0.39367509251247168</c:v>
                </c:pt>
                <c:pt idx="394">
                  <c:v>0.404606292689212</c:v>
                </c:pt>
                <c:pt idx="395">
                  <c:v>0.3998241802750504</c:v>
                </c:pt>
                <c:pt idx="396">
                  <c:v>0.3776672128431231</c:v>
                </c:pt>
                <c:pt idx="397">
                  <c:v>0.33795588858000092</c:v>
                </c:pt>
                <c:pt idx="398">
                  <c:v>0.35536756448257312</c:v>
                </c:pt>
                <c:pt idx="399">
                  <c:v>0.35440101625641907</c:v>
                </c:pt>
                <c:pt idx="400">
                  <c:v>0.35118379144650702</c:v>
                </c:pt>
                <c:pt idx="401">
                  <c:v>0.33429681315241844</c:v>
                </c:pt>
                <c:pt idx="402">
                  <c:v>0.30194966585046878</c:v>
                </c:pt>
                <c:pt idx="403">
                  <c:v>0.30288399580241765</c:v>
                </c:pt>
                <c:pt idx="404">
                  <c:v>0.32322293204705566</c:v>
                </c:pt>
                <c:pt idx="405">
                  <c:v>0.31289927646961213</c:v>
                </c:pt>
                <c:pt idx="406">
                  <c:v>0.31095697479610274</c:v>
                </c:pt>
                <c:pt idx="407">
                  <c:v>0.30933685586464499</c:v>
                </c:pt>
                <c:pt idx="408">
                  <c:v>0.32766905388736345</c:v>
                </c:pt>
                <c:pt idx="409">
                  <c:v>0.32146013218697522</c:v>
                </c:pt>
                <c:pt idx="410">
                  <c:v>0.30627151720455714</c:v>
                </c:pt>
                <c:pt idx="411">
                  <c:v>0.30171033009923076</c:v>
                </c:pt>
                <c:pt idx="412">
                  <c:v>0.2775190087817796</c:v>
                </c:pt>
                <c:pt idx="413">
                  <c:v>0.2741959239280507</c:v>
                </c:pt>
                <c:pt idx="414">
                  <c:v>0.27406705083123017</c:v>
                </c:pt>
                <c:pt idx="415">
                  <c:v>0.25455658449472396</c:v>
                </c:pt>
                <c:pt idx="416">
                  <c:v>0.22543126461328722</c:v>
                </c:pt>
                <c:pt idx="417">
                  <c:v>0.27204650477750847</c:v>
                </c:pt>
                <c:pt idx="418">
                  <c:v>0.25668759320286361</c:v>
                </c:pt>
                <c:pt idx="419">
                  <c:v>0.24269565697663587</c:v>
                </c:pt>
                <c:pt idx="420">
                  <c:v>0.24651122116464341</c:v>
                </c:pt>
                <c:pt idx="421">
                  <c:v>0.2198390927333973</c:v>
                </c:pt>
                <c:pt idx="422">
                  <c:v>0.17139661616068524</c:v>
                </c:pt>
                <c:pt idx="423">
                  <c:v>0.16187381482776919</c:v>
                </c:pt>
                <c:pt idx="424">
                  <c:v>0.19904910064988734</c:v>
                </c:pt>
                <c:pt idx="425">
                  <c:v>0.206629600309294</c:v>
                </c:pt>
                <c:pt idx="426">
                  <c:v>0.20743505716442212</c:v>
                </c:pt>
                <c:pt idx="427">
                  <c:v>0.24416388975826964</c:v>
                </c:pt>
                <c:pt idx="428">
                  <c:v>0.22953219065854014</c:v>
                </c:pt>
                <c:pt idx="429">
                  <c:v>0.2279903161072947</c:v>
                </c:pt>
                <c:pt idx="430">
                  <c:v>0.20358267209160896</c:v>
                </c:pt>
                <c:pt idx="431">
                  <c:v>0.23303477732569777</c:v>
                </c:pt>
                <c:pt idx="432">
                  <c:v>0.26304840105307581</c:v>
                </c:pt>
                <c:pt idx="433">
                  <c:v>0.27678259108566228</c:v>
                </c:pt>
                <c:pt idx="434">
                  <c:v>0.26651416683542761</c:v>
                </c:pt>
                <c:pt idx="435">
                  <c:v>0.2698188412467537</c:v>
                </c:pt>
                <c:pt idx="436">
                  <c:v>0.28060736049487112</c:v>
                </c:pt>
                <c:pt idx="437">
                  <c:v>0.29787635546882041</c:v>
                </c:pt>
                <c:pt idx="438">
                  <c:v>0.32185135408803722</c:v>
                </c:pt>
                <c:pt idx="439">
                  <c:v>0.30258942872397077</c:v>
                </c:pt>
                <c:pt idx="440">
                  <c:v>0.30237770863633706</c:v>
                </c:pt>
                <c:pt idx="441">
                  <c:v>0.31568385588305525</c:v>
                </c:pt>
                <c:pt idx="442">
                  <c:v>0.31522359482298179</c:v>
                </c:pt>
                <c:pt idx="443">
                  <c:v>0.29526207264760407</c:v>
                </c:pt>
                <c:pt idx="444">
                  <c:v>0.273445698400131</c:v>
                </c:pt>
                <c:pt idx="445">
                  <c:v>0.28062577093727392</c:v>
                </c:pt>
                <c:pt idx="446">
                  <c:v>0.29085737430270275</c:v>
                </c:pt>
                <c:pt idx="447">
                  <c:v>0.28589576007511308</c:v>
                </c:pt>
                <c:pt idx="448">
                  <c:v>0.28337813207651208</c:v>
                </c:pt>
                <c:pt idx="449">
                  <c:v>0.2651702045400135</c:v>
                </c:pt>
                <c:pt idx="450">
                  <c:v>0.2710293278347462</c:v>
                </c:pt>
                <c:pt idx="451">
                  <c:v>0.26779829519303178</c:v>
                </c:pt>
                <c:pt idx="452">
                  <c:v>0.27646961356481237</c:v>
                </c:pt>
                <c:pt idx="453">
                  <c:v>0.29139587974298853</c:v>
                </c:pt>
                <c:pt idx="454">
                  <c:v>0.28111825027155235</c:v>
                </c:pt>
                <c:pt idx="455">
                  <c:v>0.27194524734429204</c:v>
                </c:pt>
                <c:pt idx="456">
                  <c:v>0.2665924112156397</c:v>
                </c:pt>
                <c:pt idx="457">
                  <c:v>0.27386913857539841</c:v>
                </c:pt>
                <c:pt idx="458">
                  <c:v>0.26810667010328104</c:v>
                </c:pt>
                <c:pt idx="459">
                  <c:v>0.25878178102619631</c:v>
                </c:pt>
                <c:pt idx="460">
                  <c:v>0.25118287092438663</c:v>
                </c:pt>
                <c:pt idx="461">
                  <c:v>0.22446011377653252</c:v>
                </c:pt>
                <c:pt idx="462">
                  <c:v>0.18519984535228207</c:v>
                </c:pt>
                <c:pt idx="463">
                  <c:v>0.19652226743008461</c:v>
                </c:pt>
                <c:pt idx="464">
                  <c:v>0.20375757129443661</c:v>
                </c:pt>
                <c:pt idx="465">
                  <c:v>0.17836036599959337</c:v>
                </c:pt>
                <c:pt idx="466">
                  <c:v>0.18503875398125658</c:v>
                </c:pt>
                <c:pt idx="467">
                  <c:v>0.20427766629231958</c:v>
                </c:pt>
                <c:pt idx="468">
                  <c:v>0.22561536903731638</c:v>
                </c:pt>
                <c:pt idx="469">
                  <c:v>0.23839221606495054</c:v>
                </c:pt>
                <c:pt idx="470">
                  <c:v>0.25861148443396931</c:v>
                </c:pt>
                <c:pt idx="471">
                  <c:v>0.28196973323268781</c:v>
                </c:pt>
                <c:pt idx="472">
                  <c:v>0.26882927996759598</c:v>
                </c:pt>
                <c:pt idx="473">
                  <c:v>0.27215696743192574</c:v>
                </c:pt>
                <c:pt idx="474">
                  <c:v>0.24154040171585156</c:v>
                </c:pt>
                <c:pt idx="475">
                  <c:v>0.26075169836331025</c:v>
                </c:pt>
                <c:pt idx="476">
                  <c:v>0.25226448441555904</c:v>
                </c:pt>
                <c:pt idx="477">
                  <c:v>0.21072132113334541</c:v>
                </c:pt>
                <c:pt idx="478">
                  <c:v>0.19524734429368173</c:v>
                </c:pt>
                <c:pt idx="479">
                  <c:v>0.18222655890420891</c:v>
                </c:pt>
                <c:pt idx="480">
                  <c:v>0.18795680910212131</c:v>
                </c:pt>
                <c:pt idx="481">
                  <c:v>0.16477806211683133</c:v>
                </c:pt>
                <c:pt idx="482">
                  <c:v>0.13424434339157032</c:v>
                </c:pt>
                <c:pt idx="483">
                  <c:v>0.14691533037538762</c:v>
                </c:pt>
                <c:pt idx="484">
                  <c:v>0.17268994973949092</c:v>
                </c:pt>
                <c:pt idx="485">
                  <c:v>0.18655301286889792</c:v>
                </c:pt>
                <c:pt idx="486">
                  <c:v>0.19057569453393808</c:v>
                </c:pt>
                <c:pt idx="487">
                  <c:v>0.16889739860448705</c:v>
                </c:pt>
                <c:pt idx="488">
                  <c:v>0.14403409613932894</c:v>
                </c:pt>
                <c:pt idx="489">
                  <c:v>0.15563727746377598</c:v>
                </c:pt>
                <c:pt idx="490">
                  <c:v>0.16732790838963729</c:v>
                </c:pt>
                <c:pt idx="491">
                  <c:v>0.18420107885192349</c:v>
                </c:pt>
                <c:pt idx="492">
                  <c:v>0.16112358929984949</c:v>
                </c:pt>
                <c:pt idx="493">
                  <c:v>0.15642432387650129</c:v>
                </c:pt>
                <c:pt idx="494">
                  <c:v>0.1472605261704425</c:v>
                </c:pt>
                <c:pt idx="495">
                  <c:v>0.14384078649409804</c:v>
                </c:pt>
                <c:pt idx="496">
                  <c:v>0.11396984369534269</c:v>
                </c:pt>
                <c:pt idx="497">
                  <c:v>9.410957895318095E-2</c:v>
                </c:pt>
                <c:pt idx="498">
                  <c:v>0.10892998508754026</c:v>
                </c:pt>
                <c:pt idx="499">
                  <c:v>0.11219783861406052</c:v>
                </c:pt>
                <c:pt idx="500">
                  <c:v>0.21436198611852508</c:v>
                </c:pt>
                <c:pt idx="501">
                  <c:v>0.24384630962681864</c:v>
                </c:pt>
                <c:pt idx="502">
                  <c:v>0.23854410221477451</c:v>
                </c:pt>
                <c:pt idx="503">
                  <c:v>0.25781523280004248</c:v>
                </c:pt>
                <c:pt idx="504">
                  <c:v>0.27334444096691479</c:v>
                </c:pt>
                <c:pt idx="505">
                  <c:v>0.26914686009904631</c:v>
                </c:pt>
                <c:pt idx="506">
                  <c:v>0.32695104663364871</c:v>
                </c:pt>
              </c:numCache>
            </c:numRef>
          </c:xVal>
          <c:yVal>
            <c:numRef>
              <c:f>'3'!$C$6:$C$512</c:f>
              <c:numCache>
                <c:formatCode>0%</c:formatCode>
                <c:ptCount val="507"/>
                <c:pt idx="0">
                  <c:v>0</c:v>
                </c:pt>
                <c:pt idx="1">
                  <c:v>-1.6567544604928486E-3</c:v>
                </c:pt>
                <c:pt idx="2">
                  <c:v>-1.2531860662702288E-3</c:v>
                </c:pt>
                <c:pt idx="3">
                  <c:v>-5.3950722175021282E-3</c:v>
                </c:pt>
                <c:pt idx="4">
                  <c:v>7.5191163976209285E-3</c:v>
                </c:pt>
                <c:pt idx="5">
                  <c:v>1.4103653355989954E-2</c:v>
                </c:pt>
                <c:pt idx="6">
                  <c:v>2.7973661852166654E-2</c:v>
                </c:pt>
                <c:pt idx="7">
                  <c:v>4.1440101954120623E-2</c:v>
                </c:pt>
                <c:pt idx="8">
                  <c:v>3.9209855564995788E-2</c:v>
                </c:pt>
                <c:pt idx="9">
                  <c:v>6.2128292268479157E-2</c:v>
                </c:pt>
                <c:pt idx="10">
                  <c:v>5.2803738317757087E-2</c:v>
                </c:pt>
                <c:pt idx="11">
                  <c:v>5.6478334749362702E-2</c:v>
                </c:pt>
                <c:pt idx="12">
                  <c:v>4.3266779949022949E-2</c:v>
                </c:pt>
                <c:pt idx="13">
                  <c:v>4.1694987255735061E-2</c:v>
                </c:pt>
                <c:pt idx="14">
                  <c:v>5.6435853865760333E-2</c:v>
                </c:pt>
                <c:pt idx="15">
                  <c:v>5.8963466440101975E-2</c:v>
                </c:pt>
                <c:pt idx="16">
                  <c:v>6.0853865760407855E-2</c:v>
                </c:pt>
                <c:pt idx="17">
                  <c:v>6.9519966015292978E-2</c:v>
                </c:pt>
                <c:pt idx="18">
                  <c:v>7.4320305862362046E-2</c:v>
                </c:pt>
                <c:pt idx="19">
                  <c:v>8.5938827527612505E-2</c:v>
                </c:pt>
                <c:pt idx="20">
                  <c:v>0.11034409515717924</c:v>
                </c:pt>
                <c:pt idx="21">
                  <c:v>0.1044392523364488</c:v>
                </c:pt>
                <c:pt idx="22">
                  <c:v>0.11527187765505542</c:v>
                </c:pt>
                <c:pt idx="23">
                  <c:v>0.10968564146134274</c:v>
                </c:pt>
                <c:pt idx="24">
                  <c:v>0.132731520815633</c:v>
                </c:pt>
                <c:pt idx="25">
                  <c:v>0.13893372982158048</c:v>
                </c:pt>
                <c:pt idx="26">
                  <c:v>0.13436703483432444</c:v>
                </c:pt>
                <c:pt idx="27">
                  <c:v>0.14078164825828376</c:v>
                </c:pt>
                <c:pt idx="28">
                  <c:v>0.14218351741716218</c:v>
                </c:pt>
                <c:pt idx="29">
                  <c:v>0.17980033984706889</c:v>
                </c:pt>
                <c:pt idx="30">
                  <c:v>0.13789294817332198</c:v>
                </c:pt>
                <c:pt idx="31">
                  <c:v>7.4086661002548793E-2</c:v>
                </c:pt>
                <c:pt idx="32">
                  <c:v>0.10176295666949886</c:v>
                </c:pt>
                <c:pt idx="33">
                  <c:v>0.10246389124893795</c:v>
                </c:pt>
                <c:pt idx="34">
                  <c:v>9.9129141886151517E-2</c:v>
                </c:pt>
                <c:pt idx="35">
                  <c:v>0.12060322854715411</c:v>
                </c:pt>
                <c:pt idx="36">
                  <c:v>0.12104927782497898</c:v>
                </c:pt>
                <c:pt idx="37">
                  <c:v>0.12669923534409544</c:v>
                </c:pt>
                <c:pt idx="38">
                  <c:v>0.13655480033984713</c:v>
                </c:pt>
                <c:pt idx="39">
                  <c:v>0.14604927782497845</c:v>
                </c:pt>
                <c:pt idx="40">
                  <c:v>0.15220900594732356</c:v>
                </c:pt>
                <c:pt idx="41">
                  <c:v>0.13806287170773124</c:v>
                </c:pt>
                <c:pt idx="42">
                  <c:v>0.1422897196261681</c:v>
                </c:pt>
                <c:pt idx="43">
                  <c:v>0.17317332200509794</c:v>
                </c:pt>
                <c:pt idx="44">
                  <c:v>0.18821155480034002</c:v>
                </c:pt>
                <c:pt idx="45">
                  <c:v>0.20528887000849649</c:v>
                </c:pt>
                <c:pt idx="46">
                  <c:v>0.20295242141036574</c:v>
                </c:pt>
                <c:pt idx="47">
                  <c:v>0.19810960067969452</c:v>
                </c:pt>
                <c:pt idx="48">
                  <c:v>0.2024214103653359</c:v>
                </c:pt>
                <c:pt idx="49">
                  <c:v>0.18997451146983901</c:v>
                </c:pt>
                <c:pt idx="50">
                  <c:v>0.18137213254035722</c:v>
                </c:pt>
                <c:pt idx="51">
                  <c:v>0.18519541206457135</c:v>
                </c:pt>
                <c:pt idx="52">
                  <c:v>0.19942650807136841</c:v>
                </c:pt>
                <c:pt idx="53">
                  <c:v>0.20301614273576907</c:v>
                </c:pt>
                <c:pt idx="54">
                  <c:v>0.20229396771452857</c:v>
                </c:pt>
                <c:pt idx="55">
                  <c:v>0.22096431605777433</c:v>
                </c:pt>
                <c:pt idx="56">
                  <c:v>0.22440526762956714</c:v>
                </c:pt>
                <c:pt idx="57">
                  <c:v>0.24549702633814818</c:v>
                </c:pt>
                <c:pt idx="58">
                  <c:v>0.23545029736618561</c:v>
                </c:pt>
                <c:pt idx="59">
                  <c:v>0.24974511469838623</c:v>
                </c:pt>
                <c:pt idx="60">
                  <c:v>0.25242141036533594</c:v>
                </c:pt>
                <c:pt idx="61">
                  <c:v>0.25114698385726442</c:v>
                </c:pt>
                <c:pt idx="62">
                  <c:v>0.26650382327952449</c:v>
                </c:pt>
                <c:pt idx="63">
                  <c:v>0.26943500424808886</c:v>
                </c:pt>
                <c:pt idx="64">
                  <c:v>0.27629566694987306</c:v>
                </c:pt>
                <c:pt idx="65">
                  <c:v>0.31223449447748575</c:v>
                </c:pt>
                <c:pt idx="66">
                  <c:v>0.32013593882752822</c:v>
                </c:pt>
                <c:pt idx="67">
                  <c:v>0.35817757009345841</c:v>
                </c:pt>
                <c:pt idx="68">
                  <c:v>0.36841546304163186</c:v>
                </c:pt>
                <c:pt idx="69">
                  <c:v>0.36542056074766416</c:v>
                </c:pt>
                <c:pt idx="70">
                  <c:v>0.33795666949872616</c:v>
                </c:pt>
                <c:pt idx="71">
                  <c:v>0.35469413763806346</c:v>
                </c:pt>
                <c:pt idx="72">
                  <c:v>0.3682242990654212</c:v>
                </c:pt>
                <c:pt idx="73">
                  <c:v>0.3683942225998309</c:v>
                </c:pt>
                <c:pt idx="74">
                  <c:v>0.35609600679694231</c:v>
                </c:pt>
                <c:pt idx="75">
                  <c:v>0.35104078164825903</c:v>
                </c:pt>
                <c:pt idx="76">
                  <c:v>0.34925658453695907</c:v>
                </c:pt>
                <c:pt idx="77">
                  <c:v>0.36189464740866684</c:v>
                </c:pt>
                <c:pt idx="78">
                  <c:v>0.36954120645709509</c:v>
                </c:pt>
                <c:pt idx="79">
                  <c:v>0.3732582837723033</c:v>
                </c:pt>
                <c:pt idx="80">
                  <c:v>0.364252336448599</c:v>
                </c:pt>
                <c:pt idx="81">
                  <c:v>0.34734494477485245</c:v>
                </c:pt>
                <c:pt idx="82">
                  <c:v>0.29653780798640694</c:v>
                </c:pt>
                <c:pt idx="83">
                  <c:v>0.26722599830076565</c:v>
                </c:pt>
                <c:pt idx="84">
                  <c:v>0.26546304163126688</c:v>
                </c:pt>
                <c:pt idx="85">
                  <c:v>0.27725148683092726</c:v>
                </c:pt>
                <c:pt idx="86">
                  <c:v>0.26028037383177671</c:v>
                </c:pt>
                <c:pt idx="87">
                  <c:v>0.29524214103653446</c:v>
                </c:pt>
                <c:pt idx="88">
                  <c:v>0.31762956669498821</c:v>
                </c:pt>
                <c:pt idx="89">
                  <c:v>0.29806711979609268</c:v>
                </c:pt>
                <c:pt idx="90">
                  <c:v>0.31646134239592283</c:v>
                </c:pt>
                <c:pt idx="91">
                  <c:v>0.31771452846219317</c:v>
                </c:pt>
                <c:pt idx="92">
                  <c:v>0.32415038232795368</c:v>
                </c:pt>
                <c:pt idx="93">
                  <c:v>0.32230246389125017</c:v>
                </c:pt>
                <c:pt idx="94">
                  <c:v>0.32126168224299168</c:v>
                </c:pt>
                <c:pt idx="95">
                  <c:v>0.33096856414613551</c:v>
                </c:pt>
                <c:pt idx="96">
                  <c:v>0.32438402718776671</c:v>
                </c:pt>
                <c:pt idx="97">
                  <c:v>0.32744265080713819</c:v>
                </c:pt>
                <c:pt idx="98">
                  <c:v>0.31093882752761393</c:v>
                </c:pt>
                <c:pt idx="99">
                  <c:v>0.34061172472387535</c:v>
                </c:pt>
                <c:pt idx="100">
                  <c:v>0.38400594732370563</c:v>
                </c:pt>
                <c:pt idx="101">
                  <c:v>0.39192863211554929</c:v>
                </c:pt>
                <c:pt idx="102">
                  <c:v>0.41110875106202327</c:v>
                </c:pt>
                <c:pt idx="103">
                  <c:v>0.42627442650807268</c:v>
                </c:pt>
                <c:pt idx="104">
                  <c:v>0.45541631265930449</c:v>
                </c:pt>
                <c:pt idx="105">
                  <c:v>0.47875955819881177</c:v>
                </c:pt>
                <c:pt idx="106">
                  <c:v>0.46694987255735021</c:v>
                </c:pt>
                <c:pt idx="107">
                  <c:v>0.49991503823279637</c:v>
                </c:pt>
                <c:pt idx="108">
                  <c:v>0.51631265930331471</c:v>
                </c:pt>
                <c:pt idx="109">
                  <c:v>0.519923534409517</c:v>
                </c:pt>
                <c:pt idx="110">
                  <c:v>0.54498725573492046</c:v>
                </c:pt>
                <c:pt idx="111">
                  <c:v>0.55681818181818299</c:v>
                </c:pt>
                <c:pt idx="112">
                  <c:v>0.56497451146983946</c:v>
                </c:pt>
                <c:pt idx="113">
                  <c:v>0.56123619371283007</c:v>
                </c:pt>
                <c:pt idx="114">
                  <c:v>0.55894222599830168</c:v>
                </c:pt>
                <c:pt idx="115">
                  <c:v>0.57238742565845446</c:v>
                </c:pt>
                <c:pt idx="116">
                  <c:v>0.59345794392523454</c:v>
                </c:pt>
                <c:pt idx="117">
                  <c:v>0.59638912489379847</c:v>
                </c:pt>
                <c:pt idx="118">
                  <c:v>0.56966864910790194</c:v>
                </c:pt>
                <c:pt idx="119">
                  <c:v>0.54632540356839487</c:v>
                </c:pt>
                <c:pt idx="120">
                  <c:v>0.56106627017842059</c:v>
                </c:pt>
                <c:pt idx="121">
                  <c:v>0.58277400169923599</c:v>
                </c:pt>
                <c:pt idx="122">
                  <c:v>0.59339422259983055</c:v>
                </c:pt>
                <c:pt idx="123">
                  <c:v>0.59275700934579523</c:v>
                </c:pt>
                <c:pt idx="124">
                  <c:v>0.60329226847918527</c:v>
                </c:pt>
                <c:pt idx="125">
                  <c:v>0.59564570943075701</c:v>
                </c:pt>
                <c:pt idx="126">
                  <c:v>0.60004248088360312</c:v>
                </c:pt>
                <c:pt idx="127">
                  <c:v>0.59169498725573577</c:v>
                </c:pt>
                <c:pt idx="128">
                  <c:v>0.58570518266780014</c:v>
                </c:pt>
                <c:pt idx="129">
                  <c:v>0.60108326253186117</c:v>
                </c:pt>
                <c:pt idx="130">
                  <c:v>0.61671622769753665</c:v>
                </c:pt>
                <c:pt idx="131">
                  <c:v>0.640271877655056</c:v>
                </c:pt>
                <c:pt idx="132">
                  <c:v>0.63787170773152146</c:v>
                </c:pt>
                <c:pt idx="133">
                  <c:v>0.64802463891248974</c:v>
                </c:pt>
                <c:pt idx="134">
                  <c:v>0.6664188615123201</c:v>
                </c:pt>
                <c:pt idx="135">
                  <c:v>0.68366610025488561</c:v>
                </c:pt>
                <c:pt idx="136">
                  <c:v>0.67820730671198004</c:v>
                </c:pt>
                <c:pt idx="137">
                  <c:v>0.65182667799490246</c:v>
                </c:pt>
                <c:pt idx="138">
                  <c:v>0.6576677994902298</c:v>
                </c:pt>
                <c:pt idx="139">
                  <c:v>0.69158878504672949</c:v>
                </c:pt>
                <c:pt idx="140">
                  <c:v>0.7407816482582843</c:v>
                </c:pt>
                <c:pt idx="141">
                  <c:v>0.78587510620220957</c:v>
                </c:pt>
                <c:pt idx="142">
                  <c:v>0.81008920985556565</c:v>
                </c:pt>
                <c:pt idx="143">
                  <c:v>0.79660152931181027</c:v>
                </c:pt>
                <c:pt idx="144">
                  <c:v>0.84360662701784261</c:v>
                </c:pt>
                <c:pt idx="145">
                  <c:v>0.84235344095157227</c:v>
                </c:pt>
                <c:pt idx="146">
                  <c:v>0.83887000849617732</c:v>
                </c:pt>
                <c:pt idx="147">
                  <c:v>0.84698385726423187</c:v>
                </c:pt>
                <c:pt idx="148">
                  <c:v>0.79103653355989878</c:v>
                </c:pt>
                <c:pt idx="149">
                  <c:v>0.80962192013593959</c:v>
                </c:pt>
                <c:pt idx="150">
                  <c:v>0.80021240441801256</c:v>
                </c:pt>
                <c:pt idx="151">
                  <c:v>0.81709855564995815</c:v>
                </c:pt>
                <c:pt idx="152">
                  <c:v>0.83918861512319531</c:v>
                </c:pt>
                <c:pt idx="153">
                  <c:v>0.86677994902294042</c:v>
                </c:pt>
                <c:pt idx="154">
                  <c:v>0.82580713678844608</c:v>
                </c:pt>
                <c:pt idx="155">
                  <c:v>0.84394647408666179</c:v>
                </c:pt>
                <c:pt idx="156">
                  <c:v>0.79636788445199747</c:v>
                </c:pt>
                <c:pt idx="157">
                  <c:v>0.8220263381478341</c:v>
                </c:pt>
                <c:pt idx="158">
                  <c:v>0.86446474086661085</c:v>
                </c:pt>
                <c:pt idx="159">
                  <c:v>0.91142735768904082</c:v>
                </c:pt>
                <c:pt idx="160">
                  <c:v>0.9127655055225159</c:v>
                </c:pt>
                <c:pt idx="161">
                  <c:v>0.90091333899745241</c:v>
                </c:pt>
                <c:pt idx="162">
                  <c:v>0.89148258283772419</c:v>
                </c:pt>
                <c:pt idx="163">
                  <c:v>0.90312234494477583</c:v>
                </c:pt>
                <c:pt idx="164">
                  <c:v>0.93402718776550664</c:v>
                </c:pt>
                <c:pt idx="165">
                  <c:v>0.94575191163976302</c:v>
                </c:pt>
                <c:pt idx="166">
                  <c:v>0.94456244689889646</c:v>
                </c:pt>
                <c:pt idx="167">
                  <c:v>0.96584536958368838</c:v>
                </c:pt>
                <c:pt idx="168">
                  <c:v>0.96752336448598197</c:v>
                </c:pt>
                <c:pt idx="169">
                  <c:v>0.97869583687340822</c:v>
                </c:pt>
                <c:pt idx="170">
                  <c:v>0.9679694137638073</c:v>
                </c:pt>
                <c:pt idx="171">
                  <c:v>0.93351741716227798</c:v>
                </c:pt>
                <c:pt idx="172">
                  <c:v>0.8622769753610886</c:v>
                </c:pt>
                <c:pt idx="173">
                  <c:v>0.83920985556499694</c:v>
                </c:pt>
                <c:pt idx="174">
                  <c:v>0.81106627017842081</c:v>
                </c:pt>
                <c:pt idx="175">
                  <c:v>0.847408666100256</c:v>
                </c:pt>
                <c:pt idx="176">
                  <c:v>0.83194562446899045</c:v>
                </c:pt>
                <c:pt idx="177">
                  <c:v>0.79341546304163257</c:v>
                </c:pt>
                <c:pt idx="178">
                  <c:v>0.83196686491079164</c:v>
                </c:pt>
                <c:pt idx="179">
                  <c:v>0.81699235344095311</c:v>
                </c:pt>
                <c:pt idx="180">
                  <c:v>0.82665675446049436</c:v>
                </c:pt>
                <c:pt idx="181">
                  <c:v>0.8022727272727288</c:v>
                </c:pt>
                <c:pt idx="182">
                  <c:v>0.77837723024639049</c:v>
                </c:pt>
                <c:pt idx="183">
                  <c:v>0.78128717077315368</c:v>
                </c:pt>
                <c:pt idx="184">
                  <c:v>0.7755734919286339</c:v>
                </c:pt>
                <c:pt idx="185">
                  <c:v>0.76947748513169234</c:v>
                </c:pt>
                <c:pt idx="186">
                  <c:v>0.81093882752761393</c:v>
                </c:pt>
                <c:pt idx="187">
                  <c:v>0.87017841971113152</c:v>
                </c:pt>
                <c:pt idx="188">
                  <c:v>0.88073491928632253</c:v>
                </c:pt>
                <c:pt idx="189">
                  <c:v>0.91104502973661972</c:v>
                </c:pt>
                <c:pt idx="190">
                  <c:v>0.89734494477485249</c:v>
                </c:pt>
                <c:pt idx="191">
                  <c:v>0.89515717926933025</c:v>
                </c:pt>
                <c:pt idx="192">
                  <c:v>0.88347493627867579</c:v>
                </c:pt>
                <c:pt idx="193">
                  <c:v>0.88608751062022217</c:v>
                </c:pt>
                <c:pt idx="194">
                  <c:v>0.91610025488530278</c:v>
                </c:pt>
                <c:pt idx="195">
                  <c:v>0.91259558198810642</c:v>
                </c:pt>
                <c:pt idx="196">
                  <c:v>0.90960067969413849</c:v>
                </c:pt>
                <c:pt idx="197">
                  <c:v>0.9048640611724732</c:v>
                </c:pt>
                <c:pt idx="198">
                  <c:v>0.91603653355989922</c:v>
                </c:pt>
                <c:pt idx="199">
                  <c:v>0.91873406966865012</c:v>
                </c:pt>
                <c:pt idx="200">
                  <c:v>0.90783772302463994</c:v>
                </c:pt>
                <c:pt idx="201">
                  <c:v>0.89037807986406192</c:v>
                </c:pt>
                <c:pt idx="202">
                  <c:v>0.89228971962616899</c:v>
                </c:pt>
                <c:pt idx="203">
                  <c:v>0.86293542905692511</c:v>
                </c:pt>
                <c:pt idx="204">
                  <c:v>0.86217077315208224</c:v>
                </c:pt>
                <c:pt idx="205">
                  <c:v>0.87213254035684007</c:v>
                </c:pt>
                <c:pt idx="206">
                  <c:v>0.87841971112999206</c:v>
                </c:pt>
                <c:pt idx="207">
                  <c:v>0.83738317757009395</c:v>
                </c:pt>
                <c:pt idx="208">
                  <c:v>0.81518691588785086</c:v>
                </c:pt>
                <c:pt idx="209">
                  <c:v>0.80847493627867495</c:v>
                </c:pt>
                <c:pt idx="210">
                  <c:v>0.79063296516567583</c:v>
                </c:pt>
                <c:pt idx="211">
                  <c:v>0.80031860662701826</c:v>
                </c:pt>
                <c:pt idx="212">
                  <c:v>0.78853016142735788</c:v>
                </c:pt>
                <c:pt idx="213">
                  <c:v>0.78557774001699232</c:v>
                </c:pt>
                <c:pt idx="214">
                  <c:v>0.82553101104503002</c:v>
                </c:pt>
                <c:pt idx="215">
                  <c:v>0.82060322854715406</c:v>
                </c:pt>
                <c:pt idx="216">
                  <c:v>0.81076890399320334</c:v>
                </c:pt>
                <c:pt idx="217">
                  <c:v>0.79709005947323752</c:v>
                </c:pt>
                <c:pt idx="218">
                  <c:v>0.77315208156329684</c:v>
                </c:pt>
                <c:pt idx="219">
                  <c:v>0.75554375531011098</c:v>
                </c:pt>
                <c:pt idx="220">
                  <c:v>0.71079014443500488</c:v>
                </c:pt>
                <c:pt idx="221">
                  <c:v>0.73368734069668684</c:v>
                </c:pt>
                <c:pt idx="222">
                  <c:v>0.74653780798640668</c:v>
                </c:pt>
                <c:pt idx="223">
                  <c:v>0.7432242990654212</c:v>
                </c:pt>
                <c:pt idx="224">
                  <c:v>0.75144435004248145</c:v>
                </c:pt>
                <c:pt idx="225">
                  <c:v>0.74316057774001743</c:v>
                </c:pt>
                <c:pt idx="226">
                  <c:v>0.75762531860662774</c:v>
                </c:pt>
                <c:pt idx="227">
                  <c:v>0.73462192013593941</c:v>
                </c:pt>
                <c:pt idx="228">
                  <c:v>0.72831350892098623</c:v>
                </c:pt>
                <c:pt idx="229">
                  <c:v>0.68931605777400229</c:v>
                </c:pt>
                <c:pt idx="230">
                  <c:v>0.68589634664401067</c:v>
                </c:pt>
                <c:pt idx="231">
                  <c:v>0.68708581138487701</c:v>
                </c:pt>
                <c:pt idx="232">
                  <c:v>0.6473874256584542</c:v>
                </c:pt>
                <c:pt idx="233">
                  <c:v>0.62882327952421457</c:v>
                </c:pt>
                <c:pt idx="234">
                  <c:v>0.59054800339847113</c:v>
                </c:pt>
                <c:pt idx="235">
                  <c:v>0.59279949022939715</c:v>
                </c:pt>
                <c:pt idx="236">
                  <c:v>0.57489379779099448</c:v>
                </c:pt>
                <c:pt idx="237">
                  <c:v>0.57124044180119005</c:v>
                </c:pt>
                <c:pt idx="238">
                  <c:v>0.57852591333899794</c:v>
                </c:pt>
                <c:pt idx="239">
                  <c:v>0.53519541206457144</c:v>
                </c:pt>
                <c:pt idx="240">
                  <c:v>0.53763806287170834</c:v>
                </c:pt>
                <c:pt idx="241">
                  <c:v>0.54655904842820768</c:v>
                </c:pt>
                <c:pt idx="242">
                  <c:v>0.54135514018691633</c:v>
                </c:pt>
                <c:pt idx="243">
                  <c:v>0.57221750212404476</c:v>
                </c:pt>
                <c:pt idx="244">
                  <c:v>0.62489379779099452</c:v>
                </c:pt>
                <c:pt idx="245">
                  <c:v>0.62555225148683125</c:v>
                </c:pt>
                <c:pt idx="246">
                  <c:v>0.65686066270178456</c:v>
                </c:pt>
                <c:pt idx="247">
                  <c:v>0.65104078164825863</c:v>
                </c:pt>
                <c:pt idx="248">
                  <c:v>0.6776762956669502</c:v>
                </c:pt>
                <c:pt idx="249">
                  <c:v>0.68770178419711159</c:v>
                </c:pt>
                <c:pt idx="250">
                  <c:v>0.68031011045029754</c:v>
                </c:pt>
                <c:pt idx="251">
                  <c:v>0.68706457094307538</c:v>
                </c:pt>
                <c:pt idx="252">
                  <c:v>0.67389549702633822</c:v>
                </c:pt>
                <c:pt idx="253">
                  <c:v>0.69222599830076459</c:v>
                </c:pt>
                <c:pt idx="254">
                  <c:v>0.72829226847918416</c:v>
                </c:pt>
                <c:pt idx="255">
                  <c:v>0.74284197111299899</c:v>
                </c:pt>
                <c:pt idx="256">
                  <c:v>0.7548640611724724</c:v>
                </c:pt>
                <c:pt idx="257">
                  <c:v>0.77438402718776533</c:v>
                </c:pt>
                <c:pt idx="258">
                  <c:v>0.84545454545454546</c:v>
                </c:pt>
                <c:pt idx="259">
                  <c:v>0.88651231945624454</c:v>
                </c:pt>
                <c:pt idx="260">
                  <c:v>0.84039932030586217</c:v>
                </c:pt>
                <c:pt idx="261">
                  <c:v>0.84864061172472383</c:v>
                </c:pt>
                <c:pt idx="262">
                  <c:v>0.83942225998300768</c:v>
                </c:pt>
                <c:pt idx="263">
                  <c:v>0.84810960067969399</c:v>
                </c:pt>
                <c:pt idx="264">
                  <c:v>0.86444350042480855</c:v>
                </c:pt>
                <c:pt idx="265">
                  <c:v>0.86767204757858907</c:v>
                </c:pt>
                <c:pt idx="266">
                  <c:v>0.84997875955819846</c:v>
                </c:pt>
                <c:pt idx="267">
                  <c:v>0.86569668649107845</c:v>
                </c:pt>
                <c:pt idx="268">
                  <c:v>0.88600254885301566</c:v>
                </c:pt>
                <c:pt idx="269">
                  <c:v>0.88778674596431562</c:v>
                </c:pt>
                <c:pt idx="270">
                  <c:v>0.87610450297366138</c:v>
                </c:pt>
                <c:pt idx="271">
                  <c:v>0.87729396771452794</c:v>
                </c:pt>
                <c:pt idx="272">
                  <c:v>0.89175870858113782</c:v>
                </c:pt>
                <c:pt idx="273">
                  <c:v>0.88931605777400091</c:v>
                </c:pt>
                <c:pt idx="274">
                  <c:v>0.89471112999150293</c:v>
                </c:pt>
                <c:pt idx="275">
                  <c:v>0.88604502973661781</c:v>
                </c:pt>
                <c:pt idx="276">
                  <c:v>0.88971962616822342</c:v>
                </c:pt>
                <c:pt idx="277">
                  <c:v>0.88901869158878433</c:v>
                </c:pt>
                <c:pt idx="278">
                  <c:v>0.89823704333050047</c:v>
                </c:pt>
                <c:pt idx="279">
                  <c:v>0.93468564146134137</c:v>
                </c:pt>
                <c:pt idx="280">
                  <c:v>0.92555225148682974</c:v>
                </c:pt>
                <c:pt idx="281">
                  <c:v>0.90118946474086559</c:v>
                </c:pt>
                <c:pt idx="282">
                  <c:v>0.92028462192013483</c:v>
                </c:pt>
                <c:pt idx="283">
                  <c:v>0.95484282073067028</c:v>
                </c:pt>
                <c:pt idx="284">
                  <c:v>0.94207731520815541</c:v>
                </c:pt>
                <c:pt idx="285">
                  <c:v>0.94203483432455304</c:v>
                </c:pt>
                <c:pt idx="286">
                  <c:v>0.92812234494477397</c:v>
                </c:pt>
                <c:pt idx="287">
                  <c:v>0.94800339847068704</c:v>
                </c:pt>
                <c:pt idx="288">
                  <c:v>0.92933305012744172</c:v>
                </c:pt>
                <c:pt idx="289">
                  <c:v>0.86259558198810438</c:v>
                </c:pt>
                <c:pt idx="290">
                  <c:v>0.8677357689039924</c:v>
                </c:pt>
                <c:pt idx="291">
                  <c:v>0.91896771452846115</c:v>
                </c:pt>
                <c:pt idx="292">
                  <c:v>0.91777824978759437</c:v>
                </c:pt>
                <c:pt idx="293">
                  <c:v>0.91306287170773026</c:v>
                </c:pt>
                <c:pt idx="294">
                  <c:v>0.93247663551401772</c:v>
                </c:pt>
                <c:pt idx="295">
                  <c:v>0.94175870858113764</c:v>
                </c:pt>
                <c:pt idx="296">
                  <c:v>0.97614698385726362</c:v>
                </c:pt>
                <c:pt idx="297">
                  <c:v>0.97657179269328753</c:v>
                </c:pt>
                <c:pt idx="298">
                  <c:v>0.99059048428207253</c:v>
                </c:pt>
                <c:pt idx="299">
                  <c:v>0.99681393372982119</c:v>
                </c:pt>
                <c:pt idx="300">
                  <c:v>0.9899320305862358</c:v>
                </c:pt>
                <c:pt idx="301">
                  <c:v>0.97610450297366147</c:v>
                </c:pt>
                <c:pt idx="302">
                  <c:v>0.9734706881903139</c:v>
                </c:pt>
                <c:pt idx="303">
                  <c:v>0.94220475785896296</c:v>
                </c:pt>
                <c:pt idx="304">
                  <c:v>0.94609175870858087</c:v>
                </c:pt>
                <c:pt idx="305">
                  <c:v>0.96253186066270136</c:v>
                </c:pt>
                <c:pt idx="306">
                  <c:v>0.96323279524214023</c:v>
                </c:pt>
                <c:pt idx="307">
                  <c:v>0.98649107901444277</c:v>
                </c:pt>
                <c:pt idx="308">
                  <c:v>1.019031435853865</c:v>
                </c:pt>
                <c:pt idx="309">
                  <c:v>0.99878929481733136</c:v>
                </c:pt>
                <c:pt idx="310">
                  <c:v>1.0284621920135928</c:v>
                </c:pt>
                <c:pt idx="311">
                  <c:v>1.0614485981308404</c:v>
                </c:pt>
                <c:pt idx="312">
                  <c:v>1.0820943075615967</c:v>
                </c:pt>
                <c:pt idx="313">
                  <c:v>1.0665887850467284</c:v>
                </c:pt>
                <c:pt idx="314">
                  <c:v>1.0943500424808827</c:v>
                </c:pt>
                <c:pt idx="315">
                  <c:v>1.1157604078164818</c:v>
                </c:pt>
                <c:pt idx="316">
                  <c:v>1.1227697536108741</c:v>
                </c:pt>
                <c:pt idx="317">
                  <c:v>1.144519966015292</c:v>
                </c:pt>
                <c:pt idx="318">
                  <c:v>1.1593033135089201</c:v>
                </c:pt>
                <c:pt idx="319">
                  <c:v>1.1517204757858952</c:v>
                </c:pt>
                <c:pt idx="320">
                  <c:v>1.1860025488530153</c:v>
                </c:pt>
                <c:pt idx="321">
                  <c:v>1.164358538657603</c:v>
                </c:pt>
                <c:pt idx="322">
                  <c:v>1.1752336448598117</c:v>
                </c:pt>
                <c:pt idx="323">
                  <c:v>1.1653993203058612</c:v>
                </c:pt>
                <c:pt idx="324">
                  <c:v>1.166312659303312</c:v>
                </c:pt>
                <c:pt idx="325">
                  <c:v>1.1664401019541191</c:v>
                </c:pt>
                <c:pt idx="326">
                  <c:v>1.1641036533559883</c:v>
                </c:pt>
                <c:pt idx="327">
                  <c:v>1.1474936278674579</c:v>
                </c:pt>
                <c:pt idx="328">
                  <c:v>1.1395921835174159</c:v>
                </c:pt>
                <c:pt idx="329">
                  <c:v>1.1701784197111289</c:v>
                </c:pt>
                <c:pt idx="330">
                  <c:v>1.1661639762107043</c:v>
                </c:pt>
                <c:pt idx="331">
                  <c:v>1.1388062871707718</c:v>
                </c:pt>
                <c:pt idx="332">
                  <c:v>1.1175021240441785</c:v>
                </c:pt>
                <c:pt idx="333">
                  <c:v>1.1111937128292251</c:v>
                </c:pt>
                <c:pt idx="334">
                  <c:v>1.128462192013592</c:v>
                </c:pt>
                <c:pt idx="335">
                  <c:v>1.1379141886151212</c:v>
                </c:pt>
                <c:pt idx="336">
                  <c:v>1.1273152081563276</c:v>
                </c:pt>
                <c:pt idx="337">
                  <c:v>1.1278037383177546</c:v>
                </c:pt>
                <c:pt idx="338">
                  <c:v>1.116397621070516</c:v>
                </c:pt>
                <c:pt idx="339">
                  <c:v>1.1090909090909067</c:v>
                </c:pt>
                <c:pt idx="340">
                  <c:v>1.1137000849617644</c:v>
                </c:pt>
                <c:pt idx="341">
                  <c:v>1.1278462192013565</c:v>
                </c:pt>
                <c:pt idx="342">
                  <c:v>1.1466015293118073</c:v>
                </c:pt>
                <c:pt idx="343">
                  <c:v>1.1562446898895469</c:v>
                </c:pt>
                <c:pt idx="344">
                  <c:v>1.1530373831775678</c:v>
                </c:pt>
                <c:pt idx="345">
                  <c:v>1.141206457094305</c:v>
                </c:pt>
                <c:pt idx="346">
                  <c:v>1.1281011045029712</c:v>
                </c:pt>
                <c:pt idx="347">
                  <c:v>1.12718776550552</c:v>
                </c:pt>
                <c:pt idx="348">
                  <c:v>1.1218139337298192</c:v>
                </c:pt>
                <c:pt idx="349">
                  <c:v>1.1146771452846194</c:v>
                </c:pt>
                <c:pt idx="350">
                  <c:v>1.1058411214953243</c:v>
                </c:pt>
                <c:pt idx="351">
                  <c:v>1.090951571792691</c:v>
                </c:pt>
                <c:pt idx="352">
                  <c:v>1.0612999150382305</c:v>
                </c:pt>
                <c:pt idx="353">
                  <c:v>1.0077527612574322</c:v>
                </c:pt>
                <c:pt idx="354">
                  <c:v>1.026019541206455</c:v>
                </c:pt>
                <c:pt idx="355">
                  <c:v>1.0001486830926063</c:v>
                </c:pt>
                <c:pt idx="356">
                  <c:v>0.98290144435004012</c:v>
                </c:pt>
                <c:pt idx="357">
                  <c:v>0.91652506372132336</c:v>
                </c:pt>
                <c:pt idx="358">
                  <c:v>0.88292268479184188</c:v>
                </c:pt>
                <c:pt idx="359">
                  <c:v>0.95630841121495136</c:v>
                </c:pt>
                <c:pt idx="360">
                  <c:v>0.98141461342395764</c:v>
                </c:pt>
                <c:pt idx="361">
                  <c:v>0.95811384876805272</c:v>
                </c:pt>
                <c:pt idx="362">
                  <c:v>0.98734069668648905</c:v>
                </c:pt>
                <c:pt idx="363">
                  <c:v>0.96399745114698199</c:v>
                </c:pt>
                <c:pt idx="364">
                  <c:v>0.94949022939676997</c:v>
                </c:pt>
                <c:pt idx="365">
                  <c:v>0.95399320305862223</c:v>
                </c:pt>
                <c:pt idx="366">
                  <c:v>0.97542480883602245</c:v>
                </c:pt>
                <c:pt idx="367">
                  <c:v>0.95626593033134966</c:v>
                </c:pt>
                <c:pt idx="368">
                  <c:v>0.89997875955819739</c:v>
                </c:pt>
                <c:pt idx="369">
                  <c:v>0.8363211554800325</c:v>
                </c:pt>
                <c:pt idx="370">
                  <c:v>0.87852591333899599</c:v>
                </c:pt>
                <c:pt idx="371">
                  <c:v>0.86302039082412785</c:v>
                </c:pt>
                <c:pt idx="372">
                  <c:v>0.85456669498725435</c:v>
                </c:pt>
                <c:pt idx="373">
                  <c:v>0.85297366185216505</c:v>
                </c:pt>
                <c:pt idx="374">
                  <c:v>0.87306711979609042</c:v>
                </c:pt>
                <c:pt idx="375">
                  <c:v>0.8640824129141873</c:v>
                </c:pt>
                <c:pt idx="376">
                  <c:v>0.86159728122344825</c:v>
                </c:pt>
                <c:pt idx="377">
                  <c:v>0.87047578589634544</c:v>
                </c:pt>
                <c:pt idx="378">
                  <c:v>0.87708156329651543</c:v>
                </c:pt>
                <c:pt idx="379">
                  <c:v>0.84980883602378832</c:v>
                </c:pt>
                <c:pt idx="380">
                  <c:v>0.81537807986405997</c:v>
                </c:pt>
                <c:pt idx="381">
                  <c:v>0.8014655904842809</c:v>
                </c:pt>
                <c:pt idx="382">
                  <c:v>0.76911639762106954</c:v>
                </c:pt>
                <c:pt idx="383">
                  <c:v>0.67368309260832548</c:v>
                </c:pt>
                <c:pt idx="384">
                  <c:v>0.62085811384876721</c:v>
                </c:pt>
                <c:pt idx="385">
                  <c:v>0.69039932030586137</c:v>
                </c:pt>
                <c:pt idx="386">
                  <c:v>0.68381478334749279</c:v>
                </c:pt>
                <c:pt idx="387">
                  <c:v>0.65135938827527551</c:v>
                </c:pt>
                <c:pt idx="388">
                  <c:v>0.66828802039082347</c:v>
                </c:pt>
                <c:pt idx="389">
                  <c:v>0.6726847918436698</c:v>
                </c:pt>
                <c:pt idx="390">
                  <c:v>0.69638912489379723</c:v>
                </c:pt>
                <c:pt idx="391">
                  <c:v>0.71510195412064537</c:v>
                </c:pt>
                <c:pt idx="392">
                  <c:v>0.71567544604927735</c:v>
                </c:pt>
                <c:pt idx="393">
                  <c:v>0.71146983857264168</c:v>
                </c:pt>
                <c:pt idx="394">
                  <c:v>0.72219626168224216</c:v>
                </c:pt>
                <c:pt idx="395">
                  <c:v>0.72353440951571746</c:v>
                </c:pt>
                <c:pt idx="396">
                  <c:v>0.68334749362786673</c:v>
                </c:pt>
                <c:pt idx="397">
                  <c:v>0.63058623619371224</c:v>
                </c:pt>
                <c:pt idx="398">
                  <c:v>0.65231520815632926</c:v>
                </c:pt>
                <c:pt idx="399">
                  <c:v>0.66255310110450272</c:v>
                </c:pt>
                <c:pt idx="400">
                  <c:v>0.67531860662701737</c:v>
                </c:pt>
                <c:pt idx="401">
                  <c:v>0.66274426508071316</c:v>
                </c:pt>
                <c:pt idx="402">
                  <c:v>0.62279099405267591</c:v>
                </c:pt>
                <c:pt idx="403">
                  <c:v>0.61669498725573435</c:v>
                </c:pt>
                <c:pt idx="404">
                  <c:v>0.64532710280373773</c:v>
                </c:pt>
                <c:pt idx="405">
                  <c:v>0.64545454545454461</c:v>
                </c:pt>
                <c:pt idx="406">
                  <c:v>0.64120645709430657</c:v>
                </c:pt>
                <c:pt idx="407">
                  <c:v>0.65036108751061916</c:v>
                </c:pt>
                <c:pt idx="408">
                  <c:v>0.66416737468139231</c:v>
                </c:pt>
                <c:pt idx="409">
                  <c:v>0.64849192863211447</c:v>
                </c:pt>
                <c:pt idx="410">
                  <c:v>0.63494052676295554</c:v>
                </c:pt>
                <c:pt idx="411">
                  <c:v>0.63220050977060205</c:v>
                </c:pt>
                <c:pt idx="412">
                  <c:v>0.58680968564146019</c:v>
                </c:pt>
                <c:pt idx="413">
                  <c:v>0.57155904842820604</c:v>
                </c:pt>
                <c:pt idx="414">
                  <c:v>0.55788020390824</c:v>
                </c:pt>
                <c:pt idx="415">
                  <c:v>0.53162701784196997</c:v>
                </c:pt>
                <c:pt idx="416">
                  <c:v>0.49564570943075492</c:v>
                </c:pt>
                <c:pt idx="417">
                  <c:v>0.53579014443500284</c:v>
                </c:pt>
                <c:pt idx="418">
                  <c:v>0.52381053525913202</c:v>
                </c:pt>
                <c:pt idx="419">
                  <c:v>0.52024214103653232</c:v>
                </c:pt>
                <c:pt idx="420">
                  <c:v>0.50624468988954829</c:v>
                </c:pt>
                <c:pt idx="421">
                  <c:v>0.45095581988105216</c:v>
                </c:pt>
                <c:pt idx="422">
                  <c:v>0.38001274426507958</c:v>
                </c:pt>
                <c:pt idx="423">
                  <c:v>0.37884451996601398</c:v>
                </c:pt>
                <c:pt idx="424">
                  <c:v>0.43215802888699972</c:v>
                </c:pt>
                <c:pt idx="425">
                  <c:v>0.4481733220050963</c:v>
                </c:pt>
                <c:pt idx="426">
                  <c:v>0.45951571792693158</c:v>
                </c:pt>
                <c:pt idx="427">
                  <c:v>0.49628292268479046</c:v>
                </c:pt>
                <c:pt idx="428">
                  <c:v>0.48115972812234364</c:v>
                </c:pt>
                <c:pt idx="429">
                  <c:v>0.47754885301614136</c:v>
                </c:pt>
                <c:pt idx="430">
                  <c:v>0.44150382327952276</c:v>
                </c:pt>
                <c:pt idx="431">
                  <c:v>0.45662701784196957</c:v>
                </c:pt>
                <c:pt idx="432">
                  <c:v>0.49163126593032969</c:v>
                </c:pt>
                <c:pt idx="433">
                  <c:v>0.52009345794392337</c:v>
                </c:pt>
                <c:pt idx="434">
                  <c:v>0.50768903993202907</c:v>
                </c:pt>
                <c:pt idx="435">
                  <c:v>0.53398470688190147</c:v>
                </c:pt>
                <c:pt idx="436">
                  <c:v>0.55981308411214781</c:v>
                </c:pt>
                <c:pt idx="437">
                  <c:v>0.59061172472387247</c:v>
                </c:pt>
                <c:pt idx="438">
                  <c:v>0.57444774851316738</c:v>
                </c:pt>
                <c:pt idx="439">
                  <c:v>0.54275700934579274</c:v>
                </c:pt>
                <c:pt idx="440">
                  <c:v>0.54139762107051648</c:v>
                </c:pt>
                <c:pt idx="441">
                  <c:v>0.54390399320305671</c:v>
                </c:pt>
                <c:pt idx="442">
                  <c:v>0.54080288870008308</c:v>
                </c:pt>
                <c:pt idx="443">
                  <c:v>0.51367884451996426</c:v>
                </c:pt>
                <c:pt idx="444">
                  <c:v>0.48545029736618361</c:v>
                </c:pt>
                <c:pt idx="445">
                  <c:v>0.47782497875955654</c:v>
                </c:pt>
                <c:pt idx="446">
                  <c:v>0.47973661852166338</c:v>
                </c:pt>
                <c:pt idx="447">
                  <c:v>0.46206457094307374</c:v>
                </c:pt>
                <c:pt idx="448">
                  <c:v>0.45248513169073745</c:v>
                </c:pt>
                <c:pt idx="449">
                  <c:v>0.44267204757858791</c:v>
                </c:pt>
                <c:pt idx="450">
                  <c:v>0.44759983007646387</c:v>
                </c:pt>
                <c:pt idx="451">
                  <c:v>0.43806287170772973</c:v>
                </c:pt>
                <c:pt idx="452">
                  <c:v>0.45456669498725399</c:v>
                </c:pt>
                <c:pt idx="453">
                  <c:v>0.46070518266779792</c:v>
                </c:pt>
                <c:pt idx="454">
                  <c:v>0.45662701784196935</c:v>
                </c:pt>
                <c:pt idx="455">
                  <c:v>0.44530586236193548</c:v>
                </c:pt>
                <c:pt idx="456">
                  <c:v>0.42882327952421262</c:v>
                </c:pt>
                <c:pt idx="457">
                  <c:v>0.4341546304163113</c:v>
                </c:pt>
                <c:pt idx="458">
                  <c:v>0.42659303313508756</c:v>
                </c:pt>
                <c:pt idx="459">
                  <c:v>0.41023789294817203</c:v>
                </c:pt>
                <c:pt idx="460">
                  <c:v>0.40172047578589476</c:v>
                </c:pt>
                <c:pt idx="461">
                  <c:v>0.35730671197960784</c:v>
                </c:pt>
                <c:pt idx="462">
                  <c:v>0.30824129141886014</c:v>
                </c:pt>
                <c:pt idx="463">
                  <c:v>0.32567969413763675</c:v>
                </c:pt>
                <c:pt idx="464">
                  <c:v>0.33143585386575936</c:v>
                </c:pt>
                <c:pt idx="465">
                  <c:v>0.30928207306711841</c:v>
                </c:pt>
                <c:pt idx="466">
                  <c:v>0.30845369583687221</c:v>
                </c:pt>
                <c:pt idx="467">
                  <c:v>0.30167799490229297</c:v>
                </c:pt>
                <c:pt idx="468">
                  <c:v>0.30809260832625185</c:v>
                </c:pt>
                <c:pt idx="469">
                  <c:v>0.30148683092608186</c:v>
                </c:pt>
                <c:pt idx="470">
                  <c:v>0.31310535259133254</c:v>
                </c:pt>
                <c:pt idx="471">
                  <c:v>0.35004248088360113</c:v>
                </c:pt>
                <c:pt idx="472">
                  <c:v>0.36206457094307409</c:v>
                </c:pt>
                <c:pt idx="473">
                  <c:v>0.35698810535258985</c:v>
                </c:pt>
                <c:pt idx="474">
                  <c:v>0.32434154630416168</c:v>
                </c:pt>
                <c:pt idx="475">
                  <c:v>0.34252336448597975</c:v>
                </c:pt>
                <c:pt idx="476">
                  <c:v>0.34692013593882609</c:v>
                </c:pt>
                <c:pt idx="477">
                  <c:v>0.32022090059473096</c:v>
                </c:pt>
                <c:pt idx="478">
                  <c:v>0.31680118946473956</c:v>
                </c:pt>
                <c:pt idx="479">
                  <c:v>0.29853440951571675</c:v>
                </c:pt>
                <c:pt idx="480">
                  <c:v>0.30254885301614154</c:v>
                </c:pt>
                <c:pt idx="481">
                  <c:v>0.26922259983007524</c:v>
                </c:pt>
                <c:pt idx="482">
                  <c:v>0.21573916737468024</c:v>
                </c:pt>
                <c:pt idx="483">
                  <c:v>0.20497026338147695</c:v>
                </c:pt>
                <c:pt idx="484">
                  <c:v>0.22408666100254759</c:v>
                </c:pt>
                <c:pt idx="485">
                  <c:v>0.23334749362786611</c:v>
                </c:pt>
                <c:pt idx="486">
                  <c:v>0.24530586236193574</c:v>
                </c:pt>
                <c:pt idx="487">
                  <c:v>0.21461342395921723</c:v>
                </c:pt>
                <c:pt idx="488">
                  <c:v>0.19885301614273443</c:v>
                </c:pt>
                <c:pt idx="489">
                  <c:v>0.2070305862361923</c:v>
                </c:pt>
                <c:pt idx="490">
                  <c:v>0.2147621070518253</c:v>
                </c:pt>
                <c:pt idx="491">
                  <c:v>0.22476635514018573</c:v>
                </c:pt>
                <c:pt idx="492">
                  <c:v>0.20055225148682987</c:v>
                </c:pt>
                <c:pt idx="493">
                  <c:v>0.19742990654205483</c:v>
                </c:pt>
                <c:pt idx="494">
                  <c:v>0.18602378929481622</c:v>
                </c:pt>
                <c:pt idx="495">
                  <c:v>0.16935004248088248</c:v>
                </c:pt>
                <c:pt idx="496">
                  <c:v>0.14046304163126466</c:v>
                </c:pt>
                <c:pt idx="497">
                  <c:v>0.13867884451996515</c:v>
                </c:pt>
                <c:pt idx="498">
                  <c:v>0.16444350042480793</c:v>
                </c:pt>
                <c:pt idx="499">
                  <c:v>0.17854715378079766</c:v>
                </c:pt>
                <c:pt idx="500">
                  <c:v>0.27512744265080613</c:v>
                </c:pt>
                <c:pt idx="501">
                  <c:v>0.29999999999999893</c:v>
                </c:pt>
                <c:pt idx="502">
                  <c:v>0.28266779949022847</c:v>
                </c:pt>
                <c:pt idx="503">
                  <c:v>0.28931605777400082</c:v>
                </c:pt>
                <c:pt idx="504">
                  <c:v>0.30235768903993088</c:v>
                </c:pt>
                <c:pt idx="505">
                  <c:v>0.29568819031435756</c:v>
                </c:pt>
                <c:pt idx="506">
                  <c:v>0.3762956669498716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D6-4723-B93C-836549775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8170687"/>
        <c:axId val="1588174015"/>
      </c:scatterChart>
      <c:valAx>
        <c:axId val="1588170687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sz="6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ru-RU"/>
                  <a:t>Изменение индекса МосБиржи </a:t>
                </a:r>
                <a:r>
                  <a:rPr lang="en-US"/>
                  <a:t>IMOEX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sz="6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ru-RU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ru-RU"/>
          </a:p>
        </c:txPr>
        <c:crossAx val="1588174015"/>
        <c:crosses val="autoZero"/>
        <c:crossBetween val="midCat"/>
      </c:valAx>
      <c:valAx>
        <c:axId val="158817401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ru-RU"/>
                  <a:t>Изменение индекса МосБиржи </a:t>
                </a:r>
                <a:r>
                  <a:rPr lang="en-US"/>
                  <a:t>IPO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ru-RU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ru-RU"/>
          </a:p>
        </c:txPr>
        <c:crossAx val="15881706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600">
          <a:solidFill>
            <a:sysClr val="windowText" lastClr="000000"/>
          </a:solidFill>
          <a:latin typeface="+mj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r>
              <a:rPr lang="ru-RU"/>
              <a:t>Количество и объем размещения на </a:t>
            </a:r>
            <a:r>
              <a:rPr lang="en-US"/>
              <a:t>IPO</a:t>
            </a:r>
            <a:endParaRPr lang="ru-RU"/>
          </a:p>
          <a:p>
            <a:pPr>
              <a:defRPr/>
            </a:pPr>
            <a:r>
              <a:rPr lang="ru-RU"/>
              <a:t>в 2024 году, ед. / млрд руб.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'4'!$C$5</c:f>
              <c:strCache>
                <c:ptCount val="1"/>
                <c:pt idx="0">
                  <c:v>2024 Объем размещения IPO, млрд руб. на 28.01.2025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9"/>
            <c:marker>
              <c:symbol val="circle"/>
              <c:size val="5"/>
              <c:spPr>
                <a:solidFill>
                  <a:srgbClr val="C00000"/>
                </a:solidFill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3C6B-4D18-938C-96C2D0182BA9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4B3A2120-BD10-4110-841F-3B0AF96A1C7D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3C6B-4D18-938C-96C2D0182BA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7BA99F0-4AA6-469A-B753-C9C5F5168817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C6B-4D18-938C-96C2D0182BA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09E0E1F-1327-437E-BC08-2AB8E087BCEC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C6B-4D18-938C-96C2D0182BA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C585367-BE21-4D32-A588-E555CA0EB64F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C6B-4D18-938C-96C2D0182BA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32ED988-D4B4-43DB-BB3E-7B5F884943FA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C6B-4D18-938C-96C2D0182BA9}"/>
                </c:ext>
              </c:extLst>
            </c:dLbl>
            <c:dLbl>
              <c:idx val="5"/>
              <c:layout>
                <c:manualLayout>
                  <c:x val="-5.9533696302983843E-2"/>
                  <c:y val="-3.6392589592008397E-2"/>
                </c:manualLayout>
              </c:layout>
              <c:tx>
                <c:rich>
                  <a:bodyPr/>
                  <a:lstStyle/>
                  <a:p>
                    <a:fld id="{DD8C12C7-AF55-44C4-B033-ACB9E7CF39D6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3C6B-4D18-938C-96C2D0182BA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8543C9D-6B14-4837-BFD4-4F05D9CD5E5E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C6B-4D18-938C-96C2D0182BA9}"/>
                </c:ext>
              </c:extLst>
            </c:dLbl>
            <c:dLbl>
              <c:idx val="7"/>
              <c:layout>
                <c:manualLayout>
                  <c:x val="-2.5766727216257512E-3"/>
                  <c:y val="-7.7722746896695871E-3"/>
                </c:manualLayout>
              </c:layout>
              <c:tx>
                <c:rich>
                  <a:bodyPr/>
                  <a:lstStyle/>
                  <a:p>
                    <a:fld id="{CF2AE45E-3B0E-4F33-8928-A80A758EC678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3C6B-4D18-938C-96C2D0182BA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8890289-6CBE-4C8A-8392-7873EF2F7471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C6B-4D18-938C-96C2D0182BA9}"/>
                </c:ext>
              </c:extLst>
            </c:dLbl>
            <c:dLbl>
              <c:idx val="9"/>
              <c:layout>
                <c:manualLayout>
                  <c:x val="-8.6807195530719961E-3"/>
                  <c:y val="2.9603433987074662E-3"/>
                </c:manualLayout>
              </c:layout>
              <c:tx>
                <c:rich>
                  <a:bodyPr/>
                  <a:lstStyle/>
                  <a:p>
                    <a:fld id="{F2F9DB52-0599-4A73-BC6C-9ECEC4AAAA6B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3C6B-4D18-938C-96C2D0182BA9}"/>
                </c:ext>
              </c:extLst>
            </c:dLbl>
            <c:dLbl>
              <c:idx val="10"/>
              <c:layout>
                <c:manualLayout>
                  <c:x val="-4.2966871123400086E-2"/>
                  <c:y val="-3.6392589592008528E-2"/>
                </c:manualLayout>
              </c:layout>
              <c:tx>
                <c:rich>
                  <a:bodyPr/>
                  <a:lstStyle/>
                  <a:p>
                    <a:fld id="{FD124716-3E19-4A14-A5FF-E175CAA0040A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3C6B-4D18-938C-96C2D0182B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'4'!$B$6:$B$16</c:f>
              <c:numCache>
                <c:formatCode>General</c:formatCode>
                <c:ptCount val="11"/>
                <c:pt idx="0">
                  <c:v>327</c:v>
                </c:pt>
                <c:pt idx="1">
                  <c:v>183</c:v>
                </c:pt>
                <c:pt idx="2">
                  <c:v>115</c:v>
                </c:pt>
                <c:pt idx="3">
                  <c:v>98</c:v>
                </c:pt>
                <c:pt idx="4">
                  <c:v>84</c:v>
                </c:pt>
                <c:pt idx="5">
                  <c:v>75</c:v>
                </c:pt>
                <c:pt idx="6">
                  <c:v>64</c:v>
                </c:pt>
                <c:pt idx="7">
                  <c:v>49</c:v>
                </c:pt>
                <c:pt idx="8">
                  <c:v>42</c:v>
                </c:pt>
                <c:pt idx="9">
                  <c:v>15</c:v>
                </c:pt>
                <c:pt idx="10">
                  <c:v>10</c:v>
                </c:pt>
              </c:numCache>
            </c:numRef>
          </c:xVal>
          <c:yVal>
            <c:numRef>
              <c:f>'4'!$C$6:$C$16</c:f>
              <c:numCache>
                <c:formatCode>#,##0</c:formatCode>
                <c:ptCount val="11"/>
                <c:pt idx="0">
                  <c:v>1932.8869999999997</c:v>
                </c:pt>
                <c:pt idx="1">
                  <c:v>3185.8639999999996</c:v>
                </c:pt>
                <c:pt idx="2">
                  <c:v>1767.7659999999998</c:v>
                </c:pt>
                <c:pt idx="3">
                  <c:v>864.45699999999999</c:v>
                </c:pt>
                <c:pt idx="4">
                  <c:v>602.20600000000002</c:v>
                </c:pt>
                <c:pt idx="5">
                  <c:v>281.67699999999996</c:v>
                </c:pt>
                <c:pt idx="6">
                  <c:v>1039.2909999999999</c:v>
                </c:pt>
                <c:pt idx="7">
                  <c:v>165.12099999999998</c:v>
                </c:pt>
                <c:pt idx="8">
                  <c:v>417.65899999999993</c:v>
                </c:pt>
                <c:pt idx="9">
                  <c:v>81</c:v>
                </c:pt>
                <c:pt idx="10">
                  <c:v>87.417000000000002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'4'!$A$6:$A$16</c15:f>
                <c15:dlblRangeCache>
                  <c:ptCount val="11"/>
                  <c:pt idx="0">
                    <c:v>Индия</c:v>
                  </c:pt>
                  <c:pt idx="1">
                    <c:v>США</c:v>
                  </c:pt>
                  <c:pt idx="2">
                    <c:v>Европа континентальная</c:v>
                  </c:pt>
                  <c:pt idx="3">
                    <c:v>Китай материковый</c:v>
                  </c:pt>
                  <c:pt idx="4">
                    <c:v>Япония</c:v>
                  </c:pt>
                  <c:pt idx="5">
                    <c:v>Южная Корея</c:v>
                  </c:pt>
                  <c:pt idx="6">
                    <c:v>Гонконг</c:v>
                  </c:pt>
                  <c:pt idx="7">
                    <c:v>Малайзия</c:v>
                  </c:pt>
                  <c:pt idx="8">
                    <c:v>Саудовская Аравия</c:v>
                  </c:pt>
                  <c:pt idx="9">
                    <c:v>Россия</c:v>
                  </c:pt>
                  <c:pt idx="10">
                    <c:v>Великобритания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3C6B-4D18-938C-96C2D0182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1065823"/>
        <c:axId val="1061079135"/>
      </c:scatterChart>
      <c:valAx>
        <c:axId val="1061065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ru-RU"/>
                  <a:t>Количество </a:t>
                </a:r>
                <a:r>
                  <a:rPr lang="en-US"/>
                  <a:t>IPO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sz="10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061079135"/>
        <c:crosses val="autoZero"/>
        <c:crossBetween val="midCat"/>
      </c:valAx>
      <c:valAx>
        <c:axId val="106107913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ru-RU"/>
                  <a:t>Объем привлеченных  средств на </a:t>
                </a:r>
                <a:r>
                  <a:rPr lang="en-US"/>
                  <a:t>IPO</a:t>
                </a:r>
                <a:r>
                  <a:rPr lang="ru-RU"/>
                  <a:t>, млрд руб.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0610658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j-lt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ru-RU"/>
              <a:t>Средняя доходность акций после </a:t>
            </a:r>
            <a:r>
              <a:rPr lang="en-US"/>
              <a:t>IPO</a:t>
            </a:r>
            <a:r>
              <a:rPr lang="ru-RU"/>
              <a:t>, %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1666666666666664E-2"/>
          <c:y val="0.15363444152814232"/>
          <c:w val="0.93888888888888888"/>
          <c:h val="0.633062846310877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'5'!$A$5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'5'!$B$4:$D$4</c:f>
              <c:strCache>
                <c:ptCount val="3"/>
                <c:pt idx="0">
                  <c:v>1 день</c:v>
                </c:pt>
                <c:pt idx="1">
                  <c:v>1 месяц</c:v>
                </c:pt>
                <c:pt idx="2">
                  <c:v>6 месяцев</c:v>
                </c:pt>
              </c:strCache>
            </c:strRef>
          </c:cat>
          <c:val>
            <c:numRef>
              <c:f>'5'!$B$5:$D$5</c:f>
              <c:numCache>
                <c:formatCode>0.0%</c:formatCode>
                <c:ptCount val="3"/>
                <c:pt idx="0">
                  <c:v>0.12533398769071366</c:v>
                </c:pt>
                <c:pt idx="1">
                  <c:v>0.12784858112634592</c:v>
                </c:pt>
                <c:pt idx="2">
                  <c:v>0.53380244865221516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11-4AFF-AC13-A7BD287C48D5}"/>
            </c:ext>
          </c:extLst>
        </c:ser>
        <c:ser>
          <c:idx val="1"/>
          <c:order val="1"/>
          <c:tx>
            <c:strRef>
              <c:f>'5'!$A$6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2.7802107662457894E-3"/>
                  <c:y val="0.259259259259259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11-4AFF-AC13-A7BD287C48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'5'!$B$4:$D$4</c:f>
              <c:strCache>
                <c:ptCount val="3"/>
                <c:pt idx="0">
                  <c:v>1 день</c:v>
                </c:pt>
                <c:pt idx="1">
                  <c:v>1 месяц</c:v>
                </c:pt>
                <c:pt idx="2">
                  <c:v>6 месяцев</c:v>
                </c:pt>
              </c:strCache>
            </c:strRef>
          </c:cat>
          <c:val>
            <c:numRef>
              <c:f>'5'!$B$6:$D$6</c:f>
              <c:numCache>
                <c:formatCode>0.0%</c:formatCode>
                <c:ptCount val="3"/>
                <c:pt idx="0">
                  <c:v>2.5368882242601979E-2</c:v>
                </c:pt>
                <c:pt idx="1">
                  <c:v>2.3847211023349749E-2</c:v>
                </c:pt>
                <c:pt idx="2">
                  <c:v>-0.25769765046145032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11-4AFF-AC13-A7BD287C48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76046735"/>
        <c:axId val="424514287"/>
      </c:barChart>
      <c:catAx>
        <c:axId val="276046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ru-RU"/>
          </a:p>
        </c:txPr>
        <c:crossAx val="424514287"/>
        <c:crosses val="autoZero"/>
        <c:auto val="1"/>
        <c:lblAlgn val="ctr"/>
        <c:lblOffset val="100"/>
        <c:tickLblSkip val="1"/>
        <c:noMultiLvlLbl val="0"/>
      </c:catAx>
      <c:valAx>
        <c:axId val="424514287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76046735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900" b="0">
          <a:solidFill>
            <a:sysClr val="windowText" lastClr="000000"/>
          </a:solidFill>
          <a:latin typeface="+mj-lt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152400</xdr:rowOff>
    </xdr:from>
    <xdr:to>
      <xdr:col>11</xdr:col>
      <xdr:colOff>295275</xdr:colOff>
      <xdr:row>17</xdr:row>
      <xdr:rowOff>66674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733424</xdr:colOff>
      <xdr:row>5</xdr:row>
      <xdr:rowOff>19050</xdr:rowOff>
    </xdr:from>
    <xdr:to>
      <xdr:col>22</xdr:col>
      <xdr:colOff>233549</xdr:colOff>
      <xdr:row>16</xdr:row>
      <xdr:rowOff>58350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480060</xdr:colOff>
      <xdr:row>3</xdr:row>
      <xdr:rowOff>17144</xdr:rowOff>
    </xdr:from>
    <xdr:to>
      <xdr:col>19</xdr:col>
      <xdr:colOff>9525</xdr:colOff>
      <xdr:row>18</xdr:row>
      <xdr:rowOff>190499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4</xdr:row>
      <xdr:rowOff>9526</xdr:rowOff>
    </xdr:from>
    <xdr:to>
      <xdr:col>14</xdr:col>
      <xdr:colOff>590550</xdr:colOff>
      <xdr:row>22</xdr:row>
      <xdr:rowOff>38101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9524</xdr:colOff>
      <xdr:row>4</xdr:row>
      <xdr:rowOff>0</xdr:rowOff>
    </xdr:from>
    <xdr:to>
      <xdr:col>14</xdr:col>
      <xdr:colOff>600075</xdr:colOff>
      <xdr:row>20</xdr:row>
      <xdr:rowOff>28575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409574</xdr:colOff>
      <xdr:row>4</xdr:row>
      <xdr:rowOff>47625</xdr:rowOff>
    </xdr:from>
    <xdr:to>
      <xdr:col>16</xdr:col>
      <xdr:colOff>333375</xdr:colOff>
      <xdr:row>36</xdr:row>
      <xdr:rowOff>142875</xdr:rowOff>
    </xdr:to>
    <xdr:grpSp>
      <xdr:nvGrpSpPr>
        <xdr:cNvPr id="3" name="Группа 2"/>
        <xdr:cNvGrpSpPr/>
      </xdr:nvGrpSpPr>
      <xdr:grpSpPr>
        <a:xfrm>
          <a:off x="1019174" y="695325"/>
          <a:ext cx="9067801" cy="5276850"/>
          <a:chOff x="0" y="1281141"/>
          <a:chExt cx="6858000" cy="5744457"/>
        </a:xfrm>
      </xdr:grpSpPr>
      <xdr:sp macro="" textlink="">
        <xdr:nvSpPr>
          <xdr:cNvPr id="4" name="Минус 3"/>
          <xdr:cNvSpPr/>
        </xdr:nvSpPr>
        <xdr:spPr>
          <a:xfrm>
            <a:off x="1485900" y="1987671"/>
            <a:ext cx="1197757" cy="936000"/>
          </a:xfrm>
          <a:prstGeom prst="mathMinus">
            <a:avLst/>
          </a:prstGeom>
          <a:solidFill>
            <a:schemeClr val="tx1">
              <a:lumMod val="85000"/>
              <a:lumOff val="1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800">
                <a:latin typeface="Arial" panose="020B0604020202020204" pitchFamily="34" charset="0"/>
                <a:cs typeface="Arial" panose="020B0604020202020204" pitchFamily="34" charset="0"/>
              </a:rPr>
              <a:t>Технологии и </a:t>
            </a:r>
            <a:r>
              <a:rPr lang="en-US" sz="800">
                <a:latin typeface="Arial" panose="020B0604020202020204" pitchFamily="34" charset="0"/>
                <a:cs typeface="Arial" panose="020B0604020202020204" pitchFamily="34" charset="0"/>
              </a:rPr>
              <a:t> IT</a:t>
            </a:r>
            <a:endParaRPr lang="ru-RU" sz="8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5" name="Минус 4"/>
          <xdr:cNvSpPr/>
        </xdr:nvSpPr>
        <xdr:spPr>
          <a:xfrm>
            <a:off x="2454005" y="1987671"/>
            <a:ext cx="1086928" cy="936000"/>
          </a:xfrm>
          <a:prstGeom prst="mathMinus">
            <a:avLst/>
          </a:prstGeom>
          <a:solidFill>
            <a:schemeClr val="tx1">
              <a:lumMod val="85000"/>
              <a:lumOff val="1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600">
                <a:latin typeface="Arial" panose="020B0604020202020204" pitchFamily="34" charset="0"/>
                <a:cs typeface="Arial" panose="020B0604020202020204" pitchFamily="34" charset="0"/>
              </a:rPr>
              <a:t>Промышленность</a:t>
            </a:r>
          </a:p>
        </xdr:txBody>
      </xdr:sp>
      <xdr:sp macro="" textlink="">
        <xdr:nvSpPr>
          <xdr:cNvPr id="6" name="Минус 5"/>
          <xdr:cNvSpPr/>
        </xdr:nvSpPr>
        <xdr:spPr>
          <a:xfrm>
            <a:off x="3342218" y="1987671"/>
            <a:ext cx="952959" cy="936000"/>
          </a:xfrm>
          <a:prstGeom prst="mathMinus">
            <a:avLst/>
          </a:prstGeom>
          <a:solidFill>
            <a:schemeClr val="tx1">
              <a:lumMod val="85000"/>
              <a:lumOff val="1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800">
                <a:latin typeface="Arial" panose="020B0604020202020204" pitchFamily="34" charset="0"/>
                <a:cs typeface="Arial" panose="020B0604020202020204" pitchFamily="34" charset="0"/>
              </a:rPr>
              <a:t>Энергетика</a:t>
            </a:r>
          </a:p>
        </xdr:txBody>
      </xdr:sp>
      <xdr:sp macro="" textlink="">
        <xdr:nvSpPr>
          <xdr:cNvPr id="7" name="Минус 6"/>
          <xdr:cNvSpPr/>
        </xdr:nvSpPr>
        <xdr:spPr>
          <a:xfrm>
            <a:off x="4090925" y="1987671"/>
            <a:ext cx="939446" cy="936000"/>
          </a:xfrm>
          <a:prstGeom prst="mathMinus">
            <a:avLst/>
          </a:prstGeom>
          <a:solidFill>
            <a:schemeClr val="tx1">
              <a:lumMod val="85000"/>
              <a:lumOff val="1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700">
                <a:latin typeface="Arial" panose="020B0604020202020204" pitchFamily="34" charset="0"/>
                <a:cs typeface="Arial" panose="020B0604020202020204" pitchFamily="34" charset="0"/>
              </a:rPr>
              <a:t>Потребительский сектор</a:t>
            </a:r>
          </a:p>
        </xdr:txBody>
      </xdr:sp>
      <xdr:sp macro="" textlink="">
        <xdr:nvSpPr>
          <xdr:cNvPr id="8" name="Минус 7"/>
          <xdr:cNvSpPr/>
        </xdr:nvSpPr>
        <xdr:spPr>
          <a:xfrm>
            <a:off x="4826119" y="1987671"/>
            <a:ext cx="989176" cy="936000"/>
          </a:xfrm>
          <a:prstGeom prst="mathMinus">
            <a:avLst/>
          </a:prstGeom>
          <a:solidFill>
            <a:schemeClr val="tx1">
              <a:lumMod val="85000"/>
              <a:lumOff val="1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800">
                <a:latin typeface="Arial" panose="020B0604020202020204" pitchFamily="34" charset="0"/>
                <a:cs typeface="Arial" panose="020B0604020202020204" pitchFamily="34" charset="0"/>
              </a:rPr>
              <a:t>Медицина</a:t>
            </a:r>
          </a:p>
        </xdr:txBody>
      </xdr:sp>
      <xdr:sp macro="" textlink="">
        <xdr:nvSpPr>
          <xdr:cNvPr id="9" name="Минус 8"/>
          <xdr:cNvSpPr/>
        </xdr:nvSpPr>
        <xdr:spPr>
          <a:xfrm>
            <a:off x="5611042" y="1987671"/>
            <a:ext cx="1012008" cy="936000"/>
          </a:xfrm>
          <a:prstGeom prst="mathMinus">
            <a:avLst/>
          </a:prstGeom>
          <a:solidFill>
            <a:schemeClr val="tx1">
              <a:lumMod val="85000"/>
              <a:lumOff val="1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800">
                <a:latin typeface="Arial" panose="020B0604020202020204" pitchFamily="34" charset="0"/>
                <a:cs typeface="Arial" panose="020B0604020202020204" pitchFamily="34" charset="0"/>
              </a:rPr>
              <a:t>Финансовые услуги</a:t>
            </a:r>
          </a:p>
        </xdr:txBody>
      </xdr:sp>
      <xdr:sp macro="" textlink="">
        <xdr:nvSpPr>
          <xdr:cNvPr id="10" name="Минус 9"/>
          <xdr:cNvSpPr/>
        </xdr:nvSpPr>
        <xdr:spPr>
          <a:xfrm>
            <a:off x="234752" y="2667354"/>
            <a:ext cx="1620000" cy="540000"/>
          </a:xfrm>
          <a:prstGeom prst="mathMinus">
            <a:avLst/>
          </a:prstGeom>
          <a:solidFill>
            <a:schemeClr val="tx1">
              <a:lumMod val="85000"/>
              <a:lumOff val="1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900">
                <a:latin typeface="Arial" panose="020B0604020202020204" pitchFamily="34" charset="0"/>
                <a:cs typeface="Arial" panose="020B0604020202020204" pitchFamily="34" charset="0"/>
              </a:rPr>
              <a:t>Россия</a:t>
            </a:r>
          </a:p>
        </xdr:txBody>
      </xdr:sp>
      <xdr:sp macro="" textlink="">
        <xdr:nvSpPr>
          <xdr:cNvPr id="11" name="Минус 10"/>
          <xdr:cNvSpPr/>
        </xdr:nvSpPr>
        <xdr:spPr>
          <a:xfrm>
            <a:off x="234752" y="6103840"/>
            <a:ext cx="1620000" cy="540000"/>
          </a:xfrm>
          <a:prstGeom prst="mathMinus">
            <a:avLst/>
          </a:prstGeom>
          <a:solidFill>
            <a:schemeClr val="tx1">
              <a:lumMod val="85000"/>
              <a:lumOff val="1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900">
                <a:latin typeface="Arial" panose="020B0604020202020204" pitchFamily="34" charset="0"/>
                <a:cs typeface="Arial" panose="020B0604020202020204" pitchFamily="34" charset="0"/>
              </a:rPr>
              <a:t>США</a:t>
            </a:r>
          </a:p>
        </xdr:txBody>
      </xdr:sp>
      <xdr:sp macro="" textlink="">
        <xdr:nvSpPr>
          <xdr:cNvPr id="12" name="Минус 11"/>
          <xdr:cNvSpPr/>
        </xdr:nvSpPr>
        <xdr:spPr>
          <a:xfrm>
            <a:off x="234752" y="5339688"/>
            <a:ext cx="1620000" cy="540000"/>
          </a:xfrm>
          <a:prstGeom prst="mathMinus">
            <a:avLst/>
          </a:prstGeom>
          <a:solidFill>
            <a:schemeClr val="tx1">
              <a:lumMod val="85000"/>
              <a:lumOff val="1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900">
                <a:latin typeface="Arial" panose="020B0604020202020204" pitchFamily="34" charset="0"/>
                <a:cs typeface="Arial" panose="020B0604020202020204" pitchFamily="34" charset="0"/>
              </a:rPr>
              <a:t>Материковый Китай</a:t>
            </a:r>
          </a:p>
        </xdr:txBody>
      </xdr:sp>
      <xdr:sp macro="" textlink="">
        <xdr:nvSpPr>
          <xdr:cNvPr id="13" name="Минус 12"/>
          <xdr:cNvSpPr/>
        </xdr:nvSpPr>
        <xdr:spPr>
          <a:xfrm>
            <a:off x="234752" y="4956624"/>
            <a:ext cx="1620000" cy="540000"/>
          </a:xfrm>
          <a:prstGeom prst="mathMinus">
            <a:avLst/>
          </a:prstGeom>
          <a:solidFill>
            <a:schemeClr val="tx1">
              <a:lumMod val="85000"/>
              <a:lumOff val="1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900">
                <a:latin typeface="Arial" panose="020B0604020202020204" pitchFamily="34" charset="0"/>
                <a:cs typeface="Arial" panose="020B0604020202020204" pitchFamily="34" charset="0"/>
              </a:rPr>
              <a:t>Гонконг</a:t>
            </a:r>
          </a:p>
        </xdr:txBody>
      </xdr:sp>
      <xdr:sp macro="" textlink="">
        <xdr:nvSpPr>
          <xdr:cNvPr id="14" name="Минус 13"/>
          <xdr:cNvSpPr/>
        </xdr:nvSpPr>
        <xdr:spPr>
          <a:xfrm>
            <a:off x="234752" y="4190497"/>
            <a:ext cx="1620000" cy="540000"/>
          </a:xfrm>
          <a:prstGeom prst="mathMinus">
            <a:avLst/>
          </a:prstGeom>
          <a:solidFill>
            <a:schemeClr val="tx1">
              <a:lumMod val="85000"/>
              <a:lumOff val="1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900">
                <a:latin typeface="Arial" panose="020B0604020202020204" pitchFamily="34" charset="0"/>
                <a:cs typeface="Arial" panose="020B0604020202020204" pitchFamily="34" charset="0"/>
              </a:rPr>
              <a:t>Малайзия</a:t>
            </a:r>
          </a:p>
        </xdr:txBody>
      </xdr:sp>
      <xdr:sp macro="" textlink="">
        <xdr:nvSpPr>
          <xdr:cNvPr id="15" name="Минус 14"/>
          <xdr:cNvSpPr/>
        </xdr:nvSpPr>
        <xdr:spPr>
          <a:xfrm>
            <a:off x="234752" y="4573561"/>
            <a:ext cx="1620000" cy="540000"/>
          </a:xfrm>
          <a:prstGeom prst="mathMinus">
            <a:avLst/>
          </a:prstGeom>
          <a:solidFill>
            <a:schemeClr val="tx1">
              <a:lumMod val="85000"/>
              <a:lumOff val="1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900">
                <a:latin typeface="Arial" panose="020B0604020202020204" pitchFamily="34" charset="0"/>
                <a:cs typeface="Arial" panose="020B0604020202020204" pitchFamily="34" charset="0"/>
              </a:rPr>
              <a:t>Япония</a:t>
            </a:r>
          </a:p>
        </xdr:txBody>
      </xdr:sp>
      <xdr:sp macro="" textlink="">
        <xdr:nvSpPr>
          <xdr:cNvPr id="16" name="Минус 15"/>
          <xdr:cNvSpPr/>
        </xdr:nvSpPr>
        <xdr:spPr>
          <a:xfrm>
            <a:off x="234752" y="3808089"/>
            <a:ext cx="1620000" cy="540000"/>
          </a:xfrm>
          <a:prstGeom prst="mathMinus">
            <a:avLst/>
          </a:prstGeom>
          <a:solidFill>
            <a:schemeClr val="tx1">
              <a:lumMod val="85000"/>
              <a:lumOff val="1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900">
                <a:latin typeface="Arial" panose="020B0604020202020204" pitchFamily="34" charset="0"/>
                <a:cs typeface="Arial" panose="020B0604020202020204" pitchFamily="34" charset="0"/>
              </a:rPr>
              <a:t>Южная Корея</a:t>
            </a:r>
          </a:p>
        </xdr:txBody>
      </xdr:sp>
      <xdr:sp macro="" textlink="">
        <xdr:nvSpPr>
          <xdr:cNvPr id="17" name="Минус 16"/>
          <xdr:cNvSpPr/>
        </xdr:nvSpPr>
        <xdr:spPr>
          <a:xfrm>
            <a:off x="234752" y="5722080"/>
            <a:ext cx="1620000" cy="540000"/>
          </a:xfrm>
          <a:prstGeom prst="mathMinus">
            <a:avLst/>
          </a:prstGeom>
          <a:solidFill>
            <a:schemeClr val="tx1">
              <a:lumMod val="85000"/>
              <a:lumOff val="1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900">
                <a:latin typeface="Arial" panose="020B0604020202020204" pitchFamily="34" charset="0"/>
                <a:cs typeface="Arial" panose="020B0604020202020204" pitchFamily="34" charset="0"/>
              </a:rPr>
              <a:t>Европа</a:t>
            </a:r>
          </a:p>
        </xdr:txBody>
      </xdr:sp>
      <xdr:sp macro="" textlink="">
        <xdr:nvSpPr>
          <xdr:cNvPr id="18" name="Минус 17"/>
          <xdr:cNvSpPr/>
        </xdr:nvSpPr>
        <xdr:spPr>
          <a:xfrm>
            <a:off x="234752" y="3047599"/>
            <a:ext cx="1620000" cy="540000"/>
          </a:xfrm>
          <a:prstGeom prst="mathMinus">
            <a:avLst/>
          </a:prstGeom>
          <a:solidFill>
            <a:schemeClr val="tx1">
              <a:lumMod val="85000"/>
              <a:lumOff val="1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900">
                <a:latin typeface="Arial" panose="020B0604020202020204" pitchFamily="34" charset="0"/>
                <a:cs typeface="Arial" panose="020B0604020202020204" pitchFamily="34" charset="0"/>
              </a:rPr>
              <a:t>Великобритания</a:t>
            </a:r>
          </a:p>
        </xdr:txBody>
      </xdr:sp>
      <xdr:sp macro="" textlink="">
        <xdr:nvSpPr>
          <xdr:cNvPr id="19" name="Минус 18"/>
          <xdr:cNvSpPr/>
        </xdr:nvSpPr>
        <xdr:spPr>
          <a:xfrm>
            <a:off x="234752" y="6485598"/>
            <a:ext cx="1620000" cy="540000"/>
          </a:xfrm>
          <a:prstGeom prst="mathMinus">
            <a:avLst/>
          </a:prstGeom>
          <a:solidFill>
            <a:schemeClr val="tx1">
              <a:lumMod val="85000"/>
              <a:lumOff val="1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900">
                <a:latin typeface="Arial" panose="020B0604020202020204" pitchFamily="34" charset="0"/>
                <a:cs typeface="Arial" panose="020B0604020202020204" pitchFamily="34" charset="0"/>
              </a:rPr>
              <a:t>Индия</a:t>
            </a:r>
          </a:p>
        </xdr:txBody>
      </xdr:sp>
      <xdr:sp macro="" textlink="">
        <xdr:nvSpPr>
          <xdr:cNvPr id="20" name="Минус 19"/>
          <xdr:cNvSpPr/>
        </xdr:nvSpPr>
        <xdr:spPr>
          <a:xfrm>
            <a:off x="234752" y="3427844"/>
            <a:ext cx="1620000" cy="540000"/>
          </a:xfrm>
          <a:prstGeom prst="mathMinus">
            <a:avLst/>
          </a:prstGeom>
          <a:solidFill>
            <a:schemeClr val="tx1">
              <a:lumMod val="85000"/>
              <a:lumOff val="1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900">
                <a:latin typeface="Arial" panose="020B0604020202020204" pitchFamily="34" charset="0"/>
                <a:cs typeface="Arial" panose="020B0604020202020204" pitchFamily="34" charset="0"/>
              </a:rPr>
              <a:t>Саудовская Аравия</a:t>
            </a:r>
          </a:p>
        </xdr:txBody>
      </xdr:sp>
      <xdr:sp macro="" textlink="">
        <xdr:nvSpPr>
          <xdr:cNvPr id="21" name="Скругленный прямоугольник 20"/>
          <xdr:cNvSpPr/>
        </xdr:nvSpPr>
        <xdr:spPr>
          <a:xfrm>
            <a:off x="2552700" y="1713846"/>
            <a:ext cx="731520" cy="304800"/>
          </a:xfrm>
          <a:prstGeom prst="roundRect">
            <a:avLst/>
          </a:prstGeom>
          <a:solidFill>
            <a:schemeClr val="bg1"/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14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0</a:t>
            </a:r>
          </a:p>
        </xdr:txBody>
      </xdr:sp>
      <xdr:sp macro="" textlink="">
        <xdr:nvSpPr>
          <xdr:cNvPr id="22" name="Скругленный прямоугольник 21"/>
          <xdr:cNvSpPr/>
        </xdr:nvSpPr>
        <xdr:spPr>
          <a:xfrm>
            <a:off x="3337560" y="1713846"/>
            <a:ext cx="731520" cy="304800"/>
          </a:xfrm>
          <a:prstGeom prst="round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14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1 - 10</a:t>
            </a:r>
          </a:p>
        </xdr:txBody>
      </xdr:sp>
      <xdr:sp macro="" textlink="">
        <xdr:nvSpPr>
          <xdr:cNvPr id="23" name="Скругленный прямоугольник 22"/>
          <xdr:cNvSpPr/>
        </xdr:nvSpPr>
        <xdr:spPr>
          <a:xfrm>
            <a:off x="4122420" y="1716976"/>
            <a:ext cx="731520" cy="304800"/>
          </a:xfrm>
          <a:prstGeom prst="roundRect">
            <a:avLst/>
          </a:prstGeom>
          <a:solidFill>
            <a:schemeClr val="accent1">
              <a:lumMod val="60000"/>
              <a:lumOff val="40000"/>
            </a:schemeClr>
          </a:solidFill>
          <a:ln>
            <a:solidFill>
              <a:schemeClr val="accent1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14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11 - 20</a:t>
            </a:r>
          </a:p>
        </xdr:txBody>
      </xdr:sp>
      <xdr:sp macro="" textlink="">
        <xdr:nvSpPr>
          <xdr:cNvPr id="24" name="Скругленный прямоугольник 23"/>
          <xdr:cNvSpPr/>
        </xdr:nvSpPr>
        <xdr:spPr>
          <a:xfrm>
            <a:off x="4907280" y="1716976"/>
            <a:ext cx="731520" cy="304800"/>
          </a:xfrm>
          <a:prstGeom prst="roundRect">
            <a:avLst/>
          </a:prstGeom>
          <a:solidFill>
            <a:srgbClr val="00B0F0"/>
          </a:solidFill>
          <a:ln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14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20 - 30</a:t>
            </a:r>
          </a:p>
        </xdr:txBody>
      </xdr:sp>
      <xdr:sp macro="" textlink="">
        <xdr:nvSpPr>
          <xdr:cNvPr id="25" name="Скругленный прямоугольник 24"/>
          <xdr:cNvSpPr/>
        </xdr:nvSpPr>
        <xdr:spPr>
          <a:xfrm>
            <a:off x="5692140" y="1713846"/>
            <a:ext cx="731520" cy="304800"/>
          </a:xfrm>
          <a:prstGeom prst="roundRect">
            <a:avLst/>
          </a:prstGeom>
          <a:solidFill>
            <a:srgbClr val="0070C0"/>
          </a:solidFill>
          <a:ln>
            <a:solidFill>
              <a:srgbClr val="0070C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4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&gt; 30</a:t>
            </a:r>
            <a:endParaRPr lang="ru-RU" sz="14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26" name="TextBox 1"/>
          <xdr:cNvSpPr txBox="1"/>
        </xdr:nvSpPr>
        <xdr:spPr>
          <a:xfrm>
            <a:off x="1614487" y="1666191"/>
            <a:ext cx="1038225" cy="45521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1000">
                <a:latin typeface="Arial" panose="020B0604020202020204" pitchFamily="34" charset="0"/>
                <a:cs typeface="Arial" panose="020B0604020202020204" pitchFamily="34" charset="0"/>
              </a:rPr>
              <a:t>Количество </a:t>
            </a:r>
          </a:p>
          <a:p>
            <a:pPr algn="ctr"/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IPO</a:t>
            </a:r>
            <a:endParaRPr lang="ru-RU" sz="10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27" name="Подзаголовок 2"/>
          <xdr:cNvSpPr txBox="1">
            <a:spLocks/>
          </xdr:cNvSpPr>
        </xdr:nvSpPr>
        <xdr:spPr>
          <a:xfrm>
            <a:off x="0" y="1281141"/>
            <a:ext cx="6858000" cy="274609"/>
          </a:xfrm>
          <a:prstGeom prst="rect">
            <a:avLst/>
          </a:prstGeom>
        </xdr:spPr>
        <xdr:txBody>
          <a:bodyPr vert="horz" wrap="square" lIns="91440" tIns="45720" rIns="91440" bIns="45720" rtlCol="0">
            <a:norm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1200">
                <a:latin typeface="Arial" panose="020B0604020202020204" pitchFamily="34" charset="0"/>
                <a:cs typeface="Arial" panose="020B0604020202020204" pitchFamily="34" charset="0"/>
              </a:rPr>
              <a:t>Количество IPO отдельных стран в разрезе секторов</a:t>
            </a:r>
            <a:r>
              <a:rPr lang="en-US" sz="120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ru-RU" sz="1200">
                <a:latin typeface="Arial" panose="020B0604020202020204" pitchFamily="34" charset="0"/>
                <a:cs typeface="Arial" panose="020B0604020202020204" pitchFamily="34" charset="0"/>
              </a:rPr>
              <a:t>в 2024 году</a:t>
            </a:r>
          </a:p>
        </xdr:txBody>
      </xdr:sp>
      <xdr:sp macro="" textlink="">
        <xdr:nvSpPr>
          <xdr:cNvPr id="28" name="Минус 27"/>
          <xdr:cNvSpPr/>
        </xdr:nvSpPr>
        <xdr:spPr>
          <a:xfrm>
            <a:off x="1732696" y="2667354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29" name="Минус 28"/>
          <xdr:cNvSpPr/>
        </xdr:nvSpPr>
        <xdr:spPr>
          <a:xfrm>
            <a:off x="3434288" y="2667354"/>
            <a:ext cx="784860" cy="540000"/>
          </a:xfrm>
          <a:prstGeom prst="mathMinus">
            <a:avLst/>
          </a:prstGeom>
          <a:solidFill>
            <a:schemeClr val="bg1"/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0" name="Минус 29"/>
          <xdr:cNvSpPr/>
        </xdr:nvSpPr>
        <xdr:spPr>
          <a:xfrm>
            <a:off x="5729502" y="6103840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Минус 30"/>
          <xdr:cNvSpPr/>
        </xdr:nvSpPr>
        <xdr:spPr>
          <a:xfrm>
            <a:off x="3434288" y="5339688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2" name="Минус 31"/>
          <xdr:cNvSpPr/>
        </xdr:nvSpPr>
        <xdr:spPr>
          <a:xfrm>
            <a:off x="4939030" y="5339688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3" name="Минус 32"/>
          <xdr:cNvSpPr/>
        </xdr:nvSpPr>
        <xdr:spPr>
          <a:xfrm>
            <a:off x="4939030" y="4956624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4" name="Минус 33"/>
          <xdr:cNvSpPr/>
        </xdr:nvSpPr>
        <xdr:spPr>
          <a:xfrm>
            <a:off x="4180309" y="4956624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5" name="Минус 34"/>
          <xdr:cNvSpPr/>
        </xdr:nvSpPr>
        <xdr:spPr>
          <a:xfrm>
            <a:off x="3434288" y="4956624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6" name="Минус 35"/>
          <xdr:cNvSpPr/>
        </xdr:nvSpPr>
        <xdr:spPr>
          <a:xfrm>
            <a:off x="2605717" y="4956624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7" name="Минус 36"/>
          <xdr:cNvSpPr/>
        </xdr:nvSpPr>
        <xdr:spPr>
          <a:xfrm>
            <a:off x="5729502" y="4956624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8" name="Минус 37"/>
          <xdr:cNvSpPr/>
        </xdr:nvSpPr>
        <xdr:spPr>
          <a:xfrm>
            <a:off x="5729502" y="4190497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9" name="Минус 38"/>
          <xdr:cNvSpPr/>
        </xdr:nvSpPr>
        <xdr:spPr>
          <a:xfrm>
            <a:off x="2605717" y="4573561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40" name="Минус 39"/>
          <xdr:cNvSpPr/>
        </xdr:nvSpPr>
        <xdr:spPr>
          <a:xfrm>
            <a:off x="4939030" y="4573561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41" name="Минус 40"/>
          <xdr:cNvSpPr/>
        </xdr:nvSpPr>
        <xdr:spPr>
          <a:xfrm>
            <a:off x="4180309" y="4573561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42" name="Минус 41"/>
          <xdr:cNvSpPr/>
        </xdr:nvSpPr>
        <xdr:spPr>
          <a:xfrm>
            <a:off x="3434288" y="3808089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43" name="Минус 42"/>
          <xdr:cNvSpPr/>
        </xdr:nvSpPr>
        <xdr:spPr>
          <a:xfrm>
            <a:off x="4180309" y="3808089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44" name="Минус 43"/>
          <xdr:cNvSpPr/>
        </xdr:nvSpPr>
        <xdr:spPr>
          <a:xfrm>
            <a:off x="5729502" y="3808089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45" name="Минус 44"/>
          <xdr:cNvSpPr/>
        </xdr:nvSpPr>
        <xdr:spPr>
          <a:xfrm>
            <a:off x="4939030" y="5722080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46" name="Минус 45"/>
          <xdr:cNvSpPr/>
        </xdr:nvSpPr>
        <xdr:spPr>
          <a:xfrm>
            <a:off x="4180309" y="3047599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47" name="Минус 46"/>
          <xdr:cNvSpPr/>
        </xdr:nvSpPr>
        <xdr:spPr>
          <a:xfrm>
            <a:off x="3434288" y="3047599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48" name="Минус 47"/>
          <xdr:cNvSpPr/>
        </xdr:nvSpPr>
        <xdr:spPr>
          <a:xfrm>
            <a:off x="2605717" y="3047599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49" name="Минус 48"/>
          <xdr:cNvSpPr/>
        </xdr:nvSpPr>
        <xdr:spPr>
          <a:xfrm>
            <a:off x="1732696" y="3047599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50" name="Минус 49"/>
          <xdr:cNvSpPr/>
        </xdr:nvSpPr>
        <xdr:spPr>
          <a:xfrm>
            <a:off x="4939030" y="3047599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51" name="Минус 50"/>
          <xdr:cNvSpPr/>
        </xdr:nvSpPr>
        <xdr:spPr>
          <a:xfrm>
            <a:off x="5729502" y="3047599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52" name="Минус 51"/>
          <xdr:cNvSpPr/>
        </xdr:nvSpPr>
        <xdr:spPr>
          <a:xfrm>
            <a:off x="4939030" y="3427844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53" name="Минус 52"/>
          <xdr:cNvSpPr/>
        </xdr:nvSpPr>
        <xdr:spPr>
          <a:xfrm>
            <a:off x="4180309" y="3427844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54" name="Минус 53"/>
          <xdr:cNvSpPr/>
        </xdr:nvSpPr>
        <xdr:spPr>
          <a:xfrm>
            <a:off x="3434288" y="3427844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55" name="Минус 54"/>
          <xdr:cNvSpPr/>
        </xdr:nvSpPr>
        <xdr:spPr>
          <a:xfrm>
            <a:off x="2605717" y="3427844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56" name="Минус 55"/>
          <xdr:cNvSpPr/>
        </xdr:nvSpPr>
        <xdr:spPr>
          <a:xfrm>
            <a:off x="1732696" y="3427844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57" name="Минус 56"/>
          <xdr:cNvSpPr/>
        </xdr:nvSpPr>
        <xdr:spPr>
          <a:xfrm>
            <a:off x="5729502" y="3427844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58" name="Минус 57"/>
          <xdr:cNvSpPr/>
        </xdr:nvSpPr>
        <xdr:spPr>
          <a:xfrm>
            <a:off x="3434288" y="4573561"/>
            <a:ext cx="784860" cy="540000"/>
          </a:xfrm>
          <a:prstGeom prst="mathMinus">
            <a:avLst/>
          </a:prstGeom>
          <a:solidFill>
            <a:schemeClr val="bg1"/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59" name="Минус 58"/>
          <xdr:cNvSpPr/>
        </xdr:nvSpPr>
        <xdr:spPr>
          <a:xfrm>
            <a:off x="5729502" y="5339688"/>
            <a:ext cx="784860" cy="540000"/>
          </a:xfrm>
          <a:prstGeom prst="mathMinus">
            <a:avLst/>
          </a:prstGeom>
          <a:solidFill>
            <a:schemeClr val="bg1"/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0" name="Минус 59"/>
          <xdr:cNvSpPr/>
        </xdr:nvSpPr>
        <xdr:spPr>
          <a:xfrm>
            <a:off x="5729502" y="4573561"/>
            <a:ext cx="784860" cy="540000"/>
          </a:xfrm>
          <a:prstGeom prst="mathMinus">
            <a:avLst/>
          </a:prstGeom>
          <a:solidFill>
            <a:schemeClr val="bg1"/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1" name="Минус 60"/>
          <xdr:cNvSpPr/>
        </xdr:nvSpPr>
        <xdr:spPr>
          <a:xfrm>
            <a:off x="1732696" y="6103840"/>
            <a:ext cx="784860" cy="540000"/>
          </a:xfrm>
          <a:prstGeom prst="mathMinus">
            <a:avLst/>
          </a:prstGeom>
          <a:solidFill>
            <a:srgbClr val="0070C0"/>
          </a:solidFill>
          <a:ln>
            <a:solidFill>
              <a:srgbClr val="0070C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2" name="Минус 61"/>
          <xdr:cNvSpPr/>
        </xdr:nvSpPr>
        <xdr:spPr>
          <a:xfrm>
            <a:off x="1732696" y="5339688"/>
            <a:ext cx="784860" cy="540000"/>
          </a:xfrm>
          <a:prstGeom prst="mathMinus">
            <a:avLst/>
          </a:prstGeom>
          <a:solidFill>
            <a:srgbClr val="00B0F0"/>
          </a:solidFill>
          <a:ln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3" name="Минус 62"/>
          <xdr:cNvSpPr/>
        </xdr:nvSpPr>
        <xdr:spPr>
          <a:xfrm>
            <a:off x="1732696" y="4956624"/>
            <a:ext cx="784860" cy="540000"/>
          </a:xfrm>
          <a:prstGeom prst="mathMinus">
            <a:avLst/>
          </a:prstGeom>
          <a:solidFill>
            <a:srgbClr val="00B0F0"/>
          </a:solidFill>
          <a:ln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4" name="Минус 63"/>
          <xdr:cNvSpPr/>
        </xdr:nvSpPr>
        <xdr:spPr>
          <a:xfrm>
            <a:off x="2605717" y="6103840"/>
            <a:ext cx="784860" cy="540000"/>
          </a:xfrm>
          <a:prstGeom prst="mathMinus">
            <a:avLst/>
          </a:prstGeom>
          <a:solidFill>
            <a:srgbClr val="00B0F0"/>
          </a:solidFill>
          <a:ln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5" name="Минус 64"/>
          <xdr:cNvSpPr/>
        </xdr:nvSpPr>
        <xdr:spPr>
          <a:xfrm>
            <a:off x="4180309" y="6103840"/>
            <a:ext cx="784860" cy="540000"/>
          </a:xfrm>
          <a:prstGeom prst="mathMinus">
            <a:avLst/>
          </a:prstGeom>
          <a:solidFill>
            <a:srgbClr val="00B0F0"/>
          </a:solidFill>
          <a:ln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6" name="Минус 65"/>
          <xdr:cNvSpPr/>
        </xdr:nvSpPr>
        <xdr:spPr>
          <a:xfrm>
            <a:off x="2605717" y="4190497"/>
            <a:ext cx="784860" cy="540000"/>
          </a:xfrm>
          <a:prstGeom prst="mathMinus">
            <a:avLst/>
          </a:prstGeom>
          <a:solidFill>
            <a:srgbClr val="00B0F0"/>
          </a:solidFill>
          <a:ln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7" name="Минус 66"/>
          <xdr:cNvSpPr/>
        </xdr:nvSpPr>
        <xdr:spPr>
          <a:xfrm>
            <a:off x="2605717" y="3808089"/>
            <a:ext cx="784860" cy="540000"/>
          </a:xfrm>
          <a:prstGeom prst="mathMinus">
            <a:avLst/>
          </a:prstGeom>
          <a:solidFill>
            <a:srgbClr val="00B0F0"/>
          </a:solidFill>
          <a:ln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8" name="Минус 67"/>
          <xdr:cNvSpPr/>
        </xdr:nvSpPr>
        <xdr:spPr>
          <a:xfrm>
            <a:off x="1732696" y="5722080"/>
            <a:ext cx="784860" cy="540000"/>
          </a:xfrm>
          <a:prstGeom prst="mathMinus">
            <a:avLst/>
          </a:prstGeom>
          <a:solidFill>
            <a:srgbClr val="00B0F0"/>
          </a:solidFill>
          <a:ln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9" name="Минус 68"/>
          <xdr:cNvSpPr/>
        </xdr:nvSpPr>
        <xdr:spPr>
          <a:xfrm>
            <a:off x="4180309" y="5722080"/>
            <a:ext cx="784860" cy="540000"/>
          </a:xfrm>
          <a:prstGeom prst="mathMinus">
            <a:avLst/>
          </a:prstGeom>
          <a:solidFill>
            <a:srgbClr val="00B0F0"/>
          </a:solidFill>
          <a:ln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70" name="Минус 69"/>
          <xdr:cNvSpPr/>
        </xdr:nvSpPr>
        <xdr:spPr>
          <a:xfrm>
            <a:off x="3434288" y="6103840"/>
            <a:ext cx="784860" cy="540000"/>
          </a:xfrm>
          <a:prstGeom prst="mathMinus">
            <a:avLst/>
          </a:prstGeom>
          <a:solidFill>
            <a:schemeClr val="accent1">
              <a:lumMod val="60000"/>
              <a:lumOff val="40000"/>
            </a:schemeClr>
          </a:solidFill>
          <a:ln>
            <a:solidFill>
              <a:schemeClr val="accent1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71" name="Минус 70"/>
          <xdr:cNvSpPr/>
        </xdr:nvSpPr>
        <xdr:spPr>
          <a:xfrm>
            <a:off x="4180309" y="5339688"/>
            <a:ext cx="784860" cy="540000"/>
          </a:xfrm>
          <a:prstGeom prst="mathMinus">
            <a:avLst/>
          </a:prstGeom>
          <a:solidFill>
            <a:schemeClr val="accent1">
              <a:lumMod val="60000"/>
              <a:lumOff val="40000"/>
            </a:schemeClr>
          </a:solidFill>
          <a:ln>
            <a:solidFill>
              <a:schemeClr val="accent1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72" name="Минус 71"/>
          <xdr:cNvSpPr/>
        </xdr:nvSpPr>
        <xdr:spPr>
          <a:xfrm>
            <a:off x="1732696" y="4190497"/>
            <a:ext cx="784860" cy="540000"/>
          </a:xfrm>
          <a:prstGeom prst="mathMinus">
            <a:avLst/>
          </a:prstGeom>
          <a:solidFill>
            <a:schemeClr val="accent1">
              <a:lumMod val="60000"/>
              <a:lumOff val="40000"/>
            </a:schemeClr>
          </a:solidFill>
          <a:ln>
            <a:solidFill>
              <a:schemeClr val="accent1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73" name="Минус 72"/>
          <xdr:cNvSpPr/>
        </xdr:nvSpPr>
        <xdr:spPr>
          <a:xfrm>
            <a:off x="3434288" y="4190497"/>
            <a:ext cx="784860" cy="540000"/>
          </a:xfrm>
          <a:prstGeom prst="mathMinus">
            <a:avLst/>
          </a:prstGeom>
          <a:solidFill>
            <a:schemeClr val="accent1">
              <a:lumMod val="60000"/>
              <a:lumOff val="40000"/>
            </a:schemeClr>
          </a:solidFill>
          <a:ln>
            <a:solidFill>
              <a:schemeClr val="accent1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74" name="Минус 73"/>
          <xdr:cNvSpPr/>
        </xdr:nvSpPr>
        <xdr:spPr>
          <a:xfrm>
            <a:off x="4939030" y="4190497"/>
            <a:ext cx="784860" cy="540000"/>
          </a:xfrm>
          <a:prstGeom prst="mathMinus">
            <a:avLst/>
          </a:prstGeom>
          <a:solidFill>
            <a:schemeClr val="accent1">
              <a:lumMod val="60000"/>
              <a:lumOff val="40000"/>
            </a:schemeClr>
          </a:solidFill>
          <a:ln>
            <a:solidFill>
              <a:schemeClr val="accent1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75" name="Минус 74"/>
          <xdr:cNvSpPr/>
        </xdr:nvSpPr>
        <xdr:spPr>
          <a:xfrm>
            <a:off x="1732696" y="3808089"/>
            <a:ext cx="784860" cy="540000"/>
          </a:xfrm>
          <a:prstGeom prst="mathMinus">
            <a:avLst/>
          </a:prstGeom>
          <a:solidFill>
            <a:schemeClr val="accent1">
              <a:lumMod val="60000"/>
              <a:lumOff val="40000"/>
            </a:schemeClr>
          </a:solidFill>
          <a:ln>
            <a:solidFill>
              <a:schemeClr val="accent1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76" name="Минус 75"/>
          <xdr:cNvSpPr/>
        </xdr:nvSpPr>
        <xdr:spPr>
          <a:xfrm>
            <a:off x="3434288" y="5722080"/>
            <a:ext cx="784860" cy="540000"/>
          </a:xfrm>
          <a:prstGeom prst="mathMinus">
            <a:avLst/>
          </a:prstGeom>
          <a:solidFill>
            <a:schemeClr val="accent1">
              <a:lumMod val="60000"/>
              <a:lumOff val="40000"/>
            </a:schemeClr>
          </a:solidFill>
          <a:ln>
            <a:solidFill>
              <a:schemeClr val="accent1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77" name="Минус 76"/>
          <xdr:cNvSpPr/>
        </xdr:nvSpPr>
        <xdr:spPr>
          <a:xfrm>
            <a:off x="2605717" y="5722080"/>
            <a:ext cx="784860" cy="540000"/>
          </a:xfrm>
          <a:prstGeom prst="mathMinus">
            <a:avLst/>
          </a:prstGeom>
          <a:solidFill>
            <a:schemeClr val="accent1">
              <a:lumMod val="60000"/>
              <a:lumOff val="40000"/>
            </a:schemeClr>
          </a:solidFill>
          <a:ln>
            <a:solidFill>
              <a:schemeClr val="accent1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78" name="Минус 77"/>
          <xdr:cNvSpPr/>
        </xdr:nvSpPr>
        <xdr:spPr>
          <a:xfrm>
            <a:off x="4939030" y="3808089"/>
            <a:ext cx="784860" cy="540000"/>
          </a:xfrm>
          <a:prstGeom prst="mathMinus">
            <a:avLst/>
          </a:prstGeom>
          <a:solidFill>
            <a:schemeClr val="accent1">
              <a:lumMod val="60000"/>
              <a:lumOff val="40000"/>
            </a:schemeClr>
          </a:solidFill>
          <a:ln>
            <a:solidFill>
              <a:schemeClr val="accent1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79" name="Минус 78"/>
          <xdr:cNvSpPr/>
        </xdr:nvSpPr>
        <xdr:spPr>
          <a:xfrm>
            <a:off x="5729502" y="5722080"/>
            <a:ext cx="784860" cy="540000"/>
          </a:xfrm>
          <a:prstGeom prst="mathMinus">
            <a:avLst/>
          </a:prstGeom>
          <a:solidFill>
            <a:schemeClr val="accent1">
              <a:lumMod val="60000"/>
              <a:lumOff val="40000"/>
            </a:schemeClr>
          </a:solidFill>
          <a:ln>
            <a:solidFill>
              <a:schemeClr val="accent1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80" name="Минус 79"/>
          <xdr:cNvSpPr/>
        </xdr:nvSpPr>
        <xdr:spPr>
          <a:xfrm>
            <a:off x="4939030" y="6485598"/>
            <a:ext cx="784860" cy="540000"/>
          </a:xfrm>
          <a:prstGeom prst="mathMinus">
            <a:avLst/>
          </a:prstGeom>
          <a:solidFill>
            <a:schemeClr val="accent1">
              <a:lumMod val="60000"/>
              <a:lumOff val="40000"/>
            </a:schemeClr>
          </a:solidFill>
          <a:ln>
            <a:solidFill>
              <a:schemeClr val="accent1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81" name="Минус 80"/>
          <xdr:cNvSpPr/>
        </xdr:nvSpPr>
        <xdr:spPr>
          <a:xfrm>
            <a:off x="5729502" y="6485598"/>
            <a:ext cx="784860" cy="540000"/>
          </a:xfrm>
          <a:prstGeom prst="mathMinus">
            <a:avLst/>
          </a:prstGeom>
          <a:solidFill>
            <a:schemeClr val="accent1">
              <a:lumMod val="60000"/>
              <a:lumOff val="40000"/>
            </a:schemeClr>
          </a:solidFill>
          <a:ln>
            <a:solidFill>
              <a:schemeClr val="accent1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82" name="Минус 81"/>
          <xdr:cNvSpPr/>
        </xdr:nvSpPr>
        <xdr:spPr>
          <a:xfrm>
            <a:off x="2605717" y="2667354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83" name="Минус 82"/>
          <xdr:cNvSpPr/>
        </xdr:nvSpPr>
        <xdr:spPr>
          <a:xfrm>
            <a:off x="4180309" y="2667354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84" name="Минус 83"/>
          <xdr:cNvSpPr/>
        </xdr:nvSpPr>
        <xdr:spPr>
          <a:xfrm>
            <a:off x="4939030" y="2667354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85" name="Минус 84"/>
          <xdr:cNvSpPr/>
        </xdr:nvSpPr>
        <xdr:spPr>
          <a:xfrm>
            <a:off x="5729502" y="2667354"/>
            <a:ext cx="784860" cy="540000"/>
          </a:xfrm>
          <a:prstGeom prst="mathMinus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86" name="Минус 85"/>
          <xdr:cNvSpPr/>
        </xdr:nvSpPr>
        <xdr:spPr>
          <a:xfrm>
            <a:off x="4939030" y="6103840"/>
            <a:ext cx="784860" cy="540000"/>
          </a:xfrm>
          <a:prstGeom prst="mathMinus">
            <a:avLst/>
          </a:prstGeom>
          <a:solidFill>
            <a:srgbClr val="0070C0"/>
          </a:solidFill>
          <a:ln>
            <a:solidFill>
              <a:srgbClr val="0070C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87" name="Минус 86"/>
          <xdr:cNvSpPr/>
        </xdr:nvSpPr>
        <xdr:spPr>
          <a:xfrm>
            <a:off x="2605717" y="5339688"/>
            <a:ext cx="784860" cy="540000"/>
          </a:xfrm>
          <a:prstGeom prst="mathMinus">
            <a:avLst/>
          </a:prstGeom>
          <a:solidFill>
            <a:srgbClr val="0070C0"/>
          </a:solidFill>
          <a:ln>
            <a:solidFill>
              <a:srgbClr val="0070C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88" name="Минус 87"/>
          <xdr:cNvSpPr/>
        </xdr:nvSpPr>
        <xdr:spPr>
          <a:xfrm>
            <a:off x="4180309" y="4190497"/>
            <a:ext cx="784860" cy="540000"/>
          </a:xfrm>
          <a:prstGeom prst="mathMinus">
            <a:avLst/>
          </a:prstGeom>
          <a:solidFill>
            <a:srgbClr val="0070C0"/>
          </a:solidFill>
          <a:ln>
            <a:solidFill>
              <a:srgbClr val="0070C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89" name="Минус 88"/>
          <xdr:cNvSpPr/>
        </xdr:nvSpPr>
        <xdr:spPr>
          <a:xfrm>
            <a:off x="1732696" y="4573561"/>
            <a:ext cx="784860" cy="540000"/>
          </a:xfrm>
          <a:prstGeom prst="mathMinus">
            <a:avLst/>
          </a:prstGeom>
          <a:solidFill>
            <a:srgbClr val="0070C0"/>
          </a:solidFill>
          <a:ln>
            <a:solidFill>
              <a:srgbClr val="0070C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0" name="Минус 89"/>
          <xdr:cNvSpPr/>
        </xdr:nvSpPr>
        <xdr:spPr>
          <a:xfrm>
            <a:off x="1732696" y="6485598"/>
            <a:ext cx="784860" cy="540000"/>
          </a:xfrm>
          <a:prstGeom prst="mathMinus">
            <a:avLst/>
          </a:prstGeom>
          <a:solidFill>
            <a:srgbClr val="0070C0"/>
          </a:solidFill>
          <a:ln>
            <a:solidFill>
              <a:srgbClr val="0070C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1" name="Минус 90"/>
          <xdr:cNvSpPr/>
        </xdr:nvSpPr>
        <xdr:spPr>
          <a:xfrm>
            <a:off x="2605717" y="6485598"/>
            <a:ext cx="784860" cy="540000"/>
          </a:xfrm>
          <a:prstGeom prst="mathMinus">
            <a:avLst/>
          </a:prstGeom>
          <a:solidFill>
            <a:srgbClr val="0070C0"/>
          </a:solidFill>
          <a:ln>
            <a:solidFill>
              <a:srgbClr val="0070C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Минус 91"/>
          <xdr:cNvSpPr/>
        </xdr:nvSpPr>
        <xdr:spPr>
          <a:xfrm>
            <a:off x="3434288" y="6485598"/>
            <a:ext cx="784860" cy="540000"/>
          </a:xfrm>
          <a:prstGeom prst="mathMinus">
            <a:avLst/>
          </a:prstGeom>
          <a:solidFill>
            <a:srgbClr val="0070C0"/>
          </a:solidFill>
          <a:ln>
            <a:solidFill>
              <a:srgbClr val="0070C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3" name="Минус 92"/>
          <xdr:cNvSpPr/>
        </xdr:nvSpPr>
        <xdr:spPr>
          <a:xfrm>
            <a:off x="4180309" y="6485598"/>
            <a:ext cx="784860" cy="540000"/>
          </a:xfrm>
          <a:prstGeom prst="mathMinus">
            <a:avLst/>
          </a:prstGeom>
          <a:solidFill>
            <a:srgbClr val="0070C0"/>
          </a:solidFill>
          <a:ln>
            <a:solidFill>
              <a:srgbClr val="0070C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0</xdr:rowOff>
    </xdr:from>
    <xdr:to>
      <xdr:col>11</xdr:col>
      <xdr:colOff>161925</xdr:colOff>
      <xdr:row>21</xdr:row>
      <xdr:rowOff>104776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19048</xdr:colOff>
      <xdr:row>2</xdr:row>
      <xdr:rowOff>19050</xdr:rowOff>
    </xdr:from>
    <xdr:to>
      <xdr:col>13</xdr:col>
      <xdr:colOff>76200</xdr:colOff>
      <xdr:row>21</xdr:row>
      <xdr:rowOff>152400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</xdr:row>
      <xdr:rowOff>0</xdr:rowOff>
    </xdr:from>
    <xdr:to>
      <xdr:col>16</xdr:col>
      <xdr:colOff>466726</xdr:colOff>
      <xdr:row>21</xdr:row>
      <xdr:rowOff>142875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153750</xdr:rowOff>
    </xdr:from>
    <xdr:to>
      <xdr:col>13</xdr:col>
      <xdr:colOff>24000</xdr:colOff>
      <xdr:row>17</xdr:row>
      <xdr:rowOff>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9524</xdr:colOff>
      <xdr:row>3</xdr:row>
      <xdr:rowOff>142875</xdr:rowOff>
    </xdr:from>
    <xdr:to>
      <xdr:col>13</xdr:col>
      <xdr:colOff>276225</xdr:colOff>
      <xdr:row>15</xdr:row>
      <xdr:rowOff>142875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4</xdr:row>
      <xdr:rowOff>19050</xdr:rowOff>
    </xdr:from>
    <xdr:to>
      <xdr:col>14</xdr:col>
      <xdr:colOff>428625</xdr:colOff>
      <xdr:row>26</xdr:row>
      <xdr:rowOff>9525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19049</xdr:colOff>
      <xdr:row>3</xdr:row>
      <xdr:rowOff>142875</xdr:rowOff>
    </xdr:from>
    <xdr:to>
      <xdr:col>13</xdr:col>
      <xdr:colOff>390524</xdr:colOff>
      <xdr:row>16</xdr:row>
      <xdr:rowOff>133350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161924</xdr:rowOff>
    </xdr:from>
    <xdr:to>
      <xdr:col>4</xdr:col>
      <xdr:colOff>1126800</xdr:colOff>
      <xdr:row>19</xdr:row>
      <xdr:rowOff>72599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</xdr:row>
      <xdr:rowOff>0</xdr:rowOff>
    </xdr:from>
    <xdr:to>
      <xdr:col>6</xdr:col>
      <xdr:colOff>1198275</xdr:colOff>
      <xdr:row>15</xdr:row>
      <xdr:rowOff>90825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0</xdr:rowOff>
    </xdr:from>
    <xdr:to>
      <xdr:col>8</xdr:col>
      <xdr:colOff>26700</xdr:colOff>
      <xdr:row>12</xdr:row>
      <xdr:rowOff>157500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176025</xdr:colOff>
      <xdr:row>6</xdr:row>
      <xdr:rowOff>0</xdr:rowOff>
    </xdr:from>
    <xdr:to>
      <xdr:col>30</xdr:col>
      <xdr:colOff>0</xdr:colOff>
      <xdr:row>30</xdr:row>
      <xdr:rowOff>1800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0</xdr:rowOff>
    </xdr:from>
    <xdr:to>
      <xdr:col>14</xdr:col>
      <xdr:colOff>38100</xdr:colOff>
      <xdr:row>18</xdr:row>
      <xdr:rowOff>152400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447675</xdr:colOff>
      <xdr:row>3</xdr:row>
      <xdr:rowOff>152400</xdr:rowOff>
    </xdr:from>
    <xdr:to>
      <xdr:col>12</xdr:col>
      <xdr:colOff>89535</xdr:colOff>
      <xdr:row>21</xdr:row>
      <xdr:rowOff>57150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19047</xdr:colOff>
      <xdr:row>3</xdr:row>
      <xdr:rowOff>161924</xdr:rowOff>
    </xdr:from>
    <xdr:to>
      <xdr:col>16</xdr:col>
      <xdr:colOff>66675</xdr:colOff>
      <xdr:row>24</xdr:row>
      <xdr:rowOff>142875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13</xdr:col>
      <xdr:colOff>657225</xdr:colOff>
      <xdr:row>20</xdr:row>
      <xdr:rowOff>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4</xdr:row>
      <xdr:rowOff>1951</xdr:rowOff>
    </xdr:from>
    <xdr:to>
      <xdr:col>14</xdr:col>
      <xdr:colOff>447560</xdr:colOff>
      <xdr:row>22</xdr:row>
      <xdr:rowOff>91806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5</xdr:row>
      <xdr:rowOff>0</xdr:rowOff>
    </xdr:from>
    <xdr:to>
      <xdr:col>32</xdr:col>
      <xdr:colOff>24000</xdr:colOff>
      <xdr:row>20</xdr:row>
      <xdr:rowOff>62700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4</xdr:row>
      <xdr:rowOff>9524</xdr:rowOff>
    </xdr:from>
    <xdr:to>
      <xdr:col>16</xdr:col>
      <xdr:colOff>85725</xdr:colOff>
      <xdr:row>22</xdr:row>
      <xdr:rowOff>152399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4</xdr:row>
      <xdr:rowOff>19050</xdr:rowOff>
    </xdr:from>
    <xdr:to>
      <xdr:col>11</xdr:col>
      <xdr:colOff>424815</xdr:colOff>
      <xdr:row>24</xdr:row>
      <xdr:rowOff>38100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18</xdr:col>
      <xdr:colOff>324000</xdr:colOff>
      <xdr:row>20</xdr:row>
      <xdr:rowOff>149100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</xdr:row>
      <xdr:rowOff>0</xdr:rowOff>
    </xdr:from>
    <xdr:to>
      <xdr:col>14</xdr:col>
      <xdr:colOff>24000</xdr:colOff>
      <xdr:row>18</xdr:row>
      <xdr:rowOff>76200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17</xdr:col>
      <xdr:colOff>333376</xdr:colOff>
      <xdr:row>21</xdr:row>
      <xdr:rowOff>145500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5</xdr:row>
      <xdr:rowOff>0</xdr:rowOff>
    </xdr:from>
    <xdr:to>
      <xdr:col>13</xdr:col>
      <xdr:colOff>131444</xdr:colOff>
      <xdr:row>20</xdr:row>
      <xdr:rowOff>40005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152400</xdr:rowOff>
    </xdr:from>
    <xdr:to>
      <xdr:col>13</xdr:col>
      <xdr:colOff>535305</xdr:colOff>
      <xdr:row>19</xdr:row>
      <xdr:rowOff>76200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9525</xdr:rowOff>
    </xdr:from>
    <xdr:to>
      <xdr:col>14</xdr:col>
      <xdr:colOff>354329</xdr:colOff>
      <xdr:row>22</xdr:row>
      <xdr:rowOff>123825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19049</xdr:colOff>
      <xdr:row>3</xdr:row>
      <xdr:rowOff>161924</xdr:rowOff>
    </xdr:from>
    <xdr:to>
      <xdr:col>11</xdr:col>
      <xdr:colOff>85724</xdr:colOff>
      <xdr:row>22</xdr:row>
      <xdr:rowOff>66674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8</xdr:col>
      <xdr:colOff>0</xdr:colOff>
      <xdr:row>21</xdr:row>
      <xdr:rowOff>171450</xdr:rowOff>
    </xdr:to>
    <xdr:grpSp>
      <xdr:nvGrpSpPr>
        <xdr:cNvPr id="3" name="Группа 2"/>
        <xdr:cNvGrpSpPr/>
      </xdr:nvGrpSpPr>
      <xdr:grpSpPr>
        <a:xfrm>
          <a:off x="0" y="571500"/>
          <a:ext cx="4876800" cy="3600450"/>
          <a:chOff x="4267200" y="762000"/>
          <a:chExt cx="4876800" cy="3600450"/>
        </a:xfrm>
      </xdr:grpSpPr>
      <xdr:sp macro="" textlink="">
        <xdr:nvSpPr>
          <xdr:cNvPr id="2" name="Скругленный прямоугольник 1"/>
          <xdr:cNvSpPr/>
        </xdr:nvSpPr>
        <xdr:spPr>
          <a:xfrm>
            <a:off x="4267200" y="781050"/>
            <a:ext cx="1219200" cy="552450"/>
          </a:xfrm>
          <a:prstGeom prst="roundRect">
            <a:avLst/>
          </a:prstGeom>
          <a:solidFill>
            <a:schemeClr val="accent1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000">
                <a:solidFill>
                  <a:sysClr val="windowText" lastClr="000000"/>
                </a:solidFill>
                <a:latin typeface="+mj-lt"/>
              </a:rPr>
              <a:t>Альфа-Банк</a:t>
            </a:r>
          </a:p>
        </xdr:txBody>
      </xdr:sp>
      <xdr:sp macro="" textlink="">
        <xdr:nvSpPr>
          <xdr:cNvPr id="4" name="Скругленный прямоугольник 3"/>
          <xdr:cNvSpPr/>
        </xdr:nvSpPr>
        <xdr:spPr>
          <a:xfrm>
            <a:off x="6096000" y="762000"/>
            <a:ext cx="1219200" cy="552450"/>
          </a:xfrm>
          <a:prstGeom prst="roundRect">
            <a:avLst/>
          </a:prstGeom>
          <a:solidFill>
            <a:schemeClr val="accent1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000">
                <a:solidFill>
                  <a:sysClr val="windowText" lastClr="000000"/>
                </a:solidFill>
                <a:latin typeface="+mj-lt"/>
              </a:rPr>
              <a:t>ВТБ</a:t>
            </a:r>
            <a:r>
              <a:rPr lang="ru-RU" sz="1000" baseline="0">
                <a:solidFill>
                  <a:sysClr val="windowText" lastClr="000000"/>
                </a:solidFill>
                <a:latin typeface="+mj-lt"/>
              </a:rPr>
              <a:t> Капитал</a:t>
            </a:r>
            <a:endParaRPr lang="ru-RU" sz="1000">
              <a:solidFill>
                <a:sysClr val="windowText" lastClr="000000"/>
              </a:solidFill>
              <a:latin typeface="+mj-lt"/>
            </a:endParaRPr>
          </a:p>
        </xdr:txBody>
      </xdr:sp>
      <xdr:sp macro="" textlink="">
        <xdr:nvSpPr>
          <xdr:cNvPr id="5" name="Скругленный прямоугольник 4"/>
          <xdr:cNvSpPr/>
        </xdr:nvSpPr>
        <xdr:spPr>
          <a:xfrm>
            <a:off x="7924800" y="762000"/>
            <a:ext cx="1219200" cy="552450"/>
          </a:xfrm>
          <a:prstGeom prst="roundRect">
            <a:avLst/>
          </a:prstGeom>
          <a:solidFill>
            <a:schemeClr val="accent1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000">
                <a:solidFill>
                  <a:sysClr val="windowText" lastClr="000000"/>
                </a:solidFill>
                <a:latin typeface="+mj-lt"/>
              </a:rPr>
              <a:t>BCS Global Markets</a:t>
            </a:r>
            <a:endParaRPr lang="ru-RU" sz="1000">
              <a:solidFill>
                <a:sysClr val="windowText" lastClr="000000"/>
              </a:solidFill>
              <a:latin typeface="+mj-lt"/>
            </a:endParaRPr>
          </a:p>
        </xdr:txBody>
      </xdr:sp>
      <xdr:sp macro="" textlink="">
        <xdr:nvSpPr>
          <xdr:cNvPr id="6" name="Скругленный прямоугольник 5"/>
          <xdr:cNvSpPr/>
        </xdr:nvSpPr>
        <xdr:spPr>
          <a:xfrm>
            <a:off x="4267200" y="1524000"/>
            <a:ext cx="1219200" cy="552450"/>
          </a:xfrm>
          <a:prstGeom prst="roundRect">
            <a:avLst/>
          </a:prstGeom>
          <a:solidFill>
            <a:schemeClr val="accent1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000">
                <a:solidFill>
                  <a:sysClr val="windowText" lastClr="000000"/>
                </a:solidFill>
                <a:latin typeface="+mj-lt"/>
              </a:rPr>
              <a:t>Газпромбанк</a:t>
            </a:r>
          </a:p>
        </xdr:txBody>
      </xdr:sp>
      <xdr:sp macro="" textlink="">
        <xdr:nvSpPr>
          <xdr:cNvPr id="7" name="Скругленный прямоугольник 6"/>
          <xdr:cNvSpPr/>
        </xdr:nvSpPr>
        <xdr:spPr>
          <a:xfrm>
            <a:off x="6096000" y="1524000"/>
            <a:ext cx="1219200" cy="552450"/>
          </a:xfrm>
          <a:prstGeom prst="roundRect">
            <a:avLst/>
          </a:prstGeom>
          <a:solidFill>
            <a:schemeClr val="accent1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000">
                <a:solidFill>
                  <a:sysClr val="windowText" lastClr="000000"/>
                </a:solidFill>
                <a:latin typeface="+mj-lt"/>
              </a:rPr>
              <a:t>Джи Ай Солюшенс</a:t>
            </a:r>
          </a:p>
        </xdr:txBody>
      </xdr:sp>
      <xdr:sp macro="" textlink="">
        <xdr:nvSpPr>
          <xdr:cNvPr id="8" name="Скругленный прямоугольник 7"/>
          <xdr:cNvSpPr/>
        </xdr:nvSpPr>
        <xdr:spPr>
          <a:xfrm>
            <a:off x="7924800" y="1524000"/>
            <a:ext cx="1219200" cy="552450"/>
          </a:xfrm>
          <a:prstGeom prst="roundRect">
            <a:avLst/>
          </a:prstGeom>
          <a:solidFill>
            <a:schemeClr val="accent1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000">
                <a:solidFill>
                  <a:sysClr val="windowText" lastClr="000000"/>
                </a:solidFill>
                <a:latin typeface="+mj-lt"/>
              </a:rPr>
              <a:t>Инвестиционный Банк Синара</a:t>
            </a:r>
          </a:p>
        </xdr:txBody>
      </xdr:sp>
      <xdr:sp macro="" textlink="">
        <xdr:nvSpPr>
          <xdr:cNvPr id="9" name="Скругленный прямоугольник 8"/>
          <xdr:cNvSpPr/>
        </xdr:nvSpPr>
        <xdr:spPr>
          <a:xfrm>
            <a:off x="4267200" y="2286000"/>
            <a:ext cx="1219200" cy="552450"/>
          </a:xfrm>
          <a:prstGeom prst="roundRect">
            <a:avLst/>
          </a:prstGeom>
          <a:solidFill>
            <a:schemeClr val="accent1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000">
                <a:solidFill>
                  <a:sysClr val="windowText" lastClr="000000"/>
                </a:solidFill>
                <a:latin typeface="+mj-lt"/>
              </a:rPr>
              <a:t>ИФК</a:t>
            </a:r>
            <a:r>
              <a:rPr lang="ru-RU" sz="1000" baseline="0">
                <a:solidFill>
                  <a:sysClr val="windowText" lastClr="000000"/>
                </a:solidFill>
                <a:latin typeface="+mj-lt"/>
              </a:rPr>
              <a:t> "Солид"</a:t>
            </a:r>
            <a:endParaRPr lang="ru-RU" sz="1000">
              <a:solidFill>
                <a:sysClr val="windowText" lastClr="000000"/>
              </a:solidFill>
              <a:latin typeface="+mj-lt"/>
            </a:endParaRPr>
          </a:p>
        </xdr:txBody>
      </xdr:sp>
      <xdr:sp macro="" textlink="">
        <xdr:nvSpPr>
          <xdr:cNvPr id="10" name="Скругленный прямоугольник 9"/>
          <xdr:cNvSpPr/>
        </xdr:nvSpPr>
        <xdr:spPr>
          <a:xfrm>
            <a:off x="6096000" y="2286000"/>
            <a:ext cx="1219200" cy="552450"/>
          </a:xfrm>
          <a:prstGeom prst="roundRect">
            <a:avLst/>
          </a:prstGeom>
          <a:solidFill>
            <a:schemeClr val="accent1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000">
                <a:solidFill>
                  <a:sysClr val="windowText" lastClr="000000"/>
                </a:solidFill>
                <a:latin typeface="+mj-lt"/>
              </a:rPr>
              <a:t>ИК "Иволга Капитал"</a:t>
            </a:r>
          </a:p>
        </xdr:txBody>
      </xdr:sp>
      <xdr:sp macro="" textlink="">
        <xdr:nvSpPr>
          <xdr:cNvPr id="11" name="Скругленный прямоугольник 10"/>
          <xdr:cNvSpPr/>
        </xdr:nvSpPr>
        <xdr:spPr>
          <a:xfrm>
            <a:off x="7924800" y="2286000"/>
            <a:ext cx="1219200" cy="552450"/>
          </a:xfrm>
          <a:prstGeom prst="roundRect">
            <a:avLst/>
          </a:prstGeom>
          <a:solidFill>
            <a:schemeClr val="accent1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000">
                <a:solidFill>
                  <a:sysClr val="windowText" lastClr="000000"/>
                </a:solidFill>
                <a:latin typeface="+mj-lt"/>
              </a:rPr>
              <a:t>Ренессанс Капитал</a:t>
            </a:r>
          </a:p>
        </xdr:txBody>
      </xdr:sp>
      <xdr:sp macro="" textlink="">
        <xdr:nvSpPr>
          <xdr:cNvPr id="12" name="Скругленный прямоугольник 11"/>
          <xdr:cNvSpPr/>
        </xdr:nvSpPr>
        <xdr:spPr>
          <a:xfrm>
            <a:off x="4267200" y="3048000"/>
            <a:ext cx="1219200" cy="552450"/>
          </a:xfrm>
          <a:prstGeom prst="roundRect">
            <a:avLst/>
          </a:prstGeom>
          <a:solidFill>
            <a:schemeClr val="accent1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000">
                <a:solidFill>
                  <a:sysClr val="windowText" lastClr="000000"/>
                </a:solidFill>
                <a:latin typeface="+mj-lt"/>
              </a:rPr>
              <a:t>Сбербанк</a:t>
            </a:r>
          </a:p>
        </xdr:txBody>
      </xdr:sp>
      <xdr:sp macro="" textlink="">
        <xdr:nvSpPr>
          <xdr:cNvPr id="13" name="Скругленный прямоугольник 12"/>
          <xdr:cNvSpPr/>
        </xdr:nvSpPr>
        <xdr:spPr>
          <a:xfrm>
            <a:off x="6096000" y="3048000"/>
            <a:ext cx="1219200" cy="552450"/>
          </a:xfrm>
          <a:prstGeom prst="roundRect">
            <a:avLst/>
          </a:prstGeom>
          <a:solidFill>
            <a:schemeClr val="accent1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000">
                <a:solidFill>
                  <a:sysClr val="windowText" lastClr="000000"/>
                </a:solidFill>
                <a:latin typeface="+mj-lt"/>
              </a:rPr>
              <a:t>Старт Капитал</a:t>
            </a:r>
          </a:p>
        </xdr:txBody>
      </xdr:sp>
      <xdr:sp macro="" textlink="">
        <xdr:nvSpPr>
          <xdr:cNvPr id="14" name="Скругленный прямоугольник 13"/>
          <xdr:cNvSpPr/>
        </xdr:nvSpPr>
        <xdr:spPr>
          <a:xfrm>
            <a:off x="7924800" y="3048000"/>
            <a:ext cx="1219200" cy="552450"/>
          </a:xfrm>
          <a:prstGeom prst="roundRect">
            <a:avLst/>
          </a:prstGeom>
          <a:solidFill>
            <a:schemeClr val="accent1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000">
                <a:solidFill>
                  <a:sysClr val="windowText" lastClr="000000"/>
                </a:solidFill>
                <a:latin typeface="+mj-lt"/>
              </a:rPr>
              <a:t>Совкомбанк</a:t>
            </a:r>
          </a:p>
        </xdr:txBody>
      </xdr:sp>
      <xdr:sp macro="" textlink="">
        <xdr:nvSpPr>
          <xdr:cNvPr id="15" name="Скругленный прямоугольник 14"/>
          <xdr:cNvSpPr/>
        </xdr:nvSpPr>
        <xdr:spPr>
          <a:xfrm>
            <a:off x="4267200" y="3810000"/>
            <a:ext cx="1219200" cy="552450"/>
          </a:xfrm>
          <a:prstGeom prst="roundRect">
            <a:avLst/>
          </a:prstGeom>
          <a:solidFill>
            <a:schemeClr val="accent1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000">
                <a:solidFill>
                  <a:sysClr val="windowText" lastClr="000000"/>
                </a:solidFill>
                <a:latin typeface="+mj-lt"/>
              </a:rPr>
              <a:t>Т-Банк</a:t>
            </a:r>
          </a:p>
        </xdr:txBody>
      </xdr:sp>
      <xdr:sp macro="" textlink="">
        <xdr:nvSpPr>
          <xdr:cNvPr id="16" name="Скругленный прямоугольник 15"/>
          <xdr:cNvSpPr/>
        </xdr:nvSpPr>
        <xdr:spPr>
          <a:xfrm>
            <a:off x="6096000" y="3810000"/>
            <a:ext cx="1219200" cy="552450"/>
          </a:xfrm>
          <a:prstGeom prst="roundRect">
            <a:avLst/>
          </a:prstGeom>
          <a:solidFill>
            <a:schemeClr val="accent1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000">
                <a:solidFill>
                  <a:sysClr val="windowText" lastClr="000000"/>
                </a:solidFill>
                <a:latin typeface="+mj-lt"/>
              </a:rPr>
              <a:t>Финам</a:t>
            </a:r>
          </a:p>
        </xdr:txBody>
      </xdr:sp>
      <xdr:sp macro="" textlink="">
        <xdr:nvSpPr>
          <xdr:cNvPr id="17" name="Скругленный прямоугольник 16"/>
          <xdr:cNvSpPr/>
        </xdr:nvSpPr>
        <xdr:spPr>
          <a:xfrm>
            <a:off x="7924800" y="3810000"/>
            <a:ext cx="1219200" cy="552450"/>
          </a:xfrm>
          <a:prstGeom prst="roundRect">
            <a:avLst/>
          </a:prstGeom>
          <a:solidFill>
            <a:schemeClr val="accent1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000">
                <a:solidFill>
                  <a:sysClr val="windowText" lastClr="000000"/>
                </a:solidFill>
                <a:latin typeface="+mj-lt"/>
              </a:rPr>
              <a:t>Юнисервис Капитал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1114425</xdr:colOff>
      <xdr:row>12</xdr:row>
      <xdr:rowOff>47625</xdr:rowOff>
    </xdr:from>
    <xdr:to>
      <xdr:col>7</xdr:col>
      <xdr:colOff>438150</xdr:colOff>
      <xdr:row>25</xdr:row>
      <xdr:rowOff>49531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</xdr:colOff>
      <xdr:row>5</xdr:row>
      <xdr:rowOff>11430</xdr:rowOff>
    </xdr:from>
    <xdr:to>
      <xdr:col>19</xdr:col>
      <xdr:colOff>327661</xdr:colOff>
      <xdr:row>25</xdr:row>
      <xdr:rowOff>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</xdr:colOff>
      <xdr:row>5</xdr:row>
      <xdr:rowOff>9525</xdr:rowOff>
    </xdr:from>
    <xdr:to>
      <xdr:col>17</xdr:col>
      <xdr:colOff>445135</xdr:colOff>
      <xdr:row>25</xdr:row>
      <xdr:rowOff>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5</xdr:row>
      <xdr:rowOff>9525</xdr:rowOff>
    </xdr:from>
    <xdr:to>
      <xdr:col>12</xdr:col>
      <xdr:colOff>485775</xdr:colOff>
      <xdr:row>17</xdr:row>
      <xdr:rowOff>85725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1000124</xdr:colOff>
      <xdr:row>1</xdr:row>
      <xdr:rowOff>180974</xdr:rowOff>
    </xdr:from>
    <xdr:to>
      <xdr:col>17</xdr:col>
      <xdr:colOff>85724</xdr:colOff>
      <xdr:row>19</xdr:row>
      <xdr:rowOff>161925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952500</xdr:colOff>
      <xdr:row>4</xdr:row>
      <xdr:rowOff>0</xdr:rowOff>
    </xdr:from>
    <xdr:to>
      <xdr:col>10</xdr:col>
      <xdr:colOff>569595</xdr:colOff>
      <xdr:row>19</xdr:row>
      <xdr:rowOff>66675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13335</xdr:colOff>
      <xdr:row>4</xdr:row>
      <xdr:rowOff>9524</xdr:rowOff>
    </xdr:from>
    <xdr:to>
      <xdr:col>17</xdr:col>
      <xdr:colOff>571500</xdr:colOff>
      <xdr:row>19</xdr:row>
      <xdr:rowOff>47624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6</xdr:row>
      <xdr:rowOff>0</xdr:rowOff>
    </xdr:from>
    <xdr:to>
      <xdr:col>14</xdr:col>
      <xdr:colOff>572400</xdr:colOff>
      <xdr:row>16</xdr:row>
      <xdr:rowOff>190200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1381125</xdr:colOff>
      <xdr:row>4</xdr:row>
      <xdr:rowOff>0</xdr:rowOff>
    </xdr:from>
    <xdr:to>
      <xdr:col>15</xdr:col>
      <xdr:colOff>308423</xdr:colOff>
      <xdr:row>29</xdr:row>
      <xdr:rowOff>158114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16</xdr:col>
      <xdr:colOff>24000</xdr:colOff>
      <xdr:row>20</xdr:row>
      <xdr:rowOff>177000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lanevskiydv/AppData/Local/Microsoft/Windows/INetCache/Content.Outlook/F8FWB8DH/fi_review_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B5" t="str">
            <v>Волатильность за 3 мес., %</v>
          </cell>
        </row>
      </sheetData>
      <sheetData sheetId="39" refreshError="1"/>
      <sheetData sheetId="40">
        <row r="7">
          <cell r="C7" t="str">
            <v>медиана 2022-2023</v>
          </cell>
          <cell r="F7" t="str">
            <v>медиана 2024</v>
          </cell>
          <cell r="H7" t="str">
            <v>база</v>
          </cell>
          <cell r="I7" t="str">
            <v>диапазон изменения цены 2022-2023</v>
          </cell>
          <cell r="J7" t="str">
            <v>база</v>
          </cell>
          <cell r="K7" t="str">
            <v>диапазон изменения цены 2024</v>
          </cell>
        </row>
        <row r="8">
          <cell r="A8" t="str">
            <v>0</v>
          </cell>
          <cell r="C8">
            <v>100</v>
          </cell>
          <cell r="F8">
            <v>100</v>
          </cell>
          <cell r="H8">
            <v>100</v>
          </cell>
          <cell r="I8">
            <v>0</v>
          </cell>
          <cell r="J8">
            <v>100</v>
          </cell>
          <cell r="K8">
            <v>0</v>
          </cell>
        </row>
        <row r="9">
          <cell r="A9">
            <v>1</v>
          </cell>
          <cell r="C9">
            <v>99.850746268656721</v>
          </cell>
          <cell r="F9">
            <v>99.195710455764072</v>
          </cell>
          <cell r="H9">
            <v>91.139240506329116</v>
          </cell>
          <cell r="I9">
            <v>48.80163517280161</v>
          </cell>
          <cell r="J9">
            <v>93.111111111111114</v>
          </cell>
          <cell r="K9">
            <v>9.646783625731004</v>
          </cell>
        </row>
        <row r="10">
          <cell r="A10">
            <v>2</v>
          </cell>
          <cell r="C10">
            <v>100.50788091068301</v>
          </cell>
          <cell r="F10">
            <v>99.553001277139202</v>
          </cell>
          <cell r="H10">
            <v>83.603020496224374</v>
          </cell>
          <cell r="I10">
            <v>70.184131948646197</v>
          </cell>
          <cell r="J10">
            <v>91.23456790123457</v>
          </cell>
          <cell r="K10">
            <v>24.791458124791433</v>
          </cell>
        </row>
        <row r="11">
          <cell r="A11">
            <v>3</v>
          </cell>
          <cell r="C11">
            <v>99.451476793248943</v>
          </cell>
          <cell r="F11">
            <v>98.525798525798521</v>
          </cell>
          <cell r="H11">
            <v>81.374321880650996</v>
          </cell>
          <cell r="I11">
            <v>68.409954245907016</v>
          </cell>
          <cell r="J11">
            <v>92.777777777777786</v>
          </cell>
          <cell r="K11">
            <v>16.031031031031006</v>
          </cell>
        </row>
        <row r="12">
          <cell r="A12">
            <v>4</v>
          </cell>
          <cell r="C12">
            <v>99.261603375527415</v>
          </cell>
          <cell r="F12">
            <v>98.915279596035163</v>
          </cell>
          <cell r="H12">
            <v>84.538878842676311</v>
          </cell>
          <cell r="I12">
            <v>56.880104858186584</v>
          </cell>
          <cell r="J12">
            <v>89.097408400357452</v>
          </cell>
          <cell r="K12">
            <v>16.692065283853069</v>
          </cell>
        </row>
        <row r="13">
          <cell r="A13">
            <v>5</v>
          </cell>
          <cell r="C13">
            <v>102.15189873417721</v>
          </cell>
          <cell r="F13">
            <v>99.497487437185924</v>
          </cell>
          <cell r="H13">
            <v>84.388185654008424</v>
          </cell>
          <cell r="I13">
            <v>46.739970306362295</v>
          </cell>
          <cell r="J13">
            <v>91.563492063492063</v>
          </cell>
          <cell r="K13">
            <v>14.910192147034252</v>
          </cell>
        </row>
        <row r="14">
          <cell r="A14">
            <v>6</v>
          </cell>
          <cell r="C14">
            <v>105.69620253164555</v>
          </cell>
          <cell r="F14">
            <v>99.195810734991582</v>
          </cell>
          <cell r="H14">
            <v>84.418324291742024</v>
          </cell>
          <cell r="I14">
            <v>44.217022464410107</v>
          </cell>
          <cell r="J14">
            <v>88.873015873015873</v>
          </cell>
          <cell r="K14">
            <v>18.021720969089387</v>
          </cell>
        </row>
        <row r="15">
          <cell r="A15">
            <v>7</v>
          </cell>
          <cell r="C15">
            <v>107.46460746460747</v>
          </cell>
          <cell r="F15">
            <v>99.027925061859307</v>
          </cell>
          <cell r="H15">
            <v>84.538878842676311</v>
          </cell>
          <cell r="I15">
            <v>44.09646791347582</v>
          </cell>
          <cell r="J15">
            <v>89.787878787878782</v>
          </cell>
          <cell r="K15">
            <v>15.254226475279111</v>
          </cell>
        </row>
        <row r="16">
          <cell r="A16">
            <v>8</v>
          </cell>
          <cell r="C16">
            <v>104.21940928270041</v>
          </cell>
          <cell r="F16">
            <v>99.612676056338032</v>
          </cell>
          <cell r="H16">
            <v>82.089552238805979</v>
          </cell>
          <cell r="I16">
            <v>51.227801548346449</v>
          </cell>
          <cell r="J16">
            <v>91.575757575757578</v>
          </cell>
          <cell r="K16">
            <v>13.897926634768737</v>
          </cell>
        </row>
        <row r="17">
          <cell r="A17">
            <v>9</v>
          </cell>
          <cell r="C17">
            <v>103.83966244725738</v>
          </cell>
          <cell r="F17">
            <v>99.73488865323435</v>
          </cell>
          <cell r="H17">
            <v>82.670283303194694</v>
          </cell>
          <cell r="I17">
            <v>50.359438652701741</v>
          </cell>
          <cell r="J17">
            <v>91.666666666666657</v>
          </cell>
          <cell r="K17">
            <v>14.122807017543863</v>
          </cell>
        </row>
        <row r="18">
          <cell r="A18">
            <v>10</v>
          </cell>
          <cell r="C18">
            <v>104.0295358649789</v>
          </cell>
          <cell r="F18">
            <v>98.487903225806448</v>
          </cell>
          <cell r="H18">
            <v>81.630500301386377</v>
          </cell>
          <cell r="I18">
            <v>47.364386243835725</v>
          </cell>
          <cell r="J18">
            <v>90</v>
          </cell>
          <cell r="K18">
            <v>14.957894736842121</v>
          </cell>
        </row>
        <row r="19">
          <cell r="A19">
            <v>11</v>
          </cell>
          <cell r="C19">
            <v>104.59641255605381</v>
          </cell>
          <cell r="F19">
            <v>98.118279569892465</v>
          </cell>
          <cell r="H19">
            <v>82.429174201326092</v>
          </cell>
          <cell r="I19">
            <v>46.086325958469374</v>
          </cell>
          <cell r="J19">
            <v>89.757575757575765</v>
          </cell>
          <cell r="K19">
            <v>15.254580591779003</v>
          </cell>
        </row>
        <row r="20">
          <cell r="A20">
            <v>12</v>
          </cell>
          <cell r="C20">
            <v>104.67610467610469</v>
          </cell>
          <cell r="F20">
            <v>97.770579268292678</v>
          </cell>
          <cell r="H20">
            <v>82.218203737191089</v>
          </cell>
          <cell r="I20">
            <v>45.186717963032621</v>
          </cell>
          <cell r="J20">
            <v>89.393939393939391</v>
          </cell>
          <cell r="K20">
            <v>17.226595485432213</v>
          </cell>
        </row>
        <row r="21">
          <cell r="A21">
            <v>13</v>
          </cell>
          <cell r="C21">
            <v>105.80223080223081</v>
          </cell>
          <cell r="F21">
            <v>97.207493814068584</v>
          </cell>
          <cell r="H21">
            <v>82.022302591922838</v>
          </cell>
          <cell r="I21">
            <v>45.814066855184862</v>
          </cell>
          <cell r="J21">
            <v>89.393939393939391</v>
          </cell>
          <cell r="K21">
            <v>17.600637004040792</v>
          </cell>
        </row>
        <row r="22">
          <cell r="A22">
            <v>14</v>
          </cell>
          <cell r="C22">
            <v>105.21235521235522</v>
          </cell>
          <cell r="F22">
            <v>98.76543209876543</v>
          </cell>
          <cell r="H22">
            <v>82.112718505123567</v>
          </cell>
          <cell r="I22">
            <v>45.164366825653033</v>
          </cell>
          <cell r="J22">
            <v>89.030303030303031</v>
          </cell>
          <cell r="K22">
            <v>18.41312319000744</v>
          </cell>
        </row>
        <row r="23">
          <cell r="A23">
            <v>15</v>
          </cell>
          <cell r="C23">
            <v>106.39210639210638</v>
          </cell>
          <cell r="F23">
            <v>98.974902792506185</v>
          </cell>
          <cell r="H23">
            <v>83.077154912597948</v>
          </cell>
          <cell r="I23">
            <v>42.881617858255382</v>
          </cell>
          <cell r="J23">
            <v>88.575757575757578</v>
          </cell>
          <cell r="K23">
            <v>21.261534363647698</v>
          </cell>
        </row>
        <row r="24">
          <cell r="A24">
            <v>16</v>
          </cell>
          <cell r="C24">
            <v>106.0762331838565</v>
          </cell>
          <cell r="F24">
            <v>99.049049049049046</v>
          </cell>
          <cell r="H24">
            <v>82.417910447761201</v>
          </cell>
          <cell r="I24">
            <v>43.940350977614315</v>
          </cell>
          <cell r="J24">
            <v>87.788944723618087</v>
          </cell>
          <cell r="K24">
            <v>26.798674502115972</v>
          </cell>
        </row>
        <row r="25">
          <cell r="A25">
            <v>17</v>
          </cell>
          <cell r="C25">
            <v>105.73991031390135</v>
          </cell>
          <cell r="F25">
            <v>97.274885772869652</v>
          </cell>
          <cell r="H25">
            <v>81.194029850746261</v>
          </cell>
          <cell r="I25">
            <v>40.434285905086284</v>
          </cell>
          <cell r="J25">
            <v>88.417085427135675</v>
          </cell>
          <cell r="K25">
            <v>25.067111318703112</v>
          </cell>
        </row>
        <row r="26">
          <cell r="A26">
            <v>18</v>
          </cell>
          <cell r="C26">
            <v>104.85232067510549</v>
          </cell>
          <cell r="F26">
            <v>97.126521682973291</v>
          </cell>
          <cell r="H26">
            <v>80.074626865671632</v>
          </cell>
          <cell r="I26">
            <v>37.966280772551428</v>
          </cell>
          <cell r="J26">
            <v>89.396984924623112</v>
          </cell>
          <cell r="K26">
            <v>21.225794203860147</v>
          </cell>
        </row>
        <row r="27">
          <cell r="A27">
            <v>19</v>
          </cell>
          <cell r="C27">
            <v>102.53164556962024</v>
          </cell>
          <cell r="F27">
            <v>97.814768791780281</v>
          </cell>
          <cell r="H27">
            <v>80.835820895522389</v>
          </cell>
          <cell r="I27">
            <v>32.626946761876141</v>
          </cell>
          <cell r="J27">
            <v>86.593568598544181</v>
          </cell>
          <cell r="K27">
            <v>24.8895060227388</v>
          </cell>
        </row>
        <row r="28">
          <cell r="A28">
            <v>20</v>
          </cell>
          <cell r="C28">
            <v>104.20315236427319</v>
          </cell>
          <cell r="F28">
            <v>98.092917027149511</v>
          </cell>
          <cell r="H28">
            <v>77.0597014925373</v>
          </cell>
          <cell r="I28">
            <v>42.786894864126154</v>
          </cell>
          <cell r="J28">
            <v>84.446696765871181</v>
          </cell>
          <cell r="K28">
            <v>26.574355865707773</v>
          </cell>
        </row>
        <row r="29">
          <cell r="A29">
            <v>21</v>
          </cell>
          <cell r="C29">
            <v>106.27802690582959</v>
          </cell>
          <cell r="F29">
            <v>98.088966709656376</v>
          </cell>
          <cell r="H29">
            <v>76.567164179104481</v>
          </cell>
          <cell r="I29">
            <v>44.837437930195634</v>
          </cell>
          <cell r="J29">
            <v>82.990878098221685</v>
          </cell>
          <cell r="K29">
            <v>31.746357734955808</v>
          </cell>
        </row>
        <row r="30">
          <cell r="A30">
            <v>22</v>
          </cell>
          <cell r="C30">
            <v>105.48523206751055</v>
          </cell>
          <cell r="F30">
            <v>96.934653043848456</v>
          </cell>
          <cell r="H30">
            <v>73.432835820895519</v>
          </cell>
          <cell r="I30">
            <v>44.36038885152378</v>
          </cell>
          <cell r="J30">
            <v>80.042384594121444</v>
          </cell>
          <cell r="K30">
            <v>36.602462983959711</v>
          </cell>
        </row>
        <row r="31">
          <cell r="A31">
            <v>23</v>
          </cell>
          <cell r="C31">
            <v>105.31390134529148</v>
          </cell>
          <cell r="F31">
            <v>96.881439366195465</v>
          </cell>
          <cell r="H31">
            <v>73.567164179104466</v>
          </cell>
          <cell r="I31">
            <v>48.676364104692283</v>
          </cell>
          <cell r="J31">
            <v>77.010964710218374</v>
          </cell>
          <cell r="K31">
            <v>38.455652084245813</v>
          </cell>
        </row>
        <row r="32">
          <cell r="A32">
            <v>24</v>
          </cell>
          <cell r="C32">
            <v>104.66367713004485</v>
          </cell>
          <cell r="F32">
            <v>96.156581131111949</v>
          </cell>
          <cell r="H32">
            <v>74.477611940298502</v>
          </cell>
          <cell r="I32">
            <v>56.338942869544908</v>
          </cell>
          <cell r="J32">
            <v>80.816364138947748</v>
          </cell>
          <cell r="K32">
            <v>36.632672704141839</v>
          </cell>
        </row>
        <row r="33">
          <cell r="A33">
            <v>25</v>
          </cell>
          <cell r="C33">
            <v>103.83408071748879</v>
          </cell>
          <cell r="F33">
            <v>95.593128843128852</v>
          </cell>
          <cell r="H33">
            <v>73.955223880597003</v>
          </cell>
          <cell r="I33">
            <v>53.857176247239366</v>
          </cell>
          <cell r="J33">
            <v>81.387634755367188</v>
          </cell>
          <cell r="K33">
            <v>33.424409381532016</v>
          </cell>
        </row>
        <row r="34">
          <cell r="A34">
            <v>26</v>
          </cell>
          <cell r="C34">
            <v>103.69955156950672</v>
          </cell>
          <cell r="F34">
            <v>96.31449631449631</v>
          </cell>
          <cell r="H34">
            <v>75.820895522388057</v>
          </cell>
          <cell r="I34">
            <v>54.244620616953583</v>
          </cell>
          <cell r="J34">
            <v>82.714456832212292</v>
          </cell>
          <cell r="K34">
            <v>28.095343055575242</v>
          </cell>
        </row>
        <row r="35">
          <cell r="A35">
            <v>27</v>
          </cell>
          <cell r="C35">
            <v>106.1883408071749</v>
          </cell>
          <cell r="F35">
            <v>96.633906633906648</v>
          </cell>
          <cell r="H35">
            <v>74.671641791044777</v>
          </cell>
          <cell r="I35">
            <v>52.765239001540706</v>
          </cell>
          <cell r="J35">
            <v>83.036948309223263</v>
          </cell>
          <cell r="K35">
            <v>26.837747782042854</v>
          </cell>
        </row>
        <row r="36">
          <cell r="A36">
            <v>28</v>
          </cell>
          <cell r="C36">
            <v>110.11368511368511</v>
          </cell>
          <cell r="F36">
            <v>97.222222222222214</v>
          </cell>
          <cell r="H36">
            <v>79.134328358208961</v>
          </cell>
          <cell r="I36">
            <v>49.572926355757176</v>
          </cell>
          <cell r="J36">
            <v>83.276513406431405</v>
          </cell>
          <cell r="K36">
            <v>28.300071594503692</v>
          </cell>
        </row>
        <row r="37">
          <cell r="A37">
            <v>29</v>
          </cell>
          <cell r="C37">
            <v>109.27713427713428</v>
          </cell>
          <cell r="F37">
            <v>98.728728728728726</v>
          </cell>
          <cell r="H37">
            <v>82.358208955223873</v>
          </cell>
          <cell r="I37">
            <v>46.261158254747343</v>
          </cell>
          <cell r="J37">
            <v>81.562701557173128</v>
          </cell>
          <cell r="K37">
            <v>28.648631900840712</v>
          </cell>
        </row>
        <row r="38">
          <cell r="A38">
            <v>30</v>
          </cell>
          <cell r="C38">
            <v>109.00900900900901</v>
          </cell>
          <cell r="F38">
            <v>89.276139410187668</v>
          </cell>
          <cell r="H38">
            <v>79.850746268656707</v>
          </cell>
          <cell r="I38">
            <v>48.784600487495425</v>
          </cell>
          <cell r="J38">
            <v>82.364323228600384</v>
          </cell>
          <cell r="K38">
            <v>28.14624344430031</v>
          </cell>
        </row>
        <row r="39">
          <cell r="A39">
            <v>31</v>
          </cell>
          <cell r="C39">
            <v>105.64135564135564</v>
          </cell>
          <cell r="F39">
            <v>91.891891891891902</v>
          </cell>
          <cell r="H39">
            <v>82.238805970149258</v>
          </cell>
          <cell r="I39">
            <v>52.308972872931577</v>
          </cell>
          <cell r="J39">
            <v>82.788944723618087</v>
          </cell>
          <cell r="K39">
            <v>27.740324025213042</v>
          </cell>
        </row>
        <row r="40">
          <cell r="A40">
            <v>32</v>
          </cell>
          <cell r="C40">
            <v>105.63063063063063</v>
          </cell>
          <cell r="F40">
            <v>89.852579852579851</v>
          </cell>
          <cell r="H40">
            <v>83.835820895522389</v>
          </cell>
          <cell r="I40">
            <v>49.9209704116045</v>
          </cell>
          <cell r="J40">
            <v>79.246231155778887</v>
          </cell>
          <cell r="K40">
            <v>30.890293998513243</v>
          </cell>
        </row>
        <row r="41">
          <cell r="A41">
            <v>33</v>
          </cell>
          <cell r="C41">
            <v>104.17202917202917</v>
          </cell>
          <cell r="F41">
            <v>88.739946380697049</v>
          </cell>
          <cell r="H41">
            <v>83.597014925373131</v>
          </cell>
          <cell r="I41">
            <v>80.259487316779328</v>
          </cell>
          <cell r="J41">
            <v>77.8643216080402</v>
          </cell>
          <cell r="K41">
            <v>39.120478674745243</v>
          </cell>
        </row>
        <row r="42">
          <cell r="A42">
            <v>34</v>
          </cell>
          <cell r="C42">
            <v>103.17460317460319</v>
          </cell>
          <cell r="F42">
            <v>91.867739052725639</v>
          </cell>
          <cell r="H42">
            <v>83.582089552238799</v>
          </cell>
          <cell r="I42">
            <v>93.547955290810521</v>
          </cell>
          <cell r="J42">
            <v>78.91959798994975</v>
          </cell>
          <cell r="K42">
            <v>34.548058425744856</v>
          </cell>
        </row>
        <row r="43">
          <cell r="A43">
            <v>35</v>
          </cell>
          <cell r="C43">
            <v>102.27848101265822</v>
          </cell>
          <cell r="F43">
            <v>92.582663092046459</v>
          </cell>
          <cell r="H43">
            <v>80</v>
          </cell>
          <cell r="I43">
            <v>82.645739910313893</v>
          </cell>
          <cell r="J43">
            <v>80.246913580246911</v>
          </cell>
          <cell r="K43">
            <v>31.385777648479475</v>
          </cell>
        </row>
        <row r="44">
          <cell r="A44">
            <v>36</v>
          </cell>
          <cell r="C44">
            <v>101.20253164556961</v>
          </cell>
          <cell r="F44">
            <v>91.867739052725639</v>
          </cell>
          <cell r="H44">
            <v>80.761194029850742</v>
          </cell>
          <cell r="I44">
            <v>74.844187136068541</v>
          </cell>
          <cell r="J44">
            <v>79.992378048780495</v>
          </cell>
          <cell r="K44">
            <v>33.121796571226582</v>
          </cell>
        </row>
        <row r="45">
          <cell r="A45">
            <v>37</v>
          </cell>
          <cell r="C45">
            <v>102.50965250965251</v>
          </cell>
          <cell r="F45">
            <v>90.616621983914214</v>
          </cell>
          <cell r="H45">
            <v>82.089552238805979</v>
          </cell>
          <cell r="I45">
            <v>67.237802021283713</v>
          </cell>
          <cell r="J45">
            <v>82.03125</v>
          </cell>
          <cell r="K45">
            <v>36.385151555319922</v>
          </cell>
        </row>
        <row r="46">
          <cell r="A46">
            <v>38</v>
          </cell>
          <cell r="C46">
            <v>99.056199056199063</v>
          </cell>
          <cell r="F46">
            <v>88.567807998102893</v>
          </cell>
          <cell r="H46">
            <v>79.9402985074627</v>
          </cell>
          <cell r="I46">
            <v>78.265979519443135</v>
          </cell>
          <cell r="J46">
            <v>79.166666666666657</v>
          </cell>
          <cell r="K46">
            <v>40.946447507953366</v>
          </cell>
        </row>
        <row r="47">
          <cell r="A47">
            <v>39</v>
          </cell>
          <cell r="C47">
            <v>101.79324894514767</v>
          </cell>
          <cell r="F47">
            <v>89.646007206328918</v>
          </cell>
          <cell r="H47">
            <v>81.641791044776127</v>
          </cell>
          <cell r="I47">
            <v>75.690047520246324</v>
          </cell>
          <cell r="J47">
            <v>79.289059174116645</v>
          </cell>
          <cell r="K47">
            <v>44.07608752082858</v>
          </cell>
        </row>
        <row r="48">
          <cell r="A48">
            <v>40</v>
          </cell>
          <cell r="C48">
            <v>101.62447257383967</v>
          </cell>
          <cell r="F48">
            <v>93.070643760992283</v>
          </cell>
          <cell r="H48">
            <v>81.194029850746261</v>
          </cell>
          <cell r="I48">
            <v>73.066059835352405</v>
          </cell>
          <cell r="J48">
            <v>77.060301507537687</v>
          </cell>
          <cell r="K48">
            <v>43.901168976732379</v>
          </cell>
        </row>
        <row r="49">
          <cell r="A49">
            <v>41</v>
          </cell>
          <cell r="C49">
            <v>104.32489451476795</v>
          </cell>
          <cell r="F49">
            <v>94.622633845153956</v>
          </cell>
          <cell r="H49">
            <v>81.268656716417908</v>
          </cell>
          <cell r="I49">
            <v>71.152867947259196</v>
          </cell>
          <cell r="J49">
            <v>72.185929648241213</v>
          </cell>
          <cell r="K49">
            <v>52.239662433766568</v>
          </cell>
        </row>
        <row r="50">
          <cell r="A50">
            <v>42</v>
          </cell>
          <cell r="C50">
            <v>104.91561181434599</v>
          </cell>
          <cell r="F50">
            <v>95.651110449144412</v>
          </cell>
          <cell r="H50">
            <v>84.910447761194035</v>
          </cell>
          <cell r="I50">
            <v>67.555919951810438</v>
          </cell>
          <cell r="J50">
            <v>69.095477386934675</v>
          </cell>
          <cell r="K50">
            <v>55.011981078954349</v>
          </cell>
        </row>
        <row r="51">
          <cell r="A51">
            <v>43</v>
          </cell>
          <cell r="C51">
            <v>103.12236286919831</v>
          </cell>
          <cell r="F51">
            <v>95.008787607983322</v>
          </cell>
          <cell r="H51">
            <v>85.171790235081374</v>
          </cell>
          <cell r="I51">
            <v>67.518792724559887</v>
          </cell>
          <cell r="J51">
            <v>71.356783919597987</v>
          </cell>
          <cell r="K51">
            <v>53.245549060253566</v>
          </cell>
        </row>
        <row r="52">
          <cell r="A52">
            <v>44</v>
          </cell>
          <cell r="C52">
            <v>102.65822784810126</v>
          </cell>
          <cell r="F52">
            <v>92.352513818554925</v>
          </cell>
          <cell r="H52">
            <v>85.081374321880645</v>
          </cell>
          <cell r="I52">
            <v>70.344634646729219</v>
          </cell>
          <cell r="J52">
            <v>70.35175879396985</v>
          </cell>
          <cell r="K52">
            <v>52.818972913347224</v>
          </cell>
        </row>
        <row r="53">
          <cell r="A53">
            <v>45</v>
          </cell>
          <cell r="C53">
            <v>101.89873417721518</v>
          </cell>
          <cell r="F53">
            <v>91.929369816390306</v>
          </cell>
          <cell r="H53">
            <v>85.247136829415311</v>
          </cell>
          <cell r="I53">
            <v>69.371697251302194</v>
          </cell>
          <cell r="J53">
            <v>69.195979899497488</v>
          </cell>
          <cell r="K53">
            <v>51.146897442319414</v>
          </cell>
        </row>
        <row r="54">
          <cell r="A54">
            <v>46</v>
          </cell>
          <cell r="C54">
            <v>105.74860574860577</v>
          </cell>
          <cell r="F54">
            <v>91.635243938923423</v>
          </cell>
          <cell r="H54">
            <v>84.116937914406265</v>
          </cell>
          <cell r="I54">
            <v>68.439115897252947</v>
          </cell>
          <cell r="J54">
            <v>69.246231155778901</v>
          </cell>
          <cell r="K54">
            <v>51.220364814528637</v>
          </cell>
        </row>
        <row r="55">
          <cell r="A55">
            <v>47</v>
          </cell>
          <cell r="C55">
            <v>106.37065637065636</v>
          </cell>
          <cell r="F55">
            <v>91.97839079596811</v>
          </cell>
          <cell r="H55">
            <v>82.986738999397218</v>
          </cell>
          <cell r="I55">
            <v>68.134337233786638</v>
          </cell>
          <cell r="J55">
            <v>67.688442211055261</v>
          </cell>
          <cell r="K55">
            <v>51.046092960383419</v>
          </cell>
        </row>
        <row r="56">
          <cell r="A56">
            <v>48</v>
          </cell>
          <cell r="C56">
            <v>110.89661089661089</v>
          </cell>
          <cell r="F56">
            <v>90.986880958962416</v>
          </cell>
          <cell r="H56">
            <v>81.962025316455694</v>
          </cell>
          <cell r="I56">
            <v>67.138334539601871</v>
          </cell>
          <cell r="J56">
            <v>66.130653266331649</v>
          </cell>
          <cell r="K56">
            <v>54.17687589591651</v>
          </cell>
        </row>
        <row r="57">
          <cell r="A57">
            <v>49</v>
          </cell>
          <cell r="C57">
            <v>109.60960960960962</v>
          </cell>
          <cell r="F57">
            <v>90.492494211972698</v>
          </cell>
          <cell r="H57">
            <v>82.172995780590725</v>
          </cell>
          <cell r="I57">
            <v>65.567907857953855</v>
          </cell>
          <cell r="J57">
            <v>62.613065326633169</v>
          </cell>
          <cell r="K57">
            <v>56.598670268983675</v>
          </cell>
        </row>
        <row r="58">
          <cell r="A58">
            <v>50</v>
          </cell>
          <cell r="C58">
            <v>110.76791076791078</v>
          </cell>
          <cell r="F58">
            <v>89.915068144098527</v>
          </cell>
          <cell r="H58">
            <v>81.389391199517775</v>
          </cell>
          <cell r="I58">
            <v>64.832120195924034</v>
          </cell>
          <cell r="J58">
            <v>61.030150753768844</v>
          </cell>
          <cell r="K58">
            <v>59.489467485891815</v>
          </cell>
        </row>
        <row r="59">
          <cell r="A59">
            <v>51</v>
          </cell>
          <cell r="C59">
            <v>111.38996138996137</v>
          </cell>
          <cell r="F59">
            <v>91.171136653895275</v>
          </cell>
          <cell r="H59">
            <v>81.525015069318869</v>
          </cell>
          <cell r="I59">
            <v>66.215888569225712</v>
          </cell>
          <cell r="J59">
            <v>60.552763819095482</v>
          </cell>
          <cell r="K59">
            <v>58.765016315227619</v>
          </cell>
        </row>
        <row r="60">
          <cell r="A60">
            <v>52</v>
          </cell>
          <cell r="C60">
            <v>109.45945945945948</v>
          </cell>
          <cell r="F60">
            <v>89.613452532992767</v>
          </cell>
          <cell r="H60">
            <v>81.253767329716695</v>
          </cell>
          <cell r="I60">
            <v>72.924561338815877</v>
          </cell>
          <cell r="J60">
            <v>61.758793969849243</v>
          </cell>
          <cell r="K60">
            <v>57.258526638139436</v>
          </cell>
        </row>
        <row r="61">
          <cell r="A61">
            <v>53</v>
          </cell>
          <cell r="C61">
            <v>109.49367088607596</v>
          </cell>
          <cell r="F61">
            <v>89.074215281111833</v>
          </cell>
          <cell r="H61">
            <v>80.440024110910187</v>
          </cell>
          <cell r="I61">
            <v>72.858656416878702</v>
          </cell>
          <cell r="J61">
            <v>62.713567839195981</v>
          </cell>
          <cell r="K61">
            <v>53.617291121567554</v>
          </cell>
        </row>
        <row r="62">
          <cell r="A62">
            <v>54</v>
          </cell>
          <cell r="C62">
            <v>106.56118143459916</v>
          </cell>
          <cell r="F62">
            <v>88.972776329098167</v>
          </cell>
          <cell r="H62">
            <v>81.886678722121758</v>
          </cell>
          <cell r="I62">
            <v>72.291649946410814</v>
          </cell>
          <cell r="J62">
            <v>68.969849246231149</v>
          </cell>
          <cell r="K62">
            <v>43.861539937225899</v>
          </cell>
        </row>
        <row r="63">
          <cell r="A63">
            <v>55</v>
          </cell>
          <cell r="C63">
            <v>107.57185757185756</v>
          </cell>
          <cell r="F63">
            <v>88.109917650147537</v>
          </cell>
          <cell r="H63">
            <v>81.404460518384568</v>
          </cell>
          <cell r="I63">
            <v>75.052956514802148</v>
          </cell>
          <cell r="J63">
            <v>68.75</v>
          </cell>
          <cell r="K63">
            <v>47.775273948391657</v>
          </cell>
        </row>
        <row r="64">
          <cell r="A64">
            <v>56</v>
          </cell>
          <cell r="C64">
            <v>110.06006006006007</v>
          </cell>
          <cell r="F64">
            <v>88.25165710567596</v>
          </cell>
          <cell r="H64">
            <v>80.364677516576251</v>
          </cell>
          <cell r="I64">
            <v>76.292659548597669</v>
          </cell>
          <cell r="J64">
            <v>67.889447236180899</v>
          </cell>
          <cell r="K64">
            <v>49.643249829920194</v>
          </cell>
        </row>
        <row r="65">
          <cell r="A65">
            <v>57</v>
          </cell>
          <cell r="C65">
            <v>109.82410982410981</v>
          </cell>
          <cell r="F65">
            <v>87.387533824315426</v>
          </cell>
          <cell r="H65">
            <v>80.244122965641949</v>
          </cell>
          <cell r="I65">
            <v>74.893821856429199</v>
          </cell>
          <cell r="J65">
            <v>65.452261306532662</v>
          </cell>
          <cell r="K65">
            <v>50.31302678113083</v>
          </cell>
        </row>
        <row r="66">
          <cell r="A66">
            <v>58</v>
          </cell>
          <cell r="C66">
            <v>110.38181038181038</v>
          </cell>
          <cell r="F66">
            <v>86.594975330607511</v>
          </cell>
          <cell r="H66">
            <v>79.731766124171187</v>
          </cell>
          <cell r="I66">
            <v>73.926770461194636</v>
          </cell>
          <cell r="J66">
            <v>64.195979899497488</v>
          </cell>
          <cell r="K66">
            <v>50.862344596790962</v>
          </cell>
        </row>
        <row r="67">
          <cell r="A67">
            <v>59</v>
          </cell>
          <cell r="C67">
            <v>111.59373659373659</v>
          </cell>
          <cell r="F67">
            <v>86.215938323420119</v>
          </cell>
          <cell r="H67">
            <v>80.394816154309822</v>
          </cell>
          <cell r="I67">
            <v>72.943848379876485</v>
          </cell>
          <cell r="J67">
            <v>64.321608040200999</v>
          </cell>
          <cell r="K67">
            <v>51.726465484012508</v>
          </cell>
        </row>
        <row r="68">
          <cell r="A68">
            <v>60</v>
          </cell>
          <cell r="C68">
            <v>114.32861432861434</v>
          </cell>
          <cell r="F68">
            <v>85.49465869936401</v>
          </cell>
          <cell r="H68">
            <v>78.993369499698602</v>
          </cell>
          <cell r="I68">
            <v>73.185758848961953</v>
          </cell>
          <cell r="J68">
            <v>64.2713567839196</v>
          </cell>
          <cell r="K68">
            <v>52.695769409081464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queryTables/queryTable1.xml><?xml version="1.0" encoding="utf-8"?>
<queryTable xmlns="http://schemas.openxmlformats.org/spreadsheetml/2006/main" name="ExternalData_1" connectionId="1" autoFormatId="0" applyNumberFormats="0" applyBorderFormats="0" applyFontFormats="1" applyPatternFormats="1" applyAlignmentFormats="0" applyWidthHeightFormats="0">
  <queryTableRefresh preserveSortFilterLayout="0" nextId="6">
    <queryTableFields count="5">
      <queryTableField id="1" name="Рабочая дата" tableColumnId="159"/>
      <queryTableField id="2" name="FTSE Renaissan_EM.Цена" tableColumnId="160"/>
      <queryTableField id="3" name="FTSE Renaissan_EMEA.Цена" tableColumnId="161"/>
      <queryTableField id="4" name="FTSE Renaissan_Global.Цена" tableColumnId="162"/>
      <queryTableField id="5" name="FTSE Renaissan_US.Цена" tableColumnId="163"/>
    </queryTableFields>
  </queryTableRefresh>
</queryTable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Таблица1" displayName="Таблица1" ref="A1:BD34" totalsRowShown="0" headerRowDxfId="88" dataDxfId="87" headerRowCellStyle="Финансовый">
  <autoFilter ref="A1:BD34">
    <filterColumn colId="0">
      <filters>
        <dateGroupItem year="2024" dateTimeGrouping="year"/>
      </filters>
    </filterColumn>
  </autoFilter>
  <sortState ref="A3:BD32">
    <sortCondition ref="F1:F34"/>
  </sortState>
  <tableColumns count="56">
    <tableColumn id="1" name="Дата размещения" dataDxfId="86"/>
    <tableColumn id="54" name="Год" dataDxfId="85"/>
    <tableColumn id="56" name="Квартал" dataDxfId="84"/>
    <tableColumn id="2" name="Месяц года" dataDxfId="83">
      <calculatedColumnFormula>DATE(YEAR(A2),MONTH(A2),1)</calculatedColumnFormula>
    </tableColumn>
    <tableColumn id="3" name="Тип размещения" dataDxfId="82"/>
    <tableColumn id="4" name="cash in /cash out" dataDxfId="81"/>
    <tableColumn id="5" name="lock-up период" dataDxfId="80"/>
    <tableColumn id="6" name="Для расчета количества" dataDxfId="79" dataCellStyle="Финансовый"/>
    <tableColumn id="7" name="Государственный регистрационный номер" dataDxfId="78"/>
    <tableColumn id="8" name="ISIN" dataDxfId="77"/>
    <tableColumn id="9" name="Тикер" dataDxfId="76"/>
    <tableColumn id="10" name="ИНН эмитента" dataDxfId="75"/>
    <tableColumn id="11" name="ОГРН эмитента" dataDxfId="74"/>
    <tableColumn id="12" name="Наименование эмитента (краткое)" dataDxfId="73"/>
    <tableColumn id="55" name="Наименование эмитента (скрытое)" dataDxfId="72"/>
    <tableColumn id="13" name="Наименование эмитента (полное)" dataDxfId="71"/>
    <tableColumn id="14" name="ИНН агента по размещению" dataDxfId="70"/>
    <tableColumn id="15" name="Наименование агента по размещению" dataDxfId="69"/>
    <tableColumn id="16" name="Маркет-мейкер" dataDxfId="68"/>
    <tableColumn id="17" name="Режим торгов" dataDxfId="67"/>
    <tableColumn id="18" name="Порядковый номер в году" dataDxfId="66"/>
    <tableColumn id="19" name="Объем в обращении фактический, шт." dataDxfId="65" dataCellStyle="Финансовый"/>
    <tableColumn id="20" name="Капитализация, руб." dataDxfId="64" dataCellStyle="Финансовый"/>
    <tableColumn id="21" name="Free-Float, %" dataDxfId="63" dataCellStyle="Процентный"/>
    <tableColumn id="22" name="Free-Float, руб." dataDxfId="62" dataCellStyle="Финансовый"/>
    <tableColumn id="23" name="Объем размещения, шт." dataDxfId="61" dataCellStyle="Финансовый"/>
    <tableColumn id="24" name="Аллокация" dataDxfId="60" dataCellStyle="Процентный"/>
    <tableColumn id="25" name="Объем поданных биржевых заявок, руб." dataDxfId="59" dataCellStyle="Финансовый"/>
    <tableColumn id="26" name="Объем биржевого размещения, руб." dataDxfId="58" dataCellStyle="Финансовый"/>
    <tableColumn id="27" name="Объем внебиржевого размещения, руб." dataDxfId="57" dataCellStyle="Финансовый"/>
    <tableColumn id="28" name="Общий объем размещения, руб." dataDxfId="56" dataCellStyle="Финансовый"/>
    <tableColumn id="29" name="Количество сделок, шт." dataDxfId="55" dataCellStyle="Финансовый"/>
    <tableColumn id="30" name="Средняя цена размещения, руб." dataDxfId="54" dataCellStyle="Финансовый"/>
    <tableColumn id="31" name="Средний объем сделки, руб." dataDxfId="53" dataCellStyle="Финансовый"/>
    <tableColumn id="32" name="Биржа первичного листинга" dataDxfId="52"/>
    <tableColumn id="33" name="Дата включения в список" dataDxfId="51"/>
    <tableColumn id="34" name="Уровень листинга" dataDxfId="50"/>
    <tableColumn id="35" name="Тип инструмента" dataDxfId="49"/>
    <tableColumn id="36" name="Тип инструмента (ОПФ)" dataDxfId="48"/>
    <tableColumn id="37" name="Количество новых инвесторов" dataDxfId="47"/>
    <tableColumn id="38" name="Физические лица" dataDxfId="46" dataCellStyle="Финансовый"/>
    <tableColumn id="39" name="УК" dataDxfId="45" dataCellStyle="Финансовый"/>
    <tableColumn id="40" name="КО" dataDxfId="44" dataCellStyle="Финансовый"/>
    <tableColumn id="41" name="Прочие инст. инв." dataDxfId="43" dataCellStyle="Финансовый"/>
    <tableColumn id="42" name="Юридические лица" dataDxfId="42" dataCellStyle="Финансовый"/>
    <tableColumn id="43" name="Физические лица %" dataDxfId="41" dataCellStyle="Процентный">
      <calculatedColumnFormula>Таблица1[[#This Row],[Физические лица]]/Таблица1[[#This Row],[Объем биржевого размещения, руб.]]</calculatedColumnFormula>
    </tableColumn>
    <tableColumn id="44" name="УК %" dataDxfId="40" dataCellStyle="Процентный">
      <calculatedColumnFormula>Таблица1[[#This Row],[УК]]/Таблица1[[#This Row],[Объем биржевого размещения, руб.]]</calculatedColumnFormula>
    </tableColumn>
    <tableColumn id="45" name="КО %" dataDxfId="39" dataCellStyle="Процентный">
      <calculatedColumnFormula>Таблица1[[#This Row],[КО]]/Таблица1[[#This Row],[Объем биржевого размещения, руб.]]</calculatedColumnFormula>
    </tableColumn>
    <tableColumn id="46" name="Прочие инст. инв. %" dataDxfId="38" dataCellStyle="Процентный">
      <calculatedColumnFormula>Таблица1[[#This Row],[Прочие инст. инв.]]/Таблица1[[#This Row],[Объем биржевого размещения, руб.]]</calculatedColumnFormula>
    </tableColumn>
    <tableColumn id="47" name="Юридические лица %" dataDxfId="37" dataCellStyle="Процентный">
      <calculatedColumnFormula>Таблица1[[#This Row],[Юридические лица]]/Таблица1[[#This Row],[Объем биржевого размещения, руб.]]</calculatedColumnFormula>
    </tableColumn>
    <tableColumn id="48" name="ROE" dataDxfId="36"/>
    <tableColumn id="49" name="ROA" dataDxfId="35"/>
    <tableColumn id="50" name="P/E" dataDxfId="34"/>
    <tableColumn id="51" name="P/BV" dataDxfId="33"/>
    <tableColumn id="52" name="P/S" dataDxfId="32"/>
    <tableColumn id="53" name="посредники" dataDxfId="31"/>
  </tableColumns>
  <tableStyleInfo name="TableStyleMedium14" showFirstColumn="0" showLastColumn="0" showRowStripes="1" showColumnStripes="0"/>
</table>
</file>

<file path=xl/tables/table2.xml><?xml version="1.0" encoding="utf-8"?>
<table xmlns="http://schemas.openxmlformats.org/spreadsheetml/2006/main" id="4" name="Таблица15" displayName="Таблица15" ref="A1:I57" totalsRowShown="0">
  <autoFilter ref="A1:I57"/>
  <tableColumns count="9">
    <tableColumn id="1" name="security_id"/>
    <tableColumn id="2" name="trade_date"/>
    <tableColumn id="12" name="Год" dataDxfId="30"/>
    <tableColumn id="3" name="buy_sell"/>
    <tableColumn id="4" name="q_investor"/>
    <tableColumn id="5" name="sum(val_sum)" dataDxfId="29" dataCellStyle="Финансовый"/>
    <tableColumn id="8" name="Количество ФЛ" dataDxfId="28" dataCellStyle="Финансовый"/>
    <tableColumn id="9" name="Наименование эмитента (краткое)" dataDxfId="27"/>
    <tableColumn id="10" name="Наименование эмитента (скрытое)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7" name="Таблица18" displayName="Таблица18" ref="A1:M9481" totalsRowShown="0">
  <autoFilter ref="A1:M9481"/>
  <tableColumns count="13">
    <tableColumn id="1" name="security_id"/>
    <tableColumn id="2" name="trade_date" dataDxfId="26"/>
    <tableColumn id="3" name="buy_sell"/>
    <tableColumn id="4" name="short_name"/>
    <tableColumn id="5" name="board_type"/>
    <tableColumn id="6" name="q_investor"/>
    <tableColumn id="7" name="period_years" dataDxfId="25" dataCellStyle="Финансовый"/>
    <tableColumn id="14" name="КЛАССИФИКАТОР ИТОГ"/>
    <tableColumn id="8" name="period_years_sd"/>
    <tableColumn id="9" name="client_type_name"/>
    <tableColumn id="10" name="party_name_type"/>
    <tableColumn id="11" name="val_sum" dataDxfId="24" dataCellStyle="Финансовый"/>
    <tableColumn id="12" name="quantity_person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8" name="Таблица19" displayName="Таблица19" ref="A1:G160" totalsRowShown="0">
  <autoFilter ref="A1:G160"/>
  <tableColumns count="7">
    <tableColumn id="1" name="security_id"/>
    <tableColumn id="2" name="trade_date" dataDxfId="23"/>
    <tableColumn id="3" name="buy_sell"/>
    <tableColumn id="4" name="q_investor"/>
    <tableColumn id="5" name="val_type"/>
    <tableColumn id="6" name="sum(val_sum)" dataDxfId="22" dataCellStyle="Финансовый"/>
    <tableColumn id="7" name="sum(quantity_person)" dataDxfId="21" dataCellStyle="Финансовый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5" name="Таблица16" displayName="Таблица16" ref="A1:J31" totalsRowShown="0">
  <autoFilter ref="A1:J31"/>
  <tableColumns count="10">
    <tableColumn id="1" name="trade_date"/>
    <tableColumn id="2" name="security_id"/>
    <tableColumn id="3" name="ord_quantity" dataDxfId="20" dataCellStyle="Финансовый"/>
    <tableColumn id="4" name="ord_val" dataDxfId="19" dataCellStyle="Финансовый"/>
    <tableColumn id="5" name="trd_quantity" dataDxfId="18" dataCellStyle="Финансовый"/>
    <tableColumn id="6" name="trd_val" dataDxfId="17" dataCellStyle="Финансовый"/>
    <tableColumn id="7" name="num_deals" dataDxfId="16" dataCellStyle="Финансовый"/>
    <tableColumn id="10" name="Аллокация" dataDxfId="15" dataCellStyle="Финансовый"/>
    <tableColumn id="11" name="Наименование эмитента (краткое)" dataDxfId="14" dataCellStyle="Финансовый">
      <calculatedColumnFormula>VLOOKUP(Таблица16[[#This Row],[security_id]],Таблица1[[Тикер]:[Наименование эмитента (краткое)]],4,0)</calculatedColumnFormula>
    </tableColumn>
    <tableColumn id="12" name="Наименование эмитента (скрытое)" dataDxfId="13" dataCellStyle="Финансовый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6" name="Таблица17" displayName="Таблица17" ref="A1:F777" totalsRowShown="0">
  <autoFilter ref="A1:F777">
    <filterColumn colId="1">
      <filters>
        <dateGroupItem year="2023" month="4" dateTimeGrouping="month"/>
      </filters>
    </filterColumn>
  </autoFilter>
  <sortState ref="A2:F777">
    <sortCondition ref="A1:A777"/>
  </sortState>
  <tableColumns count="6">
    <tableColumn id="1" name="index"/>
    <tableColumn id="2" name="trade_date" dataDxfId="12"/>
    <tableColumn id="3" name="buy_sell"/>
    <tableColumn id="4" name="q_investor"/>
    <tableColumn id="5" name="sum(val_sum)" dataDxfId="11" dataCellStyle="Финансовый"/>
    <tableColumn id="6" name="sum(quantity_person)" dataDxfId="10" dataCellStyle="Финансовый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id="9" name="Финальный_свод10" displayName="Финальный_свод10" ref="B6:F530" tableType="queryTable" totalsRowShown="0" headerRowDxfId="9" dataDxfId="8">
  <autoFilter ref="B6:F530"/>
  <tableColumns count="5">
    <tableColumn id="159" uniqueName="159" name="Рабочая дата" queryTableFieldId="1" dataDxfId="7"/>
    <tableColumn id="160" uniqueName="160" name="FTSE Renaissan_EM.Цена" queryTableFieldId="2" dataDxfId="6"/>
    <tableColumn id="161" uniqueName="161" name="FTSE Renaissan_EMEA.Цена" queryTableFieldId="3" dataDxfId="5"/>
    <tableColumn id="162" uniqueName="162" name="FTSE Renaissan_Global.Цена" queryTableFieldId="4" dataDxfId="4"/>
    <tableColumn id="163" uniqueName="163" name="FTSE Renaissan_US.Цена" queryTableFieldId="5" dataDxfId="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7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8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1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D40"/>
  <sheetViews>
    <sheetView topLeftCell="B1" zoomScale="85" zoomScaleNormal="85" workbookViewId="0">
      <selection activeCell="N13" sqref="N13:N14"/>
    </sheetView>
  </sheetViews>
  <sheetFormatPr defaultRowHeight="15" x14ac:dyDescent="0.25"/>
  <cols>
    <col min="1" max="1" width="19.42578125" customWidth="1"/>
    <col min="2" max="2" width="9.85546875" style="36" bestFit="1" customWidth="1"/>
    <col min="3" max="3" width="9.85546875" style="36" customWidth="1"/>
    <col min="4" max="4" width="14.5703125" customWidth="1"/>
    <col min="5" max="5" width="18.85546875" customWidth="1"/>
    <col min="6" max="27" width="9.7109375" customWidth="1"/>
    <col min="28" max="28" width="41" customWidth="1"/>
    <col min="29" max="29" width="37" customWidth="1"/>
    <col min="30" max="30" width="40.140625" customWidth="1"/>
    <col min="31" max="31" width="33.5703125" customWidth="1"/>
    <col min="32" max="32" width="26" customWidth="1"/>
    <col min="33" max="33" width="33.5703125" customWidth="1"/>
    <col min="34" max="34" width="29.85546875" customWidth="1"/>
    <col min="35" max="35" width="30.140625" customWidth="1"/>
    <col min="36" max="36" width="27.85546875" customWidth="1"/>
    <col min="37" max="37" width="20" customWidth="1"/>
    <col min="38" max="38" width="19.140625" customWidth="1"/>
    <col min="39" max="39" width="23.28515625" bestFit="1" customWidth="1"/>
    <col min="40" max="40" width="32.140625" customWidth="1"/>
    <col min="41" max="41" width="21" customWidth="1"/>
    <col min="42" max="42" width="18.140625" customWidth="1"/>
    <col min="43" max="43" width="14.28515625" customWidth="1"/>
    <col min="44" max="44" width="21.140625" customWidth="1"/>
    <col min="45" max="45" width="22.85546875" customWidth="1"/>
    <col min="46" max="46" width="22" customWidth="1"/>
    <col min="47" max="48" width="14.28515625" customWidth="1"/>
    <col min="49" max="49" width="22.140625" customWidth="1"/>
    <col min="50" max="50" width="23.85546875" customWidth="1"/>
    <col min="51" max="54" width="11.42578125" bestFit="1" customWidth="1"/>
    <col min="55" max="55" width="17.28515625" customWidth="1"/>
    <col min="56" max="56" width="18.28515625" bestFit="1" customWidth="1"/>
  </cols>
  <sheetData>
    <row r="1" spans="1:56" ht="28.5" x14ac:dyDescent="0.25">
      <c r="A1" s="2" t="s">
        <v>0</v>
      </c>
      <c r="B1" s="2" t="s">
        <v>292</v>
      </c>
      <c r="C1" s="2" t="s">
        <v>394</v>
      </c>
      <c r="D1" s="2" t="s">
        <v>112</v>
      </c>
      <c r="E1" s="2" t="s">
        <v>1</v>
      </c>
      <c r="F1" s="2" t="s">
        <v>220</v>
      </c>
      <c r="G1" s="2" t="s">
        <v>19</v>
      </c>
      <c r="H1" s="2" t="s">
        <v>2</v>
      </c>
      <c r="I1" s="2" t="s">
        <v>3</v>
      </c>
      <c r="J1" s="2" t="s">
        <v>4</v>
      </c>
      <c r="K1" s="2" t="s">
        <v>5</v>
      </c>
      <c r="L1" s="2" t="s">
        <v>157</v>
      </c>
      <c r="M1" s="2" t="s">
        <v>158</v>
      </c>
      <c r="N1" s="2" t="s">
        <v>131</v>
      </c>
      <c r="O1" s="2" t="s">
        <v>245</v>
      </c>
      <c r="P1" s="2" t="s">
        <v>132</v>
      </c>
      <c r="Q1" s="2" t="s">
        <v>156</v>
      </c>
      <c r="R1" s="2" t="s">
        <v>6</v>
      </c>
      <c r="S1" s="2" t="s">
        <v>20</v>
      </c>
      <c r="T1" s="2" t="s">
        <v>7</v>
      </c>
      <c r="U1" s="2" t="s">
        <v>219</v>
      </c>
      <c r="V1" s="3" t="s">
        <v>235</v>
      </c>
      <c r="W1" s="3" t="s">
        <v>236</v>
      </c>
      <c r="X1" s="3" t="s">
        <v>8</v>
      </c>
      <c r="Y1" s="3" t="s">
        <v>9</v>
      </c>
      <c r="Z1" s="3" t="s">
        <v>221</v>
      </c>
      <c r="AA1" s="3" t="s">
        <v>10</v>
      </c>
      <c r="AB1" s="3" t="s">
        <v>11</v>
      </c>
      <c r="AC1" s="3" t="s">
        <v>222</v>
      </c>
      <c r="AD1" s="3" t="s">
        <v>223</v>
      </c>
      <c r="AE1" s="3" t="s">
        <v>12</v>
      </c>
      <c r="AF1" s="3" t="s">
        <v>224</v>
      </c>
      <c r="AG1" s="3" t="s">
        <v>225</v>
      </c>
      <c r="AH1" s="3" t="s">
        <v>226</v>
      </c>
      <c r="AI1" s="3" t="s">
        <v>17</v>
      </c>
      <c r="AJ1" s="3" t="s">
        <v>18</v>
      </c>
      <c r="AK1" s="3" t="s">
        <v>13</v>
      </c>
      <c r="AL1" s="3" t="s">
        <v>14</v>
      </c>
      <c r="AM1" s="3" t="s">
        <v>227</v>
      </c>
      <c r="AN1" s="3" t="s">
        <v>21</v>
      </c>
      <c r="AO1" s="3" t="s">
        <v>15</v>
      </c>
      <c r="AP1" s="3" t="s">
        <v>207</v>
      </c>
      <c r="AQ1" s="3" t="s">
        <v>208</v>
      </c>
      <c r="AR1" s="3" t="s">
        <v>228</v>
      </c>
      <c r="AS1" s="3" t="s">
        <v>16</v>
      </c>
      <c r="AT1" s="3" t="s">
        <v>229</v>
      </c>
      <c r="AU1" s="3" t="s">
        <v>230</v>
      </c>
      <c r="AV1" s="3" t="s">
        <v>231</v>
      </c>
      <c r="AW1" s="3" t="s">
        <v>232</v>
      </c>
      <c r="AX1" s="3" t="s">
        <v>233</v>
      </c>
      <c r="AY1" s="3" t="s">
        <v>22</v>
      </c>
      <c r="AZ1" s="3" t="s">
        <v>23</v>
      </c>
      <c r="BA1" s="3" t="s">
        <v>24</v>
      </c>
      <c r="BB1" s="3" t="s">
        <v>25</v>
      </c>
      <c r="BC1" s="3" t="s">
        <v>26</v>
      </c>
      <c r="BD1" s="3" t="s">
        <v>159</v>
      </c>
    </row>
    <row r="2" spans="1:56" hidden="1" x14ac:dyDescent="0.25">
      <c r="A2" s="4">
        <v>44832</v>
      </c>
      <c r="B2" s="34">
        <v>2022</v>
      </c>
      <c r="C2" s="34"/>
      <c r="D2" s="5">
        <f t="shared" ref="D2" si="0">DATE(YEAR(A2),MONTH(A2),1)</f>
        <v>44805</v>
      </c>
      <c r="E2" s="4" t="s">
        <v>51</v>
      </c>
      <c r="F2" s="6" t="s">
        <v>184</v>
      </c>
      <c r="G2" s="6">
        <v>180</v>
      </c>
      <c r="H2" s="12">
        <v>1</v>
      </c>
      <c r="I2" s="8" t="s">
        <v>93</v>
      </c>
      <c r="J2" s="8" t="s">
        <v>94</v>
      </c>
      <c r="K2" s="8" t="s">
        <v>95</v>
      </c>
      <c r="L2" s="9">
        <v>9718077239</v>
      </c>
      <c r="M2" s="9">
        <v>5177746006510</v>
      </c>
      <c r="N2" s="8" t="s">
        <v>127</v>
      </c>
      <c r="O2" s="8"/>
      <c r="P2" s="8" t="s">
        <v>151</v>
      </c>
      <c r="Q2" s="8">
        <v>5406121446</v>
      </c>
      <c r="R2" s="6" t="s">
        <v>190</v>
      </c>
      <c r="S2" s="6" t="s">
        <v>182</v>
      </c>
      <c r="T2" s="8" t="s">
        <v>32</v>
      </c>
      <c r="U2" s="8">
        <v>1</v>
      </c>
      <c r="V2" s="7"/>
      <c r="W2" s="7"/>
      <c r="X2" s="7"/>
      <c r="Y2" s="7"/>
      <c r="Z2" s="7">
        <v>562877</v>
      </c>
      <c r="AA2" s="10">
        <v>0.82493662020580227</v>
      </c>
      <c r="AB2" s="11">
        <v>724526729.4000001</v>
      </c>
      <c r="AC2" s="7">
        <v>597688631.39999998</v>
      </c>
      <c r="AD2" s="7">
        <v>0</v>
      </c>
      <c r="AE2" s="12">
        <v>597688631.39999998</v>
      </c>
      <c r="AF2" s="7">
        <v>9970</v>
      </c>
      <c r="AG2" s="7">
        <v>1061.846</v>
      </c>
      <c r="AH2" s="7">
        <v>59948.7</v>
      </c>
      <c r="AI2" s="6" t="s">
        <v>36</v>
      </c>
      <c r="AJ2" s="5"/>
      <c r="AK2" s="13" t="s">
        <v>40</v>
      </c>
      <c r="AL2" s="8" t="s">
        <v>34</v>
      </c>
      <c r="AM2" s="8" t="s">
        <v>35</v>
      </c>
      <c r="AN2" s="6"/>
      <c r="AO2" s="12">
        <v>587689661</v>
      </c>
      <c r="AP2" s="12">
        <v>0</v>
      </c>
      <c r="AQ2" s="12">
        <v>9998970.5999999996</v>
      </c>
      <c r="AR2" s="12">
        <v>0</v>
      </c>
      <c r="AS2" s="12">
        <v>0</v>
      </c>
      <c r="AT2" s="10">
        <f>Таблица1[[#This Row],[Физические лица]]/Таблица1[[#This Row],[Объем биржевого размещения, руб.]]</f>
        <v>0.98327060299510993</v>
      </c>
      <c r="AU2" s="10">
        <f>Таблица1[[#This Row],[УК]]/Таблица1[[#This Row],[Объем биржевого размещения, руб.]]</f>
        <v>0</v>
      </c>
      <c r="AV2" s="10">
        <f>Таблица1[[#This Row],[КО]]/Таблица1[[#This Row],[Объем биржевого размещения, руб.]]</f>
        <v>1.6729397339512453E-2</v>
      </c>
      <c r="AW2" s="10">
        <f>Таблица1[[#This Row],[Прочие инст. инв.]]/Таблица1[[#This Row],[Объем биржевого размещения, руб.]]</f>
        <v>0</v>
      </c>
      <c r="AX2" s="10">
        <f>Таблица1[[#This Row],[Юридические лица]]/Таблица1[[#This Row],[Объем биржевого размещения, руб.]]</f>
        <v>0</v>
      </c>
      <c r="AY2" s="14"/>
      <c r="AZ2" s="6"/>
      <c r="BA2" s="6"/>
      <c r="BB2" s="6"/>
      <c r="BC2" s="6"/>
      <c r="BD2" s="6"/>
    </row>
    <row r="3" spans="1:56" x14ac:dyDescent="0.25">
      <c r="A3" s="5">
        <v>45595</v>
      </c>
      <c r="B3" s="35" t="s">
        <v>243</v>
      </c>
      <c r="C3" s="35" t="s">
        <v>398</v>
      </c>
      <c r="D3" s="5">
        <f>DATE(YEAR(A3),MONTH(A3),1)</f>
        <v>45566</v>
      </c>
      <c r="E3" s="5" t="s">
        <v>27</v>
      </c>
      <c r="F3" s="6" t="s">
        <v>181</v>
      </c>
      <c r="G3" s="6">
        <v>365</v>
      </c>
      <c r="H3" s="12">
        <v>1</v>
      </c>
      <c r="I3" s="6" t="s">
        <v>239</v>
      </c>
      <c r="J3" s="8" t="s">
        <v>240</v>
      </c>
      <c r="K3" s="8" t="s">
        <v>217</v>
      </c>
      <c r="L3" s="9">
        <v>7729038566</v>
      </c>
      <c r="M3" s="9">
        <v>1027700146605</v>
      </c>
      <c r="N3" s="8" t="s">
        <v>218</v>
      </c>
      <c r="O3" s="6" t="s">
        <v>291</v>
      </c>
      <c r="P3" s="8" t="s">
        <v>241</v>
      </c>
      <c r="Q3" s="8">
        <v>5406814257</v>
      </c>
      <c r="R3" s="8" t="s">
        <v>242</v>
      </c>
      <c r="S3" s="6"/>
      <c r="T3" s="8" t="s">
        <v>32</v>
      </c>
      <c r="U3" s="6">
        <v>19</v>
      </c>
      <c r="V3" s="7">
        <v>20752219</v>
      </c>
      <c r="W3" s="12">
        <f>Таблица1[[#This Row],[Объем в обращении фактический, шт.]]*425</f>
        <v>8819693075</v>
      </c>
      <c r="X3" s="15">
        <f>Таблица1[[#This Row],[Объем размещения, шт.]]/Таблица1[[#This Row],[Объем в обращении фактический, шт.]]</f>
        <v>9.0932878069569331E-2</v>
      </c>
      <c r="Y3" s="12">
        <f>Таблица1[[#This Row],[Объем размещения, шт.]]*425</f>
        <v>802000075</v>
      </c>
      <c r="Z3" s="7">
        <v>1887059</v>
      </c>
      <c r="AA3" s="15">
        <f>Таблица1[[#This Row],[Объем биржевого размещения, руб.]]/Таблица1[[#This Row],[Объем поданных биржевых заявок, руб.]]</f>
        <v>0.98810281325608651</v>
      </c>
      <c r="AB3" s="12">
        <v>811656504</v>
      </c>
      <c r="AC3" s="12">
        <v>802000075</v>
      </c>
      <c r="AD3" s="7">
        <v>0</v>
      </c>
      <c r="AE3" s="12">
        <v>802000075</v>
      </c>
      <c r="AF3" s="7">
        <v>533</v>
      </c>
      <c r="AG3" s="7">
        <v>425</v>
      </c>
      <c r="AH3" s="12">
        <f>Таблица1[[#This Row],[Общий объем размещения, руб.]]/Таблица1[[#This Row],[Количество сделок, шт.]]</f>
        <v>1504690.5722326455</v>
      </c>
      <c r="AI3" s="6" t="s">
        <v>36</v>
      </c>
      <c r="AJ3" s="5"/>
      <c r="AK3" s="13" t="s">
        <v>45</v>
      </c>
      <c r="AL3" s="6" t="s">
        <v>34</v>
      </c>
      <c r="AM3" s="6" t="s">
        <v>35</v>
      </c>
      <c r="AN3" s="6"/>
      <c r="AO3" s="12">
        <v>273561025</v>
      </c>
      <c r="AP3" s="12">
        <v>503313050</v>
      </c>
      <c r="AQ3" s="12">
        <v>0</v>
      </c>
      <c r="AR3" s="12">
        <v>0</v>
      </c>
      <c r="AS3" s="12">
        <v>25126000</v>
      </c>
      <c r="AT3" s="10">
        <f>Таблица1[[#This Row],[Физические лица]]/Таблица1[[#This Row],[Объем биржевого размещения, руб.]]</f>
        <v>0.34109850301447914</v>
      </c>
      <c r="AU3" s="10">
        <f>Таблица1[[#This Row],[УК]]/Таблица1[[#This Row],[Объем биржевого размещения, руб.]]</f>
        <v>0.62757232285794984</v>
      </c>
      <c r="AV3" s="10">
        <f>Таблица1[[#This Row],[КО]]/Таблица1[[#This Row],[Объем биржевого размещения, руб.]]</f>
        <v>0</v>
      </c>
      <c r="AW3" s="10">
        <f>Таблица1[[#This Row],[Прочие инст. инв.]]/Таблица1[[#This Row],[Объем биржевого размещения, руб.]]</f>
        <v>0</v>
      </c>
      <c r="AX3" s="10">
        <f>Таблица1[[#This Row],[Юридические лица]]/Таблица1[[#This Row],[Объем биржевого размещения, руб.]]</f>
        <v>3.1329174127570997E-2</v>
      </c>
      <c r="AY3" s="14"/>
      <c r="AZ3" s="14"/>
      <c r="BA3" s="14"/>
      <c r="BB3" s="14"/>
      <c r="BC3" s="14"/>
      <c r="BD3" s="14"/>
    </row>
    <row r="4" spans="1:56" x14ac:dyDescent="0.25">
      <c r="A4" s="5">
        <v>45582</v>
      </c>
      <c r="B4" s="35" t="s">
        <v>243</v>
      </c>
      <c r="C4" s="35" t="s">
        <v>398</v>
      </c>
      <c r="D4" s="5">
        <f>DATE(YEAR(A4),MONTH(A4),1)</f>
        <v>45566</v>
      </c>
      <c r="E4" s="5" t="s">
        <v>27</v>
      </c>
      <c r="F4" s="6" t="s">
        <v>181</v>
      </c>
      <c r="G4" s="6">
        <v>180</v>
      </c>
      <c r="H4" s="12">
        <v>1</v>
      </c>
      <c r="I4" s="6" t="s">
        <v>213</v>
      </c>
      <c r="J4" s="8" t="s">
        <v>212</v>
      </c>
      <c r="K4" s="8" t="s">
        <v>211</v>
      </c>
      <c r="L4" s="9">
        <v>6320080729</v>
      </c>
      <c r="M4" s="9">
        <v>1246300012870</v>
      </c>
      <c r="N4" s="8" t="s">
        <v>214</v>
      </c>
      <c r="O4" s="6" t="s">
        <v>290</v>
      </c>
      <c r="P4" s="8" t="s">
        <v>238</v>
      </c>
      <c r="Q4" s="8">
        <v>6608003052</v>
      </c>
      <c r="R4" s="6" t="s">
        <v>195</v>
      </c>
      <c r="S4" s="6"/>
      <c r="T4" s="8" t="s">
        <v>32</v>
      </c>
      <c r="U4" s="6">
        <v>18</v>
      </c>
      <c r="V4" s="7">
        <v>1098571440</v>
      </c>
      <c r="W4" s="12">
        <f>Таблица1[[#This Row],[Объем в обращении фактический, шт.]]*35</f>
        <v>38450000400</v>
      </c>
      <c r="X4" s="15">
        <f>Таблица1[[#This Row],[Объем размещения, шт.]]/Таблица1[[#This Row],[Объем в обращении фактический, шт.]]</f>
        <v>8.9726927545103488E-2</v>
      </c>
      <c r="Y4" s="12">
        <f>Таблица1[[#This Row],[Объем размещения, шт.]]*35</f>
        <v>3450000400</v>
      </c>
      <c r="Z4" s="7">
        <v>98571440</v>
      </c>
      <c r="AA4" s="15">
        <f>Таблица1[[#This Row],[Объем биржевого размещения, руб.]]/Таблица1[[#This Row],[Объем поданных биржевых заявок, руб.]]</f>
        <v>0.17384146910446047</v>
      </c>
      <c r="AB4" s="12">
        <v>19845669838</v>
      </c>
      <c r="AC4" s="12">
        <v>3450000400</v>
      </c>
      <c r="AD4" s="7">
        <v>0</v>
      </c>
      <c r="AE4" s="12">
        <v>3450000400</v>
      </c>
      <c r="AF4" s="7">
        <v>51779</v>
      </c>
      <c r="AG4" s="7">
        <v>35</v>
      </c>
      <c r="AH4" s="12">
        <f>Таблица1[[#This Row],[Общий объем размещения, руб.]]/Таблица1[[#This Row],[Количество сделок, шт.]]</f>
        <v>66629.336217385426</v>
      </c>
      <c r="AI4" s="6" t="s">
        <v>36</v>
      </c>
      <c r="AJ4" s="5"/>
      <c r="AK4" s="13" t="s">
        <v>40</v>
      </c>
      <c r="AL4" s="6" t="s">
        <v>34</v>
      </c>
      <c r="AM4" s="6" t="s">
        <v>35</v>
      </c>
      <c r="AN4" s="6"/>
      <c r="AO4" s="12">
        <v>1636713400</v>
      </c>
      <c r="AP4" s="12">
        <v>660808400</v>
      </c>
      <c r="AQ4" s="12">
        <v>112841050</v>
      </c>
      <c r="AR4" s="12">
        <v>754999700</v>
      </c>
      <c r="AS4" s="12">
        <v>284637850</v>
      </c>
      <c r="AT4" s="10">
        <f>Таблица1[[#This Row],[Физические лица]]/Таблица1[[#This Row],[Объем биржевого размещения, руб.]]</f>
        <v>0.47440962615540566</v>
      </c>
      <c r="AU4" s="10">
        <f>Таблица1[[#This Row],[УК]]/Таблица1[[#This Row],[Объем биржевого размещения, руб.]]</f>
        <v>0.19153864445928759</v>
      </c>
      <c r="AV4" s="10">
        <f>Таблица1[[#This Row],[КО]]/Таблица1[[#This Row],[Объем биржевого размещения, руб.]]</f>
        <v>3.270754693245833E-2</v>
      </c>
      <c r="AW4" s="10">
        <f>Таблица1[[#This Row],[Прочие инст. инв.]]/Таблица1[[#This Row],[Объем биржевого размещения, руб.]]</f>
        <v>0.21884046738081539</v>
      </c>
      <c r="AX4" s="10">
        <f>Таблица1[[#This Row],[Юридические лица]]/Таблица1[[#This Row],[Объем биржевого размещения, руб.]]</f>
        <v>8.2503715072033038E-2</v>
      </c>
      <c r="AY4" s="14"/>
      <c r="AZ4" s="14"/>
      <c r="BA4" s="14"/>
      <c r="BB4" s="14"/>
      <c r="BC4" s="14"/>
      <c r="BD4" s="14"/>
    </row>
    <row r="5" spans="1:56" hidden="1" x14ac:dyDescent="0.25">
      <c r="A5" s="4">
        <v>45079</v>
      </c>
      <c r="B5" s="34" t="s">
        <v>244</v>
      </c>
      <c r="C5" s="34"/>
      <c r="D5" s="5">
        <f>DATE(YEAR(A5),MONTH(A5),1)</f>
        <v>45078</v>
      </c>
      <c r="E5" s="4" t="s">
        <v>51</v>
      </c>
      <c r="F5" s="6" t="s">
        <v>181</v>
      </c>
      <c r="G5" s="6"/>
      <c r="H5" s="7">
        <v>1</v>
      </c>
      <c r="I5" s="8" t="s">
        <v>189</v>
      </c>
      <c r="J5" s="8" t="s">
        <v>100</v>
      </c>
      <c r="K5" s="8" t="s">
        <v>101</v>
      </c>
      <c r="L5" s="9">
        <v>7702070139</v>
      </c>
      <c r="M5" s="9">
        <v>1027739609391</v>
      </c>
      <c r="N5" s="8" t="s">
        <v>128</v>
      </c>
      <c r="O5" s="6" t="s">
        <v>270</v>
      </c>
      <c r="P5" s="8" t="s">
        <v>153</v>
      </c>
      <c r="Q5" s="8">
        <v>7702070139</v>
      </c>
      <c r="R5" s="6" t="s">
        <v>193</v>
      </c>
      <c r="S5" s="6" t="s">
        <v>182</v>
      </c>
      <c r="T5" s="8" t="s">
        <v>32</v>
      </c>
      <c r="U5" s="8">
        <v>3</v>
      </c>
      <c r="V5" s="7"/>
      <c r="W5" s="7"/>
      <c r="X5" s="7"/>
      <c r="Y5" s="7"/>
      <c r="Z5" s="7">
        <v>5123799150000</v>
      </c>
      <c r="AA5" s="10">
        <v>0.99994827701374811</v>
      </c>
      <c r="AB5" s="11">
        <v>93386069715.199997</v>
      </c>
      <c r="AC5" s="7">
        <v>93381239508.800003</v>
      </c>
      <c r="AD5" s="7">
        <v>0</v>
      </c>
      <c r="AE5" s="12">
        <v>93381239508.800003</v>
      </c>
      <c r="AF5" s="7">
        <v>1045</v>
      </c>
      <c r="AG5" s="7">
        <v>1.7999999999999999E-2</v>
      </c>
      <c r="AH5" s="7">
        <v>89360037.799999997</v>
      </c>
      <c r="AI5" s="6" t="s">
        <v>36</v>
      </c>
      <c r="AJ5" s="5"/>
      <c r="AK5" s="13" t="s">
        <v>40</v>
      </c>
      <c r="AL5" s="8" t="s">
        <v>34</v>
      </c>
      <c r="AM5" s="8" t="s">
        <v>35</v>
      </c>
      <c r="AN5" s="6"/>
      <c r="AO5" s="12">
        <v>380972302</v>
      </c>
      <c r="AP5" s="12">
        <v>88750267008.75</v>
      </c>
      <c r="AQ5" s="12">
        <v>0</v>
      </c>
      <c r="AR5" s="12">
        <v>0</v>
      </c>
      <c r="AS5" s="12">
        <v>4250000198.25</v>
      </c>
      <c r="AT5" s="10">
        <f>Таблица1[[#This Row],[Физические лица]]/Таблица1[[#This Row],[Объем биржевого размещения, руб.]]</f>
        <v>4.0797520358904441E-3</v>
      </c>
      <c r="AU5" s="10">
        <f>Таблица1[[#This Row],[УК]]/Таблица1[[#This Row],[Объем биржевого размещения, руб.]]</f>
        <v>0.95040789215896415</v>
      </c>
      <c r="AV5" s="10">
        <f>Таблица1[[#This Row],[КО]]/Таблица1[[#This Row],[Объем биржевого размещения, руб.]]</f>
        <v>0</v>
      </c>
      <c r="AW5" s="10">
        <f>Таблица1[[#This Row],[Прочие инст. инв.]]/Таблица1[[#This Row],[Объем биржевого размещения, руб.]]</f>
        <v>0</v>
      </c>
      <c r="AX5" s="10">
        <f>Таблица1[[#This Row],[Юридические лица]]/Таблица1[[#This Row],[Объем биржевого размещения, руб.]]</f>
        <v>4.5512355807287082E-2</v>
      </c>
      <c r="AY5" s="14"/>
      <c r="AZ5" s="6"/>
      <c r="BA5" s="6"/>
      <c r="BB5" s="6"/>
      <c r="BC5" s="6"/>
      <c r="BD5" s="6"/>
    </row>
    <row r="6" spans="1:56" x14ac:dyDescent="0.25">
      <c r="A6" s="5">
        <v>45503</v>
      </c>
      <c r="B6" s="35" t="s">
        <v>243</v>
      </c>
      <c r="C6" s="35" t="s">
        <v>397</v>
      </c>
      <c r="D6" s="5">
        <f>DATE(YEAR(A6),MONTH(A6),1)</f>
        <v>45474</v>
      </c>
      <c r="E6" s="5" t="s">
        <v>27</v>
      </c>
      <c r="F6" s="6" t="s">
        <v>181</v>
      </c>
      <c r="G6" s="6">
        <v>180</v>
      </c>
      <c r="H6" s="12">
        <v>1</v>
      </c>
      <c r="I6" s="6" t="s">
        <v>173</v>
      </c>
      <c r="J6" s="8" t="s">
        <v>174</v>
      </c>
      <c r="K6" s="8" t="s">
        <v>175</v>
      </c>
      <c r="L6" s="9">
        <v>7453326003</v>
      </c>
      <c r="M6" s="9">
        <v>1197456003360</v>
      </c>
      <c r="N6" s="8" t="s">
        <v>176</v>
      </c>
      <c r="O6" s="6" t="s">
        <v>288</v>
      </c>
      <c r="P6" s="8" t="s">
        <v>177</v>
      </c>
      <c r="Q6" s="8">
        <v>7703407240</v>
      </c>
      <c r="R6" s="8" t="s">
        <v>201</v>
      </c>
      <c r="S6" s="6" t="s">
        <v>188</v>
      </c>
      <c r="T6" s="8" t="s">
        <v>32</v>
      </c>
      <c r="U6" s="6">
        <v>15</v>
      </c>
      <c r="V6" s="7">
        <v>1115439217</v>
      </c>
      <c r="W6" s="12">
        <v>10819760404.9</v>
      </c>
      <c r="X6" s="15">
        <f>Z6/V6*100%</f>
        <v>8.1291574312650328E-2</v>
      </c>
      <c r="Y6" s="12">
        <f>Z6*9.7</f>
        <v>879555356.99999988</v>
      </c>
      <c r="Z6" s="7">
        <v>90675810</v>
      </c>
      <c r="AA6" s="15">
        <v>0.95389999999999997</v>
      </c>
      <c r="AB6" s="12">
        <v>922046188</v>
      </c>
      <c r="AC6" s="12">
        <v>879555357</v>
      </c>
      <c r="AD6" s="7">
        <v>0</v>
      </c>
      <c r="AE6" s="12">
        <v>879555357</v>
      </c>
      <c r="AF6" s="7">
        <v>971</v>
      </c>
      <c r="AG6" s="20">
        <v>9.6999999999999993</v>
      </c>
      <c r="AH6" s="12">
        <v>905824.26060000004</v>
      </c>
      <c r="AI6" s="6" t="s">
        <v>36</v>
      </c>
      <c r="AJ6" s="5"/>
      <c r="AK6" s="13" t="s">
        <v>45</v>
      </c>
      <c r="AL6" s="6" t="s">
        <v>34</v>
      </c>
      <c r="AM6" s="6" t="s">
        <v>35</v>
      </c>
      <c r="AN6" s="6"/>
      <c r="AO6" s="12">
        <v>177493801</v>
      </c>
      <c r="AP6" s="12">
        <v>753011</v>
      </c>
      <c r="AQ6" s="12">
        <v>0</v>
      </c>
      <c r="AR6" s="12">
        <v>0</v>
      </c>
      <c r="AS6" s="12">
        <v>701308545</v>
      </c>
      <c r="AT6" s="10">
        <f>Таблица1[[#This Row],[Физические лица]]/Таблица1[[#This Row],[Объем биржевого размещения, руб.]]</f>
        <v>0.20179946559065753</v>
      </c>
      <c r="AU6" s="10">
        <f>Таблица1[[#This Row],[УК]]/Таблица1[[#This Row],[Объем биржевого размещения, руб.]]</f>
        <v>8.5612689867341685E-4</v>
      </c>
      <c r="AV6" s="10">
        <f>Таблица1[[#This Row],[КО]]/Таблица1[[#This Row],[Объем биржевого размещения, руб.]]</f>
        <v>0</v>
      </c>
      <c r="AW6" s="10">
        <f>Таблица1[[#This Row],[Прочие инст. инв.]]/Таблица1[[#This Row],[Объем биржевого размещения, руб.]]</f>
        <v>0</v>
      </c>
      <c r="AX6" s="10">
        <f>Таблица1[[#This Row],[Юридические лица]]/Таблица1[[#This Row],[Объем биржевого размещения, руб.]]</f>
        <v>0.79734440751066904</v>
      </c>
      <c r="AY6" s="14"/>
      <c r="AZ6" s="14"/>
      <c r="BA6" s="14"/>
      <c r="BB6" s="14"/>
      <c r="BC6" s="14"/>
      <c r="BD6" s="14"/>
    </row>
    <row r="7" spans="1:56" hidden="1" x14ac:dyDescent="0.25">
      <c r="A7" s="5">
        <v>45198</v>
      </c>
      <c r="B7" s="34" t="s">
        <v>244</v>
      </c>
      <c r="C7" s="34"/>
      <c r="D7" s="5">
        <f>DATE(YEAR(A7),MONTH(A7),1)</f>
        <v>45170</v>
      </c>
      <c r="E7" s="5" t="s">
        <v>51</v>
      </c>
      <c r="F7" s="6" t="s">
        <v>184</v>
      </c>
      <c r="G7" s="6">
        <v>180</v>
      </c>
      <c r="H7" s="12">
        <v>1</v>
      </c>
      <c r="I7" s="6" t="s">
        <v>90</v>
      </c>
      <c r="J7" s="8" t="s">
        <v>91</v>
      </c>
      <c r="K7" s="8" t="s">
        <v>92</v>
      </c>
      <c r="L7" s="9">
        <v>7710373095</v>
      </c>
      <c r="M7" s="9">
        <v>1027739217758</v>
      </c>
      <c r="N7" s="8" t="s">
        <v>126</v>
      </c>
      <c r="O7" s="6" t="s">
        <v>269</v>
      </c>
      <c r="P7" s="8" t="s">
        <v>150</v>
      </c>
      <c r="Q7" s="8">
        <v>6608003052</v>
      </c>
      <c r="R7" s="6" t="s">
        <v>195</v>
      </c>
      <c r="S7" s="6" t="s">
        <v>188</v>
      </c>
      <c r="T7" s="8" t="s">
        <v>32</v>
      </c>
      <c r="U7" s="8">
        <v>8</v>
      </c>
      <c r="V7" s="7">
        <v>1052000000</v>
      </c>
      <c r="W7" s="7">
        <f>Таблица1[[#This Row],[Объем в обращении фактический, шт.]]*220.68</f>
        <v>232155360000</v>
      </c>
      <c r="X7" s="7"/>
      <c r="Y7" s="12">
        <v>3972803062</v>
      </c>
      <c r="Z7" s="7">
        <v>18000000</v>
      </c>
      <c r="AA7" s="10">
        <v>0.4853371896488341</v>
      </c>
      <c r="AB7" s="11">
        <v>8185655554.8000002</v>
      </c>
      <c r="AC7" s="12">
        <v>3972803062</v>
      </c>
      <c r="AD7" s="7">
        <v>0</v>
      </c>
      <c r="AE7" s="12">
        <v>3972803062</v>
      </c>
      <c r="AF7" s="7">
        <v>31056</v>
      </c>
      <c r="AG7" s="7">
        <v>220.71100000000001</v>
      </c>
      <c r="AH7" s="12">
        <f>Таблица1[[#This Row],[Общий объем размещения, руб.]]/Таблица1[[#This Row],[Количество сделок, шт.]]</f>
        <v>127923.84924008243</v>
      </c>
      <c r="AI7" s="6" t="s">
        <v>36</v>
      </c>
      <c r="AJ7" s="5"/>
      <c r="AK7" s="13" t="s">
        <v>33</v>
      </c>
      <c r="AL7" s="6" t="s">
        <v>34</v>
      </c>
      <c r="AM7" s="6" t="s">
        <v>35</v>
      </c>
      <c r="AN7" s="6"/>
      <c r="AO7" s="12">
        <v>3032452152</v>
      </c>
      <c r="AP7" s="12">
        <v>261201262</v>
      </c>
      <c r="AQ7" s="12">
        <v>115005175.2</v>
      </c>
      <c r="AR7" s="12">
        <v>138110371.19999999</v>
      </c>
      <c r="AS7" s="12">
        <v>426034102.39999998</v>
      </c>
      <c r="AT7" s="10">
        <f>Таблица1[[#This Row],[Физические лица]]/Таблица1[[#This Row],[Объем биржевого размещения, руб.]]</f>
        <v>0.76330291350344315</v>
      </c>
      <c r="AU7" s="10">
        <f>Таблица1[[#This Row],[УК]]/Таблица1[[#This Row],[Объем биржевого размещения, руб.]]</f>
        <v>6.5747347130895861E-2</v>
      </c>
      <c r="AV7" s="10">
        <f>Таблица1[[#This Row],[КО]]/Таблица1[[#This Row],[Объем биржевого размещения, руб.]]</f>
        <v>2.8948118848384035E-2</v>
      </c>
      <c r="AW7" s="10">
        <f>Таблица1[[#This Row],[Прочие инст. инв.]]/Таблица1[[#This Row],[Объем биржевого размещения, руб.]]</f>
        <v>3.4763961123829797E-2</v>
      </c>
      <c r="AX7" s="10">
        <f>Таблица1[[#This Row],[Юридические лица]]/Таблица1[[#This Row],[Объем биржевого размещения, руб.]]</f>
        <v>0.10723765959481632</v>
      </c>
      <c r="AY7" s="14"/>
      <c r="AZ7" s="6"/>
      <c r="BA7" s="6"/>
      <c r="BB7" s="6"/>
      <c r="BC7" s="6"/>
      <c r="BD7" s="6"/>
    </row>
    <row r="8" spans="1:56" x14ac:dyDescent="0.25">
      <c r="A8" s="5">
        <v>45485</v>
      </c>
      <c r="B8" s="35" t="s">
        <v>243</v>
      </c>
      <c r="C8" s="35" t="s">
        <v>397</v>
      </c>
      <c r="D8" s="5">
        <f>DATE(YEAR(A8),MONTH(A8),1)</f>
        <v>45474</v>
      </c>
      <c r="E8" s="5" t="s">
        <v>27</v>
      </c>
      <c r="F8" s="6" t="s">
        <v>181</v>
      </c>
      <c r="G8" s="6">
        <v>180</v>
      </c>
      <c r="H8" s="12">
        <v>1</v>
      </c>
      <c r="I8" s="6" t="s">
        <v>170</v>
      </c>
      <c r="J8" s="8" t="s">
        <v>171</v>
      </c>
      <c r="K8" s="8" t="s">
        <v>172</v>
      </c>
      <c r="L8" s="9">
        <v>9702034818</v>
      </c>
      <c r="M8" s="9">
        <v>1217700349459</v>
      </c>
      <c r="N8" s="8" t="s">
        <v>202</v>
      </c>
      <c r="O8" s="6" t="s">
        <v>286</v>
      </c>
      <c r="P8" s="8" t="s">
        <v>179</v>
      </c>
      <c r="Q8" s="8">
        <v>7744001497</v>
      </c>
      <c r="R8" s="6" t="s">
        <v>191</v>
      </c>
      <c r="S8" s="6" t="s">
        <v>182</v>
      </c>
      <c r="T8" s="8" t="s">
        <v>32</v>
      </c>
      <c r="U8" s="6">
        <v>13</v>
      </c>
      <c r="V8" s="7">
        <v>212500000</v>
      </c>
      <c r="W8" s="12">
        <f>V8*400</f>
        <v>85000000000</v>
      </c>
      <c r="X8" s="15">
        <f>Z8/V8*100%</f>
        <v>6.7647058823529407E-2</v>
      </c>
      <c r="Y8" s="12">
        <f>Z8*400</f>
        <v>5750000000</v>
      </c>
      <c r="Z8" s="7">
        <v>14375000</v>
      </c>
      <c r="AA8" s="15">
        <v>0.67305476404315301</v>
      </c>
      <c r="AB8" s="12">
        <v>8543142426</v>
      </c>
      <c r="AC8" s="12">
        <v>5750000000</v>
      </c>
      <c r="AD8" s="7">
        <v>0</v>
      </c>
      <c r="AE8" s="12">
        <v>5750000000</v>
      </c>
      <c r="AF8" s="7">
        <v>8980</v>
      </c>
      <c r="AG8" s="7">
        <v>400</v>
      </c>
      <c r="AH8" s="12">
        <f>AE8/AF8</f>
        <v>640311.80400890869</v>
      </c>
      <c r="AI8" s="6" t="s">
        <v>36</v>
      </c>
      <c r="AJ8" s="5"/>
      <c r="AK8" s="13" t="s">
        <v>33</v>
      </c>
      <c r="AL8" s="6" t="s">
        <v>34</v>
      </c>
      <c r="AM8" s="6" t="s">
        <v>35</v>
      </c>
      <c r="AN8" s="6"/>
      <c r="AO8" s="12">
        <v>953292000</v>
      </c>
      <c r="AP8" s="12">
        <v>1249306000</v>
      </c>
      <c r="AQ8" s="12">
        <v>1700000000</v>
      </c>
      <c r="AR8" s="12">
        <v>1488090000</v>
      </c>
      <c r="AS8" s="12">
        <v>359312000</v>
      </c>
      <c r="AT8" s="10">
        <f>Таблица1[[#This Row],[Физические лица]]/Таблица1[[#This Row],[Объем биржевого размещения, руб.]]</f>
        <v>0.16578991304347826</v>
      </c>
      <c r="AU8" s="10">
        <f>Таблица1[[#This Row],[УК]]/Таблица1[[#This Row],[Объем биржевого размещения, руб.]]</f>
        <v>0.21727060869565218</v>
      </c>
      <c r="AV8" s="10">
        <f>Таблица1[[#This Row],[КО]]/Таблица1[[#This Row],[Объем биржевого размещения, руб.]]</f>
        <v>0.29565217391304349</v>
      </c>
      <c r="AW8" s="10">
        <f>Таблица1[[#This Row],[Прочие инст. инв.]]/Таблица1[[#This Row],[Объем биржевого размещения, руб.]]</f>
        <v>0.2587982608695652</v>
      </c>
      <c r="AX8" s="10">
        <f>Таблица1[[#This Row],[Юридические лица]]/Таблица1[[#This Row],[Объем биржевого размещения, руб.]]</f>
        <v>6.2489043478260869E-2</v>
      </c>
      <c r="AY8" s="14"/>
      <c r="AZ8" s="14"/>
      <c r="BA8" s="14"/>
      <c r="BB8" s="14"/>
      <c r="BC8" s="14"/>
      <c r="BD8" s="14"/>
    </row>
    <row r="9" spans="1:56" x14ac:dyDescent="0.25">
      <c r="A9" s="5">
        <v>45442</v>
      </c>
      <c r="B9" s="35" t="s">
        <v>243</v>
      </c>
      <c r="C9" s="35" t="s">
        <v>396</v>
      </c>
      <c r="D9" s="5">
        <f>DATE(YEAR(A9),MONTH(A9),1)</f>
        <v>45413</v>
      </c>
      <c r="E9" s="5" t="s">
        <v>27</v>
      </c>
      <c r="F9" s="6" t="s">
        <v>181</v>
      </c>
      <c r="G9" s="6">
        <v>180</v>
      </c>
      <c r="H9" s="12">
        <v>1</v>
      </c>
      <c r="I9" s="6" t="s">
        <v>37</v>
      </c>
      <c r="J9" s="8" t="s">
        <v>38</v>
      </c>
      <c r="K9" s="8" t="s">
        <v>39</v>
      </c>
      <c r="L9" s="18">
        <v>9703014282</v>
      </c>
      <c r="M9" s="9">
        <v>1207700245532</v>
      </c>
      <c r="N9" s="8" t="s">
        <v>113</v>
      </c>
      <c r="O9" s="6" t="s">
        <v>280</v>
      </c>
      <c r="P9" s="8" t="s">
        <v>134</v>
      </c>
      <c r="Q9" s="8">
        <v>4401116480</v>
      </c>
      <c r="R9" s="6" t="s">
        <v>196</v>
      </c>
      <c r="S9" s="6" t="s">
        <v>182</v>
      </c>
      <c r="T9" s="8"/>
      <c r="U9" s="6">
        <v>9</v>
      </c>
      <c r="V9" s="7">
        <v>469725539040</v>
      </c>
      <c r="W9" s="12">
        <f>V9*0.2236</f>
        <v>105030630529.34399</v>
      </c>
      <c r="X9" s="15">
        <f>Z9/V9*100%</f>
        <v>0.14281548143433476</v>
      </c>
      <c r="Y9" s="12">
        <f>Z9*0.2236</f>
        <v>15000000064.4</v>
      </c>
      <c r="Z9" s="7">
        <v>67084079000</v>
      </c>
      <c r="AA9" s="15">
        <v>1</v>
      </c>
      <c r="AB9" s="12">
        <v>15000000064</v>
      </c>
      <c r="AC9" s="12">
        <v>15000000064</v>
      </c>
      <c r="AD9" s="7">
        <v>0</v>
      </c>
      <c r="AE9" s="12">
        <v>15000000064</v>
      </c>
      <c r="AF9" s="7"/>
      <c r="AG9" s="7">
        <v>0.22359999999999999</v>
      </c>
      <c r="AH9" s="12"/>
      <c r="AI9" s="6" t="s">
        <v>41</v>
      </c>
      <c r="AJ9" s="5"/>
      <c r="AK9" s="13" t="s">
        <v>40</v>
      </c>
      <c r="AL9" s="6" t="s">
        <v>34</v>
      </c>
      <c r="AM9" s="6" t="s">
        <v>35</v>
      </c>
      <c r="AN9" s="6"/>
      <c r="AO9" s="24">
        <v>7932150745.9973497</v>
      </c>
      <c r="AP9" s="24">
        <v>1832988502.8</v>
      </c>
      <c r="AQ9" s="24">
        <v>741100063.6000005</v>
      </c>
      <c r="AR9" s="24">
        <v>1244827038.0000005</v>
      </c>
      <c r="AS9" s="24">
        <v>3243143815.6000004</v>
      </c>
      <c r="AT9" s="10">
        <f>Таблица1[[#This Row],[Физические лица]]/Таблица1[[#This Row],[Объем биржевого размещения, руб.]]</f>
        <v>0.52881004747690041</v>
      </c>
      <c r="AU9" s="10">
        <f>Таблица1[[#This Row],[УК]]/Таблица1[[#This Row],[Объем биржевого размещения, руб.]]</f>
        <v>0.1221992329986166</v>
      </c>
      <c r="AV9" s="10">
        <f>Таблица1[[#This Row],[КО]]/Таблица1[[#This Row],[Объем биржевого размещения, руб.]]</f>
        <v>4.9406670695864907E-2</v>
      </c>
      <c r="AW9" s="10">
        <f>Таблица1[[#This Row],[Прочие инст. инв.]]/Таблица1[[#This Row],[Объем биржевого размещения, руб.]]</f>
        <v>8.2988468845915903E-2</v>
      </c>
      <c r="AX9" s="10">
        <f>Таблица1[[#This Row],[Юридические лица]]/Таблица1[[#This Row],[Объем биржевого размещения, руб.]]</f>
        <v>0.21620958678417246</v>
      </c>
      <c r="AY9" s="14"/>
      <c r="AZ9" s="14"/>
      <c r="BA9" s="14"/>
      <c r="BB9" s="14"/>
      <c r="BC9" s="14"/>
      <c r="BD9" s="14"/>
    </row>
    <row r="10" spans="1:56" x14ac:dyDescent="0.25">
      <c r="A10" s="5">
        <v>45436</v>
      </c>
      <c r="B10" s="35" t="s">
        <v>243</v>
      </c>
      <c r="C10" s="35" t="s">
        <v>396</v>
      </c>
      <c r="D10" s="5">
        <f>DATE(YEAR(A10),MONTH(A10),1)</f>
        <v>45413</v>
      </c>
      <c r="E10" s="5" t="s">
        <v>27</v>
      </c>
      <c r="F10" s="6" t="s">
        <v>181</v>
      </c>
      <c r="G10" s="6">
        <v>120</v>
      </c>
      <c r="H10" s="12">
        <v>1</v>
      </c>
      <c r="I10" s="6" t="s">
        <v>42</v>
      </c>
      <c r="J10" s="8" t="s">
        <v>43</v>
      </c>
      <c r="K10" s="8" t="s">
        <v>44</v>
      </c>
      <c r="L10" s="18">
        <v>7814693830</v>
      </c>
      <c r="M10" s="9">
        <v>1177847196141</v>
      </c>
      <c r="N10" s="8" t="s">
        <v>114</v>
      </c>
      <c r="O10" s="6" t="s">
        <v>279</v>
      </c>
      <c r="P10" s="8" t="s">
        <v>135</v>
      </c>
      <c r="Q10" s="8">
        <v>5008009854</v>
      </c>
      <c r="R10" s="6" t="s">
        <v>194</v>
      </c>
      <c r="S10" s="6" t="s">
        <v>182</v>
      </c>
      <c r="T10" s="8"/>
      <c r="U10" s="6">
        <v>8</v>
      </c>
      <c r="V10" s="7">
        <v>2481500</v>
      </c>
      <c r="W10" s="12">
        <v>788372550</v>
      </c>
      <c r="X10" s="15">
        <v>0.51470000000000005</v>
      </c>
      <c r="Y10" s="12">
        <v>438533393.19999999</v>
      </c>
      <c r="Z10" s="7">
        <v>2481500</v>
      </c>
      <c r="AA10" s="15">
        <v>0.91</v>
      </c>
      <c r="AB10" s="12">
        <v>153389423.07692307</v>
      </c>
      <c r="AC10" s="7">
        <v>139584375</v>
      </c>
      <c r="AD10" s="7">
        <v>0</v>
      </c>
      <c r="AE10" s="12">
        <v>139584375</v>
      </c>
      <c r="AF10" s="7"/>
      <c r="AG10" s="7"/>
      <c r="AH10" s="12"/>
      <c r="AI10" s="6" t="s">
        <v>47</v>
      </c>
      <c r="AJ10" s="5"/>
      <c r="AK10" s="13" t="s">
        <v>45</v>
      </c>
      <c r="AL10" s="6" t="s">
        <v>34</v>
      </c>
      <c r="AM10" s="6" t="s">
        <v>46</v>
      </c>
      <c r="AN10" s="6"/>
      <c r="AO10" s="24">
        <v>64549518.75</v>
      </c>
      <c r="AP10" s="24">
        <v>562.5</v>
      </c>
      <c r="AQ10" s="24">
        <v>0</v>
      </c>
      <c r="AR10" s="24">
        <v>499950</v>
      </c>
      <c r="AS10" s="24">
        <v>74534343.75</v>
      </c>
      <c r="AT10" s="10">
        <f>Таблица1[[#This Row],[Физические лица]]/Таблица1[[#This Row],[Объем биржевого размещения, руб.]]</f>
        <v>0.46244086238162402</v>
      </c>
      <c r="AU10" s="10">
        <f>Таблица1[[#This Row],[УК]]/Таблица1[[#This Row],[Объем биржевого размещения, руб.]]</f>
        <v>4.0298206729800522E-6</v>
      </c>
      <c r="AV10" s="10">
        <f>Таблица1[[#This Row],[КО]]/Таблица1[[#This Row],[Объем биржевого размещения, руб.]]</f>
        <v>0</v>
      </c>
      <c r="AW10" s="10">
        <f>Таблица1[[#This Row],[Прочие инст. инв.]]/Таблица1[[#This Row],[Объем биржевого размещения, руб.]]</f>
        <v>3.5817046141446707E-3</v>
      </c>
      <c r="AX10" s="10">
        <f>Таблица1[[#This Row],[Юридические лица]]/Таблица1[[#This Row],[Объем биржевого размещения, руб.]]</f>
        <v>0.53397340318355835</v>
      </c>
      <c r="AY10" s="14"/>
      <c r="AZ10" s="14"/>
      <c r="BA10" s="14"/>
      <c r="BB10" s="14"/>
      <c r="BC10" s="14"/>
      <c r="BD10" s="14"/>
    </row>
    <row r="11" spans="1:56" x14ac:dyDescent="0.25">
      <c r="A11" s="5">
        <v>45408</v>
      </c>
      <c r="B11" s="35" t="s">
        <v>243</v>
      </c>
      <c r="C11" s="35" t="s">
        <v>396</v>
      </c>
      <c r="D11" s="5">
        <f>DATE(YEAR(A11),MONTH(A11),1)</f>
        <v>45383</v>
      </c>
      <c r="E11" s="5" t="s">
        <v>27</v>
      </c>
      <c r="F11" s="6" t="s">
        <v>181</v>
      </c>
      <c r="G11" s="6">
        <v>180</v>
      </c>
      <c r="H11" s="12">
        <v>1</v>
      </c>
      <c r="I11" s="6" t="s">
        <v>48</v>
      </c>
      <c r="J11" s="8" t="s">
        <v>49</v>
      </c>
      <c r="K11" s="8" t="s">
        <v>50</v>
      </c>
      <c r="L11" s="9">
        <v>7702045051</v>
      </c>
      <c r="M11" s="9">
        <v>1027739053704</v>
      </c>
      <c r="N11" s="8" t="s">
        <v>115</v>
      </c>
      <c r="O11" s="6" t="s">
        <v>281</v>
      </c>
      <c r="P11" s="8" t="s">
        <v>136</v>
      </c>
      <c r="Q11" s="8">
        <v>4401116480</v>
      </c>
      <c r="R11" s="6" t="s">
        <v>196</v>
      </c>
      <c r="S11" s="6" t="s">
        <v>182</v>
      </c>
      <c r="T11" s="8" t="s">
        <v>32</v>
      </c>
      <c r="U11" s="6">
        <v>7</v>
      </c>
      <c r="V11" s="7">
        <v>34629063</v>
      </c>
      <c r="W11" s="12">
        <v>86572657500</v>
      </c>
      <c r="X11" s="15">
        <f>Z11/V11*100%</f>
        <v>0.13283639814337453</v>
      </c>
      <c r="Y11" s="12">
        <v>11500000000</v>
      </c>
      <c r="Z11" s="7">
        <v>4600000</v>
      </c>
      <c r="AA11" s="15">
        <f>AC11/AB11*100%</f>
        <v>6.8744533968923383E-2</v>
      </c>
      <c r="AB11" s="12">
        <v>167286027500</v>
      </c>
      <c r="AC11" s="7">
        <v>11500000000</v>
      </c>
      <c r="AD11" s="7">
        <v>0</v>
      </c>
      <c r="AE11" s="12">
        <v>11500000000</v>
      </c>
      <c r="AF11" s="7">
        <v>202019</v>
      </c>
      <c r="AG11" s="7">
        <v>2500</v>
      </c>
      <c r="AH11" s="12">
        <f>AE11/AF11</f>
        <v>56925.338705765302</v>
      </c>
      <c r="AI11" s="6" t="s">
        <v>36</v>
      </c>
      <c r="AJ11" s="5"/>
      <c r="AK11" s="13" t="s">
        <v>40</v>
      </c>
      <c r="AL11" s="6" t="s">
        <v>34</v>
      </c>
      <c r="AM11" s="6" t="s">
        <v>35</v>
      </c>
      <c r="AN11" s="6"/>
      <c r="AO11" s="12">
        <v>4514942500</v>
      </c>
      <c r="AP11" s="12">
        <v>2152115000</v>
      </c>
      <c r="AQ11" s="12">
        <v>498255000</v>
      </c>
      <c r="AR11" s="12">
        <v>3972162500</v>
      </c>
      <c r="AS11" s="12">
        <v>362525000</v>
      </c>
      <c r="AT11" s="10">
        <f>Таблица1[[#This Row],[Физические лица]]/Таблица1[[#This Row],[Объем биржевого размещения, руб.]]</f>
        <v>0.3926036956521739</v>
      </c>
      <c r="AU11" s="10">
        <f>Таблица1[[#This Row],[УК]]/Таблица1[[#This Row],[Объем биржевого размещения, руб.]]</f>
        <v>0.18714043478260869</v>
      </c>
      <c r="AV11" s="10">
        <f>Таблица1[[#This Row],[КО]]/Таблица1[[#This Row],[Объем биржевого размещения, руб.]]</f>
        <v>4.3326521739130437E-2</v>
      </c>
      <c r="AW11" s="10">
        <f>Таблица1[[#This Row],[Прочие инст. инв.]]/Таблица1[[#This Row],[Объем биржевого размещения, руб.]]</f>
        <v>0.34540543478260871</v>
      </c>
      <c r="AX11" s="10">
        <f>Таблица1[[#This Row],[Юридические лица]]/Таблица1[[#This Row],[Объем биржевого размещения, руб.]]</f>
        <v>3.1523913043478263E-2</v>
      </c>
      <c r="AY11" s="14"/>
      <c r="AZ11" s="14"/>
      <c r="BA11" s="14"/>
      <c r="BB11" s="14"/>
      <c r="BC11" s="14"/>
      <c r="BD11" s="14"/>
    </row>
    <row r="12" spans="1:56" hidden="1" x14ac:dyDescent="0.25">
      <c r="A12" s="5">
        <v>45260</v>
      </c>
      <c r="B12" s="34" t="s">
        <v>244</v>
      </c>
      <c r="C12" s="34"/>
      <c r="D12" s="5">
        <f>DATE(YEAR(A12),MONTH(A12),1)</f>
        <v>45231</v>
      </c>
      <c r="E12" s="5" t="s">
        <v>51</v>
      </c>
      <c r="F12" s="6" t="s">
        <v>184</v>
      </c>
      <c r="G12" s="6">
        <v>180</v>
      </c>
      <c r="H12" s="12">
        <v>1</v>
      </c>
      <c r="I12" s="6" t="s">
        <v>78</v>
      </c>
      <c r="J12" s="8" t="s">
        <v>79</v>
      </c>
      <c r="K12" s="8" t="s">
        <v>80</v>
      </c>
      <c r="L12" s="9">
        <v>7816430057</v>
      </c>
      <c r="M12" s="9">
        <v>1079847122332</v>
      </c>
      <c r="N12" s="8" t="s">
        <v>123</v>
      </c>
      <c r="O12" s="6" t="s">
        <v>266</v>
      </c>
      <c r="P12" s="8" t="s">
        <v>146</v>
      </c>
      <c r="Q12" s="8">
        <v>6608003052</v>
      </c>
      <c r="R12" s="6" t="s">
        <v>195</v>
      </c>
      <c r="S12" s="6" t="s">
        <v>182</v>
      </c>
      <c r="T12" s="8" t="s">
        <v>32</v>
      </c>
      <c r="U12" s="8">
        <v>13</v>
      </c>
      <c r="V12" s="7">
        <v>87876649</v>
      </c>
      <c r="W12" s="7">
        <f>Таблица1[[#This Row],[Объем в обращении фактический, шт.]]*900</f>
        <v>79088984100</v>
      </c>
      <c r="X12" s="17"/>
      <c r="Y12" s="7">
        <f>Таблица1[[#This Row],[Объем размещения, шт.]]*900</f>
        <v>2970000000</v>
      </c>
      <c r="Z12" s="7">
        <v>3300000</v>
      </c>
      <c r="AA12" s="10">
        <v>0.95685007599368543</v>
      </c>
      <c r="AB12" s="11">
        <v>3103934539.5</v>
      </c>
      <c r="AC12" s="7">
        <v>2970000000</v>
      </c>
      <c r="AD12" s="7">
        <v>0</v>
      </c>
      <c r="AE12" s="12">
        <v>2970000000</v>
      </c>
      <c r="AF12" s="7">
        <v>13472</v>
      </c>
      <c r="AG12" s="7">
        <v>900</v>
      </c>
      <c r="AH12" s="12">
        <v>220457.2</v>
      </c>
      <c r="AI12" s="6" t="s">
        <v>36</v>
      </c>
      <c r="AJ12" s="5"/>
      <c r="AK12" s="13" t="s">
        <v>40</v>
      </c>
      <c r="AL12" s="6" t="s">
        <v>34</v>
      </c>
      <c r="AM12" s="6" t="s">
        <v>35</v>
      </c>
      <c r="AN12" s="6"/>
      <c r="AO12" s="12">
        <v>2751786000</v>
      </c>
      <c r="AP12" s="12">
        <v>171700200</v>
      </c>
      <c r="AQ12" s="12">
        <v>0</v>
      </c>
      <c r="AR12" s="12">
        <v>36515700</v>
      </c>
      <c r="AS12" s="12">
        <v>9998100</v>
      </c>
      <c r="AT12" s="10">
        <f>Таблица1[[#This Row],[Физические лица]]/Таблица1[[#This Row],[Объем биржевого размещения, руб.]]</f>
        <v>0.92652727272727275</v>
      </c>
      <c r="AU12" s="10">
        <f>Таблица1[[#This Row],[УК]]/Таблица1[[#This Row],[Объем биржевого размещения, руб.]]</f>
        <v>5.7811515151515148E-2</v>
      </c>
      <c r="AV12" s="10">
        <f>Таблица1[[#This Row],[КО]]/Таблица1[[#This Row],[Объем биржевого размещения, руб.]]</f>
        <v>0</v>
      </c>
      <c r="AW12" s="10">
        <f>Таблица1[[#This Row],[Прочие инст. инв.]]/Таблица1[[#This Row],[Объем биржевого размещения, руб.]]</f>
        <v>1.2294848484848485E-2</v>
      </c>
      <c r="AX12" s="10">
        <f>Таблица1[[#This Row],[Юридические лица]]/Таблица1[[#This Row],[Объем биржевого размещения, руб.]]</f>
        <v>3.3663636363636365E-3</v>
      </c>
      <c r="AY12" s="14"/>
      <c r="AZ12" s="6"/>
      <c r="BA12" s="6"/>
      <c r="BB12" s="6"/>
      <c r="BC12" s="6"/>
      <c r="BD12" s="6"/>
    </row>
    <row r="13" spans="1:56" hidden="1" x14ac:dyDescent="0.25">
      <c r="A13" s="5">
        <v>45267</v>
      </c>
      <c r="B13" s="34" t="s">
        <v>244</v>
      </c>
      <c r="C13" s="34"/>
      <c r="D13" s="5">
        <f>DATE(YEAR(A13),MONTH(A13),1)</f>
        <v>45261</v>
      </c>
      <c r="E13" s="5" t="s">
        <v>51</v>
      </c>
      <c r="F13" s="6" t="s">
        <v>184</v>
      </c>
      <c r="G13" s="6"/>
      <c r="H13" s="12">
        <v>1</v>
      </c>
      <c r="I13" s="6" t="s">
        <v>75</v>
      </c>
      <c r="J13" s="8" t="s">
        <v>76</v>
      </c>
      <c r="K13" s="8" t="s">
        <v>77</v>
      </c>
      <c r="L13" s="9">
        <v>7736227885</v>
      </c>
      <c r="M13" s="9">
        <v>1027736009333</v>
      </c>
      <c r="N13" s="8" t="s">
        <v>122</v>
      </c>
      <c r="O13" s="6" t="s">
        <v>263</v>
      </c>
      <c r="P13" s="8" t="s">
        <v>145</v>
      </c>
      <c r="Q13" s="8">
        <v>6608003052</v>
      </c>
      <c r="R13" s="6" t="s">
        <v>195</v>
      </c>
      <c r="S13" s="6" t="s">
        <v>188</v>
      </c>
      <c r="T13" s="8" t="s">
        <v>32</v>
      </c>
      <c r="U13" s="8">
        <v>14</v>
      </c>
      <c r="V13" s="7">
        <v>280000000</v>
      </c>
      <c r="W13" s="7">
        <f>Таблица1[[#This Row],[Объем в обращении фактический, шт.]]*140</f>
        <v>39200000000</v>
      </c>
      <c r="X13" s="17"/>
      <c r="Y13" s="7">
        <f>Таблица1[[#This Row],[Объем размещения, шт.]]*140</f>
        <v>560000000</v>
      </c>
      <c r="Z13" s="7">
        <v>4000000</v>
      </c>
      <c r="AA13" s="10">
        <v>0.82138829262112578</v>
      </c>
      <c r="AB13" s="11">
        <v>681772561.20000005</v>
      </c>
      <c r="AC13" s="7">
        <v>560000000</v>
      </c>
      <c r="AD13" s="7">
        <v>0</v>
      </c>
      <c r="AE13" s="12">
        <v>560000000</v>
      </c>
      <c r="AF13" s="7">
        <v>6634</v>
      </c>
      <c r="AG13" s="7">
        <v>140</v>
      </c>
      <c r="AH13" s="12">
        <v>84413.6</v>
      </c>
      <c r="AI13" s="6" t="s">
        <v>36</v>
      </c>
      <c r="AJ13" s="5"/>
      <c r="AK13" s="13" t="s">
        <v>33</v>
      </c>
      <c r="AL13" s="6" t="s">
        <v>34</v>
      </c>
      <c r="AM13" s="6" t="s">
        <v>35</v>
      </c>
      <c r="AN13" s="6"/>
      <c r="AO13" s="12">
        <v>445177600</v>
      </c>
      <c r="AP13" s="12">
        <v>0</v>
      </c>
      <c r="AQ13" s="12">
        <v>0</v>
      </c>
      <c r="AR13" s="12">
        <v>114805600</v>
      </c>
      <c r="AS13" s="12">
        <v>16800</v>
      </c>
      <c r="AT13" s="10">
        <f>Таблица1[[#This Row],[Физические лица]]/Таблица1[[#This Row],[Объем биржевого размещения, руб.]]</f>
        <v>0.79496</v>
      </c>
      <c r="AU13" s="10">
        <f>Таблица1[[#This Row],[УК]]/Таблица1[[#This Row],[Объем биржевого размещения, руб.]]</f>
        <v>0</v>
      </c>
      <c r="AV13" s="10">
        <f>Таблица1[[#This Row],[КО]]/Таблица1[[#This Row],[Объем биржевого размещения, руб.]]</f>
        <v>0</v>
      </c>
      <c r="AW13" s="10">
        <f>Таблица1[[#This Row],[Прочие инст. инв.]]/Таблица1[[#This Row],[Объем биржевого размещения, руб.]]</f>
        <v>0.20501</v>
      </c>
      <c r="AX13" s="10">
        <f>Таблица1[[#This Row],[Юридические лица]]/Таблица1[[#This Row],[Объем биржевого размещения, руб.]]</f>
        <v>3.0000000000000001E-5</v>
      </c>
      <c r="AY13" s="14"/>
      <c r="AZ13" s="6"/>
      <c r="BA13" s="6"/>
      <c r="BB13" s="6"/>
      <c r="BC13" s="6"/>
      <c r="BD13" s="6"/>
    </row>
    <row r="14" spans="1:56" x14ac:dyDescent="0.25">
      <c r="A14" s="5">
        <v>45344</v>
      </c>
      <c r="B14" s="35" t="s">
        <v>243</v>
      </c>
      <c r="C14" s="35" t="s">
        <v>395</v>
      </c>
      <c r="D14" s="5">
        <f>DATE(YEAR(A14),MONTH(A14),1)</f>
        <v>45323</v>
      </c>
      <c r="E14" s="5" t="s">
        <v>27</v>
      </c>
      <c r="F14" s="6" t="s">
        <v>181</v>
      </c>
      <c r="G14" s="6">
        <v>180</v>
      </c>
      <c r="H14" s="12">
        <v>1</v>
      </c>
      <c r="I14" s="6" t="s">
        <v>61</v>
      </c>
      <c r="J14" s="6" t="s">
        <v>62</v>
      </c>
      <c r="K14" s="6" t="s">
        <v>63</v>
      </c>
      <c r="L14" s="9">
        <v>9731121416</v>
      </c>
      <c r="M14" s="9">
        <v>1237700639175</v>
      </c>
      <c r="N14" s="6" t="s">
        <v>118</v>
      </c>
      <c r="O14" s="6" t="s">
        <v>276</v>
      </c>
      <c r="P14" s="8" t="s">
        <v>140</v>
      </c>
      <c r="Q14" s="8">
        <v>7731038186</v>
      </c>
      <c r="R14" s="6" t="s">
        <v>198</v>
      </c>
      <c r="S14" s="6" t="s">
        <v>188</v>
      </c>
      <c r="T14" s="6" t="s">
        <v>32</v>
      </c>
      <c r="U14" s="6">
        <v>3</v>
      </c>
      <c r="V14" s="12">
        <v>921052700</v>
      </c>
      <c r="W14" s="12">
        <v>8750000000</v>
      </c>
      <c r="X14" s="15">
        <v>0.13142863595101562</v>
      </c>
      <c r="Y14" s="12">
        <v>1150000650</v>
      </c>
      <c r="Z14" s="12">
        <v>121052700</v>
      </c>
      <c r="AA14" s="10">
        <v>0.88734618055555559</v>
      </c>
      <c r="AB14" s="11">
        <v>1296000000</v>
      </c>
      <c r="AC14" s="12">
        <v>1150000650</v>
      </c>
      <c r="AD14" s="12">
        <v>0</v>
      </c>
      <c r="AE14" s="12">
        <v>1150000650</v>
      </c>
      <c r="AF14" s="12">
        <v>14741</v>
      </c>
      <c r="AG14" s="12">
        <v>9.5</v>
      </c>
      <c r="AH14" s="12">
        <v>78014</v>
      </c>
      <c r="AI14" s="6" t="s">
        <v>36</v>
      </c>
      <c r="AJ14" s="5"/>
      <c r="AK14" s="13" t="s">
        <v>45</v>
      </c>
      <c r="AL14" s="6" t="s">
        <v>34</v>
      </c>
      <c r="AM14" s="6" t="s">
        <v>35</v>
      </c>
      <c r="AN14" s="6"/>
      <c r="AO14" s="12">
        <v>1139138350</v>
      </c>
      <c r="AP14" s="12">
        <v>1900</v>
      </c>
      <c r="AQ14" s="12">
        <v>0</v>
      </c>
      <c r="AR14" s="12">
        <v>4124900</v>
      </c>
      <c r="AS14" s="12">
        <v>6735500</v>
      </c>
      <c r="AT14" s="10">
        <f>Таблица1[[#This Row],[Физические лица]]/Таблица1[[#This Row],[Объем биржевого размещения, руб.]]</f>
        <v>0.99055452707787595</v>
      </c>
      <c r="AU14" s="10">
        <f>Таблица1[[#This Row],[УК]]/Таблица1[[#This Row],[Объем биржевого размещения, руб.]]</f>
        <v>1.6521729792065769E-6</v>
      </c>
      <c r="AV14" s="10">
        <f>Таблица1[[#This Row],[КО]]/Таблица1[[#This Row],[Объем биржевого размещения, руб.]]</f>
        <v>0</v>
      </c>
      <c r="AW14" s="10">
        <f>Таблица1[[#This Row],[Прочие инст. инв.]]/Таблица1[[#This Row],[Объем биржевого размещения, руб.]]</f>
        <v>3.5868675378574787E-3</v>
      </c>
      <c r="AX14" s="10">
        <f>Таблица1[[#This Row],[Юридические лица]]/Таблица1[[#This Row],[Объем биржевого размещения, руб.]]</f>
        <v>5.8569532112873156E-3</v>
      </c>
      <c r="AY14" s="14"/>
      <c r="AZ14" s="14"/>
      <c r="BA14" s="14"/>
      <c r="BB14" s="14"/>
      <c r="BC14" s="14"/>
      <c r="BD14" s="14"/>
    </row>
    <row r="15" spans="1:56" x14ac:dyDescent="0.25">
      <c r="A15" s="5">
        <v>45328</v>
      </c>
      <c r="B15" s="35" t="s">
        <v>243</v>
      </c>
      <c r="C15" s="35" t="s">
        <v>395</v>
      </c>
      <c r="D15" s="5">
        <f>DATE(YEAR(A15),MONTH(A15),1)</f>
        <v>45323</v>
      </c>
      <c r="E15" s="5" t="s">
        <v>27</v>
      </c>
      <c r="F15" s="6" t="s">
        <v>181</v>
      </c>
      <c r="G15" s="6">
        <v>180</v>
      </c>
      <c r="H15" s="12">
        <v>1</v>
      </c>
      <c r="I15" s="6" t="s">
        <v>67</v>
      </c>
      <c r="J15" s="6" t="s">
        <v>68</v>
      </c>
      <c r="K15" s="6" t="s">
        <v>69</v>
      </c>
      <c r="L15" s="9">
        <v>9718236471</v>
      </c>
      <c r="M15" s="9">
        <v>1237700701534</v>
      </c>
      <c r="N15" s="6" t="s">
        <v>120</v>
      </c>
      <c r="O15" s="6" t="s">
        <v>273</v>
      </c>
      <c r="P15" s="8" t="s">
        <v>142</v>
      </c>
      <c r="Q15" s="8">
        <v>7744001497</v>
      </c>
      <c r="R15" s="6" t="s">
        <v>191</v>
      </c>
      <c r="S15" s="6" t="s">
        <v>188</v>
      </c>
      <c r="T15" s="6" t="s">
        <v>32</v>
      </c>
      <c r="U15" s="6">
        <v>1</v>
      </c>
      <c r="V15" s="12">
        <v>175849057</v>
      </c>
      <c r="W15" s="12">
        <v>46600000105</v>
      </c>
      <c r="X15" s="15">
        <v>9.0128757414945929E-2</v>
      </c>
      <c r="Y15" s="12">
        <v>4200000105</v>
      </c>
      <c r="Z15" s="12">
        <v>15849057</v>
      </c>
      <c r="AA15" s="10">
        <v>0.30161224668059305</v>
      </c>
      <c r="AB15" s="11">
        <v>13925164350</v>
      </c>
      <c r="AC15" s="12">
        <v>4200000105</v>
      </c>
      <c r="AD15" s="12">
        <v>0</v>
      </c>
      <c r="AE15" s="12">
        <v>4200000105</v>
      </c>
      <c r="AF15" s="12">
        <v>45301</v>
      </c>
      <c r="AG15" s="12">
        <v>265</v>
      </c>
      <c r="AH15" s="12">
        <v>92713.2</v>
      </c>
      <c r="AI15" s="6" t="s">
        <v>36</v>
      </c>
      <c r="AJ15" s="5"/>
      <c r="AK15" s="13" t="s">
        <v>33</v>
      </c>
      <c r="AL15" s="6" t="s">
        <v>34</v>
      </c>
      <c r="AM15" s="6" t="s">
        <v>35</v>
      </c>
      <c r="AN15" s="6"/>
      <c r="AO15" s="12">
        <v>2085867205</v>
      </c>
      <c r="AP15" s="12">
        <v>527072545</v>
      </c>
      <c r="AQ15" s="12">
        <v>306665155</v>
      </c>
      <c r="AR15" s="12">
        <v>1162161475</v>
      </c>
      <c r="AS15" s="12">
        <v>118233725</v>
      </c>
      <c r="AT15" s="10">
        <f>Таблица1[[#This Row],[Физические лица]]/Таблица1[[#This Row],[Объем биржевого размещения, руб.]]</f>
        <v>0.49663503639364792</v>
      </c>
      <c r="AU15" s="10">
        <f>Таблица1[[#This Row],[УК]]/Таблица1[[#This Row],[Объем биржевого размещения, руб.]]</f>
        <v>0.12549345995790159</v>
      </c>
      <c r="AV15" s="10">
        <f>Таблица1[[#This Row],[КО]]/Таблица1[[#This Row],[Объем биржевого размещения, руб.]]</f>
        <v>7.3015511269850314E-2</v>
      </c>
      <c r="AW15" s="10">
        <f>Таблица1[[#This Row],[Прочие инст. инв.]]/Таблица1[[#This Row],[Объем биржевого размещения, руб.]]</f>
        <v>0.27670510617761046</v>
      </c>
      <c r="AX15" s="10">
        <f>Таблица1[[#This Row],[Юридические лица]]/Таблица1[[#This Row],[Объем биржевого размещения, руб.]]</f>
        <v>2.8150886200989749E-2</v>
      </c>
      <c r="AY15" s="14"/>
      <c r="AZ15" s="14"/>
      <c r="BA15" s="14"/>
      <c r="BB15" s="14"/>
      <c r="BC15" s="14"/>
      <c r="BD15" s="14"/>
    </row>
    <row r="16" spans="1:56" x14ac:dyDescent="0.25">
      <c r="A16" s="5">
        <v>45468</v>
      </c>
      <c r="B16" s="35" t="s">
        <v>243</v>
      </c>
      <c r="C16" s="35" t="s">
        <v>396</v>
      </c>
      <c r="D16" s="5">
        <f>DATE(YEAR(A16),MONTH(A16),1)</f>
        <v>45444</v>
      </c>
      <c r="E16" s="5" t="s">
        <v>51</v>
      </c>
      <c r="F16" s="6" t="s">
        <v>181</v>
      </c>
      <c r="G16" s="6">
        <v>180</v>
      </c>
      <c r="H16" s="12">
        <v>1</v>
      </c>
      <c r="I16" s="6" t="s">
        <v>81</v>
      </c>
      <c r="J16" s="8" t="s">
        <v>82</v>
      </c>
      <c r="K16" s="8" t="s">
        <v>83</v>
      </c>
      <c r="L16" s="9">
        <v>7424024375</v>
      </c>
      <c r="M16" s="9">
        <v>1077424000686</v>
      </c>
      <c r="N16" s="8" t="s">
        <v>124</v>
      </c>
      <c r="O16" s="6" t="s">
        <v>283</v>
      </c>
      <c r="P16" s="8" t="s">
        <v>147</v>
      </c>
      <c r="Q16" s="8">
        <v>4401116480</v>
      </c>
      <c r="R16" s="6" t="s">
        <v>196</v>
      </c>
      <c r="S16" s="6" t="s">
        <v>182</v>
      </c>
      <c r="T16" s="8" t="s">
        <v>32</v>
      </c>
      <c r="U16" s="6">
        <v>11</v>
      </c>
      <c r="V16" s="7">
        <v>222717580000</v>
      </c>
      <c r="W16" s="12">
        <v>180401239800</v>
      </c>
      <c r="X16" s="15">
        <v>0.10155273777669459</v>
      </c>
      <c r="Y16" s="12">
        <v>18320239800</v>
      </c>
      <c r="Z16" s="7">
        <v>9890307000</v>
      </c>
      <c r="AA16" s="15">
        <v>0.61646170501546949</v>
      </c>
      <c r="AB16" s="12">
        <v>12995371172</v>
      </c>
      <c r="AC16" s="12">
        <v>8011148670</v>
      </c>
      <c r="AD16" s="7">
        <v>0</v>
      </c>
      <c r="AE16" s="12">
        <v>8011148670</v>
      </c>
      <c r="AF16" s="7">
        <v>19849</v>
      </c>
      <c r="AG16" s="19">
        <v>0.81</v>
      </c>
      <c r="AH16" s="12">
        <v>403605</v>
      </c>
      <c r="AI16" s="6" t="s">
        <v>36</v>
      </c>
      <c r="AJ16" s="5"/>
      <c r="AK16" s="13" t="s">
        <v>33</v>
      </c>
      <c r="AL16" s="6" t="s">
        <v>34</v>
      </c>
      <c r="AM16" s="6" t="s">
        <v>35</v>
      </c>
      <c r="AN16" s="6"/>
      <c r="AO16" s="12">
        <v>2239506630</v>
      </c>
      <c r="AP16" s="12">
        <v>1402210440</v>
      </c>
      <c r="AQ16" s="12">
        <v>3907124100</v>
      </c>
      <c r="AR16" s="12">
        <v>59548770</v>
      </c>
      <c r="AS16" s="12">
        <v>402758730</v>
      </c>
      <c r="AT16" s="10">
        <f>Таблица1[[#This Row],[Физические лица]]/Таблица1[[#This Row],[Объем биржевого размещения, руб.]]</f>
        <v>0.27954875414888536</v>
      </c>
      <c r="AU16" s="10">
        <f>Таблица1[[#This Row],[УК]]/Таблица1[[#This Row],[Объем биржевого размещения, руб.]]</f>
        <v>0.17503238271572358</v>
      </c>
      <c r="AV16" s="10">
        <f>Таблица1[[#This Row],[КО]]/Таблица1[[#This Row],[Объем биржевого размещения, руб.]]</f>
        <v>0.48771084658949415</v>
      </c>
      <c r="AW16" s="10">
        <f>Таблица1[[#This Row],[Прочие инст. инв.]]/Таблица1[[#This Row],[Объем биржевого размещения, руб.]]</f>
        <v>7.4332374111339521E-3</v>
      </c>
      <c r="AX16" s="10">
        <f>Таблица1[[#This Row],[Юридические лица]]/Таблица1[[#This Row],[Объем биржевого размещения, руб.]]</f>
        <v>5.0274779134762956E-2</v>
      </c>
      <c r="AY16" s="14"/>
      <c r="AZ16" s="14"/>
      <c r="BA16" s="14"/>
      <c r="BB16" s="14"/>
      <c r="BC16" s="14"/>
      <c r="BD16" s="14"/>
    </row>
    <row r="17" spans="1:56" x14ac:dyDescent="0.25">
      <c r="A17" s="5">
        <v>45490</v>
      </c>
      <c r="B17" s="35" t="s">
        <v>243</v>
      </c>
      <c r="C17" s="35" t="s">
        <v>397</v>
      </c>
      <c r="D17" s="5">
        <f>DATE(YEAR(A17),MONTH(A17),1)</f>
        <v>45474</v>
      </c>
      <c r="E17" s="5" t="s">
        <v>51</v>
      </c>
      <c r="F17" s="6" t="s">
        <v>181</v>
      </c>
      <c r="G17" s="6" t="s">
        <v>182</v>
      </c>
      <c r="H17" s="12">
        <v>1</v>
      </c>
      <c r="I17" s="6" t="s">
        <v>167</v>
      </c>
      <c r="J17" s="8" t="s">
        <v>168</v>
      </c>
      <c r="K17" s="8" t="s">
        <v>169</v>
      </c>
      <c r="L17" s="9">
        <v>7718011918</v>
      </c>
      <c r="M17" s="9">
        <v>1027739857958</v>
      </c>
      <c r="N17" s="8" t="s">
        <v>183</v>
      </c>
      <c r="O17" s="6" t="s">
        <v>287</v>
      </c>
      <c r="P17" s="8" t="s">
        <v>180</v>
      </c>
      <c r="Q17" s="9">
        <v>7718011918</v>
      </c>
      <c r="R17" s="8" t="s">
        <v>180</v>
      </c>
      <c r="S17" s="6" t="s">
        <v>182</v>
      </c>
      <c r="T17" s="8" t="s">
        <v>32</v>
      </c>
      <c r="U17" s="6">
        <v>14</v>
      </c>
      <c r="V17" s="7">
        <v>23892735</v>
      </c>
      <c r="W17" s="12">
        <v>3942302265</v>
      </c>
      <c r="X17" s="15">
        <v>7.0000000000000007E-2</v>
      </c>
      <c r="Y17" s="12">
        <v>275961158.55000001</v>
      </c>
      <c r="Z17" s="7">
        <v>1177670</v>
      </c>
      <c r="AA17" s="15">
        <v>0.95899999999999996</v>
      </c>
      <c r="AB17" s="12">
        <v>202636870</v>
      </c>
      <c r="AC17" s="12">
        <v>194315550</v>
      </c>
      <c r="AD17" s="7">
        <v>0</v>
      </c>
      <c r="AE17" s="12">
        <v>194315550</v>
      </c>
      <c r="AF17" s="7">
        <v>86</v>
      </c>
      <c r="AG17" s="7">
        <v>165</v>
      </c>
      <c r="AH17" s="12">
        <f>Таблица1[[#This Row],[Общий объем размещения, руб.]]/Таблица1[[#This Row],[Количество сделок, шт.]]</f>
        <v>2259483.1395348837</v>
      </c>
      <c r="AI17" s="6" t="s">
        <v>36</v>
      </c>
      <c r="AJ17" s="5"/>
      <c r="AK17" s="13" t="s">
        <v>45</v>
      </c>
      <c r="AL17" s="6" t="s">
        <v>34</v>
      </c>
      <c r="AM17" s="6" t="s">
        <v>35</v>
      </c>
      <c r="AN17" s="6"/>
      <c r="AO17" s="12">
        <v>157652550</v>
      </c>
      <c r="AP17" s="12">
        <v>0</v>
      </c>
      <c r="AQ17" s="12">
        <v>0</v>
      </c>
      <c r="AR17" s="12">
        <v>0</v>
      </c>
      <c r="AS17" s="12">
        <v>36663000</v>
      </c>
      <c r="AT17" s="10">
        <f>Таблица1[[#This Row],[Физические лица]]/Таблица1[[#This Row],[Объем биржевого размещения, руб.]]</f>
        <v>0.81132235685718412</v>
      </c>
      <c r="AU17" s="10">
        <f>Таблица1[[#This Row],[УК]]/Таблица1[[#This Row],[Объем биржевого размещения, руб.]]</f>
        <v>0</v>
      </c>
      <c r="AV17" s="10">
        <f>Таблица1[[#This Row],[КО]]/Таблица1[[#This Row],[Объем биржевого размещения, руб.]]</f>
        <v>0</v>
      </c>
      <c r="AW17" s="10">
        <f>Таблица1[[#This Row],[Прочие инст. инв.]]/Таблица1[[#This Row],[Объем биржевого размещения, руб.]]</f>
        <v>0</v>
      </c>
      <c r="AX17" s="10">
        <f>Таблица1[[#This Row],[Юридические лица]]/Таблица1[[#This Row],[Объем биржевого размещения, руб.]]</f>
        <v>0.1886776431428159</v>
      </c>
      <c r="AY17" s="14"/>
      <c r="AZ17" s="14"/>
      <c r="BA17" s="14"/>
      <c r="BB17" s="14"/>
      <c r="BC17" s="14"/>
      <c r="BD17" s="14"/>
    </row>
    <row r="18" spans="1:56" x14ac:dyDescent="0.25">
      <c r="A18" s="5">
        <v>45335</v>
      </c>
      <c r="B18" s="35" t="s">
        <v>243</v>
      </c>
      <c r="C18" s="35" t="s">
        <v>395</v>
      </c>
      <c r="D18" s="5">
        <f>DATE(YEAR(A18),MONTH(A18),1)</f>
        <v>45323</v>
      </c>
      <c r="E18" s="5" t="s">
        <v>27</v>
      </c>
      <c r="F18" s="6" t="s">
        <v>185</v>
      </c>
      <c r="G18" s="6">
        <v>180</v>
      </c>
      <c r="H18" s="12">
        <v>1</v>
      </c>
      <c r="I18" s="6" t="s">
        <v>64</v>
      </c>
      <c r="J18" s="6" t="s">
        <v>65</v>
      </c>
      <c r="K18" s="6" t="s">
        <v>66</v>
      </c>
      <c r="L18" s="9">
        <v>9715302870</v>
      </c>
      <c r="M18" s="9">
        <v>1177746514692</v>
      </c>
      <c r="N18" s="6" t="s">
        <v>119</v>
      </c>
      <c r="O18" s="6" t="s">
        <v>278</v>
      </c>
      <c r="P18" s="8" t="s">
        <v>141</v>
      </c>
      <c r="Q18" s="8">
        <v>7744001497</v>
      </c>
      <c r="R18" s="6" t="s">
        <v>191</v>
      </c>
      <c r="S18" s="6" t="s">
        <v>188</v>
      </c>
      <c r="T18" s="6" t="s">
        <v>32</v>
      </c>
      <c r="U18" s="6">
        <v>2</v>
      </c>
      <c r="V18" s="12">
        <v>10600000</v>
      </c>
      <c r="W18" s="12">
        <v>47700000000</v>
      </c>
      <c r="X18" s="15">
        <v>8.6792452830188674E-2</v>
      </c>
      <c r="Y18" s="12">
        <v>4140000000</v>
      </c>
      <c r="Z18" s="12">
        <v>920000</v>
      </c>
      <c r="AA18" s="10">
        <v>3.4998318571723086E-2</v>
      </c>
      <c r="AB18" s="11">
        <v>118291397100</v>
      </c>
      <c r="AC18" s="12">
        <v>4140000000</v>
      </c>
      <c r="AD18" s="12">
        <v>0</v>
      </c>
      <c r="AE18" s="12">
        <v>4140000000</v>
      </c>
      <c r="AF18" s="12">
        <v>142571</v>
      </c>
      <c r="AG18" s="12">
        <v>4500</v>
      </c>
      <c r="AH18" s="12">
        <v>29038.2</v>
      </c>
      <c r="AI18" s="6" t="s">
        <v>36</v>
      </c>
      <c r="AJ18" s="5"/>
      <c r="AK18" s="13" t="s">
        <v>33</v>
      </c>
      <c r="AL18" s="6" t="s">
        <v>34</v>
      </c>
      <c r="AM18" s="6" t="s">
        <v>35</v>
      </c>
      <c r="AN18" s="6"/>
      <c r="AO18" s="12">
        <v>2140173000</v>
      </c>
      <c r="AP18" s="12">
        <v>169209000</v>
      </c>
      <c r="AQ18" s="12">
        <v>623853000</v>
      </c>
      <c r="AR18" s="12">
        <v>362794500</v>
      </c>
      <c r="AS18" s="12">
        <v>843970500</v>
      </c>
      <c r="AT18" s="10">
        <f>Таблица1[[#This Row],[Физические лица]]/Таблица1[[#This Row],[Объем биржевого размещения, руб.]]</f>
        <v>0.51695000000000002</v>
      </c>
      <c r="AU18" s="10">
        <f>Таблица1[[#This Row],[УК]]/Таблица1[[#This Row],[Объем биржевого размещения, руб.]]</f>
        <v>4.0871739130434785E-2</v>
      </c>
      <c r="AV18" s="10">
        <f>Таблица1[[#This Row],[КО]]/Таблица1[[#This Row],[Объем биржевого размещения, руб.]]</f>
        <v>0.1506891304347826</v>
      </c>
      <c r="AW18" s="10">
        <f>Таблица1[[#This Row],[Прочие инст. инв.]]/Таблица1[[#This Row],[Объем биржевого размещения, руб.]]</f>
        <v>8.7631521739130441E-2</v>
      </c>
      <c r="AX18" s="10">
        <f>Таблица1[[#This Row],[Юридические лица]]/Таблица1[[#This Row],[Объем биржевого размещения, руб.]]</f>
        <v>0.20385760869565217</v>
      </c>
      <c r="AY18" s="14"/>
      <c r="AZ18" s="14"/>
      <c r="BA18" s="14"/>
      <c r="BB18" s="14"/>
      <c r="BC18" s="14"/>
      <c r="BD18" s="14"/>
    </row>
    <row r="19" spans="1:56" x14ac:dyDescent="0.25">
      <c r="A19" s="5">
        <v>45566</v>
      </c>
      <c r="B19" s="35" t="s">
        <v>243</v>
      </c>
      <c r="C19" s="35" t="s">
        <v>398</v>
      </c>
      <c r="D19" s="5">
        <f>DATE(YEAR(A19),MONTH(A19),1)</f>
        <v>45566</v>
      </c>
      <c r="E19" s="5" t="s">
        <v>27</v>
      </c>
      <c r="F19" s="6" t="s">
        <v>184</v>
      </c>
      <c r="G19" s="6">
        <v>180</v>
      </c>
      <c r="H19" s="12">
        <v>1</v>
      </c>
      <c r="I19" s="6" t="s">
        <v>203</v>
      </c>
      <c r="J19" s="8" t="s">
        <v>204</v>
      </c>
      <c r="K19" s="8" t="s">
        <v>205</v>
      </c>
      <c r="L19" s="9">
        <v>9717163245</v>
      </c>
      <c r="M19" s="9">
        <v>1247700387923</v>
      </c>
      <c r="N19" s="8" t="s">
        <v>206</v>
      </c>
      <c r="O19" s="6" t="s">
        <v>289</v>
      </c>
      <c r="P19" s="8" t="s">
        <v>234</v>
      </c>
      <c r="Q19" s="8">
        <v>7744001497</v>
      </c>
      <c r="R19" s="6" t="s">
        <v>191</v>
      </c>
      <c r="S19" s="6" t="s">
        <v>188</v>
      </c>
      <c r="T19" s="8" t="s">
        <v>32</v>
      </c>
      <c r="U19" s="6">
        <v>16</v>
      </c>
      <c r="V19" s="7">
        <v>200000000</v>
      </c>
      <c r="W19" s="12">
        <v>19000000000</v>
      </c>
      <c r="X19" s="21">
        <f>Таблица1[[#This Row],[Объем размещения, шт.]]/Таблица1[[#This Row],[Объем в обращении фактический, шт.]]</f>
        <v>0.14000000000000001</v>
      </c>
      <c r="Y19" s="12">
        <f>Таблица1[[#This Row],[Объем размещения, шт.]]*95</f>
        <v>2660000000</v>
      </c>
      <c r="Z19" s="7">
        <v>28000000</v>
      </c>
      <c r="AA19" s="15">
        <f>Таблица1[[#This Row],[Объем биржевого размещения, руб.]]/Таблица1[[#This Row],[Объем поданных биржевых заявок, руб.]]</f>
        <v>0.13598888661600564</v>
      </c>
      <c r="AB19" s="12">
        <v>19560421930</v>
      </c>
      <c r="AC19" s="12">
        <v>2660000000</v>
      </c>
      <c r="AD19" s="7">
        <v>0</v>
      </c>
      <c r="AE19" s="12">
        <v>2660000000</v>
      </c>
      <c r="AF19" s="7">
        <v>24236</v>
      </c>
      <c r="AG19" s="7">
        <v>95</v>
      </c>
      <c r="AH19" s="12">
        <f>Таблица1[[#This Row],[Общий объем размещения, руб.]]/Таблица1[[#This Row],[Количество сделок, шт.]]</f>
        <v>109754.08483248061</v>
      </c>
      <c r="AI19" s="6" t="s">
        <v>36</v>
      </c>
      <c r="AJ19" s="5"/>
      <c r="AK19" s="13" t="s">
        <v>33</v>
      </c>
      <c r="AL19" s="6" t="s">
        <v>34</v>
      </c>
      <c r="AM19" s="6" t="s">
        <v>35</v>
      </c>
      <c r="AN19" s="6"/>
      <c r="AO19" s="12">
        <v>1057117155</v>
      </c>
      <c r="AP19" s="12">
        <v>725951240</v>
      </c>
      <c r="AQ19" s="12">
        <v>399999875</v>
      </c>
      <c r="AR19" s="12">
        <v>105526855</v>
      </c>
      <c r="AS19" s="12">
        <v>371404875</v>
      </c>
      <c r="AT19" s="10">
        <f>Таблица1[[#This Row],[Физические лица]]/Таблица1[[#This Row],[Объем биржевого размещения, руб.]]</f>
        <v>0.39741246428571431</v>
      </c>
      <c r="AU19" s="10">
        <f>Таблица1[[#This Row],[УК]]/Таблица1[[#This Row],[Объем биржевого размещения, руб.]]</f>
        <v>0.27291399999999999</v>
      </c>
      <c r="AV19" s="10">
        <f>Таблица1[[#This Row],[КО]]/Таблица1[[#This Row],[Объем биржевого размещения, руб.]]</f>
        <v>0.15037589285714287</v>
      </c>
      <c r="AW19" s="10">
        <f>Таблица1[[#This Row],[Прочие инст. инв.]]/Таблица1[[#This Row],[Объем биржевого размещения, руб.]]</f>
        <v>3.9671749999999999E-2</v>
      </c>
      <c r="AX19" s="10">
        <f>Таблица1[[#This Row],[Юридические лица]]/Таблица1[[#This Row],[Объем биржевого размещения, руб.]]</f>
        <v>0.13962589285714286</v>
      </c>
      <c r="AY19" s="14"/>
      <c r="AZ19" s="14"/>
      <c r="BA19" s="14"/>
      <c r="BB19" s="14"/>
      <c r="BC19" s="14"/>
      <c r="BD19" s="14"/>
    </row>
    <row r="20" spans="1:56" x14ac:dyDescent="0.25">
      <c r="A20" s="5">
        <v>45478</v>
      </c>
      <c r="B20" s="35" t="s">
        <v>243</v>
      </c>
      <c r="C20" s="35" t="s">
        <v>397</v>
      </c>
      <c r="D20" s="5">
        <f>DATE(YEAR(A20),MONTH(A20),1)</f>
        <v>45474</v>
      </c>
      <c r="E20" s="5" t="s">
        <v>27</v>
      </c>
      <c r="F20" s="6" t="s">
        <v>184</v>
      </c>
      <c r="G20" s="6">
        <v>180</v>
      </c>
      <c r="H20" s="12">
        <v>1</v>
      </c>
      <c r="I20" s="6" t="s">
        <v>162</v>
      </c>
      <c r="J20" s="8" t="s">
        <v>163</v>
      </c>
      <c r="K20" s="8" t="s">
        <v>164</v>
      </c>
      <c r="L20" s="9">
        <v>3300010559</v>
      </c>
      <c r="M20" s="9">
        <v>1243300002296</v>
      </c>
      <c r="N20" s="8" t="s">
        <v>165</v>
      </c>
      <c r="O20" s="6" t="s">
        <v>284</v>
      </c>
      <c r="P20" s="8" t="s">
        <v>166</v>
      </c>
      <c r="Q20" s="8">
        <v>7751205702</v>
      </c>
      <c r="R20" s="8" t="s">
        <v>200</v>
      </c>
      <c r="S20" s="6" t="s">
        <v>188</v>
      </c>
      <c r="T20" s="8" t="s">
        <v>32</v>
      </c>
      <c r="U20" s="6">
        <v>12</v>
      </c>
      <c r="V20" s="7">
        <v>500000000</v>
      </c>
      <c r="W20" s="12">
        <f>Таблица1[[#This Row],[Объем в обращении фактический, шт.]]*200</f>
        <v>100000000000</v>
      </c>
      <c r="X20" s="15">
        <v>0.115</v>
      </c>
      <c r="Y20" s="12">
        <v>11500000000</v>
      </c>
      <c r="Z20" s="7">
        <v>57500000</v>
      </c>
      <c r="AA20" s="15">
        <f>AE20/AB20</f>
        <v>0.3940265931665678</v>
      </c>
      <c r="AB20" s="12">
        <v>29185847350</v>
      </c>
      <c r="AC20" s="12">
        <v>11500000000</v>
      </c>
      <c r="AD20" s="7">
        <v>0</v>
      </c>
      <c r="AE20" s="12">
        <v>11500000000</v>
      </c>
      <c r="AF20" s="7">
        <v>56717</v>
      </c>
      <c r="AG20" s="7">
        <v>200</v>
      </c>
      <c r="AH20" s="12">
        <v>202761</v>
      </c>
      <c r="AI20" s="6" t="s">
        <v>36</v>
      </c>
      <c r="AJ20" s="5"/>
      <c r="AK20" s="13" t="s">
        <v>40</v>
      </c>
      <c r="AL20" s="6" t="s">
        <v>34</v>
      </c>
      <c r="AM20" s="6" t="s">
        <v>35</v>
      </c>
      <c r="AN20" s="6"/>
      <c r="AO20" s="12">
        <v>2438022600</v>
      </c>
      <c r="AP20" s="12">
        <v>3552299600</v>
      </c>
      <c r="AQ20" s="12">
        <v>479106000</v>
      </c>
      <c r="AR20" s="12">
        <v>2026492600</v>
      </c>
      <c r="AS20" s="12">
        <v>3004079200</v>
      </c>
      <c r="AT20" s="10">
        <f>Таблица1[[#This Row],[Физические лица]]/Таблица1[[#This Row],[Объем биржевого размещения, руб.]]</f>
        <v>0.21200196521739131</v>
      </c>
      <c r="AU20" s="10">
        <f>Таблица1[[#This Row],[УК]]/Таблица1[[#This Row],[Объем биржевого размещения, руб.]]</f>
        <v>0.30889561739130433</v>
      </c>
      <c r="AV20" s="10">
        <f>Таблица1[[#This Row],[КО]]/Таблица1[[#This Row],[Объем биржевого размещения, руб.]]</f>
        <v>4.1661391304347824E-2</v>
      </c>
      <c r="AW20" s="10">
        <f>Таблица1[[#This Row],[Прочие инст. инв.]]/Таблица1[[#This Row],[Объем биржевого размещения, руб.]]</f>
        <v>0.17621674782608696</v>
      </c>
      <c r="AX20" s="10">
        <f>Таблица1[[#This Row],[Юридические лица]]/Таблица1[[#This Row],[Объем биржевого размещения, руб.]]</f>
        <v>0.26122427826086958</v>
      </c>
      <c r="AY20" s="14"/>
      <c r="AZ20" s="14"/>
      <c r="BA20" s="14"/>
      <c r="BB20" s="14"/>
      <c r="BC20" s="14"/>
      <c r="BD20" s="14"/>
    </row>
    <row r="21" spans="1:56" x14ac:dyDescent="0.25">
      <c r="A21" s="5">
        <v>45447</v>
      </c>
      <c r="B21" s="35" t="s">
        <v>243</v>
      </c>
      <c r="C21" s="35" t="s">
        <v>396</v>
      </c>
      <c r="D21" s="5">
        <f>DATE(YEAR(A21),MONTH(A21),1)</f>
        <v>45444</v>
      </c>
      <c r="E21" s="5" t="s">
        <v>27</v>
      </c>
      <c r="F21" s="6" t="s">
        <v>184</v>
      </c>
      <c r="G21" s="6">
        <v>180</v>
      </c>
      <c r="H21" s="12">
        <v>1</v>
      </c>
      <c r="I21" s="6" t="s">
        <v>28</v>
      </c>
      <c r="J21" s="8" t="s">
        <v>29</v>
      </c>
      <c r="K21" s="8" t="s">
        <v>30</v>
      </c>
      <c r="L21" s="9">
        <v>1683020450</v>
      </c>
      <c r="M21" s="9">
        <v>1241600017042</v>
      </c>
      <c r="N21" s="8" t="s">
        <v>31</v>
      </c>
      <c r="O21" s="6" t="s">
        <v>282</v>
      </c>
      <c r="P21" s="8" t="s">
        <v>133</v>
      </c>
      <c r="Q21" s="8">
        <v>7710048970</v>
      </c>
      <c r="R21" s="8" t="s">
        <v>199</v>
      </c>
      <c r="S21" s="6" t="s">
        <v>182</v>
      </c>
      <c r="T21" s="8" t="s">
        <v>32</v>
      </c>
      <c r="U21" s="6">
        <v>10</v>
      </c>
      <c r="V21" s="7">
        <v>100000000</v>
      </c>
      <c r="W21" s="12">
        <v>30000000000</v>
      </c>
      <c r="X21" s="15">
        <f>Z21/V21*100%</f>
        <v>0.11</v>
      </c>
      <c r="Y21" s="12">
        <f>Z21*300</f>
        <v>3300000000</v>
      </c>
      <c r="Z21" s="7">
        <v>11000000</v>
      </c>
      <c r="AA21" s="15">
        <v>0.16413417417646001</v>
      </c>
      <c r="AB21" s="12">
        <v>20105502200</v>
      </c>
      <c r="AC21" s="12">
        <v>3300000000</v>
      </c>
      <c r="AD21" s="7">
        <v>0</v>
      </c>
      <c r="AE21" s="12">
        <v>3300000000</v>
      </c>
      <c r="AF21" s="7">
        <v>38294</v>
      </c>
      <c r="AG21" s="7">
        <v>300</v>
      </c>
      <c r="AH21" s="12">
        <v>86175</v>
      </c>
      <c r="AI21" s="6" t="s">
        <v>36</v>
      </c>
      <c r="AJ21" s="5"/>
      <c r="AK21" s="13" t="s">
        <v>33</v>
      </c>
      <c r="AL21" s="6" t="s">
        <v>34</v>
      </c>
      <c r="AM21" s="6" t="s">
        <v>35</v>
      </c>
      <c r="AN21" s="6"/>
      <c r="AO21" s="12">
        <v>1638504900</v>
      </c>
      <c r="AP21" s="12">
        <v>456475500</v>
      </c>
      <c r="AQ21" s="12">
        <v>471989700</v>
      </c>
      <c r="AR21" s="12">
        <v>581227800</v>
      </c>
      <c r="AS21" s="12">
        <v>151802100</v>
      </c>
      <c r="AT21" s="10">
        <f>Таблица1[[#This Row],[Физические лица]]/Таблица1[[#This Row],[Объем биржевого размещения, руб.]]</f>
        <v>0.49651663636363635</v>
      </c>
      <c r="AU21" s="10">
        <f>Таблица1[[#This Row],[УК]]/Таблица1[[#This Row],[Объем биржевого размещения, руб.]]</f>
        <v>0.13832590909090908</v>
      </c>
      <c r="AV21" s="10">
        <f>Таблица1[[#This Row],[КО]]/Таблица1[[#This Row],[Объем биржевого размещения, руб.]]</f>
        <v>0.14302718181818183</v>
      </c>
      <c r="AW21" s="10">
        <f>Таблица1[[#This Row],[Прочие инст. инв.]]/Таблица1[[#This Row],[Объем биржевого размещения, руб.]]</f>
        <v>0.17612963636363638</v>
      </c>
      <c r="AX21" s="10">
        <f>Таблица1[[#This Row],[Юридические лица]]/Таблица1[[#This Row],[Объем биржевого размещения, руб.]]</f>
        <v>4.6000636363636362E-2</v>
      </c>
      <c r="AY21" s="14"/>
      <c r="AZ21" s="14"/>
      <c r="BA21" s="14"/>
      <c r="BB21" s="14"/>
      <c r="BC21" s="14"/>
      <c r="BD21" s="14"/>
    </row>
    <row r="22" spans="1:56" x14ac:dyDescent="0.25">
      <c r="A22" s="5">
        <v>45394</v>
      </c>
      <c r="B22" s="35" t="s">
        <v>243</v>
      </c>
      <c r="C22" s="35" t="s">
        <v>396</v>
      </c>
      <c r="D22" s="5">
        <f>DATE(YEAR(A22),MONTH(A22),1)</f>
        <v>45383</v>
      </c>
      <c r="E22" s="5" t="s">
        <v>27</v>
      </c>
      <c r="F22" s="6" t="s">
        <v>184</v>
      </c>
      <c r="G22" s="6">
        <v>180</v>
      </c>
      <c r="H22" s="12">
        <v>1</v>
      </c>
      <c r="I22" s="6" t="s">
        <v>55</v>
      </c>
      <c r="J22" s="6" t="s">
        <v>56</v>
      </c>
      <c r="K22" s="6" t="s">
        <v>57</v>
      </c>
      <c r="L22" s="9">
        <v>5406836941</v>
      </c>
      <c r="M22" s="9">
        <v>1235400049356</v>
      </c>
      <c r="N22" s="6" t="s">
        <v>117</v>
      </c>
      <c r="O22" s="6" t="s">
        <v>274</v>
      </c>
      <c r="P22" s="8" t="s">
        <v>138</v>
      </c>
      <c r="Q22" s="8">
        <v>9722025681</v>
      </c>
      <c r="R22" s="6" t="s">
        <v>197</v>
      </c>
      <c r="S22" s="6" t="s">
        <v>188</v>
      </c>
      <c r="T22" s="6" t="s">
        <v>32</v>
      </c>
      <c r="U22" s="6">
        <v>5</v>
      </c>
      <c r="V22" s="12">
        <v>100000000</v>
      </c>
      <c r="W22" s="12">
        <v>23500000000</v>
      </c>
      <c r="X22" s="15">
        <f>Z22/V22*100%</f>
        <v>0.14681</v>
      </c>
      <c r="Y22" s="12">
        <v>3450035000</v>
      </c>
      <c r="Z22" s="12">
        <v>14681000</v>
      </c>
      <c r="AA22" s="15">
        <f>Y22/AB22*100%</f>
        <v>0.22833445381207812</v>
      </c>
      <c r="AB22" s="11">
        <v>15109568190</v>
      </c>
      <c r="AC22" s="12">
        <v>3450035000</v>
      </c>
      <c r="AD22" s="12">
        <v>0</v>
      </c>
      <c r="AE22" s="12">
        <v>3450035000</v>
      </c>
      <c r="AF22" s="12">
        <v>59461</v>
      </c>
      <c r="AG22" s="12">
        <v>235</v>
      </c>
      <c r="AH22" s="12">
        <f>AE22/AF22</f>
        <v>58021.812616673116</v>
      </c>
      <c r="AI22" s="6" t="s">
        <v>36</v>
      </c>
      <c r="AJ22" s="5"/>
      <c r="AK22" s="13" t="s">
        <v>45</v>
      </c>
      <c r="AL22" s="6" t="s">
        <v>34</v>
      </c>
      <c r="AM22" s="6" t="s">
        <v>35</v>
      </c>
      <c r="AN22" s="6"/>
      <c r="AO22" s="12">
        <v>1587890300</v>
      </c>
      <c r="AP22" s="12">
        <v>1488924750</v>
      </c>
      <c r="AQ22" s="12">
        <v>353496400</v>
      </c>
      <c r="AR22" s="12">
        <v>1482850</v>
      </c>
      <c r="AS22" s="12">
        <v>18240700</v>
      </c>
      <c r="AT22" s="10">
        <f>Таблица1[[#This Row],[Физические лица]]/Таблица1[[#This Row],[Объем биржевого размещения, руб.]]</f>
        <v>0.4602533887337375</v>
      </c>
      <c r="AU22" s="10">
        <f>Таблица1[[#This Row],[УК]]/Таблица1[[#This Row],[Объем биржевого размещения, руб.]]</f>
        <v>0.4315680130781282</v>
      </c>
      <c r="AV22" s="10">
        <f>Таблица1[[#This Row],[КО]]/Таблица1[[#This Row],[Объем биржевого размещения, руб.]]</f>
        <v>0.10246168517130985</v>
      </c>
      <c r="AW22" s="10">
        <f>Таблица1[[#This Row],[Прочие инст. инв.]]/Таблица1[[#This Row],[Объем биржевого размещения, руб.]]</f>
        <v>4.2980723383965672E-4</v>
      </c>
      <c r="AX22" s="10">
        <f>Таблица1[[#This Row],[Юридические лица]]/Таблица1[[#This Row],[Объем биржевого размещения, руб.]]</f>
        <v>5.2871057829848101E-3</v>
      </c>
      <c r="AY22" s="14"/>
      <c r="AZ22" s="14"/>
      <c r="BA22" s="14"/>
      <c r="BB22" s="14"/>
      <c r="BC22" s="14"/>
      <c r="BD22" s="14"/>
    </row>
    <row r="23" spans="1:56" hidden="1" x14ac:dyDescent="0.25">
      <c r="A23" s="5">
        <v>45288</v>
      </c>
      <c r="B23" s="34" t="s">
        <v>244</v>
      </c>
      <c r="C23" s="34"/>
      <c r="D23" s="5">
        <f>DATE(YEAR(A23),MONTH(A23),1)</f>
        <v>45261</v>
      </c>
      <c r="E23" s="5" t="s">
        <v>27</v>
      </c>
      <c r="F23" s="6" t="s">
        <v>181</v>
      </c>
      <c r="G23" s="16" t="s">
        <v>186</v>
      </c>
      <c r="H23" s="12">
        <v>1</v>
      </c>
      <c r="I23" s="6" t="s">
        <v>70</v>
      </c>
      <c r="J23" s="8" t="s">
        <v>71</v>
      </c>
      <c r="K23" s="8" t="s">
        <v>72</v>
      </c>
      <c r="L23" s="9">
        <v>7707600245</v>
      </c>
      <c r="M23" s="9">
        <v>5067746475770</v>
      </c>
      <c r="N23" s="8" t="s">
        <v>108</v>
      </c>
      <c r="O23" s="6" t="s">
        <v>272</v>
      </c>
      <c r="P23" s="8" t="s">
        <v>143</v>
      </c>
      <c r="Q23" s="8">
        <v>5008009854</v>
      </c>
      <c r="R23" s="6" t="s">
        <v>194</v>
      </c>
      <c r="S23" s="6" t="s">
        <v>188</v>
      </c>
      <c r="T23" s="8" t="s">
        <v>32</v>
      </c>
      <c r="U23" s="8">
        <v>16</v>
      </c>
      <c r="V23" s="7">
        <v>994245000</v>
      </c>
      <c r="W23" s="12">
        <v>2485612500</v>
      </c>
      <c r="X23" s="15">
        <v>0.12204738268736579</v>
      </c>
      <c r="Y23" s="12">
        <v>303362500</v>
      </c>
      <c r="Z23" s="7">
        <v>121345000</v>
      </c>
      <c r="AA23" s="10">
        <v>0.96858815146318766</v>
      </c>
      <c r="AB23" s="11">
        <v>313200713.37</v>
      </c>
      <c r="AC23" s="7">
        <v>303362500</v>
      </c>
      <c r="AD23" s="7">
        <v>0</v>
      </c>
      <c r="AE23" s="12">
        <v>303362500</v>
      </c>
      <c r="AF23" s="7">
        <v>3304</v>
      </c>
      <c r="AG23" s="7">
        <v>2.5</v>
      </c>
      <c r="AH23" s="12">
        <v>91816.7</v>
      </c>
      <c r="AI23" s="6" t="s">
        <v>36</v>
      </c>
      <c r="AJ23" s="5"/>
      <c r="AK23" s="13" t="s">
        <v>45</v>
      </c>
      <c r="AL23" s="6" t="s">
        <v>34</v>
      </c>
      <c r="AM23" s="6" t="s">
        <v>35</v>
      </c>
      <c r="AN23" s="6"/>
      <c r="AO23" s="12">
        <v>267362500</v>
      </c>
      <c r="AP23" s="12">
        <v>0</v>
      </c>
      <c r="AQ23" s="12">
        <v>0</v>
      </c>
      <c r="AR23" s="12">
        <v>0</v>
      </c>
      <c r="AS23" s="12">
        <v>36000000</v>
      </c>
      <c r="AT23" s="10">
        <f>Таблица1[[#This Row],[Физические лица]]/Таблица1[[#This Row],[Объем биржевого размещения, руб.]]</f>
        <v>0.88133009188676914</v>
      </c>
      <c r="AU23" s="10">
        <f>Таблица1[[#This Row],[УК]]/Таблица1[[#This Row],[Объем биржевого размещения, руб.]]</f>
        <v>0</v>
      </c>
      <c r="AV23" s="10">
        <f>Таблица1[[#This Row],[КО]]/Таблица1[[#This Row],[Объем биржевого размещения, руб.]]</f>
        <v>0</v>
      </c>
      <c r="AW23" s="10">
        <f>Таблица1[[#This Row],[Прочие инст. инв.]]/Таблица1[[#This Row],[Объем биржевого размещения, руб.]]</f>
        <v>0</v>
      </c>
      <c r="AX23" s="10">
        <f>Таблица1[[#This Row],[Юридические лица]]/Таблица1[[#This Row],[Объем биржевого размещения, руб.]]</f>
        <v>0.11866990811323087</v>
      </c>
      <c r="AY23" s="14"/>
      <c r="AZ23" s="6"/>
      <c r="BA23" s="6"/>
      <c r="BB23" s="6"/>
      <c r="BC23" s="6"/>
      <c r="BD23" s="6"/>
    </row>
    <row r="24" spans="1:56" hidden="1" x14ac:dyDescent="0.25">
      <c r="A24" s="5">
        <v>45275</v>
      </c>
      <c r="B24" s="34" t="s">
        <v>244</v>
      </c>
      <c r="C24" s="34"/>
      <c r="D24" s="5">
        <f>DATE(YEAR(A24),MONTH(A24),1)</f>
        <v>45261</v>
      </c>
      <c r="E24" s="5" t="s">
        <v>27</v>
      </c>
      <c r="F24" s="6" t="s">
        <v>181</v>
      </c>
      <c r="G24" s="6">
        <v>180</v>
      </c>
      <c r="H24" s="12">
        <v>1</v>
      </c>
      <c r="I24" s="6" t="s">
        <v>178</v>
      </c>
      <c r="J24" s="8" t="s">
        <v>73</v>
      </c>
      <c r="K24" s="8" t="s">
        <v>74</v>
      </c>
      <c r="L24" s="9">
        <v>4401116480</v>
      </c>
      <c r="M24" s="9">
        <v>1144400000425</v>
      </c>
      <c r="N24" s="8" t="s">
        <v>121</v>
      </c>
      <c r="O24" s="6" t="s">
        <v>264</v>
      </c>
      <c r="P24" s="8" t="s">
        <v>144</v>
      </c>
      <c r="Q24" s="8">
        <v>4401116480</v>
      </c>
      <c r="R24" s="6" t="s">
        <v>196</v>
      </c>
      <c r="S24" s="6" t="s">
        <v>182</v>
      </c>
      <c r="T24" s="8" t="s">
        <v>32</v>
      </c>
      <c r="U24" s="8">
        <v>15</v>
      </c>
      <c r="V24" s="7">
        <v>20045345873</v>
      </c>
      <c r="W24" s="12">
        <v>230521477539.5</v>
      </c>
      <c r="X24" s="15">
        <v>4.9886891767078265E-2</v>
      </c>
      <c r="Y24" s="12">
        <v>11500000000</v>
      </c>
      <c r="Z24" s="7">
        <v>1000000000</v>
      </c>
      <c r="AA24" s="10">
        <v>0.12247121475705891</v>
      </c>
      <c r="AB24" s="11">
        <v>93899615700</v>
      </c>
      <c r="AC24" s="7">
        <v>11500000000</v>
      </c>
      <c r="AD24" s="7">
        <v>0</v>
      </c>
      <c r="AE24" s="12">
        <v>11500000000</v>
      </c>
      <c r="AF24" s="7">
        <v>75047</v>
      </c>
      <c r="AG24" s="7">
        <v>11.5</v>
      </c>
      <c r="AH24" s="12">
        <v>153237.29999999999</v>
      </c>
      <c r="AI24" s="6" t="s">
        <v>36</v>
      </c>
      <c r="AJ24" s="5"/>
      <c r="AK24" s="13" t="s">
        <v>40</v>
      </c>
      <c r="AL24" s="6" t="s">
        <v>34</v>
      </c>
      <c r="AM24" s="6" t="s">
        <v>35</v>
      </c>
      <c r="AN24" s="6"/>
      <c r="AO24" s="12">
        <v>6888603500</v>
      </c>
      <c r="AP24" s="12">
        <v>1466561650</v>
      </c>
      <c r="AQ24" s="12">
        <v>345155250</v>
      </c>
      <c r="AR24" s="12">
        <v>855002000</v>
      </c>
      <c r="AS24" s="12">
        <v>1944677600</v>
      </c>
      <c r="AT24" s="10">
        <f>Таблица1[[#This Row],[Физические лица]]/Таблица1[[#This Row],[Объем биржевого размещения, руб.]]</f>
        <v>0.59900900000000001</v>
      </c>
      <c r="AU24" s="10">
        <f>Таблица1[[#This Row],[УК]]/Таблица1[[#This Row],[Объем биржевого размещения, руб.]]</f>
        <v>0.1275271</v>
      </c>
      <c r="AV24" s="10">
        <f>Таблица1[[#This Row],[КО]]/Таблица1[[#This Row],[Объем биржевого размещения, руб.]]</f>
        <v>3.0013499999999999E-2</v>
      </c>
      <c r="AW24" s="10">
        <f>Таблица1[[#This Row],[Прочие инст. инв.]]/Таблица1[[#This Row],[Объем биржевого размещения, руб.]]</f>
        <v>7.4347999999999997E-2</v>
      </c>
      <c r="AX24" s="10">
        <f>Таблица1[[#This Row],[Юридические лица]]/Таблица1[[#This Row],[Объем биржевого размещения, руб.]]</f>
        <v>0.16910240000000001</v>
      </c>
      <c r="AY24" s="14"/>
      <c r="AZ24" s="6"/>
      <c r="BA24" s="6"/>
      <c r="BB24" s="6"/>
      <c r="BC24" s="6"/>
      <c r="BD24" s="6"/>
    </row>
    <row r="25" spans="1:56" hidden="1" x14ac:dyDescent="0.25">
      <c r="A25" s="5">
        <v>45252</v>
      </c>
      <c r="B25" s="34" t="s">
        <v>244</v>
      </c>
      <c r="C25" s="34"/>
      <c r="D25" s="5">
        <f>DATE(YEAR(A25),MONTH(A25),1)</f>
        <v>45231</v>
      </c>
      <c r="E25" s="5" t="s">
        <v>27</v>
      </c>
      <c r="F25" s="6" t="s">
        <v>181</v>
      </c>
      <c r="G25" s="6"/>
      <c r="H25" s="12">
        <v>1</v>
      </c>
      <c r="I25" s="6" t="s">
        <v>81</v>
      </c>
      <c r="J25" s="8" t="s">
        <v>82</v>
      </c>
      <c r="K25" s="8" t="s">
        <v>83</v>
      </c>
      <c r="L25" s="9">
        <v>7424024375</v>
      </c>
      <c r="M25" s="9">
        <v>1077424000686</v>
      </c>
      <c r="N25" s="8" t="s">
        <v>124</v>
      </c>
      <c r="O25" s="6" t="s">
        <v>271</v>
      </c>
      <c r="P25" s="8" t="s">
        <v>147</v>
      </c>
      <c r="Q25" s="8">
        <v>7744001497</v>
      </c>
      <c r="R25" s="6" t="s">
        <v>191</v>
      </c>
      <c r="S25" s="6" t="s">
        <v>188</v>
      </c>
      <c r="T25" s="8" t="s">
        <v>32</v>
      </c>
      <c r="U25" s="8">
        <v>12</v>
      </c>
      <c r="V25" s="7">
        <v>212827273000</v>
      </c>
      <c r="W25" s="12">
        <v>117055000150.00002</v>
      </c>
      <c r="X25" s="15">
        <v>5.9800949476996774E-2</v>
      </c>
      <c r="Y25" s="12">
        <v>7000000150</v>
      </c>
      <c r="Z25" s="7">
        <v>12727273000</v>
      </c>
      <c r="AA25" s="10">
        <v>0.27653319026303846</v>
      </c>
      <c r="AB25" s="11">
        <v>25313417689</v>
      </c>
      <c r="AC25" s="7">
        <v>7000000150</v>
      </c>
      <c r="AD25" s="7">
        <v>0</v>
      </c>
      <c r="AE25" s="12">
        <v>7000000150</v>
      </c>
      <c r="AF25" s="7">
        <v>70455</v>
      </c>
      <c r="AG25" s="7">
        <v>0.55000000000000004</v>
      </c>
      <c r="AH25" s="12">
        <v>99354.2</v>
      </c>
      <c r="AI25" s="6" t="s">
        <v>36</v>
      </c>
      <c r="AJ25" s="5"/>
      <c r="AK25" s="13" t="s">
        <v>33</v>
      </c>
      <c r="AL25" s="6" t="s">
        <v>34</v>
      </c>
      <c r="AM25" s="6" t="s">
        <v>35</v>
      </c>
      <c r="AN25" s="6"/>
      <c r="AO25" s="12">
        <v>3736223700</v>
      </c>
      <c r="AP25" s="12">
        <v>1163628400</v>
      </c>
      <c r="AQ25" s="12">
        <v>497120800</v>
      </c>
      <c r="AR25" s="12">
        <v>1196796150</v>
      </c>
      <c r="AS25" s="12">
        <v>406231100</v>
      </c>
      <c r="AT25" s="10">
        <f>Таблица1[[#This Row],[Физические лица]]/Таблица1[[#This Row],[Объем биржевого размещения, руб.]]</f>
        <v>0.53374623141972366</v>
      </c>
      <c r="AU25" s="10">
        <f>Таблица1[[#This Row],[УК]]/Таблица1[[#This Row],[Объем биржевого размещения, руб.]]</f>
        <v>0.16623262500930089</v>
      </c>
      <c r="AV25" s="10">
        <f>Таблица1[[#This Row],[КО]]/Таблица1[[#This Row],[Объем биржевого размещения, руб.]]</f>
        <v>7.1017255621058803E-2</v>
      </c>
      <c r="AW25" s="10">
        <f>Таблица1[[#This Row],[Прочие инст. инв.]]/Таблица1[[#This Row],[Объем биржевого размещения, руб.]]</f>
        <v>0.17097087490776697</v>
      </c>
      <c r="AX25" s="10">
        <f>Таблица1[[#This Row],[Юридические лица]]/Таблица1[[#This Row],[Объем биржевого размещения, руб.]]</f>
        <v>5.8033013042149723E-2</v>
      </c>
      <c r="AY25" s="14"/>
      <c r="AZ25" s="6"/>
      <c r="BA25" s="6"/>
      <c r="BB25" s="6"/>
      <c r="BC25" s="6"/>
      <c r="BD25" s="6"/>
    </row>
    <row r="26" spans="1:56" x14ac:dyDescent="0.25">
      <c r="A26" s="5">
        <v>45380</v>
      </c>
      <c r="B26" s="35" t="s">
        <v>243</v>
      </c>
      <c r="C26" s="35" t="s">
        <v>395</v>
      </c>
      <c r="D26" s="5">
        <f>DATE(YEAR(A26),MONTH(A26),1)</f>
        <v>45352</v>
      </c>
      <c r="E26" s="5" t="s">
        <v>27</v>
      </c>
      <c r="F26" s="6" t="s">
        <v>184</v>
      </c>
      <c r="G26" s="6">
        <v>180</v>
      </c>
      <c r="H26" s="12">
        <v>1</v>
      </c>
      <c r="I26" s="6" t="s">
        <v>58</v>
      </c>
      <c r="J26" s="6" t="s">
        <v>59</v>
      </c>
      <c r="K26" s="6" t="s">
        <v>60</v>
      </c>
      <c r="L26" s="9">
        <v>9705101614</v>
      </c>
      <c r="M26" s="9">
        <v>1177746637584</v>
      </c>
      <c r="N26" s="6" t="s">
        <v>111</v>
      </c>
      <c r="O26" s="6" t="s">
        <v>277</v>
      </c>
      <c r="P26" s="8" t="s">
        <v>139</v>
      </c>
      <c r="Q26" s="8">
        <v>6608003052</v>
      </c>
      <c r="R26" s="6" t="s">
        <v>195</v>
      </c>
      <c r="S26" s="6" t="s">
        <v>188</v>
      </c>
      <c r="T26" s="6" t="s">
        <v>32</v>
      </c>
      <c r="U26" s="6">
        <v>4</v>
      </c>
      <c r="V26" s="12">
        <v>120000000</v>
      </c>
      <c r="W26" s="12">
        <v>105000000000</v>
      </c>
      <c r="X26" s="15">
        <v>0.125</v>
      </c>
      <c r="Y26" s="12">
        <v>13125000000</v>
      </c>
      <c r="Z26" s="12">
        <v>15000000</v>
      </c>
      <c r="AA26" s="15">
        <v>0.10946062409091584</v>
      </c>
      <c r="AB26" s="11">
        <v>119906131625</v>
      </c>
      <c r="AC26" s="12">
        <v>13125000000</v>
      </c>
      <c r="AD26" s="12">
        <v>0</v>
      </c>
      <c r="AE26" s="12">
        <v>13125000000</v>
      </c>
      <c r="AF26" s="12">
        <v>141259</v>
      </c>
      <c r="AG26" s="12">
        <v>875</v>
      </c>
      <c r="AH26" s="12">
        <v>92914</v>
      </c>
      <c r="AI26" s="6" t="s">
        <v>36</v>
      </c>
      <c r="AJ26" s="5"/>
      <c r="AK26" s="13" t="s">
        <v>40</v>
      </c>
      <c r="AL26" s="6" t="s">
        <v>34</v>
      </c>
      <c r="AM26" s="6" t="s">
        <v>35</v>
      </c>
      <c r="AN26" s="6"/>
      <c r="AO26" s="12">
        <v>6181609000</v>
      </c>
      <c r="AP26" s="12">
        <v>1965442500</v>
      </c>
      <c r="AQ26" s="12">
        <v>1776322625</v>
      </c>
      <c r="AR26" s="12">
        <v>2522270625</v>
      </c>
      <c r="AS26" s="12">
        <v>679355250</v>
      </c>
      <c r="AT26" s="10">
        <f>Таблица1[[#This Row],[Физические лица]]/Таблица1[[#This Row],[Объем биржевого размещения, руб.]]</f>
        <v>0.47097973333333332</v>
      </c>
      <c r="AU26" s="10">
        <f>Таблица1[[#This Row],[УК]]/Таблица1[[#This Row],[Объем биржевого размещения, руб.]]</f>
        <v>0.14974799999999999</v>
      </c>
      <c r="AV26" s="10">
        <f>Таблица1[[#This Row],[КО]]/Таблица1[[#This Row],[Объем биржевого размещения, руб.]]</f>
        <v>0.13533886666666667</v>
      </c>
      <c r="AW26" s="10">
        <f>Таблица1[[#This Row],[Прочие инст. инв.]]/Таблица1[[#This Row],[Объем биржевого размещения, руб.]]</f>
        <v>0.19217300000000001</v>
      </c>
      <c r="AX26" s="10">
        <f>Таблица1[[#This Row],[Юридические лица]]/Таблица1[[#This Row],[Объем биржевого размещения, руб.]]</f>
        <v>5.1760399999999998E-2</v>
      </c>
      <c r="AY26" s="14"/>
      <c r="AZ26" s="14"/>
      <c r="BA26" s="14"/>
      <c r="BB26" s="14"/>
      <c r="BC26" s="14"/>
      <c r="BD26" s="14"/>
    </row>
    <row r="27" spans="1:56" hidden="1" x14ac:dyDescent="0.25">
      <c r="A27" s="5">
        <v>45251</v>
      </c>
      <c r="B27" s="34" t="s">
        <v>244</v>
      </c>
      <c r="C27" s="34"/>
      <c r="D27" s="5">
        <f>DATE(YEAR(A27),MONTH(A27),1)</f>
        <v>45231</v>
      </c>
      <c r="E27" s="5" t="s">
        <v>27</v>
      </c>
      <c r="F27" s="6" t="s">
        <v>181</v>
      </c>
      <c r="G27" s="6">
        <v>180</v>
      </c>
      <c r="H27" s="12">
        <v>1</v>
      </c>
      <c r="I27" s="6" t="s">
        <v>84</v>
      </c>
      <c r="J27" s="8" t="s">
        <v>85</v>
      </c>
      <c r="K27" s="8" t="s">
        <v>86</v>
      </c>
      <c r="L27" s="9">
        <v>5029169023</v>
      </c>
      <c r="M27" s="9">
        <v>1125029011117</v>
      </c>
      <c r="N27" s="8" t="s">
        <v>125</v>
      </c>
      <c r="O27" s="6" t="s">
        <v>268</v>
      </c>
      <c r="P27" s="8" t="s">
        <v>148</v>
      </c>
      <c r="Q27" s="8">
        <v>5406121446</v>
      </c>
      <c r="R27" s="6" t="s">
        <v>190</v>
      </c>
      <c r="S27" s="6" t="s">
        <v>182</v>
      </c>
      <c r="T27" s="8" t="s">
        <v>32</v>
      </c>
      <c r="U27" s="8">
        <v>11</v>
      </c>
      <c r="V27" s="7">
        <v>212297330</v>
      </c>
      <c r="W27" s="12">
        <v>53074332500</v>
      </c>
      <c r="X27" s="15">
        <v>0.2503470015378903</v>
      </c>
      <c r="Y27" s="12">
        <v>13287000000</v>
      </c>
      <c r="Z27" s="7">
        <v>2459182</v>
      </c>
      <c r="AA27" s="10">
        <v>1</v>
      </c>
      <c r="AB27" s="11">
        <v>614795500</v>
      </c>
      <c r="AC27" s="7">
        <v>614795500</v>
      </c>
      <c r="AD27" s="7">
        <v>12672204500</v>
      </c>
      <c r="AE27" s="12">
        <v>13287000000</v>
      </c>
      <c r="AF27" s="7">
        <v>14966</v>
      </c>
      <c r="AG27" s="7">
        <v>250</v>
      </c>
      <c r="AH27" s="12">
        <v>41079.5</v>
      </c>
      <c r="AI27" s="6" t="s">
        <v>36</v>
      </c>
      <c r="AJ27" s="5"/>
      <c r="AK27" s="13" t="s">
        <v>40</v>
      </c>
      <c r="AL27" s="6" t="s">
        <v>34</v>
      </c>
      <c r="AM27" s="6" t="s">
        <v>35</v>
      </c>
      <c r="AN27" s="6"/>
      <c r="AO27" s="12">
        <v>614620500</v>
      </c>
      <c r="AP27" s="12">
        <v>0</v>
      </c>
      <c r="AQ27" s="12">
        <v>0</v>
      </c>
      <c r="AR27" s="12">
        <v>0</v>
      </c>
      <c r="AS27" s="12">
        <v>175000</v>
      </c>
      <c r="AT27" s="10">
        <f>Таблица1[[#This Row],[Физические лица]]/Таблица1[[#This Row],[Объем биржевого размещения, руб.]]</f>
        <v>0.99971535250339338</v>
      </c>
      <c r="AU27" s="10">
        <f>Таблица1[[#This Row],[УК]]/Таблица1[[#This Row],[Объем биржевого размещения, руб.]]</f>
        <v>0</v>
      </c>
      <c r="AV27" s="10">
        <f>Таблица1[[#This Row],[КО]]/Таблица1[[#This Row],[Объем биржевого размещения, руб.]]</f>
        <v>0</v>
      </c>
      <c r="AW27" s="10">
        <f>Таблица1[[#This Row],[Прочие инст. инв.]]/Таблица1[[#This Row],[Объем биржевого размещения, руб.]]</f>
        <v>0</v>
      </c>
      <c r="AX27" s="10">
        <f>Таблица1[[#This Row],[Юридические лица]]/Таблица1[[#This Row],[Объем биржевого размещения, руб.]]</f>
        <v>2.8464749660659522E-4</v>
      </c>
      <c r="AY27" s="14"/>
      <c r="AZ27" s="6"/>
      <c r="BA27" s="6"/>
      <c r="BB27" s="6"/>
      <c r="BC27" s="6"/>
      <c r="BD27" s="6"/>
    </row>
    <row r="28" spans="1:56" hidden="1" x14ac:dyDescent="0.25">
      <c r="A28" s="5">
        <v>45232</v>
      </c>
      <c r="B28" s="34" t="s">
        <v>244</v>
      </c>
      <c r="C28" s="34"/>
      <c r="D28" s="5">
        <f>DATE(YEAR(A28),MONTH(A28),1)</f>
        <v>45231</v>
      </c>
      <c r="E28" s="5" t="s">
        <v>27</v>
      </c>
      <c r="F28" s="6" t="s">
        <v>184</v>
      </c>
      <c r="G28" s="16" t="s">
        <v>187</v>
      </c>
      <c r="H28" s="12">
        <v>1</v>
      </c>
      <c r="I28" s="6" t="s">
        <v>87</v>
      </c>
      <c r="J28" s="8" t="s">
        <v>88</v>
      </c>
      <c r="K28" s="8" t="s">
        <v>89</v>
      </c>
      <c r="L28" s="9">
        <v>5047265516</v>
      </c>
      <c r="M28" s="9">
        <v>1225000074573</v>
      </c>
      <c r="N28" s="8" t="s">
        <v>110</v>
      </c>
      <c r="O28" s="6" t="s">
        <v>267</v>
      </c>
      <c r="P28" s="8" t="s">
        <v>149</v>
      </c>
      <c r="Q28" s="8">
        <v>5406121446</v>
      </c>
      <c r="R28" s="6" t="s">
        <v>190</v>
      </c>
      <c r="S28" s="6" t="s">
        <v>188</v>
      </c>
      <c r="T28" s="8" t="s">
        <v>32</v>
      </c>
      <c r="U28" s="8">
        <v>10</v>
      </c>
      <c r="V28" s="7">
        <v>40444445</v>
      </c>
      <c r="W28" s="12">
        <v>27300000375</v>
      </c>
      <c r="X28" s="15">
        <f>Z28/V28</f>
        <v>0.12824478120542884</v>
      </c>
      <c r="Y28" s="12">
        <v>3501082575</v>
      </c>
      <c r="Z28" s="7">
        <v>5186789</v>
      </c>
      <c r="AA28" s="10">
        <f>AC28/AB28*100%</f>
        <v>0.26484803757594394</v>
      </c>
      <c r="AB28" s="11">
        <v>13219212825</v>
      </c>
      <c r="AC28" s="12">
        <v>3501082575</v>
      </c>
      <c r="AD28" s="7">
        <v>0</v>
      </c>
      <c r="AE28" s="12">
        <v>3501082575</v>
      </c>
      <c r="AF28" s="7">
        <v>43825</v>
      </c>
      <c r="AG28" s="7">
        <v>675</v>
      </c>
      <c r="AH28" s="12">
        <f>AE28/AF28</f>
        <v>79887.794067313182</v>
      </c>
      <c r="AI28" s="6" t="s">
        <v>36</v>
      </c>
      <c r="AJ28" s="5"/>
      <c r="AK28" s="13" t="s">
        <v>33</v>
      </c>
      <c r="AL28" s="6" t="s">
        <v>34</v>
      </c>
      <c r="AM28" s="6" t="s">
        <v>35</v>
      </c>
      <c r="AN28" s="6"/>
      <c r="AO28" s="12">
        <v>2648700000</v>
      </c>
      <c r="AP28" s="12">
        <v>29063475</v>
      </c>
      <c r="AQ28" s="12">
        <v>131116725</v>
      </c>
      <c r="AR28" s="12">
        <v>311444325</v>
      </c>
      <c r="AS28" s="12">
        <v>380758050</v>
      </c>
      <c r="AT28" s="10">
        <f>Таблица1[[#This Row],[Физические лица]]/Таблица1[[#This Row],[Объем биржевого размещения, руб.]]</f>
        <v>0.75653742614168418</v>
      </c>
      <c r="AU28" s="10">
        <f>Таблица1[[#This Row],[УК]]/Таблица1[[#This Row],[Объем биржевого размещения, руб.]]</f>
        <v>8.3012823540730106E-3</v>
      </c>
      <c r="AV28" s="10">
        <f>Таблица1[[#This Row],[КО]]/Таблица1[[#This Row],[Объем биржевого размещения, руб.]]</f>
        <v>3.7450337771596259E-2</v>
      </c>
      <c r="AW28" s="10">
        <f>Таблица1[[#This Row],[Прочие инст. инв.]]/Таблица1[[#This Row],[Объем биржевого размещения, руб.]]</f>
        <v>8.8956577952178123E-2</v>
      </c>
      <c r="AX28" s="10">
        <f>Таблица1[[#This Row],[Юридические лица]]/Таблица1[[#This Row],[Объем биржевого размещения, руб.]]</f>
        <v>0.10875437578046841</v>
      </c>
      <c r="AY28" s="14"/>
      <c r="AZ28" s="6"/>
      <c r="BA28" s="6"/>
      <c r="BB28" s="6"/>
      <c r="BC28" s="6"/>
      <c r="BD28" s="6"/>
    </row>
    <row r="29" spans="1:56" x14ac:dyDescent="0.25">
      <c r="A29" s="5">
        <v>45401</v>
      </c>
      <c r="B29" s="35" t="s">
        <v>243</v>
      </c>
      <c r="C29" s="35" t="s">
        <v>396</v>
      </c>
      <c r="D29" s="5">
        <f>DATE(YEAR(A29),MONTH(A29),1)</f>
        <v>45383</v>
      </c>
      <c r="E29" s="5" t="s">
        <v>51</v>
      </c>
      <c r="F29" s="6" t="s">
        <v>184</v>
      </c>
      <c r="G29" s="6">
        <v>180</v>
      </c>
      <c r="H29" s="12">
        <v>1</v>
      </c>
      <c r="I29" s="6" t="s">
        <v>52</v>
      </c>
      <c r="J29" s="8" t="s">
        <v>53</v>
      </c>
      <c r="K29" s="8" t="s">
        <v>54</v>
      </c>
      <c r="L29" s="9">
        <v>7726476459</v>
      </c>
      <c r="M29" s="9">
        <v>1217700192687</v>
      </c>
      <c r="N29" s="8" t="s">
        <v>116</v>
      </c>
      <c r="O29" s="6" t="s">
        <v>275</v>
      </c>
      <c r="P29" s="8" t="s">
        <v>137</v>
      </c>
      <c r="Q29" s="8">
        <v>6608003052</v>
      </c>
      <c r="R29" s="6" t="s">
        <v>195</v>
      </c>
      <c r="S29" s="6" t="s">
        <v>188</v>
      </c>
      <c r="T29" s="8" t="s">
        <v>32</v>
      </c>
      <c r="U29" s="6">
        <v>6</v>
      </c>
      <c r="V29" s="7">
        <v>210000000</v>
      </c>
      <c r="W29" s="12">
        <v>128268000000</v>
      </c>
      <c r="X29" s="15">
        <v>0.15</v>
      </c>
      <c r="Y29" s="12">
        <v>19240200000</v>
      </c>
      <c r="Z29" s="7">
        <v>21000000</v>
      </c>
      <c r="AA29" s="15">
        <v>0.32754124148506963</v>
      </c>
      <c r="AB29" s="12">
        <v>35583305318</v>
      </c>
      <c r="AC29" s="7">
        <v>11655000000</v>
      </c>
      <c r="AD29" s="7">
        <v>0</v>
      </c>
      <c r="AE29" s="12">
        <v>11655000000</v>
      </c>
      <c r="AF29" s="7">
        <v>61634</v>
      </c>
      <c r="AG29" s="7">
        <v>555</v>
      </c>
      <c r="AH29" s="12">
        <v>189100</v>
      </c>
      <c r="AI29" s="6" t="s">
        <v>36</v>
      </c>
      <c r="AJ29" s="5"/>
      <c r="AK29" s="13" t="s">
        <v>33</v>
      </c>
      <c r="AL29" s="6" t="s">
        <v>34</v>
      </c>
      <c r="AM29" s="6" t="s">
        <v>35</v>
      </c>
      <c r="AN29" s="6"/>
      <c r="AO29" s="12">
        <v>3777643575</v>
      </c>
      <c r="AP29" s="12">
        <v>2295888480</v>
      </c>
      <c r="AQ29" s="12">
        <v>1000878120</v>
      </c>
      <c r="AR29" s="12">
        <v>2450742360</v>
      </c>
      <c r="AS29" s="12">
        <v>2129847465</v>
      </c>
      <c r="AT29" s="10">
        <f>Таблица1[[#This Row],[Физические лица]]/Таблица1[[#This Row],[Объем биржевого размещения, руб.]]</f>
        <v>0.32412214285714286</v>
      </c>
      <c r="AU29" s="10">
        <f>Таблица1[[#This Row],[УК]]/Таблица1[[#This Row],[Объем биржевого размещения, руб.]]</f>
        <v>0.19698742857142856</v>
      </c>
      <c r="AV29" s="10">
        <f>Таблица1[[#This Row],[КО]]/Таблица1[[#This Row],[Объем биржевого размещения, руб.]]</f>
        <v>8.5875428571428575E-2</v>
      </c>
      <c r="AW29" s="10">
        <f>Таблица1[[#This Row],[Прочие инст. инв.]]/Таблица1[[#This Row],[Объем биржевого размещения, руб.]]</f>
        <v>0.21027390476190477</v>
      </c>
      <c r="AX29" s="10">
        <f>Таблица1[[#This Row],[Юридические лица]]/Таблица1[[#This Row],[Объем биржевого размещения, руб.]]</f>
        <v>0.18274109523809523</v>
      </c>
      <c r="AY29" s="14"/>
      <c r="AZ29" s="14"/>
      <c r="BA29" s="14"/>
      <c r="BB29" s="14"/>
      <c r="BC29" s="14"/>
      <c r="BD29" s="14"/>
    </row>
    <row r="30" spans="1:56" hidden="1" x14ac:dyDescent="0.25">
      <c r="A30" s="5">
        <v>45212</v>
      </c>
      <c r="B30" s="34" t="s">
        <v>244</v>
      </c>
      <c r="C30" s="34"/>
      <c r="D30" s="5">
        <f>DATE(YEAR(A30),MONTH(A30),1)</f>
        <v>45200</v>
      </c>
      <c r="E30" s="5" t="s">
        <v>27</v>
      </c>
      <c r="F30" s="6" t="s">
        <v>184</v>
      </c>
      <c r="G30" s="6"/>
      <c r="H30" s="12">
        <v>1</v>
      </c>
      <c r="I30" s="6" t="s">
        <v>52</v>
      </c>
      <c r="J30" s="8" t="s">
        <v>53</v>
      </c>
      <c r="K30" s="8" t="s">
        <v>54</v>
      </c>
      <c r="L30" s="9">
        <v>7726476459</v>
      </c>
      <c r="M30" s="9">
        <v>1217700192687</v>
      </c>
      <c r="N30" s="8" t="s">
        <v>116</v>
      </c>
      <c r="O30" s="6" t="s">
        <v>265</v>
      </c>
      <c r="P30" s="8" t="s">
        <v>137</v>
      </c>
      <c r="Q30" s="8">
        <v>9722025681</v>
      </c>
      <c r="R30" s="6" t="s">
        <v>197</v>
      </c>
      <c r="S30" s="6" t="s">
        <v>188</v>
      </c>
      <c r="T30" s="8" t="s">
        <v>32</v>
      </c>
      <c r="U30" s="8">
        <v>9</v>
      </c>
      <c r="V30" s="7">
        <v>210000000</v>
      </c>
      <c r="W30" s="12">
        <v>69930000000</v>
      </c>
      <c r="X30" s="15">
        <v>0.05</v>
      </c>
      <c r="Y30" s="12">
        <v>3496500000</v>
      </c>
      <c r="Z30" s="7">
        <v>10500000</v>
      </c>
      <c r="AA30" s="10">
        <v>4.2998444756865942E-2</v>
      </c>
      <c r="AB30" s="11">
        <v>81316894594</v>
      </c>
      <c r="AC30" s="7">
        <v>3496500000</v>
      </c>
      <c r="AD30" s="7">
        <v>0</v>
      </c>
      <c r="AE30" s="12">
        <v>3496500000</v>
      </c>
      <c r="AF30" s="7">
        <v>118138</v>
      </c>
      <c r="AG30" s="7">
        <v>333</v>
      </c>
      <c r="AH30" s="12">
        <v>29596.7</v>
      </c>
      <c r="AI30" s="6" t="s">
        <v>36</v>
      </c>
      <c r="AJ30" s="5"/>
      <c r="AK30" s="13" t="s">
        <v>33</v>
      </c>
      <c r="AL30" s="6" t="s">
        <v>34</v>
      </c>
      <c r="AM30" s="6" t="s">
        <v>35</v>
      </c>
      <c r="AN30" s="6"/>
      <c r="AO30" s="12">
        <v>1846478007</v>
      </c>
      <c r="AP30" s="12">
        <v>651060954</v>
      </c>
      <c r="AQ30" s="12">
        <v>238711050</v>
      </c>
      <c r="AR30" s="12">
        <v>608403987</v>
      </c>
      <c r="AS30" s="12">
        <v>151846002</v>
      </c>
      <c r="AT30" s="10">
        <f>Таблица1[[#This Row],[Физические лица]]/Таблица1[[#This Row],[Объем биржевого размещения, руб.]]</f>
        <v>0.52809323809523812</v>
      </c>
      <c r="AU30" s="10">
        <f>Таблица1[[#This Row],[УК]]/Таблица1[[#This Row],[Объем биржевого размещения, руб.]]</f>
        <v>0.18620361904761903</v>
      </c>
      <c r="AV30" s="10">
        <f>Таблица1[[#This Row],[КО]]/Таблица1[[#This Row],[Объем биржевого размещения, руб.]]</f>
        <v>6.8271428571428566E-2</v>
      </c>
      <c r="AW30" s="10">
        <f>Таблица1[[#This Row],[Прочие инст. инв.]]/Таблица1[[#This Row],[Объем биржевого размещения, руб.]]</f>
        <v>0.17400371428571429</v>
      </c>
      <c r="AX30" s="10">
        <f>Таблица1[[#This Row],[Юридические лица]]/Таблица1[[#This Row],[Объем биржевого размещения, руб.]]</f>
        <v>4.3428000000000001E-2</v>
      </c>
      <c r="AY30" s="14"/>
      <c r="AZ30" s="6"/>
      <c r="BA30" s="6"/>
      <c r="BB30" s="6"/>
      <c r="BC30" s="6"/>
      <c r="BD30" s="6"/>
    </row>
    <row r="31" spans="1:56" hidden="1" x14ac:dyDescent="0.25">
      <c r="A31" s="5">
        <v>45110</v>
      </c>
      <c r="B31" s="34" t="s">
        <v>244</v>
      </c>
      <c r="C31" s="34"/>
      <c r="D31" s="5">
        <f>DATE(YEAR(A31),MONTH(A31),1)</f>
        <v>45108</v>
      </c>
      <c r="E31" s="5" t="s">
        <v>27</v>
      </c>
      <c r="F31" s="6" t="s">
        <v>184</v>
      </c>
      <c r="G31" s="6"/>
      <c r="H31" s="12">
        <v>1</v>
      </c>
      <c r="I31" s="6" t="s">
        <v>96</v>
      </c>
      <c r="J31" s="6" t="s">
        <v>97</v>
      </c>
      <c r="K31" s="6" t="s">
        <v>98</v>
      </c>
      <c r="L31" s="9">
        <v>9704168849</v>
      </c>
      <c r="M31" s="9">
        <v>1227700632752</v>
      </c>
      <c r="N31" s="6" t="s">
        <v>109</v>
      </c>
      <c r="O31" s="6"/>
      <c r="P31" s="8" t="s">
        <v>152</v>
      </c>
      <c r="Q31" s="8">
        <v>5008009854</v>
      </c>
      <c r="R31" s="6" t="s">
        <v>194</v>
      </c>
      <c r="S31" s="6" t="s">
        <v>188</v>
      </c>
      <c r="T31" s="6" t="s">
        <v>99</v>
      </c>
      <c r="U31" s="6">
        <v>5</v>
      </c>
      <c r="V31" s="12">
        <v>2203330301</v>
      </c>
      <c r="W31" s="12">
        <v>7050284882.9866838</v>
      </c>
      <c r="X31" s="15">
        <v>0.13868488072864751</v>
      </c>
      <c r="Y31" s="12">
        <v>977767918.09999478</v>
      </c>
      <c r="Z31" s="12">
        <v>305568600</v>
      </c>
      <c r="AA31" s="10"/>
      <c r="AB31" s="11"/>
      <c r="AC31" s="12">
        <v>977767918.09999478</v>
      </c>
      <c r="AD31" s="12">
        <v>0</v>
      </c>
      <c r="AE31" s="12">
        <v>977767918.09999478</v>
      </c>
      <c r="AF31" s="12">
        <v>16648</v>
      </c>
      <c r="AG31" s="12">
        <v>3.22</v>
      </c>
      <c r="AH31" s="12">
        <f>Таблица1[[#This Row],[Общий объем размещения, руб.]]/Таблица1[[#This Row],[Количество сделок, шт.]]</f>
        <v>58731.854763334624</v>
      </c>
      <c r="AI31" s="6" t="s">
        <v>36</v>
      </c>
      <c r="AJ31" s="5"/>
      <c r="AK31" s="13" t="s">
        <v>45</v>
      </c>
      <c r="AL31" s="6" t="s">
        <v>34</v>
      </c>
      <c r="AM31" s="6" t="s">
        <v>35</v>
      </c>
      <c r="AN31" s="6"/>
      <c r="AO31" s="24">
        <v>830827515.1999948</v>
      </c>
      <c r="AP31" s="24">
        <v>0</v>
      </c>
      <c r="AQ31" s="24">
        <v>0</v>
      </c>
      <c r="AR31" s="24">
        <v>1944810</v>
      </c>
      <c r="AS31" s="24">
        <v>143684268.89999998</v>
      </c>
      <c r="AT31" s="10">
        <f>Таблица1[[#This Row],[Физические лица]]/Таблица1[[#This Row],[Объем биржевого размещения, руб.]]</f>
        <v>0.84971852708612539</v>
      </c>
      <c r="AU31" s="10">
        <f>Таблица1[[#This Row],[УК]]/Таблица1[[#This Row],[Объем биржевого размещения, руб.]]</f>
        <v>0</v>
      </c>
      <c r="AV31" s="10">
        <f>Таблица1[[#This Row],[КО]]/Таблица1[[#This Row],[Объем биржевого размещения, руб.]]</f>
        <v>0</v>
      </c>
      <c r="AW31" s="10">
        <f>Таблица1[[#This Row],[Прочие инст. инв.]]/Таблица1[[#This Row],[Объем биржевого размещения, руб.]]</f>
        <v>1.9890302841794687E-3</v>
      </c>
      <c r="AX31" s="10">
        <f>Таблица1[[#This Row],[Юридические лица]]/Таблица1[[#This Row],[Объем биржевого размещения, руб.]]</f>
        <v>0.1469513022877742</v>
      </c>
      <c r="AY31" s="14"/>
      <c r="AZ31" s="6"/>
      <c r="BA31" s="6"/>
      <c r="BB31" s="6"/>
      <c r="BC31" s="6"/>
      <c r="BD31" s="6"/>
    </row>
    <row r="32" spans="1:56" x14ac:dyDescent="0.25">
      <c r="A32" s="5">
        <v>45572</v>
      </c>
      <c r="B32" s="35" t="s">
        <v>243</v>
      </c>
      <c r="C32" s="35" t="s">
        <v>398</v>
      </c>
      <c r="D32" s="5">
        <f>DATE(YEAR(A32),MONTH(A32),1)</f>
        <v>45566</v>
      </c>
      <c r="E32" s="5" t="s">
        <v>51</v>
      </c>
      <c r="F32" s="6" t="s">
        <v>184</v>
      </c>
      <c r="G32" s="6">
        <v>180</v>
      </c>
      <c r="H32" s="12">
        <v>1</v>
      </c>
      <c r="I32" s="6" t="s">
        <v>215</v>
      </c>
      <c r="J32" s="8" t="s">
        <v>216</v>
      </c>
      <c r="K32" s="8" t="s">
        <v>209</v>
      </c>
      <c r="L32" s="9">
        <v>7534018889</v>
      </c>
      <c r="M32" s="9">
        <v>1047550031242</v>
      </c>
      <c r="N32" s="8" t="s">
        <v>210</v>
      </c>
      <c r="O32" s="6" t="s">
        <v>285</v>
      </c>
      <c r="P32" s="8" t="s">
        <v>237</v>
      </c>
      <c r="Q32" s="8">
        <v>5008009854</v>
      </c>
      <c r="R32" s="6" t="s">
        <v>194</v>
      </c>
      <c r="S32" s="6"/>
      <c r="T32" s="8" t="s">
        <v>32</v>
      </c>
      <c r="U32" s="6">
        <v>17</v>
      </c>
      <c r="V32" s="7">
        <v>1357945609114</v>
      </c>
      <c r="W32" s="12">
        <v>13579456091</v>
      </c>
      <c r="X32" s="15">
        <v>0.19850000000000001</v>
      </c>
      <c r="Y32" s="12">
        <v>1230438937</v>
      </c>
      <c r="Z32" s="7">
        <f>122984300000+24481500000</f>
        <v>147465800000</v>
      </c>
      <c r="AA32" s="15">
        <f>Таблица1[[#This Row],[Объем биржевого размещения, руб.]]/Таблица1[[#This Row],[Объем поданных биржевых заявок, руб.]]</f>
        <v>1</v>
      </c>
      <c r="AB32" s="12">
        <v>1230438937</v>
      </c>
      <c r="AC32" s="12">
        <v>1230438937</v>
      </c>
      <c r="AD32" s="7">
        <v>0</v>
      </c>
      <c r="AE32" s="12">
        <v>1230438937</v>
      </c>
      <c r="AF32" s="7">
        <v>3190</v>
      </c>
      <c r="AG32" s="19">
        <v>0.01</v>
      </c>
      <c r="AH32" s="12">
        <f>Таблица1[[#This Row],[Общий объем размещения, руб.]]/Таблица1[[#This Row],[Количество сделок, шт.]]</f>
        <v>385717.53510971786</v>
      </c>
      <c r="AI32" s="6" t="s">
        <v>36</v>
      </c>
      <c r="AJ32" s="5"/>
      <c r="AK32" s="13" t="s">
        <v>33</v>
      </c>
      <c r="AL32" s="6" t="s">
        <v>34</v>
      </c>
      <c r="AM32" s="6" t="s">
        <v>35</v>
      </c>
      <c r="AN32" s="6"/>
      <c r="AO32" s="12">
        <v>529739937</v>
      </c>
      <c r="AP32" s="12">
        <v>0</v>
      </c>
      <c r="AQ32" s="12">
        <v>700000000</v>
      </c>
      <c r="AR32" s="12">
        <v>0</v>
      </c>
      <c r="AS32" s="12">
        <v>699000</v>
      </c>
      <c r="AT32" s="10">
        <f>Таблица1[[#This Row],[Физические лица]]/Таблица1[[#This Row],[Объем биржевого размещения, руб.]]</f>
        <v>0.43052923722617858</v>
      </c>
      <c r="AU32" s="10">
        <f>Таблица1[[#This Row],[УК]]/Таблица1[[#This Row],[Объем биржевого размещения, руб.]]</f>
        <v>0</v>
      </c>
      <c r="AV32" s="10">
        <f>Таблица1[[#This Row],[КО]]/Таблица1[[#This Row],[Объем биржевого размещения, руб.]]</f>
        <v>0.56890267281910634</v>
      </c>
      <c r="AW32" s="10">
        <f>Таблица1[[#This Row],[Прочие инст. инв.]]/Таблица1[[#This Row],[Объем биржевого размещения, руб.]]</f>
        <v>0</v>
      </c>
      <c r="AX32" s="10">
        <f>Таблица1[[#This Row],[Юридические лица]]/Таблица1[[#This Row],[Объем биржевого размещения, руб.]]</f>
        <v>5.6808995471507905E-4</v>
      </c>
      <c r="AY32" s="14"/>
      <c r="AZ32" s="14"/>
      <c r="BA32" s="14"/>
      <c r="BB32" s="14"/>
      <c r="BC32" s="14"/>
      <c r="BD32" s="14"/>
    </row>
    <row r="33" spans="1:56" hidden="1" x14ac:dyDescent="0.25">
      <c r="A33" s="4">
        <v>45041</v>
      </c>
      <c r="B33" s="34" t="s">
        <v>244</v>
      </c>
      <c r="C33" s="34"/>
      <c r="D33" s="5">
        <f t="shared" ref="D3:D34" si="1">DATE(YEAR(A33),MONTH(A33),1)</f>
        <v>45017</v>
      </c>
      <c r="E33" s="4" t="s">
        <v>27</v>
      </c>
      <c r="F33" s="6" t="s">
        <v>181</v>
      </c>
      <c r="G33" s="16"/>
      <c r="H33" s="7">
        <v>1</v>
      </c>
      <c r="I33" s="8" t="s">
        <v>102</v>
      </c>
      <c r="J33" s="8" t="s">
        <v>103</v>
      </c>
      <c r="K33" s="8" t="s">
        <v>104</v>
      </c>
      <c r="L33" s="9">
        <v>9731078633</v>
      </c>
      <c r="M33" s="9">
        <v>1217700203632</v>
      </c>
      <c r="N33" s="8" t="s">
        <v>129</v>
      </c>
      <c r="O33" s="6" t="s">
        <v>262</v>
      </c>
      <c r="P33" s="8" t="s">
        <v>154</v>
      </c>
      <c r="Q33" s="8">
        <v>7709221010</v>
      </c>
      <c r="R33" s="6" t="s">
        <v>192</v>
      </c>
      <c r="S33" s="6" t="s">
        <v>188</v>
      </c>
      <c r="T33" s="8" t="s">
        <v>32</v>
      </c>
      <c r="U33" s="8">
        <v>2</v>
      </c>
      <c r="V33" s="7">
        <v>83000000</v>
      </c>
      <c r="W33" s="12">
        <v>1484040000</v>
      </c>
      <c r="X33" s="15">
        <v>0.12048192771084337</v>
      </c>
      <c r="Y33" s="12">
        <v>178800000</v>
      </c>
      <c r="Z33" s="7">
        <v>10000000</v>
      </c>
      <c r="AA33" s="10">
        <v>0.52136909438709667</v>
      </c>
      <c r="AB33" s="11">
        <v>342943227.60000008</v>
      </c>
      <c r="AC33" s="7">
        <v>178800000</v>
      </c>
      <c r="AD33" s="7">
        <v>0</v>
      </c>
      <c r="AE33" s="12">
        <v>178800000</v>
      </c>
      <c r="AF33" s="7">
        <v>2988</v>
      </c>
      <c r="AG33" s="7">
        <v>17.88</v>
      </c>
      <c r="AH33" s="7">
        <v>59839.4</v>
      </c>
      <c r="AI33" s="6" t="s">
        <v>36</v>
      </c>
      <c r="AJ33" s="5"/>
      <c r="AK33" s="13" t="s">
        <v>45</v>
      </c>
      <c r="AL33" s="8" t="s">
        <v>34</v>
      </c>
      <c r="AM33" s="8" t="s">
        <v>35</v>
      </c>
      <c r="AN33" s="6"/>
      <c r="AO33" s="12">
        <v>156652938</v>
      </c>
      <c r="AP33" s="12">
        <v>107280</v>
      </c>
      <c r="AQ33" s="12">
        <v>0</v>
      </c>
      <c r="AR33" s="12">
        <v>840360</v>
      </c>
      <c r="AS33" s="12">
        <v>21199422</v>
      </c>
      <c r="AT33" s="10">
        <f>Таблица1[[#This Row],[Физические лица]]/Таблица1[[#This Row],[Объем биржевого размещения, руб.]]</f>
        <v>0.876135</v>
      </c>
      <c r="AU33" s="10">
        <f>Таблица1[[#This Row],[УК]]/Таблица1[[#This Row],[Объем биржевого размещения, руб.]]</f>
        <v>5.9999999999999995E-4</v>
      </c>
      <c r="AV33" s="10">
        <f>Таблица1[[#This Row],[КО]]/Таблица1[[#This Row],[Объем биржевого размещения, руб.]]</f>
        <v>0</v>
      </c>
      <c r="AW33" s="10">
        <f>Таблица1[[#This Row],[Прочие инст. инв.]]/Таблица1[[#This Row],[Объем биржевого размещения, руб.]]</f>
        <v>4.7000000000000002E-3</v>
      </c>
      <c r="AX33" s="10">
        <f>Таблица1[[#This Row],[Юридические лица]]/Таблица1[[#This Row],[Объем биржевого размещения, руб.]]</f>
        <v>0.118565</v>
      </c>
      <c r="AY33" s="14"/>
      <c r="AZ33" s="6"/>
      <c r="BA33" s="6"/>
      <c r="BB33" s="6"/>
      <c r="BC33" s="6"/>
      <c r="BD33" s="6"/>
    </row>
    <row r="34" spans="1:56" hidden="1" x14ac:dyDescent="0.25">
      <c r="A34" s="4">
        <v>44909</v>
      </c>
      <c r="B34" s="34">
        <v>2022</v>
      </c>
      <c r="C34" s="34"/>
      <c r="D34" s="5">
        <f t="shared" si="1"/>
        <v>44896</v>
      </c>
      <c r="E34" s="4" t="s">
        <v>27</v>
      </c>
      <c r="F34" s="6" t="s">
        <v>181</v>
      </c>
      <c r="G34" s="6">
        <v>185</v>
      </c>
      <c r="H34" s="7">
        <v>1</v>
      </c>
      <c r="I34" s="8" t="s">
        <v>105</v>
      </c>
      <c r="J34" s="8" t="s">
        <v>106</v>
      </c>
      <c r="K34" s="8" t="s">
        <v>107</v>
      </c>
      <c r="L34" s="9">
        <v>9703103060</v>
      </c>
      <c r="M34" s="9">
        <v>1227700499707</v>
      </c>
      <c r="N34" s="8" t="s">
        <v>130</v>
      </c>
      <c r="O34" s="8"/>
      <c r="P34" s="8" t="s">
        <v>155</v>
      </c>
      <c r="Q34" s="8">
        <v>7744001497</v>
      </c>
      <c r="R34" s="6" t="s">
        <v>191</v>
      </c>
      <c r="S34" s="6" t="s">
        <v>188</v>
      </c>
      <c r="T34" s="8" t="s">
        <v>32</v>
      </c>
      <c r="U34" s="8">
        <v>2</v>
      </c>
      <c r="V34" s="7">
        <v>112432432</v>
      </c>
      <c r="W34" s="12">
        <v>20799999920</v>
      </c>
      <c r="X34" s="15">
        <v>0.11057691965606507</v>
      </c>
      <c r="Y34" s="12">
        <v>2299999920</v>
      </c>
      <c r="Z34" s="7">
        <v>12432432</v>
      </c>
      <c r="AA34" s="10">
        <v>0.73687086299450233</v>
      </c>
      <c r="AB34" s="11">
        <v>3121306643.4099998</v>
      </c>
      <c r="AC34" s="7">
        <v>2299999920</v>
      </c>
      <c r="AD34" s="7">
        <v>0</v>
      </c>
      <c r="AE34" s="12">
        <v>2299999920</v>
      </c>
      <c r="AF34" s="7">
        <v>14910</v>
      </c>
      <c r="AG34" s="7">
        <v>185</v>
      </c>
      <c r="AH34" s="7">
        <v>154258.9</v>
      </c>
      <c r="AI34" s="6" t="s">
        <v>36</v>
      </c>
      <c r="AJ34" s="5"/>
      <c r="AK34" s="13" t="s">
        <v>40</v>
      </c>
      <c r="AL34" s="8" t="s">
        <v>34</v>
      </c>
      <c r="AM34" s="8" t="s">
        <v>35</v>
      </c>
      <c r="AN34" s="6"/>
      <c r="AO34" s="12">
        <v>870828115</v>
      </c>
      <c r="AP34" s="12">
        <v>736557150</v>
      </c>
      <c r="AQ34" s="12">
        <v>580094510</v>
      </c>
      <c r="AR34" s="12">
        <v>112520145</v>
      </c>
      <c r="AS34" s="12">
        <v>0</v>
      </c>
      <c r="AT34" s="10">
        <f>Таблица1[[#This Row],[Физические лица]]/Таблица1[[#This Row],[Объем биржевого размещения, руб.]]</f>
        <v>0.37862093273464115</v>
      </c>
      <c r="AU34" s="10">
        <f>Таблица1[[#This Row],[УК]]/Таблица1[[#This Row],[Объем биржевого размещения, руб.]]</f>
        <v>0.32024225026929565</v>
      </c>
      <c r="AV34" s="10">
        <f>Таблица1[[#This Row],[КО]]/Таблица1[[#This Row],[Объем биржевого размещения, руб.]]</f>
        <v>0.25221501312052219</v>
      </c>
      <c r="AW34" s="10">
        <f>Таблица1[[#This Row],[Прочие инст. инв.]]/Таблица1[[#This Row],[Объем биржевого размещения, руб.]]</f>
        <v>4.8921803875541008E-2</v>
      </c>
      <c r="AX34" s="10">
        <f>Таблица1[[#This Row],[Юридические лица]]/Таблица1[[#This Row],[Объем биржевого размещения, руб.]]</f>
        <v>0</v>
      </c>
      <c r="AY34" s="14"/>
      <c r="AZ34" s="6"/>
      <c r="BA34" s="6"/>
      <c r="BB34" s="6"/>
      <c r="BC34" s="6"/>
      <c r="BD34" s="6"/>
    </row>
    <row r="35" spans="1:56" x14ac:dyDescent="0.25">
      <c r="AP35" s="1"/>
    </row>
    <row r="36" spans="1:56" x14ac:dyDescent="0.25">
      <c r="AS36" s="1"/>
    </row>
    <row r="38" spans="1:56" x14ac:dyDescent="0.25">
      <c r="Z38" s="1"/>
      <c r="AS38" s="1"/>
    </row>
    <row r="40" spans="1:56" x14ac:dyDescent="0.25">
      <c r="AC40" s="1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N14"/>
  <sheetViews>
    <sheetView zoomScaleNormal="100" workbookViewId="0">
      <selection activeCell="N13" sqref="N13:N14"/>
    </sheetView>
  </sheetViews>
  <sheetFormatPr defaultRowHeight="12.75" x14ac:dyDescent="0.2"/>
  <cols>
    <col min="1" max="1" width="17.28515625" style="44" bestFit="1" customWidth="1"/>
    <col min="2" max="2" width="36.85546875" style="44" customWidth="1"/>
    <col min="3" max="36" width="9.5703125" style="44" customWidth="1"/>
    <col min="37" max="16384" width="9.140625" style="44"/>
  </cols>
  <sheetData>
    <row r="1" spans="1:14" x14ac:dyDescent="0.2">
      <c r="A1" s="70" t="s">
        <v>449</v>
      </c>
    </row>
    <row r="2" spans="1:14" x14ac:dyDescent="0.2">
      <c r="A2" s="44" t="s">
        <v>439</v>
      </c>
    </row>
    <row r="4" spans="1:14" x14ac:dyDescent="0.2">
      <c r="B4" s="97" t="s">
        <v>435</v>
      </c>
      <c r="C4" s="97" t="s">
        <v>437</v>
      </c>
    </row>
    <row r="5" spans="1:14" x14ac:dyDescent="0.2">
      <c r="A5" s="113"/>
      <c r="B5" s="52" t="s">
        <v>222</v>
      </c>
      <c r="C5" s="103"/>
    </row>
    <row r="6" spans="1:14" x14ac:dyDescent="0.2">
      <c r="A6" s="66" t="s">
        <v>181</v>
      </c>
      <c r="B6" s="114">
        <v>53326.605245999999</v>
      </c>
      <c r="C6" s="115">
        <f>B6/B8</f>
        <v>0.52210818708115003</v>
      </c>
    </row>
    <row r="7" spans="1:14" x14ac:dyDescent="0.2">
      <c r="A7" s="66" t="s">
        <v>184</v>
      </c>
      <c r="B7" s="114">
        <v>48810.473937000002</v>
      </c>
      <c r="C7" s="115">
        <f>B7/B8</f>
        <v>0.47789181291885002</v>
      </c>
    </row>
    <row r="8" spans="1:14" x14ac:dyDescent="0.2">
      <c r="A8" s="66"/>
      <c r="B8" s="114">
        <f>B6+B7</f>
        <v>102137.07918299999</v>
      </c>
      <c r="C8" s="66"/>
    </row>
    <row r="13" spans="1:14" x14ac:dyDescent="0.2">
      <c r="N13" s="44">
        <v>53</v>
      </c>
    </row>
    <row r="14" spans="1:14" x14ac:dyDescent="0.2">
      <c r="N14" s="44">
        <v>48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7"/>
  <sheetViews>
    <sheetView tabSelected="1" workbookViewId="0"/>
  </sheetViews>
  <sheetFormatPr defaultRowHeight="12.75" x14ac:dyDescent="0.2"/>
  <cols>
    <col min="1" max="1" width="8.5703125" style="44" customWidth="1"/>
    <col min="2" max="3" width="13.5703125" style="44" customWidth="1"/>
    <col min="4" max="4" width="14.42578125" style="44" customWidth="1"/>
    <col min="5" max="5" width="9.140625" style="44"/>
    <col min="6" max="6" width="15" style="44" bestFit="1" customWidth="1"/>
    <col min="7" max="7" width="13.42578125" style="44" bestFit="1" customWidth="1"/>
    <col min="8" max="8" width="14.42578125" style="44" bestFit="1" customWidth="1"/>
    <col min="9" max="16384" width="9.140625" style="44"/>
  </cols>
  <sheetData>
    <row r="1" spans="1:3" x14ac:dyDescent="0.2">
      <c r="A1" s="70" t="s">
        <v>434</v>
      </c>
    </row>
    <row r="2" spans="1:3" x14ac:dyDescent="0.2">
      <c r="A2" s="44" t="s">
        <v>439</v>
      </c>
    </row>
    <row r="4" spans="1:3" x14ac:dyDescent="0.2">
      <c r="B4" s="46" t="s">
        <v>435</v>
      </c>
      <c r="C4" s="46" t="s">
        <v>435</v>
      </c>
    </row>
    <row r="5" spans="1:3" x14ac:dyDescent="0.2">
      <c r="A5" s="54" t="s">
        <v>292</v>
      </c>
      <c r="B5" s="54" t="s">
        <v>27</v>
      </c>
      <c r="C5" s="54" t="s">
        <v>51</v>
      </c>
    </row>
    <row r="6" spans="1:3" x14ac:dyDescent="0.2">
      <c r="A6" s="51" t="s">
        <v>244</v>
      </c>
      <c r="B6" s="55">
        <v>27572.308643099994</v>
      </c>
      <c r="C6" s="55">
        <v>100884.0425708</v>
      </c>
    </row>
    <row r="7" spans="1:3" x14ac:dyDescent="0.2">
      <c r="A7" s="51" t="s">
        <v>243</v>
      </c>
      <c r="B7" s="55">
        <v>81046.176026000001</v>
      </c>
      <c r="C7" s="55">
        <v>21090.903157000001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E535"/>
  <sheetViews>
    <sheetView zoomScaleNormal="100" workbookViewId="0"/>
  </sheetViews>
  <sheetFormatPr defaultColWidth="9.140625" defaultRowHeight="12.75" x14ac:dyDescent="0.2"/>
  <cols>
    <col min="1" max="1" width="18.7109375" style="58" customWidth="1"/>
    <col min="2" max="2" width="12.5703125" style="58" hidden="1" customWidth="1"/>
    <col min="3" max="3" width="14.28515625" style="58" hidden="1" customWidth="1"/>
    <col min="4" max="4" width="11.7109375" style="58" customWidth="1"/>
    <col min="5" max="5" width="16.5703125" style="58" customWidth="1"/>
    <col min="6" max="16384" width="9.140625" style="58"/>
  </cols>
  <sheetData>
    <row r="1" spans="1:5" s="57" customFormat="1" x14ac:dyDescent="0.25">
      <c r="A1" s="56" t="s">
        <v>436</v>
      </c>
    </row>
    <row r="2" spans="1:5" x14ac:dyDescent="0.2">
      <c r="A2" s="58" t="s">
        <v>440</v>
      </c>
    </row>
    <row r="4" spans="1:5" x14ac:dyDescent="0.2">
      <c r="D4" s="65" t="s">
        <v>437</v>
      </c>
      <c r="E4" s="65" t="s">
        <v>437</v>
      </c>
    </row>
    <row r="5" spans="1:5" s="59" customFormat="1" ht="38.25" x14ac:dyDescent="0.25">
      <c r="A5" s="63" t="s">
        <v>503</v>
      </c>
      <c r="B5" s="64" t="s">
        <v>347</v>
      </c>
      <c r="C5" s="64" t="s">
        <v>348</v>
      </c>
      <c r="D5" s="63" t="s">
        <v>347</v>
      </c>
      <c r="E5" s="63" t="s">
        <v>348</v>
      </c>
    </row>
    <row r="6" spans="1:5" x14ac:dyDescent="0.2">
      <c r="A6" s="61">
        <v>44929</v>
      </c>
      <c r="B6" s="62">
        <v>0</v>
      </c>
      <c r="C6" s="62">
        <v>0</v>
      </c>
      <c r="D6" s="62">
        <v>0</v>
      </c>
      <c r="E6" s="62">
        <v>0</v>
      </c>
    </row>
    <row r="7" spans="1:5" x14ac:dyDescent="0.2">
      <c r="A7" s="61">
        <v>44930</v>
      </c>
      <c r="B7" s="62">
        <v>-1.9626368281954656E-3</v>
      </c>
      <c r="C7" s="62">
        <v>-1.6581283958894591E-3</v>
      </c>
      <c r="D7" s="62">
        <f>EXP(B7)-1</f>
        <v>-1.9607121159120888E-3</v>
      </c>
      <c r="E7" s="62">
        <f>EXP(C7)-1</f>
        <v>-1.6567544604928486E-3</v>
      </c>
    </row>
    <row r="8" spans="1:5" x14ac:dyDescent="0.2">
      <c r="A8" s="61">
        <v>44931</v>
      </c>
      <c r="B8" s="62">
        <v>-7.3960631416655192E-3</v>
      </c>
      <c r="C8" s="62">
        <v>-1.2539719605784427E-3</v>
      </c>
      <c r="D8" s="62">
        <f t="shared" ref="D8:E71" si="0">EXP(B8)-1</f>
        <v>-7.3687795717730653E-3</v>
      </c>
      <c r="E8" s="62">
        <f t="shared" si="0"/>
        <v>-1.2531860662702288E-3</v>
      </c>
    </row>
    <row r="9" spans="1:5" x14ac:dyDescent="0.2">
      <c r="A9" s="61">
        <v>44932</v>
      </c>
      <c r="B9" s="62">
        <v>-7.5259013541613172E-3</v>
      </c>
      <c r="C9" s="62">
        <v>-5.4096781767749291E-3</v>
      </c>
      <c r="D9" s="62">
        <f t="shared" si="0"/>
        <v>-7.4976526685937017E-3</v>
      </c>
      <c r="E9" s="62">
        <f t="shared" si="0"/>
        <v>-5.3950722175021282E-3</v>
      </c>
    </row>
    <row r="10" spans="1:5" x14ac:dyDescent="0.2">
      <c r="A10" s="61">
        <v>44935</v>
      </c>
      <c r="B10" s="62">
        <v>-4.234147897422289E-3</v>
      </c>
      <c r="C10" s="62">
        <v>7.4909887506266794E-3</v>
      </c>
      <c r="D10" s="62">
        <f t="shared" si="0"/>
        <v>-4.2251965314725748E-3</v>
      </c>
      <c r="E10" s="62">
        <f t="shared" si="0"/>
        <v>7.5191163976209285E-3</v>
      </c>
    </row>
    <row r="11" spans="1:5" x14ac:dyDescent="0.2">
      <c r="A11" s="61">
        <v>44936</v>
      </c>
      <c r="B11" s="62">
        <v>-6.0800844707761936E-3</v>
      </c>
      <c r="C11" s="62">
        <v>1.4005122189219746E-2</v>
      </c>
      <c r="D11" s="62">
        <f t="shared" si="0"/>
        <v>-6.0616381611648951E-3</v>
      </c>
      <c r="E11" s="62">
        <f t="shared" si="0"/>
        <v>1.4103653355989954E-2</v>
      </c>
    </row>
    <row r="12" spans="1:5" x14ac:dyDescent="0.2">
      <c r="A12" s="61">
        <v>44937</v>
      </c>
      <c r="B12" s="62">
        <v>6.560168125174291E-3</v>
      </c>
      <c r="C12" s="62">
        <v>2.7589545938381161E-2</v>
      </c>
      <c r="D12" s="62">
        <f t="shared" si="0"/>
        <v>6.5817331590478645E-3</v>
      </c>
      <c r="E12" s="62">
        <f t="shared" si="0"/>
        <v>2.7973661852166654E-2</v>
      </c>
    </row>
    <row r="13" spans="1:5" x14ac:dyDescent="0.2">
      <c r="A13" s="61">
        <v>44938</v>
      </c>
      <c r="B13" s="62">
        <v>6.0799387034941857E-3</v>
      </c>
      <c r="C13" s="62">
        <v>4.0604468739193683E-2</v>
      </c>
      <c r="D13" s="62">
        <f t="shared" si="0"/>
        <v>6.0984590459707277E-3</v>
      </c>
      <c r="E13" s="62">
        <f t="shared" si="0"/>
        <v>4.1440101954120623E-2</v>
      </c>
    </row>
    <row r="14" spans="1:5" x14ac:dyDescent="0.2">
      <c r="A14" s="61">
        <v>44939</v>
      </c>
      <c r="B14" s="62">
        <v>1.2468658684865221E-2</v>
      </c>
      <c r="C14" s="62">
        <v>3.8460670129316192E-2</v>
      </c>
      <c r="D14" s="62">
        <f t="shared" si="0"/>
        <v>1.2546716497597643E-2</v>
      </c>
      <c r="E14" s="62">
        <f t="shared" si="0"/>
        <v>3.9209855564995788E-2</v>
      </c>
    </row>
    <row r="15" spans="1:5" x14ac:dyDescent="0.2">
      <c r="A15" s="61">
        <v>44942</v>
      </c>
      <c r="B15" s="62">
        <v>2.3750542207750407E-2</v>
      </c>
      <c r="C15" s="62">
        <v>6.0274718036403378E-2</v>
      </c>
      <c r="D15" s="62">
        <f t="shared" si="0"/>
        <v>2.403483255702632E-2</v>
      </c>
      <c r="E15" s="62">
        <f t="shared" si="0"/>
        <v>6.2128292268479157E-2</v>
      </c>
    </row>
    <row r="16" spans="1:5" x14ac:dyDescent="0.2">
      <c r="A16" s="61">
        <v>44943</v>
      </c>
      <c r="B16" s="62">
        <v>1.1058535588561898E-2</v>
      </c>
      <c r="C16" s="62">
        <v>5.1456832416347277E-2</v>
      </c>
      <c r="D16" s="62">
        <f t="shared" si="0"/>
        <v>1.111990721137035E-2</v>
      </c>
      <c r="E16" s="62">
        <f t="shared" si="0"/>
        <v>5.2803738317757087E-2</v>
      </c>
    </row>
    <row r="17" spans="1:5" x14ac:dyDescent="0.2">
      <c r="A17" s="61">
        <v>44944</v>
      </c>
      <c r="B17" s="62">
        <v>1.0794485144288003E-2</v>
      </c>
      <c r="C17" s="62">
        <v>5.4941051237456712E-2</v>
      </c>
      <c r="D17" s="62">
        <f t="shared" si="0"/>
        <v>1.0852955796528008E-2</v>
      </c>
      <c r="E17" s="62">
        <f t="shared" si="0"/>
        <v>5.6478334749362702E-2</v>
      </c>
    </row>
    <row r="18" spans="1:5" x14ac:dyDescent="0.2">
      <c r="A18" s="61">
        <v>44945</v>
      </c>
      <c r="B18" s="62">
        <v>-1.7735769394543952E-3</v>
      </c>
      <c r="C18" s="62">
        <v>4.2356924663095534E-2</v>
      </c>
      <c r="D18" s="62">
        <f t="shared" si="0"/>
        <v>-1.7720050812820576E-3</v>
      </c>
      <c r="E18" s="62">
        <f t="shared" si="0"/>
        <v>4.3266779949022949E-2</v>
      </c>
    </row>
    <row r="19" spans="1:5" x14ac:dyDescent="0.2">
      <c r="A19" s="61">
        <v>44946</v>
      </c>
      <c r="B19" s="62">
        <v>-2.7607711739614724E-3</v>
      </c>
      <c r="C19" s="62">
        <v>4.0849181916180088E-2</v>
      </c>
      <c r="D19" s="62">
        <f t="shared" si="0"/>
        <v>-2.7569637498388033E-3</v>
      </c>
      <c r="E19" s="62">
        <f t="shared" si="0"/>
        <v>4.1694987255735061E-2</v>
      </c>
    </row>
    <row r="20" spans="1:5" x14ac:dyDescent="0.2">
      <c r="A20" s="61">
        <v>44949</v>
      </c>
      <c r="B20" s="62">
        <v>5.7962663340257858E-3</v>
      </c>
      <c r="C20" s="62">
        <v>5.490084053336184E-2</v>
      </c>
      <c r="D20" s="62">
        <f t="shared" si="0"/>
        <v>5.813097188725358E-3</v>
      </c>
      <c r="E20" s="62">
        <f t="shared" si="0"/>
        <v>5.6435853865760333E-2</v>
      </c>
    </row>
    <row r="21" spans="1:5" x14ac:dyDescent="0.2">
      <c r="A21" s="61">
        <v>44950</v>
      </c>
      <c r="B21" s="62">
        <v>3.2217755207637928E-5</v>
      </c>
      <c r="C21" s="62">
        <v>5.7290567856207113E-2</v>
      </c>
      <c r="D21" s="62">
        <f t="shared" si="0"/>
        <v>3.2218274205186859E-5</v>
      </c>
      <c r="E21" s="62">
        <f t="shared" si="0"/>
        <v>5.8963466440101975E-2</v>
      </c>
    </row>
    <row r="22" spans="1:5" x14ac:dyDescent="0.2">
      <c r="A22" s="61">
        <v>44951</v>
      </c>
      <c r="B22" s="62">
        <v>-1.1651389928763408E-3</v>
      </c>
      <c r="C22" s="62">
        <v>5.9074117592037033E-2</v>
      </c>
      <c r="D22" s="62">
        <f t="shared" si="0"/>
        <v>-1.1644604819853743E-3</v>
      </c>
      <c r="E22" s="62">
        <f t="shared" si="0"/>
        <v>6.0853865760407855E-2</v>
      </c>
    </row>
    <row r="23" spans="1:5" x14ac:dyDescent="0.2">
      <c r="A23" s="61">
        <v>44952</v>
      </c>
      <c r="B23" s="62">
        <v>-2.6546241047901262E-3</v>
      </c>
      <c r="C23" s="62">
        <v>6.7209917917066681E-2</v>
      </c>
      <c r="D23" s="62">
        <f t="shared" si="0"/>
        <v>-2.6511037060220621E-3</v>
      </c>
      <c r="E23" s="62">
        <f t="shared" si="0"/>
        <v>6.9519966015292978E-2</v>
      </c>
    </row>
    <row r="24" spans="1:5" x14ac:dyDescent="0.2">
      <c r="A24" s="61">
        <v>44953</v>
      </c>
      <c r="B24" s="62">
        <v>7.6432675402950036E-3</v>
      </c>
      <c r="C24" s="62">
        <v>7.1688187993960983E-2</v>
      </c>
      <c r="D24" s="62">
        <f t="shared" si="0"/>
        <v>7.6725518714213514E-3</v>
      </c>
      <c r="E24" s="62">
        <f t="shared" si="0"/>
        <v>7.4320305862362046E-2</v>
      </c>
    </row>
    <row r="25" spans="1:5" x14ac:dyDescent="0.2">
      <c r="A25" s="61">
        <v>44956</v>
      </c>
      <c r="B25" s="62">
        <v>1.4498470818210752E-2</v>
      </c>
      <c r="C25" s="62">
        <v>8.244489168179793E-2</v>
      </c>
      <c r="D25" s="62">
        <f t="shared" si="0"/>
        <v>1.4604083436124737E-2</v>
      </c>
      <c r="E25" s="62">
        <f t="shared" si="0"/>
        <v>8.5938827527612505E-2</v>
      </c>
    </row>
    <row r="26" spans="1:5" x14ac:dyDescent="0.2">
      <c r="A26" s="61">
        <v>44957</v>
      </c>
      <c r="B26" s="62">
        <v>2.4065113606816423E-2</v>
      </c>
      <c r="C26" s="62">
        <v>0.10466996292262137</v>
      </c>
      <c r="D26" s="62">
        <f t="shared" si="0"/>
        <v>2.43570152990773E-2</v>
      </c>
      <c r="E26" s="62">
        <f t="shared" si="0"/>
        <v>0.11034409515717924</v>
      </c>
    </row>
    <row r="27" spans="1:5" x14ac:dyDescent="0.2">
      <c r="A27" s="61">
        <v>44958</v>
      </c>
      <c r="B27" s="62">
        <v>2.6107419203633568E-2</v>
      </c>
      <c r="C27" s="62">
        <v>9.9337742217394012E-2</v>
      </c>
      <c r="D27" s="62">
        <f t="shared" si="0"/>
        <v>2.6451203122410893E-2</v>
      </c>
      <c r="E27" s="62">
        <f t="shared" si="0"/>
        <v>0.1044392523364488</v>
      </c>
    </row>
    <row r="28" spans="1:5" x14ac:dyDescent="0.2">
      <c r="A28" s="61">
        <v>44959</v>
      </c>
      <c r="B28" s="62">
        <v>3.2093546979336245E-2</v>
      </c>
      <c r="C28" s="62">
        <v>0.10909821165073685</v>
      </c>
      <c r="D28" s="62">
        <f t="shared" si="0"/>
        <v>3.2614098716791995E-2</v>
      </c>
      <c r="E28" s="62">
        <f t="shared" si="0"/>
        <v>0.11527187765505542</v>
      </c>
    </row>
    <row r="29" spans="1:5" x14ac:dyDescent="0.2">
      <c r="A29" s="61">
        <v>44960</v>
      </c>
      <c r="B29" s="62">
        <v>3.4212946504594915E-2</v>
      </c>
      <c r="C29" s="62">
        <v>0.10407676932319904</v>
      </c>
      <c r="D29" s="62">
        <f t="shared" si="0"/>
        <v>3.4804941362740927E-2</v>
      </c>
      <c r="E29" s="62">
        <f t="shared" si="0"/>
        <v>0.10968564146134274</v>
      </c>
    </row>
    <row r="30" spans="1:5" x14ac:dyDescent="0.2">
      <c r="A30" s="61">
        <v>44963</v>
      </c>
      <c r="B30" s="62">
        <v>4.4861911132390159E-2</v>
      </c>
      <c r="C30" s="62">
        <v>0.12463199087268122</v>
      </c>
      <c r="D30" s="62">
        <f t="shared" si="0"/>
        <v>4.5883425078704354E-2</v>
      </c>
      <c r="E30" s="62">
        <f t="shared" si="0"/>
        <v>0.132731520815633</v>
      </c>
    </row>
    <row r="31" spans="1:5" x14ac:dyDescent="0.2">
      <c r="A31" s="61">
        <v>44964</v>
      </c>
      <c r="B31" s="62">
        <v>4.2800263639779026E-2</v>
      </c>
      <c r="C31" s="62">
        <v>0.13009249999938596</v>
      </c>
      <c r="D31" s="62">
        <f t="shared" si="0"/>
        <v>4.3729403317561477E-2</v>
      </c>
      <c r="E31" s="62">
        <f t="shared" si="0"/>
        <v>0.13893372982158048</v>
      </c>
    </row>
    <row r="32" spans="1:5" x14ac:dyDescent="0.2">
      <c r="A32" s="61">
        <v>44965</v>
      </c>
      <c r="B32" s="62">
        <v>3.5843960116479959E-2</v>
      </c>
      <c r="C32" s="62">
        <v>0.12607481681277344</v>
      </c>
      <c r="D32" s="62">
        <f t="shared" si="0"/>
        <v>3.6494099453209472E-2</v>
      </c>
      <c r="E32" s="62">
        <f t="shared" si="0"/>
        <v>0.13436703483432444</v>
      </c>
    </row>
    <row r="33" spans="1:5" x14ac:dyDescent="0.2">
      <c r="A33" s="61">
        <v>44966</v>
      </c>
      <c r="B33" s="62">
        <v>4.0486868320008876E-2</v>
      </c>
      <c r="C33" s="62">
        <v>0.13171368381838575</v>
      </c>
      <c r="D33" s="62">
        <f t="shared" si="0"/>
        <v>4.1317635362777327E-2</v>
      </c>
      <c r="E33" s="62">
        <f t="shared" si="0"/>
        <v>0.14078164825828376</v>
      </c>
    </row>
    <row r="34" spans="1:5" x14ac:dyDescent="0.2">
      <c r="A34" s="61">
        <v>44967</v>
      </c>
      <c r="B34" s="62">
        <v>4.010225548113535E-2</v>
      </c>
      <c r="C34" s="62">
        <v>0.13294179658695032</v>
      </c>
      <c r="D34" s="62">
        <f t="shared" si="0"/>
        <v>4.0917208240513814E-2</v>
      </c>
      <c r="E34" s="62">
        <f t="shared" si="0"/>
        <v>0.14218351741716218</v>
      </c>
    </row>
    <row r="35" spans="1:5" x14ac:dyDescent="0.2">
      <c r="A35" s="61">
        <v>44970</v>
      </c>
      <c r="B35" s="62">
        <v>4.1290982600577487E-2</v>
      </c>
      <c r="C35" s="62">
        <v>0.16534522064160975</v>
      </c>
      <c r="D35" s="62">
        <f t="shared" si="0"/>
        <v>4.2155310492110853E-2</v>
      </c>
      <c r="E35" s="62">
        <f t="shared" si="0"/>
        <v>0.17980033984706889</v>
      </c>
    </row>
    <row r="36" spans="1:5" x14ac:dyDescent="0.2">
      <c r="A36" s="61">
        <v>44971</v>
      </c>
      <c r="B36" s="62">
        <v>2.7039657224885973E-2</v>
      </c>
      <c r="C36" s="62">
        <v>0.12917826113279973</v>
      </c>
      <c r="D36" s="62">
        <f t="shared" si="0"/>
        <v>2.7408546127363209E-2</v>
      </c>
      <c r="E36" s="62">
        <f t="shared" si="0"/>
        <v>0.13789294817332198</v>
      </c>
    </row>
    <row r="37" spans="1:5" x14ac:dyDescent="0.2">
      <c r="A37" s="61">
        <v>44972</v>
      </c>
      <c r="B37" s="62">
        <v>-2.8669295115295208E-3</v>
      </c>
      <c r="C37" s="62">
        <v>7.1470682777921596E-2</v>
      </c>
      <c r="D37" s="62">
        <f t="shared" si="0"/>
        <v>-2.8628237936559886E-3</v>
      </c>
      <c r="E37" s="62">
        <f t="shared" si="0"/>
        <v>7.4086661002548793E-2</v>
      </c>
    </row>
    <row r="38" spans="1:5" x14ac:dyDescent="0.2">
      <c r="A38" s="61">
        <v>44973</v>
      </c>
      <c r="B38" s="62">
        <v>-8.653420120590144E-3</v>
      </c>
      <c r="C38" s="62">
        <v>9.691158475204345E-2</v>
      </c>
      <c r="D38" s="62">
        <f t="shared" si="0"/>
        <v>-8.6160870445718407E-3</v>
      </c>
      <c r="E38" s="62">
        <f t="shared" si="0"/>
        <v>0.10176295666949886</v>
      </c>
    </row>
    <row r="39" spans="1:5" x14ac:dyDescent="0.2">
      <c r="A39" s="61">
        <v>44974</v>
      </c>
      <c r="B39" s="62">
        <v>-1.7505233005519014E-3</v>
      </c>
      <c r="C39" s="62">
        <v>9.754757610087178E-2</v>
      </c>
      <c r="D39" s="62">
        <f t="shared" si="0"/>
        <v>-1.7489920282786064E-3</v>
      </c>
      <c r="E39" s="62">
        <f t="shared" si="0"/>
        <v>0.10246389124893795</v>
      </c>
    </row>
    <row r="40" spans="1:5" x14ac:dyDescent="0.2">
      <c r="A40" s="61">
        <v>44977</v>
      </c>
      <c r="B40" s="62">
        <v>4.9997234708662767E-3</v>
      </c>
      <c r="C40" s="62">
        <v>9.4518177058525707E-2</v>
      </c>
      <c r="D40" s="62">
        <f t="shared" si="0"/>
        <v>5.0122429441976646E-3</v>
      </c>
      <c r="E40" s="62">
        <f t="shared" si="0"/>
        <v>9.9129141886151517E-2</v>
      </c>
    </row>
    <row r="41" spans="1:5" x14ac:dyDescent="0.2">
      <c r="A41" s="61">
        <v>44978</v>
      </c>
      <c r="B41" s="62">
        <v>1.8125510473909E-2</v>
      </c>
      <c r="C41" s="62">
        <v>0.11386713723284433</v>
      </c>
      <c r="D41" s="62">
        <f t="shared" si="0"/>
        <v>1.8290774527311759E-2</v>
      </c>
      <c r="E41" s="62">
        <f t="shared" si="0"/>
        <v>0.12060322854715411</v>
      </c>
    </row>
    <row r="42" spans="1:5" x14ac:dyDescent="0.2">
      <c r="A42" s="61">
        <v>44979</v>
      </c>
      <c r="B42" s="62">
        <v>1.8116470558160989E-2</v>
      </c>
      <c r="C42" s="62">
        <v>0.11426510193294294</v>
      </c>
      <c r="D42" s="62">
        <f t="shared" si="0"/>
        <v>1.8281569306110246E-2</v>
      </c>
      <c r="E42" s="62">
        <f t="shared" si="0"/>
        <v>0.12104927782497898</v>
      </c>
    </row>
    <row r="43" spans="1:5" x14ac:dyDescent="0.2">
      <c r="A43" s="61">
        <v>44981</v>
      </c>
      <c r="B43" s="62">
        <v>1.6139286698843878E-2</v>
      </c>
      <c r="C43" s="62">
        <v>0.11929232751915909</v>
      </c>
      <c r="D43" s="62">
        <f t="shared" si="0"/>
        <v>1.6270228473590054E-2</v>
      </c>
      <c r="E43" s="62">
        <f t="shared" si="0"/>
        <v>0.12669923534409544</v>
      </c>
    </row>
    <row r="44" spans="1:5" x14ac:dyDescent="0.2">
      <c r="A44" s="61">
        <v>44984</v>
      </c>
      <c r="B44" s="62">
        <v>3.100538817918061E-2</v>
      </c>
      <c r="C44" s="62">
        <v>0.12800158166082967</v>
      </c>
      <c r="D44" s="62">
        <f t="shared" si="0"/>
        <v>3.1491061730213099E-2</v>
      </c>
      <c r="E44" s="62">
        <f t="shared" si="0"/>
        <v>0.13655480033984713</v>
      </c>
    </row>
    <row r="45" spans="1:5" x14ac:dyDescent="0.2">
      <c r="A45" s="61">
        <v>44985</v>
      </c>
      <c r="B45" s="62">
        <v>3.6372246770883472E-2</v>
      </c>
      <c r="C45" s="62">
        <v>0.1363206172153571</v>
      </c>
      <c r="D45" s="62">
        <f t="shared" si="0"/>
        <v>3.7041810114696982E-2</v>
      </c>
      <c r="E45" s="62">
        <f t="shared" si="0"/>
        <v>0.14604927782497845</v>
      </c>
    </row>
    <row r="46" spans="1:5" x14ac:dyDescent="0.2">
      <c r="A46" s="61">
        <v>44986</v>
      </c>
      <c r="B46" s="62">
        <v>4.8060493830517435E-2</v>
      </c>
      <c r="C46" s="62">
        <v>0.14168097459120832</v>
      </c>
      <c r="D46" s="62">
        <f t="shared" si="0"/>
        <v>4.9234125596038236E-2</v>
      </c>
      <c r="E46" s="62">
        <f t="shared" si="0"/>
        <v>0.15220900594732356</v>
      </c>
    </row>
    <row r="47" spans="1:5" x14ac:dyDescent="0.2">
      <c r="A47" s="61">
        <v>44987</v>
      </c>
      <c r="B47" s="62">
        <v>3.6878074897725398E-2</v>
      </c>
      <c r="C47" s="62">
        <v>0.12932758172438652</v>
      </c>
      <c r="D47" s="62">
        <f t="shared" si="0"/>
        <v>3.7566507723180598E-2</v>
      </c>
      <c r="E47" s="62">
        <f t="shared" si="0"/>
        <v>0.13806287170773124</v>
      </c>
    </row>
    <row r="48" spans="1:5" x14ac:dyDescent="0.2">
      <c r="A48" s="61">
        <v>44988</v>
      </c>
      <c r="B48" s="62">
        <v>4.4787096573442216E-2</v>
      </c>
      <c r="C48" s="62">
        <v>0.133034774002803</v>
      </c>
      <c r="D48" s="62">
        <f t="shared" si="0"/>
        <v>4.5805180698492043E-2</v>
      </c>
      <c r="E48" s="62">
        <f t="shared" si="0"/>
        <v>0.1422897196261681</v>
      </c>
    </row>
    <row r="49" spans="1:5" x14ac:dyDescent="0.2">
      <c r="A49" s="61">
        <v>44991</v>
      </c>
      <c r="B49" s="62">
        <v>5.4387899133705141E-2</v>
      </c>
      <c r="C49" s="62">
        <v>0.15971231835110353</v>
      </c>
      <c r="D49" s="62">
        <f t="shared" si="0"/>
        <v>5.589410313529819E-2</v>
      </c>
      <c r="E49" s="62">
        <f t="shared" si="0"/>
        <v>0.17317332200509794</v>
      </c>
    </row>
    <row r="50" spans="1:5" x14ac:dyDescent="0.2">
      <c r="A50" s="61">
        <v>44992</v>
      </c>
      <c r="B50" s="62">
        <v>5.5032818671845556E-2</v>
      </c>
      <c r="C50" s="62">
        <v>0.17244928151799019</v>
      </c>
      <c r="D50" s="62">
        <f t="shared" si="0"/>
        <v>5.6575289504206649E-2</v>
      </c>
      <c r="E50" s="62">
        <f t="shared" si="0"/>
        <v>0.18821155480034002</v>
      </c>
    </row>
    <row r="51" spans="1:5" x14ac:dyDescent="0.2">
      <c r="A51" s="61">
        <v>44994</v>
      </c>
      <c r="B51" s="62">
        <v>5.2651522488411762E-2</v>
      </c>
      <c r="C51" s="62">
        <v>0.18671926436102659</v>
      </c>
      <c r="D51" s="62">
        <f t="shared" si="0"/>
        <v>5.4062264116206515E-2</v>
      </c>
      <c r="E51" s="62">
        <f t="shared" si="0"/>
        <v>0.20528887000849649</v>
      </c>
    </row>
    <row r="52" spans="1:5" x14ac:dyDescent="0.2">
      <c r="A52" s="61">
        <v>44995</v>
      </c>
      <c r="B52" s="62">
        <v>4.656792347945584E-2</v>
      </c>
      <c r="C52" s="62">
        <v>0.18477888626060124</v>
      </c>
      <c r="D52" s="62">
        <f t="shared" si="0"/>
        <v>4.7669237991788904E-2</v>
      </c>
      <c r="E52" s="62">
        <f t="shared" si="0"/>
        <v>0.20295242141036574</v>
      </c>
    </row>
    <row r="53" spans="1:5" x14ac:dyDescent="0.2">
      <c r="A53" s="61">
        <v>44998</v>
      </c>
      <c r="B53" s="62">
        <v>4.3584895476135241E-2</v>
      </c>
      <c r="C53" s="62">
        <v>0.18074498188567481</v>
      </c>
      <c r="D53" s="62">
        <f t="shared" si="0"/>
        <v>4.4548668004491976E-2</v>
      </c>
      <c r="E53" s="62">
        <f t="shared" si="0"/>
        <v>0.19810960067969452</v>
      </c>
    </row>
    <row r="54" spans="1:5" x14ac:dyDescent="0.2">
      <c r="A54" s="61">
        <v>44999</v>
      </c>
      <c r="B54" s="62">
        <v>5.2730117214746304E-2</v>
      </c>
      <c r="C54" s="62">
        <v>0.18433736565649289</v>
      </c>
      <c r="D54" s="62">
        <f t="shared" si="0"/>
        <v>5.4145111107019916E-2</v>
      </c>
      <c r="E54" s="62">
        <f t="shared" si="0"/>
        <v>0.2024214103653359</v>
      </c>
    </row>
    <row r="55" spans="1:5" x14ac:dyDescent="0.2">
      <c r="A55" s="61">
        <v>45000</v>
      </c>
      <c r="B55" s="62">
        <v>4.0318894700313225E-2</v>
      </c>
      <c r="C55" s="62">
        <v>0.17393188796114092</v>
      </c>
      <c r="D55" s="62">
        <f t="shared" si="0"/>
        <v>4.11427361599499E-2</v>
      </c>
      <c r="E55" s="62">
        <f t="shared" si="0"/>
        <v>0.18997451146983901</v>
      </c>
    </row>
    <row r="56" spans="1:5" x14ac:dyDescent="0.2">
      <c r="A56" s="61">
        <v>45001</v>
      </c>
      <c r="B56" s="62">
        <v>3.861546375630074E-2</v>
      </c>
      <c r="C56" s="62">
        <v>0.16667658710792374</v>
      </c>
      <c r="D56" s="62">
        <f t="shared" si="0"/>
        <v>3.9370731078667731E-2</v>
      </c>
      <c r="E56" s="62">
        <f t="shared" si="0"/>
        <v>0.18137213254035722</v>
      </c>
    </row>
    <row r="57" spans="1:5" x14ac:dyDescent="0.2">
      <c r="A57" s="61">
        <v>45002</v>
      </c>
      <c r="B57" s="62">
        <v>6.6803315600547947E-2</v>
      </c>
      <c r="C57" s="62">
        <v>0.16990766568765059</v>
      </c>
      <c r="D57" s="62">
        <f t="shared" si="0"/>
        <v>6.908518511699846E-2</v>
      </c>
      <c r="E57" s="62">
        <f t="shared" si="0"/>
        <v>0.18519541206457135</v>
      </c>
    </row>
    <row r="58" spans="1:5" x14ac:dyDescent="0.2">
      <c r="A58" s="61">
        <v>45005</v>
      </c>
      <c r="B58" s="62">
        <v>9.832327474863034E-2</v>
      </c>
      <c r="C58" s="62">
        <v>0.18184353261807504</v>
      </c>
      <c r="D58" s="62">
        <f t="shared" si="0"/>
        <v>0.1033194027652482</v>
      </c>
      <c r="E58" s="62">
        <f t="shared" si="0"/>
        <v>0.19942650807136841</v>
      </c>
    </row>
    <row r="59" spans="1:5" x14ac:dyDescent="0.2">
      <c r="A59" s="61">
        <v>45006</v>
      </c>
      <c r="B59" s="62">
        <v>9.8736178195567376E-2</v>
      </c>
      <c r="C59" s="62">
        <v>0.1848318556354866</v>
      </c>
      <c r="D59" s="62">
        <f t="shared" si="0"/>
        <v>0.10377506121472102</v>
      </c>
      <c r="E59" s="62">
        <f t="shared" si="0"/>
        <v>0.20301614273576907</v>
      </c>
    </row>
    <row r="60" spans="1:5" x14ac:dyDescent="0.2">
      <c r="A60" s="61">
        <v>45007</v>
      </c>
      <c r="B60" s="62">
        <v>9.6954051985957954E-2</v>
      </c>
      <c r="C60" s="62">
        <v>0.18423137169804904</v>
      </c>
      <c r="D60" s="62">
        <f t="shared" si="0"/>
        <v>0.10180974648820817</v>
      </c>
      <c r="E60" s="62">
        <f t="shared" si="0"/>
        <v>0.20229396771452857</v>
      </c>
    </row>
    <row r="61" spans="1:5" x14ac:dyDescent="0.2">
      <c r="A61" s="61">
        <v>45008</v>
      </c>
      <c r="B61" s="62">
        <v>9.4641322374514072E-2</v>
      </c>
      <c r="C61" s="62">
        <v>0.19964096952359583</v>
      </c>
      <c r="D61" s="62">
        <f t="shared" si="0"/>
        <v>9.9264502826002854E-2</v>
      </c>
      <c r="E61" s="62">
        <f t="shared" si="0"/>
        <v>0.22096431605777433</v>
      </c>
    </row>
    <row r="62" spans="1:5" x14ac:dyDescent="0.2">
      <c r="A62" s="61">
        <v>45009</v>
      </c>
      <c r="B62" s="62">
        <v>9.59718999074924E-2</v>
      </c>
      <c r="C62" s="62">
        <v>0.20245523029284127</v>
      </c>
      <c r="D62" s="62">
        <f t="shared" si="0"/>
        <v>0.10072813299703598</v>
      </c>
      <c r="E62" s="62">
        <f t="shared" si="0"/>
        <v>0.22440526762956714</v>
      </c>
    </row>
    <row r="63" spans="1:5" x14ac:dyDescent="0.2">
      <c r="A63" s="61">
        <v>45012</v>
      </c>
      <c r="B63" s="62">
        <v>0.11631526042304247</v>
      </c>
      <c r="C63" s="62">
        <v>0.21953466819267803</v>
      </c>
      <c r="D63" s="62">
        <f t="shared" si="0"/>
        <v>0.12334996409963717</v>
      </c>
      <c r="E63" s="62">
        <f t="shared" si="0"/>
        <v>0.24549702633814818</v>
      </c>
    </row>
    <row r="64" spans="1:5" x14ac:dyDescent="0.2">
      <c r="A64" s="61">
        <v>45013</v>
      </c>
      <c r="B64" s="62">
        <v>0.11693374915943526</v>
      </c>
      <c r="C64" s="62">
        <v>0.21143551687665399</v>
      </c>
      <c r="D64" s="62">
        <f t="shared" si="0"/>
        <v>0.12404495830034801</v>
      </c>
      <c r="E64" s="62">
        <f t="shared" si="0"/>
        <v>0.23545029736618561</v>
      </c>
    </row>
    <row r="65" spans="1:5" x14ac:dyDescent="0.2">
      <c r="A65" s="61">
        <v>45014</v>
      </c>
      <c r="B65" s="62">
        <v>0.12455351737819249</v>
      </c>
      <c r="C65" s="62">
        <v>0.22293962228080674</v>
      </c>
      <c r="D65" s="62">
        <f t="shared" si="0"/>
        <v>0.13264263490251671</v>
      </c>
      <c r="E65" s="62">
        <f t="shared" si="0"/>
        <v>0.24974511469838623</v>
      </c>
    </row>
    <row r="66" spans="1:5" x14ac:dyDescent="0.2">
      <c r="A66" s="61">
        <v>45015</v>
      </c>
      <c r="B66" s="62">
        <v>0.12660758970875233</v>
      </c>
      <c r="C66" s="62">
        <v>0.225078805792956</v>
      </c>
      <c r="D66" s="62">
        <f t="shared" si="0"/>
        <v>0.13497155586648746</v>
      </c>
      <c r="E66" s="62">
        <f t="shared" si="0"/>
        <v>0.25242141036533594</v>
      </c>
    </row>
    <row r="67" spans="1:5" x14ac:dyDescent="0.2">
      <c r="A67" s="61">
        <v>45016</v>
      </c>
      <c r="B67" s="62">
        <v>0.1204000279782288</v>
      </c>
      <c r="C67" s="62">
        <v>0.22406071767433997</v>
      </c>
      <c r="D67" s="62">
        <f t="shared" si="0"/>
        <v>0.12794797208976938</v>
      </c>
      <c r="E67" s="62">
        <f t="shared" si="0"/>
        <v>0.25114698385726442</v>
      </c>
    </row>
    <row r="68" spans="1:5" x14ac:dyDescent="0.2">
      <c r="A68" s="61">
        <v>45019</v>
      </c>
      <c r="B68" s="62">
        <v>0.1295999490808446</v>
      </c>
      <c r="C68" s="62">
        <v>0.23626020923081575</v>
      </c>
      <c r="D68" s="62">
        <f t="shared" si="0"/>
        <v>0.13837288510042911</v>
      </c>
      <c r="E68" s="62">
        <f t="shared" si="0"/>
        <v>0.26650382327952449</v>
      </c>
    </row>
    <row r="69" spans="1:5" x14ac:dyDescent="0.2">
      <c r="A69" s="61">
        <v>45020</v>
      </c>
      <c r="B69" s="62">
        <v>0.13247856674921635</v>
      </c>
      <c r="C69" s="62">
        <v>0.23857192293786869</v>
      </c>
      <c r="D69" s="62">
        <f t="shared" si="0"/>
        <v>0.14165454645875131</v>
      </c>
      <c r="E69" s="62">
        <f t="shared" si="0"/>
        <v>0.26943500424808886</v>
      </c>
    </row>
    <row r="70" spans="1:5" x14ac:dyDescent="0.2">
      <c r="A70" s="61">
        <v>45021</v>
      </c>
      <c r="B70" s="62">
        <v>0.14064925210485044</v>
      </c>
      <c r="C70" s="62">
        <v>0.24396187199163505</v>
      </c>
      <c r="D70" s="62">
        <f t="shared" si="0"/>
        <v>0.15102085903124252</v>
      </c>
      <c r="E70" s="62">
        <f t="shared" si="0"/>
        <v>0.27629566694987306</v>
      </c>
    </row>
    <row r="71" spans="1:5" x14ac:dyDescent="0.2">
      <c r="A71" s="61">
        <v>45022</v>
      </c>
      <c r="B71" s="62">
        <v>0.1396490719890662</v>
      </c>
      <c r="C71" s="62">
        <v>0.27173140509836008</v>
      </c>
      <c r="D71" s="62">
        <f t="shared" si="0"/>
        <v>0.1498702063810593</v>
      </c>
      <c r="E71" s="62">
        <f t="shared" si="0"/>
        <v>0.31223449447748575</v>
      </c>
    </row>
    <row r="72" spans="1:5" x14ac:dyDescent="0.2">
      <c r="A72" s="61">
        <v>45023</v>
      </c>
      <c r="B72" s="62">
        <v>0.1436796844935502</v>
      </c>
      <c r="C72" s="62">
        <v>0.2777347152560441</v>
      </c>
      <c r="D72" s="62">
        <f t="shared" ref="D72:E135" si="1">EXP(B72)-1</f>
        <v>0.15451424047719864</v>
      </c>
      <c r="E72" s="62">
        <f t="shared" si="1"/>
        <v>0.32013593882752822</v>
      </c>
    </row>
    <row r="73" spans="1:5" x14ac:dyDescent="0.2">
      <c r="A73" s="61">
        <v>45026</v>
      </c>
      <c r="B73" s="62">
        <v>0.15909217454481539</v>
      </c>
      <c r="C73" s="62">
        <v>0.3061437791255085</v>
      </c>
      <c r="D73" s="62">
        <f t="shared" si="1"/>
        <v>0.17244601137765336</v>
      </c>
      <c r="E73" s="62">
        <f t="shared" si="1"/>
        <v>0.35817757009345841</v>
      </c>
    </row>
    <row r="74" spans="1:5" x14ac:dyDescent="0.2">
      <c r="A74" s="61">
        <v>45027</v>
      </c>
      <c r="B74" s="62">
        <v>0.15371530960772736</v>
      </c>
      <c r="C74" s="62">
        <v>0.31365347414635325</v>
      </c>
      <c r="D74" s="62">
        <f t="shared" si="1"/>
        <v>0.1661588452970526</v>
      </c>
      <c r="E74" s="62">
        <f t="shared" si="1"/>
        <v>0.36841546304163186</v>
      </c>
    </row>
    <row r="75" spans="1:5" x14ac:dyDescent="0.2">
      <c r="A75" s="61">
        <v>45028</v>
      </c>
      <c r="B75" s="62">
        <v>0.15560010875249644</v>
      </c>
      <c r="C75" s="62">
        <v>0.3114624842947481</v>
      </c>
      <c r="D75" s="62">
        <f t="shared" si="1"/>
        <v>0.16835889316420261</v>
      </c>
      <c r="E75" s="62">
        <f t="shared" si="1"/>
        <v>0.36542056074766416</v>
      </c>
    </row>
    <row r="76" spans="1:5" x14ac:dyDescent="0.2">
      <c r="A76" s="61">
        <v>45029</v>
      </c>
      <c r="B76" s="62">
        <v>0.15788627373425704</v>
      </c>
      <c r="C76" s="62">
        <v>0.29114357665154639</v>
      </c>
      <c r="D76" s="62">
        <f t="shared" si="1"/>
        <v>0.17103300992322867</v>
      </c>
      <c r="E76" s="62">
        <f t="shared" si="1"/>
        <v>0.33795666949872616</v>
      </c>
    </row>
    <row r="77" spans="1:5" x14ac:dyDescent="0.2">
      <c r="A77" s="61">
        <v>45030</v>
      </c>
      <c r="B77" s="62">
        <v>0.1620320849371637</v>
      </c>
      <c r="C77" s="62">
        <v>0.30357570017071517</v>
      </c>
      <c r="D77" s="62">
        <f t="shared" si="1"/>
        <v>0.17589796932820279</v>
      </c>
      <c r="E77" s="62">
        <f t="shared" si="1"/>
        <v>0.35469413763806346</v>
      </c>
    </row>
    <row r="78" spans="1:5" x14ac:dyDescent="0.2">
      <c r="A78" s="61">
        <v>45033</v>
      </c>
      <c r="B78" s="62">
        <v>0.1780527422452696</v>
      </c>
      <c r="C78" s="62">
        <v>0.31351376706530554</v>
      </c>
      <c r="D78" s="62">
        <f t="shared" si="1"/>
        <v>0.19488834066682625</v>
      </c>
      <c r="E78" s="62">
        <f t="shared" si="1"/>
        <v>0.3682242990654212</v>
      </c>
    </row>
    <row r="79" spans="1:5" x14ac:dyDescent="0.2">
      <c r="A79" s="61">
        <v>45034</v>
      </c>
      <c r="B79" s="62">
        <v>0.18553973452464281</v>
      </c>
      <c r="C79" s="62">
        <v>0.31363795210116835</v>
      </c>
      <c r="D79" s="62">
        <f t="shared" si="1"/>
        <v>0.20386803394885566</v>
      </c>
      <c r="E79" s="62">
        <f t="shared" si="1"/>
        <v>0.3683942225998309</v>
      </c>
    </row>
    <row r="80" spans="1:5" x14ac:dyDescent="0.2">
      <c r="A80" s="61">
        <v>45035</v>
      </c>
      <c r="B80" s="62">
        <v>0.18206607927401128</v>
      </c>
      <c r="C80" s="62">
        <v>0.30460998848456911</v>
      </c>
      <c r="D80" s="62">
        <f t="shared" si="1"/>
        <v>0.19969346613399108</v>
      </c>
      <c r="E80" s="62">
        <f t="shared" si="1"/>
        <v>0.35609600679694231</v>
      </c>
    </row>
    <row r="81" spans="1:5" x14ac:dyDescent="0.2">
      <c r="A81" s="61">
        <v>45036</v>
      </c>
      <c r="B81" s="62">
        <v>0.19400276283970627</v>
      </c>
      <c r="C81" s="62">
        <v>0.30087524479060701</v>
      </c>
      <c r="D81" s="62">
        <f t="shared" si="1"/>
        <v>0.21409963731428472</v>
      </c>
      <c r="E81" s="62">
        <f t="shared" si="1"/>
        <v>0.35104078164825903</v>
      </c>
    </row>
    <row r="82" spans="1:5" x14ac:dyDescent="0.2">
      <c r="A82" s="61">
        <v>45037</v>
      </c>
      <c r="B82" s="62">
        <v>0.194798549004708</v>
      </c>
      <c r="C82" s="62">
        <v>0.29955376265068401</v>
      </c>
      <c r="D82" s="62">
        <f t="shared" si="1"/>
        <v>0.21506618554043855</v>
      </c>
      <c r="E82" s="62">
        <f t="shared" si="1"/>
        <v>0.34925658453695907</v>
      </c>
    </row>
    <row r="83" spans="1:5" x14ac:dyDescent="0.2">
      <c r="A83" s="61">
        <v>45040</v>
      </c>
      <c r="B83" s="62">
        <v>0.19308492795519858</v>
      </c>
      <c r="C83" s="62">
        <v>0.30887685334690362</v>
      </c>
      <c r="D83" s="62">
        <f t="shared" si="1"/>
        <v>0.21298580554890734</v>
      </c>
      <c r="E83" s="62">
        <f t="shared" si="1"/>
        <v>0.36189464740866684</v>
      </c>
    </row>
    <row r="84" spans="1:5" x14ac:dyDescent="0.2">
      <c r="A84" s="61">
        <v>45041</v>
      </c>
      <c r="B84" s="62">
        <v>0.18982778797372107</v>
      </c>
      <c r="C84" s="62">
        <v>0.31447579795552189</v>
      </c>
      <c r="D84" s="62">
        <f t="shared" si="1"/>
        <v>0.20904136826407949</v>
      </c>
      <c r="E84" s="62">
        <f t="shared" si="1"/>
        <v>0.36954120645709509</v>
      </c>
    </row>
    <row r="85" spans="1:5" x14ac:dyDescent="0.2">
      <c r="A85" s="61">
        <v>45042</v>
      </c>
      <c r="B85" s="62">
        <v>0.18733883545968996</v>
      </c>
      <c r="C85" s="62">
        <v>0.31718622546146918</v>
      </c>
      <c r="D85" s="62">
        <f t="shared" si="1"/>
        <v>0.20603586354180092</v>
      </c>
      <c r="E85" s="62">
        <f t="shared" si="1"/>
        <v>0.3732582837723033</v>
      </c>
    </row>
    <row r="86" spans="1:5" x14ac:dyDescent="0.2">
      <c r="A86" s="61">
        <v>45043</v>
      </c>
      <c r="B86" s="62">
        <v>0.19715566200967771</v>
      </c>
      <c r="C86" s="62">
        <v>0.31060653970769581</v>
      </c>
      <c r="D86" s="62">
        <f t="shared" si="1"/>
        <v>0.21793361194469485</v>
      </c>
      <c r="E86" s="62">
        <f t="shared" si="1"/>
        <v>0.364252336448599</v>
      </c>
    </row>
    <row r="87" spans="1:5" x14ac:dyDescent="0.2">
      <c r="A87" s="61">
        <v>45044</v>
      </c>
      <c r="B87" s="62">
        <v>0.19289898275536949</v>
      </c>
      <c r="C87" s="62">
        <v>0.2981359483673659</v>
      </c>
      <c r="D87" s="62">
        <f t="shared" si="1"/>
        <v>0.21276027762947147</v>
      </c>
      <c r="E87" s="62">
        <f t="shared" si="1"/>
        <v>0.34734494477485245</v>
      </c>
    </row>
    <row r="88" spans="1:5" x14ac:dyDescent="0.2">
      <c r="A88" s="61">
        <v>45048</v>
      </c>
      <c r="B88" s="62">
        <v>0.17202562523689244</v>
      </c>
      <c r="C88" s="62">
        <v>0.25969748714980029</v>
      </c>
      <c r="D88" s="62">
        <f t="shared" si="1"/>
        <v>0.18770826812968311</v>
      </c>
      <c r="E88" s="62">
        <f t="shared" si="1"/>
        <v>0.29653780798640694</v>
      </c>
    </row>
    <row r="89" spans="1:5" x14ac:dyDescent="0.2">
      <c r="A89" s="61">
        <v>45049</v>
      </c>
      <c r="B89" s="62">
        <v>0.15321393872292471</v>
      </c>
      <c r="C89" s="62">
        <v>0.23683025820339867</v>
      </c>
      <c r="D89" s="62">
        <f t="shared" si="1"/>
        <v>0.16557431375075926</v>
      </c>
      <c r="E89" s="62">
        <f t="shared" si="1"/>
        <v>0.26722599830076565</v>
      </c>
    </row>
    <row r="90" spans="1:5" x14ac:dyDescent="0.2">
      <c r="A90" s="61">
        <v>45050</v>
      </c>
      <c r="B90" s="62">
        <v>0.15008555590919498</v>
      </c>
      <c r="C90" s="62">
        <v>0.23543809601811869</v>
      </c>
      <c r="D90" s="62">
        <f t="shared" si="1"/>
        <v>0.16193364876557981</v>
      </c>
      <c r="E90" s="62">
        <f t="shared" si="1"/>
        <v>0.26546304163126688</v>
      </c>
    </row>
    <row r="91" spans="1:5" x14ac:dyDescent="0.2">
      <c r="A91" s="61">
        <v>45051</v>
      </c>
      <c r="B91" s="62">
        <v>0.15550949888895993</v>
      </c>
      <c r="C91" s="62">
        <v>0.24471049331572417</v>
      </c>
      <c r="D91" s="62">
        <f t="shared" si="1"/>
        <v>0.16825303312038575</v>
      </c>
      <c r="E91" s="62">
        <f t="shared" si="1"/>
        <v>0.27725148683092726</v>
      </c>
    </row>
    <row r="92" spans="1:5" x14ac:dyDescent="0.2">
      <c r="A92" s="61">
        <v>45054</v>
      </c>
      <c r="B92" s="62">
        <v>0.15130485100690938</v>
      </c>
      <c r="C92" s="62">
        <v>0.23133421512383368</v>
      </c>
      <c r="D92" s="62">
        <f t="shared" si="1"/>
        <v>0.16335125283060559</v>
      </c>
      <c r="E92" s="62">
        <f t="shared" si="1"/>
        <v>0.26028037383177671</v>
      </c>
    </row>
    <row r="93" spans="1:5" x14ac:dyDescent="0.2">
      <c r="A93" s="61">
        <v>45056</v>
      </c>
      <c r="B93" s="62">
        <v>0.15959453131502199</v>
      </c>
      <c r="C93" s="62">
        <v>0.25869765916803344</v>
      </c>
      <c r="D93" s="62">
        <f t="shared" si="1"/>
        <v>0.17303514553454713</v>
      </c>
      <c r="E93" s="62">
        <f t="shared" si="1"/>
        <v>0.29524214103653446</v>
      </c>
    </row>
    <row r="94" spans="1:5" x14ac:dyDescent="0.2">
      <c r="A94" s="61">
        <v>45057</v>
      </c>
      <c r="B94" s="62">
        <v>0.1776713297430294</v>
      </c>
      <c r="C94" s="62">
        <v>0.27583433944053587</v>
      </c>
      <c r="D94" s="62">
        <f t="shared" si="1"/>
        <v>0.19443268221735344</v>
      </c>
      <c r="E94" s="62">
        <f t="shared" si="1"/>
        <v>0.31762956669498821</v>
      </c>
    </row>
    <row r="95" spans="1:5" x14ac:dyDescent="0.2">
      <c r="A95" s="61">
        <v>45058</v>
      </c>
      <c r="B95" s="62">
        <v>0.16606332464941667</v>
      </c>
      <c r="C95" s="62">
        <v>0.26087632711145498</v>
      </c>
      <c r="D95" s="62">
        <f t="shared" si="1"/>
        <v>0.18064786346815898</v>
      </c>
      <c r="E95" s="62">
        <f t="shared" si="1"/>
        <v>0.29806711979609268</v>
      </c>
    </row>
    <row r="96" spans="1:5" x14ac:dyDescent="0.2">
      <c r="A96" s="61">
        <v>45061</v>
      </c>
      <c r="B96" s="62">
        <v>0.18379867042886924</v>
      </c>
      <c r="C96" s="62">
        <v>0.27494733560051821</v>
      </c>
      <c r="D96" s="62">
        <f t="shared" si="1"/>
        <v>0.20177384612552229</v>
      </c>
      <c r="E96" s="62">
        <f t="shared" si="1"/>
        <v>0.31646134239592283</v>
      </c>
    </row>
    <row r="97" spans="1:5" x14ac:dyDescent="0.2">
      <c r="A97" s="61">
        <v>45062</v>
      </c>
      <c r="B97" s="62">
        <v>0.19243206997036913</v>
      </c>
      <c r="C97" s="62">
        <v>0.27589881813035139</v>
      </c>
      <c r="D97" s="62">
        <f t="shared" si="1"/>
        <v>0.21219415652558116</v>
      </c>
      <c r="E97" s="62">
        <f t="shared" si="1"/>
        <v>0.31771452846219317</v>
      </c>
    </row>
    <row r="98" spans="1:5" x14ac:dyDescent="0.2">
      <c r="A98" s="61">
        <v>45063</v>
      </c>
      <c r="B98" s="62">
        <v>0.19272439048480891</v>
      </c>
      <c r="C98" s="62">
        <v>0.28077103288358618</v>
      </c>
      <c r="D98" s="62">
        <f t="shared" si="1"/>
        <v>0.21254855754183777</v>
      </c>
      <c r="E98" s="62">
        <f t="shared" si="1"/>
        <v>0.32415038232795368</v>
      </c>
    </row>
    <row r="99" spans="1:5" x14ac:dyDescent="0.2">
      <c r="A99" s="61">
        <v>45064</v>
      </c>
      <c r="B99" s="62">
        <v>0.19212826980777789</v>
      </c>
      <c r="C99" s="62">
        <v>0.27937450791645996</v>
      </c>
      <c r="D99" s="62">
        <f t="shared" si="1"/>
        <v>0.21182594767752239</v>
      </c>
      <c r="E99" s="62">
        <f t="shared" si="1"/>
        <v>0.32230246389125017</v>
      </c>
    </row>
    <row r="100" spans="1:5" x14ac:dyDescent="0.2">
      <c r="A100" s="61">
        <v>45065</v>
      </c>
      <c r="B100" s="62">
        <v>0.18956127461411312</v>
      </c>
      <c r="C100" s="62">
        <v>0.27858709997437919</v>
      </c>
      <c r="D100" s="62">
        <f t="shared" si="1"/>
        <v>0.20871918552202784</v>
      </c>
      <c r="E100" s="62">
        <f t="shared" si="1"/>
        <v>0.32126168224299168</v>
      </c>
    </row>
    <row r="101" spans="1:5" x14ac:dyDescent="0.2">
      <c r="A101" s="61">
        <v>45068</v>
      </c>
      <c r="B101" s="62">
        <v>0.19226119373560999</v>
      </c>
      <c r="C101" s="62">
        <v>0.28590692091177261</v>
      </c>
      <c r="D101" s="62">
        <f t="shared" si="1"/>
        <v>0.21198703904854832</v>
      </c>
      <c r="E101" s="62">
        <f t="shared" si="1"/>
        <v>0.33096856414613551</v>
      </c>
    </row>
    <row r="102" spans="1:5" x14ac:dyDescent="0.2">
      <c r="A102" s="61">
        <v>45069</v>
      </c>
      <c r="B102" s="62">
        <v>0.19544607885251933</v>
      </c>
      <c r="C102" s="62">
        <v>0.28094746620427835</v>
      </c>
      <c r="D102" s="62">
        <f t="shared" si="1"/>
        <v>0.21585323195316364</v>
      </c>
      <c r="E102" s="62">
        <f t="shared" si="1"/>
        <v>0.32438402718776671</v>
      </c>
    </row>
    <row r="103" spans="1:5" x14ac:dyDescent="0.2">
      <c r="A103" s="61">
        <v>45070</v>
      </c>
      <c r="B103" s="62">
        <v>0.20047945962824124</v>
      </c>
      <c r="C103" s="62">
        <v>0.28325427230219347</v>
      </c>
      <c r="D103" s="62">
        <f t="shared" si="1"/>
        <v>0.2219885118839402</v>
      </c>
      <c r="E103" s="62">
        <f t="shared" si="1"/>
        <v>0.32744265080713819</v>
      </c>
    </row>
    <row r="104" spans="1:5" x14ac:dyDescent="0.2">
      <c r="A104" s="61">
        <v>45071</v>
      </c>
      <c r="B104" s="62">
        <v>0.1985906642196146</v>
      </c>
      <c r="C104" s="62">
        <v>0.27074354276812834</v>
      </c>
      <c r="D104" s="62">
        <f t="shared" si="1"/>
        <v>0.21968260397297334</v>
      </c>
      <c r="E104" s="62">
        <f t="shared" si="1"/>
        <v>0.31093882752761393</v>
      </c>
    </row>
    <row r="105" spans="1:5" x14ac:dyDescent="0.2">
      <c r="A105" s="61">
        <v>45072</v>
      </c>
      <c r="B105" s="62">
        <v>0.21061254189902925</v>
      </c>
      <c r="C105" s="62">
        <v>0.29312602078134742</v>
      </c>
      <c r="D105" s="62">
        <f t="shared" si="1"/>
        <v>0.23443397094832163</v>
      </c>
      <c r="E105" s="62">
        <f t="shared" si="1"/>
        <v>0.34061172472387535</v>
      </c>
    </row>
    <row r="106" spans="1:5" x14ac:dyDescent="0.2">
      <c r="A106" s="61">
        <v>45075</v>
      </c>
      <c r="B106" s="62">
        <v>0.22907251312831867</v>
      </c>
      <c r="C106" s="62">
        <v>0.32498215438545408</v>
      </c>
      <c r="D106" s="62">
        <f t="shared" si="1"/>
        <v>0.25743321612018311</v>
      </c>
      <c r="E106" s="62">
        <f t="shared" si="1"/>
        <v>0.38400594732370563</v>
      </c>
    </row>
    <row r="107" spans="1:5" x14ac:dyDescent="0.2">
      <c r="A107" s="61">
        <v>45076</v>
      </c>
      <c r="B107" s="62">
        <v>0.21682727426665513</v>
      </c>
      <c r="C107" s="62">
        <v>0.33069029056594185</v>
      </c>
      <c r="D107" s="62">
        <f t="shared" si="1"/>
        <v>0.24212953587274688</v>
      </c>
      <c r="E107" s="62">
        <f t="shared" si="1"/>
        <v>0.39192863211554929</v>
      </c>
    </row>
    <row r="108" spans="1:5" x14ac:dyDescent="0.2">
      <c r="A108" s="61">
        <v>45077</v>
      </c>
      <c r="B108" s="62">
        <v>0.22380242804528144</v>
      </c>
      <c r="C108" s="62">
        <v>0.34437574365119605</v>
      </c>
      <c r="D108" s="62">
        <f t="shared" si="1"/>
        <v>0.25082386729753092</v>
      </c>
      <c r="E108" s="62">
        <f t="shared" si="1"/>
        <v>0.41110875106202327</v>
      </c>
    </row>
    <row r="109" spans="1:5" x14ac:dyDescent="0.2">
      <c r="A109" s="61">
        <v>45078</v>
      </c>
      <c r="B109" s="62">
        <v>0.2253062789584635</v>
      </c>
      <c r="C109" s="62">
        <v>0.35506574843352157</v>
      </c>
      <c r="D109" s="62">
        <f t="shared" si="1"/>
        <v>0.25270633503323059</v>
      </c>
      <c r="E109" s="62">
        <f t="shared" si="1"/>
        <v>0.42627442650807268</v>
      </c>
    </row>
    <row r="110" spans="1:5" x14ac:dyDescent="0.2">
      <c r="A110" s="61">
        <v>45079</v>
      </c>
      <c r="B110" s="62">
        <v>0.22447925698054183</v>
      </c>
      <c r="C110" s="62">
        <v>0.37529198523639118</v>
      </c>
      <c r="D110" s="62">
        <f t="shared" si="1"/>
        <v>0.25167074764806552</v>
      </c>
      <c r="E110" s="62">
        <f t="shared" si="1"/>
        <v>0.45541631265930449</v>
      </c>
    </row>
    <row r="111" spans="1:5" x14ac:dyDescent="0.2">
      <c r="A111" s="61">
        <v>45082</v>
      </c>
      <c r="B111" s="62">
        <v>0.21511761539251006</v>
      </c>
      <c r="C111" s="62">
        <v>0.39120359999121768</v>
      </c>
      <c r="D111" s="62">
        <f t="shared" si="1"/>
        <v>0.24000773238580875</v>
      </c>
      <c r="E111" s="62">
        <f t="shared" si="1"/>
        <v>0.47875955819881177</v>
      </c>
    </row>
    <row r="112" spans="1:5" x14ac:dyDescent="0.2">
      <c r="A112" s="61">
        <v>45083</v>
      </c>
      <c r="B112" s="62">
        <v>0.21032167511396496</v>
      </c>
      <c r="C112" s="62">
        <v>0.38318532854114629</v>
      </c>
      <c r="D112" s="62">
        <f t="shared" si="1"/>
        <v>0.23407496732146438</v>
      </c>
      <c r="E112" s="62">
        <f t="shared" si="1"/>
        <v>0.46694987255735021</v>
      </c>
    </row>
    <row r="113" spans="1:5" x14ac:dyDescent="0.2">
      <c r="A113" s="61">
        <v>45084</v>
      </c>
      <c r="B113" s="62">
        <v>0.21532174133521378</v>
      </c>
      <c r="C113" s="62">
        <v>0.40540846532585656</v>
      </c>
      <c r="D113" s="62">
        <f t="shared" si="1"/>
        <v>0.24026087596884915</v>
      </c>
      <c r="E113" s="62">
        <f t="shared" si="1"/>
        <v>0.49991503823279637</v>
      </c>
    </row>
    <row r="114" spans="1:5" x14ac:dyDescent="0.2">
      <c r="A114" s="61">
        <v>45085</v>
      </c>
      <c r="B114" s="62">
        <v>0.22087280862430725</v>
      </c>
      <c r="C114" s="62">
        <v>0.41628150560169369</v>
      </c>
      <c r="D114" s="62">
        <f t="shared" si="1"/>
        <v>0.24716479186994844</v>
      </c>
      <c r="E114" s="62">
        <f t="shared" si="1"/>
        <v>0.51631265930331471</v>
      </c>
    </row>
    <row r="115" spans="1:5" x14ac:dyDescent="0.2">
      <c r="A115" s="61">
        <v>45086</v>
      </c>
      <c r="B115" s="62">
        <v>0.22026369740945714</v>
      </c>
      <c r="C115" s="62">
        <v>0.41866002728325191</v>
      </c>
      <c r="D115" s="62">
        <f t="shared" si="1"/>
        <v>0.24640536112082745</v>
      </c>
      <c r="E115" s="62">
        <f t="shared" si="1"/>
        <v>0.519923534409517</v>
      </c>
    </row>
    <row r="116" spans="1:5" x14ac:dyDescent="0.2">
      <c r="A116" s="61">
        <v>45090</v>
      </c>
      <c r="B116" s="62">
        <v>0.23828325797090488</v>
      </c>
      <c r="C116" s="62">
        <v>0.43501566160042604</v>
      </c>
      <c r="D116" s="62">
        <f t="shared" si="1"/>
        <v>0.26906861571883534</v>
      </c>
      <c r="E116" s="62">
        <f t="shared" si="1"/>
        <v>0.54498725573492046</v>
      </c>
    </row>
    <row r="117" spans="1:5" x14ac:dyDescent="0.2">
      <c r="A117" s="61">
        <v>45091</v>
      </c>
      <c r="B117" s="62">
        <v>0.24114430373269971</v>
      </c>
      <c r="C117" s="62">
        <v>0.44264411134991921</v>
      </c>
      <c r="D117" s="62">
        <f t="shared" si="1"/>
        <v>0.27270467809341392</v>
      </c>
      <c r="E117" s="62">
        <f t="shared" si="1"/>
        <v>0.55681818181818299</v>
      </c>
    </row>
    <row r="118" spans="1:5" x14ac:dyDescent="0.2">
      <c r="A118" s="61">
        <v>45092</v>
      </c>
      <c r="B118" s="62">
        <v>0.25371870104360966</v>
      </c>
      <c r="C118" s="62">
        <v>0.44786953725874684</v>
      </c>
      <c r="D118" s="62">
        <f t="shared" si="1"/>
        <v>0.28880921258537784</v>
      </c>
      <c r="E118" s="62">
        <f t="shared" si="1"/>
        <v>0.56497451146983946</v>
      </c>
    </row>
    <row r="119" spans="1:5" x14ac:dyDescent="0.2">
      <c r="A119" s="61">
        <v>45093</v>
      </c>
      <c r="B119" s="62">
        <v>0.25394009166326503</v>
      </c>
      <c r="C119" s="62">
        <v>0.44547793932028257</v>
      </c>
      <c r="D119" s="62">
        <f t="shared" si="1"/>
        <v>0.28909457444262321</v>
      </c>
      <c r="E119" s="62">
        <f t="shared" si="1"/>
        <v>0.56123619371283007</v>
      </c>
    </row>
    <row r="120" spans="1:5" x14ac:dyDescent="0.2">
      <c r="A120" s="61">
        <v>45096</v>
      </c>
      <c r="B120" s="62">
        <v>0.25902569948733517</v>
      </c>
      <c r="C120" s="62">
        <v>0.4440075310171212</v>
      </c>
      <c r="D120" s="62">
        <f t="shared" si="1"/>
        <v>0.29566710238046978</v>
      </c>
      <c r="E120" s="62">
        <f t="shared" si="1"/>
        <v>0.55894222599830168</v>
      </c>
    </row>
    <row r="121" spans="1:5" x14ac:dyDescent="0.2">
      <c r="A121" s="61">
        <v>45097</v>
      </c>
      <c r="B121" s="62">
        <v>0.25497497813224085</v>
      </c>
      <c r="C121" s="62">
        <v>0.45259511762342636</v>
      </c>
      <c r="D121" s="62">
        <f t="shared" si="1"/>
        <v>0.29042933151683581</v>
      </c>
      <c r="E121" s="62">
        <f t="shared" si="1"/>
        <v>0.57238742565845446</v>
      </c>
    </row>
    <row r="122" spans="1:5" x14ac:dyDescent="0.2">
      <c r="A122" s="61">
        <v>45098</v>
      </c>
      <c r="B122" s="62">
        <v>0.26052719860603396</v>
      </c>
      <c r="C122" s="62">
        <v>0.46590646226166588</v>
      </c>
      <c r="D122" s="62">
        <f t="shared" si="1"/>
        <v>0.29761400666457982</v>
      </c>
      <c r="E122" s="62">
        <f t="shared" si="1"/>
        <v>0.59345794392523454</v>
      </c>
    </row>
    <row r="123" spans="1:5" x14ac:dyDescent="0.2">
      <c r="A123" s="61">
        <v>45099</v>
      </c>
      <c r="B123" s="62">
        <v>0.25929563857508853</v>
      </c>
      <c r="C123" s="62">
        <v>0.46774428190025702</v>
      </c>
      <c r="D123" s="62">
        <f t="shared" si="1"/>
        <v>0.29601690078612553</v>
      </c>
      <c r="E123" s="62">
        <f t="shared" si="1"/>
        <v>0.59638912489379847</v>
      </c>
    </row>
    <row r="124" spans="1:5" x14ac:dyDescent="0.2">
      <c r="A124" s="61">
        <v>45100</v>
      </c>
      <c r="B124" s="62">
        <v>0.25189214470161458</v>
      </c>
      <c r="C124" s="62">
        <v>0.45086454556208044</v>
      </c>
      <c r="D124" s="62">
        <f t="shared" si="1"/>
        <v>0.28645727856840364</v>
      </c>
      <c r="E124" s="62">
        <f t="shared" si="1"/>
        <v>0.56966864910790194</v>
      </c>
    </row>
    <row r="125" spans="1:5" x14ac:dyDescent="0.2">
      <c r="A125" s="61">
        <v>45103</v>
      </c>
      <c r="B125" s="62">
        <v>0.23822885505199362</v>
      </c>
      <c r="C125" s="62">
        <v>0.43588140897995936</v>
      </c>
      <c r="D125" s="62">
        <f t="shared" si="1"/>
        <v>0.26899957655982454</v>
      </c>
      <c r="E125" s="62">
        <f t="shared" si="1"/>
        <v>0.54632540356839487</v>
      </c>
    </row>
    <row r="126" spans="1:5" x14ac:dyDescent="0.2">
      <c r="A126" s="61">
        <v>45104</v>
      </c>
      <c r="B126" s="62">
        <v>0.24527653356111331</v>
      </c>
      <c r="C126" s="62">
        <v>0.44536909430187555</v>
      </c>
      <c r="D126" s="62">
        <f t="shared" si="1"/>
        <v>0.2779746672312533</v>
      </c>
      <c r="E126" s="62">
        <f t="shared" si="1"/>
        <v>0.56106627017842059</v>
      </c>
    </row>
    <row r="127" spans="1:5" x14ac:dyDescent="0.2">
      <c r="A127" s="61">
        <v>45105</v>
      </c>
      <c r="B127" s="62">
        <v>0.246820379627127</v>
      </c>
      <c r="C127" s="62">
        <v>0.45917900488199798</v>
      </c>
      <c r="D127" s="62">
        <f t="shared" si="1"/>
        <v>0.27994918717896766</v>
      </c>
      <c r="E127" s="62">
        <f t="shared" si="1"/>
        <v>0.58277400169923599</v>
      </c>
    </row>
    <row r="128" spans="1:5" x14ac:dyDescent="0.2">
      <c r="A128" s="61">
        <v>45106</v>
      </c>
      <c r="B128" s="62">
        <v>0.25237502309539361</v>
      </c>
      <c r="C128" s="62">
        <v>0.46586647212589383</v>
      </c>
      <c r="D128" s="62">
        <f t="shared" si="1"/>
        <v>0.28707863099950259</v>
      </c>
      <c r="E128" s="62">
        <f t="shared" si="1"/>
        <v>0.59339422259983055</v>
      </c>
    </row>
    <row r="129" spans="1:5" x14ac:dyDescent="0.2">
      <c r="A129" s="61">
        <v>45107</v>
      </c>
      <c r="B129" s="62">
        <v>0.25271826148139553</v>
      </c>
      <c r="C129" s="62">
        <v>0.46546648278694325</v>
      </c>
      <c r="D129" s="62">
        <f t="shared" si="1"/>
        <v>0.28752048161717281</v>
      </c>
      <c r="E129" s="62">
        <f t="shared" si="1"/>
        <v>0.59275700934579523</v>
      </c>
    </row>
    <row r="130" spans="1:5" x14ac:dyDescent="0.2">
      <c r="A130" s="61">
        <v>45110</v>
      </c>
      <c r="B130" s="62">
        <v>0.25148777825422508</v>
      </c>
      <c r="C130" s="62">
        <v>0.47205918294641841</v>
      </c>
      <c r="D130" s="62">
        <f t="shared" si="1"/>
        <v>0.28593718357052067</v>
      </c>
      <c r="E130" s="62">
        <f t="shared" si="1"/>
        <v>0.60329226847918527</v>
      </c>
    </row>
    <row r="131" spans="1:5" x14ac:dyDescent="0.2">
      <c r="A131" s="61">
        <v>45111</v>
      </c>
      <c r="B131" s="62">
        <v>0.25658940209267578</v>
      </c>
      <c r="C131" s="62">
        <v>0.4672784878127435</v>
      </c>
      <c r="D131" s="62">
        <f t="shared" si="1"/>
        <v>0.29251431411896767</v>
      </c>
      <c r="E131" s="62">
        <f t="shared" si="1"/>
        <v>0.59564570943075701</v>
      </c>
    </row>
    <row r="132" spans="1:5" x14ac:dyDescent="0.2">
      <c r="A132" s="61">
        <v>45112</v>
      </c>
      <c r="B132" s="62">
        <v>0.25544211039443449</v>
      </c>
      <c r="C132" s="62">
        <v>0.47003017944552777</v>
      </c>
      <c r="D132" s="62">
        <f t="shared" si="1"/>
        <v>0.29103227350553174</v>
      </c>
      <c r="E132" s="62">
        <f t="shared" si="1"/>
        <v>0.60004248088360312</v>
      </c>
    </row>
    <row r="133" spans="1:5" x14ac:dyDescent="0.2">
      <c r="A133" s="61">
        <v>45113</v>
      </c>
      <c r="B133" s="62">
        <v>0.26063360233735827</v>
      </c>
      <c r="C133" s="62">
        <v>0.46479947814654243</v>
      </c>
      <c r="D133" s="62">
        <f t="shared" si="1"/>
        <v>0.29775208498260142</v>
      </c>
      <c r="E133" s="62">
        <f t="shared" si="1"/>
        <v>0.59169498725573577</v>
      </c>
    </row>
    <row r="134" spans="1:5" x14ac:dyDescent="0.2">
      <c r="A134" s="61">
        <v>45114</v>
      </c>
      <c r="B134" s="62">
        <v>0.26520181578369956</v>
      </c>
      <c r="C134" s="62">
        <v>0.46102921858655166</v>
      </c>
      <c r="D134" s="62">
        <f t="shared" si="1"/>
        <v>0.30369405526814752</v>
      </c>
      <c r="E134" s="62">
        <f t="shared" si="1"/>
        <v>0.58570518266780014</v>
      </c>
    </row>
    <row r="135" spans="1:5" x14ac:dyDescent="0.2">
      <c r="A135" s="61">
        <v>45117</v>
      </c>
      <c r="B135" s="62">
        <v>0.27372668693965035</v>
      </c>
      <c r="C135" s="62">
        <v>0.47068043924058428</v>
      </c>
      <c r="D135" s="62">
        <f t="shared" si="1"/>
        <v>0.31485538597492435</v>
      </c>
      <c r="E135" s="62">
        <f t="shared" si="1"/>
        <v>0.60108326253186117</v>
      </c>
    </row>
    <row r="136" spans="1:5" x14ac:dyDescent="0.2">
      <c r="A136" s="61">
        <v>45118</v>
      </c>
      <c r="B136" s="62">
        <v>0.27497557421062785</v>
      </c>
      <c r="C136" s="62">
        <v>0.48039707211914179</v>
      </c>
      <c r="D136" s="62">
        <f t="shared" ref="D136:E199" si="2">EXP(B136)-1</f>
        <v>0.31649851795938577</v>
      </c>
      <c r="E136" s="62">
        <f t="shared" si="2"/>
        <v>0.61671622769753665</v>
      </c>
    </row>
    <row r="137" spans="1:5" x14ac:dyDescent="0.2">
      <c r="A137" s="61">
        <v>45119</v>
      </c>
      <c r="B137" s="62">
        <v>0.28765560709062166</v>
      </c>
      <c r="C137" s="62">
        <v>0.49486200715423845</v>
      </c>
      <c r="D137" s="62">
        <f t="shared" si="2"/>
        <v>0.33329804665206031</v>
      </c>
      <c r="E137" s="62">
        <f t="shared" si="2"/>
        <v>0.640271877655056</v>
      </c>
    </row>
    <row r="138" spans="1:5" x14ac:dyDescent="0.2">
      <c r="A138" s="61">
        <v>45120</v>
      </c>
      <c r="B138" s="62">
        <v>0.28378181842426886</v>
      </c>
      <c r="C138" s="62">
        <v>0.49339765985528122</v>
      </c>
      <c r="D138" s="62">
        <f t="shared" si="2"/>
        <v>0.32814312277923974</v>
      </c>
      <c r="E138" s="62">
        <f t="shared" si="2"/>
        <v>0.63787170773152146</v>
      </c>
    </row>
    <row r="139" spans="1:5" x14ac:dyDescent="0.2">
      <c r="A139" s="61">
        <v>45121</v>
      </c>
      <c r="B139" s="62">
        <v>0.28968679986421697</v>
      </c>
      <c r="C139" s="62">
        <v>0.49957738217193165</v>
      </c>
      <c r="D139" s="62">
        <f t="shared" si="2"/>
        <v>0.33600898429589199</v>
      </c>
      <c r="E139" s="62">
        <f t="shared" si="2"/>
        <v>0.64802463891248974</v>
      </c>
    </row>
    <row r="140" spans="1:5" x14ac:dyDescent="0.2">
      <c r="A140" s="61">
        <v>45124</v>
      </c>
      <c r="B140" s="62">
        <v>0.2948033594008711</v>
      </c>
      <c r="C140" s="62">
        <v>0.51067692961895594</v>
      </c>
      <c r="D140" s="62">
        <f t="shared" si="2"/>
        <v>0.34286227148038306</v>
      </c>
      <c r="E140" s="62">
        <f t="shared" si="2"/>
        <v>0.6664188615123201</v>
      </c>
    </row>
    <row r="141" spans="1:5" x14ac:dyDescent="0.2">
      <c r="A141" s="61">
        <v>45125</v>
      </c>
      <c r="B141" s="62">
        <v>0.30737477253536788</v>
      </c>
      <c r="C141" s="62">
        <v>0.52097361840212009</v>
      </c>
      <c r="D141" s="62">
        <f t="shared" si="2"/>
        <v>0.35985050720768741</v>
      </c>
      <c r="E141" s="62">
        <f t="shared" si="2"/>
        <v>0.68366610025488561</v>
      </c>
    </row>
    <row r="142" spans="1:5" x14ac:dyDescent="0.2">
      <c r="A142" s="61">
        <v>45126</v>
      </c>
      <c r="B142" s="62">
        <v>0.30361413941033422</v>
      </c>
      <c r="C142" s="62">
        <v>0.51772614434256625</v>
      </c>
      <c r="D142" s="62">
        <f t="shared" si="2"/>
        <v>0.35474621205147461</v>
      </c>
      <c r="E142" s="62">
        <f t="shared" si="2"/>
        <v>0.67820730671198004</v>
      </c>
    </row>
    <row r="143" spans="1:5" x14ac:dyDescent="0.2">
      <c r="A143" s="61">
        <v>45127</v>
      </c>
      <c r="B143" s="62">
        <v>0.29475880139061872</v>
      </c>
      <c r="C143" s="62">
        <v>0.50188175312669203</v>
      </c>
      <c r="D143" s="62">
        <f t="shared" si="2"/>
        <v>0.34280243754257333</v>
      </c>
      <c r="E143" s="62">
        <f t="shared" si="2"/>
        <v>0.65182667799490246</v>
      </c>
    </row>
    <row r="144" spans="1:5" x14ac:dyDescent="0.2">
      <c r="A144" s="61">
        <v>45128</v>
      </c>
      <c r="B144" s="62">
        <v>0.29683378218996553</v>
      </c>
      <c r="C144" s="62">
        <v>0.50541167444867197</v>
      </c>
      <c r="D144" s="62">
        <f t="shared" si="2"/>
        <v>0.34559161956661755</v>
      </c>
      <c r="E144" s="62">
        <f t="shared" si="2"/>
        <v>0.6576677994902298</v>
      </c>
    </row>
    <row r="145" spans="1:5" x14ac:dyDescent="0.2">
      <c r="A145" s="61">
        <v>45131</v>
      </c>
      <c r="B145" s="62">
        <v>0.30158723807194388</v>
      </c>
      <c r="C145" s="62">
        <v>0.52566819680391985</v>
      </c>
      <c r="D145" s="62">
        <f t="shared" si="2"/>
        <v>0.35200305613343796</v>
      </c>
      <c r="E145" s="62">
        <f t="shared" si="2"/>
        <v>0.69158878504672949</v>
      </c>
    </row>
    <row r="146" spans="1:5" x14ac:dyDescent="0.2">
      <c r="A146" s="61">
        <v>45132</v>
      </c>
      <c r="B146" s="62">
        <v>0.31440361149980284</v>
      </c>
      <c r="C146" s="62">
        <v>0.55433423549287708</v>
      </c>
      <c r="D146" s="62">
        <f t="shared" si="2"/>
        <v>0.36944234769961448</v>
      </c>
      <c r="E146" s="62">
        <f t="shared" si="2"/>
        <v>0.7407816482582843</v>
      </c>
    </row>
    <row r="147" spans="1:5" x14ac:dyDescent="0.2">
      <c r="A147" s="61">
        <v>45133</v>
      </c>
      <c r="B147" s="62">
        <v>0.31274192837775988</v>
      </c>
      <c r="C147" s="62">
        <v>0.57990855067106861</v>
      </c>
      <c r="D147" s="62">
        <f t="shared" si="2"/>
        <v>0.36716865806285237</v>
      </c>
      <c r="E147" s="62">
        <f t="shared" si="2"/>
        <v>0.78587510620220957</v>
      </c>
    </row>
    <row r="148" spans="1:5" x14ac:dyDescent="0.2">
      <c r="A148" s="61">
        <v>45134</v>
      </c>
      <c r="B148" s="62">
        <v>0.31859263662703002</v>
      </c>
      <c r="C148" s="62">
        <v>0.59337613127617927</v>
      </c>
      <c r="D148" s="62">
        <f t="shared" si="2"/>
        <v>0.37519100833992947</v>
      </c>
      <c r="E148" s="62">
        <f t="shared" si="2"/>
        <v>0.81008920985556565</v>
      </c>
    </row>
    <row r="149" spans="1:5" x14ac:dyDescent="0.2">
      <c r="A149" s="61">
        <v>45135</v>
      </c>
      <c r="B149" s="62">
        <v>0.32551674950092907</v>
      </c>
      <c r="C149" s="62">
        <v>0.58589684103814976</v>
      </c>
      <c r="D149" s="62">
        <f t="shared" si="2"/>
        <v>0.38474602794705048</v>
      </c>
      <c r="E149" s="62">
        <f t="shared" si="2"/>
        <v>0.79660152931181027</v>
      </c>
    </row>
    <row r="150" spans="1:5" x14ac:dyDescent="0.2">
      <c r="A150" s="61">
        <v>45138</v>
      </c>
      <c r="B150" s="62">
        <v>0.34685554878470143</v>
      </c>
      <c r="C150" s="62">
        <v>0.61172377646496023</v>
      </c>
      <c r="D150" s="62">
        <f t="shared" si="2"/>
        <v>0.41461236813520497</v>
      </c>
      <c r="E150" s="62">
        <f t="shared" si="2"/>
        <v>0.84360662701784261</v>
      </c>
    </row>
    <row r="151" spans="1:5" x14ac:dyDescent="0.2">
      <c r="A151" s="61">
        <v>45139</v>
      </c>
      <c r="B151" s="62">
        <v>0.35338696256696828</v>
      </c>
      <c r="C151" s="62">
        <v>0.61104379833636002</v>
      </c>
      <c r="D151" s="62">
        <f t="shared" si="2"/>
        <v>0.42388202588508062</v>
      </c>
      <c r="E151" s="62">
        <f t="shared" si="2"/>
        <v>0.84235344095157227</v>
      </c>
    </row>
    <row r="152" spans="1:5" x14ac:dyDescent="0.2">
      <c r="A152" s="61">
        <v>45140</v>
      </c>
      <c r="B152" s="62">
        <v>0.35752238563122107</v>
      </c>
      <c r="C152" s="62">
        <v>0.60915125715109808</v>
      </c>
      <c r="D152" s="62">
        <f t="shared" si="2"/>
        <v>0.42978257267522002</v>
      </c>
      <c r="E152" s="62">
        <f t="shared" si="2"/>
        <v>0.83887000849617732</v>
      </c>
    </row>
    <row r="153" spans="1:5" x14ac:dyDescent="0.2">
      <c r="A153" s="61">
        <v>45141</v>
      </c>
      <c r="B153" s="62">
        <v>0.3707423675551379</v>
      </c>
      <c r="C153" s="62">
        <v>0.61355396120285699</v>
      </c>
      <c r="D153" s="62">
        <f t="shared" si="2"/>
        <v>0.44880976489864932</v>
      </c>
      <c r="E153" s="62">
        <f t="shared" si="2"/>
        <v>0.84698385726423187</v>
      </c>
    </row>
    <row r="154" spans="1:5" x14ac:dyDescent="0.2">
      <c r="A154" s="61">
        <v>45142</v>
      </c>
      <c r="B154" s="62">
        <v>0.35299899473756691</v>
      </c>
      <c r="C154" s="62">
        <v>0.58279452128476705</v>
      </c>
      <c r="D154" s="62">
        <f t="shared" si="2"/>
        <v>0.42332971261299268</v>
      </c>
      <c r="E154" s="62">
        <f t="shared" si="2"/>
        <v>0.79103653355989878</v>
      </c>
    </row>
    <row r="155" spans="1:5" x14ac:dyDescent="0.2">
      <c r="A155" s="61">
        <v>45145</v>
      </c>
      <c r="B155" s="62">
        <v>0.35029196712163696</v>
      </c>
      <c r="C155" s="62">
        <v>0.59311793955565761</v>
      </c>
      <c r="D155" s="62">
        <f t="shared" si="2"/>
        <v>0.41948193015078017</v>
      </c>
      <c r="E155" s="62">
        <f t="shared" si="2"/>
        <v>0.80962192013593959</v>
      </c>
    </row>
    <row r="156" spans="1:5" x14ac:dyDescent="0.2">
      <c r="A156" s="61">
        <v>45146</v>
      </c>
      <c r="B156" s="62">
        <v>0.35069070995238599</v>
      </c>
      <c r="C156" s="62">
        <v>0.58790466039482847</v>
      </c>
      <c r="D156" s="62">
        <f t="shared" si="2"/>
        <v>0.42004805125467026</v>
      </c>
      <c r="E156" s="62">
        <f t="shared" si="2"/>
        <v>0.80021240441801256</v>
      </c>
    </row>
    <row r="157" spans="1:5" x14ac:dyDescent="0.2">
      <c r="A157" s="61">
        <v>45147</v>
      </c>
      <c r="B157" s="62">
        <v>0.35528583221244686</v>
      </c>
      <c r="C157" s="62">
        <v>0.59724102880709029</v>
      </c>
      <c r="D157" s="62">
        <f t="shared" si="2"/>
        <v>0.42658836091831143</v>
      </c>
      <c r="E157" s="62">
        <f t="shared" si="2"/>
        <v>0.81709855564995815</v>
      </c>
    </row>
    <row r="158" spans="1:5" x14ac:dyDescent="0.2">
      <c r="A158" s="61">
        <v>45148</v>
      </c>
      <c r="B158" s="62">
        <v>0.37107905399207841</v>
      </c>
      <c r="C158" s="62">
        <v>0.60932450432327134</v>
      </c>
      <c r="D158" s="62">
        <f t="shared" si="2"/>
        <v>0.44929764162232666</v>
      </c>
      <c r="E158" s="62">
        <f t="shared" si="2"/>
        <v>0.83918861512319531</v>
      </c>
    </row>
    <row r="159" spans="1:5" x14ac:dyDescent="0.2">
      <c r="A159" s="61">
        <v>45149</v>
      </c>
      <c r="B159" s="62">
        <v>0.37318870252678804</v>
      </c>
      <c r="C159" s="62">
        <v>0.62421499420818904</v>
      </c>
      <c r="D159" s="62">
        <f t="shared" si="2"/>
        <v>0.45235837767181408</v>
      </c>
      <c r="E159" s="62">
        <f t="shared" si="2"/>
        <v>0.86677994902294042</v>
      </c>
    </row>
    <row r="160" spans="1:5" x14ac:dyDescent="0.2">
      <c r="A160" s="61">
        <v>45152</v>
      </c>
      <c r="B160" s="62">
        <v>0.36539101376404298</v>
      </c>
      <c r="C160" s="62">
        <v>0.60202215599674436</v>
      </c>
      <c r="D160" s="62">
        <f t="shared" si="2"/>
        <v>0.44107737908941824</v>
      </c>
      <c r="E160" s="62">
        <f t="shared" si="2"/>
        <v>0.82580713678844608</v>
      </c>
    </row>
    <row r="161" spans="1:5" x14ac:dyDescent="0.2">
      <c r="A161" s="61">
        <v>45153</v>
      </c>
      <c r="B161" s="62">
        <v>0.36034797726061429</v>
      </c>
      <c r="C161" s="62">
        <v>0.61190809764513776</v>
      </c>
      <c r="D161" s="62">
        <f t="shared" si="2"/>
        <v>0.4338282673932643</v>
      </c>
      <c r="E161" s="62">
        <f t="shared" si="2"/>
        <v>0.84394647408666179</v>
      </c>
    </row>
    <row r="162" spans="1:5" x14ac:dyDescent="0.2">
      <c r="A162" s="61">
        <v>45154</v>
      </c>
      <c r="B162" s="62">
        <v>0.33900309718371047</v>
      </c>
      <c r="C162" s="62">
        <v>0.58576678434507179</v>
      </c>
      <c r="D162" s="62">
        <f t="shared" si="2"/>
        <v>0.4035476922510437</v>
      </c>
      <c r="E162" s="62">
        <f t="shared" si="2"/>
        <v>0.79636788445199747</v>
      </c>
    </row>
    <row r="163" spans="1:5" x14ac:dyDescent="0.2">
      <c r="A163" s="61">
        <v>45155</v>
      </c>
      <c r="B163" s="62">
        <v>0.34213317465150894</v>
      </c>
      <c r="C163" s="62">
        <v>0.59994925435778235</v>
      </c>
      <c r="D163" s="62">
        <f t="shared" si="2"/>
        <v>0.40794778798534415</v>
      </c>
      <c r="E163" s="62">
        <f t="shared" si="2"/>
        <v>0.8220263381478341</v>
      </c>
    </row>
    <row r="164" spans="1:5" x14ac:dyDescent="0.2">
      <c r="A164" s="61">
        <v>45156</v>
      </c>
      <c r="B164" s="62">
        <v>0.35905350364627309</v>
      </c>
      <c r="C164" s="62">
        <v>0.62297400968646643</v>
      </c>
      <c r="D164" s="62">
        <f t="shared" si="2"/>
        <v>0.43197341532116873</v>
      </c>
      <c r="E164" s="62">
        <f t="shared" si="2"/>
        <v>0.86446474086661085</v>
      </c>
    </row>
    <row r="165" spans="1:5" x14ac:dyDescent="0.2">
      <c r="A165" s="61">
        <v>45159</v>
      </c>
      <c r="B165" s="62">
        <v>0.36823907809781325</v>
      </c>
      <c r="C165" s="62">
        <v>0.64785027065378165</v>
      </c>
      <c r="D165" s="62">
        <f t="shared" si="2"/>
        <v>0.44518751035587245</v>
      </c>
      <c r="E165" s="62">
        <f t="shared" si="2"/>
        <v>0.91142735768904082</v>
      </c>
    </row>
    <row r="166" spans="1:5" x14ac:dyDescent="0.2">
      <c r="A166" s="61">
        <v>45160</v>
      </c>
      <c r="B166" s="62">
        <v>0.37595463211019509</v>
      </c>
      <c r="C166" s="62">
        <v>0.64855010350006037</v>
      </c>
      <c r="D166" s="62">
        <f t="shared" si="2"/>
        <v>0.45638105933685469</v>
      </c>
      <c r="E166" s="62">
        <f t="shared" si="2"/>
        <v>0.9127655055225159</v>
      </c>
    </row>
    <row r="167" spans="1:5" x14ac:dyDescent="0.2">
      <c r="A167" s="61">
        <v>45161</v>
      </c>
      <c r="B167" s="62">
        <v>0.37023394682604166</v>
      </c>
      <c r="C167" s="62">
        <v>0.64233447540638788</v>
      </c>
      <c r="D167" s="62">
        <f t="shared" si="2"/>
        <v>0.44807334720253178</v>
      </c>
      <c r="E167" s="62">
        <f t="shared" si="2"/>
        <v>0.90091333899745241</v>
      </c>
    </row>
    <row r="168" spans="1:5" x14ac:dyDescent="0.2">
      <c r="A168" s="61">
        <v>45162</v>
      </c>
      <c r="B168" s="62">
        <v>0.36742344075630562</v>
      </c>
      <c r="C168" s="62">
        <v>0.63736095692680939</v>
      </c>
      <c r="D168" s="62">
        <f t="shared" si="2"/>
        <v>0.44400924204208492</v>
      </c>
      <c r="E168" s="62">
        <f t="shared" si="2"/>
        <v>0.89148258283772419</v>
      </c>
    </row>
    <row r="169" spans="1:5" x14ac:dyDescent="0.2">
      <c r="A169" s="61">
        <v>45163</v>
      </c>
      <c r="B169" s="62">
        <v>0.37376530514951406</v>
      </c>
      <c r="C169" s="62">
        <v>0.64349587681224241</v>
      </c>
      <c r="D169" s="62">
        <f t="shared" si="2"/>
        <v>0.45319605280114761</v>
      </c>
      <c r="E169" s="62">
        <f t="shared" si="2"/>
        <v>0.90312234494477583</v>
      </c>
    </row>
    <row r="170" spans="1:5" x14ac:dyDescent="0.2">
      <c r="A170" s="61">
        <v>45166</v>
      </c>
      <c r="B170" s="62">
        <v>0.38678930120411548</v>
      </c>
      <c r="C170" s="62">
        <v>0.65960445472211005</v>
      </c>
      <c r="D170" s="62">
        <f t="shared" si="2"/>
        <v>0.47224625807758036</v>
      </c>
      <c r="E170" s="62">
        <f t="shared" si="2"/>
        <v>0.93402718776550664</v>
      </c>
    </row>
    <row r="171" spans="1:5" x14ac:dyDescent="0.2">
      <c r="A171" s="61">
        <v>45167</v>
      </c>
      <c r="B171" s="62">
        <v>0.39073309484882029</v>
      </c>
      <c r="C171" s="62">
        <v>0.66564848932624088</v>
      </c>
      <c r="D171" s="62">
        <f t="shared" si="2"/>
        <v>0.47806395787690659</v>
      </c>
      <c r="E171" s="62">
        <f t="shared" si="2"/>
        <v>0.94575191163976302</v>
      </c>
    </row>
    <row r="172" spans="1:5" x14ac:dyDescent="0.2">
      <c r="A172" s="61">
        <v>45168</v>
      </c>
      <c r="B172" s="62">
        <v>0.39114405119983214</v>
      </c>
      <c r="C172" s="62">
        <v>0.6650369887284443</v>
      </c>
      <c r="D172" s="62">
        <f t="shared" si="2"/>
        <v>0.47867150247620316</v>
      </c>
      <c r="E172" s="62">
        <f t="shared" si="2"/>
        <v>0.94456244689889646</v>
      </c>
    </row>
    <row r="173" spans="1:5" x14ac:dyDescent="0.2">
      <c r="A173" s="61">
        <v>45169</v>
      </c>
      <c r="B173" s="62">
        <v>0.39589822392924578</v>
      </c>
      <c r="C173" s="62">
        <v>0.6759223663345123</v>
      </c>
      <c r="D173" s="62">
        <f t="shared" si="2"/>
        <v>0.48571809930592491</v>
      </c>
      <c r="E173" s="62">
        <f t="shared" si="2"/>
        <v>0.96584536958368838</v>
      </c>
    </row>
    <row r="174" spans="1:5" x14ac:dyDescent="0.2">
      <c r="A174" s="61">
        <v>45170</v>
      </c>
      <c r="B174" s="62">
        <v>0.3969385779911328</v>
      </c>
      <c r="C174" s="62">
        <v>0.6767755764541501</v>
      </c>
      <c r="D174" s="62">
        <f t="shared" si="2"/>
        <v>0.48726457646777144</v>
      </c>
      <c r="E174" s="62">
        <f t="shared" si="2"/>
        <v>0.96752336448598197</v>
      </c>
    </row>
    <row r="175" spans="1:5" x14ac:dyDescent="0.2">
      <c r="A175" s="61">
        <v>45173</v>
      </c>
      <c r="B175" s="62">
        <v>0.4085135220013531</v>
      </c>
      <c r="C175" s="62">
        <v>0.68243795944346131</v>
      </c>
      <c r="D175" s="62">
        <f t="shared" si="2"/>
        <v>0.50457959754772763</v>
      </c>
      <c r="E175" s="62">
        <f t="shared" si="2"/>
        <v>0.97869583687340822</v>
      </c>
    </row>
    <row r="176" spans="1:5" x14ac:dyDescent="0.2">
      <c r="A176" s="61">
        <v>45174</v>
      </c>
      <c r="B176" s="62">
        <v>0.40712374004073582</v>
      </c>
      <c r="C176" s="62">
        <v>0.67700225672260361</v>
      </c>
      <c r="D176" s="62">
        <f t="shared" si="2"/>
        <v>0.50249001233499513</v>
      </c>
      <c r="E176" s="62">
        <f t="shared" si="2"/>
        <v>0.9679694137638073</v>
      </c>
    </row>
    <row r="177" spans="1:5" x14ac:dyDescent="0.2">
      <c r="A177" s="61">
        <v>45175</v>
      </c>
      <c r="B177" s="62">
        <v>0.40129874930042125</v>
      </c>
      <c r="C177" s="62">
        <v>0.65934084012512195</v>
      </c>
      <c r="D177" s="62">
        <f t="shared" si="2"/>
        <v>0.49376346263600568</v>
      </c>
      <c r="E177" s="62">
        <f t="shared" si="2"/>
        <v>0.93351741716227798</v>
      </c>
    </row>
    <row r="178" spans="1:5" x14ac:dyDescent="0.2">
      <c r="A178" s="61">
        <v>45176</v>
      </c>
      <c r="B178" s="62">
        <v>0.37747674087166222</v>
      </c>
      <c r="C178" s="62">
        <v>0.62179991932903</v>
      </c>
      <c r="D178" s="62">
        <f t="shared" si="2"/>
        <v>0.45859951764640794</v>
      </c>
      <c r="E178" s="62">
        <f t="shared" si="2"/>
        <v>0.8622769753610886</v>
      </c>
    </row>
    <row r="179" spans="1:5" x14ac:dyDescent="0.2">
      <c r="A179" s="61">
        <v>45177</v>
      </c>
      <c r="B179" s="62">
        <v>0.36917814842360358</v>
      </c>
      <c r="C179" s="62">
        <v>0.6093360530676345</v>
      </c>
      <c r="D179" s="62">
        <f t="shared" si="2"/>
        <v>0.44654528048308895</v>
      </c>
      <c r="E179" s="62">
        <f t="shared" si="2"/>
        <v>0.83920985556499694</v>
      </c>
    </row>
    <row r="180" spans="1:5" x14ac:dyDescent="0.2">
      <c r="A180" s="61">
        <v>45180</v>
      </c>
      <c r="B180" s="62">
        <v>0.36263090026403461</v>
      </c>
      <c r="C180" s="62">
        <v>0.59391577137280227</v>
      </c>
      <c r="D180" s="62">
        <f t="shared" si="2"/>
        <v>0.43710532614098585</v>
      </c>
      <c r="E180" s="62">
        <f t="shared" si="2"/>
        <v>0.81106627017842081</v>
      </c>
    </row>
    <row r="181" spans="1:5" x14ac:dyDescent="0.2">
      <c r="A181" s="61">
        <v>45181</v>
      </c>
      <c r="B181" s="62">
        <v>0.37648226408176733</v>
      </c>
      <c r="C181" s="62">
        <v>0.6137839361366032</v>
      </c>
      <c r="D181" s="62">
        <f t="shared" si="2"/>
        <v>0.4571496953071772</v>
      </c>
      <c r="E181" s="62">
        <f t="shared" si="2"/>
        <v>0.847408666100256</v>
      </c>
    </row>
    <row r="182" spans="1:5" x14ac:dyDescent="0.2">
      <c r="A182" s="61">
        <v>45182</v>
      </c>
      <c r="B182" s="62">
        <v>0.37090754865117248</v>
      </c>
      <c r="C182" s="62">
        <v>0.60537858484474161</v>
      </c>
      <c r="D182" s="62">
        <f t="shared" si="2"/>
        <v>0.44904910064988757</v>
      </c>
      <c r="E182" s="62">
        <f t="shared" si="2"/>
        <v>0.83194562446899045</v>
      </c>
    </row>
    <row r="183" spans="1:5" x14ac:dyDescent="0.2">
      <c r="A183" s="61">
        <v>45183</v>
      </c>
      <c r="B183" s="62">
        <v>0.3680989377661521</v>
      </c>
      <c r="C183" s="62">
        <v>0.58412188169203316</v>
      </c>
      <c r="D183" s="62">
        <f t="shared" si="2"/>
        <v>0.44498499548944026</v>
      </c>
      <c r="E183" s="62">
        <f t="shared" si="2"/>
        <v>0.79341546304163257</v>
      </c>
    </row>
    <row r="184" spans="1:5" x14ac:dyDescent="0.2">
      <c r="A184" s="61">
        <v>45184</v>
      </c>
      <c r="B184" s="62">
        <v>0.37224387648837165</v>
      </c>
      <c r="C184" s="62">
        <v>0.60539017924928218</v>
      </c>
      <c r="D184" s="62">
        <f t="shared" si="2"/>
        <v>0.45098679971279587</v>
      </c>
      <c r="E184" s="62">
        <f t="shared" si="2"/>
        <v>0.83196686491079164</v>
      </c>
    </row>
    <row r="185" spans="1:5" x14ac:dyDescent="0.2">
      <c r="A185" s="61">
        <v>45187</v>
      </c>
      <c r="B185" s="62">
        <v>0.36672516012435008</v>
      </c>
      <c r="C185" s="62">
        <v>0.59718258106228039</v>
      </c>
      <c r="D185" s="62">
        <f t="shared" si="2"/>
        <v>0.44300127032052439</v>
      </c>
      <c r="E185" s="62">
        <f t="shared" si="2"/>
        <v>0.81699235344095311</v>
      </c>
    </row>
    <row r="186" spans="1:5" x14ac:dyDescent="0.2">
      <c r="A186" s="61">
        <v>45188</v>
      </c>
      <c r="B186" s="62">
        <v>0.3502173878056894</v>
      </c>
      <c r="C186" s="62">
        <v>0.60248738588685125</v>
      </c>
      <c r="D186" s="62">
        <f t="shared" si="2"/>
        <v>0.41937607010696332</v>
      </c>
      <c r="E186" s="62">
        <f t="shared" si="2"/>
        <v>0.82665675446049436</v>
      </c>
    </row>
    <row r="187" spans="1:5" x14ac:dyDescent="0.2">
      <c r="A187" s="61">
        <v>45189</v>
      </c>
      <c r="B187" s="62">
        <v>0.34511334551579964</v>
      </c>
      <c r="C187" s="62">
        <v>0.58904849472254195</v>
      </c>
      <c r="D187" s="62">
        <f t="shared" si="2"/>
        <v>0.41214997146381305</v>
      </c>
      <c r="E187" s="62">
        <f t="shared" si="2"/>
        <v>0.8022727272727288</v>
      </c>
    </row>
    <row r="188" spans="1:5" x14ac:dyDescent="0.2">
      <c r="A188" s="61">
        <v>45190</v>
      </c>
      <c r="B188" s="62">
        <v>0.32903709130131276</v>
      </c>
      <c r="C188" s="62">
        <v>0.57570128008070565</v>
      </c>
      <c r="D188" s="62">
        <f t="shared" si="2"/>
        <v>0.38962939779442762</v>
      </c>
      <c r="E188" s="62">
        <f t="shared" si="2"/>
        <v>0.77837723024639049</v>
      </c>
    </row>
    <row r="189" spans="1:5" x14ac:dyDescent="0.2">
      <c r="A189" s="61">
        <v>45191</v>
      </c>
      <c r="B189" s="62">
        <v>0.33887519750935224</v>
      </c>
      <c r="C189" s="62">
        <v>0.57733623261956624</v>
      </c>
      <c r="D189" s="62">
        <f t="shared" si="2"/>
        <v>0.40336819043761496</v>
      </c>
      <c r="E189" s="62">
        <f t="shared" si="2"/>
        <v>0.78128717077315368</v>
      </c>
    </row>
    <row r="190" spans="1:5" x14ac:dyDescent="0.2">
      <c r="A190" s="61">
        <v>45194</v>
      </c>
      <c r="B190" s="62">
        <v>0.33766754319797704</v>
      </c>
      <c r="C190" s="62">
        <v>0.574123464788039</v>
      </c>
      <c r="D190" s="62">
        <f t="shared" si="2"/>
        <v>0.4016744297365451</v>
      </c>
      <c r="E190" s="62">
        <f t="shared" si="2"/>
        <v>0.7755734919286339</v>
      </c>
    </row>
    <row r="191" spans="1:5" x14ac:dyDescent="0.2">
      <c r="A191" s="61">
        <v>45195</v>
      </c>
      <c r="B191" s="62">
        <v>0.33980619554741581</v>
      </c>
      <c r="C191" s="62">
        <v>0.57068429686354105</v>
      </c>
      <c r="D191" s="62">
        <f t="shared" si="2"/>
        <v>0.40467533184822302</v>
      </c>
      <c r="E191" s="62">
        <f t="shared" si="2"/>
        <v>0.76947748513169234</v>
      </c>
    </row>
    <row r="192" spans="1:5" x14ac:dyDescent="0.2">
      <c r="A192" s="61">
        <v>45196</v>
      </c>
      <c r="B192" s="62">
        <v>0.34493732820045664</v>
      </c>
      <c r="C192" s="62">
        <v>0.59384540004674302</v>
      </c>
      <c r="D192" s="62">
        <f t="shared" si="2"/>
        <v>0.41190143049137329</v>
      </c>
      <c r="E192" s="62">
        <f t="shared" si="2"/>
        <v>0.81093882752761393</v>
      </c>
    </row>
    <row r="193" spans="1:5" x14ac:dyDescent="0.2">
      <c r="A193" s="61">
        <v>45197</v>
      </c>
      <c r="B193" s="62">
        <v>0.35804052619406973</v>
      </c>
      <c r="C193" s="62">
        <v>0.62603383792532785</v>
      </c>
      <c r="D193" s="62">
        <f t="shared" si="2"/>
        <v>0.43052359298193821</v>
      </c>
      <c r="E193" s="62">
        <f t="shared" si="2"/>
        <v>0.87017841971113152</v>
      </c>
    </row>
    <row r="194" spans="1:5" x14ac:dyDescent="0.2">
      <c r="A194" s="61">
        <v>45198</v>
      </c>
      <c r="B194" s="62">
        <v>0.36611256749841997</v>
      </c>
      <c r="C194" s="62">
        <v>0.63166261496868714</v>
      </c>
      <c r="D194" s="62">
        <f t="shared" si="2"/>
        <v>0.44211756908518396</v>
      </c>
      <c r="E194" s="62">
        <f t="shared" si="2"/>
        <v>0.88073491928632253</v>
      </c>
    </row>
    <row r="195" spans="1:5" x14ac:dyDescent="0.2">
      <c r="A195" s="61">
        <v>45201</v>
      </c>
      <c r="B195" s="62">
        <v>0.36581570798261059</v>
      </c>
      <c r="C195" s="62">
        <v>0.64765022842197706</v>
      </c>
      <c r="D195" s="62">
        <f t="shared" si="2"/>
        <v>0.44168952629931568</v>
      </c>
      <c r="E195" s="62">
        <f t="shared" si="2"/>
        <v>0.91104502973661972</v>
      </c>
    </row>
    <row r="196" spans="1:5" x14ac:dyDescent="0.2">
      <c r="A196" s="61">
        <v>45202</v>
      </c>
      <c r="B196" s="62">
        <v>0.36949627731938894</v>
      </c>
      <c r="C196" s="62">
        <v>0.64045551141507728</v>
      </c>
      <c r="D196" s="62">
        <f t="shared" si="2"/>
        <v>0.44700554154316219</v>
      </c>
      <c r="E196" s="62">
        <f t="shared" si="2"/>
        <v>0.89734494477485249</v>
      </c>
    </row>
    <row r="197" spans="1:5" x14ac:dyDescent="0.2">
      <c r="A197" s="61">
        <v>45203</v>
      </c>
      <c r="B197" s="62">
        <v>0.3664284824337718</v>
      </c>
      <c r="C197" s="62">
        <v>0.63930177930016052</v>
      </c>
      <c r="D197" s="62">
        <f t="shared" si="2"/>
        <v>0.44257322753465633</v>
      </c>
      <c r="E197" s="62">
        <f t="shared" si="2"/>
        <v>0.89515717926933025</v>
      </c>
    </row>
    <row r="198" spans="1:5" x14ac:dyDescent="0.2">
      <c r="A198" s="61">
        <v>45204</v>
      </c>
      <c r="B198" s="62">
        <v>0.3656337182597385</v>
      </c>
      <c r="C198" s="62">
        <v>0.63311844106841531</v>
      </c>
      <c r="D198" s="62">
        <f t="shared" si="2"/>
        <v>0.44142717749507399</v>
      </c>
      <c r="E198" s="62">
        <f t="shared" si="2"/>
        <v>0.88347493627867579</v>
      </c>
    </row>
    <row r="199" spans="1:5" x14ac:dyDescent="0.2">
      <c r="A199" s="61">
        <v>45205</v>
      </c>
      <c r="B199" s="62">
        <v>0.36981748480787507</v>
      </c>
      <c r="C199" s="62">
        <v>0.63450458325158043</v>
      </c>
      <c r="D199" s="62">
        <f t="shared" si="2"/>
        <v>0.44747040521383585</v>
      </c>
      <c r="E199" s="62">
        <f t="shared" si="2"/>
        <v>0.88608751062022217</v>
      </c>
    </row>
    <row r="200" spans="1:5" x14ac:dyDescent="0.2">
      <c r="A200" s="61">
        <v>45208</v>
      </c>
      <c r="B200" s="62">
        <v>0.37903749470136661</v>
      </c>
      <c r="C200" s="62">
        <v>0.65029200327647207</v>
      </c>
      <c r="D200" s="62">
        <f t="shared" ref="D200:E263" si="3">EXP(B200)-1</f>
        <v>0.46087780989377025</v>
      </c>
      <c r="E200" s="62">
        <f t="shared" si="3"/>
        <v>0.91610025488530278</v>
      </c>
    </row>
    <row r="201" spans="1:5" x14ac:dyDescent="0.2">
      <c r="A201" s="61">
        <v>45209</v>
      </c>
      <c r="B201" s="62">
        <v>0.37998536953320239</v>
      </c>
      <c r="C201" s="62">
        <v>0.64846126297984075</v>
      </c>
      <c r="D201" s="62">
        <f t="shared" si="3"/>
        <v>0.46226319568459084</v>
      </c>
      <c r="E201" s="62">
        <f t="shared" si="3"/>
        <v>0.91259558198810642</v>
      </c>
    </row>
    <row r="202" spans="1:5" x14ac:dyDescent="0.2">
      <c r="A202" s="61">
        <v>45210</v>
      </c>
      <c r="B202" s="62">
        <v>0.38535019095142703</v>
      </c>
      <c r="C202" s="62">
        <v>0.6468941519777669</v>
      </c>
      <c r="D202" s="62">
        <f t="shared" si="3"/>
        <v>0.47012905720124309</v>
      </c>
      <c r="E202" s="62">
        <f t="shared" si="3"/>
        <v>0.90960067969413849</v>
      </c>
    </row>
    <row r="203" spans="1:5" x14ac:dyDescent="0.2">
      <c r="A203" s="61">
        <v>45211</v>
      </c>
      <c r="B203" s="62">
        <v>0.37923911141607508</v>
      </c>
      <c r="C203" s="62">
        <v>0.64441064706791129</v>
      </c>
      <c r="D203" s="62">
        <f t="shared" si="3"/>
        <v>0.46117237697221714</v>
      </c>
      <c r="E203" s="62">
        <f t="shared" si="3"/>
        <v>0.9048640611724732</v>
      </c>
    </row>
    <row r="204" spans="1:5" x14ac:dyDescent="0.2">
      <c r="A204" s="61">
        <v>45212</v>
      </c>
      <c r="B204" s="62">
        <v>0.38478962912228176</v>
      </c>
      <c r="C204" s="62">
        <v>0.65025874698687325</v>
      </c>
      <c r="D204" s="62">
        <f t="shared" si="3"/>
        <v>0.46930518990371195</v>
      </c>
      <c r="E204" s="62">
        <f t="shared" si="3"/>
        <v>0.91603653355989922</v>
      </c>
    </row>
    <row r="205" spans="1:5" x14ac:dyDescent="0.2">
      <c r="A205" s="61">
        <v>45215</v>
      </c>
      <c r="B205" s="62">
        <v>0.39799949087773279</v>
      </c>
      <c r="C205" s="62">
        <v>0.6516656298660839</v>
      </c>
      <c r="D205" s="62">
        <f t="shared" si="3"/>
        <v>0.48884327190382248</v>
      </c>
      <c r="E205" s="62">
        <f t="shared" si="3"/>
        <v>0.91873406966865012</v>
      </c>
    </row>
    <row r="206" spans="1:5" x14ac:dyDescent="0.2">
      <c r="A206" s="61">
        <v>45216</v>
      </c>
      <c r="B206" s="62">
        <v>0.40181625996252507</v>
      </c>
      <c r="C206" s="62">
        <v>0.64597051858340782</v>
      </c>
      <c r="D206" s="62">
        <f t="shared" si="3"/>
        <v>0.49453670121692883</v>
      </c>
      <c r="E206" s="62">
        <f t="shared" si="3"/>
        <v>0.90783772302463994</v>
      </c>
    </row>
    <row r="207" spans="1:5" x14ac:dyDescent="0.2">
      <c r="A207" s="61">
        <v>45217</v>
      </c>
      <c r="B207" s="62">
        <v>0.40245046129035983</v>
      </c>
      <c r="C207" s="62">
        <v>0.63677685132188433</v>
      </c>
      <c r="D207" s="62">
        <f t="shared" si="3"/>
        <v>0.49548483900067963</v>
      </c>
      <c r="E207" s="62">
        <f t="shared" si="3"/>
        <v>0.89037807986406192</v>
      </c>
    </row>
    <row r="208" spans="1:5" x14ac:dyDescent="0.2">
      <c r="A208" s="61">
        <v>45218</v>
      </c>
      <c r="B208" s="62">
        <v>0.40428000101816153</v>
      </c>
      <c r="C208" s="62">
        <v>0.6377875876731478</v>
      </c>
      <c r="D208" s="62">
        <f t="shared" si="3"/>
        <v>0.49822339230811563</v>
      </c>
      <c r="E208" s="62">
        <f t="shared" si="3"/>
        <v>0.89228971962616899</v>
      </c>
    </row>
    <row r="209" spans="1:5" x14ac:dyDescent="0.2">
      <c r="A209" s="61">
        <v>45219</v>
      </c>
      <c r="B209" s="62">
        <v>0.40860528981660921</v>
      </c>
      <c r="C209" s="62">
        <v>0.62215343136067303</v>
      </c>
      <c r="D209" s="62">
        <f t="shared" si="3"/>
        <v>0.50471767586574945</v>
      </c>
      <c r="E209" s="62">
        <f t="shared" si="3"/>
        <v>0.86293542905692511</v>
      </c>
    </row>
    <row r="210" spans="1:5" x14ac:dyDescent="0.2">
      <c r="A210" s="61">
        <v>45222</v>
      </c>
      <c r="B210" s="62">
        <v>0.40689396449979043</v>
      </c>
      <c r="C210" s="62">
        <v>0.62174288955376866</v>
      </c>
      <c r="D210" s="62">
        <f t="shared" si="3"/>
        <v>0.50214481653993981</v>
      </c>
      <c r="E210" s="62">
        <f t="shared" si="3"/>
        <v>0.86217077315208224</v>
      </c>
    </row>
    <row r="211" spans="1:5" x14ac:dyDescent="0.2">
      <c r="A211" s="61">
        <v>45223</v>
      </c>
      <c r="B211" s="62">
        <v>0.40730139693061462</v>
      </c>
      <c r="C211" s="62">
        <v>0.62707817702176527</v>
      </c>
      <c r="D211" s="62">
        <f t="shared" si="3"/>
        <v>0.50275696374983747</v>
      </c>
      <c r="E211" s="62">
        <f t="shared" si="3"/>
        <v>0.87213254035684007</v>
      </c>
    </row>
    <row r="212" spans="1:5" x14ac:dyDescent="0.2">
      <c r="A212" s="61">
        <v>45224</v>
      </c>
      <c r="B212" s="62">
        <v>0.40738408851097446</v>
      </c>
      <c r="C212" s="62">
        <v>0.63043084417089745</v>
      </c>
      <c r="D212" s="62">
        <f t="shared" si="3"/>
        <v>0.50288123423605735</v>
      </c>
      <c r="E212" s="62">
        <f t="shared" si="3"/>
        <v>0.87841971112999206</v>
      </c>
    </row>
    <row r="213" spans="1:5" x14ac:dyDescent="0.2">
      <c r="A213" s="61">
        <v>45225</v>
      </c>
      <c r="B213" s="62">
        <v>0.39462727637538636</v>
      </c>
      <c r="C213" s="62">
        <v>0.60834237325116025</v>
      </c>
      <c r="D213" s="62">
        <f t="shared" si="3"/>
        <v>0.48383102895962438</v>
      </c>
      <c r="E213" s="62">
        <f t="shared" si="3"/>
        <v>0.83738317757009395</v>
      </c>
    </row>
    <row r="214" spans="1:5" x14ac:dyDescent="0.2">
      <c r="A214" s="61">
        <v>45226</v>
      </c>
      <c r="B214" s="62">
        <v>0.39471722577115759</v>
      </c>
      <c r="C214" s="62">
        <v>0.59618844637457857</v>
      </c>
      <c r="D214" s="62">
        <f t="shared" si="3"/>
        <v>0.48396450466704555</v>
      </c>
      <c r="E214" s="62">
        <f t="shared" si="3"/>
        <v>0.81518691588785086</v>
      </c>
    </row>
    <row r="215" spans="1:5" x14ac:dyDescent="0.2">
      <c r="A215" s="61">
        <v>45229</v>
      </c>
      <c r="B215" s="62">
        <v>0.39561317622830122</v>
      </c>
      <c r="C215" s="62">
        <v>0.59248391346890206</v>
      </c>
      <c r="D215" s="62">
        <f t="shared" si="3"/>
        <v>0.4852946591306575</v>
      </c>
      <c r="E215" s="62">
        <f t="shared" si="3"/>
        <v>0.80847493627867495</v>
      </c>
    </row>
    <row r="216" spans="1:5" x14ac:dyDescent="0.2">
      <c r="A216" s="61">
        <v>45230</v>
      </c>
      <c r="B216" s="62">
        <v>0.38749246029235429</v>
      </c>
      <c r="C216" s="62">
        <v>0.5825691691711371</v>
      </c>
      <c r="D216" s="62">
        <f t="shared" si="3"/>
        <v>0.47328184546274477</v>
      </c>
      <c r="E216" s="62">
        <f t="shared" si="3"/>
        <v>0.79063296516567583</v>
      </c>
    </row>
    <row r="217" spans="1:5" x14ac:dyDescent="0.2">
      <c r="A217" s="61">
        <v>45231</v>
      </c>
      <c r="B217" s="62">
        <v>0.38922480833752537</v>
      </c>
      <c r="C217" s="62">
        <v>0.58796365292049246</v>
      </c>
      <c r="D217" s="62">
        <f t="shared" si="3"/>
        <v>0.47583629434615182</v>
      </c>
      <c r="E217" s="62">
        <f t="shared" si="3"/>
        <v>0.80031860662701826</v>
      </c>
    </row>
    <row r="218" spans="1:5" x14ac:dyDescent="0.2">
      <c r="A218" s="61">
        <v>45232</v>
      </c>
      <c r="B218" s="62">
        <v>0.38632025364347511</v>
      </c>
      <c r="C218" s="62">
        <v>0.58139414366607611</v>
      </c>
      <c r="D218" s="62">
        <f t="shared" si="3"/>
        <v>0.47155586648747017</v>
      </c>
      <c r="E218" s="62">
        <f t="shared" si="3"/>
        <v>0.78853016142735788</v>
      </c>
    </row>
    <row r="219" spans="1:5" x14ac:dyDescent="0.2">
      <c r="A219" s="61">
        <v>45233</v>
      </c>
      <c r="B219" s="62">
        <v>0.38988262618312131</v>
      </c>
      <c r="C219" s="62">
        <v>0.57974202673881559</v>
      </c>
      <c r="D219" s="62">
        <f t="shared" si="3"/>
        <v>0.4768074451829063</v>
      </c>
      <c r="E219" s="62">
        <f t="shared" si="3"/>
        <v>0.78557774001699232</v>
      </c>
    </row>
    <row r="220" spans="1:5" x14ac:dyDescent="0.2">
      <c r="A220" s="61">
        <v>45236</v>
      </c>
      <c r="B220" s="62">
        <v>0.39810150188573629</v>
      </c>
      <c r="C220" s="62">
        <v>0.60187090966854206</v>
      </c>
      <c r="D220" s="62">
        <f t="shared" si="3"/>
        <v>0.48899515805364668</v>
      </c>
      <c r="E220" s="62">
        <f t="shared" si="3"/>
        <v>0.82553101104503002</v>
      </c>
    </row>
    <row r="221" spans="1:5" x14ac:dyDescent="0.2">
      <c r="A221" s="61">
        <v>45237</v>
      </c>
      <c r="B221" s="62">
        <v>0.40156677932755019</v>
      </c>
      <c r="C221" s="62">
        <v>0.59916789042986829</v>
      </c>
      <c r="D221" s="62">
        <f t="shared" si="3"/>
        <v>0.49416388975826919</v>
      </c>
      <c r="E221" s="62">
        <f t="shared" si="3"/>
        <v>0.82060322854715406</v>
      </c>
    </row>
    <row r="222" spans="1:5" x14ac:dyDescent="0.2">
      <c r="A222" s="61">
        <v>45238</v>
      </c>
      <c r="B222" s="62">
        <v>0.40128642435318707</v>
      </c>
      <c r="C222" s="62">
        <v>0.59375156390803063</v>
      </c>
      <c r="D222" s="62">
        <f t="shared" si="3"/>
        <v>0.49374505219360243</v>
      </c>
      <c r="E222" s="62">
        <f t="shared" si="3"/>
        <v>0.81076890399320334</v>
      </c>
    </row>
    <row r="223" spans="1:5" x14ac:dyDescent="0.2">
      <c r="A223" s="61">
        <v>45239</v>
      </c>
      <c r="B223" s="62">
        <v>0.3995872095611509</v>
      </c>
      <c r="C223" s="62">
        <v>0.58616872311393009</v>
      </c>
      <c r="D223" s="62">
        <f t="shared" si="3"/>
        <v>0.49120901375259884</v>
      </c>
      <c r="E223" s="62">
        <f t="shared" si="3"/>
        <v>0.79709005947323752</v>
      </c>
    </row>
    <row r="224" spans="1:5" x14ac:dyDescent="0.2">
      <c r="A224" s="61">
        <v>45240</v>
      </c>
      <c r="B224" s="62">
        <v>0.40024750165639045</v>
      </c>
      <c r="C224" s="62">
        <v>0.57275879981692424</v>
      </c>
      <c r="D224" s="62">
        <f t="shared" si="3"/>
        <v>0.49219397242115548</v>
      </c>
      <c r="E224" s="62">
        <f t="shared" si="3"/>
        <v>0.77315208156329684</v>
      </c>
    </row>
    <row r="225" spans="1:5" x14ac:dyDescent="0.2">
      <c r="A225" s="61">
        <v>45243</v>
      </c>
      <c r="B225" s="62">
        <v>0.402161118343076</v>
      </c>
      <c r="C225" s="62">
        <v>0.56277864101531372</v>
      </c>
      <c r="D225" s="62">
        <f t="shared" si="3"/>
        <v>0.49505219360421049</v>
      </c>
      <c r="E225" s="62">
        <f t="shared" si="3"/>
        <v>0.75554375531011098</v>
      </c>
    </row>
    <row r="226" spans="1:5" x14ac:dyDescent="0.2">
      <c r="A226" s="61">
        <v>45244</v>
      </c>
      <c r="B226" s="62">
        <v>0.39105377980973116</v>
      </c>
      <c r="C226" s="62">
        <v>0.53695533656082972</v>
      </c>
      <c r="D226" s="62">
        <f t="shared" si="3"/>
        <v>0.47853802676878132</v>
      </c>
      <c r="E226" s="62">
        <f t="shared" si="3"/>
        <v>0.71079014443500488</v>
      </c>
    </row>
    <row r="227" spans="1:5" x14ac:dyDescent="0.2">
      <c r="A227" s="61">
        <v>45245</v>
      </c>
      <c r="B227" s="62">
        <v>0.39190014314302357</v>
      </c>
      <c r="C227" s="62">
        <v>0.55025055108345944</v>
      </c>
      <c r="D227" s="62">
        <f t="shared" si="3"/>
        <v>0.47978993685218074</v>
      </c>
      <c r="E227" s="62">
        <f t="shared" si="3"/>
        <v>0.73368734069668684</v>
      </c>
    </row>
    <row r="228" spans="1:5" x14ac:dyDescent="0.2">
      <c r="A228" s="61">
        <v>45246</v>
      </c>
      <c r="B228" s="62">
        <v>0.38377104536696943</v>
      </c>
      <c r="C228" s="62">
        <v>0.55763543288981776</v>
      </c>
      <c r="D228" s="62">
        <f t="shared" si="3"/>
        <v>0.46780934145847342</v>
      </c>
      <c r="E228" s="62">
        <f t="shared" si="3"/>
        <v>0.74653780798640668</v>
      </c>
    </row>
    <row r="229" spans="1:5" x14ac:dyDescent="0.2">
      <c r="A229" s="61">
        <v>45247</v>
      </c>
      <c r="B229" s="62">
        <v>0.38916867113819531</v>
      </c>
      <c r="C229" s="62">
        <v>0.55573644389567223</v>
      </c>
      <c r="D229" s="62">
        <f t="shared" si="3"/>
        <v>0.4757534473553382</v>
      </c>
      <c r="E229" s="62">
        <f t="shared" si="3"/>
        <v>0.7432242990654212</v>
      </c>
    </row>
    <row r="230" spans="1:5" x14ac:dyDescent="0.2">
      <c r="A230" s="61">
        <v>45250</v>
      </c>
      <c r="B230" s="62">
        <v>0.38948674027413838</v>
      </c>
      <c r="C230" s="62">
        <v>0.5604407904086941</v>
      </c>
      <c r="D230" s="62">
        <f t="shared" si="3"/>
        <v>0.47622291363661295</v>
      </c>
      <c r="E230" s="62">
        <f t="shared" si="3"/>
        <v>0.75144435004248145</v>
      </c>
    </row>
    <row r="231" spans="1:5" x14ac:dyDescent="0.2">
      <c r="A231" s="61">
        <v>45251</v>
      </c>
      <c r="B231" s="62">
        <v>0.39294776983612045</v>
      </c>
      <c r="C231" s="62">
        <v>0.55569988951188354</v>
      </c>
      <c r="D231" s="62">
        <f t="shared" si="3"/>
        <v>0.48134101662462769</v>
      </c>
      <c r="E231" s="62">
        <f t="shared" si="3"/>
        <v>0.74316057774001743</v>
      </c>
    </row>
    <row r="232" spans="1:5" x14ac:dyDescent="0.2">
      <c r="A232" s="61">
        <v>45252</v>
      </c>
      <c r="B232" s="62">
        <v>0.39672192679870333</v>
      </c>
      <c r="C232" s="62">
        <v>0.56396364719993242</v>
      </c>
      <c r="D232" s="62">
        <f t="shared" si="3"/>
        <v>0.48694239372571935</v>
      </c>
      <c r="E232" s="62">
        <f t="shared" si="3"/>
        <v>0.75762531860662774</v>
      </c>
    </row>
    <row r="233" spans="1:5" x14ac:dyDescent="0.2">
      <c r="A233" s="61">
        <v>45253</v>
      </c>
      <c r="B233" s="62">
        <v>0.3937459647778162</v>
      </c>
      <c r="C233" s="62">
        <v>0.55078947618591589</v>
      </c>
      <c r="D233" s="62">
        <f t="shared" si="3"/>
        <v>0.4825238875490161</v>
      </c>
      <c r="E233" s="62">
        <f t="shared" si="3"/>
        <v>0.73462192013593941</v>
      </c>
    </row>
    <row r="234" spans="1:5" x14ac:dyDescent="0.2">
      <c r="A234" s="61">
        <v>45254</v>
      </c>
      <c r="B234" s="62">
        <v>0.3927240367239298</v>
      </c>
      <c r="C234" s="62">
        <v>0.54714608269937315</v>
      </c>
      <c r="D234" s="62">
        <f t="shared" si="3"/>
        <v>0.48100962866137498</v>
      </c>
      <c r="E234" s="62">
        <f t="shared" si="3"/>
        <v>0.72831350892098623</v>
      </c>
    </row>
    <row r="235" spans="1:5" x14ac:dyDescent="0.2">
      <c r="A235" s="61">
        <v>45257</v>
      </c>
      <c r="B235" s="62">
        <v>0.38438858766237927</v>
      </c>
      <c r="C235" s="62">
        <v>0.52432374748001109</v>
      </c>
      <c r="D235" s="62">
        <f t="shared" si="3"/>
        <v>0.46871605574681796</v>
      </c>
      <c r="E235" s="62">
        <f t="shared" si="3"/>
        <v>0.68931605777400229</v>
      </c>
    </row>
    <row r="236" spans="1:5" x14ac:dyDescent="0.2">
      <c r="A236" s="61">
        <v>45258</v>
      </c>
      <c r="B236" s="62">
        <v>0.38605123378130485</v>
      </c>
      <c r="C236" s="62">
        <v>0.52229737883093008</v>
      </c>
      <c r="D236" s="62">
        <f t="shared" si="3"/>
        <v>0.47116004197580685</v>
      </c>
      <c r="E236" s="62">
        <f t="shared" si="3"/>
        <v>0.68589634664401067</v>
      </c>
    </row>
    <row r="237" spans="1:5" x14ac:dyDescent="0.2">
      <c r="A237" s="61">
        <v>45259</v>
      </c>
      <c r="B237" s="62">
        <v>0.37887995335431401</v>
      </c>
      <c r="C237" s="62">
        <v>0.52300266853271027</v>
      </c>
      <c r="D237" s="62">
        <f t="shared" si="3"/>
        <v>0.4606476793637333</v>
      </c>
      <c r="E237" s="62">
        <f t="shared" si="3"/>
        <v>0.68708581138487701</v>
      </c>
    </row>
    <row r="238" spans="1:5" x14ac:dyDescent="0.2">
      <c r="A238" s="61">
        <v>45260</v>
      </c>
      <c r="B238" s="62">
        <v>0.37644120092504663</v>
      </c>
      <c r="C238" s="62">
        <v>0.49919065465531665</v>
      </c>
      <c r="D238" s="62">
        <f t="shared" si="3"/>
        <v>0.4570898613693668</v>
      </c>
      <c r="E238" s="62">
        <f t="shared" si="3"/>
        <v>0.6473874256584542</v>
      </c>
    </row>
    <row r="239" spans="1:5" x14ac:dyDescent="0.2">
      <c r="A239" s="61">
        <v>45261</v>
      </c>
      <c r="B239" s="62">
        <v>0.36899040489344137</v>
      </c>
      <c r="C239" s="62">
        <v>0.48785783971066748</v>
      </c>
      <c r="D239" s="62">
        <f t="shared" si="3"/>
        <v>0.44627372645764485</v>
      </c>
      <c r="E239" s="62">
        <f t="shared" si="3"/>
        <v>0.62882327952421457</v>
      </c>
    </row>
    <row r="240" spans="1:5" x14ac:dyDescent="0.2">
      <c r="A240" s="61">
        <v>45264</v>
      </c>
      <c r="B240" s="62">
        <v>0.36007829962007132</v>
      </c>
      <c r="C240" s="62">
        <v>0.46407861307728027</v>
      </c>
      <c r="D240" s="62">
        <f t="shared" si="3"/>
        <v>0.43344164810280184</v>
      </c>
      <c r="E240" s="62">
        <f t="shared" si="3"/>
        <v>0.59054800339847113</v>
      </c>
    </row>
    <row r="241" spans="1:5" x14ac:dyDescent="0.2">
      <c r="A241" s="61">
        <v>45265</v>
      </c>
      <c r="B241" s="62">
        <v>0.36485749555027019</v>
      </c>
      <c r="C241" s="62">
        <v>0.46549315372096073</v>
      </c>
      <c r="D241" s="62">
        <f t="shared" si="3"/>
        <v>0.44030874311909507</v>
      </c>
      <c r="E241" s="62">
        <f t="shared" si="3"/>
        <v>0.59279949022939715</v>
      </c>
    </row>
    <row r="242" spans="1:5" x14ac:dyDescent="0.2">
      <c r="A242" s="61">
        <v>45266</v>
      </c>
      <c r="B242" s="62">
        <v>0.34880581756473483</v>
      </c>
      <c r="C242" s="62">
        <v>0.45418784003012175</v>
      </c>
      <c r="D242" s="62">
        <f t="shared" si="3"/>
        <v>0.41737393449564397</v>
      </c>
      <c r="E242" s="62">
        <f t="shared" si="3"/>
        <v>0.57489379779099448</v>
      </c>
    </row>
    <row r="243" spans="1:5" x14ac:dyDescent="0.2">
      <c r="A243" s="61">
        <v>45267</v>
      </c>
      <c r="B243" s="62">
        <v>0.34689784494567999</v>
      </c>
      <c r="C243" s="62">
        <v>0.45186539772239503</v>
      </c>
      <c r="D243" s="62">
        <f t="shared" si="3"/>
        <v>0.41467220207301381</v>
      </c>
      <c r="E243" s="62">
        <f t="shared" si="3"/>
        <v>0.57124044180119005</v>
      </c>
    </row>
    <row r="244" spans="1:5" x14ac:dyDescent="0.2">
      <c r="A244" s="61">
        <v>45268</v>
      </c>
      <c r="B244" s="62">
        <v>0.34896492164673942</v>
      </c>
      <c r="C244" s="62">
        <v>0.45649144531384911</v>
      </c>
      <c r="D244" s="62">
        <f t="shared" si="3"/>
        <v>0.41759946241507984</v>
      </c>
      <c r="E244" s="62">
        <f t="shared" si="3"/>
        <v>0.57852591333899794</v>
      </c>
    </row>
    <row r="245" spans="1:5" x14ac:dyDescent="0.2">
      <c r="A245" s="61">
        <v>45271</v>
      </c>
      <c r="B245" s="62">
        <v>0.33133636498319452</v>
      </c>
      <c r="C245" s="62">
        <v>0.42865767721325254</v>
      </c>
      <c r="D245" s="62">
        <f t="shared" si="3"/>
        <v>0.39282821216193642</v>
      </c>
      <c r="E245" s="62">
        <f t="shared" si="3"/>
        <v>0.53519541206457144</v>
      </c>
    </row>
    <row r="246" spans="1:5" x14ac:dyDescent="0.2">
      <c r="A246" s="61">
        <v>45272</v>
      </c>
      <c r="B246" s="62">
        <v>0.3292589783021283</v>
      </c>
      <c r="C246" s="62">
        <v>0.43024751365675651</v>
      </c>
      <c r="D246" s="62">
        <f t="shared" si="3"/>
        <v>0.38993777270467622</v>
      </c>
      <c r="E246" s="62">
        <f t="shared" si="3"/>
        <v>0.53763806287170834</v>
      </c>
    </row>
    <row r="247" spans="1:5" x14ac:dyDescent="0.2">
      <c r="A247" s="61">
        <v>45273</v>
      </c>
      <c r="B247" s="62">
        <v>0.33333359593435008</v>
      </c>
      <c r="C247" s="62">
        <v>0.43603249439157671</v>
      </c>
      <c r="D247" s="62">
        <f t="shared" si="3"/>
        <v>0.39561279157537954</v>
      </c>
      <c r="E247" s="62">
        <f t="shared" si="3"/>
        <v>0.54655904842820768</v>
      </c>
    </row>
    <row r="248" spans="1:5" x14ac:dyDescent="0.2">
      <c r="A248" s="61">
        <v>45274</v>
      </c>
      <c r="B248" s="62">
        <v>0.32559319384200719</v>
      </c>
      <c r="C248" s="62">
        <v>0.43266199064702865</v>
      </c>
      <c r="D248" s="62">
        <f t="shared" si="3"/>
        <v>0.38485188799086645</v>
      </c>
      <c r="E248" s="62">
        <f t="shared" si="3"/>
        <v>0.54135514018691633</v>
      </c>
    </row>
    <row r="249" spans="1:5" x14ac:dyDescent="0.2">
      <c r="A249" s="61">
        <v>45275</v>
      </c>
      <c r="B249" s="62">
        <v>0.33388419592089491</v>
      </c>
      <c r="C249" s="62">
        <v>0.45248704456593436</v>
      </c>
      <c r="D249" s="62">
        <f t="shared" si="3"/>
        <v>0.39638142754570183</v>
      </c>
      <c r="E249" s="62">
        <f t="shared" si="3"/>
        <v>0.57221750212404476</v>
      </c>
    </row>
    <row r="250" spans="1:5" x14ac:dyDescent="0.2">
      <c r="A250" s="61">
        <v>45278</v>
      </c>
      <c r="B250" s="62">
        <v>0.347753144848712</v>
      </c>
      <c r="C250" s="62">
        <v>0.48544245844041445</v>
      </c>
      <c r="D250" s="62">
        <f t="shared" si="3"/>
        <v>0.41588268866100675</v>
      </c>
      <c r="E250" s="62">
        <f t="shared" si="3"/>
        <v>0.62489379779099452</v>
      </c>
    </row>
    <row r="251" spans="1:5" x14ac:dyDescent="0.2">
      <c r="A251" s="61">
        <v>45279</v>
      </c>
      <c r="B251" s="62">
        <v>0.35014928878969337</v>
      </c>
      <c r="C251" s="62">
        <v>0.48584760511558533</v>
      </c>
      <c r="D251" s="62">
        <f t="shared" si="3"/>
        <v>0.41927941528434731</v>
      </c>
      <c r="E251" s="62">
        <f t="shared" si="3"/>
        <v>0.62555225148683125</v>
      </c>
    </row>
    <row r="252" spans="1:5" x14ac:dyDescent="0.2">
      <c r="A252" s="61">
        <v>45280</v>
      </c>
      <c r="B252" s="62">
        <v>0.35694278000441204</v>
      </c>
      <c r="C252" s="62">
        <v>0.50492464480713695</v>
      </c>
      <c r="D252" s="62">
        <f t="shared" si="3"/>
        <v>0.42895410276708734</v>
      </c>
      <c r="E252" s="62">
        <f t="shared" si="3"/>
        <v>0.65686066270178456</v>
      </c>
    </row>
    <row r="253" spans="1:5" x14ac:dyDescent="0.2">
      <c r="A253" s="61">
        <v>45281</v>
      </c>
      <c r="B253" s="62">
        <v>0.34687832386290995</v>
      </c>
      <c r="C253" s="62">
        <v>0.50140586581296942</v>
      </c>
      <c r="D253" s="62">
        <f t="shared" si="3"/>
        <v>0.41464458640940949</v>
      </c>
      <c r="E253" s="62">
        <f t="shared" si="3"/>
        <v>0.65104078164825863</v>
      </c>
    </row>
    <row r="254" spans="1:5" x14ac:dyDescent="0.2">
      <c r="A254" s="61">
        <v>45282</v>
      </c>
      <c r="B254" s="62">
        <v>0.35304426540767719</v>
      </c>
      <c r="C254" s="62">
        <v>0.51740967862898479</v>
      </c>
      <c r="D254" s="62">
        <f t="shared" si="3"/>
        <v>0.42339414916140239</v>
      </c>
      <c r="E254" s="62">
        <f t="shared" si="3"/>
        <v>0.6776762956669502</v>
      </c>
    </row>
    <row r="255" spans="1:5" x14ac:dyDescent="0.2">
      <c r="A255" s="61">
        <v>45285</v>
      </c>
      <c r="B255" s="62">
        <v>0.35512450389930034</v>
      </c>
      <c r="C255" s="62">
        <v>0.52336771243643987</v>
      </c>
      <c r="D255" s="62">
        <f t="shared" si="3"/>
        <v>0.42635823038827425</v>
      </c>
      <c r="E255" s="62">
        <f t="shared" si="3"/>
        <v>0.68770178419711159</v>
      </c>
    </row>
    <row r="256" spans="1:5" x14ac:dyDescent="0.2">
      <c r="A256" s="61">
        <v>45286</v>
      </c>
      <c r="B256" s="62">
        <v>0.3537360049662352</v>
      </c>
      <c r="C256" s="62">
        <v>0.51897836593436064</v>
      </c>
      <c r="D256" s="62">
        <f t="shared" si="3"/>
        <v>0.42437910782995925</v>
      </c>
      <c r="E256" s="62">
        <f t="shared" si="3"/>
        <v>0.68031011045029754</v>
      </c>
    </row>
    <row r="257" spans="1:5" x14ac:dyDescent="0.2">
      <c r="A257" s="61">
        <v>45287</v>
      </c>
      <c r="B257" s="62">
        <v>0.35463067752571492</v>
      </c>
      <c r="C257" s="62">
        <v>0.52299007843482181</v>
      </c>
      <c r="D257" s="62">
        <f t="shared" si="3"/>
        <v>0.42565403096636212</v>
      </c>
      <c r="E257" s="62">
        <f t="shared" si="3"/>
        <v>0.68706457094307538</v>
      </c>
    </row>
    <row r="258" spans="1:5" x14ac:dyDescent="0.2">
      <c r="A258" s="61">
        <v>45288</v>
      </c>
      <c r="B258" s="62">
        <v>0.35608241244229677</v>
      </c>
      <c r="C258" s="62">
        <v>0.51515354301369543</v>
      </c>
      <c r="D258" s="62">
        <f t="shared" si="3"/>
        <v>0.42772520573669182</v>
      </c>
      <c r="E258" s="62">
        <f t="shared" si="3"/>
        <v>0.67389549702633822</v>
      </c>
    </row>
    <row r="259" spans="1:5" x14ac:dyDescent="0.2">
      <c r="A259" s="61">
        <v>45289</v>
      </c>
      <c r="B259" s="62">
        <v>0.35515354491651246</v>
      </c>
      <c r="C259" s="62">
        <v>0.52604482100019867</v>
      </c>
      <c r="D259" s="62">
        <f t="shared" si="3"/>
        <v>0.42639965388368095</v>
      </c>
      <c r="E259" s="62">
        <f t="shared" si="3"/>
        <v>0.69222599830076459</v>
      </c>
    </row>
    <row r="260" spans="1:5" x14ac:dyDescent="0.2">
      <c r="A260" s="61">
        <v>45294</v>
      </c>
      <c r="B260" s="62">
        <v>0.36514505570024952</v>
      </c>
      <c r="C260" s="62">
        <v>0.547133792931219</v>
      </c>
      <c r="D260" s="62">
        <f t="shared" si="3"/>
        <v>0.44072297807316141</v>
      </c>
      <c r="E260" s="62">
        <f t="shared" si="3"/>
        <v>0.72829226847918416</v>
      </c>
    </row>
    <row r="261" spans="1:5" x14ac:dyDescent="0.2">
      <c r="A261" s="61">
        <v>45295</v>
      </c>
      <c r="B261" s="62">
        <v>0.36700899508738755</v>
      </c>
      <c r="C261" s="62">
        <v>0.55551709754690903</v>
      </c>
      <c r="D261" s="62">
        <f t="shared" si="3"/>
        <v>0.44341090266398941</v>
      </c>
      <c r="E261" s="62">
        <f t="shared" si="3"/>
        <v>0.74284197111299899</v>
      </c>
    </row>
    <row r="262" spans="1:5" x14ac:dyDescent="0.2">
      <c r="A262" s="61">
        <v>45296</v>
      </c>
      <c r="B262" s="62">
        <v>0.36710465164216632</v>
      </c>
      <c r="C262" s="62">
        <v>0.5623913958964184</v>
      </c>
      <c r="D262" s="62">
        <f t="shared" si="3"/>
        <v>0.44354898098201101</v>
      </c>
      <c r="E262" s="62">
        <f t="shared" si="3"/>
        <v>0.7548640611724724</v>
      </c>
    </row>
    <row r="263" spans="1:5" x14ac:dyDescent="0.2">
      <c r="A263" s="61">
        <v>45299</v>
      </c>
      <c r="B263" s="62">
        <v>0.37416113093433967</v>
      </c>
      <c r="C263" s="62">
        <v>0.5734533357631274</v>
      </c>
      <c r="D263" s="62">
        <f t="shared" si="3"/>
        <v>0.45377137912623833</v>
      </c>
      <c r="E263" s="62">
        <f t="shared" si="3"/>
        <v>0.77438402718776533</v>
      </c>
    </row>
    <row r="264" spans="1:5" x14ac:dyDescent="0.2">
      <c r="A264" s="61">
        <v>45300</v>
      </c>
      <c r="B264" s="62">
        <v>0.37320137868578485</v>
      </c>
      <c r="C264" s="62">
        <v>0.61272561324937114</v>
      </c>
      <c r="D264" s="62">
        <f t="shared" ref="D264:E327" si="4">EXP(B264)-1</f>
        <v>0.45237678811421644</v>
      </c>
      <c r="E264" s="62">
        <f t="shared" si="4"/>
        <v>0.84545454545454546</v>
      </c>
    </row>
    <row r="265" spans="1:5" x14ac:dyDescent="0.2">
      <c r="A265" s="61">
        <v>45301</v>
      </c>
      <c r="B265" s="62">
        <v>0.3760968357935095</v>
      </c>
      <c r="C265" s="62">
        <v>0.63472979072491542</v>
      </c>
      <c r="D265" s="62">
        <f t="shared" si="4"/>
        <v>0.45658817681388664</v>
      </c>
      <c r="E265" s="62">
        <f t="shared" si="4"/>
        <v>0.88651231945624454</v>
      </c>
    </row>
    <row r="266" spans="1:5" x14ac:dyDescent="0.2">
      <c r="A266" s="61">
        <v>45302</v>
      </c>
      <c r="B266" s="62">
        <v>0.38131277273646969</v>
      </c>
      <c r="C266" s="62">
        <v>0.60998256998040701</v>
      </c>
      <c r="D266" s="62">
        <f t="shared" si="4"/>
        <v>0.46420549735809957</v>
      </c>
      <c r="E266" s="62">
        <f t="shared" si="4"/>
        <v>0.84039932030586217</v>
      </c>
    </row>
    <row r="267" spans="1:5" x14ac:dyDescent="0.2">
      <c r="A267" s="61">
        <v>45303</v>
      </c>
      <c r="B267" s="62">
        <v>0.38255993184177595</v>
      </c>
      <c r="C267" s="62">
        <v>0.6144505645159819</v>
      </c>
      <c r="D267" s="62">
        <f t="shared" si="4"/>
        <v>0.46603273376659016</v>
      </c>
      <c r="E267" s="62">
        <f t="shared" si="4"/>
        <v>0.84864061172472383</v>
      </c>
    </row>
    <row r="268" spans="1:5" x14ac:dyDescent="0.2">
      <c r="A268" s="61">
        <v>45306</v>
      </c>
      <c r="B268" s="62">
        <v>0.38245318312501408</v>
      </c>
      <c r="C268" s="62">
        <v>0.60945153317631351</v>
      </c>
      <c r="D268" s="62">
        <f t="shared" si="4"/>
        <v>0.46587624500616553</v>
      </c>
      <c r="E268" s="62">
        <f t="shared" si="4"/>
        <v>0.83942225998300768</v>
      </c>
    </row>
    <row r="269" spans="1:5" x14ac:dyDescent="0.2">
      <c r="A269" s="61">
        <v>45307</v>
      </c>
      <c r="B269" s="62">
        <v>0.3807467972784071</v>
      </c>
      <c r="C269" s="62">
        <v>0.61416327918796587</v>
      </c>
      <c r="D269" s="62">
        <f t="shared" si="4"/>
        <v>0.46337702744996756</v>
      </c>
      <c r="E269" s="62">
        <f t="shared" si="4"/>
        <v>0.84810960067969399</v>
      </c>
    </row>
    <row r="270" spans="1:5" x14ac:dyDescent="0.2">
      <c r="A270" s="61">
        <v>45308</v>
      </c>
      <c r="B270" s="62">
        <v>0.38256307133741607</v>
      </c>
      <c r="C270" s="62">
        <v>0.6229626173751367</v>
      </c>
      <c r="D270" s="62">
        <f t="shared" si="4"/>
        <v>0.46603733637719102</v>
      </c>
      <c r="E270" s="62">
        <f t="shared" si="4"/>
        <v>0.86444350042480855</v>
      </c>
    </row>
    <row r="271" spans="1:5" x14ac:dyDescent="0.2">
      <c r="A271" s="61">
        <v>45309</v>
      </c>
      <c r="B271" s="62">
        <v>0.38055806758594801</v>
      </c>
      <c r="C271" s="62">
        <v>0.62469276099883453</v>
      </c>
      <c r="D271" s="62">
        <f t="shared" si="4"/>
        <v>0.46310087081392348</v>
      </c>
      <c r="E271" s="62">
        <f t="shared" si="4"/>
        <v>0.86767204757858907</v>
      </c>
    </row>
    <row r="272" spans="1:5" x14ac:dyDescent="0.2">
      <c r="A272" s="61">
        <v>45310</v>
      </c>
      <c r="B272" s="62">
        <v>0.37662439275899312</v>
      </c>
      <c r="C272" s="62">
        <v>0.61517415770442985</v>
      </c>
      <c r="D272" s="62">
        <f t="shared" si="4"/>
        <v>0.45735681278420892</v>
      </c>
      <c r="E272" s="62">
        <f t="shared" si="4"/>
        <v>0.84997875955819846</v>
      </c>
    </row>
    <row r="273" spans="1:5" x14ac:dyDescent="0.2">
      <c r="A273" s="61">
        <v>45313</v>
      </c>
      <c r="B273" s="62">
        <v>0.37844816285109339</v>
      </c>
      <c r="C273" s="62">
        <v>0.62363454178045263</v>
      </c>
      <c r="D273" s="62">
        <f t="shared" si="4"/>
        <v>0.46001712171143261</v>
      </c>
      <c r="E273" s="62">
        <f t="shared" si="4"/>
        <v>0.86569668649107845</v>
      </c>
    </row>
    <row r="274" spans="1:5" x14ac:dyDescent="0.2">
      <c r="A274" s="61">
        <v>45314</v>
      </c>
      <c r="B274" s="62">
        <v>0.37957924747377569</v>
      </c>
      <c r="C274" s="62">
        <v>0.63445953567006386</v>
      </c>
      <c r="D274" s="62">
        <f t="shared" si="4"/>
        <v>0.46166945891709554</v>
      </c>
      <c r="E274" s="62">
        <f t="shared" si="4"/>
        <v>0.88600254885301566</v>
      </c>
    </row>
    <row r="275" spans="1:5" x14ac:dyDescent="0.2">
      <c r="A275" s="61">
        <v>45315</v>
      </c>
      <c r="B275" s="62">
        <v>0.37537296657043795</v>
      </c>
      <c r="C275" s="62">
        <v>0.6354051089943028</v>
      </c>
      <c r="D275" s="62">
        <f t="shared" si="4"/>
        <v>0.45553417898631898</v>
      </c>
      <c r="E275" s="62">
        <f t="shared" si="4"/>
        <v>0.88778674596431562</v>
      </c>
    </row>
    <row r="276" spans="1:5" x14ac:dyDescent="0.2">
      <c r="A276" s="61">
        <v>45316</v>
      </c>
      <c r="B276" s="62">
        <v>0.37389515327489475</v>
      </c>
      <c r="C276" s="62">
        <v>0.62919755424239621</v>
      </c>
      <c r="D276" s="62">
        <f t="shared" si="4"/>
        <v>0.45338475983577675</v>
      </c>
      <c r="E276" s="62">
        <f t="shared" si="4"/>
        <v>0.87610450297366138</v>
      </c>
    </row>
    <row r="277" spans="1:5" x14ac:dyDescent="0.2">
      <c r="A277" s="61">
        <v>45317</v>
      </c>
      <c r="B277" s="62">
        <v>0.37562590620458153</v>
      </c>
      <c r="C277" s="62">
        <v>0.62983136106571858</v>
      </c>
      <c r="D277" s="62">
        <f t="shared" si="4"/>
        <v>0.45590238783437775</v>
      </c>
      <c r="E277" s="62">
        <f t="shared" si="4"/>
        <v>0.87729396771452794</v>
      </c>
    </row>
    <row r="278" spans="1:5" x14ac:dyDescent="0.2">
      <c r="A278" s="61">
        <v>45320</v>
      </c>
      <c r="B278" s="62">
        <v>0.3798531618536321</v>
      </c>
      <c r="C278" s="62">
        <v>0.63750693003432979</v>
      </c>
      <c r="D278" s="62">
        <f t="shared" si="4"/>
        <v>0.46206988603935972</v>
      </c>
      <c r="E278" s="62">
        <f t="shared" si="4"/>
        <v>0.89175870858113782</v>
      </c>
    </row>
    <row r="279" spans="1:5" x14ac:dyDescent="0.2">
      <c r="A279" s="61">
        <v>45321</v>
      </c>
      <c r="B279" s="62">
        <v>0.38596363029963615</v>
      </c>
      <c r="C279" s="62">
        <v>0.6362148893856342</v>
      </c>
      <c r="D279" s="62">
        <f t="shared" si="4"/>
        <v>0.47103116887898633</v>
      </c>
      <c r="E279" s="62">
        <f t="shared" si="4"/>
        <v>0.88931605777400091</v>
      </c>
    </row>
    <row r="280" spans="1:5" x14ac:dyDescent="0.2">
      <c r="A280" s="61">
        <v>45322</v>
      </c>
      <c r="B280" s="62">
        <v>0.39161395335369065</v>
      </c>
      <c r="C280" s="62">
        <v>0.63906638891533007</v>
      </c>
      <c r="D280" s="62">
        <f t="shared" si="4"/>
        <v>0.47936649667691333</v>
      </c>
      <c r="E280" s="62">
        <f t="shared" si="4"/>
        <v>0.89471112999150293</v>
      </c>
    </row>
    <row r="281" spans="1:5" x14ac:dyDescent="0.2">
      <c r="A281" s="61">
        <v>45323</v>
      </c>
      <c r="B281" s="62">
        <v>0.39648665234687569</v>
      </c>
      <c r="C281" s="62">
        <v>0.63448205971448213</v>
      </c>
      <c r="D281" s="62">
        <f t="shared" si="4"/>
        <v>0.48659259532006383</v>
      </c>
      <c r="E281" s="62">
        <f t="shared" si="4"/>
        <v>0.88604502973661781</v>
      </c>
    </row>
    <row r="282" spans="1:5" x14ac:dyDescent="0.2">
      <c r="A282" s="61">
        <v>45324</v>
      </c>
      <c r="B282" s="62">
        <v>0.39539003872818879</v>
      </c>
      <c r="C282" s="62">
        <v>0.63642847212446441</v>
      </c>
      <c r="D282" s="62">
        <f t="shared" si="4"/>
        <v>0.48496327116740456</v>
      </c>
      <c r="E282" s="62">
        <f t="shared" si="4"/>
        <v>0.88971962616822342</v>
      </c>
    </row>
    <row r="283" spans="1:5" x14ac:dyDescent="0.2">
      <c r="A283" s="61">
        <v>45327</v>
      </c>
      <c r="B283" s="62">
        <v>0.39552640645016041</v>
      </c>
      <c r="C283" s="62">
        <v>0.63605748343536439</v>
      </c>
      <c r="D283" s="62">
        <f t="shared" si="4"/>
        <v>0.48516578603383675</v>
      </c>
      <c r="E283" s="62">
        <f t="shared" si="4"/>
        <v>0.88901869158878433</v>
      </c>
    </row>
    <row r="284" spans="1:5" x14ac:dyDescent="0.2">
      <c r="A284" s="61">
        <v>45328</v>
      </c>
      <c r="B284" s="62">
        <v>0.39911795209072898</v>
      </c>
      <c r="C284" s="62">
        <v>0.64092558350145068</v>
      </c>
      <c r="D284" s="62">
        <f t="shared" si="4"/>
        <v>0.49050941694128758</v>
      </c>
      <c r="E284" s="62">
        <f t="shared" si="4"/>
        <v>0.89823704333050047</v>
      </c>
    </row>
    <row r="285" spans="1:5" x14ac:dyDescent="0.2">
      <c r="A285" s="61">
        <v>45329</v>
      </c>
      <c r="B285" s="62">
        <v>0.40471613637445919</v>
      </c>
      <c r="C285" s="62">
        <v>0.65994485409071579</v>
      </c>
      <c r="D285" s="62">
        <f t="shared" si="4"/>
        <v>0.49887696301341977</v>
      </c>
      <c r="E285" s="62">
        <f t="shared" si="4"/>
        <v>0.93468564146134137</v>
      </c>
    </row>
    <row r="286" spans="1:5" x14ac:dyDescent="0.2">
      <c r="A286" s="61">
        <v>45330</v>
      </c>
      <c r="B286" s="62">
        <v>0.40017038721698212</v>
      </c>
      <c r="C286" s="62">
        <v>0.65521281048569546</v>
      </c>
      <c r="D286" s="62">
        <f t="shared" si="4"/>
        <v>0.49207890715613756</v>
      </c>
      <c r="E286" s="62">
        <f t="shared" si="4"/>
        <v>0.92555225148682974</v>
      </c>
    </row>
    <row r="287" spans="1:5" x14ac:dyDescent="0.2">
      <c r="A287" s="61">
        <v>45331</v>
      </c>
      <c r="B287" s="62">
        <v>0.40034619946229516</v>
      </c>
      <c r="C287" s="62">
        <v>0.64247972436894996</v>
      </c>
      <c r="D287" s="62">
        <f t="shared" si="4"/>
        <v>0.49234125596037925</v>
      </c>
      <c r="E287" s="62">
        <f t="shared" si="4"/>
        <v>0.90118946474086559</v>
      </c>
    </row>
    <row r="288" spans="1:5" x14ac:dyDescent="0.2">
      <c r="A288" s="61">
        <v>45334</v>
      </c>
      <c r="B288" s="62">
        <v>0.40223192275822273</v>
      </c>
      <c r="C288" s="62">
        <v>0.65247341563654426</v>
      </c>
      <c r="D288" s="62">
        <f t="shared" si="4"/>
        <v>0.49515805364802756</v>
      </c>
      <c r="E288" s="62">
        <f t="shared" si="4"/>
        <v>0.92028462192013483</v>
      </c>
    </row>
    <row r="289" spans="1:5" x14ac:dyDescent="0.2">
      <c r="A289" s="61">
        <v>45335</v>
      </c>
      <c r="B289" s="62">
        <v>0.40410795166415092</v>
      </c>
      <c r="C289" s="62">
        <v>0.67030979160195048</v>
      </c>
      <c r="D289" s="62">
        <f t="shared" si="4"/>
        <v>0.49796564611447436</v>
      </c>
      <c r="E289" s="62">
        <f t="shared" si="4"/>
        <v>0.95484282073067028</v>
      </c>
    </row>
    <row r="290" spans="1:5" x14ac:dyDescent="0.2">
      <c r="A290" s="61">
        <v>45336</v>
      </c>
      <c r="B290" s="62">
        <v>0.40519505182433746</v>
      </c>
      <c r="C290" s="62">
        <v>0.66375818123327002</v>
      </c>
      <c r="D290" s="62">
        <f t="shared" si="4"/>
        <v>0.4995949702671334</v>
      </c>
      <c r="E290" s="62">
        <f t="shared" si="4"/>
        <v>0.94207731520815541</v>
      </c>
    </row>
    <row r="291" spans="1:5" x14ac:dyDescent="0.2">
      <c r="A291" s="61">
        <v>45337</v>
      </c>
      <c r="B291" s="62">
        <v>0.40749127112421946</v>
      </c>
      <c r="C291" s="62">
        <v>0.6637363070535508</v>
      </c>
      <c r="D291" s="62">
        <f t="shared" si="4"/>
        <v>0.5030423256070824</v>
      </c>
      <c r="E291" s="62">
        <f t="shared" si="4"/>
        <v>0.94203483432455304</v>
      </c>
    </row>
    <row r="292" spans="1:5" x14ac:dyDescent="0.2">
      <c r="A292" s="61">
        <v>45338</v>
      </c>
      <c r="B292" s="62">
        <v>0.40037704052902806</v>
      </c>
      <c r="C292" s="62">
        <v>0.65654665109661181</v>
      </c>
      <c r="D292" s="62">
        <f t="shared" si="4"/>
        <v>0.49238728206638593</v>
      </c>
      <c r="E292" s="62">
        <f t="shared" si="4"/>
        <v>0.92812234494477397</v>
      </c>
    </row>
    <row r="293" spans="1:5" x14ac:dyDescent="0.2">
      <c r="A293" s="61">
        <v>45341</v>
      </c>
      <c r="B293" s="62">
        <v>0.40101831916189645</v>
      </c>
      <c r="C293" s="62">
        <v>0.66680494981363014</v>
      </c>
      <c r="D293" s="62">
        <f t="shared" si="4"/>
        <v>0.49334462507133847</v>
      </c>
      <c r="E293" s="62">
        <f t="shared" si="4"/>
        <v>0.94800339847068704</v>
      </c>
    </row>
    <row r="294" spans="1:5" x14ac:dyDescent="0.2">
      <c r="A294" s="61">
        <v>45342</v>
      </c>
      <c r="B294" s="62">
        <v>0.38952727122966097</v>
      </c>
      <c r="C294" s="62">
        <v>0.65717437331160855</v>
      </c>
      <c r="D294" s="62">
        <f t="shared" si="4"/>
        <v>0.47628274757442202</v>
      </c>
      <c r="E294" s="62">
        <f t="shared" si="4"/>
        <v>0.92933305012744172</v>
      </c>
    </row>
    <row r="295" spans="1:5" x14ac:dyDescent="0.2">
      <c r="A295" s="61">
        <v>45343</v>
      </c>
      <c r="B295" s="62">
        <v>0.3681021229918009</v>
      </c>
      <c r="C295" s="62">
        <v>0.62197098914303706</v>
      </c>
      <c r="D295" s="62">
        <f t="shared" si="4"/>
        <v>0.44498959810004024</v>
      </c>
      <c r="E295" s="62">
        <f t="shared" si="4"/>
        <v>0.86259558198810438</v>
      </c>
    </row>
    <row r="296" spans="1:5" x14ac:dyDescent="0.2">
      <c r="A296" s="61">
        <v>45344</v>
      </c>
      <c r="B296" s="62">
        <v>0.36899358728083664</v>
      </c>
      <c r="C296" s="62">
        <v>0.62472687846527464</v>
      </c>
      <c r="D296" s="62">
        <f t="shared" si="4"/>
        <v>0.44627832906824572</v>
      </c>
      <c r="E296" s="62">
        <f t="shared" si="4"/>
        <v>0.8677357689039924</v>
      </c>
    </row>
    <row r="297" spans="1:5" x14ac:dyDescent="0.2">
      <c r="A297" s="61">
        <v>45348</v>
      </c>
      <c r="B297" s="62">
        <v>0.39129656020671788</v>
      </c>
      <c r="C297" s="62">
        <v>0.6517873927717176</v>
      </c>
      <c r="D297" s="62">
        <f t="shared" si="4"/>
        <v>0.47889703039563836</v>
      </c>
      <c r="E297" s="62">
        <f t="shared" si="4"/>
        <v>0.91896771452846115</v>
      </c>
    </row>
    <row r="298" spans="1:5" x14ac:dyDescent="0.2">
      <c r="A298" s="61">
        <v>45349</v>
      </c>
      <c r="B298" s="62">
        <v>0.38999481730705077</v>
      </c>
      <c r="C298" s="62">
        <v>0.6511673544423433</v>
      </c>
      <c r="D298" s="62">
        <f t="shared" si="4"/>
        <v>0.47697313916453199</v>
      </c>
      <c r="E298" s="62">
        <f t="shared" si="4"/>
        <v>0.91777824978759437</v>
      </c>
    </row>
    <row r="299" spans="1:5" x14ac:dyDescent="0.2">
      <c r="A299" s="61">
        <v>45350</v>
      </c>
      <c r="B299" s="62">
        <v>0.39560697863668498</v>
      </c>
      <c r="C299" s="62">
        <v>0.64870555542131381</v>
      </c>
      <c r="D299" s="62">
        <f t="shared" si="4"/>
        <v>0.48528545390945554</v>
      </c>
      <c r="E299" s="62">
        <f t="shared" si="4"/>
        <v>0.91306287170773026</v>
      </c>
    </row>
    <row r="300" spans="1:5" x14ac:dyDescent="0.2">
      <c r="A300" s="61">
        <v>45351</v>
      </c>
      <c r="B300" s="62">
        <v>0.40478368962640604</v>
      </c>
      <c r="C300" s="62">
        <v>0.65880241111606341</v>
      </c>
      <c r="D300" s="62">
        <f t="shared" si="4"/>
        <v>0.49897822044663553</v>
      </c>
      <c r="E300" s="62">
        <f t="shared" si="4"/>
        <v>0.93247663551401772</v>
      </c>
    </row>
    <row r="301" spans="1:5" x14ac:dyDescent="0.2">
      <c r="A301" s="61">
        <v>45352</v>
      </c>
      <c r="B301" s="62">
        <v>0.40780662760978154</v>
      </c>
      <c r="C301" s="62">
        <v>0.66359411322124218</v>
      </c>
      <c r="D301" s="62">
        <f t="shared" si="4"/>
        <v>0.5035163944989578</v>
      </c>
      <c r="E301" s="62">
        <f t="shared" si="4"/>
        <v>0.94175870858113764</v>
      </c>
    </row>
    <row r="302" spans="1:5" x14ac:dyDescent="0.2">
      <c r="A302" s="61">
        <v>45355</v>
      </c>
      <c r="B302" s="62">
        <v>0.41697570612544543</v>
      </c>
      <c r="C302" s="62">
        <v>0.68114898110243272</v>
      </c>
      <c r="D302" s="62">
        <f t="shared" si="4"/>
        <v>0.51736564979656263</v>
      </c>
      <c r="E302" s="62">
        <f t="shared" si="4"/>
        <v>0.97614698385726362</v>
      </c>
    </row>
    <row r="303" spans="1:5" x14ac:dyDescent="0.2">
      <c r="A303" s="61">
        <v>45356</v>
      </c>
      <c r="B303" s="62">
        <v>0.41823070050021549</v>
      </c>
      <c r="C303" s="62">
        <v>0.68136392623851461</v>
      </c>
      <c r="D303" s="62">
        <f t="shared" si="4"/>
        <v>0.51927113058526619</v>
      </c>
      <c r="E303" s="62">
        <f t="shared" si="4"/>
        <v>0.97657179269328753</v>
      </c>
    </row>
    <row r="304" spans="1:5" x14ac:dyDescent="0.2">
      <c r="A304" s="61">
        <v>45357</v>
      </c>
      <c r="B304" s="62">
        <v>0.42116197204446326</v>
      </c>
      <c r="C304" s="62">
        <v>0.68843132049190203</v>
      </c>
      <c r="D304" s="62">
        <f t="shared" si="4"/>
        <v>0.52373106025737615</v>
      </c>
      <c r="E304" s="62">
        <f t="shared" si="4"/>
        <v>0.99059048428207253</v>
      </c>
    </row>
    <row r="305" spans="1:5" x14ac:dyDescent="0.2">
      <c r="A305" s="61">
        <v>45358</v>
      </c>
      <c r="B305" s="62">
        <v>0.42270130222681457</v>
      </c>
      <c r="C305" s="62">
        <v>0.69155287719838332</v>
      </c>
      <c r="D305" s="62">
        <f t="shared" si="4"/>
        <v>0.52607839166374992</v>
      </c>
      <c r="E305" s="62">
        <f t="shared" si="4"/>
        <v>0.99681393372982119</v>
      </c>
    </row>
    <row r="306" spans="1:5" x14ac:dyDescent="0.2">
      <c r="A306" s="61">
        <v>45362</v>
      </c>
      <c r="B306" s="62">
        <v>0.42409672348311395</v>
      </c>
      <c r="C306" s="62">
        <v>0.68810048266878554</v>
      </c>
      <c r="D306" s="62">
        <f t="shared" si="4"/>
        <v>0.52820940037188935</v>
      </c>
      <c r="E306" s="62">
        <f t="shared" si="4"/>
        <v>0.9899320305862358</v>
      </c>
    </row>
    <row r="307" spans="1:5" x14ac:dyDescent="0.2">
      <c r="A307" s="61">
        <v>45363</v>
      </c>
      <c r="B307" s="62">
        <v>0.42779135154216025</v>
      </c>
      <c r="C307" s="62">
        <v>0.68112748404752854</v>
      </c>
      <c r="D307" s="62">
        <f t="shared" si="4"/>
        <v>0.53386600880018986</v>
      </c>
      <c r="E307" s="62">
        <f t="shared" si="4"/>
        <v>0.97610450297366147</v>
      </c>
    </row>
    <row r="308" spans="1:5" x14ac:dyDescent="0.2">
      <c r="A308" s="61">
        <v>45364</v>
      </c>
      <c r="B308" s="62">
        <v>0.42420815265267536</v>
      </c>
      <c r="C308" s="62">
        <v>0.67979376330730235</v>
      </c>
      <c r="D308" s="62">
        <f t="shared" si="4"/>
        <v>0.52837969696411635</v>
      </c>
      <c r="E308" s="62">
        <f t="shared" si="4"/>
        <v>0.9734706881903139</v>
      </c>
    </row>
    <row r="309" spans="1:5" x14ac:dyDescent="0.2">
      <c r="A309" s="61">
        <v>45365</v>
      </c>
      <c r="B309" s="62">
        <v>0.4170515355093683</v>
      </c>
      <c r="C309" s="62">
        <v>0.66382380090169568</v>
      </c>
      <c r="D309" s="62">
        <f t="shared" si="4"/>
        <v>0.51748071506158144</v>
      </c>
      <c r="E309" s="62">
        <f t="shared" si="4"/>
        <v>0.94220475785896296</v>
      </c>
    </row>
    <row r="310" spans="1:5" x14ac:dyDescent="0.2">
      <c r="A310" s="61">
        <v>45366</v>
      </c>
      <c r="B310" s="62">
        <v>0.41798225178844706</v>
      </c>
      <c r="C310" s="62">
        <v>0.66582313512317814</v>
      </c>
      <c r="D310" s="62">
        <f t="shared" si="4"/>
        <v>0.51889371651600635</v>
      </c>
      <c r="E310" s="62">
        <f t="shared" si="4"/>
        <v>0.94609175870858087</v>
      </c>
    </row>
    <row r="311" spans="1:5" x14ac:dyDescent="0.2">
      <c r="A311" s="61">
        <v>45369</v>
      </c>
      <c r="B311" s="62">
        <v>0.41683919874245939</v>
      </c>
      <c r="C311" s="62">
        <v>0.67423540527523129</v>
      </c>
      <c r="D311" s="62">
        <f t="shared" si="4"/>
        <v>0.51715853231953002</v>
      </c>
      <c r="E311" s="62">
        <f t="shared" si="4"/>
        <v>0.96253186066270136</v>
      </c>
    </row>
    <row r="312" spans="1:5" x14ac:dyDescent="0.2">
      <c r="A312" s="61">
        <v>45370</v>
      </c>
      <c r="B312" s="62">
        <v>0.40728914574454639</v>
      </c>
      <c r="C312" s="62">
        <v>0.67459249982792335</v>
      </c>
      <c r="D312" s="62">
        <f t="shared" si="4"/>
        <v>0.50273855330743422</v>
      </c>
      <c r="E312" s="62">
        <f t="shared" si="4"/>
        <v>0.96323279524214023</v>
      </c>
    </row>
    <row r="313" spans="1:5" x14ac:dyDescent="0.2">
      <c r="A313" s="61">
        <v>45371</v>
      </c>
      <c r="B313" s="62">
        <v>0.40794131269177591</v>
      </c>
      <c r="C313" s="62">
        <v>0.68636980545671566</v>
      </c>
      <c r="D313" s="62">
        <f t="shared" si="4"/>
        <v>0.50371890936539043</v>
      </c>
      <c r="E313" s="62">
        <f t="shared" si="4"/>
        <v>0.98649107901444277</v>
      </c>
    </row>
    <row r="314" spans="1:5" x14ac:dyDescent="0.2">
      <c r="A314" s="61">
        <v>45372</v>
      </c>
      <c r="B314" s="62">
        <v>0.41391955073248871</v>
      </c>
      <c r="C314" s="62">
        <v>0.70261790922130929</v>
      </c>
      <c r="D314" s="62">
        <f t="shared" si="4"/>
        <v>0.5127354235322259</v>
      </c>
      <c r="E314" s="62">
        <f t="shared" si="4"/>
        <v>1.019031435853865</v>
      </c>
    </row>
    <row r="315" spans="1:5" x14ac:dyDescent="0.2">
      <c r="A315" s="61">
        <v>45373</v>
      </c>
      <c r="B315" s="62">
        <v>0.40989526547984184</v>
      </c>
      <c r="C315" s="62">
        <v>0.69254164466875334</v>
      </c>
      <c r="D315" s="62">
        <f t="shared" si="4"/>
        <v>0.5066599775392584</v>
      </c>
      <c r="E315" s="62">
        <f t="shared" si="4"/>
        <v>0.99878929481733136</v>
      </c>
    </row>
    <row r="316" spans="1:5" x14ac:dyDescent="0.2">
      <c r="A316" s="61">
        <v>45376</v>
      </c>
      <c r="B316" s="62">
        <v>0.41237882159597533</v>
      </c>
      <c r="C316" s="62">
        <v>0.70727796509460816</v>
      </c>
      <c r="D316" s="62">
        <f t="shared" si="4"/>
        <v>0.51040650256825515</v>
      </c>
      <c r="E316" s="62">
        <f t="shared" si="4"/>
        <v>1.0284621920135928</v>
      </c>
    </row>
    <row r="317" spans="1:5" x14ac:dyDescent="0.2">
      <c r="A317" s="61">
        <v>45377</v>
      </c>
      <c r="B317" s="62">
        <v>0.41356959340849458</v>
      </c>
      <c r="C317" s="62">
        <v>0.72340893864626177</v>
      </c>
      <c r="D317" s="62">
        <f t="shared" si="4"/>
        <v>0.51220612331314141</v>
      </c>
      <c r="E317" s="62">
        <f t="shared" si="4"/>
        <v>1.0614485981308404</v>
      </c>
    </row>
    <row r="318" spans="1:5" x14ac:dyDescent="0.2">
      <c r="A318" s="61">
        <v>45378</v>
      </c>
      <c r="B318" s="62">
        <v>0.41919966641695483</v>
      </c>
      <c r="C318" s="62">
        <v>0.73337426578631904</v>
      </c>
      <c r="D318" s="62">
        <f t="shared" si="4"/>
        <v>0.52074396597750083</v>
      </c>
      <c r="E318" s="62">
        <f t="shared" si="4"/>
        <v>1.0820943075615967</v>
      </c>
    </row>
    <row r="319" spans="1:5" x14ac:dyDescent="0.2">
      <c r="A319" s="61">
        <v>45379</v>
      </c>
      <c r="B319" s="62">
        <v>0.42182326884436372</v>
      </c>
      <c r="C319" s="62">
        <v>0.72589931801804297</v>
      </c>
      <c r="D319" s="62">
        <f t="shared" si="4"/>
        <v>0.5247390319789369</v>
      </c>
      <c r="E319" s="62">
        <f t="shared" si="4"/>
        <v>1.0665887850467284</v>
      </c>
    </row>
    <row r="320" spans="1:5" x14ac:dyDescent="0.2">
      <c r="A320" s="61">
        <v>45380</v>
      </c>
      <c r="B320" s="62">
        <v>0.42777034670054365</v>
      </c>
      <c r="C320" s="62">
        <v>0.7392432629864556</v>
      </c>
      <c r="D320" s="62">
        <f t="shared" si="4"/>
        <v>0.5338337905259849</v>
      </c>
      <c r="E320" s="62">
        <f t="shared" si="4"/>
        <v>1.0943500424808827</v>
      </c>
    </row>
    <row r="321" spans="1:5" x14ac:dyDescent="0.2">
      <c r="A321" s="61">
        <v>45383</v>
      </c>
      <c r="B321" s="62">
        <v>0.43695823299057451</v>
      </c>
      <c r="C321" s="62">
        <v>0.749414278764998</v>
      </c>
      <c r="D321" s="62">
        <f t="shared" si="4"/>
        <v>0.54799142073383855</v>
      </c>
      <c r="E321" s="62">
        <f t="shared" si="4"/>
        <v>1.1157604078164818</v>
      </c>
    </row>
    <row r="322" spans="1:5" x14ac:dyDescent="0.2">
      <c r="A322" s="61">
        <v>45384</v>
      </c>
      <c r="B322" s="62">
        <v>0.43933403185641218</v>
      </c>
      <c r="C322" s="62">
        <v>0.75272172352398259</v>
      </c>
      <c r="D322" s="62">
        <f t="shared" si="4"/>
        <v>0.55167350921442471</v>
      </c>
      <c r="E322" s="62">
        <f t="shared" si="4"/>
        <v>1.1227697536108741</v>
      </c>
    </row>
    <row r="323" spans="1:5" x14ac:dyDescent="0.2">
      <c r="A323" s="61">
        <v>45385</v>
      </c>
      <c r="B323" s="62">
        <v>0.4465161023094823</v>
      </c>
      <c r="C323" s="62">
        <v>0.76291573526733603</v>
      </c>
      <c r="D323" s="62">
        <f t="shared" si="4"/>
        <v>0.56285785297420521</v>
      </c>
      <c r="E323" s="62">
        <f t="shared" si="4"/>
        <v>1.144519966015292</v>
      </c>
    </row>
    <row r="324" spans="1:5" x14ac:dyDescent="0.2">
      <c r="A324" s="61">
        <v>45386</v>
      </c>
      <c r="B324" s="62">
        <v>0.45003799871735134</v>
      </c>
      <c r="C324" s="62">
        <v>0.76978562962668007</v>
      </c>
      <c r="D324" s="62">
        <f t="shared" si="4"/>
        <v>0.56837178047388326</v>
      </c>
      <c r="E324" s="62">
        <f t="shared" si="4"/>
        <v>1.1593033135089201</v>
      </c>
    </row>
    <row r="325" spans="1:5" x14ac:dyDescent="0.2">
      <c r="A325" s="61">
        <v>45387</v>
      </c>
      <c r="B325" s="62">
        <v>0.44645131029183627</v>
      </c>
      <c r="C325" s="62">
        <v>0.76626774342898152</v>
      </c>
      <c r="D325" s="62">
        <f t="shared" si="4"/>
        <v>0.56275659554098922</v>
      </c>
      <c r="E325" s="62">
        <f t="shared" si="4"/>
        <v>1.1517204757858952</v>
      </c>
    </row>
    <row r="326" spans="1:5" x14ac:dyDescent="0.2">
      <c r="A326" s="61">
        <v>45390</v>
      </c>
      <c r="B326" s="62">
        <v>0.45291274703227358</v>
      </c>
      <c r="C326" s="62">
        <v>0.78207455574315254</v>
      </c>
      <c r="D326" s="62">
        <f t="shared" si="4"/>
        <v>0.57288694147320185</v>
      </c>
      <c r="E326" s="62">
        <f t="shared" si="4"/>
        <v>1.1860025488530153</v>
      </c>
    </row>
    <row r="327" spans="1:5" x14ac:dyDescent="0.2">
      <c r="A327" s="61">
        <v>45391</v>
      </c>
      <c r="B327" s="62">
        <v>0.45199934989281176</v>
      </c>
      <c r="C327" s="62">
        <v>0.77212403055861112</v>
      </c>
      <c r="D327" s="62">
        <f t="shared" si="4"/>
        <v>0.57145092696577326</v>
      </c>
      <c r="E327" s="62">
        <f t="shared" si="4"/>
        <v>1.164358538657603</v>
      </c>
    </row>
    <row r="328" spans="1:5" x14ac:dyDescent="0.2">
      <c r="A328" s="61">
        <v>45392</v>
      </c>
      <c r="B328" s="62">
        <v>0.45925128840081508</v>
      </c>
      <c r="C328" s="62">
        <v>0.7771360816952696</v>
      </c>
      <c r="D328" s="62">
        <f t="shared" ref="D328:E391" si="5">EXP(B328)-1</f>
        <v>0.58288841430859417</v>
      </c>
      <c r="E328" s="62">
        <f t="shared" si="5"/>
        <v>1.1752336448598117</v>
      </c>
    </row>
    <row r="329" spans="1:5" x14ac:dyDescent="0.2">
      <c r="A329" s="61">
        <v>45393</v>
      </c>
      <c r="B329" s="62">
        <v>0.45937340556366174</v>
      </c>
      <c r="C329" s="62">
        <v>0.77260478800612031</v>
      </c>
      <c r="D329" s="62">
        <f t="shared" si="5"/>
        <v>0.58308172395382507</v>
      </c>
      <c r="E329" s="62">
        <f t="shared" si="5"/>
        <v>1.1653993203058612</v>
      </c>
    </row>
    <row r="330" spans="1:5" x14ac:dyDescent="0.2">
      <c r="A330" s="61">
        <v>45394</v>
      </c>
      <c r="B330" s="62">
        <v>0.46421986439487384</v>
      </c>
      <c r="C330" s="62">
        <v>0.77302648687035014</v>
      </c>
      <c r="D330" s="62">
        <f t="shared" si="5"/>
        <v>0.59077268626764901</v>
      </c>
      <c r="E330" s="62">
        <f t="shared" si="5"/>
        <v>1.166312659303312</v>
      </c>
    </row>
    <row r="331" spans="1:5" x14ac:dyDescent="0.2">
      <c r="A331" s="61">
        <v>45397</v>
      </c>
      <c r="B331" s="62">
        <v>0.46882409022290578</v>
      </c>
      <c r="C331" s="62">
        <v>0.77308531443696482</v>
      </c>
      <c r="D331" s="62">
        <f t="shared" si="5"/>
        <v>0.59811385017581786</v>
      </c>
      <c r="E331" s="62">
        <f t="shared" si="5"/>
        <v>1.1664401019541191</v>
      </c>
    </row>
    <row r="332" spans="1:5" x14ac:dyDescent="0.2">
      <c r="A332" s="61">
        <v>45398</v>
      </c>
      <c r="B332" s="62">
        <v>0.46615651067205827</v>
      </c>
      <c r="C332" s="62">
        <v>0.7720062588001424</v>
      </c>
      <c r="D332" s="62">
        <f t="shared" si="5"/>
        <v>0.5938564353701401</v>
      </c>
      <c r="E332" s="62">
        <f t="shared" si="5"/>
        <v>1.1641036533559883</v>
      </c>
    </row>
    <row r="333" spans="1:5" x14ac:dyDescent="0.2">
      <c r="A333" s="61">
        <v>45399</v>
      </c>
      <c r="B333" s="62">
        <v>0.46359181729674709</v>
      </c>
      <c r="C333" s="62">
        <v>0.76430140763902277</v>
      </c>
      <c r="D333" s="62">
        <f t="shared" si="5"/>
        <v>0.58977391976729021</v>
      </c>
      <c r="E333" s="62">
        <f t="shared" si="5"/>
        <v>1.1474936278674579</v>
      </c>
    </row>
    <row r="334" spans="1:5" x14ac:dyDescent="0.2">
      <c r="A334" s="61">
        <v>45400</v>
      </c>
      <c r="B334" s="62">
        <v>0.46409833767186598</v>
      </c>
      <c r="C334" s="62">
        <v>0.76061524242348022</v>
      </c>
      <c r="D334" s="62">
        <f t="shared" si="5"/>
        <v>0.59057937662241833</v>
      </c>
      <c r="E334" s="62">
        <f t="shared" si="5"/>
        <v>1.1395921835174159</v>
      </c>
    </row>
    <row r="335" spans="1:5" x14ac:dyDescent="0.2">
      <c r="A335" s="61">
        <v>45401</v>
      </c>
      <c r="B335" s="62">
        <v>0.46844673553238847</v>
      </c>
      <c r="C335" s="62">
        <v>0.77480938523743803</v>
      </c>
      <c r="D335" s="62">
        <f t="shared" si="5"/>
        <v>0.59751090818712194</v>
      </c>
      <c r="E335" s="62">
        <f t="shared" si="5"/>
        <v>1.1701784197111289</v>
      </c>
    </row>
    <row r="336" spans="1:5" x14ac:dyDescent="0.2">
      <c r="A336" s="61">
        <v>45404</v>
      </c>
      <c r="B336" s="62">
        <v>0.47083233101201166</v>
      </c>
      <c r="C336" s="62">
        <v>0.77295785033509568</v>
      </c>
      <c r="D336" s="62">
        <f t="shared" si="5"/>
        <v>0.60132647237512926</v>
      </c>
      <c r="E336" s="62">
        <f t="shared" si="5"/>
        <v>1.1661639762107043</v>
      </c>
    </row>
    <row r="337" spans="1:5" x14ac:dyDescent="0.2">
      <c r="A337" s="61">
        <v>45405</v>
      </c>
      <c r="B337" s="62">
        <v>0.4593414239385562</v>
      </c>
      <c r="C337" s="62">
        <v>0.76024786366674801</v>
      </c>
      <c r="D337" s="62">
        <f t="shared" si="5"/>
        <v>0.58303109523721663</v>
      </c>
      <c r="E337" s="62">
        <f t="shared" si="5"/>
        <v>1.1388062871707718</v>
      </c>
    </row>
    <row r="338" spans="1:5" x14ac:dyDescent="0.2">
      <c r="A338" s="61">
        <v>45406</v>
      </c>
      <c r="B338" s="62">
        <v>0.45628683057728409</v>
      </c>
      <c r="C338" s="62">
        <v>0.75023715063409047</v>
      </c>
      <c r="D338" s="62">
        <f t="shared" si="5"/>
        <v>0.57820295671704791</v>
      </c>
      <c r="E338" s="62">
        <f t="shared" si="5"/>
        <v>1.1175021240441785</v>
      </c>
    </row>
    <row r="339" spans="1:5" x14ac:dyDescent="0.2">
      <c r="A339" s="61">
        <v>45407</v>
      </c>
      <c r="B339" s="62">
        <v>0.45944027292935935</v>
      </c>
      <c r="C339" s="62">
        <v>0.74725352819440793</v>
      </c>
      <c r="D339" s="62">
        <f t="shared" si="5"/>
        <v>0.58318758399764148</v>
      </c>
      <c r="E339" s="62">
        <f t="shared" si="5"/>
        <v>1.1111937128292251</v>
      </c>
    </row>
    <row r="340" spans="1:5" x14ac:dyDescent="0.2">
      <c r="A340" s="61">
        <v>45408</v>
      </c>
      <c r="B340" s="62">
        <v>0.46234613357405463</v>
      </c>
      <c r="C340" s="62">
        <v>0.75539974339098026</v>
      </c>
      <c r="D340" s="62">
        <f t="shared" si="5"/>
        <v>0.58779479720897476</v>
      </c>
      <c r="E340" s="62">
        <f t="shared" si="5"/>
        <v>1.128462192013592</v>
      </c>
    </row>
    <row r="341" spans="1:5" x14ac:dyDescent="0.2">
      <c r="A341" s="61">
        <v>45411</v>
      </c>
      <c r="B341" s="62">
        <v>0.47051898881245896</v>
      </c>
      <c r="C341" s="62">
        <v>0.75983067550884031</v>
      </c>
      <c r="D341" s="62">
        <f t="shared" si="5"/>
        <v>0.6008247878196491</v>
      </c>
      <c r="E341" s="62">
        <f t="shared" si="5"/>
        <v>1.1379141886151212</v>
      </c>
    </row>
    <row r="342" spans="1:5" x14ac:dyDescent="0.2">
      <c r="A342" s="61">
        <v>45412</v>
      </c>
      <c r="B342" s="62">
        <v>0.46814417282395926</v>
      </c>
      <c r="C342" s="62">
        <v>0.75486071901203133</v>
      </c>
      <c r="D342" s="62">
        <f t="shared" si="5"/>
        <v>0.59702763407404458</v>
      </c>
      <c r="E342" s="62">
        <f t="shared" si="5"/>
        <v>1.1273152081563276</v>
      </c>
    </row>
    <row r="343" spans="1:5" x14ac:dyDescent="0.2">
      <c r="A343" s="61">
        <v>45414</v>
      </c>
      <c r="B343" s="62">
        <v>0.46033237901256507</v>
      </c>
      <c r="C343" s="62">
        <v>0.75509033899197497</v>
      </c>
      <c r="D343" s="62">
        <f t="shared" si="5"/>
        <v>0.58460058545206617</v>
      </c>
      <c r="E343" s="62">
        <f t="shared" si="5"/>
        <v>1.1278037383177546</v>
      </c>
    </row>
    <row r="344" spans="1:5" x14ac:dyDescent="0.2">
      <c r="A344" s="61">
        <v>45415</v>
      </c>
      <c r="B344" s="62">
        <v>0.46002444536111808</v>
      </c>
      <c r="C344" s="62">
        <v>0.74971540800190262</v>
      </c>
      <c r="D344" s="62">
        <f t="shared" si="5"/>
        <v>0.58411270872838861</v>
      </c>
      <c r="E344" s="62">
        <f t="shared" si="5"/>
        <v>1.116397621070516</v>
      </c>
    </row>
    <row r="345" spans="1:5" x14ac:dyDescent="0.2">
      <c r="A345" s="61">
        <v>45418</v>
      </c>
      <c r="B345" s="62">
        <v>0.45836112724033024</v>
      </c>
      <c r="C345" s="62">
        <v>0.74625700587389265</v>
      </c>
      <c r="D345" s="62">
        <f t="shared" si="5"/>
        <v>0.58148001546476968</v>
      </c>
      <c r="E345" s="62">
        <f t="shared" si="5"/>
        <v>1.1090909090909067</v>
      </c>
    </row>
    <row r="346" spans="1:5" x14ac:dyDescent="0.2">
      <c r="A346" s="61">
        <v>45419</v>
      </c>
      <c r="B346" s="62">
        <v>0.45590179672163461</v>
      </c>
      <c r="C346" s="62">
        <v>0.7484400065044069</v>
      </c>
      <c r="D346" s="62">
        <f t="shared" si="5"/>
        <v>0.57759541211775134</v>
      </c>
      <c r="E346" s="62">
        <f t="shared" si="5"/>
        <v>1.1137000849617644</v>
      </c>
    </row>
    <row r="347" spans="1:5" x14ac:dyDescent="0.2">
      <c r="A347" s="61">
        <v>45420</v>
      </c>
      <c r="B347" s="62">
        <v>0.45733908332577489</v>
      </c>
      <c r="C347" s="62">
        <v>0.75511030345523089</v>
      </c>
      <c r="D347" s="62">
        <f t="shared" si="5"/>
        <v>0.57986449914391236</v>
      </c>
      <c r="E347" s="62">
        <f t="shared" si="5"/>
        <v>1.1278462192013565</v>
      </c>
    </row>
    <row r="348" spans="1:5" x14ac:dyDescent="0.2">
      <c r="A348" s="61">
        <v>45422</v>
      </c>
      <c r="B348" s="62">
        <v>0.46234903231382779</v>
      </c>
      <c r="C348" s="62">
        <v>0.76388590749949103</v>
      </c>
      <c r="D348" s="62">
        <f t="shared" si="5"/>
        <v>0.58779939981957585</v>
      </c>
      <c r="E348" s="62">
        <f t="shared" si="5"/>
        <v>1.1466015293118073</v>
      </c>
    </row>
    <row r="349" spans="1:5" x14ac:dyDescent="0.2">
      <c r="A349" s="61">
        <v>45425</v>
      </c>
      <c r="B349" s="62">
        <v>0.46447155134970564</v>
      </c>
      <c r="C349" s="62">
        <v>0.76836813913458024</v>
      </c>
      <c r="D349" s="62">
        <f t="shared" si="5"/>
        <v>0.59117311338991296</v>
      </c>
      <c r="E349" s="62">
        <f t="shared" si="5"/>
        <v>1.1562446898895469</v>
      </c>
    </row>
    <row r="350" spans="1:5" x14ac:dyDescent="0.2">
      <c r="A350" s="61">
        <v>45426</v>
      </c>
      <c r="B350" s="62">
        <v>0.46644235406358747</v>
      </c>
      <c r="C350" s="62">
        <v>0.76687958152808</v>
      </c>
      <c r="D350" s="62">
        <f t="shared" si="5"/>
        <v>0.5943120938196127</v>
      </c>
      <c r="E350" s="62">
        <f t="shared" si="5"/>
        <v>1.1530373831775678</v>
      </c>
    </row>
    <row r="351" spans="1:5" x14ac:dyDescent="0.2">
      <c r="A351" s="61">
        <v>45427</v>
      </c>
      <c r="B351" s="62">
        <v>0.46840063665027826</v>
      </c>
      <c r="C351" s="62">
        <v>0.76136943517531497</v>
      </c>
      <c r="D351" s="62">
        <f t="shared" si="5"/>
        <v>0.59743726641751027</v>
      </c>
      <c r="E351" s="62">
        <f t="shared" si="5"/>
        <v>1.141206457094305</v>
      </c>
    </row>
    <row r="352" spans="1:5" x14ac:dyDescent="0.2">
      <c r="A352" s="61">
        <v>45428</v>
      </c>
      <c r="B352" s="62">
        <v>0.47286809978683919</v>
      </c>
      <c r="C352" s="62">
        <v>0.75523008186531582</v>
      </c>
      <c r="D352" s="62">
        <f t="shared" si="5"/>
        <v>0.60458972329104932</v>
      </c>
      <c r="E352" s="62">
        <f t="shared" si="5"/>
        <v>1.1281011045029712</v>
      </c>
    </row>
    <row r="353" spans="1:5" x14ac:dyDescent="0.2">
      <c r="A353" s="61">
        <v>45429</v>
      </c>
      <c r="B353" s="62">
        <v>0.47734139416760896</v>
      </c>
      <c r="C353" s="62">
        <v>0.7548008094754135</v>
      </c>
      <c r="D353" s="62">
        <f t="shared" si="5"/>
        <v>0.61178360365999418</v>
      </c>
      <c r="E353" s="62">
        <f t="shared" si="5"/>
        <v>1.12718776550552</v>
      </c>
    </row>
    <row r="354" spans="1:5" x14ac:dyDescent="0.2">
      <c r="A354" s="61">
        <v>45432</v>
      </c>
      <c r="B354" s="62">
        <v>0.46764258155842725</v>
      </c>
      <c r="C354" s="62">
        <v>0.75227135195983508</v>
      </c>
      <c r="D354" s="62">
        <f t="shared" si="5"/>
        <v>0.59622677982951777</v>
      </c>
      <c r="E354" s="62">
        <f t="shared" si="5"/>
        <v>1.1218139337298192</v>
      </c>
    </row>
    <row r="355" spans="1:5" x14ac:dyDescent="0.2">
      <c r="A355" s="61">
        <v>45433</v>
      </c>
      <c r="B355" s="62">
        <v>0.45612641782033464</v>
      </c>
      <c r="C355" s="62">
        <v>0.74890215086241518</v>
      </c>
      <c r="D355" s="62">
        <f t="shared" si="5"/>
        <v>0.57794981313400795</v>
      </c>
      <c r="E355" s="62">
        <f t="shared" si="5"/>
        <v>1.1146771452846194</v>
      </c>
    </row>
    <row r="356" spans="1:5" x14ac:dyDescent="0.2">
      <c r="A356" s="61">
        <v>45434</v>
      </c>
      <c r="B356" s="62">
        <v>0.4608579711506558</v>
      </c>
      <c r="C356" s="62">
        <v>0.74471496998056608</v>
      </c>
      <c r="D356" s="62">
        <f t="shared" si="5"/>
        <v>0.58543365797079927</v>
      </c>
      <c r="E356" s="62">
        <f t="shared" si="5"/>
        <v>1.1058411214953243</v>
      </c>
    </row>
    <row r="357" spans="1:5" x14ac:dyDescent="0.2">
      <c r="A357" s="61">
        <v>45435</v>
      </c>
      <c r="B357" s="62">
        <v>0.46032076059621335</v>
      </c>
      <c r="C357" s="62">
        <v>0.73761925986872323</v>
      </c>
      <c r="D357" s="62">
        <f t="shared" si="5"/>
        <v>0.58458217500966358</v>
      </c>
      <c r="E357" s="62">
        <f t="shared" si="5"/>
        <v>1.090951571792691</v>
      </c>
    </row>
    <row r="358" spans="1:5" x14ac:dyDescent="0.2">
      <c r="A358" s="61">
        <v>45436</v>
      </c>
      <c r="B358" s="62">
        <v>0.44678406106899371</v>
      </c>
      <c r="C358" s="62">
        <v>0.72333681050543575</v>
      </c>
      <c r="D358" s="62">
        <f t="shared" si="5"/>
        <v>0.56327669053887197</v>
      </c>
      <c r="E358" s="62">
        <f t="shared" si="5"/>
        <v>1.0612999150382305</v>
      </c>
    </row>
    <row r="359" spans="1:5" x14ac:dyDescent="0.2">
      <c r="A359" s="61">
        <v>45439</v>
      </c>
      <c r="B359" s="62">
        <v>0.41772464831755818</v>
      </c>
      <c r="C359" s="62">
        <v>0.6970160673849195</v>
      </c>
      <c r="D359" s="62">
        <f t="shared" si="5"/>
        <v>0.51850249461494369</v>
      </c>
      <c r="E359" s="62">
        <f t="shared" si="5"/>
        <v>1.0077527612574322</v>
      </c>
    </row>
    <row r="360" spans="1:5" x14ac:dyDescent="0.2">
      <c r="A360" s="61">
        <v>45440</v>
      </c>
      <c r="B360" s="62">
        <v>0.41884246950079118</v>
      </c>
      <c r="C360" s="62">
        <v>0.70607305099540385</v>
      </c>
      <c r="D360" s="62">
        <f t="shared" si="5"/>
        <v>0.52020085792661419</v>
      </c>
      <c r="E360" s="62">
        <f t="shared" si="5"/>
        <v>1.026019541206455</v>
      </c>
    </row>
    <row r="361" spans="1:5" x14ac:dyDescent="0.2">
      <c r="A361" s="61">
        <v>45441</v>
      </c>
      <c r="B361" s="62">
        <v>0.42340980473847217</v>
      </c>
      <c r="C361" s="62">
        <v>0.69322151934305254</v>
      </c>
      <c r="D361" s="62">
        <f t="shared" si="5"/>
        <v>0.52716000515492234</v>
      </c>
      <c r="E361" s="62">
        <f t="shared" si="5"/>
        <v>1.0001486830926063</v>
      </c>
    </row>
    <row r="362" spans="1:5" x14ac:dyDescent="0.2">
      <c r="A362" s="61">
        <v>45442</v>
      </c>
      <c r="B362" s="62">
        <v>0.41254640719070984</v>
      </c>
      <c r="C362" s="62">
        <v>0.68456114802522194</v>
      </c>
      <c r="D362" s="62">
        <f t="shared" si="5"/>
        <v>0.51065964615129533</v>
      </c>
      <c r="E362" s="62">
        <f t="shared" si="5"/>
        <v>0.98290144435004012</v>
      </c>
    </row>
    <row r="363" spans="1:5" x14ac:dyDescent="0.2">
      <c r="A363" s="61">
        <v>45443</v>
      </c>
      <c r="B363" s="62">
        <v>0.3925468791697948</v>
      </c>
      <c r="C363" s="62">
        <v>0.65051368361433226</v>
      </c>
      <c r="D363" s="62">
        <f t="shared" si="5"/>
        <v>0.4807472798571335</v>
      </c>
      <c r="E363" s="62">
        <f t="shared" si="5"/>
        <v>0.91652506372132336</v>
      </c>
    </row>
    <row r="364" spans="1:5" x14ac:dyDescent="0.2">
      <c r="A364" s="61">
        <v>45446</v>
      </c>
      <c r="B364" s="62">
        <v>0.36871349841444789</v>
      </c>
      <c r="C364" s="62">
        <v>0.63282518924194742</v>
      </c>
      <c r="D364" s="62">
        <f t="shared" si="5"/>
        <v>0.44587329933538156</v>
      </c>
      <c r="E364" s="62">
        <f t="shared" si="5"/>
        <v>0.88292268479184188</v>
      </c>
    </row>
    <row r="365" spans="1:5" x14ac:dyDescent="0.2">
      <c r="A365" s="61">
        <v>45447</v>
      </c>
      <c r="B365" s="62">
        <v>0.3830966423840732</v>
      </c>
      <c r="C365" s="62">
        <v>0.67105923362858844</v>
      </c>
      <c r="D365" s="62">
        <f t="shared" si="5"/>
        <v>0.46681978017931614</v>
      </c>
      <c r="E365" s="62">
        <f t="shared" si="5"/>
        <v>0.95630841121495136</v>
      </c>
    </row>
    <row r="366" spans="1:5" x14ac:dyDescent="0.2">
      <c r="A366" s="61">
        <v>45448</v>
      </c>
      <c r="B366" s="62">
        <v>0.39100708451365124</v>
      </c>
      <c r="C366" s="62">
        <v>0.68381104083188549</v>
      </c>
      <c r="D366" s="62">
        <f t="shared" si="5"/>
        <v>0.47846898760977052</v>
      </c>
      <c r="E366" s="62">
        <f t="shared" si="5"/>
        <v>0.98141461342395764</v>
      </c>
    </row>
    <row r="367" spans="1:5" x14ac:dyDescent="0.2">
      <c r="A367" s="61">
        <v>45449</v>
      </c>
      <c r="B367" s="62">
        <v>0.38480529154077864</v>
      </c>
      <c r="C367" s="62">
        <v>0.6719816878561673</v>
      </c>
      <c r="D367" s="62">
        <f t="shared" si="5"/>
        <v>0.4693282029567154</v>
      </c>
      <c r="E367" s="62">
        <f t="shared" si="5"/>
        <v>0.95811384876805272</v>
      </c>
    </row>
    <row r="368" spans="1:5" x14ac:dyDescent="0.2">
      <c r="A368" s="61">
        <v>45450</v>
      </c>
      <c r="B368" s="62">
        <v>0.39751711610028995</v>
      </c>
      <c r="C368" s="62">
        <v>0.68679741172338626</v>
      </c>
      <c r="D368" s="62">
        <f t="shared" si="5"/>
        <v>0.48812526465010775</v>
      </c>
      <c r="E368" s="62">
        <f t="shared" si="5"/>
        <v>0.98734069668648905</v>
      </c>
    </row>
    <row r="369" spans="1:5" x14ac:dyDescent="0.2">
      <c r="A369" s="61">
        <v>45453</v>
      </c>
      <c r="B369" s="62">
        <v>0.3812153220158076</v>
      </c>
      <c r="C369" s="62">
        <v>0.674981912144763</v>
      </c>
      <c r="D369" s="62">
        <f t="shared" si="5"/>
        <v>0.46406281642947711</v>
      </c>
      <c r="E369" s="62">
        <f t="shared" si="5"/>
        <v>0.96399745114698199</v>
      </c>
    </row>
    <row r="370" spans="1:5" x14ac:dyDescent="0.2">
      <c r="A370" s="61">
        <v>45454</v>
      </c>
      <c r="B370" s="62">
        <v>0.37811710227186685</v>
      </c>
      <c r="C370" s="62">
        <v>0.66756791757710665</v>
      </c>
      <c r="D370" s="62">
        <f t="shared" si="5"/>
        <v>0.45953384759835592</v>
      </c>
      <c r="E370" s="62">
        <f t="shared" si="5"/>
        <v>0.94949022939676997</v>
      </c>
    </row>
    <row r="371" spans="1:5" x14ac:dyDescent="0.2">
      <c r="A371" s="61">
        <v>45456</v>
      </c>
      <c r="B371" s="62">
        <v>0.3783031402777608</v>
      </c>
      <c r="C371" s="62">
        <v>0.66987507513891276</v>
      </c>
      <c r="D371" s="62">
        <f t="shared" si="5"/>
        <v>0.45980540162379935</v>
      </c>
      <c r="E371" s="62">
        <f t="shared" si="5"/>
        <v>0.95399320305862223</v>
      </c>
    </row>
    <row r="372" spans="1:5" x14ac:dyDescent="0.2">
      <c r="A372" s="61">
        <v>45457</v>
      </c>
      <c r="B372" s="62">
        <v>0.39214893727027755</v>
      </c>
      <c r="C372" s="62">
        <v>0.68078346830541525</v>
      </c>
      <c r="D372" s="62">
        <f t="shared" si="5"/>
        <v>0.48015814570023929</v>
      </c>
      <c r="E372" s="62">
        <f t="shared" si="5"/>
        <v>0.97542480883602245</v>
      </c>
    </row>
    <row r="373" spans="1:5" x14ac:dyDescent="0.2">
      <c r="A373" s="61">
        <v>45460</v>
      </c>
      <c r="B373" s="62">
        <v>0.38207633183863177</v>
      </c>
      <c r="C373" s="62">
        <v>0.67103751857354021</v>
      </c>
      <c r="D373" s="62">
        <f t="shared" si="5"/>
        <v>0.4653239317340776</v>
      </c>
      <c r="E373" s="62">
        <f t="shared" si="5"/>
        <v>0.95626593033134966</v>
      </c>
    </row>
    <row r="374" spans="1:5" x14ac:dyDescent="0.2">
      <c r="A374" s="61">
        <v>45461</v>
      </c>
      <c r="B374" s="62">
        <v>0.35999481322830484</v>
      </c>
      <c r="C374" s="62">
        <v>0.64184270693001122</v>
      </c>
      <c r="D374" s="62">
        <f t="shared" si="5"/>
        <v>0.43332198022718305</v>
      </c>
      <c r="E374" s="62">
        <f t="shared" si="5"/>
        <v>0.89997875955819739</v>
      </c>
    </row>
    <row r="375" spans="1:5" x14ac:dyDescent="0.2">
      <c r="A375" s="61">
        <v>45462</v>
      </c>
      <c r="B375" s="62">
        <v>0.33176585864980956</v>
      </c>
      <c r="C375" s="62">
        <v>0.6077641981867753</v>
      </c>
      <c r="D375" s="62">
        <f t="shared" si="5"/>
        <v>0.3934265515400317</v>
      </c>
      <c r="E375" s="62">
        <f t="shared" si="5"/>
        <v>0.8363211554800325</v>
      </c>
    </row>
    <row r="376" spans="1:5" x14ac:dyDescent="0.2">
      <c r="A376" s="61">
        <v>45463</v>
      </c>
      <c r="B376" s="62">
        <v>0.36297032836297327</v>
      </c>
      <c r="C376" s="62">
        <v>0.63048738063410337</v>
      </c>
      <c r="D376" s="62">
        <f t="shared" si="5"/>
        <v>0.43759320286466297</v>
      </c>
      <c r="E376" s="62">
        <f t="shared" si="5"/>
        <v>0.87852591333899599</v>
      </c>
    </row>
    <row r="377" spans="1:5" x14ac:dyDescent="0.2">
      <c r="A377" s="61">
        <v>45464</v>
      </c>
      <c r="B377" s="62">
        <v>0.36005903414829155</v>
      </c>
      <c r="C377" s="62">
        <v>0.62219903671474841</v>
      </c>
      <c r="D377" s="62">
        <f t="shared" si="5"/>
        <v>0.43341403243919774</v>
      </c>
      <c r="E377" s="62">
        <f t="shared" si="5"/>
        <v>0.86302039082412785</v>
      </c>
    </row>
    <row r="378" spans="1:5" x14ac:dyDescent="0.2">
      <c r="A378" s="61">
        <v>45467</v>
      </c>
      <c r="B378" s="62">
        <v>0.3548114527290146</v>
      </c>
      <c r="C378" s="62">
        <v>0.61765108116561485</v>
      </c>
      <c r="D378" s="62">
        <f t="shared" si="5"/>
        <v>0.42591177716000339</v>
      </c>
      <c r="E378" s="62">
        <f t="shared" si="5"/>
        <v>0.85456669498725435</v>
      </c>
    </row>
    <row r="379" spans="1:5" x14ac:dyDescent="0.2">
      <c r="A379" s="61">
        <v>45468</v>
      </c>
      <c r="B379" s="62">
        <v>0.35910814309822059</v>
      </c>
      <c r="C379" s="62">
        <v>0.6167917334149231</v>
      </c>
      <c r="D379" s="62">
        <f t="shared" si="5"/>
        <v>0.43205165970138082</v>
      </c>
      <c r="E379" s="62">
        <f t="shared" si="5"/>
        <v>0.85297366185216505</v>
      </c>
    </row>
    <row r="380" spans="1:5" x14ac:dyDescent="0.2">
      <c r="A380" s="61">
        <v>45469</v>
      </c>
      <c r="B380" s="62">
        <v>0.37198056122075079</v>
      </c>
      <c r="C380" s="62">
        <v>0.62757725826893762</v>
      </c>
      <c r="D380" s="62">
        <f t="shared" si="5"/>
        <v>0.4506047830329345</v>
      </c>
      <c r="E380" s="62">
        <f t="shared" si="5"/>
        <v>0.87306711979609042</v>
      </c>
    </row>
    <row r="381" spans="1:5" x14ac:dyDescent="0.2">
      <c r="A381" s="61">
        <v>45470</v>
      </c>
      <c r="B381" s="62">
        <v>0.37154260639926273</v>
      </c>
      <c r="C381" s="62">
        <v>0.62276892822283214</v>
      </c>
      <c r="D381" s="62">
        <f t="shared" si="5"/>
        <v>0.44996962277003361</v>
      </c>
      <c r="E381" s="62">
        <f t="shared" si="5"/>
        <v>0.8640824129141873</v>
      </c>
    </row>
    <row r="382" spans="1:5" x14ac:dyDescent="0.2">
      <c r="A382" s="61">
        <v>45471</v>
      </c>
      <c r="B382" s="62">
        <v>0.37282419422067925</v>
      </c>
      <c r="C382" s="62">
        <v>0.62143487255335739</v>
      </c>
      <c r="D382" s="62">
        <f t="shared" si="5"/>
        <v>0.45182907745272982</v>
      </c>
      <c r="E382" s="62">
        <f t="shared" si="5"/>
        <v>0.86159728122344825</v>
      </c>
    </row>
    <row r="383" spans="1:5" x14ac:dyDescent="0.2">
      <c r="A383" s="61">
        <v>45474</v>
      </c>
      <c r="B383" s="62">
        <v>0.38286441703657459</v>
      </c>
      <c r="C383" s="62">
        <v>0.62619282946504007</v>
      </c>
      <c r="D383" s="62">
        <f t="shared" si="5"/>
        <v>0.46647918699486213</v>
      </c>
      <c r="E383" s="62">
        <f t="shared" si="5"/>
        <v>0.87047578589634544</v>
      </c>
    </row>
    <row r="384" spans="1:5" x14ac:dyDescent="0.2">
      <c r="A384" s="61">
        <v>45475</v>
      </c>
      <c r="B384" s="62">
        <v>0.39257796171259812</v>
      </c>
      <c r="C384" s="62">
        <v>0.62971821073406709</v>
      </c>
      <c r="D384" s="62">
        <f t="shared" si="5"/>
        <v>0.48079330596314107</v>
      </c>
      <c r="E384" s="62">
        <f t="shared" si="5"/>
        <v>0.87708156329651543</v>
      </c>
    </row>
    <row r="385" spans="1:5" x14ac:dyDescent="0.2">
      <c r="A385" s="61">
        <v>45476</v>
      </c>
      <c r="B385" s="62">
        <v>0.38814829631938469</v>
      </c>
      <c r="C385" s="62">
        <v>0.61508230187209367</v>
      </c>
      <c r="D385" s="62">
        <f t="shared" si="5"/>
        <v>0.47424839368889904</v>
      </c>
      <c r="E385" s="62">
        <f t="shared" si="5"/>
        <v>0.84980883602378832</v>
      </c>
    </row>
    <row r="386" spans="1:5" x14ac:dyDescent="0.2">
      <c r="A386" s="61">
        <v>45477</v>
      </c>
      <c r="B386" s="62">
        <v>0.36628808811695829</v>
      </c>
      <c r="C386" s="62">
        <v>0.59629375448866517</v>
      </c>
      <c r="D386" s="62">
        <f t="shared" si="5"/>
        <v>0.44237071266822392</v>
      </c>
      <c r="E386" s="62">
        <f t="shared" si="5"/>
        <v>0.81537807986405997</v>
      </c>
    </row>
    <row r="387" spans="1:5" x14ac:dyDescent="0.2">
      <c r="A387" s="61">
        <v>45478</v>
      </c>
      <c r="B387" s="62">
        <v>0.37121560202623699</v>
      </c>
      <c r="C387" s="62">
        <v>0.58860055054303984</v>
      </c>
      <c r="D387" s="62">
        <f t="shared" si="5"/>
        <v>0.4494955538781582</v>
      </c>
      <c r="E387" s="62">
        <f t="shared" si="5"/>
        <v>0.8014655904842809</v>
      </c>
    </row>
    <row r="388" spans="1:5" x14ac:dyDescent="0.2">
      <c r="A388" s="61">
        <v>45481</v>
      </c>
      <c r="B388" s="62">
        <v>0.36589551758885619</v>
      </c>
      <c r="C388" s="62">
        <v>0.57048021155517259</v>
      </c>
      <c r="D388" s="62">
        <f t="shared" si="5"/>
        <v>0.4418045915643336</v>
      </c>
      <c r="E388" s="62">
        <f t="shared" si="5"/>
        <v>0.76911639762106954</v>
      </c>
    </row>
    <row r="389" spans="1:5" x14ac:dyDescent="0.2">
      <c r="A389" s="61">
        <v>45482</v>
      </c>
      <c r="B389" s="62">
        <v>0.34051369871319781</v>
      </c>
      <c r="C389" s="62">
        <v>0.5150266426810457</v>
      </c>
      <c r="D389" s="62">
        <f t="shared" si="5"/>
        <v>0.40566949573798117</v>
      </c>
      <c r="E389" s="62">
        <f t="shared" si="5"/>
        <v>0.67368309260832548</v>
      </c>
    </row>
    <row r="390" spans="1:5" x14ac:dyDescent="0.2">
      <c r="A390" s="61">
        <v>45483</v>
      </c>
      <c r="B390" s="62">
        <v>0.31453467948562636</v>
      </c>
      <c r="C390" s="62">
        <v>0.48295570890946532</v>
      </c>
      <c r="D390" s="62">
        <f t="shared" si="5"/>
        <v>0.36962184951304233</v>
      </c>
      <c r="E390" s="62">
        <f t="shared" si="5"/>
        <v>0.62085811384876721</v>
      </c>
    </row>
    <row r="391" spans="1:5" x14ac:dyDescent="0.2">
      <c r="A391" s="61">
        <v>45484</v>
      </c>
      <c r="B391" s="62">
        <v>0.32005081623477666</v>
      </c>
      <c r="C391" s="62">
        <v>0.52496478522891765</v>
      </c>
      <c r="D391" s="62">
        <f t="shared" si="5"/>
        <v>0.37719774656184857</v>
      </c>
      <c r="E391" s="62">
        <f t="shared" si="5"/>
        <v>0.69039932030586137</v>
      </c>
    </row>
    <row r="392" spans="1:5" x14ac:dyDescent="0.2">
      <c r="A392" s="61">
        <v>45485</v>
      </c>
      <c r="B392" s="62">
        <v>0.31368074866264328</v>
      </c>
      <c r="C392" s="62">
        <v>0.52106192363552328</v>
      </c>
      <c r="D392" s="62">
        <f t="shared" ref="D392:E455" si="6">EXP(B392)-1</f>
        <v>0.36845278642045631</v>
      </c>
      <c r="E392" s="62">
        <f t="shared" si="6"/>
        <v>0.68381478334749279</v>
      </c>
    </row>
    <row r="393" spans="1:5" x14ac:dyDescent="0.2">
      <c r="A393" s="61">
        <v>45488</v>
      </c>
      <c r="B393" s="62">
        <v>0.29338681440135772</v>
      </c>
      <c r="C393" s="62">
        <v>0.50159882039849002</v>
      </c>
      <c r="D393" s="62">
        <f t="shared" si="6"/>
        <v>0.3409613933022797</v>
      </c>
      <c r="E393" s="62">
        <f t="shared" si="6"/>
        <v>0.65135938827527551</v>
      </c>
    </row>
    <row r="394" spans="1:5" x14ac:dyDescent="0.2">
      <c r="A394" s="61">
        <v>45489</v>
      </c>
      <c r="B394" s="62">
        <v>0.3040998491930087</v>
      </c>
      <c r="C394" s="62">
        <v>0.51179796312531722</v>
      </c>
      <c r="D394" s="62">
        <f t="shared" si="6"/>
        <v>0.35540438536737895</v>
      </c>
      <c r="E394" s="62">
        <f t="shared" si="6"/>
        <v>0.66828802039082347</v>
      </c>
    </row>
    <row r="395" spans="1:5" x14ac:dyDescent="0.2">
      <c r="A395" s="61">
        <v>45490</v>
      </c>
      <c r="B395" s="62">
        <v>0.30490771061064936</v>
      </c>
      <c r="C395" s="62">
        <v>0.51442999531366618</v>
      </c>
      <c r="D395" s="62">
        <f t="shared" si="6"/>
        <v>0.35649980669035353</v>
      </c>
      <c r="E395" s="62">
        <f t="shared" si="6"/>
        <v>0.6726847918436698</v>
      </c>
    </row>
    <row r="396" spans="1:5" x14ac:dyDescent="0.2">
      <c r="A396" s="61">
        <v>45491</v>
      </c>
      <c r="B396" s="62">
        <v>0.31616990398819478</v>
      </c>
      <c r="C396" s="62">
        <v>0.5285019479008608</v>
      </c>
      <c r="D396" s="62">
        <f t="shared" si="6"/>
        <v>0.37186332087559926</v>
      </c>
      <c r="E396" s="62">
        <f t="shared" si="6"/>
        <v>0.69638912489379723</v>
      </c>
    </row>
    <row r="397" spans="1:5" x14ac:dyDescent="0.2">
      <c r="A397" s="61">
        <v>45492</v>
      </c>
      <c r="B397" s="62">
        <v>0.32539376155857819</v>
      </c>
      <c r="C397" s="62">
        <v>0.53947252731776174</v>
      </c>
      <c r="D397" s="62">
        <f t="shared" si="6"/>
        <v>0.38457573135482304</v>
      </c>
      <c r="E397" s="62">
        <f t="shared" si="6"/>
        <v>0.71510195412064537</v>
      </c>
    </row>
    <row r="398" spans="1:5" x14ac:dyDescent="0.2">
      <c r="A398" s="61">
        <v>45495</v>
      </c>
      <c r="B398" s="62">
        <v>0.3307975852236526</v>
      </c>
      <c r="C398" s="62">
        <v>0.53980684917376165</v>
      </c>
      <c r="D398" s="62">
        <f t="shared" si="6"/>
        <v>0.39207798663401761</v>
      </c>
      <c r="E398" s="62">
        <f t="shared" si="6"/>
        <v>0.71567544604927735</v>
      </c>
    </row>
    <row r="399" spans="1:5" x14ac:dyDescent="0.2">
      <c r="A399" s="61">
        <v>45496</v>
      </c>
      <c r="B399" s="62">
        <v>0.33194420949943093</v>
      </c>
      <c r="C399" s="62">
        <v>0.53735255602980569</v>
      </c>
      <c r="D399" s="62">
        <f t="shared" si="6"/>
        <v>0.39367509251247168</v>
      </c>
      <c r="E399" s="62">
        <f t="shared" si="6"/>
        <v>0.71146983857264168</v>
      </c>
    </row>
    <row r="400" spans="1:5" x14ac:dyDescent="0.2">
      <c r="A400" s="61">
        <v>45497</v>
      </c>
      <c r="B400" s="62">
        <v>0.33975704479056618</v>
      </c>
      <c r="C400" s="62">
        <v>0.54360037261344585</v>
      </c>
      <c r="D400" s="62">
        <f t="shared" si="6"/>
        <v>0.404606292689212</v>
      </c>
      <c r="E400" s="62">
        <f t="shared" si="6"/>
        <v>0.72219626168224216</v>
      </c>
    </row>
    <row r="401" spans="1:5" x14ac:dyDescent="0.2">
      <c r="A401" s="61">
        <v>45498</v>
      </c>
      <c r="B401" s="62">
        <v>0.33634664321687041</v>
      </c>
      <c r="C401" s="62">
        <v>0.54437707168161831</v>
      </c>
      <c r="D401" s="62">
        <f t="shared" si="6"/>
        <v>0.3998241802750504</v>
      </c>
      <c r="E401" s="62">
        <f t="shared" si="6"/>
        <v>0.72353440951571746</v>
      </c>
    </row>
    <row r="402" spans="1:5" x14ac:dyDescent="0.2">
      <c r="A402" s="61">
        <v>45499</v>
      </c>
      <c r="B402" s="62">
        <v>0.32039164331177467</v>
      </c>
      <c r="C402" s="62">
        <v>0.5207843666399361</v>
      </c>
      <c r="D402" s="62">
        <f t="shared" si="6"/>
        <v>0.3776672128431231</v>
      </c>
      <c r="E402" s="62">
        <f t="shared" si="6"/>
        <v>0.68334749362786673</v>
      </c>
    </row>
    <row r="403" spans="1:5" x14ac:dyDescent="0.2">
      <c r="A403" s="61">
        <v>45502</v>
      </c>
      <c r="B403" s="62">
        <v>0.29114299298619251</v>
      </c>
      <c r="C403" s="62">
        <v>0.48893960426520772</v>
      </c>
      <c r="D403" s="62">
        <f t="shared" si="6"/>
        <v>0.33795588858000092</v>
      </c>
      <c r="E403" s="62">
        <f t="shared" si="6"/>
        <v>0.63058623619371224</v>
      </c>
    </row>
    <row r="404" spans="1:5" x14ac:dyDescent="0.2">
      <c r="A404" s="61">
        <v>45503</v>
      </c>
      <c r="B404" s="62">
        <v>0.30407268284667682</v>
      </c>
      <c r="C404" s="62">
        <v>0.50217746086674653</v>
      </c>
      <c r="D404" s="62">
        <f t="shared" si="6"/>
        <v>0.35536756448257312</v>
      </c>
      <c r="E404" s="62">
        <f t="shared" si="6"/>
        <v>0.65231520815632926</v>
      </c>
    </row>
    <row r="405" spans="1:5" x14ac:dyDescent="0.2">
      <c r="A405" s="61">
        <v>45504</v>
      </c>
      <c r="B405" s="62">
        <v>0.30335930217349688</v>
      </c>
      <c r="C405" s="62">
        <v>0.50835443355177135</v>
      </c>
      <c r="D405" s="62">
        <f t="shared" si="6"/>
        <v>0.35440101625641907</v>
      </c>
      <c r="E405" s="62">
        <f t="shared" si="6"/>
        <v>0.66255310110450272</v>
      </c>
    </row>
    <row r="406" spans="1:5" x14ac:dyDescent="0.2">
      <c r="A406" s="61">
        <v>45505</v>
      </c>
      <c r="B406" s="62">
        <v>0.30098109076640434</v>
      </c>
      <c r="C406" s="62">
        <v>0.51600336010049974</v>
      </c>
      <c r="D406" s="62">
        <f t="shared" si="6"/>
        <v>0.35118379144650702</v>
      </c>
      <c r="E406" s="62">
        <f t="shared" si="6"/>
        <v>0.67531860662701737</v>
      </c>
    </row>
    <row r="407" spans="1:5" x14ac:dyDescent="0.2">
      <c r="A407" s="61">
        <v>45506</v>
      </c>
      <c r="B407" s="62">
        <v>0.28840442135929256</v>
      </c>
      <c r="C407" s="62">
        <v>0.50846940911958982</v>
      </c>
      <c r="D407" s="62">
        <f t="shared" si="6"/>
        <v>0.33429681315241844</v>
      </c>
      <c r="E407" s="62">
        <f t="shared" si="6"/>
        <v>0.66274426508071316</v>
      </c>
    </row>
    <row r="408" spans="1:5" x14ac:dyDescent="0.2">
      <c r="A408" s="61">
        <v>45509</v>
      </c>
      <c r="B408" s="62">
        <v>0.26386288393807283</v>
      </c>
      <c r="C408" s="62">
        <v>0.48414750269997386</v>
      </c>
      <c r="D408" s="62">
        <f t="shared" si="6"/>
        <v>0.30194966585046878</v>
      </c>
      <c r="E408" s="62">
        <f t="shared" si="6"/>
        <v>0.62279099405267591</v>
      </c>
    </row>
    <row r="409" spans="1:5" x14ac:dyDescent="0.2">
      <c r="A409" s="61">
        <v>45510</v>
      </c>
      <c r="B409" s="62">
        <v>0.26458026563178605</v>
      </c>
      <c r="C409" s="62">
        <v>0.48038393401799068</v>
      </c>
      <c r="D409" s="62">
        <f t="shared" si="6"/>
        <v>0.30288399580241765</v>
      </c>
      <c r="E409" s="62">
        <f t="shared" si="6"/>
        <v>0.61669498725573435</v>
      </c>
    </row>
    <row r="410" spans="1:5" x14ac:dyDescent="0.2">
      <c r="A410" s="61">
        <v>45511</v>
      </c>
      <c r="B410" s="62">
        <v>0.28007037588609807</v>
      </c>
      <c r="C410" s="62">
        <v>0.49793921113915496</v>
      </c>
      <c r="D410" s="62">
        <f t="shared" si="6"/>
        <v>0.32322293204705566</v>
      </c>
      <c r="E410" s="62">
        <f t="shared" si="6"/>
        <v>0.64532710280373773</v>
      </c>
    </row>
    <row r="411" spans="1:5" x14ac:dyDescent="0.2">
      <c r="A411" s="61">
        <v>45512</v>
      </c>
      <c r="B411" s="62">
        <v>0.27223787986448011</v>
      </c>
      <c r="C411" s="62">
        <v>0.49801666547340895</v>
      </c>
      <c r="D411" s="62">
        <f t="shared" si="6"/>
        <v>0.31289927646961213</v>
      </c>
      <c r="E411" s="62">
        <f t="shared" si="6"/>
        <v>0.64545454545454461</v>
      </c>
    </row>
    <row r="412" spans="1:5" x14ac:dyDescent="0.2">
      <c r="A412" s="61">
        <v>45513</v>
      </c>
      <c r="B412" s="62">
        <v>0.27075738562830082</v>
      </c>
      <c r="C412" s="62">
        <v>0.49543161595197022</v>
      </c>
      <c r="D412" s="62">
        <f t="shared" si="6"/>
        <v>0.31095697479610274</v>
      </c>
      <c r="E412" s="62">
        <f t="shared" si="6"/>
        <v>0.64120645709430657</v>
      </c>
    </row>
    <row r="413" spans="1:5" x14ac:dyDescent="0.2">
      <c r="A413" s="61">
        <v>45516</v>
      </c>
      <c r="B413" s="62">
        <v>0.26952079214481234</v>
      </c>
      <c r="C413" s="62">
        <v>0.50099410488583584</v>
      </c>
      <c r="D413" s="62">
        <f t="shared" si="6"/>
        <v>0.30933685586464499</v>
      </c>
      <c r="E413" s="62">
        <f t="shared" si="6"/>
        <v>0.65036108751061916</v>
      </c>
    </row>
    <row r="414" spans="1:5" x14ac:dyDescent="0.2">
      <c r="A414" s="61">
        <v>45517</v>
      </c>
      <c r="B414" s="62">
        <v>0.28342481358704696</v>
      </c>
      <c r="C414" s="62">
        <v>0.5093249230866389</v>
      </c>
      <c r="D414" s="62">
        <f t="shared" si="6"/>
        <v>0.32766905388736345</v>
      </c>
      <c r="E414" s="62">
        <f t="shared" si="6"/>
        <v>0.66416737468139231</v>
      </c>
    </row>
    <row r="415" spans="1:5" x14ac:dyDescent="0.2">
      <c r="A415" s="61">
        <v>45518</v>
      </c>
      <c r="B415" s="62">
        <v>0.27873728600097708</v>
      </c>
      <c r="C415" s="62">
        <v>0.49986088732846873</v>
      </c>
      <c r="D415" s="62">
        <f t="shared" si="6"/>
        <v>0.32146013218697522</v>
      </c>
      <c r="E415" s="62">
        <f t="shared" si="6"/>
        <v>0.64849192863211447</v>
      </c>
    </row>
    <row r="416" spans="1:5" x14ac:dyDescent="0.2">
      <c r="A416" s="61">
        <v>45519</v>
      </c>
      <c r="B416" s="62">
        <v>0.26717690909641023</v>
      </c>
      <c r="C416" s="62">
        <v>0.49160642861909909</v>
      </c>
      <c r="D416" s="62">
        <f t="shared" si="6"/>
        <v>0.30627151720455714</v>
      </c>
      <c r="E416" s="62">
        <f t="shared" si="6"/>
        <v>0.63494052676295554</v>
      </c>
    </row>
    <row r="417" spans="1:5" x14ac:dyDescent="0.2">
      <c r="A417" s="61">
        <v>45520</v>
      </c>
      <c r="B417" s="62">
        <v>0.26367903831131317</v>
      </c>
      <c r="C417" s="62">
        <v>0.48992911037411957</v>
      </c>
      <c r="D417" s="62">
        <f t="shared" si="6"/>
        <v>0.30171033009923076</v>
      </c>
      <c r="E417" s="62">
        <f t="shared" si="6"/>
        <v>0.63220050977060205</v>
      </c>
    </row>
    <row r="418" spans="1:5" x14ac:dyDescent="0.2">
      <c r="A418" s="61">
        <v>45523</v>
      </c>
      <c r="B418" s="62">
        <v>0.24491992265764714</v>
      </c>
      <c r="C418" s="62">
        <v>0.4617255135223563</v>
      </c>
      <c r="D418" s="62">
        <f t="shared" si="6"/>
        <v>0.2775190087817796</v>
      </c>
      <c r="E418" s="62">
        <f t="shared" si="6"/>
        <v>0.58680968564146019</v>
      </c>
    </row>
    <row r="419" spans="1:5" x14ac:dyDescent="0.2">
      <c r="A419" s="61">
        <v>45524</v>
      </c>
      <c r="B419" s="62">
        <v>0.24231533176878878</v>
      </c>
      <c r="C419" s="62">
        <v>0.45206815111413895</v>
      </c>
      <c r="D419" s="62">
        <f t="shared" si="6"/>
        <v>0.2741959239280507</v>
      </c>
      <c r="E419" s="62">
        <f t="shared" si="6"/>
        <v>0.57155904842820604</v>
      </c>
    </row>
    <row r="420" spans="1:5" x14ac:dyDescent="0.2">
      <c r="A420" s="61">
        <v>45525</v>
      </c>
      <c r="B420" s="62">
        <v>0.2422141859308537</v>
      </c>
      <c r="C420" s="62">
        <v>0.44332605354764937</v>
      </c>
      <c r="D420" s="62">
        <f t="shared" si="6"/>
        <v>0.27406705083123017</v>
      </c>
      <c r="E420" s="62">
        <f t="shared" si="6"/>
        <v>0.55788020390824</v>
      </c>
    </row>
    <row r="421" spans="1:5" x14ac:dyDescent="0.2">
      <c r="A421" s="61">
        <v>45526</v>
      </c>
      <c r="B421" s="62">
        <v>0.22678219102412825</v>
      </c>
      <c r="C421" s="62">
        <v>0.42633058073831215</v>
      </c>
      <c r="D421" s="62">
        <f t="shared" si="6"/>
        <v>0.25455658449472396</v>
      </c>
      <c r="E421" s="62">
        <f t="shared" si="6"/>
        <v>0.53162701784196997</v>
      </c>
    </row>
    <row r="422" spans="1:5" x14ac:dyDescent="0.2">
      <c r="A422" s="61">
        <v>45527</v>
      </c>
      <c r="B422" s="62">
        <v>0.20329283478620386</v>
      </c>
      <c r="C422" s="62">
        <v>0.4025580262579368</v>
      </c>
      <c r="D422" s="62">
        <f t="shared" si="6"/>
        <v>0.22543126461328722</v>
      </c>
      <c r="E422" s="62">
        <f t="shared" si="6"/>
        <v>0.49564570943075492</v>
      </c>
    </row>
    <row r="423" spans="1:5" x14ac:dyDescent="0.2">
      <c r="A423" s="61">
        <v>45530</v>
      </c>
      <c r="B423" s="62">
        <v>0.24062702460929328</v>
      </c>
      <c r="C423" s="62">
        <v>0.4290450006746786</v>
      </c>
      <c r="D423" s="62">
        <f t="shared" si="6"/>
        <v>0.27204650477750847</v>
      </c>
      <c r="E423" s="62">
        <f t="shared" si="6"/>
        <v>0.53579014443500284</v>
      </c>
    </row>
    <row r="424" spans="1:5" x14ac:dyDescent="0.2">
      <c r="A424" s="61">
        <v>45531</v>
      </c>
      <c r="B424" s="62">
        <v>0.22847936506923155</v>
      </c>
      <c r="C424" s="62">
        <v>0.42121412883988868</v>
      </c>
      <c r="D424" s="62">
        <f t="shared" si="6"/>
        <v>0.25668759320286361</v>
      </c>
      <c r="E424" s="62">
        <f t="shared" si="6"/>
        <v>0.52381053525913202</v>
      </c>
    </row>
    <row r="425" spans="1:5" x14ac:dyDescent="0.2">
      <c r="A425" s="61">
        <v>45532</v>
      </c>
      <c r="B425" s="62">
        <v>0.21728293699521531</v>
      </c>
      <c r="C425" s="62">
        <v>0.41886962548426765</v>
      </c>
      <c r="D425" s="62">
        <f t="shared" si="6"/>
        <v>0.24269565697663587</v>
      </c>
      <c r="E425" s="62">
        <f t="shared" si="6"/>
        <v>0.52024214103653232</v>
      </c>
    </row>
    <row r="426" spans="1:5" x14ac:dyDescent="0.2">
      <c r="A426" s="61">
        <v>45533</v>
      </c>
      <c r="B426" s="62">
        <v>0.22034862607865674</v>
      </c>
      <c r="C426" s="62">
        <v>0.40961959286608168</v>
      </c>
      <c r="D426" s="62">
        <f t="shared" si="6"/>
        <v>0.24651122116464341</v>
      </c>
      <c r="E426" s="62">
        <f t="shared" si="6"/>
        <v>0.50624468988954829</v>
      </c>
    </row>
    <row r="427" spans="1:5" x14ac:dyDescent="0.2">
      <c r="A427" s="61">
        <v>45534</v>
      </c>
      <c r="B427" s="62">
        <v>0.19871895884462232</v>
      </c>
      <c r="C427" s="62">
        <v>0.37222252538960376</v>
      </c>
      <c r="D427" s="62">
        <f t="shared" si="6"/>
        <v>0.2198390927333973</v>
      </c>
      <c r="E427" s="62">
        <f t="shared" si="6"/>
        <v>0.45095581988105216</v>
      </c>
    </row>
    <row r="428" spans="1:5" x14ac:dyDescent="0.2">
      <c r="A428" s="61">
        <v>45537</v>
      </c>
      <c r="B428" s="62">
        <v>0.15819672595559855</v>
      </c>
      <c r="C428" s="62">
        <v>0.32209273410116657</v>
      </c>
      <c r="D428" s="62">
        <f t="shared" si="6"/>
        <v>0.17139661616068524</v>
      </c>
      <c r="E428" s="62">
        <f t="shared" si="6"/>
        <v>0.38001274426507958</v>
      </c>
    </row>
    <row r="429" spans="1:5" x14ac:dyDescent="0.2">
      <c r="A429" s="61">
        <v>45538</v>
      </c>
      <c r="B429" s="62">
        <v>0.15003405944164211</v>
      </c>
      <c r="C429" s="62">
        <v>0.32124584406155865</v>
      </c>
      <c r="D429" s="62">
        <f t="shared" si="6"/>
        <v>0.16187381482776919</v>
      </c>
      <c r="E429" s="62">
        <f t="shared" si="6"/>
        <v>0.37884451996601398</v>
      </c>
    </row>
    <row r="430" spans="1:5" x14ac:dyDescent="0.2">
      <c r="A430" s="61">
        <v>45539</v>
      </c>
      <c r="B430" s="62">
        <v>0.18152882654124564</v>
      </c>
      <c r="C430" s="62">
        <v>0.35918241781776472</v>
      </c>
      <c r="D430" s="62">
        <f t="shared" si="6"/>
        <v>0.19904910064988734</v>
      </c>
      <c r="E430" s="62">
        <f t="shared" si="6"/>
        <v>0.43215802888699972</v>
      </c>
    </row>
    <row r="431" spans="1:5" x14ac:dyDescent="0.2">
      <c r="A431" s="61">
        <v>45540</v>
      </c>
      <c r="B431" s="62">
        <v>0.18783101872204011</v>
      </c>
      <c r="C431" s="62">
        <v>0.37030298431768016</v>
      </c>
      <c r="D431" s="62">
        <f t="shared" si="6"/>
        <v>0.206629600309294</v>
      </c>
      <c r="E431" s="62">
        <f t="shared" si="6"/>
        <v>0.4481733220050963</v>
      </c>
    </row>
    <row r="432" spans="1:5" x14ac:dyDescent="0.2">
      <c r="A432" s="61">
        <v>45541</v>
      </c>
      <c r="B432" s="62">
        <v>0.18849832221163254</v>
      </c>
      <c r="C432" s="62">
        <v>0.37810468064556846</v>
      </c>
      <c r="D432" s="62">
        <f t="shared" si="6"/>
        <v>0.20743505716442212</v>
      </c>
      <c r="E432" s="62">
        <f t="shared" si="6"/>
        <v>0.45951571792693158</v>
      </c>
    </row>
    <row r="433" spans="1:5" x14ac:dyDescent="0.2">
      <c r="A433" s="61">
        <v>45544</v>
      </c>
      <c r="B433" s="62">
        <v>0.21846372981815884</v>
      </c>
      <c r="C433" s="62">
        <v>0.40298398111316314</v>
      </c>
      <c r="D433" s="62">
        <f t="shared" si="6"/>
        <v>0.24416388975826964</v>
      </c>
      <c r="E433" s="62">
        <f t="shared" si="6"/>
        <v>0.49628292268479046</v>
      </c>
    </row>
    <row r="434" spans="1:5" x14ac:dyDescent="0.2">
      <c r="A434" s="61">
        <v>45545</v>
      </c>
      <c r="B434" s="62">
        <v>0.20663376424152874</v>
      </c>
      <c r="C434" s="62">
        <v>0.3928253810044337</v>
      </c>
      <c r="D434" s="62">
        <f t="shared" si="6"/>
        <v>0.22953219065854014</v>
      </c>
      <c r="E434" s="62">
        <f t="shared" si="6"/>
        <v>0.48115972812234364</v>
      </c>
    </row>
    <row r="435" spans="1:5" x14ac:dyDescent="0.2">
      <c r="A435" s="61">
        <v>45546</v>
      </c>
      <c r="B435" s="62">
        <v>0.20537894378774507</v>
      </c>
      <c r="C435" s="62">
        <v>0.39038453439862736</v>
      </c>
      <c r="D435" s="62">
        <f t="shared" si="6"/>
        <v>0.2279903161072947</v>
      </c>
      <c r="E435" s="62">
        <f t="shared" si="6"/>
        <v>0.47754885301614136</v>
      </c>
    </row>
    <row r="436" spans="1:5" x14ac:dyDescent="0.2">
      <c r="A436" s="61">
        <v>45547</v>
      </c>
      <c r="B436" s="62">
        <v>0.18530266893666036</v>
      </c>
      <c r="C436" s="62">
        <v>0.36568689038522206</v>
      </c>
      <c r="D436" s="62">
        <f t="shared" si="6"/>
        <v>0.20358267209160896</v>
      </c>
      <c r="E436" s="62">
        <f t="shared" si="6"/>
        <v>0.44150382327952276</v>
      </c>
    </row>
    <row r="437" spans="1:5" x14ac:dyDescent="0.2">
      <c r="A437" s="61">
        <v>45548</v>
      </c>
      <c r="B437" s="62">
        <v>0.20947842923918353</v>
      </c>
      <c r="C437" s="62">
        <v>0.37612350119615906</v>
      </c>
      <c r="D437" s="62">
        <f t="shared" si="6"/>
        <v>0.23303477732569777</v>
      </c>
      <c r="E437" s="62">
        <f t="shared" si="6"/>
        <v>0.45662701784196957</v>
      </c>
    </row>
    <row r="438" spans="1:5" x14ac:dyDescent="0.2">
      <c r="A438" s="61">
        <v>45551</v>
      </c>
      <c r="B438" s="62">
        <v>0.23352816492471187</v>
      </c>
      <c r="C438" s="62">
        <v>0.39987033043988351</v>
      </c>
      <c r="D438" s="62">
        <f t="shared" si="6"/>
        <v>0.26304840105307581</v>
      </c>
      <c r="E438" s="62">
        <f t="shared" si="6"/>
        <v>0.49163126593032969</v>
      </c>
    </row>
    <row r="439" spans="1:5" x14ac:dyDescent="0.2">
      <c r="A439" s="61">
        <v>45552</v>
      </c>
      <c r="B439" s="62">
        <v>0.24434331281912289</v>
      </c>
      <c r="C439" s="62">
        <v>0.41877181845745309</v>
      </c>
      <c r="D439" s="62">
        <f t="shared" si="6"/>
        <v>0.27678259108566228</v>
      </c>
      <c r="E439" s="62">
        <f t="shared" si="6"/>
        <v>0.52009345794392337</v>
      </c>
    </row>
    <row r="440" spans="1:5" x14ac:dyDescent="0.2">
      <c r="A440" s="61">
        <v>45553</v>
      </c>
      <c r="B440" s="62">
        <v>0.23626837621260854</v>
      </c>
      <c r="C440" s="62">
        <v>0.41057804138056447</v>
      </c>
      <c r="D440" s="62">
        <f t="shared" si="6"/>
        <v>0.26651416683542761</v>
      </c>
      <c r="E440" s="62">
        <f t="shared" si="6"/>
        <v>0.50768903993202907</v>
      </c>
    </row>
    <row r="441" spans="1:5" x14ac:dyDescent="0.2">
      <c r="A441" s="61">
        <v>45554</v>
      </c>
      <c r="B441" s="62">
        <v>0.23887424560818332</v>
      </c>
      <c r="C441" s="62">
        <v>0.42786873345723464</v>
      </c>
      <c r="D441" s="62">
        <f t="shared" si="6"/>
        <v>0.2698188412467537</v>
      </c>
      <c r="E441" s="62">
        <f t="shared" si="6"/>
        <v>0.53398470688190147</v>
      </c>
    </row>
    <row r="442" spans="1:5" x14ac:dyDescent="0.2">
      <c r="A442" s="61">
        <v>45555</v>
      </c>
      <c r="B442" s="62">
        <v>0.24733446577843415</v>
      </c>
      <c r="C442" s="62">
        <v>0.44456599620588205</v>
      </c>
      <c r="D442" s="62">
        <f t="shared" si="6"/>
        <v>0.28060736049487112</v>
      </c>
      <c r="E442" s="62">
        <f t="shared" si="6"/>
        <v>0.55981308411214781</v>
      </c>
    </row>
    <row r="443" spans="1:5" x14ac:dyDescent="0.2">
      <c r="A443" s="61">
        <v>45558</v>
      </c>
      <c r="B443" s="62">
        <v>0.26072935601641123</v>
      </c>
      <c r="C443" s="62">
        <v>0.46411867477229463</v>
      </c>
      <c r="D443" s="62">
        <f t="shared" si="6"/>
        <v>0.29787635546882041</v>
      </c>
      <c r="E443" s="62">
        <f t="shared" si="6"/>
        <v>0.59061172472387247</v>
      </c>
    </row>
    <row r="444" spans="1:5" x14ac:dyDescent="0.2">
      <c r="A444" s="61">
        <v>45559</v>
      </c>
      <c r="B444" s="62">
        <v>0.27903329493216056</v>
      </c>
      <c r="C444" s="62">
        <v>0.45390457492581243</v>
      </c>
      <c r="D444" s="62">
        <f t="shared" si="6"/>
        <v>0.32185135408803722</v>
      </c>
      <c r="E444" s="62">
        <f t="shared" si="6"/>
        <v>0.57444774851316738</v>
      </c>
    </row>
    <row r="445" spans="1:5" x14ac:dyDescent="0.2">
      <c r="A445" s="61">
        <v>45560</v>
      </c>
      <c r="B445" s="62">
        <v>0.26435415157748082</v>
      </c>
      <c r="C445" s="62">
        <v>0.43357108161872782</v>
      </c>
      <c r="D445" s="62">
        <f t="shared" si="6"/>
        <v>0.30258942872397077</v>
      </c>
      <c r="E445" s="62">
        <f t="shared" si="6"/>
        <v>0.54275700934579274</v>
      </c>
    </row>
    <row r="446" spans="1:5" x14ac:dyDescent="0.2">
      <c r="A446" s="61">
        <v>45561</v>
      </c>
      <c r="B446" s="62">
        <v>0.2641916005148871</v>
      </c>
      <c r="C446" s="62">
        <v>0.43268955100421125</v>
      </c>
      <c r="D446" s="62">
        <f t="shared" si="6"/>
        <v>0.30237770863633706</v>
      </c>
      <c r="E446" s="62">
        <f t="shared" si="6"/>
        <v>0.54139762107051648</v>
      </c>
    </row>
    <row r="447" spans="1:5" x14ac:dyDescent="0.2">
      <c r="A447" s="61">
        <v>45562</v>
      </c>
      <c r="B447" s="62">
        <v>0.27435657295111121</v>
      </c>
      <c r="C447" s="62">
        <v>0.43431426910132437</v>
      </c>
      <c r="D447" s="62">
        <f t="shared" si="6"/>
        <v>0.31568385588305525</v>
      </c>
      <c r="E447" s="62">
        <f t="shared" si="6"/>
        <v>0.54390399320305671</v>
      </c>
    </row>
    <row r="448" spans="1:5" x14ac:dyDescent="0.2">
      <c r="A448" s="61">
        <v>45565</v>
      </c>
      <c r="B448" s="62">
        <v>0.27400668526148891</v>
      </c>
      <c r="C448" s="62">
        <v>0.43230363686531648</v>
      </c>
      <c r="D448" s="62">
        <f t="shared" si="6"/>
        <v>0.31522359482298179</v>
      </c>
      <c r="E448" s="62">
        <f t="shared" si="6"/>
        <v>0.54080288870008308</v>
      </c>
    </row>
    <row r="449" spans="1:5" x14ac:dyDescent="0.2">
      <c r="A449" s="61">
        <v>45566</v>
      </c>
      <c r="B449" s="62">
        <v>0.25871304737776091</v>
      </c>
      <c r="C449" s="62">
        <v>0.41454300868287997</v>
      </c>
      <c r="D449" s="62">
        <f t="shared" si="6"/>
        <v>0.29526207264760407</v>
      </c>
      <c r="E449" s="62">
        <f t="shared" si="6"/>
        <v>0.51367884451996426</v>
      </c>
    </row>
    <row r="450" spans="1:5" x14ac:dyDescent="0.2">
      <c r="A450" s="61">
        <v>45567</v>
      </c>
      <c r="B450" s="62">
        <v>0.2417263748738861</v>
      </c>
      <c r="C450" s="62">
        <v>0.39571795683919014</v>
      </c>
      <c r="D450" s="62">
        <f t="shared" si="6"/>
        <v>0.273445698400131</v>
      </c>
      <c r="E450" s="62">
        <f t="shared" si="6"/>
        <v>0.48545029736618361</v>
      </c>
    </row>
    <row r="451" spans="1:5" x14ac:dyDescent="0.2">
      <c r="A451" s="61">
        <v>45568</v>
      </c>
      <c r="B451" s="62">
        <v>0.24734884201164548</v>
      </c>
      <c r="C451" s="62">
        <v>0.39057139789538692</v>
      </c>
      <c r="D451" s="62">
        <f t="shared" si="6"/>
        <v>0.28062577093727392</v>
      </c>
      <c r="E451" s="62">
        <f t="shared" si="6"/>
        <v>0.47782497875955654</v>
      </c>
    </row>
    <row r="452" spans="1:5" x14ac:dyDescent="0.2">
      <c r="A452" s="61">
        <v>45569</v>
      </c>
      <c r="B452" s="62">
        <v>0.25530662884645666</v>
      </c>
      <c r="C452" s="62">
        <v>0.39186411148084682</v>
      </c>
      <c r="D452" s="62">
        <f t="shared" si="6"/>
        <v>0.29085737430270275</v>
      </c>
      <c r="E452" s="62">
        <f t="shared" si="6"/>
        <v>0.47973661852166338</v>
      </c>
    </row>
    <row r="453" spans="1:5" x14ac:dyDescent="0.2">
      <c r="A453" s="61">
        <v>45572</v>
      </c>
      <c r="B453" s="62">
        <v>0.25145556504573224</v>
      </c>
      <c r="C453" s="62">
        <v>0.37984952652402321</v>
      </c>
      <c r="D453" s="62">
        <f t="shared" si="6"/>
        <v>0.28589576007511308</v>
      </c>
      <c r="E453" s="62">
        <f t="shared" si="6"/>
        <v>0.46206457094307374</v>
      </c>
    </row>
    <row r="454" spans="1:5" x14ac:dyDescent="0.2">
      <c r="A454" s="61">
        <v>45573</v>
      </c>
      <c r="B454" s="62">
        <v>0.24949576713387708</v>
      </c>
      <c r="C454" s="62">
        <v>0.37327597333404167</v>
      </c>
      <c r="D454" s="62">
        <f t="shared" si="6"/>
        <v>0.28337813207651208</v>
      </c>
      <c r="E454" s="62">
        <f t="shared" si="6"/>
        <v>0.45248513169073745</v>
      </c>
    </row>
    <row r="455" spans="1:5" x14ac:dyDescent="0.2">
      <c r="A455" s="61">
        <v>45574</v>
      </c>
      <c r="B455" s="62">
        <v>0.23520666217206174</v>
      </c>
      <c r="C455" s="62">
        <v>0.36649698270639852</v>
      </c>
      <c r="D455" s="62">
        <f t="shared" si="6"/>
        <v>0.2651702045400135</v>
      </c>
      <c r="E455" s="62">
        <f t="shared" si="6"/>
        <v>0.44267204757858791</v>
      </c>
    </row>
    <row r="456" spans="1:5" x14ac:dyDescent="0.2">
      <c r="A456" s="61">
        <v>45575</v>
      </c>
      <c r="B456" s="62">
        <v>0.23982706655537928</v>
      </c>
      <c r="C456" s="62">
        <v>0.36990689532450877</v>
      </c>
      <c r="D456" s="62">
        <f t="shared" ref="D456:E512" si="7">EXP(B456)-1</f>
        <v>0.2710293278347462</v>
      </c>
      <c r="E456" s="62">
        <f t="shared" si="7"/>
        <v>0.44759983007646387</v>
      </c>
    </row>
    <row r="457" spans="1:5" x14ac:dyDescent="0.2">
      <c r="A457" s="61">
        <v>45576</v>
      </c>
      <c r="B457" s="62">
        <v>0.2372817701699369</v>
      </c>
      <c r="C457" s="62">
        <v>0.36329697997572769</v>
      </c>
      <c r="D457" s="62">
        <f t="shared" si="7"/>
        <v>0.26779829519303178</v>
      </c>
      <c r="E457" s="62">
        <f t="shared" si="7"/>
        <v>0.43806287170772973</v>
      </c>
    </row>
    <row r="458" spans="1:5" x14ac:dyDescent="0.2">
      <c r="A458" s="61">
        <v>45579</v>
      </c>
      <c r="B458" s="62">
        <v>0.24409815292316936</v>
      </c>
      <c r="C458" s="62">
        <v>0.37470805213852798</v>
      </c>
      <c r="D458" s="62">
        <f t="shared" si="7"/>
        <v>0.27646961356481237</v>
      </c>
      <c r="E458" s="62">
        <f t="shared" si="7"/>
        <v>0.45456669498725399</v>
      </c>
    </row>
    <row r="459" spans="1:5" x14ac:dyDescent="0.2">
      <c r="A459" s="61">
        <v>45580</v>
      </c>
      <c r="B459" s="62">
        <v>0.25572371067005273</v>
      </c>
      <c r="C459" s="62">
        <v>0.37891932093966774</v>
      </c>
      <c r="D459" s="62">
        <f t="shared" si="7"/>
        <v>0.29139587974298853</v>
      </c>
      <c r="E459" s="62">
        <f t="shared" si="7"/>
        <v>0.46070518266779792</v>
      </c>
    </row>
    <row r="460" spans="1:5" x14ac:dyDescent="0.2">
      <c r="A460" s="61">
        <v>45581</v>
      </c>
      <c r="B460" s="62">
        <v>0.247733329560962</v>
      </c>
      <c r="C460" s="62">
        <v>0.37612350119615895</v>
      </c>
      <c r="D460" s="62">
        <f t="shared" si="7"/>
        <v>0.28111825027155235</v>
      </c>
      <c r="E460" s="62">
        <f t="shared" si="7"/>
        <v>0.45662701784196935</v>
      </c>
    </row>
    <row r="461" spans="1:5" x14ac:dyDescent="0.2">
      <c r="A461" s="61">
        <v>45582</v>
      </c>
      <c r="B461" s="62">
        <v>0.24054741945083666</v>
      </c>
      <c r="C461" s="62">
        <v>0.36832096862020386</v>
      </c>
      <c r="D461" s="62">
        <f t="shared" si="7"/>
        <v>0.27194524734429204</v>
      </c>
      <c r="E461" s="62">
        <f t="shared" si="7"/>
        <v>0.44530586236193548</v>
      </c>
    </row>
    <row r="462" spans="1:5" x14ac:dyDescent="0.2">
      <c r="A462" s="61">
        <v>45583</v>
      </c>
      <c r="B462" s="62">
        <v>0.23633015362135643</v>
      </c>
      <c r="C462" s="62">
        <v>0.35685122406742631</v>
      </c>
      <c r="D462" s="62">
        <f t="shared" si="7"/>
        <v>0.2665924112156397</v>
      </c>
      <c r="E462" s="62">
        <f t="shared" si="7"/>
        <v>0.42882327952421262</v>
      </c>
    </row>
    <row r="463" spans="1:5" x14ac:dyDescent="0.2">
      <c r="A463" s="61">
        <v>45586</v>
      </c>
      <c r="B463" s="62">
        <v>0.24205883490043728</v>
      </c>
      <c r="C463" s="62">
        <v>0.36057556789562473</v>
      </c>
      <c r="D463" s="62">
        <f t="shared" si="7"/>
        <v>0.27386913857539841</v>
      </c>
      <c r="E463" s="62">
        <f t="shared" si="7"/>
        <v>0.4341546304163113</v>
      </c>
    </row>
    <row r="464" spans="1:5" x14ac:dyDescent="0.2">
      <c r="A464" s="61">
        <v>45587</v>
      </c>
      <c r="B464" s="62">
        <v>0.23752497716388121</v>
      </c>
      <c r="C464" s="62">
        <v>0.35528910730514579</v>
      </c>
      <c r="D464" s="62">
        <f t="shared" si="7"/>
        <v>0.26810667010328104</v>
      </c>
      <c r="E464" s="62">
        <f t="shared" si="7"/>
        <v>0.42659303313508756</v>
      </c>
    </row>
    <row r="465" spans="1:5" x14ac:dyDescent="0.2">
      <c r="A465" s="61">
        <v>45588</v>
      </c>
      <c r="B465" s="62">
        <v>0.23014441281627393</v>
      </c>
      <c r="C465" s="62">
        <v>0.34375840856168671</v>
      </c>
      <c r="D465" s="62">
        <f t="shared" si="7"/>
        <v>0.25878178102619631</v>
      </c>
      <c r="E465" s="62">
        <f t="shared" si="7"/>
        <v>0.41023789294817203</v>
      </c>
    </row>
    <row r="466" spans="1:5" x14ac:dyDescent="0.2">
      <c r="A466" s="61">
        <v>45589</v>
      </c>
      <c r="B466" s="62">
        <v>0.22408940059722166</v>
      </c>
      <c r="C466" s="62">
        <v>0.33770039340346408</v>
      </c>
      <c r="D466" s="62">
        <f t="shared" si="7"/>
        <v>0.25118287092438663</v>
      </c>
      <c r="E466" s="62">
        <f t="shared" si="7"/>
        <v>0.40172047578589476</v>
      </c>
    </row>
    <row r="467" spans="1:5" x14ac:dyDescent="0.2">
      <c r="A467" s="61">
        <v>45590</v>
      </c>
      <c r="B467" s="62">
        <v>0.20250002340183859</v>
      </c>
      <c r="C467" s="62">
        <v>0.30550237740614999</v>
      </c>
      <c r="D467" s="62">
        <f t="shared" si="7"/>
        <v>0.22446011377653252</v>
      </c>
      <c r="E467" s="62">
        <f t="shared" si="7"/>
        <v>0.35730671197960784</v>
      </c>
    </row>
    <row r="468" spans="1:5" x14ac:dyDescent="0.2">
      <c r="A468" s="61">
        <v>45593</v>
      </c>
      <c r="B468" s="62">
        <v>0.16991140623488368</v>
      </c>
      <c r="C468" s="62">
        <v>0.26868370958367138</v>
      </c>
      <c r="D468" s="62">
        <f t="shared" si="7"/>
        <v>0.18519984535228207</v>
      </c>
      <c r="E468" s="62">
        <f t="shared" si="7"/>
        <v>0.30824129141886014</v>
      </c>
    </row>
    <row r="469" spans="1:5" x14ac:dyDescent="0.2">
      <c r="A469" s="61">
        <v>45594</v>
      </c>
      <c r="B469" s="62">
        <v>0.17941923866539969</v>
      </c>
      <c r="C469" s="62">
        <v>0.2819253046182631</v>
      </c>
      <c r="D469" s="62">
        <f t="shared" si="7"/>
        <v>0.19652226743008461</v>
      </c>
      <c r="E469" s="62">
        <f t="shared" si="7"/>
        <v>0.32567969413763675</v>
      </c>
    </row>
    <row r="470" spans="1:5" x14ac:dyDescent="0.2">
      <c r="A470" s="61">
        <v>45595</v>
      </c>
      <c r="B470" s="62">
        <v>0.18544797386695921</v>
      </c>
      <c r="C470" s="62">
        <v>0.28625794926889275</v>
      </c>
      <c r="D470" s="62">
        <f t="shared" si="7"/>
        <v>0.20375757129443661</v>
      </c>
      <c r="E470" s="62">
        <f t="shared" si="7"/>
        <v>0.33143585386575936</v>
      </c>
    </row>
    <row r="471" spans="1:5" x14ac:dyDescent="0.2">
      <c r="A471" s="61">
        <v>45596</v>
      </c>
      <c r="B471" s="62">
        <v>0.16412395185964609</v>
      </c>
      <c r="C471" s="62">
        <v>0.26947895115991055</v>
      </c>
      <c r="D471" s="62">
        <f t="shared" si="7"/>
        <v>0.17836036599959337</v>
      </c>
      <c r="E471" s="62">
        <f t="shared" si="7"/>
        <v>0.30928207306711841</v>
      </c>
    </row>
    <row r="472" spans="1:5" x14ac:dyDescent="0.2">
      <c r="A472" s="61">
        <v>45597</v>
      </c>
      <c r="B472" s="62">
        <v>0.16977547783398866</v>
      </c>
      <c r="C472" s="62">
        <v>0.2688460551528058</v>
      </c>
      <c r="D472" s="62">
        <f t="shared" si="7"/>
        <v>0.18503875398125658</v>
      </c>
      <c r="E472" s="62">
        <f t="shared" si="7"/>
        <v>0.30845369583687221</v>
      </c>
    </row>
    <row r="473" spans="1:5" x14ac:dyDescent="0.2">
      <c r="A473" s="61">
        <v>45601</v>
      </c>
      <c r="B473" s="62">
        <v>0.18587994014208006</v>
      </c>
      <c r="C473" s="62">
        <v>0.26365419745554913</v>
      </c>
      <c r="D473" s="62">
        <f t="shared" si="7"/>
        <v>0.20427766629231958</v>
      </c>
      <c r="E473" s="62">
        <f t="shared" si="7"/>
        <v>0.30167799490229297</v>
      </c>
    </row>
    <row r="474" spans="1:5" x14ac:dyDescent="0.2">
      <c r="A474" s="61">
        <v>45602</v>
      </c>
      <c r="B474" s="62">
        <v>0.20344305993642967</v>
      </c>
      <c r="C474" s="62">
        <v>0.26857005200137063</v>
      </c>
      <c r="D474" s="62">
        <f t="shared" si="7"/>
        <v>0.22561536903731638</v>
      </c>
      <c r="E474" s="62">
        <f t="shared" si="7"/>
        <v>0.30809260832625185</v>
      </c>
    </row>
    <row r="475" spans="1:5" x14ac:dyDescent="0.2">
      <c r="A475" s="61">
        <v>45603</v>
      </c>
      <c r="B475" s="62">
        <v>0.21381393835630325</v>
      </c>
      <c r="C475" s="62">
        <v>0.2635073270194877</v>
      </c>
      <c r="D475" s="62">
        <f t="shared" si="7"/>
        <v>0.23839221606495054</v>
      </c>
      <c r="E475" s="62">
        <f t="shared" si="7"/>
        <v>0.30148683092608186</v>
      </c>
    </row>
    <row r="476" spans="1:5" x14ac:dyDescent="0.2">
      <c r="A476" s="61">
        <v>45604</v>
      </c>
      <c r="B476" s="62">
        <v>0.23000911683783204</v>
      </c>
      <c r="C476" s="62">
        <v>0.27239483017588689</v>
      </c>
      <c r="D476" s="62">
        <f t="shared" si="7"/>
        <v>0.25861148443396931</v>
      </c>
      <c r="E476" s="62">
        <f t="shared" si="7"/>
        <v>0.31310535259133254</v>
      </c>
    </row>
    <row r="477" spans="1:5" x14ac:dyDescent="0.2">
      <c r="A477" s="61">
        <v>45607</v>
      </c>
      <c r="B477" s="62">
        <v>0.24839774919691657</v>
      </c>
      <c r="C477" s="62">
        <v>0.30013605927643827</v>
      </c>
      <c r="D477" s="62">
        <f t="shared" si="7"/>
        <v>0.28196973323268781</v>
      </c>
      <c r="E477" s="62">
        <f t="shared" si="7"/>
        <v>0.35004248088360113</v>
      </c>
    </row>
    <row r="478" spans="1:5" x14ac:dyDescent="0.2">
      <c r="A478" s="61">
        <v>45608</v>
      </c>
      <c r="B478" s="62">
        <v>0.23809464852971687</v>
      </c>
      <c r="C478" s="62">
        <v>0.30900161551917332</v>
      </c>
      <c r="D478" s="62">
        <f t="shared" si="7"/>
        <v>0.26882927996759598</v>
      </c>
      <c r="E478" s="62">
        <f t="shared" si="7"/>
        <v>0.36206457094307409</v>
      </c>
    </row>
    <row r="479" spans="1:5" x14ac:dyDescent="0.2">
      <c r="A479" s="61">
        <v>45609</v>
      </c>
      <c r="B479" s="62">
        <v>0.24071385937364534</v>
      </c>
      <c r="C479" s="62">
        <v>0.30526761541460307</v>
      </c>
      <c r="D479" s="62">
        <f t="shared" si="7"/>
        <v>0.27215696743192574</v>
      </c>
      <c r="E479" s="62">
        <f t="shared" si="7"/>
        <v>0.35698810535258985</v>
      </c>
    </row>
    <row r="480" spans="1:5" x14ac:dyDescent="0.2">
      <c r="A480" s="61">
        <v>45610</v>
      </c>
      <c r="B480" s="62">
        <v>0.21635286809937149</v>
      </c>
      <c r="C480" s="62">
        <v>0.28091538973396846</v>
      </c>
      <c r="D480" s="62">
        <f t="shared" si="7"/>
        <v>0.24154040171585156</v>
      </c>
      <c r="E480" s="62">
        <f t="shared" si="7"/>
        <v>0.32434154630416168</v>
      </c>
    </row>
    <row r="481" spans="1:5" x14ac:dyDescent="0.2">
      <c r="A481" s="61">
        <v>45611</v>
      </c>
      <c r="B481" s="62">
        <v>0.23170812907933078</v>
      </c>
      <c r="C481" s="62">
        <v>0.29455095096339129</v>
      </c>
      <c r="D481" s="62">
        <f t="shared" si="7"/>
        <v>0.26075169836331025</v>
      </c>
      <c r="E481" s="62">
        <f t="shared" si="7"/>
        <v>0.34252336448597975</v>
      </c>
    </row>
    <row r="482" spans="1:5" x14ac:dyDescent="0.2">
      <c r="A482" s="61">
        <v>45614</v>
      </c>
      <c r="B482" s="62">
        <v>0.22495349990106012</v>
      </c>
      <c r="C482" s="62">
        <v>0.29782060535038707</v>
      </c>
      <c r="D482" s="62">
        <f t="shared" si="7"/>
        <v>0.25226448441555904</v>
      </c>
      <c r="E482" s="62">
        <f t="shared" si="7"/>
        <v>0.34692013593882609</v>
      </c>
    </row>
    <row r="483" spans="1:5" x14ac:dyDescent="0.2">
      <c r="A483" s="61">
        <v>45615</v>
      </c>
      <c r="B483" s="62">
        <v>0.19121631515991205</v>
      </c>
      <c r="C483" s="62">
        <v>0.27779907153241062</v>
      </c>
      <c r="D483" s="62">
        <f t="shared" si="7"/>
        <v>0.21072132113334541</v>
      </c>
      <c r="E483" s="62">
        <f t="shared" si="7"/>
        <v>0.32022090059473096</v>
      </c>
    </row>
    <row r="484" spans="1:5" x14ac:dyDescent="0.2">
      <c r="A484" s="61">
        <v>45616</v>
      </c>
      <c r="B484" s="62">
        <v>0.1783531466380531</v>
      </c>
      <c r="C484" s="62">
        <v>0.27520545423972848</v>
      </c>
      <c r="D484" s="62">
        <f t="shared" si="7"/>
        <v>0.19524734429368173</v>
      </c>
      <c r="E484" s="62">
        <f t="shared" si="7"/>
        <v>0.31680118946473956</v>
      </c>
    </row>
    <row r="485" spans="1:5" x14ac:dyDescent="0.2">
      <c r="A485" s="61">
        <v>45617</v>
      </c>
      <c r="B485" s="62">
        <v>0.16739957481659232</v>
      </c>
      <c r="C485" s="62">
        <v>0.26123625120407645</v>
      </c>
      <c r="D485" s="62">
        <f t="shared" si="7"/>
        <v>0.18222655890420891</v>
      </c>
      <c r="E485" s="62">
        <f t="shared" si="7"/>
        <v>0.29853440951571675</v>
      </c>
    </row>
    <row r="486" spans="1:5" x14ac:dyDescent="0.2">
      <c r="A486" s="61">
        <v>45618</v>
      </c>
      <c r="B486" s="62">
        <v>0.17223486430491344</v>
      </c>
      <c r="C486" s="62">
        <v>0.26432300105613088</v>
      </c>
      <c r="D486" s="62">
        <f t="shared" si="7"/>
        <v>0.18795680910212131</v>
      </c>
      <c r="E486" s="62">
        <f t="shared" si="7"/>
        <v>0.30254885301614154</v>
      </c>
    </row>
    <row r="487" spans="1:5" x14ac:dyDescent="0.2">
      <c r="A487" s="61">
        <v>45621</v>
      </c>
      <c r="B487" s="62">
        <v>0.15253056424860806</v>
      </c>
      <c r="C487" s="62">
        <v>0.2384045869267673</v>
      </c>
      <c r="D487" s="62">
        <f t="shared" si="7"/>
        <v>0.16477806211683133</v>
      </c>
      <c r="E487" s="62">
        <f t="shared" si="7"/>
        <v>0.26922259983007524</v>
      </c>
    </row>
    <row r="488" spans="1:5" x14ac:dyDescent="0.2">
      <c r="A488" s="61">
        <v>45622</v>
      </c>
      <c r="B488" s="62">
        <v>0.12596665245809252</v>
      </c>
      <c r="C488" s="62">
        <v>0.1953522600212064</v>
      </c>
      <c r="D488" s="62">
        <f t="shared" si="7"/>
        <v>0.13424434339157032</v>
      </c>
      <c r="E488" s="62">
        <f t="shared" si="7"/>
        <v>0.21573916737468024</v>
      </c>
    </row>
    <row r="489" spans="1:5" x14ac:dyDescent="0.2">
      <c r="A489" s="61">
        <v>45623</v>
      </c>
      <c r="B489" s="62">
        <v>0.13707601709243739</v>
      </c>
      <c r="C489" s="62">
        <v>0.18645488894639878</v>
      </c>
      <c r="D489" s="62">
        <f t="shared" si="7"/>
        <v>0.14691533037538762</v>
      </c>
      <c r="E489" s="62">
        <f t="shared" si="7"/>
        <v>0.20497026338147695</v>
      </c>
    </row>
    <row r="490" spans="1:5" x14ac:dyDescent="0.2">
      <c r="A490" s="61">
        <v>45624</v>
      </c>
      <c r="B490" s="62">
        <v>0.15930021225926944</v>
      </c>
      <c r="C490" s="62">
        <v>0.20219498305649788</v>
      </c>
      <c r="D490" s="62">
        <f t="shared" si="7"/>
        <v>0.17268994973949092</v>
      </c>
      <c r="E490" s="62">
        <f t="shared" si="7"/>
        <v>0.22408666100254759</v>
      </c>
    </row>
    <row r="491" spans="1:5" x14ac:dyDescent="0.2">
      <c r="A491" s="61">
        <v>45625</v>
      </c>
      <c r="B491" s="62">
        <v>0.17105247593676973</v>
      </c>
      <c r="C491" s="62">
        <v>0.20973201223605073</v>
      </c>
      <c r="D491" s="62">
        <f t="shared" si="7"/>
        <v>0.18655301286889792</v>
      </c>
      <c r="E491" s="62">
        <f t="shared" si="7"/>
        <v>0.23334749362786611</v>
      </c>
    </row>
    <row r="492" spans="1:5" x14ac:dyDescent="0.2">
      <c r="A492" s="61">
        <v>45628</v>
      </c>
      <c r="B492" s="62">
        <v>0.17443696706038733</v>
      </c>
      <c r="C492" s="62">
        <v>0.21938117232397242</v>
      </c>
      <c r="D492" s="62">
        <f t="shared" si="7"/>
        <v>0.19057569453393808</v>
      </c>
      <c r="E492" s="62">
        <f t="shared" si="7"/>
        <v>0.24530586236193574</v>
      </c>
    </row>
    <row r="493" spans="1:5" x14ac:dyDescent="0.2">
      <c r="A493" s="61">
        <v>45629</v>
      </c>
      <c r="B493" s="62">
        <v>0.15606091012178544</v>
      </c>
      <c r="C493" s="62">
        <v>0.19442585658494058</v>
      </c>
      <c r="D493" s="62">
        <f t="shared" si="7"/>
        <v>0.16889739860448705</v>
      </c>
      <c r="E493" s="62">
        <f t="shared" si="7"/>
        <v>0.21461342395921723</v>
      </c>
    </row>
    <row r="494" spans="1:5" x14ac:dyDescent="0.2">
      <c r="A494" s="61">
        <v>45630</v>
      </c>
      <c r="B494" s="62">
        <v>0.13456069683106145</v>
      </c>
      <c r="C494" s="62">
        <v>0.18136527982579226</v>
      </c>
      <c r="D494" s="62">
        <f t="shared" si="7"/>
        <v>0.14403409613932894</v>
      </c>
      <c r="E494" s="62">
        <f t="shared" si="7"/>
        <v>0.19885301614273443</v>
      </c>
    </row>
    <row r="495" spans="1:5" x14ac:dyDescent="0.2">
      <c r="A495" s="61">
        <v>45631</v>
      </c>
      <c r="B495" s="62">
        <v>0.14465194719261779</v>
      </c>
      <c r="C495" s="62">
        <v>0.18816328250367986</v>
      </c>
      <c r="D495" s="62">
        <f t="shared" si="7"/>
        <v>0.15563727746377598</v>
      </c>
      <c r="E495" s="62">
        <f t="shared" si="7"/>
        <v>0.2070305862361923</v>
      </c>
    </row>
    <row r="496" spans="1:5" x14ac:dyDescent="0.2">
      <c r="A496" s="61">
        <v>45632</v>
      </c>
      <c r="B496" s="62">
        <v>0.15471729788860999</v>
      </c>
      <c r="C496" s="62">
        <v>0.19454826095667799</v>
      </c>
      <c r="D496" s="62">
        <f t="shared" si="7"/>
        <v>0.16732790838963729</v>
      </c>
      <c r="E496" s="62">
        <f t="shared" si="7"/>
        <v>0.2147621070518253</v>
      </c>
    </row>
    <row r="497" spans="1:5" x14ac:dyDescent="0.2">
      <c r="A497" s="61">
        <v>45635</v>
      </c>
      <c r="B497" s="62">
        <v>0.16906835215373492</v>
      </c>
      <c r="C497" s="62">
        <v>0.2027500953075082</v>
      </c>
      <c r="D497" s="62">
        <f t="shared" si="7"/>
        <v>0.18420107885192349</v>
      </c>
      <c r="E497" s="62">
        <f t="shared" si="7"/>
        <v>0.22476635514018573</v>
      </c>
    </row>
    <row r="498" spans="1:5" x14ac:dyDescent="0.2">
      <c r="A498" s="61">
        <v>45636</v>
      </c>
      <c r="B498" s="62">
        <v>0.14938814778227522</v>
      </c>
      <c r="C498" s="62">
        <v>0.18278166050236602</v>
      </c>
      <c r="D498" s="62">
        <f t="shared" si="7"/>
        <v>0.16112358929984949</v>
      </c>
      <c r="E498" s="62">
        <f t="shared" si="7"/>
        <v>0.20055225148682987</v>
      </c>
    </row>
    <row r="499" spans="1:5" x14ac:dyDescent="0.2">
      <c r="A499" s="61">
        <v>45637</v>
      </c>
      <c r="B499" s="62">
        <v>0.14533276507624998</v>
      </c>
      <c r="C499" s="62">
        <v>0.18017751543076546</v>
      </c>
      <c r="D499" s="62">
        <f t="shared" si="7"/>
        <v>0.15642432387650129</v>
      </c>
      <c r="E499" s="62">
        <f t="shared" si="7"/>
        <v>0.19742990654205483</v>
      </c>
    </row>
    <row r="500" spans="1:5" x14ac:dyDescent="0.2">
      <c r="A500" s="61">
        <v>45638</v>
      </c>
      <c r="B500" s="62">
        <v>0.13737694938293732</v>
      </c>
      <c r="C500" s="62">
        <v>0.17060635880169847</v>
      </c>
      <c r="D500" s="62">
        <f t="shared" si="7"/>
        <v>0.1472605261704425</v>
      </c>
      <c r="E500" s="62">
        <f t="shared" si="7"/>
        <v>0.18602378929481622</v>
      </c>
    </row>
    <row r="501" spans="1:5" x14ac:dyDescent="0.2">
      <c r="A501" s="61">
        <v>45639</v>
      </c>
      <c r="B501" s="62">
        <v>0.13439171062717578</v>
      </c>
      <c r="C501" s="62">
        <v>0.15644807520457019</v>
      </c>
      <c r="D501" s="62">
        <f t="shared" si="7"/>
        <v>0.14384078649409804</v>
      </c>
      <c r="E501" s="62">
        <f t="shared" si="7"/>
        <v>0.16935004248088248</v>
      </c>
    </row>
    <row r="502" spans="1:5" x14ac:dyDescent="0.2">
      <c r="A502" s="61">
        <v>45642</v>
      </c>
      <c r="B502" s="62">
        <v>0.10793007084725154</v>
      </c>
      <c r="C502" s="62">
        <v>0.13143435680844007</v>
      </c>
      <c r="D502" s="62">
        <f t="shared" si="7"/>
        <v>0.11396984369534269</v>
      </c>
      <c r="E502" s="62">
        <f t="shared" si="7"/>
        <v>0.14046304163126466</v>
      </c>
    </row>
    <row r="503" spans="1:5" x14ac:dyDescent="0.2">
      <c r="A503" s="61">
        <v>45643</v>
      </c>
      <c r="B503" s="62">
        <v>8.9940862560701232E-2</v>
      </c>
      <c r="C503" s="62">
        <v>0.12986868203705929</v>
      </c>
      <c r="D503" s="62">
        <f t="shared" si="7"/>
        <v>9.410957895318095E-2</v>
      </c>
      <c r="E503" s="62">
        <f t="shared" si="7"/>
        <v>0.13867884451996515</v>
      </c>
    </row>
    <row r="504" spans="1:5" x14ac:dyDescent="0.2">
      <c r="A504" s="61">
        <v>45644</v>
      </c>
      <c r="B504" s="62">
        <v>0.10339557300060903</v>
      </c>
      <c r="C504" s="62">
        <v>0.15224329085246177</v>
      </c>
      <c r="D504" s="62">
        <f t="shared" si="7"/>
        <v>0.10892998508754026</v>
      </c>
      <c r="E504" s="62">
        <f t="shared" si="7"/>
        <v>0.16444350042480793</v>
      </c>
    </row>
    <row r="505" spans="1:5" x14ac:dyDescent="0.2">
      <c r="A505" s="61">
        <v>45645</v>
      </c>
      <c r="B505" s="62">
        <v>0.10633809242656878</v>
      </c>
      <c r="C505" s="62">
        <v>0.16428245428710908</v>
      </c>
      <c r="D505" s="62">
        <f t="shared" si="7"/>
        <v>0.11219783861406052</v>
      </c>
      <c r="E505" s="62">
        <f t="shared" si="7"/>
        <v>0.17854715378079766</v>
      </c>
    </row>
    <row r="506" spans="1:5" x14ac:dyDescent="0.2">
      <c r="A506" s="61">
        <v>45646</v>
      </c>
      <c r="B506" s="62">
        <v>0.19421882456596909</v>
      </c>
      <c r="C506" s="62">
        <v>0.24304612863545938</v>
      </c>
      <c r="D506" s="62">
        <f t="shared" si="7"/>
        <v>0.21436198611852508</v>
      </c>
      <c r="E506" s="62">
        <f t="shared" si="7"/>
        <v>0.27512744265080613</v>
      </c>
    </row>
    <row r="507" spans="1:5" x14ac:dyDescent="0.2">
      <c r="A507" s="61">
        <v>45649</v>
      </c>
      <c r="B507" s="62">
        <v>0.21820844136857437</v>
      </c>
      <c r="C507" s="62">
        <v>0.26236426446749017</v>
      </c>
      <c r="D507" s="62">
        <f t="shared" si="7"/>
        <v>0.24384630962681864</v>
      </c>
      <c r="E507" s="62">
        <f t="shared" si="7"/>
        <v>0.29999999999999893</v>
      </c>
    </row>
    <row r="508" spans="1:5" x14ac:dyDescent="0.2">
      <c r="A508" s="61">
        <v>45650</v>
      </c>
      <c r="B508" s="62">
        <v>0.2139365786913765</v>
      </c>
      <c r="C508" s="62">
        <v>0.24894212731341286</v>
      </c>
      <c r="D508" s="62">
        <f t="shared" si="7"/>
        <v>0.23854410221477451</v>
      </c>
      <c r="E508" s="62">
        <f t="shared" si="7"/>
        <v>0.28266779949022847</v>
      </c>
    </row>
    <row r="509" spans="1:5" x14ac:dyDescent="0.2">
      <c r="A509" s="61">
        <v>45651</v>
      </c>
      <c r="B509" s="62">
        <v>0.22937627372338887</v>
      </c>
      <c r="C509" s="62">
        <v>0.25411189000225326</v>
      </c>
      <c r="D509" s="62">
        <f t="shared" si="7"/>
        <v>0.25781523280004248</v>
      </c>
      <c r="E509" s="62">
        <f t="shared" si="7"/>
        <v>0.28931605777400082</v>
      </c>
    </row>
    <row r="510" spans="1:5" x14ac:dyDescent="0.2">
      <c r="A510" s="61">
        <v>45652</v>
      </c>
      <c r="B510" s="62">
        <v>0.24164685718477269</v>
      </c>
      <c r="C510" s="62">
        <v>0.26417622882191255</v>
      </c>
      <c r="D510" s="62">
        <f t="shared" si="7"/>
        <v>0.27334444096691479</v>
      </c>
      <c r="E510" s="62">
        <f t="shared" si="7"/>
        <v>0.30235768903993088</v>
      </c>
    </row>
    <row r="511" spans="1:5" x14ac:dyDescent="0.2">
      <c r="A511" s="61">
        <v>45653</v>
      </c>
      <c r="B511" s="62">
        <v>0.2383449110346271</v>
      </c>
      <c r="C511" s="62">
        <v>0.25904197508948645</v>
      </c>
      <c r="D511" s="62">
        <f t="shared" si="7"/>
        <v>0.26914686009904631</v>
      </c>
      <c r="E511" s="62">
        <f t="shared" si="7"/>
        <v>0.29568819031435756</v>
      </c>
    </row>
    <row r="512" spans="1:5" x14ac:dyDescent="0.2">
      <c r="A512" s="61">
        <v>45656</v>
      </c>
      <c r="B512" s="62">
        <v>0.28288386441614083</v>
      </c>
      <c r="C512" s="62">
        <v>0.31939559066581491</v>
      </c>
      <c r="D512" s="62">
        <f t="shared" si="7"/>
        <v>0.32695104663364871</v>
      </c>
      <c r="E512" s="62">
        <f t="shared" si="7"/>
        <v>0.3762956669498716</v>
      </c>
    </row>
    <row r="513" spans="1:1" x14ac:dyDescent="0.2">
      <c r="A513" s="60"/>
    </row>
    <row r="514" spans="1:1" x14ac:dyDescent="0.2">
      <c r="A514" s="60"/>
    </row>
    <row r="515" spans="1:1" x14ac:dyDescent="0.2">
      <c r="A515" s="60"/>
    </row>
    <row r="516" spans="1:1" x14ac:dyDescent="0.2">
      <c r="A516" s="60"/>
    </row>
    <row r="517" spans="1:1" x14ac:dyDescent="0.2">
      <c r="A517" s="60"/>
    </row>
    <row r="518" spans="1:1" x14ac:dyDescent="0.2">
      <c r="A518" s="60"/>
    </row>
    <row r="519" spans="1:1" x14ac:dyDescent="0.2">
      <c r="A519" s="60"/>
    </row>
    <row r="520" spans="1:1" x14ac:dyDescent="0.2">
      <c r="A520" s="60"/>
    </row>
    <row r="521" spans="1:1" x14ac:dyDescent="0.2">
      <c r="A521" s="60"/>
    </row>
    <row r="522" spans="1:1" x14ac:dyDescent="0.2">
      <c r="A522" s="60"/>
    </row>
    <row r="523" spans="1:1" x14ac:dyDescent="0.2">
      <c r="A523" s="60"/>
    </row>
    <row r="524" spans="1:1" x14ac:dyDescent="0.2">
      <c r="A524" s="60"/>
    </row>
    <row r="525" spans="1:1" x14ac:dyDescent="0.2">
      <c r="A525" s="60"/>
    </row>
    <row r="526" spans="1:1" x14ac:dyDescent="0.2">
      <c r="A526" s="60"/>
    </row>
    <row r="527" spans="1:1" x14ac:dyDescent="0.2">
      <c r="A527" s="60"/>
    </row>
    <row r="528" spans="1:1" x14ac:dyDescent="0.2">
      <c r="A528" s="60"/>
    </row>
    <row r="529" spans="1:1" x14ac:dyDescent="0.2">
      <c r="A529" s="60"/>
    </row>
    <row r="530" spans="1:1" x14ac:dyDescent="0.2">
      <c r="A530" s="60"/>
    </row>
    <row r="531" spans="1:1" x14ac:dyDescent="0.2">
      <c r="A531" s="60"/>
    </row>
    <row r="532" spans="1:1" x14ac:dyDescent="0.2">
      <c r="A532" s="60"/>
    </row>
    <row r="533" spans="1:1" x14ac:dyDescent="0.2">
      <c r="A533" s="60"/>
    </row>
    <row r="534" spans="1:1" x14ac:dyDescent="0.2">
      <c r="A534" s="60"/>
    </row>
    <row r="535" spans="1:1" x14ac:dyDescent="0.2">
      <c r="A535" s="60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512"/>
  <sheetViews>
    <sheetView workbookViewId="0"/>
  </sheetViews>
  <sheetFormatPr defaultRowHeight="15" x14ac:dyDescent="0.25"/>
  <cols>
    <col min="1" max="1" width="14" customWidth="1"/>
  </cols>
  <sheetData>
    <row r="1" spans="1:3" x14ac:dyDescent="0.25">
      <c r="A1" s="56" t="s">
        <v>516</v>
      </c>
    </row>
    <row r="2" spans="1:3" x14ac:dyDescent="0.25">
      <c r="A2" s="58" t="s">
        <v>440</v>
      </c>
    </row>
    <row r="4" spans="1:3" x14ac:dyDescent="0.25">
      <c r="A4" s="58"/>
      <c r="B4" s="65" t="s">
        <v>437</v>
      </c>
      <c r="C4" s="65" t="s">
        <v>437</v>
      </c>
    </row>
    <row r="5" spans="1:3" ht="38.25" x14ac:dyDescent="0.25">
      <c r="A5" s="63" t="s">
        <v>503</v>
      </c>
      <c r="B5" s="63" t="s">
        <v>347</v>
      </c>
      <c r="C5" s="63" t="s">
        <v>348</v>
      </c>
    </row>
    <row r="6" spans="1:3" x14ac:dyDescent="0.25">
      <c r="A6" s="61">
        <v>44929</v>
      </c>
      <c r="B6" s="62">
        <v>0</v>
      </c>
      <c r="C6" s="62">
        <v>0</v>
      </c>
    </row>
    <row r="7" spans="1:3" x14ac:dyDescent="0.25">
      <c r="A7" s="61">
        <v>44930</v>
      </c>
      <c r="B7" s="62">
        <v>-1.9607121159120888E-3</v>
      </c>
      <c r="C7" s="62">
        <v>-1.6567544604928486E-3</v>
      </c>
    </row>
    <row r="8" spans="1:3" x14ac:dyDescent="0.25">
      <c r="A8" s="61">
        <v>44931</v>
      </c>
      <c r="B8" s="62">
        <v>-7.3687795717730653E-3</v>
      </c>
      <c r="C8" s="62">
        <v>-1.2531860662702288E-3</v>
      </c>
    </row>
    <row r="9" spans="1:3" x14ac:dyDescent="0.25">
      <c r="A9" s="61">
        <v>44932</v>
      </c>
      <c r="B9" s="62">
        <v>-7.4976526685937017E-3</v>
      </c>
      <c r="C9" s="62">
        <v>-5.3950722175021282E-3</v>
      </c>
    </row>
    <row r="10" spans="1:3" x14ac:dyDescent="0.25">
      <c r="A10" s="61">
        <v>44935</v>
      </c>
      <c r="B10" s="62">
        <v>-4.2251965314725748E-3</v>
      </c>
      <c r="C10" s="62">
        <v>7.5191163976209285E-3</v>
      </c>
    </row>
    <row r="11" spans="1:3" x14ac:dyDescent="0.25">
      <c r="A11" s="61">
        <v>44936</v>
      </c>
      <c r="B11" s="62">
        <v>-6.0616381611648951E-3</v>
      </c>
      <c r="C11" s="62">
        <v>1.4103653355989954E-2</v>
      </c>
    </row>
    <row r="12" spans="1:3" x14ac:dyDescent="0.25">
      <c r="A12" s="61">
        <v>44937</v>
      </c>
      <c r="B12" s="62">
        <v>6.5817331590478645E-3</v>
      </c>
      <c r="C12" s="62">
        <v>2.7973661852166654E-2</v>
      </c>
    </row>
    <row r="13" spans="1:3" x14ac:dyDescent="0.25">
      <c r="A13" s="61">
        <v>44938</v>
      </c>
      <c r="B13" s="62">
        <v>6.0984590459707277E-3</v>
      </c>
      <c r="C13" s="62">
        <v>4.1440101954120623E-2</v>
      </c>
    </row>
    <row r="14" spans="1:3" x14ac:dyDescent="0.25">
      <c r="A14" s="61">
        <v>44939</v>
      </c>
      <c r="B14" s="62">
        <v>1.2546716497597643E-2</v>
      </c>
      <c r="C14" s="62">
        <v>3.9209855564995788E-2</v>
      </c>
    </row>
    <row r="15" spans="1:3" x14ac:dyDescent="0.25">
      <c r="A15" s="61">
        <v>44942</v>
      </c>
      <c r="B15" s="62">
        <v>2.403483255702632E-2</v>
      </c>
      <c r="C15" s="62">
        <v>6.2128292268479157E-2</v>
      </c>
    </row>
    <row r="16" spans="1:3" x14ac:dyDescent="0.25">
      <c r="A16" s="61">
        <v>44943</v>
      </c>
      <c r="B16" s="62">
        <v>1.111990721137035E-2</v>
      </c>
      <c r="C16" s="62">
        <v>5.2803738317757087E-2</v>
      </c>
    </row>
    <row r="17" spans="1:3" x14ac:dyDescent="0.25">
      <c r="A17" s="61">
        <v>44944</v>
      </c>
      <c r="B17" s="62">
        <v>1.0852955796528008E-2</v>
      </c>
      <c r="C17" s="62">
        <v>5.6478334749362702E-2</v>
      </c>
    </row>
    <row r="18" spans="1:3" x14ac:dyDescent="0.25">
      <c r="A18" s="61">
        <v>44945</v>
      </c>
      <c r="B18" s="62">
        <v>-1.7720050812820576E-3</v>
      </c>
      <c r="C18" s="62">
        <v>4.3266779949022949E-2</v>
      </c>
    </row>
    <row r="19" spans="1:3" x14ac:dyDescent="0.25">
      <c r="A19" s="61">
        <v>44946</v>
      </c>
      <c r="B19" s="62">
        <v>-2.7569637498388033E-3</v>
      </c>
      <c r="C19" s="62">
        <v>4.1694987255735061E-2</v>
      </c>
    </row>
    <row r="20" spans="1:3" x14ac:dyDescent="0.25">
      <c r="A20" s="61">
        <v>44949</v>
      </c>
      <c r="B20" s="62">
        <v>5.813097188725358E-3</v>
      </c>
      <c r="C20" s="62">
        <v>5.6435853865760333E-2</v>
      </c>
    </row>
    <row r="21" spans="1:3" x14ac:dyDescent="0.25">
      <c r="A21" s="61">
        <v>44950</v>
      </c>
      <c r="B21" s="62">
        <v>3.2218274205186859E-5</v>
      </c>
      <c r="C21" s="62">
        <v>5.8963466440101975E-2</v>
      </c>
    </row>
    <row r="22" spans="1:3" x14ac:dyDescent="0.25">
      <c r="A22" s="61">
        <v>44951</v>
      </c>
      <c r="B22" s="62">
        <v>-1.1644604819853743E-3</v>
      </c>
      <c r="C22" s="62">
        <v>6.0853865760407855E-2</v>
      </c>
    </row>
    <row r="23" spans="1:3" x14ac:dyDescent="0.25">
      <c r="A23" s="61">
        <v>44952</v>
      </c>
      <c r="B23" s="62">
        <v>-2.6511037060220621E-3</v>
      </c>
      <c r="C23" s="62">
        <v>6.9519966015292978E-2</v>
      </c>
    </row>
    <row r="24" spans="1:3" x14ac:dyDescent="0.25">
      <c r="A24" s="61">
        <v>44953</v>
      </c>
      <c r="B24" s="62">
        <v>7.6725518714213514E-3</v>
      </c>
      <c r="C24" s="62">
        <v>7.4320305862362046E-2</v>
      </c>
    </row>
    <row r="25" spans="1:3" x14ac:dyDescent="0.25">
      <c r="A25" s="61">
        <v>44956</v>
      </c>
      <c r="B25" s="62">
        <v>1.4604083436124737E-2</v>
      </c>
      <c r="C25" s="62">
        <v>8.5938827527612505E-2</v>
      </c>
    </row>
    <row r="26" spans="1:3" x14ac:dyDescent="0.25">
      <c r="A26" s="61">
        <v>44957</v>
      </c>
      <c r="B26" s="62">
        <v>2.43570152990773E-2</v>
      </c>
      <c r="C26" s="62">
        <v>0.11034409515717924</v>
      </c>
    </row>
    <row r="27" spans="1:3" x14ac:dyDescent="0.25">
      <c r="A27" s="61">
        <v>44958</v>
      </c>
      <c r="B27" s="62">
        <v>2.6451203122410893E-2</v>
      </c>
      <c r="C27" s="62">
        <v>0.1044392523364488</v>
      </c>
    </row>
    <row r="28" spans="1:3" x14ac:dyDescent="0.25">
      <c r="A28" s="61">
        <v>44959</v>
      </c>
      <c r="B28" s="62">
        <v>3.2614098716791995E-2</v>
      </c>
      <c r="C28" s="62">
        <v>0.11527187765505542</v>
      </c>
    </row>
    <row r="29" spans="1:3" x14ac:dyDescent="0.25">
      <c r="A29" s="61">
        <v>44960</v>
      </c>
      <c r="B29" s="62">
        <v>3.4804941362740927E-2</v>
      </c>
      <c r="C29" s="62">
        <v>0.10968564146134274</v>
      </c>
    </row>
    <row r="30" spans="1:3" x14ac:dyDescent="0.25">
      <c r="A30" s="61">
        <v>44963</v>
      </c>
      <c r="B30" s="62">
        <v>4.5883425078704354E-2</v>
      </c>
      <c r="C30" s="62">
        <v>0.132731520815633</v>
      </c>
    </row>
    <row r="31" spans="1:3" x14ac:dyDescent="0.25">
      <c r="A31" s="61">
        <v>44964</v>
      </c>
      <c r="B31" s="62">
        <v>4.3729403317561477E-2</v>
      </c>
      <c r="C31" s="62">
        <v>0.13893372982158048</v>
      </c>
    </row>
    <row r="32" spans="1:3" x14ac:dyDescent="0.25">
      <c r="A32" s="61">
        <v>44965</v>
      </c>
      <c r="B32" s="62">
        <v>3.6494099453209472E-2</v>
      </c>
      <c r="C32" s="62">
        <v>0.13436703483432444</v>
      </c>
    </row>
    <row r="33" spans="1:3" x14ac:dyDescent="0.25">
      <c r="A33" s="61">
        <v>44966</v>
      </c>
      <c r="B33" s="62">
        <v>4.1317635362777327E-2</v>
      </c>
      <c r="C33" s="62">
        <v>0.14078164825828376</v>
      </c>
    </row>
    <row r="34" spans="1:3" x14ac:dyDescent="0.25">
      <c r="A34" s="61">
        <v>44967</v>
      </c>
      <c r="B34" s="62">
        <v>4.0917208240513814E-2</v>
      </c>
      <c r="C34" s="62">
        <v>0.14218351741716218</v>
      </c>
    </row>
    <row r="35" spans="1:3" x14ac:dyDescent="0.25">
      <c r="A35" s="61">
        <v>44970</v>
      </c>
      <c r="B35" s="62">
        <v>4.2155310492110853E-2</v>
      </c>
      <c r="C35" s="62">
        <v>0.17980033984706889</v>
      </c>
    </row>
    <row r="36" spans="1:3" x14ac:dyDescent="0.25">
      <c r="A36" s="61">
        <v>44971</v>
      </c>
      <c r="B36" s="62">
        <v>2.7408546127363209E-2</v>
      </c>
      <c r="C36" s="62">
        <v>0.13789294817332198</v>
      </c>
    </row>
    <row r="37" spans="1:3" x14ac:dyDescent="0.25">
      <c r="A37" s="61">
        <v>44972</v>
      </c>
      <c r="B37" s="62">
        <v>-2.8628237936559886E-3</v>
      </c>
      <c r="C37" s="62">
        <v>7.4086661002548793E-2</v>
      </c>
    </row>
    <row r="38" spans="1:3" x14ac:dyDescent="0.25">
      <c r="A38" s="61">
        <v>44973</v>
      </c>
      <c r="B38" s="62">
        <v>-8.6160870445718407E-3</v>
      </c>
      <c r="C38" s="62">
        <v>0.10176295666949886</v>
      </c>
    </row>
    <row r="39" spans="1:3" x14ac:dyDescent="0.25">
      <c r="A39" s="61">
        <v>44974</v>
      </c>
      <c r="B39" s="62">
        <v>-1.7489920282786064E-3</v>
      </c>
      <c r="C39" s="62">
        <v>0.10246389124893795</v>
      </c>
    </row>
    <row r="40" spans="1:3" x14ac:dyDescent="0.25">
      <c r="A40" s="61">
        <v>44977</v>
      </c>
      <c r="B40" s="62">
        <v>5.0122429441976646E-3</v>
      </c>
      <c r="C40" s="62">
        <v>9.9129141886151517E-2</v>
      </c>
    </row>
    <row r="41" spans="1:3" x14ac:dyDescent="0.25">
      <c r="A41" s="61">
        <v>44978</v>
      </c>
      <c r="B41" s="62">
        <v>1.8290774527311759E-2</v>
      </c>
      <c r="C41" s="62">
        <v>0.12060322854715411</v>
      </c>
    </row>
    <row r="42" spans="1:3" x14ac:dyDescent="0.25">
      <c r="A42" s="61">
        <v>44979</v>
      </c>
      <c r="B42" s="62">
        <v>1.8281569306110246E-2</v>
      </c>
      <c r="C42" s="62">
        <v>0.12104927782497898</v>
      </c>
    </row>
    <row r="43" spans="1:3" x14ac:dyDescent="0.25">
      <c r="A43" s="61">
        <v>44981</v>
      </c>
      <c r="B43" s="62">
        <v>1.6270228473590054E-2</v>
      </c>
      <c r="C43" s="62">
        <v>0.12669923534409544</v>
      </c>
    </row>
    <row r="44" spans="1:3" x14ac:dyDescent="0.25">
      <c r="A44" s="61">
        <v>44984</v>
      </c>
      <c r="B44" s="62">
        <v>3.1491061730213099E-2</v>
      </c>
      <c r="C44" s="62">
        <v>0.13655480033984713</v>
      </c>
    </row>
    <row r="45" spans="1:3" x14ac:dyDescent="0.25">
      <c r="A45" s="61">
        <v>44985</v>
      </c>
      <c r="B45" s="62">
        <v>3.7041810114696982E-2</v>
      </c>
      <c r="C45" s="62">
        <v>0.14604927782497845</v>
      </c>
    </row>
    <row r="46" spans="1:3" x14ac:dyDescent="0.25">
      <c r="A46" s="61">
        <v>44986</v>
      </c>
      <c r="B46" s="62">
        <v>4.9234125596038236E-2</v>
      </c>
      <c r="C46" s="62">
        <v>0.15220900594732356</v>
      </c>
    </row>
    <row r="47" spans="1:3" x14ac:dyDescent="0.25">
      <c r="A47" s="61">
        <v>44987</v>
      </c>
      <c r="B47" s="62">
        <v>3.7566507723180598E-2</v>
      </c>
      <c r="C47" s="62">
        <v>0.13806287170773124</v>
      </c>
    </row>
    <row r="48" spans="1:3" x14ac:dyDescent="0.25">
      <c r="A48" s="61">
        <v>44988</v>
      </c>
      <c r="B48" s="62">
        <v>4.5805180698492043E-2</v>
      </c>
      <c r="C48" s="62">
        <v>0.1422897196261681</v>
      </c>
    </row>
    <row r="49" spans="1:3" x14ac:dyDescent="0.25">
      <c r="A49" s="61">
        <v>44991</v>
      </c>
      <c r="B49" s="62">
        <v>5.589410313529819E-2</v>
      </c>
      <c r="C49" s="62">
        <v>0.17317332200509794</v>
      </c>
    </row>
    <row r="50" spans="1:3" x14ac:dyDescent="0.25">
      <c r="A50" s="61">
        <v>44992</v>
      </c>
      <c r="B50" s="62">
        <v>5.6575289504206649E-2</v>
      </c>
      <c r="C50" s="62">
        <v>0.18821155480034002</v>
      </c>
    </row>
    <row r="51" spans="1:3" x14ac:dyDescent="0.25">
      <c r="A51" s="61">
        <v>44994</v>
      </c>
      <c r="B51" s="62">
        <v>5.4062264116206515E-2</v>
      </c>
      <c r="C51" s="62">
        <v>0.20528887000849649</v>
      </c>
    </row>
    <row r="52" spans="1:3" x14ac:dyDescent="0.25">
      <c r="A52" s="61">
        <v>44995</v>
      </c>
      <c r="B52" s="62">
        <v>4.7669237991788904E-2</v>
      </c>
      <c r="C52" s="62">
        <v>0.20295242141036574</v>
      </c>
    </row>
    <row r="53" spans="1:3" x14ac:dyDescent="0.25">
      <c r="A53" s="61">
        <v>44998</v>
      </c>
      <c r="B53" s="62">
        <v>4.4548668004491976E-2</v>
      </c>
      <c r="C53" s="62">
        <v>0.19810960067969452</v>
      </c>
    </row>
    <row r="54" spans="1:3" x14ac:dyDescent="0.25">
      <c r="A54" s="61">
        <v>44999</v>
      </c>
      <c r="B54" s="62">
        <v>5.4145111107019916E-2</v>
      </c>
      <c r="C54" s="62">
        <v>0.2024214103653359</v>
      </c>
    </row>
    <row r="55" spans="1:3" x14ac:dyDescent="0.25">
      <c r="A55" s="61">
        <v>45000</v>
      </c>
      <c r="B55" s="62">
        <v>4.11427361599499E-2</v>
      </c>
      <c r="C55" s="62">
        <v>0.18997451146983901</v>
      </c>
    </row>
    <row r="56" spans="1:3" x14ac:dyDescent="0.25">
      <c r="A56" s="61">
        <v>45001</v>
      </c>
      <c r="B56" s="62">
        <v>3.9370731078667731E-2</v>
      </c>
      <c r="C56" s="62">
        <v>0.18137213254035722</v>
      </c>
    </row>
    <row r="57" spans="1:3" x14ac:dyDescent="0.25">
      <c r="A57" s="61">
        <v>45002</v>
      </c>
      <c r="B57" s="62">
        <v>6.908518511699846E-2</v>
      </c>
      <c r="C57" s="62">
        <v>0.18519541206457135</v>
      </c>
    </row>
    <row r="58" spans="1:3" x14ac:dyDescent="0.25">
      <c r="A58" s="61">
        <v>45005</v>
      </c>
      <c r="B58" s="62">
        <v>0.1033194027652482</v>
      </c>
      <c r="C58" s="62">
        <v>0.19942650807136841</v>
      </c>
    </row>
    <row r="59" spans="1:3" x14ac:dyDescent="0.25">
      <c r="A59" s="61">
        <v>45006</v>
      </c>
      <c r="B59" s="62">
        <v>0.10377506121472102</v>
      </c>
      <c r="C59" s="62">
        <v>0.20301614273576907</v>
      </c>
    </row>
    <row r="60" spans="1:3" x14ac:dyDescent="0.25">
      <c r="A60" s="61">
        <v>45007</v>
      </c>
      <c r="B60" s="62">
        <v>0.10180974648820817</v>
      </c>
      <c r="C60" s="62">
        <v>0.20229396771452857</v>
      </c>
    </row>
    <row r="61" spans="1:3" x14ac:dyDescent="0.25">
      <c r="A61" s="61">
        <v>45008</v>
      </c>
      <c r="B61" s="62">
        <v>9.9264502826002854E-2</v>
      </c>
      <c r="C61" s="62">
        <v>0.22096431605777433</v>
      </c>
    </row>
    <row r="62" spans="1:3" x14ac:dyDescent="0.25">
      <c r="A62" s="61">
        <v>45009</v>
      </c>
      <c r="B62" s="62">
        <v>0.10072813299703598</v>
      </c>
      <c r="C62" s="62">
        <v>0.22440526762956714</v>
      </c>
    </row>
    <row r="63" spans="1:3" x14ac:dyDescent="0.25">
      <c r="A63" s="61">
        <v>45012</v>
      </c>
      <c r="B63" s="62">
        <v>0.12334996409963717</v>
      </c>
      <c r="C63" s="62">
        <v>0.24549702633814818</v>
      </c>
    </row>
    <row r="64" spans="1:3" x14ac:dyDescent="0.25">
      <c r="A64" s="61">
        <v>45013</v>
      </c>
      <c r="B64" s="62">
        <v>0.12404495830034801</v>
      </c>
      <c r="C64" s="62">
        <v>0.23545029736618561</v>
      </c>
    </row>
    <row r="65" spans="1:3" x14ac:dyDescent="0.25">
      <c r="A65" s="61">
        <v>45014</v>
      </c>
      <c r="B65" s="62">
        <v>0.13264263490251671</v>
      </c>
      <c r="C65" s="62">
        <v>0.24974511469838623</v>
      </c>
    </row>
    <row r="66" spans="1:3" x14ac:dyDescent="0.25">
      <c r="A66" s="61">
        <v>45015</v>
      </c>
      <c r="B66" s="62">
        <v>0.13497155586648746</v>
      </c>
      <c r="C66" s="62">
        <v>0.25242141036533594</v>
      </c>
    </row>
    <row r="67" spans="1:3" x14ac:dyDescent="0.25">
      <c r="A67" s="61">
        <v>45016</v>
      </c>
      <c r="B67" s="62">
        <v>0.12794797208976938</v>
      </c>
      <c r="C67" s="62">
        <v>0.25114698385726442</v>
      </c>
    </row>
    <row r="68" spans="1:3" x14ac:dyDescent="0.25">
      <c r="A68" s="61">
        <v>45019</v>
      </c>
      <c r="B68" s="62">
        <v>0.13837288510042911</v>
      </c>
      <c r="C68" s="62">
        <v>0.26650382327952449</v>
      </c>
    </row>
    <row r="69" spans="1:3" x14ac:dyDescent="0.25">
      <c r="A69" s="61">
        <v>45020</v>
      </c>
      <c r="B69" s="62">
        <v>0.14165454645875131</v>
      </c>
      <c r="C69" s="62">
        <v>0.26943500424808886</v>
      </c>
    </row>
    <row r="70" spans="1:3" x14ac:dyDescent="0.25">
      <c r="A70" s="61">
        <v>45021</v>
      </c>
      <c r="B70" s="62">
        <v>0.15102085903124252</v>
      </c>
      <c r="C70" s="62">
        <v>0.27629566694987306</v>
      </c>
    </row>
    <row r="71" spans="1:3" x14ac:dyDescent="0.25">
      <c r="A71" s="61">
        <v>45022</v>
      </c>
      <c r="B71" s="62">
        <v>0.1498702063810593</v>
      </c>
      <c r="C71" s="62">
        <v>0.31223449447748575</v>
      </c>
    </row>
    <row r="72" spans="1:3" x14ac:dyDescent="0.25">
      <c r="A72" s="61">
        <v>45023</v>
      </c>
      <c r="B72" s="62">
        <v>0.15451424047719864</v>
      </c>
      <c r="C72" s="62">
        <v>0.32013593882752822</v>
      </c>
    </row>
    <row r="73" spans="1:3" x14ac:dyDescent="0.25">
      <c r="A73" s="61">
        <v>45026</v>
      </c>
      <c r="B73" s="62">
        <v>0.17244601137765336</v>
      </c>
      <c r="C73" s="62">
        <v>0.35817757009345841</v>
      </c>
    </row>
    <row r="74" spans="1:3" x14ac:dyDescent="0.25">
      <c r="A74" s="61">
        <v>45027</v>
      </c>
      <c r="B74" s="62">
        <v>0.1661588452970526</v>
      </c>
      <c r="C74" s="62">
        <v>0.36841546304163186</v>
      </c>
    </row>
    <row r="75" spans="1:3" x14ac:dyDescent="0.25">
      <c r="A75" s="61">
        <v>45028</v>
      </c>
      <c r="B75" s="62">
        <v>0.16835889316420261</v>
      </c>
      <c r="C75" s="62">
        <v>0.36542056074766416</v>
      </c>
    </row>
    <row r="76" spans="1:3" x14ac:dyDescent="0.25">
      <c r="A76" s="61">
        <v>45029</v>
      </c>
      <c r="B76" s="62">
        <v>0.17103300992322867</v>
      </c>
      <c r="C76" s="62">
        <v>0.33795666949872616</v>
      </c>
    </row>
    <row r="77" spans="1:3" x14ac:dyDescent="0.25">
      <c r="A77" s="61">
        <v>45030</v>
      </c>
      <c r="B77" s="62">
        <v>0.17589796932820279</v>
      </c>
      <c r="C77" s="62">
        <v>0.35469413763806346</v>
      </c>
    </row>
    <row r="78" spans="1:3" x14ac:dyDescent="0.25">
      <c r="A78" s="61">
        <v>45033</v>
      </c>
      <c r="B78" s="62">
        <v>0.19488834066682625</v>
      </c>
      <c r="C78" s="62">
        <v>0.3682242990654212</v>
      </c>
    </row>
    <row r="79" spans="1:3" x14ac:dyDescent="0.25">
      <c r="A79" s="61">
        <v>45034</v>
      </c>
      <c r="B79" s="62">
        <v>0.20386803394885566</v>
      </c>
      <c r="C79" s="62">
        <v>0.3683942225998309</v>
      </c>
    </row>
    <row r="80" spans="1:3" x14ac:dyDescent="0.25">
      <c r="A80" s="61">
        <v>45035</v>
      </c>
      <c r="B80" s="62">
        <v>0.19969346613399108</v>
      </c>
      <c r="C80" s="62">
        <v>0.35609600679694231</v>
      </c>
    </row>
    <row r="81" spans="1:3" x14ac:dyDescent="0.25">
      <c r="A81" s="61">
        <v>45036</v>
      </c>
      <c r="B81" s="62">
        <v>0.21409963731428472</v>
      </c>
      <c r="C81" s="62">
        <v>0.35104078164825903</v>
      </c>
    </row>
    <row r="82" spans="1:3" x14ac:dyDescent="0.25">
      <c r="A82" s="61">
        <v>45037</v>
      </c>
      <c r="B82" s="62">
        <v>0.21506618554043855</v>
      </c>
      <c r="C82" s="62">
        <v>0.34925658453695907</v>
      </c>
    </row>
    <row r="83" spans="1:3" x14ac:dyDescent="0.25">
      <c r="A83" s="61">
        <v>45040</v>
      </c>
      <c r="B83" s="62">
        <v>0.21298580554890734</v>
      </c>
      <c r="C83" s="62">
        <v>0.36189464740866684</v>
      </c>
    </row>
    <row r="84" spans="1:3" x14ac:dyDescent="0.25">
      <c r="A84" s="61">
        <v>45041</v>
      </c>
      <c r="B84" s="62">
        <v>0.20904136826407949</v>
      </c>
      <c r="C84" s="62">
        <v>0.36954120645709509</v>
      </c>
    </row>
    <row r="85" spans="1:3" x14ac:dyDescent="0.25">
      <c r="A85" s="61">
        <v>45042</v>
      </c>
      <c r="B85" s="62">
        <v>0.20603586354180092</v>
      </c>
      <c r="C85" s="62">
        <v>0.3732582837723033</v>
      </c>
    </row>
    <row r="86" spans="1:3" x14ac:dyDescent="0.25">
      <c r="A86" s="61">
        <v>45043</v>
      </c>
      <c r="B86" s="62">
        <v>0.21793361194469485</v>
      </c>
      <c r="C86" s="62">
        <v>0.364252336448599</v>
      </c>
    </row>
    <row r="87" spans="1:3" x14ac:dyDescent="0.25">
      <c r="A87" s="61">
        <v>45044</v>
      </c>
      <c r="B87" s="62">
        <v>0.21276027762947147</v>
      </c>
      <c r="C87" s="62">
        <v>0.34734494477485245</v>
      </c>
    </row>
    <row r="88" spans="1:3" x14ac:dyDescent="0.25">
      <c r="A88" s="61">
        <v>45048</v>
      </c>
      <c r="B88" s="62">
        <v>0.18770826812968311</v>
      </c>
      <c r="C88" s="62">
        <v>0.29653780798640694</v>
      </c>
    </row>
    <row r="89" spans="1:3" x14ac:dyDescent="0.25">
      <c r="A89" s="61">
        <v>45049</v>
      </c>
      <c r="B89" s="62">
        <v>0.16557431375075926</v>
      </c>
      <c r="C89" s="62">
        <v>0.26722599830076565</v>
      </c>
    </row>
    <row r="90" spans="1:3" x14ac:dyDescent="0.25">
      <c r="A90" s="61">
        <v>45050</v>
      </c>
      <c r="B90" s="62">
        <v>0.16193364876557981</v>
      </c>
      <c r="C90" s="62">
        <v>0.26546304163126688</v>
      </c>
    </row>
    <row r="91" spans="1:3" x14ac:dyDescent="0.25">
      <c r="A91" s="61">
        <v>45051</v>
      </c>
      <c r="B91" s="62">
        <v>0.16825303312038575</v>
      </c>
      <c r="C91" s="62">
        <v>0.27725148683092726</v>
      </c>
    </row>
    <row r="92" spans="1:3" x14ac:dyDescent="0.25">
      <c r="A92" s="61">
        <v>45054</v>
      </c>
      <c r="B92" s="62">
        <v>0.16335125283060559</v>
      </c>
      <c r="C92" s="62">
        <v>0.26028037383177671</v>
      </c>
    </row>
    <row r="93" spans="1:3" x14ac:dyDescent="0.25">
      <c r="A93" s="61">
        <v>45056</v>
      </c>
      <c r="B93" s="62">
        <v>0.17303514553454713</v>
      </c>
      <c r="C93" s="62">
        <v>0.29524214103653446</v>
      </c>
    </row>
    <row r="94" spans="1:3" x14ac:dyDescent="0.25">
      <c r="A94" s="61">
        <v>45057</v>
      </c>
      <c r="B94" s="62">
        <v>0.19443268221735344</v>
      </c>
      <c r="C94" s="62">
        <v>0.31762956669498821</v>
      </c>
    </row>
    <row r="95" spans="1:3" x14ac:dyDescent="0.25">
      <c r="A95" s="61">
        <v>45058</v>
      </c>
      <c r="B95" s="62">
        <v>0.18064786346815898</v>
      </c>
      <c r="C95" s="62">
        <v>0.29806711979609268</v>
      </c>
    </row>
    <row r="96" spans="1:3" x14ac:dyDescent="0.25">
      <c r="A96" s="61">
        <v>45061</v>
      </c>
      <c r="B96" s="62">
        <v>0.20177384612552229</v>
      </c>
      <c r="C96" s="62">
        <v>0.31646134239592283</v>
      </c>
    </row>
    <row r="97" spans="1:3" x14ac:dyDescent="0.25">
      <c r="A97" s="61">
        <v>45062</v>
      </c>
      <c r="B97" s="62">
        <v>0.21219415652558116</v>
      </c>
      <c r="C97" s="62">
        <v>0.31771452846219317</v>
      </c>
    </row>
    <row r="98" spans="1:3" x14ac:dyDescent="0.25">
      <c r="A98" s="61">
        <v>45063</v>
      </c>
      <c r="B98" s="62">
        <v>0.21254855754183777</v>
      </c>
      <c r="C98" s="62">
        <v>0.32415038232795368</v>
      </c>
    </row>
    <row r="99" spans="1:3" x14ac:dyDescent="0.25">
      <c r="A99" s="61">
        <v>45064</v>
      </c>
      <c r="B99" s="62">
        <v>0.21182594767752239</v>
      </c>
      <c r="C99" s="62">
        <v>0.32230246389125017</v>
      </c>
    </row>
    <row r="100" spans="1:3" x14ac:dyDescent="0.25">
      <c r="A100" s="61">
        <v>45065</v>
      </c>
      <c r="B100" s="62">
        <v>0.20871918552202784</v>
      </c>
      <c r="C100" s="62">
        <v>0.32126168224299168</v>
      </c>
    </row>
    <row r="101" spans="1:3" x14ac:dyDescent="0.25">
      <c r="A101" s="61">
        <v>45068</v>
      </c>
      <c r="B101" s="62">
        <v>0.21198703904854832</v>
      </c>
      <c r="C101" s="62">
        <v>0.33096856414613551</v>
      </c>
    </row>
    <row r="102" spans="1:3" x14ac:dyDescent="0.25">
      <c r="A102" s="61">
        <v>45069</v>
      </c>
      <c r="B102" s="62">
        <v>0.21585323195316364</v>
      </c>
      <c r="C102" s="62">
        <v>0.32438402718776671</v>
      </c>
    </row>
    <row r="103" spans="1:3" x14ac:dyDescent="0.25">
      <c r="A103" s="61">
        <v>45070</v>
      </c>
      <c r="B103" s="62">
        <v>0.2219885118839402</v>
      </c>
      <c r="C103" s="62">
        <v>0.32744265080713819</v>
      </c>
    </row>
    <row r="104" spans="1:3" x14ac:dyDescent="0.25">
      <c r="A104" s="61">
        <v>45071</v>
      </c>
      <c r="B104" s="62">
        <v>0.21968260397297334</v>
      </c>
      <c r="C104" s="62">
        <v>0.31093882752761393</v>
      </c>
    </row>
    <row r="105" spans="1:3" x14ac:dyDescent="0.25">
      <c r="A105" s="61">
        <v>45072</v>
      </c>
      <c r="B105" s="62">
        <v>0.23443397094832163</v>
      </c>
      <c r="C105" s="62">
        <v>0.34061172472387535</v>
      </c>
    </row>
    <row r="106" spans="1:3" x14ac:dyDescent="0.25">
      <c r="A106" s="61">
        <v>45075</v>
      </c>
      <c r="B106" s="62">
        <v>0.25743321612018311</v>
      </c>
      <c r="C106" s="62">
        <v>0.38400594732370563</v>
      </c>
    </row>
    <row r="107" spans="1:3" x14ac:dyDescent="0.25">
      <c r="A107" s="61">
        <v>45076</v>
      </c>
      <c r="B107" s="62">
        <v>0.24212953587274688</v>
      </c>
      <c r="C107" s="62">
        <v>0.39192863211554929</v>
      </c>
    </row>
    <row r="108" spans="1:3" x14ac:dyDescent="0.25">
      <c r="A108" s="61">
        <v>45077</v>
      </c>
      <c r="B108" s="62">
        <v>0.25082386729753092</v>
      </c>
      <c r="C108" s="62">
        <v>0.41110875106202327</v>
      </c>
    </row>
    <row r="109" spans="1:3" x14ac:dyDescent="0.25">
      <c r="A109" s="61">
        <v>45078</v>
      </c>
      <c r="B109" s="62">
        <v>0.25270633503323059</v>
      </c>
      <c r="C109" s="62">
        <v>0.42627442650807268</v>
      </c>
    </row>
    <row r="110" spans="1:3" x14ac:dyDescent="0.25">
      <c r="A110" s="61">
        <v>45079</v>
      </c>
      <c r="B110" s="62">
        <v>0.25167074764806552</v>
      </c>
      <c r="C110" s="62">
        <v>0.45541631265930449</v>
      </c>
    </row>
    <row r="111" spans="1:3" x14ac:dyDescent="0.25">
      <c r="A111" s="61">
        <v>45082</v>
      </c>
      <c r="B111" s="62">
        <v>0.24000773238580875</v>
      </c>
      <c r="C111" s="62">
        <v>0.47875955819881177</v>
      </c>
    </row>
    <row r="112" spans="1:3" x14ac:dyDescent="0.25">
      <c r="A112" s="61">
        <v>45083</v>
      </c>
      <c r="B112" s="62">
        <v>0.23407496732146438</v>
      </c>
      <c r="C112" s="62">
        <v>0.46694987255735021</v>
      </c>
    </row>
    <row r="113" spans="1:3" x14ac:dyDescent="0.25">
      <c r="A113" s="61">
        <v>45084</v>
      </c>
      <c r="B113" s="62">
        <v>0.24026087596884915</v>
      </c>
      <c r="C113" s="62">
        <v>0.49991503823279637</v>
      </c>
    </row>
    <row r="114" spans="1:3" x14ac:dyDescent="0.25">
      <c r="A114" s="61">
        <v>45085</v>
      </c>
      <c r="B114" s="62">
        <v>0.24716479186994844</v>
      </c>
      <c r="C114" s="62">
        <v>0.51631265930331471</v>
      </c>
    </row>
    <row r="115" spans="1:3" x14ac:dyDescent="0.25">
      <c r="A115" s="61">
        <v>45086</v>
      </c>
      <c r="B115" s="62">
        <v>0.24640536112082745</v>
      </c>
      <c r="C115" s="62">
        <v>0.519923534409517</v>
      </c>
    </row>
    <row r="116" spans="1:3" x14ac:dyDescent="0.25">
      <c r="A116" s="61">
        <v>45090</v>
      </c>
      <c r="B116" s="62">
        <v>0.26906861571883534</v>
      </c>
      <c r="C116" s="62">
        <v>0.54498725573492046</v>
      </c>
    </row>
    <row r="117" spans="1:3" x14ac:dyDescent="0.25">
      <c r="A117" s="61">
        <v>45091</v>
      </c>
      <c r="B117" s="62">
        <v>0.27270467809341392</v>
      </c>
      <c r="C117" s="62">
        <v>0.55681818181818299</v>
      </c>
    </row>
    <row r="118" spans="1:3" x14ac:dyDescent="0.25">
      <c r="A118" s="61">
        <v>45092</v>
      </c>
      <c r="B118" s="62">
        <v>0.28880921258537784</v>
      </c>
      <c r="C118" s="62">
        <v>0.56497451146983946</v>
      </c>
    </row>
    <row r="119" spans="1:3" x14ac:dyDescent="0.25">
      <c r="A119" s="61">
        <v>45093</v>
      </c>
      <c r="B119" s="62">
        <v>0.28909457444262321</v>
      </c>
      <c r="C119" s="62">
        <v>0.56123619371283007</v>
      </c>
    </row>
    <row r="120" spans="1:3" x14ac:dyDescent="0.25">
      <c r="A120" s="61">
        <v>45096</v>
      </c>
      <c r="B120" s="62">
        <v>0.29566710238046978</v>
      </c>
      <c r="C120" s="62">
        <v>0.55894222599830168</v>
      </c>
    </row>
    <row r="121" spans="1:3" x14ac:dyDescent="0.25">
      <c r="A121" s="61">
        <v>45097</v>
      </c>
      <c r="B121" s="62">
        <v>0.29042933151683581</v>
      </c>
      <c r="C121" s="62">
        <v>0.57238742565845446</v>
      </c>
    </row>
    <row r="122" spans="1:3" x14ac:dyDescent="0.25">
      <c r="A122" s="61">
        <v>45098</v>
      </c>
      <c r="B122" s="62">
        <v>0.29761400666457982</v>
      </c>
      <c r="C122" s="62">
        <v>0.59345794392523454</v>
      </c>
    </row>
    <row r="123" spans="1:3" x14ac:dyDescent="0.25">
      <c r="A123" s="61">
        <v>45099</v>
      </c>
      <c r="B123" s="62">
        <v>0.29601690078612553</v>
      </c>
      <c r="C123" s="62">
        <v>0.59638912489379847</v>
      </c>
    </row>
    <row r="124" spans="1:3" x14ac:dyDescent="0.25">
      <c r="A124" s="61">
        <v>45100</v>
      </c>
      <c r="B124" s="62">
        <v>0.28645727856840364</v>
      </c>
      <c r="C124" s="62">
        <v>0.56966864910790194</v>
      </c>
    </row>
    <row r="125" spans="1:3" x14ac:dyDescent="0.25">
      <c r="A125" s="61">
        <v>45103</v>
      </c>
      <c r="B125" s="62">
        <v>0.26899957655982454</v>
      </c>
      <c r="C125" s="62">
        <v>0.54632540356839487</v>
      </c>
    </row>
    <row r="126" spans="1:3" x14ac:dyDescent="0.25">
      <c r="A126" s="61">
        <v>45104</v>
      </c>
      <c r="B126" s="62">
        <v>0.2779746672312533</v>
      </c>
      <c r="C126" s="62">
        <v>0.56106627017842059</v>
      </c>
    </row>
    <row r="127" spans="1:3" x14ac:dyDescent="0.25">
      <c r="A127" s="61">
        <v>45105</v>
      </c>
      <c r="B127" s="62">
        <v>0.27994918717896766</v>
      </c>
      <c r="C127" s="62">
        <v>0.58277400169923599</v>
      </c>
    </row>
    <row r="128" spans="1:3" x14ac:dyDescent="0.25">
      <c r="A128" s="61">
        <v>45106</v>
      </c>
      <c r="B128" s="62">
        <v>0.28707863099950259</v>
      </c>
      <c r="C128" s="62">
        <v>0.59339422259983055</v>
      </c>
    </row>
    <row r="129" spans="1:3" x14ac:dyDescent="0.25">
      <c r="A129" s="61">
        <v>45107</v>
      </c>
      <c r="B129" s="62">
        <v>0.28752048161717281</v>
      </c>
      <c r="C129" s="62">
        <v>0.59275700934579523</v>
      </c>
    </row>
    <row r="130" spans="1:3" x14ac:dyDescent="0.25">
      <c r="A130" s="61">
        <v>45110</v>
      </c>
      <c r="B130" s="62">
        <v>0.28593718357052067</v>
      </c>
      <c r="C130" s="62">
        <v>0.60329226847918527</v>
      </c>
    </row>
    <row r="131" spans="1:3" x14ac:dyDescent="0.25">
      <c r="A131" s="61">
        <v>45111</v>
      </c>
      <c r="B131" s="62">
        <v>0.29251431411896767</v>
      </c>
      <c r="C131" s="62">
        <v>0.59564570943075701</v>
      </c>
    </row>
    <row r="132" spans="1:3" x14ac:dyDescent="0.25">
      <c r="A132" s="61">
        <v>45112</v>
      </c>
      <c r="B132" s="62">
        <v>0.29103227350553174</v>
      </c>
      <c r="C132" s="62">
        <v>0.60004248088360312</v>
      </c>
    </row>
    <row r="133" spans="1:3" x14ac:dyDescent="0.25">
      <c r="A133" s="61">
        <v>45113</v>
      </c>
      <c r="B133" s="62">
        <v>0.29775208498260142</v>
      </c>
      <c r="C133" s="62">
        <v>0.59169498725573577</v>
      </c>
    </row>
    <row r="134" spans="1:3" x14ac:dyDescent="0.25">
      <c r="A134" s="61">
        <v>45114</v>
      </c>
      <c r="B134" s="62">
        <v>0.30369405526814752</v>
      </c>
      <c r="C134" s="62">
        <v>0.58570518266780014</v>
      </c>
    </row>
    <row r="135" spans="1:3" x14ac:dyDescent="0.25">
      <c r="A135" s="61">
        <v>45117</v>
      </c>
      <c r="B135" s="62">
        <v>0.31485538597492435</v>
      </c>
      <c r="C135" s="62">
        <v>0.60108326253186117</v>
      </c>
    </row>
    <row r="136" spans="1:3" x14ac:dyDescent="0.25">
      <c r="A136" s="61">
        <v>45118</v>
      </c>
      <c r="B136" s="62">
        <v>0.31649851795938577</v>
      </c>
      <c r="C136" s="62">
        <v>0.61671622769753665</v>
      </c>
    </row>
    <row r="137" spans="1:3" x14ac:dyDescent="0.25">
      <c r="A137" s="61">
        <v>45119</v>
      </c>
      <c r="B137" s="62">
        <v>0.33329804665206031</v>
      </c>
      <c r="C137" s="62">
        <v>0.640271877655056</v>
      </c>
    </row>
    <row r="138" spans="1:3" x14ac:dyDescent="0.25">
      <c r="A138" s="61">
        <v>45120</v>
      </c>
      <c r="B138" s="62">
        <v>0.32814312277923974</v>
      </c>
      <c r="C138" s="62">
        <v>0.63787170773152146</v>
      </c>
    </row>
    <row r="139" spans="1:3" x14ac:dyDescent="0.25">
      <c r="A139" s="61">
        <v>45121</v>
      </c>
      <c r="B139" s="62">
        <v>0.33600898429589199</v>
      </c>
      <c r="C139" s="62">
        <v>0.64802463891248974</v>
      </c>
    </row>
    <row r="140" spans="1:3" x14ac:dyDescent="0.25">
      <c r="A140" s="61">
        <v>45124</v>
      </c>
      <c r="B140" s="62">
        <v>0.34286227148038306</v>
      </c>
      <c r="C140" s="62">
        <v>0.6664188615123201</v>
      </c>
    </row>
    <row r="141" spans="1:3" x14ac:dyDescent="0.25">
      <c r="A141" s="61">
        <v>45125</v>
      </c>
      <c r="B141" s="62">
        <v>0.35985050720768741</v>
      </c>
      <c r="C141" s="62">
        <v>0.68366610025488561</v>
      </c>
    </row>
    <row r="142" spans="1:3" x14ac:dyDescent="0.25">
      <c r="A142" s="61">
        <v>45126</v>
      </c>
      <c r="B142" s="62">
        <v>0.35474621205147461</v>
      </c>
      <c r="C142" s="62">
        <v>0.67820730671198004</v>
      </c>
    </row>
    <row r="143" spans="1:3" x14ac:dyDescent="0.25">
      <c r="A143" s="61">
        <v>45127</v>
      </c>
      <c r="B143" s="62">
        <v>0.34280243754257333</v>
      </c>
      <c r="C143" s="62">
        <v>0.65182667799490246</v>
      </c>
    </row>
    <row r="144" spans="1:3" x14ac:dyDescent="0.25">
      <c r="A144" s="61">
        <v>45128</v>
      </c>
      <c r="B144" s="62">
        <v>0.34559161956661755</v>
      </c>
      <c r="C144" s="62">
        <v>0.6576677994902298</v>
      </c>
    </row>
    <row r="145" spans="1:3" x14ac:dyDescent="0.25">
      <c r="A145" s="61">
        <v>45131</v>
      </c>
      <c r="B145" s="62">
        <v>0.35200305613343796</v>
      </c>
      <c r="C145" s="62">
        <v>0.69158878504672949</v>
      </c>
    </row>
    <row r="146" spans="1:3" x14ac:dyDescent="0.25">
      <c r="A146" s="61">
        <v>45132</v>
      </c>
      <c r="B146" s="62">
        <v>0.36944234769961448</v>
      </c>
      <c r="C146" s="62">
        <v>0.7407816482582843</v>
      </c>
    </row>
    <row r="147" spans="1:3" x14ac:dyDescent="0.25">
      <c r="A147" s="61">
        <v>45133</v>
      </c>
      <c r="B147" s="62">
        <v>0.36716865806285237</v>
      </c>
      <c r="C147" s="62">
        <v>0.78587510620220957</v>
      </c>
    </row>
    <row r="148" spans="1:3" x14ac:dyDescent="0.25">
      <c r="A148" s="61">
        <v>45134</v>
      </c>
      <c r="B148" s="62">
        <v>0.37519100833992947</v>
      </c>
      <c r="C148" s="62">
        <v>0.81008920985556565</v>
      </c>
    </row>
    <row r="149" spans="1:3" x14ac:dyDescent="0.25">
      <c r="A149" s="61">
        <v>45135</v>
      </c>
      <c r="B149" s="62">
        <v>0.38474602794705048</v>
      </c>
      <c r="C149" s="62">
        <v>0.79660152931181027</v>
      </c>
    </row>
    <row r="150" spans="1:3" x14ac:dyDescent="0.25">
      <c r="A150" s="61">
        <v>45138</v>
      </c>
      <c r="B150" s="62">
        <v>0.41461236813520497</v>
      </c>
      <c r="C150" s="62">
        <v>0.84360662701784261</v>
      </c>
    </row>
    <row r="151" spans="1:3" x14ac:dyDescent="0.25">
      <c r="A151" s="61">
        <v>45139</v>
      </c>
      <c r="B151" s="62">
        <v>0.42388202588508062</v>
      </c>
      <c r="C151" s="62">
        <v>0.84235344095157227</v>
      </c>
    </row>
    <row r="152" spans="1:3" x14ac:dyDescent="0.25">
      <c r="A152" s="61">
        <v>45140</v>
      </c>
      <c r="B152" s="62">
        <v>0.42978257267522002</v>
      </c>
      <c r="C152" s="62">
        <v>0.83887000849617732</v>
      </c>
    </row>
    <row r="153" spans="1:3" x14ac:dyDescent="0.25">
      <c r="A153" s="61">
        <v>45141</v>
      </c>
      <c r="B153" s="62">
        <v>0.44880976489864932</v>
      </c>
      <c r="C153" s="62">
        <v>0.84698385726423187</v>
      </c>
    </row>
    <row r="154" spans="1:3" x14ac:dyDescent="0.25">
      <c r="A154" s="61">
        <v>45142</v>
      </c>
      <c r="B154" s="62">
        <v>0.42332971261299268</v>
      </c>
      <c r="C154" s="62">
        <v>0.79103653355989878</v>
      </c>
    </row>
    <row r="155" spans="1:3" x14ac:dyDescent="0.25">
      <c r="A155" s="61">
        <v>45145</v>
      </c>
      <c r="B155" s="62">
        <v>0.41948193015078017</v>
      </c>
      <c r="C155" s="62">
        <v>0.80962192013593959</v>
      </c>
    </row>
    <row r="156" spans="1:3" x14ac:dyDescent="0.25">
      <c r="A156" s="61">
        <v>45146</v>
      </c>
      <c r="B156" s="62">
        <v>0.42004805125467026</v>
      </c>
      <c r="C156" s="62">
        <v>0.80021240441801256</v>
      </c>
    </row>
    <row r="157" spans="1:3" x14ac:dyDescent="0.25">
      <c r="A157" s="61">
        <v>45147</v>
      </c>
      <c r="B157" s="62">
        <v>0.42658836091831143</v>
      </c>
      <c r="C157" s="62">
        <v>0.81709855564995815</v>
      </c>
    </row>
    <row r="158" spans="1:3" x14ac:dyDescent="0.25">
      <c r="A158" s="61">
        <v>45148</v>
      </c>
      <c r="B158" s="62">
        <v>0.44929764162232666</v>
      </c>
      <c r="C158" s="62">
        <v>0.83918861512319531</v>
      </c>
    </row>
    <row r="159" spans="1:3" x14ac:dyDescent="0.25">
      <c r="A159" s="61">
        <v>45149</v>
      </c>
      <c r="B159" s="62">
        <v>0.45235837767181408</v>
      </c>
      <c r="C159" s="62">
        <v>0.86677994902294042</v>
      </c>
    </row>
    <row r="160" spans="1:3" x14ac:dyDescent="0.25">
      <c r="A160" s="61">
        <v>45152</v>
      </c>
      <c r="B160" s="62">
        <v>0.44107737908941824</v>
      </c>
      <c r="C160" s="62">
        <v>0.82580713678844608</v>
      </c>
    </row>
    <row r="161" spans="1:3" x14ac:dyDescent="0.25">
      <c r="A161" s="61">
        <v>45153</v>
      </c>
      <c r="B161" s="62">
        <v>0.4338282673932643</v>
      </c>
      <c r="C161" s="62">
        <v>0.84394647408666179</v>
      </c>
    </row>
    <row r="162" spans="1:3" x14ac:dyDescent="0.25">
      <c r="A162" s="61">
        <v>45154</v>
      </c>
      <c r="B162" s="62">
        <v>0.4035476922510437</v>
      </c>
      <c r="C162" s="62">
        <v>0.79636788445199747</v>
      </c>
    </row>
    <row r="163" spans="1:3" x14ac:dyDescent="0.25">
      <c r="A163" s="61">
        <v>45155</v>
      </c>
      <c r="B163" s="62">
        <v>0.40794778798534415</v>
      </c>
      <c r="C163" s="62">
        <v>0.8220263381478341</v>
      </c>
    </row>
    <row r="164" spans="1:3" x14ac:dyDescent="0.25">
      <c r="A164" s="61">
        <v>45156</v>
      </c>
      <c r="B164" s="62">
        <v>0.43197341532116873</v>
      </c>
      <c r="C164" s="62">
        <v>0.86446474086661085</v>
      </c>
    </row>
    <row r="165" spans="1:3" x14ac:dyDescent="0.25">
      <c r="A165" s="61">
        <v>45159</v>
      </c>
      <c r="B165" s="62">
        <v>0.44518751035587245</v>
      </c>
      <c r="C165" s="62">
        <v>0.91142735768904082</v>
      </c>
    </row>
    <row r="166" spans="1:3" x14ac:dyDescent="0.25">
      <c r="A166" s="61">
        <v>45160</v>
      </c>
      <c r="B166" s="62">
        <v>0.45638105933685469</v>
      </c>
      <c r="C166" s="62">
        <v>0.9127655055225159</v>
      </c>
    </row>
    <row r="167" spans="1:3" x14ac:dyDescent="0.25">
      <c r="A167" s="61">
        <v>45161</v>
      </c>
      <c r="B167" s="62">
        <v>0.44807334720253178</v>
      </c>
      <c r="C167" s="62">
        <v>0.90091333899745241</v>
      </c>
    </row>
    <row r="168" spans="1:3" x14ac:dyDescent="0.25">
      <c r="A168" s="61">
        <v>45162</v>
      </c>
      <c r="B168" s="62">
        <v>0.44400924204208492</v>
      </c>
      <c r="C168" s="62">
        <v>0.89148258283772419</v>
      </c>
    </row>
    <row r="169" spans="1:3" x14ac:dyDescent="0.25">
      <c r="A169" s="61">
        <v>45163</v>
      </c>
      <c r="B169" s="62">
        <v>0.45319605280114761</v>
      </c>
      <c r="C169" s="62">
        <v>0.90312234494477583</v>
      </c>
    </row>
    <row r="170" spans="1:3" x14ac:dyDescent="0.25">
      <c r="A170" s="61">
        <v>45166</v>
      </c>
      <c r="B170" s="62">
        <v>0.47224625807758036</v>
      </c>
      <c r="C170" s="62">
        <v>0.93402718776550664</v>
      </c>
    </row>
    <row r="171" spans="1:3" x14ac:dyDescent="0.25">
      <c r="A171" s="61">
        <v>45167</v>
      </c>
      <c r="B171" s="62">
        <v>0.47806395787690659</v>
      </c>
      <c r="C171" s="62">
        <v>0.94575191163976302</v>
      </c>
    </row>
    <row r="172" spans="1:3" x14ac:dyDescent="0.25">
      <c r="A172" s="61">
        <v>45168</v>
      </c>
      <c r="B172" s="62">
        <v>0.47867150247620316</v>
      </c>
      <c r="C172" s="62">
        <v>0.94456244689889646</v>
      </c>
    </row>
    <row r="173" spans="1:3" x14ac:dyDescent="0.25">
      <c r="A173" s="61">
        <v>45169</v>
      </c>
      <c r="B173" s="62">
        <v>0.48571809930592491</v>
      </c>
      <c r="C173" s="62">
        <v>0.96584536958368838</v>
      </c>
    </row>
    <row r="174" spans="1:3" x14ac:dyDescent="0.25">
      <c r="A174" s="61">
        <v>45170</v>
      </c>
      <c r="B174" s="62">
        <v>0.48726457646777144</v>
      </c>
      <c r="C174" s="62">
        <v>0.96752336448598197</v>
      </c>
    </row>
    <row r="175" spans="1:3" x14ac:dyDescent="0.25">
      <c r="A175" s="61">
        <v>45173</v>
      </c>
      <c r="B175" s="62">
        <v>0.50457959754772763</v>
      </c>
      <c r="C175" s="62">
        <v>0.97869583687340822</v>
      </c>
    </row>
    <row r="176" spans="1:3" x14ac:dyDescent="0.25">
      <c r="A176" s="61">
        <v>45174</v>
      </c>
      <c r="B176" s="62">
        <v>0.50249001233499513</v>
      </c>
      <c r="C176" s="62">
        <v>0.9679694137638073</v>
      </c>
    </row>
    <row r="177" spans="1:3" x14ac:dyDescent="0.25">
      <c r="A177" s="61">
        <v>45175</v>
      </c>
      <c r="B177" s="62">
        <v>0.49376346263600568</v>
      </c>
      <c r="C177" s="62">
        <v>0.93351741716227798</v>
      </c>
    </row>
    <row r="178" spans="1:3" x14ac:dyDescent="0.25">
      <c r="A178" s="61">
        <v>45176</v>
      </c>
      <c r="B178" s="62">
        <v>0.45859951764640794</v>
      </c>
      <c r="C178" s="62">
        <v>0.8622769753610886</v>
      </c>
    </row>
    <row r="179" spans="1:3" x14ac:dyDescent="0.25">
      <c r="A179" s="61">
        <v>45177</v>
      </c>
      <c r="B179" s="62">
        <v>0.44654528048308895</v>
      </c>
      <c r="C179" s="62">
        <v>0.83920985556499694</v>
      </c>
    </row>
    <row r="180" spans="1:3" x14ac:dyDescent="0.25">
      <c r="A180" s="61">
        <v>45180</v>
      </c>
      <c r="B180" s="62">
        <v>0.43710532614098585</v>
      </c>
      <c r="C180" s="62">
        <v>0.81106627017842081</v>
      </c>
    </row>
    <row r="181" spans="1:3" x14ac:dyDescent="0.25">
      <c r="A181" s="61">
        <v>45181</v>
      </c>
      <c r="B181" s="62">
        <v>0.4571496953071772</v>
      </c>
      <c r="C181" s="62">
        <v>0.847408666100256</v>
      </c>
    </row>
    <row r="182" spans="1:3" x14ac:dyDescent="0.25">
      <c r="A182" s="61">
        <v>45182</v>
      </c>
      <c r="B182" s="62">
        <v>0.44904910064988757</v>
      </c>
      <c r="C182" s="62">
        <v>0.83194562446899045</v>
      </c>
    </row>
    <row r="183" spans="1:3" x14ac:dyDescent="0.25">
      <c r="A183" s="61">
        <v>45183</v>
      </c>
      <c r="B183" s="62">
        <v>0.44498499548944026</v>
      </c>
      <c r="C183" s="62">
        <v>0.79341546304163257</v>
      </c>
    </row>
    <row r="184" spans="1:3" x14ac:dyDescent="0.25">
      <c r="A184" s="61">
        <v>45184</v>
      </c>
      <c r="B184" s="62">
        <v>0.45098679971279587</v>
      </c>
      <c r="C184" s="62">
        <v>0.83196686491079164</v>
      </c>
    </row>
    <row r="185" spans="1:3" x14ac:dyDescent="0.25">
      <c r="A185" s="61">
        <v>45187</v>
      </c>
      <c r="B185" s="62">
        <v>0.44300127032052439</v>
      </c>
      <c r="C185" s="62">
        <v>0.81699235344095311</v>
      </c>
    </row>
    <row r="186" spans="1:3" x14ac:dyDescent="0.25">
      <c r="A186" s="61">
        <v>45188</v>
      </c>
      <c r="B186" s="62">
        <v>0.41937607010696332</v>
      </c>
      <c r="C186" s="62">
        <v>0.82665675446049436</v>
      </c>
    </row>
    <row r="187" spans="1:3" x14ac:dyDescent="0.25">
      <c r="A187" s="61">
        <v>45189</v>
      </c>
      <c r="B187" s="62">
        <v>0.41214997146381305</v>
      </c>
      <c r="C187" s="62">
        <v>0.8022727272727288</v>
      </c>
    </row>
    <row r="188" spans="1:3" x14ac:dyDescent="0.25">
      <c r="A188" s="61">
        <v>45190</v>
      </c>
      <c r="B188" s="62">
        <v>0.38962939779442762</v>
      </c>
      <c r="C188" s="62">
        <v>0.77837723024639049</v>
      </c>
    </row>
    <row r="189" spans="1:3" x14ac:dyDescent="0.25">
      <c r="A189" s="61">
        <v>45191</v>
      </c>
      <c r="B189" s="62">
        <v>0.40336819043761496</v>
      </c>
      <c r="C189" s="62">
        <v>0.78128717077315368</v>
      </c>
    </row>
    <row r="190" spans="1:3" x14ac:dyDescent="0.25">
      <c r="A190" s="61">
        <v>45194</v>
      </c>
      <c r="B190" s="62">
        <v>0.4016744297365451</v>
      </c>
      <c r="C190" s="62">
        <v>0.7755734919286339</v>
      </c>
    </row>
    <row r="191" spans="1:3" x14ac:dyDescent="0.25">
      <c r="A191" s="61">
        <v>45195</v>
      </c>
      <c r="B191" s="62">
        <v>0.40467533184822302</v>
      </c>
      <c r="C191" s="62">
        <v>0.76947748513169234</v>
      </c>
    </row>
    <row r="192" spans="1:3" x14ac:dyDescent="0.25">
      <c r="A192" s="61">
        <v>45196</v>
      </c>
      <c r="B192" s="62">
        <v>0.41190143049137329</v>
      </c>
      <c r="C192" s="62">
        <v>0.81093882752761393</v>
      </c>
    </row>
    <row r="193" spans="1:3" x14ac:dyDescent="0.25">
      <c r="A193" s="61">
        <v>45197</v>
      </c>
      <c r="B193" s="62">
        <v>0.43052359298193821</v>
      </c>
      <c r="C193" s="62">
        <v>0.87017841971113152</v>
      </c>
    </row>
    <row r="194" spans="1:3" x14ac:dyDescent="0.25">
      <c r="A194" s="61">
        <v>45198</v>
      </c>
      <c r="B194" s="62">
        <v>0.44211756908518396</v>
      </c>
      <c r="C194" s="62">
        <v>0.88073491928632253</v>
      </c>
    </row>
    <row r="195" spans="1:3" x14ac:dyDescent="0.25">
      <c r="A195" s="61">
        <v>45201</v>
      </c>
      <c r="B195" s="62">
        <v>0.44168952629931568</v>
      </c>
      <c r="C195" s="62">
        <v>0.91104502973661972</v>
      </c>
    </row>
    <row r="196" spans="1:3" x14ac:dyDescent="0.25">
      <c r="A196" s="61">
        <v>45202</v>
      </c>
      <c r="B196" s="62">
        <v>0.44700554154316219</v>
      </c>
      <c r="C196" s="62">
        <v>0.89734494477485249</v>
      </c>
    </row>
    <row r="197" spans="1:3" x14ac:dyDescent="0.25">
      <c r="A197" s="61">
        <v>45203</v>
      </c>
      <c r="B197" s="62">
        <v>0.44257322753465633</v>
      </c>
      <c r="C197" s="62">
        <v>0.89515717926933025</v>
      </c>
    </row>
    <row r="198" spans="1:3" x14ac:dyDescent="0.25">
      <c r="A198" s="61">
        <v>45204</v>
      </c>
      <c r="B198" s="62">
        <v>0.44142717749507399</v>
      </c>
      <c r="C198" s="62">
        <v>0.88347493627867579</v>
      </c>
    </row>
    <row r="199" spans="1:3" x14ac:dyDescent="0.25">
      <c r="A199" s="61">
        <v>45205</v>
      </c>
      <c r="B199" s="62">
        <v>0.44747040521383585</v>
      </c>
      <c r="C199" s="62">
        <v>0.88608751062022217</v>
      </c>
    </row>
    <row r="200" spans="1:3" x14ac:dyDescent="0.25">
      <c r="A200" s="61">
        <v>45208</v>
      </c>
      <c r="B200" s="62">
        <v>0.46087780989377025</v>
      </c>
      <c r="C200" s="62">
        <v>0.91610025488530278</v>
      </c>
    </row>
    <row r="201" spans="1:3" x14ac:dyDescent="0.25">
      <c r="A201" s="61">
        <v>45209</v>
      </c>
      <c r="B201" s="62">
        <v>0.46226319568459084</v>
      </c>
      <c r="C201" s="62">
        <v>0.91259558198810642</v>
      </c>
    </row>
    <row r="202" spans="1:3" x14ac:dyDescent="0.25">
      <c r="A202" s="61">
        <v>45210</v>
      </c>
      <c r="B202" s="62">
        <v>0.47012905720124309</v>
      </c>
      <c r="C202" s="62">
        <v>0.90960067969413849</v>
      </c>
    </row>
    <row r="203" spans="1:3" x14ac:dyDescent="0.25">
      <c r="A203" s="61">
        <v>45211</v>
      </c>
      <c r="B203" s="62">
        <v>0.46117237697221714</v>
      </c>
      <c r="C203" s="62">
        <v>0.9048640611724732</v>
      </c>
    </row>
    <row r="204" spans="1:3" x14ac:dyDescent="0.25">
      <c r="A204" s="61">
        <v>45212</v>
      </c>
      <c r="B204" s="62">
        <v>0.46930518990371195</v>
      </c>
      <c r="C204" s="62">
        <v>0.91603653355989922</v>
      </c>
    </row>
    <row r="205" spans="1:3" x14ac:dyDescent="0.25">
      <c r="A205" s="61">
        <v>45215</v>
      </c>
      <c r="B205" s="62">
        <v>0.48884327190382248</v>
      </c>
      <c r="C205" s="62">
        <v>0.91873406966865012</v>
      </c>
    </row>
    <row r="206" spans="1:3" x14ac:dyDescent="0.25">
      <c r="A206" s="61">
        <v>45216</v>
      </c>
      <c r="B206" s="62">
        <v>0.49453670121692883</v>
      </c>
      <c r="C206" s="62">
        <v>0.90783772302463994</v>
      </c>
    </row>
    <row r="207" spans="1:3" x14ac:dyDescent="0.25">
      <c r="A207" s="61">
        <v>45217</v>
      </c>
      <c r="B207" s="62">
        <v>0.49548483900067963</v>
      </c>
      <c r="C207" s="62">
        <v>0.89037807986406192</v>
      </c>
    </row>
    <row r="208" spans="1:3" x14ac:dyDescent="0.25">
      <c r="A208" s="61">
        <v>45218</v>
      </c>
      <c r="B208" s="62">
        <v>0.49822339230811563</v>
      </c>
      <c r="C208" s="62">
        <v>0.89228971962616899</v>
      </c>
    </row>
    <row r="209" spans="1:3" x14ac:dyDescent="0.25">
      <c r="A209" s="61">
        <v>45219</v>
      </c>
      <c r="B209" s="62">
        <v>0.50471767586574945</v>
      </c>
      <c r="C209" s="62">
        <v>0.86293542905692511</v>
      </c>
    </row>
    <row r="210" spans="1:3" x14ac:dyDescent="0.25">
      <c r="A210" s="61">
        <v>45222</v>
      </c>
      <c r="B210" s="62">
        <v>0.50214481653993981</v>
      </c>
      <c r="C210" s="62">
        <v>0.86217077315208224</v>
      </c>
    </row>
    <row r="211" spans="1:3" x14ac:dyDescent="0.25">
      <c r="A211" s="61">
        <v>45223</v>
      </c>
      <c r="B211" s="62">
        <v>0.50275696374983747</v>
      </c>
      <c r="C211" s="62">
        <v>0.87213254035684007</v>
      </c>
    </row>
    <row r="212" spans="1:3" x14ac:dyDescent="0.25">
      <c r="A212" s="61">
        <v>45224</v>
      </c>
      <c r="B212" s="62">
        <v>0.50288123423605735</v>
      </c>
      <c r="C212" s="62">
        <v>0.87841971112999206</v>
      </c>
    </row>
    <row r="213" spans="1:3" x14ac:dyDescent="0.25">
      <c r="A213" s="61">
        <v>45225</v>
      </c>
      <c r="B213" s="62">
        <v>0.48383102895962438</v>
      </c>
      <c r="C213" s="62">
        <v>0.83738317757009395</v>
      </c>
    </row>
    <row r="214" spans="1:3" x14ac:dyDescent="0.25">
      <c r="A214" s="61">
        <v>45226</v>
      </c>
      <c r="B214" s="62">
        <v>0.48396450466704555</v>
      </c>
      <c r="C214" s="62">
        <v>0.81518691588785086</v>
      </c>
    </row>
    <row r="215" spans="1:3" x14ac:dyDescent="0.25">
      <c r="A215" s="61">
        <v>45229</v>
      </c>
      <c r="B215" s="62">
        <v>0.4852946591306575</v>
      </c>
      <c r="C215" s="62">
        <v>0.80847493627867495</v>
      </c>
    </row>
    <row r="216" spans="1:3" x14ac:dyDescent="0.25">
      <c r="A216" s="61">
        <v>45230</v>
      </c>
      <c r="B216" s="62">
        <v>0.47328184546274477</v>
      </c>
      <c r="C216" s="62">
        <v>0.79063296516567583</v>
      </c>
    </row>
    <row r="217" spans="1:3" x14ac:dyDescent="0.25">
      <c r="A217" s="61">
        <v>45231</v>
      </c>
      <c r="B217" s="62">
        <v>0.47583629434615182</v>
      </c>
      <c r="C217" s="62">
        <v>0.80031860662701826</v>
      </c>
    </row>
    <row r="218" spans="1:3" x14ac:dyDescent="0.25">
      <c r="A218" s="61">
        <v>45232</v>
      </c>
      <c r="B218" s="62">
        <v>0.47155586648747017</v>
      </c>
      <c r="C218" s="62">
        <v>0.78853016142735788</v>
      </c>
    </row>
    <row r="219" spans="1:3" x14ac:dyDescent="0.25">
      <c r="A219" s="61">
        <v>45233</v>
      </c>
      <c r="B219" s="62">
        <v>0.4768074451829063</v>
      </c>
      <c r="C219" s="62">
        <v>0.78557774001699232</v>
      </c>
    </row>
    <row r="220" spans="1:3" x14ac:dyDescent="0.25">
      <c r="A220" s="61">
        <v>45236</v>
      </c>
      <c r="B220" s="62">
        <v>0.48899515805364668</v>
      </c>
      <c r="C220" s="62">
        <v>0.82553101104503002</v>
      </c>
    </row>
    <row r="221" spans="1:3" x14ac:dyDescent="0.25">
      <c r="A221" s="61">
        <v>45237</v>
      </c>
      <c r="B221" s="62">
        <v>0.49416388975826919</v>
      </c>
      <c r="C221" s="62">
        <v>0.82060322854715406</v>
      </c>
    </row>
    <row r="222" spans="1:3" x14ac:dyDescent="0.25">
      <c r="A222" s="61">
        <v>45238</v>
      </c>
      <c r="B222" s="62">
        <v>0.49374505219360243</v>
      </c>
      <c r="C222" s="62">
        <v>0.81076890399320334</v>
      </c>
    </row>
    <row r="223" spans="1:3" x14ac:dyDescent="0.25">
      <c r="A223" s="61">
        <v>45239</v>
      </c>
      <c r="B223" s="62">
        <v>0.49120901375259884</v>
      </c>
      <c r="C223" s="62">
        <v>0.79709005947323752</v>
      </c>
    </row>
    <row r="224" spans="1:3" x14ac:dyDescent="0.25">
      <c r="A224" s="61">
        <v>45240</v>
      </c>
      <c r="B224" s="62">
        <v>0.49219397242115548</v>
      </c>
      <c r="C224" s="62">
        <v>0.77315208156329684</v>
      </c>
    </row>
    <row r="225" spans="1:3" x14ac:dyDescent="0.25">
      <c r="A225" s="61">
        <v>45243</v>
      </c>
      <c r="B225" s="62">
        <v>0.49505219360421049</v>
      </c>
      <c r="C225" s="62">
        <v>0.75554375531011098</v>
      </c>
    </row>
    <row r="226" spans="1:3" x14ac:dyDescent="0.25">
      <c r="A226" s="61">
        <v>45244</v>
      </c>
      <c r="B226" s="62">
        <v>0.47853802676878132</v>
      </c>
      <c r="C226" s="62">
        <v>0.71079014443500488</v>
      </c>
    </row>
    <row r="227" spans="1:3" x14ac:dyDescent="0.25">
      <c r="A227" s="61">
        <v>45245</v>
      </c>
      <c r="B227" s="62">
        <v>0.47978993685218074</v>
      </c>
      <c r="C227" s="62">
        <v>0.73368734069668684</v>
      </c>
    </row>
    <row r="228" spans="1:3" x14ac:dyDescent="0.25">
      <c r="A228" s="61">
        <v>45246</v>
      </c>
      <c r="B228" s="62">
        <v>0.46780934145847342</v>
      </c>
      <c r="C228" s="62">
        <v>0.74653780798640668</v>
      </c>
    </row>
    <row r="229" spans="1:3" x14ac:dyDescent="0.25">
      <c r="A229" s="61">
        <v>45247</v>
      </c>
      <c r="B229" s="62">
        <v>0.4757534473553382</v>
      </c>
      <c r="C229" s="62">
        <v>0.7432242990654212</v>
      </c>
    </row>
    <row r="230" spans="1:3" x14ac:dyDescent="0.25">
      <c r="A230" s="61">
        <v>45250</v>
      </c>
      <c r="B230" s="62">
        <v>0.47622291363661295</v>
      </c>
      <c r="C230" s="62">
        <v>0.75144435004248145</v>
      </c>
    </row>
    <row r="231" spans="1:3" x14ac:dyDescent="0.25">
      <c r="A231" s="61">
        <v>45251</v>
      </c>
      <c r="B231" s="62">
        <v>0.48134101662462769</v>
      </c>
      <c r="C231" s="62">
        <v>0.74316057774001743</v>
      </c>
    </row>
    <row r="232" spans="1:3" x14ac:dyDescent="0.25">
      <c r="A232" s="61">
        <v>45252</v>
      </c>
      <c r="B232" s="62">
        <v>0.48694239372571935</v>
      </c>
      <c r="C232" s="62">
        <v>0.75762531860662774</v>
      </c>
    </row>
    <row r="233" spans="1:3" x14ac:dyDescent="0.25">
      <c r="A233" s="61">
        <v>45253</v>
      </c>
      <c r="B233" s="62">
        <v>0.4825238875490161</v>
      </c>
      <c r="C233" s="62">
        <v>0.73462192013593941</v>
      </c>
    </row>
    <row r="234" spans="1:3" x14ac:dyDescent="0.25">
      <c r="A234" s="61">
        <v>45254</v>
      </c>
      <c r="B234" s="62">
        <v>0.48100962866137498</v>
      </c>
      <c r="C234" s="62">
        <v>0.72831350892098623</v>
      </c>
    </row>
    <row r="235" spans="1:3" x14ac:dyDescent="0.25">
      <c r="A235" s="61">
        <v>45257</v>
      </c>
      <c r="B235" s="62">
        <v>0.46871605574681796</v>
      </c>
      <c r="C235" s="62">
        <v>0.68931605777400229</v>
      </c>
    </row>
    <row r="236" spans="1:3" x14ac:dyDescent="0.25">
      <c r="A236" s="61">
        <v>45258</v>
      </c>
      <c r="B236" s="62">
        <v>0.47116004197580685</v>
      </c>
      <c r="C236" s="62">
        <v>0.68589634664401067</v>
      </c>
    </row>
    <row r="237" spans="1:3" x14ac:dyDescent="0.25">
      <c r="A237" s="61">
        <v>45259</v>
      </c>
      <c r="B237" s="62">
        <v>0.4606476793637333</v>
      </c>
      <c r="C237" s="62">
        <v>0.68708581138487701</v>
      </c>
    </row>
    <row r="238" spans="1:3" x14ac:dyDescent="0.25">
      <c r="A238" s="61">
        <v>45260</v>
      </c>
      <c r="B238" s="62">
        <v>0.4570898613693668</v>
      </c>
      <c r="C238" s="62">
        <v>0.6473874256584542</v>
      </c>
    </row>
    <row r="239" spans="1:3" x14ac:dyDescent="0.25">
      <c r="A239" s="61">
        <v>45261</v>
      </c>
      <c r="B239" s="62">
        <v>0.44627372645764485</v>
      </c>
      <c r="C239" s="62">
        <v>0.62882327952421457</v>
      </c>
    </row>
    <row r="240" spans="1:3" x14ac:dyDescent="0.25">
      <c r="A240" s="61">
        <v>45264</v>
      </c>
      <c r="B240" s="62">
        <v>0.43344164810280184</v>
      </c>
      <c r="C240" s="62">
        <v>0.59054800339847113</v>
      </c>
    </row>
    <row r="241" spans="1:3" x14ac:dyDescent="0.25">
      <c r="A241" s="61">
        <v>45265</v>
      </c>
      <c r="B241" s="62">
        <v>0.44030874311909507</v>
      </c>
      <c r="C241" s="62">
        <v>0.59279949022939715</v>
      </c>
    </row>
    <row r="242" spans="1:3" x14ac:dyDescent="0.25">
      <c r="A242" s="61">
        <v>45266</v>
      </c>
      <c r="B242" s="62">
        <v>0.41737393449564397</v>
      </c>
      <c r="C242" s="62">
        <v>0.57489379779099448</v>
      </c>
    </row>
    <row r="243" spans="1:3" x14ac:dyDescent="0.25">
      <c r="A243" s="61">
        <v>45267</v>
      </c>
      <c r="B243" s="62">
        <v>0.41467220207301381</v>
      </c>
      <c r="C243" s="62">
        <v>0.57124044180119005</v>
      </c>
    </row>
    <row r="244" spans="1:3" x14ac:dyDescent="0.25">
      <c r="A244" s="61">
        <v>45268</v>
      </c>
      <c r="B244" s="62">
        <v>0.41759946241507984</v>
      </c>
      <c r="C244" s="62">
        <v>0.57852591333899794</v>
      </c>
    </row>
    <row r="245" spans="1:3" x14ac:dyDescent="0.25">
      <c r="A245" s="61">
        <v>45271</v>
      </c>
      <c r="B245" s="62">
        <v>0.39282821216193642</v>
      </c>
      <c r="C245" s="62">
        <v>0.53519541206457144</v>
      </c>
    </row>
    <row r="246" spans="1:3" x14ac:dyDescent="0.25">
      <c r="A246" s="61">
        <v>45272</v>
      </c>
      <c r="B246" s="62">
        <v>0.38993777270467622</v>
      </c>
      <c r="C246" s="62">
        <v>0.53763806287170834</v>
      </c>
    </row>
    <row r="247" spans="1:3" x14ac:dyDescent="0.25">
      <c r="A247" s="61">
        <v>45273</v>
      </c>
      <c r="B247" s="62">
        <v>0.39561279157537954</v>
      </c>
      <c r="C247" s="62">
        <v>0.54655904842820768</v>
      </c>
    </row>
    <row r="248" spans="1:3" x14ac:dyDescent="0.25">
      <c r="A248" s="61">
        <v>45274</v>
      </c>
      <c r="B248" s="62">
        <v>0.38485188799086645</v>
      </c>
      <c r="C248" s="62">
        <v>0.54135514018691633</v>
      </c>
    </row>
    <row r="249" spans="1:3" x14ac:dyDescent="0.25">
      <c r="A249" s="61">
        <v>45275</v>
      </c>
      <c r="B249" s="62">
        <v>0.39638142754570183</v>
      </c>
      <c r="C249" s="62">
        <v>0.57221750212404476</v>
      </c>
    </row>
    <row r="250" spans="1:3" x14ac:dyDescent="0.25">
      <c r="A250" s="61">
        <v>45278</v>
      </c>
      <c r="B250" s="62">
        <v>0.41588268866100675</v>
      </c>
      <c r="C250" s="62">
        <v>0.62489379779099452</v>
      </c>
    </row>
    <row r="251" spans="1:3" x14ac:dyDescent="0.25">
      <c r="A251" s="61">
        <v>45279</v>
      </c>
      <c r="B251" s="62">
        <v>0.41927941528434731</v>
      </c>
      <c r="C251" s="62">
        <v>0.62555225148683125</v>
      </c>
    </row>
    <row r="252" spans="1:3" x14ac:dyDescent="0.25">
      <c r="A252" s="61">
        <v>45280</v>
      </c>
      <c r="B252" s="62">
        <v>0.42895410276708734</v>
      </c>
      <c r="C252" s="62">
        <v>0.65686066270178456</v>
      </c>
    </row>
    <row r="253" spans="1:3" x14ac:dyDescent="0.25">
      <c r="A253" s="61">
        <v>45281</v>
      </c>
      <c r="B253" s="62">
        <v>0.41464458640940949</v>
      </c>
      <c r="C253" s="62">
        <v>0.65104078164825863</v>
      </c>
    </row>
    <row r="254" spans="1:3" x14ac:dyDescent="0.25">
      <c r="A254" s="61">
        <v>45282</v>
      </c>
      <c r="B254" s="62">
        <v>0.42339414916140239</v>
      </c>
      <c r="C254" s="62">
        <v>0.6776762956669502</v>
      </c>
    </row>
    <row r="255" spans="1:3" x14ac:dyDescent="0.25">
      <c r="A255" s="61">
        <v>45285</v>
      </c>
      <c r="B255" s="62">
        <v>0.42635823038827425</v>
      </c>
      <c r="C255" s="62">
        <v>0.68770178419711159</v>
      </c>
    </row>
    <row r="256" spans="1:3" x14ac:dyDescent="0.25">
      <c r="A256" s="61">
        <v>45286</v>
      </c>
      <c r="B256" s="62">
        <v>0.42437910782995925</v>
      </c>
      <c r="C256" s="62">
        <v>0.68031011045029754</v>
      </c>
    </row>
    <row r="257" spans="1:3" x14ac:dyDescent="0.25">
      <c r="A257" s="61">
        <v>45287</v>
      </c>
      <c r="B257" s="62">
        <v>0.42565403096636212</v>
      </c>
      <c r="C257" s="62">
        <v>0.68706457094307538</v>
      </c>
    </row>
    <row r="258" spans="1:3" x14ac:dyDescent="0.25">
      <c r="A258" s="61">
        <v>45288</v>
      </c>
      <c r="B258" s="62">
        <v>0.42772520573669182</v>
      </c>
      <c r="C258" s="62">
        <v>0.67389549702633822</v>
      </c>
    </row>
    <row r="259" spans="1:3" x14ac:dyDescent="0.25">
      <c r="A259" s="61">
        <v>45289</v>
      </c>
      <c r="B259" s="62">
        <v>0.42639965388368095</v>
      </c>
      <c r="C259" s="62">
        <v>0.69222599830076459</v>
      </c>
    </row>
    <row r="260" spans="1:3" x14ac:dyDescent="0.25">
      <c r="A260" s="61">
        <v>45294</v>
      </c>
      <c r="B260" s="62">
        <v>0.44072297807316141</v>
      </c>
      <c r="C260" s="62">
        <v>0.72829226847918416</v>
      </c>
    </row>
    <row r="261" spans="1:3" x14ac:dyDescent="0.25">
      <c r="A261" s="61">
        <v>45295</v>
      </c>
      <c r="B261" s="62">
        <v>0.44341090266398941</v>
      </c>
      <c r="C261" s="62">
        <v>0.74284197111299899</v>
      </c>
    </row>
    <row r="262" spans="1:3" x14ac:dyDescent="0.25">
      <c r="A262" s="61">
        <v>45296</v>
      </c>
      <c r="B262" s="62">
        <v>0.44354898098201101</v>
      </c>
      <c r="C262" s="62">
        <v>0.7548640611724724</v>
      </c>
    </row>
    <row r="263" spans="1:3" x14ac:dyDescent="0.25">
      <c r="A263" s="61">
        <v>45299</v>
      </c>
      <c r="B263" s="62">
        <v>0.45377137912623833</v>
      </c>
      <c r="C263" s="62">
        <v>0.77438402718776533</v>
      </c>
    </row>
    <row r="264" spans="1:3" x14ac:dyDescent="0.25">
      <c r="A264" s="61">
        <v>45300</v>
      </c>
      <c r="B264" s="62">
        <v>0.45237678811421644</v>
      </c>
      <c r="C264" s="62">
        <v>0.84545454545454546</v>
      </c>
    </row>
    <row r="265" spans="1:3" x14ac:dyDescent="0.25">
      <c r="A265" s="61">
        <v>45301</v>
      </c>
      <c r="B265" s="62">
        <v>0.45658817681388664</v>
      </c>
      <c r="C265" s="62">
        <v>0.88651231945624454</v>
      </c>
    </row>
    <row r="266" spans="1:3" x14ac:dyDescent="0.25">
      <c r="A266" s="61">
        <v>45302</v>
      </c>
      <c r="B266" s="62">
        <v>0.46420549735809957</v>
      </c>
      <c r="C266" s="62">
        <v>0.84039932030586217</v>
      </c>
    </row>
    <row r="267" spans="1:3" x14ac:dyDescent="0.25">
      <c r="A267" s="61">
        <v>45303</v>
      </c>
      <c r="B267" s="62">
        <v>0.46603273376659016</v>
      </c>
      <c r="C267" s="62">
        <v>0.84864061172472383</v>
      </c>
    </row>
    <row r="268" spans="1:3" x14ac:dyDescent="0.25">
      <c r="A268" s="61">
        <v>45306</v>
      </c>
      <c r="B268" s="62">
        <v>0.46587624500616553</v>
      </c>
      <c r="C268" s="62">
        <v>0.83942225998300768</v>
      </c>
    </row>
    <row r="269" spans="1:3" x14ac:dyDescent="0.25">
      <c r="A269" s="61">
        <v>45307</v>
      </c>
      <c r="B269" s="62">
        <v>0.46337702744996756</v>
      </c>
      <c r="C269" s="62">
        <v>0.84810960067969399</v>
      </c>
    </row>
    <row r="270" spans="1:3" x14ac:dyDescent="0.25">
      <c r="A270" s="61">
        <v>45308</v>
      </c>
      <c r="B270" s="62">
        <v>0.46603733637719102</v>
      </c>
      <c r="C270" s="62">
        <v>0.86444350042480855</v>
      </c>
    </row>
    <row r="271" spans="1:3" x14ac:dyDescent="0.25">
      <c r="A271" s="61">
        <v>45309</v>
      </c>
      <c r="B271" s="62">
        <v>0.46310087081392348</v>
      </c>
      <c r="C271" s="62">
        <v>0.86767204757858907</v>
      </c>
    </row>
    <row r="272" spans="1:3" x14ac:dyDescent="0.25">
      <c r="A272" s="61">
        <v>45310</v>
      </c>
      <c r="B272" s="62">
        <v>0.45735681278420892</v>
      </c>
      <c r="C272" s="62">
        <v>0.84997875955819846</v>
      </c>
    </row>
    <row r="273" spans="1:3" x14ac:dyDescent="0.25">
      <c r="A273" s="61">
        <v>45313</v>
      </c>
      <c r="B273" s="62">
        <v>0.46001712171143261</v>
      </c>
      <c r="C273" s="62">
        <v>0.86569668649107845</v>
      </c>
    </row>
    <row r="274" spans="1:3" x14ac:dyDescent="0.25">
      <c r="A274" s="61">
        <v>45314</v>
      </c>
      <c r="B274" s="62">
        <v>0.46166945891709554</v>
      </c>
      <c r="C274" s="62">
        <v>0.88600254885301566</v>
      </c>
    </row>
    <row r="275" spans="1:3" x14ac:dyDescent="0.25">
      <c r="A275" s="61">
        <v>45315</v>
      </c>
      <c r="B275" s="62">
        <v>0.45553417898631898</v>
      </c>
      <c r="C275" s="62">
        <v>0.88778674596431562</v>
      </c>
    </row>
    <row r="276" spans="1:3" x14ac:dyDescent="0.25">
      <c r="A276" s="61">
        <v>45316</v>
      </c>
      <c r="B276" s="62">
        <v>0.45338475983577675</v>
      </c>
      <c r="C276" s="62">
        <v>0.87610450297366138</v>
      </c>
    </row>
    <row r="277" spans="1:3" x14ac:dyDescent="0.25">
      <c r="A277" s="61">
        <v>45317</v>
      </c>
      <c r="B277" s="62">
        <v>0.45590238783437775</v>
      </c>
      <c r="C277" s="62">
        <v>0.87729396771452794</v>
      </c>
    </row>
    <row r="278" spans="1:3" x14ac:dyDescent="0.25">
      <c r="A278" s="61">
        <v>45320</v>
      </c>
      <c r="B278" s="62">
        <v>0.46206988603935972</v>
      </c>
      <c r="C278" s="62">
        <v>0.89175870858113782</v>
      </c>
    </row>
    <row r="279" spans="1:3" x14ac:dyDescent="0.25">
      <c r="A279" s="61">
        <v>45321</v>
      </c>
      <c r="B279" s="62">
        <v>0.47103116887898633</v>
      </c>
      <c r="C279" s="62">
        <v>0.88931605777400091</v>
      </c>
    </row>
    <row r="280" spans="1:3" x14ac:dyDescent="0.25">
      <c r="A280" s="61">
        <v>45322</v>
      </c>
      <c r="B280" s="62">
        <v>0.47936649667691333</v>
      </c>
      <c r="C280" s="62">
        <v>0.89471112999150293</v>
      </c>
    </row>
    <row r="281" spans="1:3" x14ac:dyDescent="0.25">
      <c r="A281" s="61">
        <v>45323</v>
      </c>
      <c r="B281" s="62">
        <v>0.48659259532006383</v>
      </c>
      <c r="C281" s="62">
        <v>0.88604502973661781</v>
      </c>
    </row>
    <row r="282" spans="1:3" x14ac:dyDescent="0.25">
      <c r="A282" s="61">
        <v>45324</v>
      </c>
      <c r="B282" s="62">
        <v>0.48496327116740456</v>
      </c>
      <c r="C282" s="62">
        <v>0.88971962616822342</v>
      </c>
    </row>
    <row r="283" spans="1:3" x14ac:dyDescent="0.25">
      <c r="A283" s="61">
        <v>45327</v>
      </c>
      <c r="B283" s="62">
        <v>0.48516578603383675</v>
      </c>
      <c r="C283" s="62">
        <v>0.88901869158878433</v>
      </c>
    </row>
    <row r="284" spans="1:3" x14ac:dyDescent="0.25">
      <c r="A284" s="61">
        <v>45328</v>
      </c>
      <c r="B284" s="62">
        <v>0.49050941694128758</v>
      </c>
      <c r="C284" s="62">
        <v>0.89823704333050047</v>
      </c>
    </row>
    <row r="285" spans="1:3" x14ac:dyDescent="0.25">
      <c r="A285" s="61">
        <v>45329</v>
      </c>
      <c r="B285" s="62">
        <v>0.49887696301341977</v>
      </c>
      <c r="C285" s="62">
        <v>0.93468564146134137</v>
      </c>
    </row>
    <row r="286" spans="1:3" x14ac:dyDescent="0.25">
      <c r="A286" s="61">
        <v>45330</v>
      </c>
      <c r="B286" s="62">
        <v>0.49207890715613756</v>
      </c>
      <c r="C286" s="62">
        <v>0.92555225148682974</v>
      </c>
    </row>
    <row r="287" spans="1:3" x14ac:dyDescent="0.25">
      <c r="A287" s="61">
        <v>45331</v>
      </c>
      <c r="B287" s="62">
        <v>0.49234125596037925</v>
      </c>
      <c r="C287" s="62">
        <v>0.90118946474086559</v>
      </c>
    </row>
    <row r="288" spans="1:3" x14ac:dyDescent="0.25">
      <c r="A288" s="61">
        <v>45334</v>
      </c>
      <c r="B288" s="62">
        <v>0.49515805364802756</v>
      </c>
      <c r="C288" s="62">
        <v>0.92028462192013483</v>
      </c>
    </row>
    <row r="289" spans="1:3" x14ac:dyDescent="0.25">
      <c r="A289" s="61">
        <v>45335</v>
      </c>
      <c r="B289" s="62">
        <v>0.49796564611447436</v>
      </c>
      <c r="C289" s="62">
        <v>0.95484282073067028</v>
      </c>
    </row>
    <row r="290" spans="1:3" x14ac:dyDescent="0.25">
      <c r="A290" s="61">
        <v>45336</v>
      </c>
      <c r="B290" s="62">
        <v>0.4995949702671334</v>
      </c>
      <c r="C290" s="62">
        <v>0.94207731520815541</v>
      </c>
    </row>
    <row r="291" spans="1:3" x14ac:dyDescent="0.25">
      <c r="A291" s="61">
        <v>45337</v>
      </c>
      <c r="B291" s="62">
        <v>0.5030423256070824</v>
      </c>
      <c r="C291" s="62">
        <v>0.94203483432455304</v>
      </c>
    </row>
    <row r="292" spans="1:3" x14ac:dyDescent="0.25">
      <c r="A292" s="61">
        <v>45338</v>
      </c>
      <c r="B292" s="62">
        <v>0.49238728206638593</v>
      </c>
      <c r="C292" s="62">
        <v>0.92812234494477397</v>
      </c>
    </row>
    <row r="293" spans="1:3" x14ac:dyDescent="0.25">
      <c r="A293" s="61">
        <v>45341</v>
      </c>
      <c r="B293" s="62">
        <v>0.49334462507133847</v>
      </c>
      <c r="C293" s="62">
        <v>0.94800339847068704</v>
      </c>
    </row>
    <row r="294" spans="1:3" x14ac:dyDescent="0.25">
      <c r="A294" s="61">
        <v>45342</v>
      </c>
      <c r="B294" s="62">
        <v>0.47628274757442202</v>
      </c>
      <c r="C294" s="62">
        <v>0.92933305012744172</v>
      </c>
    </row>
    <row r="295" spans="1:3" x14ac:dyDescent="0.25">
      <c r="A295" s="61">
        <v>45343</v>
      </c>
      <c r="B295" s="62">
        <v>0.44498959810004024</v>
      </c>
      <c r="C295" s="62">
        <v>0.86259558198810438</v>
      </c>
    </row>
    <row r="296" spans="1:3" x14ac:dyDescent="0.25">
      <c r="A296" s="61">
        <v>45344</v>
      </c>
      <c r="B296" s="62">
        <v>0.44627832906824572</v>
      </c>
      <c r="C296" s="62">
        <v>0.8677357689039924</v>
      </c>
    </row>
    <row r="297" spans="1:3" x14ac:dyDescent="0.25">
      <c r="A297" s="61">
        <v>45348</v>
      </c>
      <c r="B297" s="62">
        <v>0.47889703039563836</v>
      </c>
      <c r="C297" s="62">
        <v>0.91896771452846115</v>
      </c>
    </row>
    <row r="298" spans="1:3" x14ac:dyDescent="0.25">
      <c r="A298" s="61">
        <v>45349</v>
      </c>
      <c r="B298" s="62">
        <v>0.47697313916453199</v>
      </c>
      <c r="C298" s="62">
        <v>0.91777824978759437</v>
      </c>
    </row>
    <row r="299" spans="1:3" x14ac:dyDescent="0.25">
      <c r="A299" s="61">
        <v>45350</v>
      </c>
      <c r="B299" s="62">
        <v>0.48528545390945554</v>
      </c>
      <c r="C299" s="62">
        <v>0.91306287170773026</v>
      </c>
    </row>
    <row r="300" spans="1:3" x14ac:dyDescent="0.25">
      <c r="A300" s="61">
        <v>45351</v>
      </c>
      <c r="B300" s="62">
        <v>0.49897822044663553</v>
      </c>
      <c r="C300" s="62">
        <v>0.93247663551401772</v>
      </c>
    </row>
    <row r="301" spans="1:3" x14ac:dyDescent="0.25">
      <c r="A301" s="61">
        <v>45352</v>
      </c>
      <c r="B301" s="62">
        <v>0.5035163944989578</v>
      </c>
      <c r="C301" s="62">
        <v>0.94175870858113764</v>
      </c>
    </row>
    <row r="302" spans="1:3" x14ac:dyDescent="0.25">
      <c r="A302" s="61">
        <v>45355</v>
      </c>
      <c r="B302" s="62">
        <v>0.51736564979656263</v>
      </c>
      <c r="C302" s="62">
        <v>0.97614698385726362</v>
      </c>
    </row>
    <row r="303" spans="1:3" x14ac:dyDescent="0.25">
      <c r="A303" s="61">
        <v>45356</v>
      </c>
      <c r="B303" s="62">
        <v>0.51927113058526619</v>
      </c>
      <c r="C303" s="62">
        <v>0.97657179269328753</v>
      </c>
    </row>
    <row r="304" spans="1:3" x14ac:dyDescent="0.25">
      <c r="A304" s="61">
        <v>45357</v>
      </c>
      <c r="B304" s="62">
        <v>0.52373106025737615</v>
      </c>
      <c r="C304" s="62">
        <v>0.99059048428207253</v>
      </c>
    </row>
    <row r="305" spans="1:3" x14ac:dyDescent="0.25">
      <c r="A305" s="61">
        <v>45358</v>
      </c>
      <c r="B305" s="62">
        <v>0.52607839166374992</v>
      </c>
      <c r="C305" s="62">
        <v>0.99681393372982119</v>
      </c>
    </row>
    <row r="306" spans="1:3" x14ac:dyDescent="0.25">
      <c r="A306" s="61">
        <v>45362</v>
      </c>
      <c r="B306" s="62">
        <v>0.52820940037188935</v>
      </c>
      <c r="C306" s="62">
        <v>0.9899320305862358</v>
      </c>
    </row>
    <row r="307" spans="1:3" x14ac:dyDescent="0.25">
      <c r="A307" s="61">
        <v>45363</v>
      </c>
      <c r="B307" s="62">
        <v>0.53386600880018986</v>
      </c>
      <c r="C307" s="62">
        <v>0.97610450297366147</v>
      </c>
    </row>
    <row r="308" spans="1:3" x14ac:dyDescent="0.25">
      <c r="A308" s="61">
        <v>45364</v>
      </c>
      <c r="B308" s="62">
        <v>0.52837969696411635</v>
      </c>
      <c r="C308" s="62">
        <v>0.9734706881903139</v>
      </c>
    </row>
    <row r="309" spans="1:3" x14ac:dyDescent="0.25">
      <c r="A309" s="61">
        <v>45365</v>
      </c>
      <c r="B309" s="62">
        <v>0.51748071506158144</v>
      </c>
      <c r="C309" s="62">
        <v>0.94220475785896296</v>
      </c>
    </row>
    <row r="310" spans="1:3" x14ac:dyDescent="0.25">
      <c r="A310" s="61">
        <v>45366</v>
      </c>
      <c r="B310" s="62">
        <v>0.51889371651600635</v>
      </c>
      <c r="C310" s="62">
        <v>0.94609175870858087</v>
      </c>
    </row>
    <row r="311" spans="1:3" x14ac:dyDescent="0.25">
      <c r="A311" s="61">
        <v>45369</v>
      </c>
      <c r="B311" s="62">
        <v>0.51715853231953002</v>
      </c>
      <c r="C311" s="62">
        <v>0.96253186066270136</v>
      </c>
    </row>
    <row r="312" spans="1:3" x14ac:dyDescent="0.25">
      <c r="A312" s="61">
        <v>45370</v>
      </c>
      <c r="B312" s="62">
        <v>0.50273855330743422</v>
      </c>
      <c r="C312" s="62">
        <v>0.96323279524214023</v>
      </c>
    </row>
    <row r="313" spans="1:3" x14ac:dyDescent="0.25">
      <c r="A313" s="61">
        <v>45371</v>
      </c>
      <c r="B313" s="62">
        <v>0.50371890936539043</v>
      </c>
      <c r="C313" s="62">
        <v>0.98649107901444277</v>
      </c>
    </row>
    <row r="314" spans="1:3" x14ac:dyDescent="0.25">
      <c r="A314" s="61">
        <v>45372</v>
      </c>
      <c r="B314" s="62">
        <v>0.5127354235322259</v>
      </c>
      <c r="C314" s="62">
        <v>1.019031435853865</v>
      </c>
    </row>
    <row r="315" spans="1:3" x14ac:dyDescent="0.25">
      <c r="A315" s="61">
        <v>45373</v>
      </c>
      <c r="B315" s="62">
        <v>0.5066599775392584</v>
      </c>
      <c r="C315" s="62">
        <v>0.99878929481733136</v>
      </c>
    </row>
    <row r="316" spans="1:3" x14ac:dyDescent="0.25">
      <c r="A316" s="61">
        <v>45376</v>
      </c>
      <c r="B316" s="62">
        <v>0.51040650256825515</v>
      </c>
      <c r="C316" s="62">
        <v>1.0284621920135928</v>
      </c>
    </row>
    <row r="317" spans="1:3" x14ac:dyDescent="0.25">
      <c r="A317" s="61">
        <v>45377</v>
      </c>
      <c r="B317" s="62">
        <v>0.51220612331314141</v>
      </c>
      <c r="C317" s="62">
        <v>1.0614485981308404</v>
      </c>
    </row>
    <row r="318" spans="1:3" x14ac:dyDescent="0.25">
      <c r="A318" s="61">
        <v>45378</v>
      </c>
      <c r="B318" s="62">
        <v>0.52074396597750083</v>
      </c>
      <c r="C318" s="62">
        <v>1.0820943075615967</v>
      </c>
    </row>
    <row r="319" spans="1:3" x14ac:dyDescent="0.25">
      <c r="A319" s="61">
        <v>45379</v>
      </c>
      <c r="B319" s="62">
        <v>0.5247390319789369</v>
      </c>
      <c r="C319" s="62">
        <v>1.0665887850467284</v>
      </c>
    </row>
    <row r="320" spans="1:3" x14ac:dyDescent="0.25">
      <c r="A320" s="61">
        <v>45380</v>
      </c>
      <c r="B320" s="62">
        <v>0.5338337905259849</v>
      </c>
      <c r="C320" s="62">
        <v>1.0943500424808827</v>
      </c>
    </row>
    <row r="321" spans="1:3" x14ac:dyDescent="0.25">
      <c r="A321" s="61">
        <v>45383</v>
      </c>
      <c r="B321" s="62">
        <v>0.54799142073383855</v>
      </c>
      <c r="C321" s="62">
        <v>1.1157604078164818</v>
      </c>
    </row>
    <row r="322" spans="1:3" x14ac:dyDescent="0.25">
      <c r="A322" s="61">
        <v>45384</v>
      </c>
      <c r="B322" s="62">
        <v>0.55167350921442471</v>
      </c>
      <c r="C322" s="62">
        <v>1.1227697536108741</v>
      </c>
    </row>
    <row r="323" spans="1:3" x14ac:dyDescent="0.25">
      <c r="A323" s="61">
        <v>45385</v>
      </c>
      <c r="B323" s="62">
        <v>0.56285785297420521</v>
      </c>
      <c r="C323" s="62">
        <v>1.144519966015292</v>
      </c>
    </row>
    <row r="324" spans="1:3" x14ac:dyDescent="0.25">
      <c r="A324" s="61">
        <v>45386</v>
      </c>
      <c r="B324" s="62">
        <v>0.56837178047388326</v>
      </c>
      <c r="C324" s="62">
        <v>1.1593033135089201</v>
      </c>
    </row>
    <row r="325" spans="1:3" x14ac:dyDescent="0.25">
      <c r="A325" s="61">
        <v>45387</v>
      </c>
      <c r="B325" s="62">
        <v>0.56275659554098922</v>
      </c>
      <c r="C325" s="62">
        <v>1.1517204757858952</v>
      </c>
    </row>
    <row r="326" spans="1:3" x14ac:dyDescent="0.25">
      <c r="A326" s="61">
        <v>45390</v>
      </c>
      <c r="B326" s="62">
        <v>0.57288694147320185</v>
      </c>
      <c r="C326" s="62">
        <v>1.1860025488530153</v>
      </c>
    </row>
    <row r="327" spans="1:3" x14ac:dyDescent="0.25">
      <c r="A327" s="61">
        <v>45391</v>
      </c>
      <c r="B327" s="62">
        <v>0.57145092696577326</v>
      </c>
      <c r="C327" s="62">
        <v>1.164358538657603</v>
      </c>
    </row>
    <row r="328" spans="1:3" x14ac:dyDescent="0.25">
      <c r="A328" s="61">
        <v>45392</v>
      </c>
      <c r="B328" s="62">
        <v>0.58288841430859417</v>
      </c>
      <c r="C328" s="62">
        <v>1.1752336448598117</v>
      </c>
    </row>
    <row r="329" spans="1:3" x14ac:dyDescent="0.25">
      <c r="A329" s="61">
        <v>45393</v>
      </c>
      <c r="B329" s="62">
        <v>0.58308172395382507</v>
      </c>
      <c r="C329" s="62">
        <v>1.1653993203058612</v>
      </c>
    </row>
    <row r="330" spans="1:3" x14ac:dyDescent="0.25">
      <c r="A330" s="61">
        <v>45394</v>
      </c>
      <c r="B330" s="62">
        <v>0.59077268626764901</v>
      </c>
      <c r="C330" s="62">
        <v>1.166312659303312</v>
      </c>
    </row>
    <row r="331" spans="1:3" x14ac:dyDescent="0.25">
      <c r="A331" s="61">
        <v>45397</v>
      </c>
      <c r="B331" s="62">
        <v>0.59811385017581786</v>
      </c>
      <c r="C331" s="62">
        <v>1.1664401019541191</v>
      </c>
    </row>
    <row r="332" spans="1:3" x14ac:dyDescent="0.25">
      <c r="A332" s="61">
        <v>45398</v>
      </c>
      <c r="B332" s="62">
        <v>0.5938564353701401</v>
      </c>
      <c r="C332" s="62">
        <v>1.1641036533559883</v>
      </c>
    </row>
    <row r="333" spans="1:3" x14ac:dyDescent="0.25">
      <c r="A333" s="61">
        <v>45399</v>
      </c>
      <c r="B333" s="62">
        <v>0.58977391976729021</v>
      </c>
      <c r="C333" s="62">
        <v>1.1474936278674579</v>
      </c>
    </row>
    <row r="334" spans="1:3" x14ac:dyDescent="0.25">
      <c r="A334" s="61">
        <v>45400</v>
      </c>
      <c r="B334" s="62">
        <v>0.59057937662241833</v>
      </c>
      <c r="C334" s="62">
        <v>1.1395921835174159</v>
      </c>
    </row>
    <row r="335" spans="1:3" x14ac:dyDescent="0.25">
      <c r="A335" s="61">
        <v>45401</v>
      </c>
      <c r="B335" s="62">
        <v>0.59751090818712194</v>
      </c>
      <c r="C335" s="62">
        <v>1.1701784197111289</v>
      </c>
    </row>
    <row r="336" spans="1:3" x14ac:dyDescent="0.25">
      <c r="A336" s="61">
        <v>45404</v>
      </c>
      <c r="B336" s="62">
        <v>0.60132647237512926</v>
      </c>
      <c r="C336" s="62">
        <v>1.1661639762107043</v>
      </c>
    </row>
    <row r="337" spans="1:3" x14ac:dyDescent="0.25">
      <c r="A337" s="61">
        <v>45405</v>
      </c>
      <c r="B337" s="62">
        <v>0.58303109523721663</v>
      </c>
      <c r="C337" s="62">
        <v>1.1388062871707718</v>
      </c>
    </row>
    <row r="338" spans="1:3" x14ac:dyDescent="0.25">
      <c r="A338" s="61">
        <v>45406</v>
      </c>
      <c r="B338" s="62">
        <v>0.57820295671704791</v>
      </c>
      <c r="C338" s="62">
        <v>1.1175021240441785</v>
      </c>
    </row>
    <row r="339" spans="1:3" x14ac:dyDescent="0.25">
      <c r="A339" s="61">
        <v>45407</v>
      </c>
      <c r="B339" s="62">
        <v>0.58318758399764148</v>
      </c>
      <c r="C339" s="62">
        <v>1.1111937128292251</v>
      </c>
    </row>
    <row r="340" spans="1:3" x14ac:dyDescent="0.25">
      <c r="A340" s="61">
        <v>45408</v>
      </c>
      <c r="B340" s="62">
        <v>0.58779479720897476</v>
      </c>
      <c r="C340" s="62">
        <v>1.128462192013592</v>
      </c>
    </row>
    <row r="341" spans="1:3" x14ac:dyDescent="0.25">
      <c r="A341" s="61">
        <v>45411</v>
      </c>
      <c r="B341" s="62">
        <v>0.6008247878196491</v>
      </c>
      <c r="C341" s="62">
        <v>1.1379141886151212</v>
      </c>
    </row>
    <row r="342" spans="1:3" x14ac:dyDescent="0.25">
      <c r="A342" s="61">
        <v>45412</v>
      </c>
      <c r="B342" s="62">
        <v>0.59702763407404458</v>
      </c>
      <c r="C342" s="62">
        <v>1.1273152081563276</v>
      </c>
    </row>
    <row r="343" spans="1:3" x14ac:dyDescent="0.25">
      <c r="A343" s="61">
        <v>45414</v>
      </c>
      <c r="B343" s="62">
        <v>0.58460058545206617</v>
      </c>
      <c r="C343" s="62">
        <v>1.1278037383177546</v>
      </c>
    </row>
    <row r="344" spans="1:3" x14ac:dyDescent="0.25">
      <c r="A344" s="61">
        <v>45415</v>
      </c>
      <c r="B344" s="62">
        <v>0.58411270872838861</v>
      </c>
      <c r="C344" s="62">
        <v>1.116397621070516</v>
      </c>
    </row>
    <row r="345" spans="1:3" x14ac:dyDescent="0.25">
      <c r="A345" s="61">
        <v>45418</v>
      </c>
      <c r="B345" s="62">
        <v>0.58148001546476968</v>
      </c>
      <c r="C345" s="62">
        <v>1.1090909090909067</v>
      </c>
    </row>
    <row r="346" spans="1:3" x14ac:dyDescent="0.25">
      <c r="A346" s="61">
        <v>45419</v>
      </c>
      <c r="B346" s="62">
        <v>0.57759541211775134</v>
      </c>
      <c r="C346" s="62">
        <v>1.1137000849617644</v>
      </c>
    </row>
    <row r="347" spans="1:3" x14ac:dyDescent="0.25">
      <c r="A347" s="61">
        <v>45420</v>
      </c>
      <c r="B347" s="62">
        <v>0.57986449914391236</v>
      </c>
      <c r="C347" s="62">
        <v>1.1278462192013565</v>
      </c>
    </row>
    <row r="348" spans="1:3" x14ac:dyDescent="0.25">
      <c r="A348" s="61">
        <v>45422</v>
      </c>
      <c r="B348" s="62">
        <v>0.58779939981957585</v>
      </c>
      <c r="C348" s="62">
        <v>1.1466015293118073</v>
      </c>
    </row>
    <row r="349" spans="1:3" x14ac:dyDescent="0.25">
      <c r="A349" s="61">
        <v>45425</v>
      </c>
      <c r="B349" s="62">
        <v>0.59117311338991296</v>
      </c>
      <c r="C349" s="62">
        <v>1.1562446898895469</v>
      </c>
    </row>
    <row r="350" spans="1:3" x14ac:dyDescent="0.25">
      <c r="A350" s="61">
        <v>45426</v>
      </c>
      <c r="B350" s="62">
        <v>0.5943120938196127</v>
      </c>
      <c r="C350" s="62">
        <v>1.1530373831775678</v>
      </c>
    </row>
    <row r="351" spans="1:3" x14ac:dyDescent="0.25">
      <c r="A351" s="61">
        <v>45427</v>
      </c>
      <c r="B351" s="62">
        <v>0.59743726641751027</v>
      </c>
      <c r="C351" s="62">
        <v>1.141206457094305</v>
      </c>
    </row>
    <row r="352" spans="1:3" x14ac:dyDescent="0.25">
      <c r="A352" s="61">
        <v>45428</v>
      </c>
      <c r="B352" s="62">
        <v>0.60458972329104932</v>
      </c>
      <c r="C352" s="62">
        <v>1.1281011045029712</v>
      </c>
    </row>
    <row r="353" spans="1:3" x14ac:dyDescent="0.25">
      <c r="A353" s="61">
        <v>45429</v>
      </c>
      <c r="B353" s="62">
        <v>0.61178360365999418</v>
      </c>
      <c r="C353" s="62">
        <v>1.12718776550552</v>
      </c>
    </row>
    <row r="354" spans="1:3" x14ac:dyDescent="0.25">
      <c r="A354" s="61">
        <v>45432</v>
      </c>
      <c r="B354" s="62">
        <v>0.59622677982951777</v>
      </c>
      <c r="C354" s="62">
        <v>1.1218139337298192</v>
      </c>
    </row>
    <row r="355" spans="1:3" x14ac:dyDescent="0.25">
      <c r="A355" s="61">
        <v>45433</v>
      </c>
      <c r="B355" s="62">
        <v>0.57794981313400795</v>
      </c>
      <c r="C355" s="62">
        <v>1.1146771452846194</v>
      </c>
    </row>
    <row r="356" spans="1:3" x14ac:dyDescent="0.25">
      <c r="A356" s="61">
        <v>45434</v>
      </c>
      <c r="B356" s="62">
        <v>0.58543365797079927</v>
      </c>
      <c r="C356" s="62">
        <v>1.1058411214953243</v>
      </c>
    </row>
    <row r="357" spans="1:3" x14ac:dyDescent="0.25">
      <c r="A357" s="61">
        <v>45435</v>
      </c>
      <c r="B357" s="62">
        <v>0.58458217500966358</v>
      </c>
      <c r="C357" s="62">
        <v>1.090951571792691</v>
      </c>
    </row>
    <row r="358" spans="1:3" x14ac:dyDescent="0.25">
      <c r="A358" s="61">
        <v>45436</v>
      </c>
      <c r="B358" s="62">
        <v>0.56327669053887197</v>
      </c>
      <c r="C358" s="62">
        <v>1.0612999150382305</v>
      </c>
    </row>
    <row r="359" spans="1:3" x14ac:dyDescent="0.25">
      <c r="A359" s="61">
        <v>45439</v>
      </c>
      <c r="B359" s="62">
        <v>0.51850249461494369</v>
      </c>
      <c r="C359" s="62">
        <v>1.0077527612574322</v>
      </c>
    </row>
    <row r="360" spans="1:3" x14ac:dyDescent="0.25">
      <c r="A360" s="61">
        <v>45440</v>
      </c>
      <c r="B360" s="62">
        <v>0.52020085792661419</v>
      </c>
      <c r="C360" s="62">
        <v>1.026019541206455</v>
      </c>
    </row>
    <row r="361" spans="1:3" x14ac:dyDescent="0.25">
      <c r="A361" s="61">
        <v>45441</v>
      </c>
      <c r="B361" s="62">
        <v>0.52716000515492234</v>
      </c>
      <c r="C361" s="62">
        <v>1.0001486830926063</v>
      </c>
    </row>
    <row r="362" spans="1:3" x14ac:dyDescent="0.25">
      <c r="A362" s="61">
        <v>45442</v>
      </c>
      <c r="B362" s="62">
        <v>0.51065964615129533</v>
      </c>
      <c r="C362" s="62">
        <v>0.98290144435004012</v>
      </c>
    </row>
    <row r="363" spans="1:3" x14ac:dyDescent="0.25">
      <c r="A363" s="61">
        <v>45443</v>
      </c>
      <c r="B363" s="62">
        <v>0.4807472798571335</v>
      </c>
      <c r="C363" s="62">
        <v>0.91652506372132336</v>
      </c>
    </row>
    <row r="364" spans="1:3" x14ac:dyDescent="0.25">
      <c r="A364" s="61">
        <v>45446</v>
      </c>
      <c r="B364" s="62">
        <v>0.44587329933538156</v>
      </c>
      <c r="C364" s="62">
        <v>0.88292268479184188</v>
      </c>
    </row>
    <row r="365" spans="1:3" x14ac:dyDescent="0.25">
      <c r="A365" s="61">
        <v>45447</v>
      </c>
      <c r="B365" s="62">
        <v>0.46681978017931614</v>
      </c>
      <c r="C365" s="62">
        <v>0.95630841121495136</v>
      </c>
    </row>
    <row r="366" spans="1:3" x14ac:dyDescent="0.25">
      <c r="A366" s="61">
        <v>45448</v>
      </c>
      <c r="B366" s="62">
        <v>0.47846898760977052</v>
      </c>
      <c r="C366" s="62">
        <v>0.98141461342395764</v>
      </c>
    </row>
    <row r="367" spans="1:3" x14ac:dyDescent="0.25">
      <c r="A367" s="61">
        <v>45449</v>
      </c>
      <c r="B367" s="62">
        <v>0.4693282029567154</v>
      </c>
      <c r="C367" s="62">
        <v>0.95811384876805272</v>
      </c>
    </row>
    <row r="368" spans="1:3" x14ac:dyDescent="0.25">
      <c r="A368" s="61">
        <v>45450</v>
      </c>
      <c r="B368" s="62">
        <v>0.48812526465010775</v>
      </c>
      <c r="C368" s="62">
        <v>0.98734069668648905</v>
      </c>
    </row>
    <row r="369" spans="1:3" x14ac:dyDescent="0.25">
      <c r="A369" s="61">
        <v>45453</v>
      </c>
      <c r="B369" s="62">
        <v>0.46406281642947711</v>
      </c>
      <c r="C369" s="62">
        <v>0.96399745114698199</v>
      </c>
    </row>
    <row r="370" spans="1:3" x14ac:dyDescent="0.25">
      <c r="A370" s="61">
        <v>45454</v>
      </c>
      <c r="B370" s="62">
        <v>0.45953384759835592</v>
      </c>
      <c r="C370" s="62">
        <v>0.94949022939676997</v>
      </c>
    </row>
    <row r="371" spans="1:3" x14ac:dyDescent="0.25">
      <c r="A371" s="61">
        <v>45456</v>
      </c>
      <c r="B371" s="62">
        <v>0.45980540162379935</v>
      </c>
      <c r="C371" s="62">
        <v>0.95399320305862223</v>
      </c>
    </row>
    <row r="372" spans="1:3" x14ac:dyDescent="0.25">
      <c r="A372" s="61">
        <v>45457</v>
      </c>
      <c r="B372" s="62">
        <v>0.48015814570023929</v>
      </c>
      <c r="C372" s="62">
        <v>0.97542480883602245</v>
      </c>
    </row>
    <row r="373" spans="1:3" x14ac:dyDescent="0.25">
      <c r="A373" s="61">
        <v>45460</v>
      </c>
      <c r="B373" s="62">
        <v>0.4653239317340776</v>
      </c>
      <c r="C373" s="62">
        <v>0.95626593033134966</v>
      </c>
    </row>
    <row r="374" spans="1:3" x14ac:dyDescent="0.25">
      <c r="A374" s="61">
        <v>45461</v>
      </c>
      <c r="B374" s="62">
        <v>0.43332198022718305</v>
      </c>
      <c r="C374" s="62">
        <v>0.89997875955819739</v>
      </c>
    </row>
    <row r="375" spans="1:3" x14ac:dyDescent="0.25">
      <c r="A375" s="61">
        <v>45462</v>
      </c>
      <c r="B375" s="62">
        <v>0.3934265515400317</v>
      </c>
      <c r="C375" s="62">
        <v>0.8363211554800325</v>
      </c>
    </row>
    <row r="376" spans="1:3" x14ac:dyDescent="0.25">
      <c r="A376" s="61">
        <v>45463</v>
      </c>
      <c r="B376" s="62">
        <v>0.43759320286466297</v>
      </c>
      <c r="C376" s="62">
        <v>0.87852591333899599</v>
      </c>
    </row>
    <row r="377" spans="1:3" x14ac:dyDescent="0.25">
      <c r="A377" s="61">
        <v>45464</v>
      </c>
      <c r="B377" s="62">
        <v>0.43341403243919774</v>
      </c>
      <c r="C377" s="62">
        <v>0.86302039082412785</v>
      </c>
    </row>
    <row r="378" spans="1:3" x14ac:dyDescent="0.25">
      <c r="A378" s="61">
        <v>45467</v>
      </c>
      <c r="B378" s="62">
        <v>0.42591177716000339</v>
      </c>
      <c r="C378" s="62">
        <v>0.85456669498725435</v>
      </c>
    </row>
    <row r="379" spans="1:3" x14ac:dyDescent="0.25">
      <c r="A379" s="61">
        <v>45468</v>
      </c>
      <c r="B379" s="62">
        <v>0.43205165970138082</v>
      </c>
      <c r="C379" s="62">
        <v>0.85297366185216505</v>
      </c>
    </row>
    <row r="380" spans="1:3" x14ac:dyDescent="0.25">
      <c r="A380" s="61">
        <v>45469</v>
      </c>
      <c r="B380" s="62">
        <v>0.4506047830329345</v>
      </c>
      <c r="C380" s="62">
        <v>0.87306711979609042</v>
      </c>
    </row>
    <row r="381" spans="1:3" x14ac:dyDescent="0.25">
      <c r="A381" s="61">
        <v>45470</v>
      </c>
      <c r="B381" s="62">
        <v>0.44996962277003361</v>
      </c>
      <c r="C381" s="62">
        <v>0.8640824129141873</v>
      </c>
    </row>
    <row r="382" spans="1:3" x14ac:dyDescent="0.25">
      <c r="A382" s="61">
        <v>45471</v>
      </c>
      <c r="B382" s="62">
        <v>0.45182907745272982</v>
      </c>
      <c r="C382" s="62">
        <v>0.86159728122344825</v>
      </c>
    </row>
    <row r="383" spans="1:3" x14ac:dyDescent="0.25">
      <c r="A383" s="61">
        <v>45474</v>
      </c>
      <c r="B383" s="62">
        <v>0.46647918699486213</v>
      </c>
      <c r="C383" s="62">
        <v>0.87047578589634544</v>
      </c>
    </row>
    <row r="384" spans="1:3" x14ac:dyDescent="0.25">
      <c r="A384" s="61">
        <v>45475</v>
      </c>
      <c r="B384" s="62">
        <v>0.48079330596314107</v>
      </c>
      <c r="C384" s="62">
        <v>0.87708156329651543</v>
      </c>
    </row>
    <row r="385" spans="1:3" x14ac:dyDescent="0.25">
      <c r="A385" s="61">
        <v>45476</v>
      </c>
      <c r="B385" s="62">
        <v>0.47424839368889904</v>
      </c>
      <c r="C385" s="62">
        <v>0.84980883602378832</v>
      </c>
    </row>
    <row r="386" spans="1:3" x14ac:dyDescent="0.25">
      <c r="A386" s="61">
        <v>45477</v>
      </c>
      <c r="B386" s="62">
        <v>0.44237071266822392</v>
      </c>
      <c r="C386" s="62">
        <v>0.81537807986405997</v>
      </c>
    </row>
    <row r="387" spans="1:3" x14ac:dyDescent="0.25">
      <c r="A387" s="61">
        <v>45478</v>
      </c>
      <c r="B387" s="62">
        <v>0.4494955538781582</v>
      </c>
      <c r="C387" s="62">
        <v>0.8014655904842809</v>
      </c>
    </row>
    <row r="388" spans="1:3" x14ac:dyDescent="0.25">
      <c r="A388" s="61">
        <v>45481</v>
      </c>
      <c r="B388" s="62">
        <v>0.4418045915643336</v>
      </c>
      <c r="C388" s="62">
        <v>0.76911639762106954</v>
      </c>
    </row>
    <row r="389" spans="1:3" x14ac:dyDescent="0.25">
      <c r="A389" s="61">
        <v>45482</v>
      </c>
      <c r="B389" s="62">
        <v>0.40566949573798117</v>
      </c>
      <c r="C389" s="62">
        <v>0.67368309260832548</v>
      </c>
    </row>
    <row r="390" spans="1:3" x14ac:dyDescent="0.25">
      <c r="A390" s="61">
        <v>45483</v>
      </c>
      <c r="B390" s="62">
        <v>0.36962184951304233</v>
      </c>
      <c r="C390" s="62">
        <v>0.62085811384876721</v>
      </c>
    </row>
    <row r="391" spans="1:3" x14ac:dyDescent="0.25">
      <c r="A391" s="61">
        <v>45484</v>
      </c>
      <c r="B391" s="62">
        <v>0.37719774656184857</v>
      </c>
      <c r="C391" s="62">
        <v>0.69039932030586137</v>
      </c>
    </row>
    <row r="392" spans="1:3" x14ac:dyDescent="0.25">
      <c r="A392" s="61">
        <v>45485</v>
      </c>
      <c r="B392" s="62">
        <v>0.36845278642045631</v>
      </c>
      <c r="C392" s="62">
        <v>0.68381478334749279</v>
      </c>
    </row>
    <row r="393" spans="1:3" x14ac:dyDescent="0.25">
      <c r="A393" s="61">
        <v>45488</v>
      </c>
      <c r="B393" s="62">
        <v>0.3409613933022797</v>
      </c>
      <c r="C393" s="62">
        <v>0.65135938827527551</v>
      </c>
    </row>
    <row r="394" spans="1:3" x14ac:dyDescent="0.25">
      <c r="A394" s="61">
        <v>45489</v>
      </c>
      <c r="B394" s="62">
        <v>0.35540438536737895</v>
      </c>
      <c r="C394" s="62">
        <v>0.66828802039082347</v>
      </c>
    </row>
    <row r="395" spans="1:3" x14ac:dyDescent="0.25">
      <c r="A395" s="61">
        <v>45490</v>
      </c>
      <c r="B395" s="62">
        <v>0.35649980669035353</v>
      </c>
      <c r="C395" s="62">
        <v>0.6726847918436698</v>
      </c>
    </row>
    <row r="396" spans="1:3" x14ac:dyDescent="0.25">
      <c r="A396" s="61">
        <v>45491</v>
      </c>
      <c r="B396" s="62">
        <v>0.37186332087559926</v>
      </c>
      <c r="C396" s="62">
        <v>0.69638912489379723</v>
      </c>
    </row>
    <row r="397" spans="1:3" x14ac:dyDescent="0.25">
      <c r="A397" s="61">
        <v>45492</v>
      </c>
      <c r="B397" s="62">
        <v>0.38457573135482304</v>
      </c>
      <c r="C397" s="62">
        <v>0.71510195412064537</v>
      </c>
    </row>
    <row r="398" spans="1:3" x14ac:dyDescent="0.25">
      <c r="A398" s="61">
        <v>45495</v>
      </c>
      <c r="B398" s="62">
        <v>0.39207798663401761</v>
      </c>
      <c r="C398" s="62">
        <v>0.71567544604927735</v>
      </c>
    </row>
    <row r="399" spans="1:3" x14ac:dyDescent="0.25">
      <c r="A399" s="61">
        <v>45496</v>
      </c>
      <c r="B399" s="62">
        <v>0.39367509251247168</v>
      </c>
      <c r="C399" s="62">
        <v>0.71146983857264168</v>
      </c>
    </row>
    <row r="400" spans="1:3" x14ac:dyDescent="0.25">
      <c r="A400" s="61">
        <v>45497</v>
      </c>
      <c r="B400" s="62">
        <v>0.404606292689212</v>
      </c>
      <c r="C400" s="62">
        <v>0.72219626168224216</v>
      </c>
    </row>
    <row r="401" spans="1:3" x14ac:dyDescent="0.25">
      <c r="A401" s="61">
        <v>45498</v>
      </c>
      <c r="B401" s="62">
        <v>0.3998241802750504</v>
      </c>
      <c r="C401" s="62">
        <v>0.72353440951571746</v>
      </c>
    </row>
    <row r="402" spans="1:3" x14ac:dyDescent="0.25">
      <c r="A402" s="61">
        <v>45499</v>
      </c>
      <c r="B402" s="62">
        <v>0.3776672128431231</v>
      </c>
      <c r="C402" s="62">
        <v>0.68334749362786673</v>
      </c>
    </row>
    <row r="403" spans="1:3" x14ac:dyDescent="0.25">
      <c r="A403" s="61">
        <v>45502</v>
      </c>
      <c r="B403" s="62">
        <v>0.33795588858000092</v>
      </c>
      <c r="C403" s="62">
        <v>0.63058623619371224</v>
      </c>
    </row>
    <row r="404" spans="1:3" x14ac:dyDescent="0.25">
      <c r="A404" s="61">
        <v>45503</v>
      </c>
      <c r="B404" s="62">
        <v>0.35536756448257312</v>
      </c>
      <c r="C404" s="62">
        <v>0.65231520815632926</v>
      </c>
    </row>
    <row r="405" spans="1:3" x14ac:dyDescent="0.25">
      <c r="A405" s="61">
        <v>45504</v>
      </c>
      <c r="B405" s="62">
        <v>0.35440101625641907</v>
      </c>
      <c r="C405" s="62">
        <v>0.66255310110450272</v>
      </c>
    </row>
    <row r="406" spans="1:3" x14ac:dyDescent="0.25">
      <c r="A406" s="61">
        <v>45505</v>
      </c>
      <c r="B406" s="62">
        <v>0.35118379144650702</v>
      </c>
      <c r="C406" s="62">
        <v>0.67531860662701737</v>
      </c>
    </row>
    <row r="407" spans="1:3" x14ac:dyDescent="0.25">
      <c r="A407" s="61">
        <v>45506</v>
      </c>
      <c r="B407" s="62">
        <v>0.33429681315241844</v>
      </c>
      <c r="C407" s="62">
        <v>0.66274426508071316</v>
      </c>
    </row>
    <row r="408" spans="1:3" x14ac:dyDescent="0.25">
      <c r="A408" s="61">
        <v>45509</v>
      </c>
      <c r="B408" s="62">
        <v>0.30194966585046878</v>
      </c>
      <c r="C408" s="62">
        <v>0.62279099405267591</v>
      </c>
    </row>
    <row r="409" spans="1:3" x14ac:dyDescent="0.25">
      <c r="A409" s="61">
        <v>45510</v>
      </c>
      <c r="B409" s="62">
        <v>0.30288399580241765</v>
      </c>
      <c r="C409" s="62">
        <v>0.61669498725573435</v>
      </c>
    </row>
    <row r="410" spans="1:3" x14ac:dyDescent="0.25">
      <c r="A410" s="61">
        <v>45511</v>
      </c>
      <c r="B410" s="62">
        <v>0.32322293204705566</v>
      </c>
      <c r="C410" s="62">
        <v>0.64532710280373773</v>
      </c>
    </row>
    <row r="411" spans="1:3" x14ac:dyDescent="0.25">
      <c r="A411" s="61">
        <v>45512</v>
      </c>
      <c r="B411" s="62">
        <v>0.31289927646961213</v>
      </c>
      <c r="C411" s="62">
        <v>0.64545454545454461</v>
      </c>
    </row>
    <row r="412" spans="1:3" x14ac:dyDescent="0.25">
      <c r="A412" s="61">
        <v>45513</v>
      </c>
      <c r="B412" s="62">
        <v>0.31095697479610274</v>
      </c>
      <c r="C412" s="62">
        <v>0.64120645709430657</v>
      </c>
    </row>
    <row r="413" spans="1:3" x14ac:dyDescent="0.25">
      <c r="A413" s="61">
        <v>45516</v>
      </c>
      <c r="B413" s="62">
        <v>0.30933685586464499</v>
      </c>
      <c r="C413" s="62">
        <v>0.65036108751061916</v>
      </c>
    </row>
    <row r="414" spans="1:3" x14ac:dyDescent="0.25">
      <c r="A414" s="61">
        <v>45517</v>
      </c>
      <c r="B414" s="62">
        <v>0.32766905388736345</v>
      </c>
      <c r="C414" s="62">
        <v>0.66416737468139231</v>
      </c>
    </row>
    <row r="415" spans="1:3" x14ac:dyDescent="0.25">
      <c r="A415" s="61">
        <v>45518</v>
      </c>
      <c r="B415" s="62">
        <v>0.32146013218697522</v>
      </c>
      <c r="C415" s="62">
        <v>0.64849192863211447</v>
      </c>
    </row>
    <row r="416" spans="1:3" x14ac:dyDescent="0.25">
      <c r="A416" s="61">
        <v>45519</v>
      </c>
      <c r="B416" s="62">
        <v>0.30627151720455714</v>
      </c>
      <c r="C416" s="62">
        <v>0.63494052676295554</v>
      </c>
    </row>
    <row r="417" spans="1:3" x14ac:dyDescent="0.25">
      <c r="A417" s="61">
        <v>45520</v>
      </c>
      <c r="B417" s="62">
        <v>0.30171033009923076</v>
      </c>
      <c r="C417" s="62">
        <v>0.63220050977060205</v>
      </c>
    </row>
    <row r="418" spans="1:3" x14ac:dyDescent="0.25">
      <c r="A418" s="61">
        <v>45523</v>
      </c>
      <c r="B418" s="62">
        <v>0.2775190087817796</v>
      </c>
      <c r="C418" s="62">
        <v>0.58680968564146019</v>
      </c>
    </row>
    <row r="419" spans="1:3" x14ac:dyDescent="0.25">
      <c r="A419" s="61">
        <v>45524</v>
      </c>
      <c r="B419" s="62">
        <v>0.2741959239280507</v>
      </c>
      <c r="C419" s="62">
        <v>0.57155904842820604</v>
      </c>
    </row>
    <row r="420" spans="1:3" x14ac:dyDescent="0.25">
      <c r="A420" s="61">
        <v>45525</v>
      </c>
      <c r="B420" s="62">
        <v>0.27406705083123017</v>
      </c>
      <c r="C420" s="62">
        <v>0.55788020390824</v>
      </c>
    </row>
    <row r="421" spans="1:3" x14ac:dyDescent="0.25">
      <c r="A421" s="61">
        <v>45526</v>
      </c>
      <c r="B421" s="62">
        <v>0.25455658449472396</v>
      </c>
      <c r="C421" s="62">
        <v>0.53162701784196997</v>
      </c>
    </row>
    <row r="422" spans="1:3" x14ac:dyDescent="0.25">
      <c r="A422" s="61">
        <v>45527</v>
      </c>
      <c r="B422" s="62">
        <v>0.22543126461328722</v>
      </c>
      <c r="C422" s="62">
        <v>0.49564570943075492</v>
      </c>
    </row>
    <row r="423" spans="1:3" x14ac:dyDescent="0.25">
      <c r="A423" s="61">
        <v>45530</v>
      </c>
      <c r="B423" s="62">
        <v>0.27204650477750847</v>
      </c>
      <c r="C423" s="62">
        <v>0.53579014443500284</v>
      </c>
    </row>
    <row r="424" spans="1:3" x14ac:dyDescent="0.25">
      <c r="A424" s="61">
        <v>45531</v>
      </c>
      <c r="B424" s="62">
        <v>0.25668759320286361</v>
      </c>
      <c r="C424" s="62">
        <v>0.52381053525913202</v>
      </c>
    </row>
    <row r="425" spans="1:3" x14ac:dyDescent="0.25">
      <c r="A425" s="61">
        <v>45532</v>
      </c>
      <c r="B425" s="62">
        <v>0.24269565697663587</v>
      </c>
      <c r="C425" s="62">
        <v>0.52024214103653232</v>
      </c>
    </row>
    <row r="426" spans="1:3" x14ac:dyDescent="0.25">
      <c r="A426" s="61">
        <v>45533</v>
      </c>
      <c r="B426" s="62">
        <v>0.24651122116464341</v>
      </c>
      <c r="C426" s="62">
        <v>0.50624468988954829</v>
      </c>
    </row>
    <row r="427" spans="1:3" x14ac:dyDescent="0.25">
      <c r="A427" s="61">
        <v>45534</v>
      </c>
      <c r="B427" s="62">
        <v>0.2198390927333973</v>
      </c>
      <c r="C427" s="62">
        <v>0.45095581988105216</v>
      </c>
    </row>
    <row r="428" spans="1:3" x14ac:dyDescent="0.25">
      <c r="A428" s="61">
        <v>45537</v>
      </c>
      <c r="B428" s="62">
        <v>0.17139661616068524</v>
      </c>
      <c r="C428" s="62">
        <v>0.38001274426507958</v>
      </c>
    </row>
    <row r="429" spans="1:3" x14ac:dyDescent="0.25">
      <c r="A429" s="61">
        <v>45538</v>
      </c>
      <c r="B429" s="62">
        <v>0.16187381482776919</v>
      </c>
      <c r="C429" s="62">
        <v>0.37884451996601398</v>
      </c>
    </row>
    <row r="430" spans="1:3" x14ac:dyDescent="0.25">
      <c r="A430" s="61">
        <v>45539</v>
      </c>
      <c r="B430" s="62">
        <v>0.19904910064988734</v>
      </c>
      <c r="C430" s="62">
        <v>0.43215802888699972</v>
      </c>
    </row>
    <row r="431" spans="1:3" x14ac:dyDescent="0.25">
      <c r="A431" s="61">
        <v>45540</v>
      </c>
      <c r="B431" s="62">
        <v>0.206629600309294</v>
      </c>
      <c r="C431" s="62">
        <v>0.4481733220050963</v>
      </c>
    </row>
    <row r="432" spans="1:3" x14ac:dyDescent="0.25">
      <c r="A432" s="61">
        <v>45541</v>
      </c>
      <c r="B432" s="62">
        <v>0.20743505716442212</v>
      </c>
      <c r="C432" s="62">
        <v>0.45951571792693158</v>
      </c>
    </row>
    <row r="433" spans="1:3" x14ac:dyDescent="0.25">
      <c r="A433" s="61">
        <v>45544</v>
      </c>
      <c r="B433" s="62">
        <v>0.24416388975826964</v>
      </c>
      <c r="C433" s="62">
        <v>0.49628292268479046</v>
      </c>
    </row>
    <row r="434" spans="1:3" x14ac:dyDescent="0.25">
      <c r="A434" s="61">
        <v>45545</v>
      </c>
      <c r="B434" s="62">
        <v>0.22953219065854014</v>
      </c>
      <c r="C434" s="62">
        <v>0.48115972812234364</v>
      </c>
    </row>
    <row r="435" spans="1:3" x14ac:dyDescent="0.25">
      <c r="A435" s="61">
        <v>45546</v>
      </c>
      <c r="B435" s="62">
        <v>0.2279903161072947</v>
      </c>
      <c r="C435" s="62">
        <v>0.47754885301614136</v>
      </c>
    </row>
    <row r="436" spans="1:3" x14ac:dyDescent="0.25">
      <c r="A436" s="61">
        <v>45547</v>
      </c>
      <c r="B436" s="62">
        <v>0.20358267209160896</v>
      </c>
      <c r="C436" s="62">
        <v>0.44150382327952276</v>
      </c>
    </row>
    <row r="437" spans="1:3" x14ac:dyDescent="0.25">
      <c r="A437" s="61">
        <v>45548</v>
      </c>
      <c r="B437" s="62">
        <v>0.23303477732569777</v>
      </c>
      <c r="C437" s="62">
        <v>0.45662701784196957</v>
      </c>
    </row>
    <row r="438" spans="1:3" x14ac:dyDescent="0.25">
      <c r="A438" s="61">
        <v>45551</v>
      </c>
      <c r="B438" s="62">
        <v>0.26304840105307581</v>
      </c>
      <c r="C438" s="62">
        <v>0.49163126593032969</v>
      </c>
    </row>
    <row r="439" spans="1:3" x14ac:dyDescent="0.25">
      <c r="A439" s="61">
        <v>45552</v>
      </c>
      <c r="B439" s="62">
        <v>0.27678259108566228</v>
      </c>
      <c r="C439" s="62">
        <v>0.52009345794392337</v>
      </c>
    </row>
    <row r="440" spans="1:3" x14ac:dyDescent="0.25">
      <c r="A440" s="61">
        <v>45553</v>
      </c>
      <c r="B440" s="62">
        <v>0.26651416683542761</v>
      </c>
      <c r="C440" s="62">
        <v>0.50768903993202907</v>
      </c>
    </row>
    <row r="441" spans="1:3" x14ac:dyDescent="0.25">
      <c r="A441" s="61">
        <v>45554</v>
      </c>
      <c r="B441" s="62">
        <v>0.2698188412467537</v>
      </c>
      <c r="C441" s="62">
        <v>0.53398470688190147</v>
      </c>
    </row>
    <row r="442" spans="1:3" x14ac:dyDescent="0.25">
      <c r="A442" s="61">
        <v>45555</v>
      </c>
      <c r="B442" s="62">
        <v>0.28060736049487112</v>
      </c>
      <c r="C442" s="62">
        <v>0.55981308411214781</v>
      </c>
    </row>
    <row r="443" spans="1:3" x14ac:dyDescent="0.25">
      <c r="A443" s="61">
        <v>45558</v>
      </c>
      <c r="B443" s="62">
        <v>0.29787635546882041</v>
      </c>
      <c r="C443" s="62">
        <v>0.59061172472387247</v>
      </c>
    </row>
    <row r="444" spans="1:3" x14ac:dyDescent="0.25">
      <c r="A444" s="61">
        <v>45559</v>
      </c>
      <c r="B444" s="62">
        <v>0.32185135408803722</v>
      </c>
      <c r="C444" s="62">
        <v>0.57444774851316738</v>
      </c>
    </row>
    <row r="445" spans="1:3" x14ac:dyDescent="0.25">
      <c r="A445" s="61">
        <v>45560</v>
      </c>
      <c r="B445" s="62">
        <v>0.30258942872397077</v>
      </c>
      <c r="C445" s="62">
        <v>0.54275700934579274</v>
      </c>
    </row>
    <row r="446" spans="1:3" x14ac:dyDescent="0.25">
      <c r="A446" s="61">
        <v>45561</v>
      </c>
      <c r="B446" s="62">
        <v>0.30237770863633706</v>
      </c>
      <c r="C446" s="62">
        <v>0.54139762107051648</v>
      </c>
    </row>
    <row r="447" spans="1:3" x14ac:dyDescent="0.25">
      <c r="A447" s="61">
        <v>45562</v>
      </c>
      <c r="B447" s="62">
        <v>0.31568385588305525</v>
      </c>
      <c r="C447" s="62">
        <v>0.54390399320305671</v>
      </c>
    </row>
    <row r="448" spans="1:3" x14ac:dyDescent="0.25">
      <c r="A448" s="61">
        <v>45565</v>
      </c>
      <c r="B448" s="62">
        <v>0.31522359482298179</v>
      </c>
      <c r="C448" s="62">
        <v>0.54080288870008308</v>
      </c>
    </row>
    <row r="449" spans="1:3" x14ac:dyDescent="0.25">
      <c r="A449" s="61">
        <v>45566</v>
      </c>
      <c r="B449" s="62">
        <v>0.29526207264760407</v>
      </c>
      <c r="C449" s="62">
        <v>0.51367884451996426</v>
      </c>
    </row>
    <row r="450" spans="1:3" x14ac:dyDescent="0.25">
      <c r="A450" s="61">
        <v>45567</v>
      </c>
      <c r="B450" s="62">
        <v>0.273445698400131</v>
      </c>
      <c r="C450" s="62">
        <v>0.48545029736618361</v>
      </c>
    </row>
    <row r="451" spans="1:3" x14ac:dyDescent="0.25">
      <c r="A451" s="61">
        <v>45568</v>
      </c>
      <c r="B451" s="62">
        <v>0.28062577093727392</v>
      </c>
      <c r="C451" s="62">
        <v>0.47782497875955654</v>
      </c>
    </row>
    <row r="452" spans="1:3" x14ac:dyDescent="0.25">
      <c r="A452" s="61">
        <v>45569</v>
      </c>
      <c r="B452" s="62">
        <v>0.29085737430270275</v>
      </c>
      <c r="C452" s="62">
        <v>0.47973661852166338</v>
      </c>
    </row>
    <row r="453" spans="1:3" x14ac:dyDescent="0.25">
      <c r="A453" s="61">
        <v>45572</v>
      </c>
      <c r="B453" s="62">
        <v>0.28589576007511308</v>
      </c>
      <c r="C453" s="62">
        <v>0.46206457094307374</v>
      </c>
    </row>
    <row r="454" spans="1:3" x14ac:dyDescent="0.25">
      <c r="A454" s="61">
        <v>45573</v>
      </c>
      <c r="B454" s="62">
        <v>0.28337813207651208</v>
      </c>
      <c r="C454" s="62">
        <v>0.45248513169073745</v>
      </c>
    </row>
    <row r="455" spans="1:3" x14ac:dyDescent="0.25">
      <c r="A455" s="61">
        <v>45574</v>
      </c>
      <c r="B455" s="62">
        <v>0.2651702045400135</v>
      </c>
      <c r="C455" s="62">
        <v>0.44267204757858791</v>
      </c>
    </row>
    <row r="456" spans="1:3" x14ac:dyDescent="0.25">
      <c r="A456" s="61">
        <v>45575</v>
      </c>
      <c r="B456" s="62">
        <v>0.2710293278347462</v>
      </c>
      <c r="C456" s="62">
        <v>0.44759983007646387</v>
      </c>
    </row>
    <row r="457" spans="1:3" x14ac:dyDescent="0.25">
      <c r="A457" s="61">
        <v>45576</v>
      </c>
      <c r="B457" s="62">
        <v>0.26779829519303178</v>
      </c>
      <c r="C457" s="62">
        <v>0.43806287170772973</v>
      </c>
    </row>
    <row r="458" spans="1:3" x14ac:dyDescent="0.25">
      <c r="A458" s="61">
        <v>45579</v>
      </c>
      <c r="B458" s="62">
        <v>0.27646961356481237</v>
      </c>
      <c r="C458" s="62">
        <v>0.45456669498725399</v>
      </c>
    </row>
    <row r="459" spans="1:3" x14ac:dyDescent="0.25">
      <c r="A459" s="61">
        <v>45580</v>
      </c>
      <c r="B459" s="62">
        <v>0.29139587974298853</v>
      </c>
      <c r="C459" s="62">
        <v>0.46070518266779792</v>
      </c>
    </row>
    <row r="460" spans="1:3" x14ac:dyDescent="0.25">
      <c r="A460" s="61">
        <v>45581</v>
      </c>
      <c r="B460" s="62">
        <v>0.28111825027155235</v>
      </c>
      <c r="C460" s="62">
        <v>0.45662701784196935</v>
      </c>
    </row>
    <row r="461" spans="1:3" x14ac:dyDescent="0.25">
      <c r="A461" s="61">
        <v>45582</v>
      </c>
      <c r="B461" s="62">
        <v>0.27194524734429204</v>
      </c>
      <c r="C461" s="62">
        <v>0.44530586236193548</v>
      </c>
    </row>
    <row r="462" spans="1:3" x14ac:dyDescent="0.25">
      <c r="A462" s="61">
        <v>45583</v>
      </c>
      <c r="B462" s="62">
        <v>0.2665924112156397</v>
      </c>
      <c r="C462" s="62">
        <v>0.42882327952421262</v>
      </c>
    </row>
    <row r="463" spans="1:3" x14ac:dyDescent="0.25">
      <c r="A463" s="61">
        <v>45586</v>
      </c>
      <c r="B463" s="62">
        <v>0.27386913857539841</v>
      </c>
      <c r="C463" s="62">
        <v>0.4341546304163113</v>
      </c>
    </row>
    <row r="464" spans="1:3" x14ac:dyDescent="0.25">
      <c r="A464" s="61">
        <v>45587</v>
      </c>
      <c r="B464" s="62">
        <v>0.26810667010328104</v>
      </c>
      <c r="C464" s="62">
        <v>0.42659303313508756</v>
      </c>
    </row>
    <row r="465" spans="1:3" x14ac:dyDescent="0.25">
      <c r="A465" s="61">
        <v>45588</v>
      </c>
      <c r="B465" s="62">
        <v>0.25878178102619631</v>
      </c>
      <c r="C465" s="62">
        <v>0.41023789294817203</v>
      </c>
    </row>
    <row r="466" spans="1:3" x14ac:dyDescent="0.25">
      <c r="A466" s="61">
        <v>45589</v>
      </c>
      <c r="B466" s="62">
        <v>0.25118287092438663</v>
      </c>
      <c r="C466" s="62">
        <v>0.40172047578589476</v>
      </c>
    </row>
    <row r="467" spans="1:3" x14ac:dyDescent="0.25">
      <c r="A467" s="61">
        <v>45590</v>
      </c>
      <c r="B467" s="62">
        <v>0.22446011377653252</v>
      </c>
      <c r="C467" s="62">
        <v>0.35730671197960784</v>
      </c>
    </row>
    <row r="468" spans="1:3" x14ac:dyDescent="0.25">
      <c r="A468" s="61">
        <v>45593</v>
      </c>
      <c r="B468" s="62">
        <v>0.18519984535228207</v>
      </c>
      <c r="C468" s="62">
        <v>0.30824129141886014</v>
      </c>
    </row>
    <row r="469" spans="1:3" x14ac:dyDescent="0.25">
      <c r="A469" s="61">
        <v>45594</v>
      </c>
      <c r="B469" s="62">
        <v>0.19652226743008461</v>
      </c>
      <c r="C469" s="62">
        <v>0.32567969413763675</v>
      </c>
    </row>
    <row r="470" spans="1:3" x14ac:dyDescent="0.25">
      <c r="A470" s="61">
        <v>45595</v>
      </c>
      <c r="B470" s="62">
        <v>0.20375757129443661</v>
      </c>
      <c r="C470" s="62">
        <v>0.33143585386575936</v>
      </c>
    </row>
    <row r="471" spans="1:3" x14ac:dyDescent="0.25">
      <c r="A471" s="61">
        <v>45596</v>
      </c>
      <c r="B471" s="62">
        <v>0.17836036599959337</v>
      </c>
      <c r="C471" s="62">
        <v>0.30928207306711841</v>
      </c>
    </row>
    <row r="472" spans="1:3" x14ac:dyDescent="0.25">
      <c r="A472" s="61">
        <v>45597</v>
      </c>
      <c r="B472" s="62">
        <v>0.18503875398125658</v>
      </c>
      <c r="C472" s="62">
        <v>0.30845369583687221</v>
      </c>
    </row>
    <row r="473" spans="1:3" x14ac:dyDescent="0.25">
      <c r="A473" s="61">
        <v>45601</v>
      </c>
      <c r="B473" s="62">
        <v>0.20427766629231958</v>
      </c>
      <c r="C473" s="62">
        <v>0.30167799490229297</v>
      </c>
    </row>
    <row r="474" spans="1:3" x14ac:dyDescent="0.25">
      <c r="A474" s="61">
        <v>45602</v>
      </c>
      <c r="B474" s="62">
        <v>0.22561536903731638</v>
      </c>
      <c r="C474" s="62">
        <v>0.30809260832625185</v>
      </c>
    </row>
    <row r="475" spans="1:3" x14ac:dyDescent="0.25">
      <c r="A475" s="61">
        <v>45603</v>
      </c>
      <c r="B475" s="62">
        <v>0.23839221606495054</v>
      </c>
      <c r="C475" s="62">
        <v>0.30148683092608186</v>
      </c>
    </row>
    <row r="476" spans="1:3" x14ac:dyDescent="0.25">
      <c r="A476" s="61">
        <v>45604</v>
      </c>
      <c r="B476" s="62">
        <v>0.25861148443396931</v>
      </c>
      <c r="C476" s="62">
        <v>0.31310535259133254</v>
      </c>
    </row>
    <row r="477" spans="1:3" x14ac:dyDescent="0.25">
      <c r="A477" s="61">
        <v>45607</v>
      </c>
      <c r="B477" s="62">
        <v>0.28196973323268781</v>
      </c>
      <c r="C477" s="62">
        <v>0.35004248088360113</v>
      </c>
    </row>
    <row r="478" spans="1:3" x14ac:dyDescent="0.25">
      <c r="A478" s="61">
        <v>45608</v>
      </c>
      <c r="B478" s="62">
        <v>0.26882927996759598</v>
      </c>
      <c r="C478" s="62">
        <v>0.36206457094307409</v>
      </c>
    </row>
    <row r="479" spans="1:3" x14ac:dyDescent="0.25">
      <c r="A479" s="61">
        <v>45609</v>
      </c>
      <c r="B479" s="62">
        <v>0.27215696743192574</v>
      </c>
      <c r="C479" s="62">
        <v>0.35698810535258985</v>
      </c>
    </row>
    <row r="480" spans="1:3" x14ac:dyDescent="0.25">
      <c r="A480" s="61">
        <v>45610</v>
      </c>
      <c r="B480" s="62">
        <v>0.24154040171585156</v>
      </c>
      <c r="C480" s="62">
        <v>0.32434154630416168</v>
      </c>
    </row>
    <row r="481" spans="1:3" x14ac:dyDescent="0.25">
      <c r="A481" s="61">
        <v>45611</v>
      </c>
      <c r="B481" s="62">
        <v>0.26075169836331025</v>
      </c>
      <c r="C481" s="62">
        <v>0.34252336448597975</v>
      </c>
    </row>
    <row r="482" spans="1:3" x14ac:dyDescent="0.25">
      <c r="A482" s="61">
        <v>45614</v>
      </c>
      <c r="B482" s="62">
        <v>0.25226448441555904</v>
      </c>
      <c r="C482" s="62">
        <v>0.34692013593882609</v>
      </c>
    </row>
    <row r="483" spans="1:3" x14ac:dyDescent="0.25">
      <c r="A483" s="61">
        <v>45615</v>
      </c>
      <c r="B483" s="62">
        <v>0.21072132113334541</v>
      </c>
      <c r="C483" s="62">
        <v>0.32022090059473096</v>
      </c>
    </row>
    <row r="484" spans="1:3" x14ac:dyDescent="0.25">
      <c r="A484" s="61">
        <v>45616</v>
      </c>
      <c r="B484" s="62">
        <v>0.19524734429368173</v>
      </c>
      <c r="C484" s="62">
        <v>0.31680118946473956</v>
      </c>
    </row>
    <row r="485" spans="1:3" x14ac:dyDescent="0.25">
      <c r="A485" s="61">
        <v>45617</v>
      </c>
      <c r="B485" s="62">
        <v>0.18222655890420891</v>
      </c>
      <c r="C485" s="62">
        <v>0.29853440951571675</v>
      </c>
    </row>
    <row r="486" spans="1:3" x14ac:dyDescent="0.25">
      <c r="A486" s="61">
        <v>45618</v>
      </c>
      <c r="B486" s="62">
        <v>0.18795680910212131</v>
      </c>
      <c r="C486" s="62">
        <v>0.30254885301614154</v>
      </c>
    </row>
    <row r="487" spans="1:3" x14ac:dyDescent="0.25">
      <c r="A487" s="61">
        <v>45621</v>
      </c>
      <c r="B487" s="62">
        <v>0.16477806211683133</v>
      </c>
      <c r="C487" s="62">
        <v>0.26922259983007524</v>
      </c>
    </row>
    <row r="488" spans="1:3" x14ac:dyDescent="0.25">
      <c r="A488" s="61">
        <v>45622</v>
      </c>
      <c r="B488" s="62">
        <v>0.13424434339157032</v>
      </c>
      <c r="C488" s="62">
        <v>0.21573916737468024</v>
      </c>
    </row>
    <row r="489" spans="1:3" x14ac:dyDescent="0.25">
      <c r="A489" s="61">
        <v>45623</v>
      </c>
      <c r="B489" s="62">
        <v>0.14691533037538762</v>
      </c>
      <c r="C489" s="62">
        <v>0.20497026338147695</v>
      </c>
    </row>
    <row r="490" spans="1:3" x14ac:dyDescent="0.25">
      <c r="A490" s="61">
        <v>45624</v>
      </c>
      <c r="B490" s="62">
        <v>0.17268994973949092</v>
      </c>
      <c r="C490" s="62">
        <v>0.22408666100254759</v>
      </c>
    </row>
    <row r="491" spans="1:3" x14ac:dyDescent="0.25">
      <c r="A491" s="61">
        <v>45625</v>
      </c>
      <c r="B491" s="62">
        <v>0.18655301286889792</v>
      </c>
      <c r="C491" s="62">
        <v>0.23334749362786611</v>
      </c>
    </row>
    <row r="492" spans="1:3" x14ac:dyDescent="0.25">
      <c r="A492" s="61">
        <v>45628</v>
      </c>
      <c r="B492" s="62">
        <v>0.19057569453393808</v>
      </c>
      <c r="C492" s="62">
        <v>0.24530586236193574</v>
      </c>
    </row>
    <row r="493" spans="1:3" x14ac:dyDescent="0.25">
      <c r="A493" s="61">
        <v>45629</v>
      </c>
      <c r="B493" s="62">
        <v>0.16889739860448705</v>
      </c>
      <c r="C493" s="62">
        <v>0.21461342395921723</v>
      </c>
    </row>
    <row r="494" spans="1:3" x14ac:dyDescent="0.25">
      <c r="A494" s="61">
        <v>45630</v>
      </c>
      <c r="B494" s="62">
        <v>0.14403409613932894</v>
      </c>
      <c r="C494" s="62">
        <v>0.19885301614273443</v>
      </c>
    </row>
    <row r="495" spans="1:3" x14ac:dyDescent="0.25">
      <c r="A495" s="61">
        <v>45631</v>
      </c>
      <c r="B495" s="62">
        <v>0.15563727746377598</v>
      </c>
      <c r="C495" s="62">
        <v>0.2070305862361923</v>
      </c>
    </row>
    <row r="496" spans="1:3" x14ac:dyDescent="0.25">
      <c r="A496" s="61">
        <v>45632</v>
      </c>
      <c r="B496" s="62">
        <v>0.16732790838963729</v>
      </c>
      <c r="C496" s="62">
        <v>0.2147621070518253</v>
      </c>
    </row>
    <row r="497" spans="1:3" x14ac:dyDescent="0.25">
      <c r="A497" s="61">
        <v>45635</v>
      </c>
      <c r="B497" s="62">
        <v>0.18420107885192349</v>
      </c>
      <c r="C497" s="62">
        <v>0.22476635514018573</v>
      </c>
    </row>
    <row r="498" spans="1:3" x14ac:dyDescent="0.25">
      <c r="A498" s="61">
        <v>45636</v>
      </c>
      <c r="B498" s="62">
        <v>0.16112358929984949</v>
      </c>
      <c r="C498" s="62">
        <v>0.20055225148682987</v>
      </c>
    </row>
    <row r="499" spans="1:3" x14ac:dyDescent="0.25">
      <c r="A499" s="61">
        <v>45637</v>
      </c>
      <c r="B499" s="62">
        <v>0.15642432387650129</v>
      </c>
      <c r="C499" s="62">
        <v>0.19742990654205483</v>
      </c>
    </row>
    <row r="500" spans="1:3" x14ac:dyDescent="0.25">
      <c r="A500" s="61">
        <v>45638</v>
      </c>
      <c r="B500" s="62">
        <v>0.1472605261704425</v>
      </c>
      <c r="C500" s="62">
        <v>0.18602378929481622</v>
      </c>
    </row>
    <row r="501" spans="1:3" x14ac:dyDescent="0.25">
      <c r="A501" s="61">
        <v>45639</v>
      </c>
      <c r="B501" s="62">
        <v>0.14384078649409804</v>
      </c>
      <c r="C501" s="62">
        <v>0.16935004248088248</v>
      </c>
    </row>
    <row r="502" spans="1:3" x14ac:dyDescent="0.25">
      <c r="A502" s="61">
        <v>45642</v>
      </c>
      <c r="B502" s="62">
        <v>0.11396984369534269</v>
      </c>
      <c r="C502" s="62">
        <v>0.14046304163126466</v>
      </c>
    </row>
    <row r="503" spans="1:3" x14ac:dyDescent="0.25">
      <c r="A503" s="61">
        <v>45643</v>
      </c>
      <c r="B503" s="62">
        <v>9.410957895318095E-2</v>
      </c>
      <c r="C503" s="62">
        <v>0.13867884451996515</v>
      </c>
    </row>
    <row r="504" spans="1:3" x14ac:dyDescent="0.25">
      <c r="A504" s="61">
        <v>45644</v>
      </c>
      <c r="B504" s="62">
        <v>0.10892998508754026</v>
      </c>
      <c r="C504" s="62">
        <v>0.16444350042480793</v>
      </c>
    </row>
    <row r="505" spans="1:3" x14ac:dyDescent="0.25">
      <c r="A505" s="61">
        <v>45645</v>
      </c>
      <c r="B505" s="62">
        <v>0.11219783861406052</v>
      </c>
      <c r="C505" s="62">
        <v>0.17854715378079766</v>
      </c>
    </row>
    <row r="506" spans="1:3" x14ac:dyDescent="0.25">
      <c r="A506" s="61">
        <v>45646</v>
      </c>
      <c r="B506" s="62">
        <v>0.21436198611852508</v>
      </c>
      <c r="C506" s="62">
        <v>0.27512744265080613</v>
      </c>
    </row>
    <row r="507" spans="1:3" x14ac:dyDescent="0.25">
      <c r="A507" s="61">
        <v>45649</v>
      </c>
      <c r="B507" s="62">
        <v>0.24384630962681864</v>
      </c>
      <c r="C507" s="62">
        <v>0.29999999999999893</v>
      </c>
    </row>
    <row r="508" spans="1:3" x14ac:dyDescent="0.25">
      <c r="A508" s="61">
        <v>45650</v>
      </c>
      <c r="B508" s="62">
        <v>0.23854410221477451</v>
      </c>
      <c r="C508" s="62">
        <v>0.28266779949022847</v>
      </c>
    </row>
    <row r="509" spans="1:3" x14ac:dyDescent="0.25">
      <c r="A509" s="61">
        <v>45651</v>
      </c>
      <c r="B509" s="62">
        <v>0.25781523280004248</v>
      </c>
      <c r="C509" s="62">
        <v>0.28931605777400082</v>
      </c>
    </row>
    <row r="510" spans="1:3" x14ac:dyDescent="0.25">
      <c r="A510" s="61">
        <v>45652</v>
      </c>
      <c r="B510" s="62">
        <v>0.27334444096691479</v>
      </c>
      <c r="C510" s="62">
        <v>0.30235768903993088</v>
      </c>
    </row>
    <row r="511" spans="1:3" x14ac:dyDescent="0.25">
      <c r="A511" s="61">
        <v>45653</v>
      </c>
      <c r="B511" s="62">
        <v>0.26914686009904631</v>
      </c>
      <c r="C511" s="62">
        <v>0.29568819031435756</v>
      </c>
    </row>
    <row r="512" spans="1:3" x14ac:dyDescent="0.25">
      <c r="A512" s="61">
        <v>45656</v>
      </c>
      <c r="B512" s="62">
        <v>0.32695104663364871</v>
      </c>
      <c r="C512" s="62">
        <v>0.3762956669498716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H22"/>
  <sheetViews>
    <sheetView zoomScaleNormal="100" workbookViewId="0"/>
  </sheetViews>
  <sheetFormatPr defaultRowHeight="12.75" x14ac:dyDescent="0.2"/>
  <cols>
    <col min="1" max="1" width="31.7109375" style="44" bestFit="1" customWidth="1"/>
    <col min="2" max="2" width="12.5703125" style="44" customWidth="1"/>
    <col min="3" max="3" width="27.140625" style="44" customWidth="1"/>
    <col min="4" max="4" width="12.5703125" style="44" customWidth="1"/>
    <col min="5" max="7" width="9.140625" style="44"/>
    <col min="8" max="8" width="13.85546875" style="44" customWidth="1"/>
    <col min="9" max="16384" width="9.140625" style="44"/>
  </cols>
  <sheetData>
    <row r="1" spans="1:8" x14ac:dyDescent="0.2">
      <c r="A1" s="70" t="s">
        <v>515</v>
      </c>
    </row>
    <row r="2" spans="1:8" x14ac:dyDescent="0.2">
      <c r="A2" s="44" t="s">
        <v>438</v>
      </c>
    </row>
    <row r="4" spans="1:8" x14ac:dyDescent="0.2">
      <c r="B4" s="97" t="s">
        <v>433</v>
      </c>
      <c r="C4" s="97" t="s">
        <v>349</v>
      </c>
    </row>
    <row r="5" spans="1:8" ht="38.25" x14ac:dyDescent="0.2">
      <c r="A5" s="71" t="s">
        <v>521</v>
      </c>
      <c r="B5" s="71" t="s">
        <v>370</v>
      </c>
      <c r="C5" s="72" t="s">
        <v>371</v>
      </c>
    </row>
    <row r="6" spans="1:8" x14ac:dyDescent="0.2">
      <c r="A6" s="51" t="s">
        <v>324</v>
      </c>
      <c r="B6" s="51">
        <v>327</v>
      </c>
      <c r="C6" s="55">
        <v>1932.8869999999997</v>
      </c>
    </row>
    <row r="7" spans="1:8" x14ac:dyDescent="0.2">
      <c r="A7" s="51" t="s">
        <v>325</v>
      </c>
      <c r="B7" s="51">
        <v>183</v>
      </c>
      <c r="C7" s="55">
        <v>3185.8639999999996</v>
      </c>
    </row>
    <row r="8" spans="1:8" x14ac:dyDescent="0.2">
      <c r="A8" s="51" t="s">
        <v>369</v>
      </c>
      <c r="B8" s="51">
        <v>115</v>
      </c>
      <c r="C8" s="55">
        <v>1767.7659999999998</v>
      </c>
    </row>
    <row r="9" spans="1:8" x14ac:dyDescent="0.2">
      <c r="A9" s="51" t="s">
        <v>368</v>
      </c>
      <c r="B9" s="51">
        <v>98</v>
      </c>
      <c r="C9" s="55">
        <v>864.45699999999999</v>
      </c>
    </row>
    <row r="10" spans="1:8" x14ac:dyDescent="0.2">
      <c r="A10" s="51" t="s">
        <v>326</v>
      </c>
      <c r="B10" s="51">
        <v>84</v>
      </c>
      <c r="C10" s="55">
        <v>602.20600000000002</v>
      </c>
    </row>
    <row r="11" spans="1:8" x14ac:dyDescent="0.2">
      <c r="A11" s="51" t="s">
        <v>327</v>
      </c>
      <c r="B11" s="51">
        <v>75</v>
      </c>
      <c r="C11" s="55">
        <v>281.67699999999996</v>
      </c>
    </row>
    <row r="12" spans="1:8" x14ac:dyDescent="0.2">
      <c r="A12" s="66" t="s">
        <v>328</v>
      </c>
      <c r="B12" s="51">
        <v>64</v>
      </c>
      <c r="C12" s="55">
        <v>1039.2909999999999</v>
      </c>
    </row>
    <row r="13" spans="1:8" x14ac:dyDescent="0.2">
      <c r="A13" s="51" t="s">
        <v>329</v>
      </c>
      <c r="B13" s="51">
        <v>49</v>
      </c>
      <c r="C13" s="55">
        <v>165.12099999999998</v>
      </c>
    </row>
    <row r="14" spans="1:8" x14ac:dyDescent="0.2">
      <c r="A14" s="51" t="s">
        <v>330</v>
      </c>
      <c r="B14" s="51">
        <v>42</v>
      </c>
      <c r="C14" s="55">
        <v>417.65899999999993</v>
      </c>
      <c r="D14" s="67"/>
      <c r="H14" s="67"/>
    </row>
    <row r="15" spans="1:8" x14ac:dyDescent="0.2">
      <c r="A15" s="51" t="s">
        <v>332</v>
      </c>
      <c r="B15" s="51">
        <v>15</v>
      </c>
      <c r="C15" s="55">
        <v>81</v>
      </c>
      <c r="D15" s="53"/>
    </row>
    <row r="16" spans="1:8" x14ac:dyDescent="0.2">
      <c r="A16" s="51" t="s">
        <v>331</v>
      </c>
      <c r="B16" s="51">
        <v>10</v>
      </c>
      <c r="C16" s="55">
        <v>87.417000000000002</v>
      </c>
      <c r="D16" s="68"/>
    </row>
    <row r="22" spans="6:6" x14ac:dyDescent="0.2">
      <c r="F22" s="69"/>
    </row>
  </sheetData>
  <pageMargins left="0.7" right="0.7" top="0.75" bottom="0.75" header="0.3" footer="0.3"/>
  <pageSetup paperSize="9" scale="95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D6"/>
  <sheetViews>
    <sheetView workbookViewId="0"/>
  </sheetViews>
  <sheetFormatPr defaultRowHeight="15" x14ac:dyDescent="0.25"/>
  <sheetData>
    <row r="1" spans="1:4" ht="15.75" customHeight="1" x14ac:dyDescent="0.25">
      <c r="A1" s="70" t="s">
        <v>472</v>
      </c>
    </row>
    <row r="2" spans="1:4" ht="15.75" customHeight="1" x14ac:dyDescent="0.25">
      <c r="A2" s="44" t="s">
        <v>473</v>
      </c>
    </row>
    <row r="4" spans="1:4" x14ac:dyDescent="0.25">
      <c r="A4" s="71" t="s">
        <v>292</v>
      </c>
      <c r="B4" s="71" t="s">
        <v>469</v>
      </c>
      <c r="C4" s="71" t="s">
        <v>470</v>
      </c>
      <c r="D4" s="71" t="s">
        <v>471</v>
      </c>
    </row>
    <row r="5" spans="1:4" x14ac:dyDescent="0.25">
      <c r="A5" s="170">
        <v>2023</v>
      </c>
      <c r="B5" s="171">
        <v>0.12533398769071366</v>
      </c>
      <c r="C5" s="171">
        <v>0.12784858112634592</v>
      </c>
      <c r="D5" s="171">
        <v>0.53380244865221516</v>
      </c>
    </row>
    <row r="6" spans="1:4" x14ac:dyDescent="0.25">
      <c r="A6" s="170">
        <v>2024</v>
      </c>
      <c r="B6" s="171">
        <v>2.5368882242601979E-2</v>
      </c>
      <c r="C6" s="171">
        <v>2.3847211023349749E-2</v>
      </c>
      <c r="D6" s="171">
        <v>-0.25769765046145032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K68"/>
  <sheetViews>
    <sheetView workbookViewId="0"/>
  </sheetViews>
  <sheetFormatPr defaultRowHeight="15" x14ac:dyDescent="0.25"/>
  <cols>
    <col min="1" max="1" width="13.42578125" customWidth="1"/>
    <col min="2" max="2" width="9.7109375" customWidth="1"/>
    <col min="3" max="3" width="10.28515625" bestFit="1" customWidth="1"/>
    <col min="4" max="4" width="11.140625" bestFit="1" customWidth="1"/>
    <col min="5" max="5" width="10.28515625" bestFit="1" customWidth="1"/>
    <col min="6" max="10" width="10.28515625" customWidth="1"/>
    <col min="13" max="13" width="11" bestFit="1" customWidth="1"/>
    <col min="14" max="16" width="11.140625" bestFit="1" customWidth="1"/>
  </cols>
  <sheetData>
    <row r="1" spans="1:11" x14ac:dyDescent="0.25">
      <c r="A1" s="177" t="s">
        <v>475</v>
      </c>
    </row>
    <row r="2" spans="1:11" x14ac:dyDescent="0.25">
      <c r="A2" s="176" t="s">
        <v>414</v>
      </c>
    </row>
    <row r="3" spans="1:11" x14ac:dyDescent="0.25">
      <c r="A3" s="44" t="s">
        <v>412</v>
      </c>
    </row>
    <row r="4" spans="1:11" x14ac:dyDescent="0.25">
      <c r="A4" s="45"/>
    </row>
    <row r="5" spans="1:11" x14ac:dyDescent="0.25">
      <c r="A5" s="46" t="s">
        <v>415</v>
      </c>
    </row>
    <row r="6" spans="1:11" x14ac:dyDescent="0.25">
      <c r="A6" s="47" t="s">
        <v>416</v>
      </c>
      <c r="B6" s="217" t="s">
        <v>417</v>
      </c>
      <c r="C6" s="218"/>
      <c r="D6" s="219"/>
      <c r="E6" s="217">
        <v>2024</v>
      </c>
      <c r="F6" s="218"/>
      <c r="G6" s="219"/>
      <c r="H6" s="217" t="s">
        <v>417</v>
      </c>
      <c r="I6" s="219"/>
      <c r="J6" s="217">
        <v>2024</v>
      </c>
      <c r="K6" s="219"/>
    </row>
    <row r="7" spans="1:11" s="164" customFormat="1" ht="51" x14ac:dyDescent="0.25">
      <c r="A7" s="163"/>
      <c r="B7" s="175" t="s">
        <v>418</v>
      </c>
      <c r="C7" s="175" t="s">
        <v>419</v>
      </c>
      <c r="D7" s="175" t="s">
        <v>420</v>
      </c>
      <c r="E7" s="175" t="s">
        <v>421</v>
      </c>
      <c r="F7" s="175" t="s">
        <v>422</v>
      </c>
      <c r="G7" s="175" t="s">
        <v>423</v>
      </c>
      <c r="H7" s="175" t="s">
        <v>424</v>
      </c>
      <c r="I7" s="175" t="s">
        <v>425</v>
      </c>
      <c r="J7" s="175" t="s">
        <v>424</v>
      </c>
      <c r="K7" s="175" t="s">
        <v>426</v>
      </c>
    </row>
    <row r="8" spans="1:11" x14ac:dyDescent="0.25">
      <c r="A8" s="173" t="s">
        <v>427</v>
      </c>
      <c r="B8" s="173">
        <v>100</v>
      </c>
      <c r="C8" s="173">
        <v>100</v>
      </c>
      <c r="D8" s="173">
        <v>100</v>
      </c>
      <c r="E8" s="173">
        <v>100</v>
      </c>
      <c r="F8" s="173">
        <v>100</v>
      </c>
      <c r="G8" s="173">
        <v>100</v>
      </c>
      <c r="H8" s="172">
        <f t="shared" ref="H8:H39" si="0">B8</f>
        <v>100</v>
      </c>
      <c r="I8" s="172">
        <f t="shared" ref="I8:I39" si="1">D8-B8</f>
        <v>0</v>
      </c>
      <c r="J8" s="172">
        <f t="shared" ref="J8:J39" si="2">E8</f>
        <v>100</v>
      </c>
      <c r="K8" s="172">
        <f t="shared" ref="K8:K39" si="3">G8-E8</f>
        <v>0</v>
      </c>
    </row>
    <row r="9" spans="1:11" x14ac:dyDescent="0.25">
      <c r="A9" s="174">
        <v>1</v>
      </c>
      <c r="B9" s="173">
        <v>91.139240506329116</v>
      </c>
      <c r="C9" s="173">
        <v>99.850746268656721</v>
      </c>
      <c r="D9" s="173">
        <v>139.94087567913073</v>
      </c>
      <c r="E9" s="173">
        <v>93.111111111111114</v>
      </c>
      <c r="F9" s="173">
        <v>99.195710455764072</v>
      </c>
      <c r="G9" s="173">
        <v>102.75789473684212</v>
      </c>
      <c r="H9" s="172">
        <f t="shared" si="0"/>
        <v>91.139240506329116</v>
      </c>
      <c r="I9" s="172">
        <f t="shared" si="1"/>
        <v>48.80163517280161</v>
      </c>
      <c r="J9" s="172">
        <f t="shared" si="2"/>
        <v>93.111111111111114</v>
      </c>
      <c r="K9" s="172">
        <f t="shared" si="3"/>
        <v>9.646783625731004</v>
      </c>
    </row>
    <row r="10" spans="1:11" x14ac:dyDescent="0.25">
      <c r="A10" s="174">
        <v>2</v>
      </c>
      <c r="B10" s="173">
        <v>83.603020496224374</v>
      </c>
      <c r="C10" s="173">
        <v>100.50788091068301</v>
      </c>
      <c r="D10" s="173">
        <v>153.78715244487057</v>
      </c>
      <c r="E10" s="173">
        <v>91.23456790123457</v>
      </c>
      <c r="F10" s="173">
        <v>99.553001277139202</v>
      </c>
      <c r="G10" s="173">
        <v>116.026026026026</v>
      </c>
      <c r="H10" s="172">
        <f t="shared" si="0"/>
        <v>83.603020496224374</v>
      </c>
      <c r="I10" s="172">
        <f t="shared" si="1"/>
        <v>70.184131948646197</v>
      </c>
      <c r="J10" s="172">
        <f t="shared" si="2"/>
        <v>91.23456790123457</v>
      </c>
      <c r="K10" s="172">
        <f t="shared" si="3"/>
        <v>24.791458124791433</v>
      </c>
    </row>
    <row r="11" spans="1:11" x14ac:dyDescent="0.25">
      <c r="A11" s="174">
        <v>3</v>
      </c>
      <c r="B11" s="173">
        <v>81.374321880650996</v>
      </c>
      <c r="C11" s="173">
        <v>99.451476793248943</v>
      </c>
      <c r="D11" s="173">
        <v>149.78427612655801</v>
      </c>
      <c r="E11" s="173">
        <v>92.777777777777786</v>
      </c>
      <c r="F11" s="173">
        <v>98.525798525798521</v>
      </c>
      <c r="G11" s="173">
        <v>108.80880880880879</v>
      </c>
      <c r="H11" s="172">
        <f t="shared" si="0"/>
        <v>81.374321880650996</v>
      </c>
      <c r="I11" s="172">
        <f t="shared" si="1"/>
        <v>68.409954245907016</v>
      </c>
      <c r="J11" s="172">
        <f t="shared" si="2"/>
        <v>92.777777777777786</v>
      </c>
      <c r="K11" s="172">
        <f t="shared" si="3"/>
        <v>16.031031031031006</v>
      </c>
    </row>
    <row r="12" spans="1:11" x14ac:dyDescent="0.25">
      <c r="A12" s="174">
        <v>4</v>
      </c>
      <c r="B12" s="173">
        <v>84.538878842676311</v>
      </c>
      <c r="C12" s="173">
        <v>99.261603375527415</v>
      </c>
      <c r="D12" s="173">
        <v>141.4189837008629</v>
      </c>
      <c r="E12" s="173">
        <v>89.097408400357452</v>
      </c>
      <c r="F12" s="173">
        <v>98.915279596035163</v>
      </c>
      <c r="G12" s="173">
        <v>105.78947368421052</v>
      </c>
      <c r="H12" s="172">
        <f t="shared" si="0"/>
        <v>84.538878842676311</v>
      </c>
      <c r="I12" s="172">
        <f t="shared" si="1"/>
        <v>56.880104858186584</v>
      </c>
      <c r="J12" s="172">
        <f t="shared" si="2"/>
        <v>89.097408400357452</v>
      </c>
      <c r="K12" s="172">
        <f t="shared" si="3"/>
        <v>16.692065283853069</v>
      </c>
    </row>
    <row r="13" spans="1:11" x14ac:dyDescent="0.25">
      <c r="A13" s="174">
        <v>5</v>
      </c>
      <c r="B13" s="173">
        <v>84.388185654008424</v>
      </c>
      <c r="C13" s="173">
        <v>102.15189873417721</v>
      </c>
      <c r="D13" s="173">
        <v>131.12815596037072</v>
      </c>
      <c r="E13" s="173">
        <v>91.563492063492063</v>
      </c>
      <c r="F13" s="173">
        <v>99.497487437185924</v>
      </c>
      <c r="G13" s="173">
        <v>106.47368421052632</v>
      </c>
      <c r="H13" s="172">
        <f t="shared" si="0"/>
        <v>84.388185654008424</v>
      </c>
      <c r="I13" s="172">
        <f t="shared" si="1"/>
        <v>46.739970306362295</v>
      </c>
      <c r="J13" s="172">
        <f t="shared" si="2"/>
        <v>91.563492063492063</v>
      </c>
      <c r="K13" s="172">
        <f t="shared" si="3"/>
        <v>14.910192147034252</v>
      </c>
    </row>
    <row r="14" spans="1:11" x14ac:dyDescent="0.25">
      <c r="A14" s="174">
        <v>6</v>
      </c>
      <c r="B14" s="173">
        <v>84.418324291742024</v>
      </c>
      <c r="C14" s="173">
        <v>105.69620253164555</v>
      </c>
      <c r="D14" s="173">
        <v>128.63534675615213</v>
      </c>
      <c r="E14" s="173">
        <v>88.873015873015873</v>
      </c>
      <c r="F14" s="173">
        <v>99.195810734991582</v>
      </c>
      <c r="G14" s="173">
        <v>106.89473684210526</v>
      </c>
      <c r="H14" s="172">
        <f t="shared" si="0"/>
        <v>84.418324291742024</v>
      </c>
      <c r="I14" s="172">
        <f t="shared" si="1"/>
        <v>44.217022464410107</v>
      </c>
      <c r="J14" s="172">
        <f t="shared" si="2"/>
        <v>88.873015873015873</v>
      </c>
      <c r="K14" s="172">
        <f t="shared" si="3"/>
        <v>18.021720969089387</v>
      </c>
    </row>
    <row r="15" spans="1:11" x14ac:dyDescent="0.25">
      <c r="A15" s="174">
        <v>7</v>
      </c>
      <c r="B15" s="173">
        <v>84.538878842676311</v>
      </c>
      <c r="C15" s="173">
        <v>107.46460746460747</v>
      </c>
      <c r="D15" s="173">
        <v>128.63534675615213</v>
      </c>
      <c r="E15" s="173">
        <v>89.787878787878782</v>
      </c>
      <c r="F15" s="173">
        <v>99.027925061859307</v>
      </c>
      <c r="G15" s="173">
        <v>105.04210526315789</v>
      </c>
      <c r="H15" s="172">
        <f t="shared" si="0"/>
        <v>84.538878842676311</v>
      </c>
      <c r="I15" s="172">
        <f t="shared" si="1"/>
        <v>44.09646791347582</v>
      </c>
      <c r="J15" s="172">
        <f t="shared" si="2"/>
        <v>89.787878787878782</v>
      </c>
      <c r="K15" s="172">
        <f t="shared" si="3"/>
        <v>15.254226475279111</v>
      </c>
    </row>
    <row r="16" spans="1:11" x14ac:dyDescent="0.25">
      <c r="A16" s="174">
        <v>8</v>
      </c>
      <c r="B16" s="173">
        <v>82.089552238805979</v>
      </c>
      <c r="C16" s="173">
        <v>104.21940928270041</v>
      </c>
      <c r="D16" s="173">
        <v>133.31735378715243</v>
      </c>
      <c r="E16" s="173">
        <v>91.575757575757578</v>
      </c>
      <c r="F16" s="173">
        <v>99.612676056338032</v>
      </c>
      <c r="G16" s="173">
        <v>105.47368421052632</v>
      </c>
      <c r="H16" s="172">
        <f t="shared" si="0"/>
        <v>82.089552238805979</v>
      </c>
      <c r="I16" s="172">
        <f t="shared" si="1"/>
        <v>51.227801548346449</v>
      </c>
      <c r="J16" s="172">
        <f t="shared" si="2"/>
        <v>91.575757575757578</v>
      </c>
      <c r="K16" s="172">
        <f t="shared" si="3"/>
        <v>13.897926634768737</v>
      </c>
    </row>
    <row r="17" spans="1:11" x14ac:dyDescent="0.25">
      <c r="A17" s="174">
        <v>9</v>
      </c>
      <c r="B17" s="173">
        <v>82.670283303194694</v>
      </c>
      <c r="C17" s="173">
        <v>103.83966244725738</v>
      </c>
      <c r="D17" s="173">
        <v>133.02972195589643</v>
      </c>
      <c r="E17" s="173">
        <v>91.666666666666657</v>
      </c>
      <c r="F17" s="173">
        <v>99.73488865323435</v>
      </c>
      <c r="G17" s="173">
        <v>105.78947368421052</v>
      </c>
      <c r="H17" s="172">
        <f t="shared" si="0"/>
        <v>82.670283303194694</v>
      </c>
      <c r="I17" s="172">
        <f t="shared" si="1"/>
        <v>50.359438652701741</v>
      </c>
      <c r="J17" s="172">
        <f t="shared" si="2"/>
        <v>91.666666666666657</v>
      </c>
      <c r="K17" s="172">
        <f t="shared" si="3"/>
        <v>14.122807017543863</v>
      </c>
    </row>
    <row r="18" spans="1:11" x14ac:dyDescent="0.25">
      <c r="A18" s="174">
        <v>10</v>
      </c>
      <c r="B18" s="173">
        <v>81.630500301386377</v>
      </c>
      <c r="C18" s="173">
        <v>104.0295358649789</v>
      </c>
      <c r="D18" s="173">
        <v>128.9948865452221</v>
      </c>
      <c r="E18" s="173">
        <v>90</v>
      </c>
      <c r="F18" s="173">
        <v>98.487903225806448</v>
      </c>
      <c r="G18" s="173">
        <v>104.95789473684212</v>
      </c>
      <c r="H18" s="172">
        <f t="shared" si="0"/>
        <v>81.630500301386377</v>
      </c>
      <c r="I18" s="172">
        <f t="shared" si="1"/>
        <v>47.364386243835725</v>
      </c>
      <c r="J18" s="172">
        <f t="shared" si="2"/>
        <v>90</v>
      </c>
      <c r="K18" s="172">
        <f t="shared" si="3"/>
        <v>14.957894736842121</v>
      </c>
    </row>
    <row r="19" spans="1:11" x14ac:dyDescent="0.25">
      <c r="A19" s="174">
        <v>11</v>
      </c>
      <c r="B19" s="173">
        <v>82.429174201326092</v>
      </c>
      <c r="C19" s="173">
        <v>104.59641255605381</v>
      </c>
      <c r="D19" s="173">
        <v>128.51550015979547</v>
      </c>
      <c r="E19" s="173">
        <v>89.757575757575765</v>
      </c>
      <c r="F19" s="173">
        <v>98.118279569892465</v>
      </c>
      <c r="G19" s="173">
        <v>105.01215634935477</v>
      </c>
      <c r="H19" s="172">
        <f t="shared" si="0"/>
        <v>82.429174201326092</v>
      </c>
      <c r="I19" s="172">
        <f t="shared" si="1"/>
        <v>46.086325958469374</v>
      </c>
      <c r="J19" s="172">
        <f t="shared" si="2"/>
        <v>89.757575757575765</v>
      </c>
      <c r="K19" s="172">
        <f t="shared" si="3"/>
        <v>15.254580591779003</v>
      </c>
    </row>
    <row r="20" spans="1:11" x14ac:dyDescent="0.25">
      <c r="A20" s="174">
        <v>12</v>
      </c>
      <c r="B20" s="173">
        <v>82.218203737191089</v>
      </c>
      <c r="C20" s="173">
        <v>104.67610467610469</v>
      </c>
      <c r="D20" s="173">
        <v>127.40492170022371</v>
      </c>
      <c r="E20" s="173">
        <v>89.393939393939391</v>
      </c>
      <c r="F20" s="173">
        <v>97.770579268292678</v>
      </c>
      <c r="G20" s="173">
        <v>106.6205348793716</v>
      </c>
      <c r="H20" s="172">
        <f t="shared" si="0"/>
        <v>82.218203737191089</v>
      </c>
      <c r="I20" s="172">
        <f t="shared" si="1"/>
        <v>45.186717963032621</v>
      </c>
      <c r="J20" s="172">
        <f t="shared" si="2"/>
        <v>89.393939393939391</v>
      </c>
      <c r="K20" s="172">
        <f t="shared" si="3"/>
        <v>17.226595485432213</v>
      </c>
    </row>
    <row r="21" spans="1:11" x14ac:dyDescent="0.25">
      <c r="A21" s="174">
        <v>13</v>
      </c>
      <c r="B21" s="173">
        <v>82.022302591922838</v>
      </c>
      <c r="C21" s="173">
        <v>105.80223080223081</v>
      </c>
      <c r="D21" s="173">
        <v>127.8363694471077</v>
      </c>
      <c r="E21" s="173">
        <v>89.393939393939391</v>
      </c>
      <c r="F21" s="173">
        <v>97.207493814068584</v>
      </c>
      <c r="G21" s="173">
        <v>106.99457639798018</v>
      </c>
      <c r="H21" s="172">
        <f t="shared" si="0"/>
        <v>82.022302591922838</v>
      </c>
      <c r="I21" s="172">
        <f t="shared" si="1"/>
        <v>45.814066855184862</v>
      </c>
      <c r="J21" s="172">
        <f t="shared" si="2"/>
        <v>89.393939393939391</v>
      </c>
      <c r="K21" s="172">
        <f t="shared" si="3"/>
        <v>17.600637004040792</v>
      </c>
    </row>
    <row r="22" spans="1:11" x14ac:dyDescent="0.25">
      <c r="A22" s="174">
        <v>14</v>
      </c>
      <c r="B22" s="173">
        <v>82.112718505123567</v>
      </c>
      <c r="C22" s="173">
        <v>105.21235521235522</v>
      </c>
      <c r="D22" s="173">
        <v>127.2770853307766</v>
      </c>
      <c r="E22" s="173">
        <v>89.030303030303031</v>
      </c>
      <c r="F22" s="173">
        <v>98.76543209876543</v>
      </c>
      <c r="G22" s="173">
        <v>107.44342622031047</v>
      </c>
      <c r="H22" s="172">
        <f t="shared" si="0"/>
        <v>82.112718505123567</v>
      </c>
      <c r="I22" s="172">
        <f t="shared" si="1"/>
        <v>45.164366825653033</v>
      </c>
      <c r="J22" s="172">
        <f t="shared" si="2"/>
        <v>89.030303030303031</v>
      </c>
      <c r="K22" s="172">
        <f t="shared" si="3"/>
        <v>18.41312319000744</v>
      </c>
    </row>
    <row r="23" spans="1:11" x14ac:dyDescent="0.25">
      <c r="A23" s="174">
        <v>15</v>
      </c>
      <c r="B23" s="173">
        <v>83.077154912597948</v>
      </c>
      <c r="C23" s="173">
        <v>106.39210639210638</v>
      </c>
      <c r="D23" s="173">
        <v>125.95877277085333</v>
      </c>
      <c r="E23" s="173">
        <v>88.575757575757578</v>
      </c>
      <c r="F23" s="173">
        <v>98.974902792506185</v>
      </c>
      <c r="G23" s="173">
        <v>109.83729193940528</v>
      </c>
      <c r="H23" s="172">
        <f t="shared" si="0"/>
        <v>83.077154912597948</v>
      </c>
      <c r="I23" s="172">
        <f t="shared" si="1"/>
        <v>42.881617858255382</v>
      </c>
      <c r="J23" s="172">
        <f t="shared" si="2"/>
        <v>88.575757575757578</v>
      </c>
      <c r="K23" s="172">
        <f t="shared" si="3"/>
        <v>21.261534363647698</v>
      </c>
    </row>
    <row r="24" spans="1:11" x14ac:dyDescent="0.25">
      <c r="A24" s="174">
        <v>16</v>
      </c>
      <c r="B24" s="173">
        <v>82.417910447761201</v>
      </c>
      <c r="C24" s="173">
        <v>106.0762331838565</v>
      </c>
      <c r="D24" s="173">
        <v>126.35826142537552</v>
      </c>
      <c r="E24" s="173">
        <v>87.788944723618087</v>
      </c>
      <c r="F24" s="173">
        <v>99.049049049049046</v>
      </c>
      <c r="G24" s="173">
        <v>114.58761922573406</v>
      </c>
      <c r="H24" s="172">
        <f t="shared" si="0"/>
        <v>82.417910447761201</v>
      </c>
      <c r="I24" s="172">
        <f t="shared" si="1"/>
        <v>43.940350977614315</v>
      </c>
      <c r="J24" s="172">
        <f t="shared" si="2"/>
        <v>87.788944723618087</v>
      </c>
      <c r="K24" s="172">
        <f t="shared" si="3"/>
        <v>26.798674502115972</v>
      </c>
    </row>
    <row r="25" spans="1:11" x14ac:dyDescent="0.25">
      <c r="A25" s="174">
        <v>17</v>
      </c>
      <c r="B25" s="173">
        <v>81.194029850746261</v>
      </c>
      <c r="C25" s="173">
        <v>105.73991031390135</v>
      </c>
      <c r="D25" s="173">
        <v>121.62831575583255</v>
      </c>
      <c r="E25" s="173">
        <v>88.417085427135675</v>
      </c>
      <c r="F25" s="173">
        <v>97.274885772869652</v>
      </c>
      <c r="G25" s="173">
        <v>113.48419674583879</v>
      </c>
      <c r="H25" s="172">
        <f t="shared" si="0"/>
        <v>81.194029850746261</v>
      </c>
      <c r="I25" s="172">
        <f t="shared" si="1"/>
        <v>40.434285905086284</v>
      </c>
      <c r="J25" s="172">
        <f t="shared" si="2"/>
        <v>88.417085427135675</v>
      </c>
      <c r="K25" s="172">
        <f t="shared" si="3"/>
        <v>25.067111318703112</v>
      </c>
    </row>
    <row r="26" spans="1:11" x14ac:dyDescent="0.25">
      <c r="A26" s="174">
        <v>18</v>
      </c>
      <c r="B26" s="173">
        <v>80.074626865671632</v>
      </c>
      <c r="C26" s="173">
        <v>104.85232067510549</v>
      </c>
      <c r="D26" s="173">
        <v>118.04090763822306</v>
      </c>
      <c r="E26" s="173">
        <v>89.396984924623112</v>
      </c>
      <c r="F26" s="173">
        <v>97.126521682973291</v>
      </c>
      <c r="G26" s="173">
        <v>110.62277912848326</v>
      </c>
      <c r="H26" s="172">
        <f t="shared" si="0"/>
        <v>80.074626865671632</v>
      </c>
      <c r="I26" s="172">
        <f t="shared" si="1"/>
        <v>37.966280772551428</v>
      </c>
      <c r="J26" s="172">
        <f t="shared" si="2"/>
        <v>89.396984924623112</v>
      </c>
      <c r="K26" s="172">
        <f t="shared" si="3"/>
        <v>21.225794203860147</v>
      </c>
    </row>
    <row r="27" spans="1:11" x14ac:dyDescent="0.25">
      <c r="A27" s="174">
        <v>19</v>
      </c>
      <c r="B27" s="173">
        <v>80.835820895522389</v>
      </c>
      <c r="C27" s="173">
        <v>102.53164556962024</v>
      </c>
      <c r="D27" s="173">
        <v>113.46276765739853</v>
      </c>
      <c r="E27" s="173">
        <v>86.593568598544181</v>
      </c>
      <c r="F27" s="173">
        <v>97.814768791780281</v>
      </c>
      <c r="G27" s="173">
        <v>111.48307462128298</v>
      </c>
      <c r="H27" s="172">
        <f t="shared" si="0"/>
        <v>80.835820895522389</v>
      </c>
      <c r="I27" s="172">
        <f t="shared" si="1"/>
        <v>32.626946761876141</v>
      </c>
      <c r="J27" s="172">
        <f t="shared" si="2"/>
        <v>86.593568598544181</v>
      </c>
      <c r="K27" s="172">
        <f t="shared" si="3"/>
        <v>24.8895060227388</v>
      </c>
    </row>
    <row r="28" spans="1:11" x14ac:dyDescent="0.25">
      <c r="A28" s="174">
        <v>20</v>
      </c>
      <c r="B28" s="173">
        <v>77.0597014925373</v>
      </c>
      <c r="C28" s="173">
        <v>104.20315236427319</v>
      </c>
      <c r="D28" s="173">
        <v>119.84659635666345</v>
      </c>
      <c r="E28" s="173">
        <v>84.446696765871181</v>
      </c>
      <c r="F28" s="173">
        <v>98.092917027149511</v>
      </c>
      <c r="G28" s="173">
        <v>111.02105263157895</v>
      </c>
      <c r="H28" s="172">
        <f t="shared" si="0"/>
        <v>77.0597014925373</v>
      </c>
      <c r="I28" s="172">
        <f t="shared" si="1"/>
        <v>42.786894864126154</v>
      </c>
      <c r="J28" s="172">
        <f t="shared" si="2"/>
        <v>84.446696765871181</v>
      </c>
      <c r="K28" s="172">
        <f t="shared" si="3"/>
        <v>26.574355865707773</v>
      </c>
    </row>
    <row r="29" spans="1:11" x14ac:dyDescent="0.25">
      <c r="A29" s="174">
        <v>21</v>
      </c>
      <c r="B29" s="173">
        <v>76.567164179104481</v>
      </c>
      <c r="C29" s="173">
        <v>106.27802690582959</v>
      </c>
      <c r="D29" s="173">
        <v>121.40460210930011</v>
      </c>
      <c r="E29" s="173">
        <v>82.990878098221685</v>
      </c>
      <c r="F29" s="173">
        <v>98.088966709656376</v>
      </c>
      <c r="G29" s="173">
        <v>114.73723583317749</v>
      </c>
      <c r="H29" s="172">
        <f t="shared" si="0"/>
        <v>76.567164179104481</v>
      </c>
      <c r="I29" s="172">
        <f t="shared" si="1"/>
        <v>44.837437930195634</v>
      </c>
      <c r="J29" s="172">
        <f t="shared" si="2"/>
        <v>82.990878098221685</v>
      </c>
      <c r="K29" s="172">
        <f t="shared" si="3"/>
        <v>31.746357734955808</v>
      </c>
    </row>
    <row r="30" spans="1:11" x14ac:dyDescent="0.25">
      <c r="A30" s="174">
        <v>22</v>
      </c>
      <c r="B30" s="173">
        <v>73.432835820895519</v>
      </c>
      <c r="C30" s="173">
        <v>105.48523206751055</v>
      </c>
      <c r="D30" s="173">
        <v>117.7932246724193</v>
      </c>
      <c r="E30" s="173">
        <v>80.042384594121444</v>
      </c>
      <c r="F30" s="173">
        <v>96.934653043848456</v>
      </c>
      <c r="G30" s="173">
        <v>116.64484757808115</v>
      </c>
      <c r="H30" s="172">
        <f t="shared" si="0"/>
        <v>73.432835820895519</v>
      </c>
      <c r="I30" s="172">
        <f t="shared" si="1"/>
        <v>44.36038885152378</v>
      </c>
      <c r="J30" s="172">
        <f t="shared" si="2"/>
        <v>80.042384594121444</v>
      </c>
      <c r="K30" s="172">
        <f t="shared" si="3"/>
        <v>36.602462983959711</v>
      </c>
    </row>
    <row r="31" spans="1:11" x14ac:dyDescent="0.25">
      <c r="A31" s="174">
        <v>23</v>
      </c>
      <c r="B31" s="173">
        <v>73.567164179104466</v>
      </c>
      <c r="C31" s="173">
        <v>105.31390134529148</v>
      </c>
      <c r="D31" s="173">
        <v>122.24352828379675</v>
      </c>
      <c r="E31" s="173">
        <v>77.010964710218374</v>
      </c>
      <c r="F31" s="173">
        <v>96.881439366195465</v>
      </c>
      <c r="G31" s="173">
        <v>115.46661679446419</v>
      </c>
      <c r="H31" s="172">
        <f t="shared" si="0"/>
        <v>73.567164179104466</v>
      </c>
      <c r="I31" s="172">
        <f t="shared" si="1"/>
        <v>48.676364104692283</v>
      </c>
      <c r="J31" s="172">
        <f t="shared" si="2"/>
        <v>77.010964710218374</v>
      </c>
      <c r="K31" s="172">
        <f t="shared" si="3"/>
        <v>38.455652084245813</v>
      </c>
    </row>
    <row r="32" spans="1:11" x14ac:dyDescent="0.25">
      <c r="A32" s="174">
        <v>24</v>
      </c>
      <c r="B32" s="173">
        <v>74.477611940298502</v>
      </c>
      <c r="C32" s="173">
        <v>104.66367713004485</v>
      </c>
      <c r="D32" s="173">
        <v>130.81655480984341</v>
      </c>
      <c r="E32" s="173">
        <v>80.816364138947748</v>
      </c>
      <c r="F32" s="173">
        <v>96.156581131111949</v>
      </c>
      <c r="G32" s="173">
        <v>117.44903684308959</v>
      </c>
      <c r="H32" s="172">
        <f t="shared" si="0"/>
        <v>74.477611940298502</v>
      </c>
      <c r="I32" s="172">
        <f t="shared" si="1"/>
        <v>56.338942869544908</v>
      </c>
      <c r="J32" s="172">
        <f t="shared" si="2"/>
        <v>80.816364138947748</v>
      </c>
      <c r="K32" s="172">
        <f t="shared" si="3"/>
        <v>36.632672704141839</v>
      </c>
    </row>
    <row r="33" spans="1:11" x14ac:dyDescent="0.25">
      <c r="A33" s="174">
        <v>25</v>
      </c>
      <c r="B33" s="173">
        <v>73.955223880597003</v>
      </c>
      <c r="C33" s="173">
        <v>103.83408071748879</v>
      </c>
      <c r="D33" s="173">
        <v>127.81240012783637</v>
      </c>
      <c r="E33" s="173">
        <v>81.387634755367188</v>
      </c>
      <c r="F33" s="173">
        <v>95.593128843128852</v>
      </c>
      <c r="G33" s="173">
        <v>114.8120441368992</v>
      </c>
      <c r="H33" s="172">
        <f t="shared" si="0"/>
        <v>73.955223880597003</v>
      </c>
      <c r="I33" s="172">
        <f t="shared" si="1"/>
        <v>53.857176247239366</v>
      </c>
      <c r="J33" s="172">
        <f t="shared" si="2"/>
        <v>81.387634755367188</v>
      </c>
      <c r="K33" s="172">
        <f t="shared" si="3"/>
        <v>33.424409381532016</v>
      </c>
    </row>
    <row r="34" spans="1:11" x14ac:dyDescent="0.25">
      <c r="A34" s="174">
        <v>26</v>
      </c>
      <c r="B34" s="173">
        <v>75.820895522388057</v>
      </c>
      <c r="C34" s="173">
        <v>103.69955156950672</v>
      </c>
      <c r="D34" s="173">
        <v>130.06551613934164</v>
      </c>
      <c r="E34" s="173">
        <v>82.714456832212292</v>
      </c>
      <c r="F34" s="173">
        <v>96.31449631449631</v>
      </c>
      <c r="G34" s="173">
        <v>110.80979988778753</v>
      </c>
      <c r="H34" s="172">
        <f t="shared" si="0"/>
        <v>75.820895522388057</v>
      </c>
      <c r="I34" s="172">
        <f t="shared" si="1"/>
        <v>54.244620616953583</v>
      </c>
      <c r="J34" s="172">
        <f t="shared" si="2"/>
        <v>82.714456832212292</v>
      </c>
      <c r="K34" s="172">
        <f t="shared" si="3"/>
        <v>28.095343055575242</v>
      </c>
    </row>
    <row r="35" spans="1:11" x14ac:dyDescent="0.25">
      <c r="A35" s="174">
        <v>27</v>
      </c>
      <c r="B35" s="173">
        <v>74.671641791044777</v>
      </c>
      <c r="C35" s="173">
        <v>106.1883408071749</v>
      </c>
      <c r="D35" s="173">
        <v>127.43688079258548</v>
      </c>
      <c r="E35" s="173">
        <v>83.036948309223263</v>
      </c>
      <c r="F35" s="173">
        <v>96.633906633906648</v>
      </c>
      <c r="G35" s="173">
        <v>109.87469609126612</v>
      </c>
      <c r="H35" s="172">
        <f t="shared" si="0"/>
        <v>74.671641791044777</v>
      </c>
      <c r="I35" s="172">
        <f t="shared" si="1"/>
        <v>52.765239001540706</v>
      </c>
      <c r="J35" s="172">
        <f t="shared" si="2"/>
        <v>83.036948309223263</v>
      </c>
      <c r="K35" s="172">
        <f t="shared" si="3"/>
        <v>26.837747782042854</v>
      </c>
    </row>
    <row r="36" spans="1:11" x14ac:dyDescent="0.25">
      <c r="A36" s="174">
        <v>28</v>
      </c>
      <c r="B36" s="173">
        <v>79.134328358208961</v>
      </c>
      <c r="C36" s="173">
        <v>110.11368511368511</v>
      </c>
      <c r="D36" s="173">
        <v>128.70725471396614</v>
      </c>
      <c r="E36" s="173">
        <v>83.276513406431405</v>
      </c>
      <c r="F36" s="173">
        <v>97.222222222222214</v>
      </c>
      <c r="G36" s="173">
        <v>111.5765850009351</v>
      </c>
      <c r="H36" s="172">
        <f t="shared" si="0"/>
        <v>79.134328358208961</v>
      </c>
      <c r="I36" s="172">
        <f t="shared" si="1"/>
        <v>49.572926355757176</v>
      </c>
      <c r="J36" s="172">
        <f t="shared" si="2"/>
        <v>83.276513406431405</v>
      </c>
      <c r="K36" s="172">
        <f t="shared" si="3"/>
        <v>28.300071594503692</v>
      </c>
    </row>
    <row r="37" spans="1:11" x14ac:dyDescent="0.25">
      <c r="A37" s="174">
        <v>29</v>
      </c>
      <c r="B37" s="173">
        <v>82.358208955223873</v>
      </c>
      <c r="C37" s="173">
        <v>109.27713427713428</v>
      </c>
      <c r="D37" s="173">
        <v>128.61936720997122</v>
      </c>
      <c r="E37" s="173">
        <v>81.562701557173128</v>
      </c>
      <c r="F37" s="173">
        <v>98.728728728728726</v>
      </c>
      <c r="G37" s="173">
        <v>110.21133345801384</v>
      </c>
      <c r="H37" s="172">
        <f t="shared" si="0"/>
        <v>82.358208955223873</v>
      </c>
      <c r="I37" s="172">
        <f t="shared" si="1"/>
        <v>46.261158254747343</v>
      </c>
      <c r="J37" s="172">
        <f t="shared" si="2"/>
        <v>81.562701557173128</v>
      </c>
      <c r="K37" s="172">
        <f t="shared" si="3"/>
        <v>28.648631900840712</v>
      </c>
    </row>
    <row r="38" spans="1:11" x14ac:dyDescent="0.25">
      <c r="A38" s="174">
        <v>30</v>
      </c>
      <c r="B38" s="173">
        <v>79.850746268656707</v>
      </c>
      <c r="C38" s="173">
        <v>109.00900900900901</v>
      </c>
      <c r="D38" s="173">
        <v>128.63534675615213</v>
      </c>
      <c r="E38" s="173">
        <v>82.364323228600384</v>
      </c>
      <c r="F38" s="173">
        <v>89.276139410187668</v>
      </c>
      <c r="G38" s="173">
        <v>110.51056667290069</v>
      </c>
      <c r="H38" s="172">
        <f t="shared" si="0"/>
        <v>79.850746268656707</v>
      </c>
      <c r="I38" s="172">
        <f t="shared" si="1"/>
        <v>48.784600487495425</v>
      </c>
      <c r="J38" s="172">
        <f t="shared" si="2"/>
        <v>82.364323228600384</v>
      </c>
      <c r="K38" s="172">
        <f t="shared" si="3"/>
        <v>28.14624344430031</v>
      </c>
    </row>
    <row r="39" spans="1:11" x14ac:dyDescent="0.25">
      <c r="A39" s="174">
        <v>31</v>
      </c>
      <c r="B39" s="173">
        <v>82.238805970149258</v>
      </c>
      <c r="C39" s="173">
        <v>105.64135564135564</v>
      </c>
      <c r="D39" s="173">
        <v>134.54777884308083</v>
      </c>
      <c r="E39" s="173">
        <v>82.788944723618087</v>
      </c>
      <c r="F39" s="173">
        <v>91.891891891891902</v>
      </c>
      <c r="G39" s="173">
        <v>110.52926874883113</v>
      </c>
      <c r="H39" s="172">
        <f t="shared" si="0"/>
        <v>82.238805970149258</v>
      </c>
      <c r="I39" s="172">
        <f t="shared" si="1"/>
        <v>52.308972872931577</v>
      </c>
      <c r="J39" s="172">
        <f t="shared" si="2"/>
        <v>82.788944723618087</v>
      </c>
      <c r="K39" s="172">
        <f t="shared" si="3"/>
        <v>27.740324025213042</v>
      </c>
    </row>
    <row r="40" spans="1:11" x14ac:dyDescent="0.25">
      <c r="A40" s="174">
        <v>32</v>
      </c>
      <c r="B40" s="173">
        <v>83.835820895522389</v>
      </c>
      <c r="C40" s="173">
        <v>105.63063063063063</v>
      </c>
      <c r="D40" s="173">
        <v>133.75679130712689</v>
      </c>
      <c r="E40" s="173">
        <v>79.246231155778887</v>
      </c>
      <c r="F40" s="173">
        <v>89.852579852579851</v>
      </c>
      <c r="G40" s="173">
        <v>110.13652515429213</v>
      </c>
      <c r="H40" s="172">
        <f t="shared" ref="H40:H68" si="4">B40</f>
        <v>83.835820895522389</v>
      </c>
      <c r="I40" s="172">
        <f t="shared" ref="I40:I68" si="5">D40-B40</f>
        <v>49.9209704116045</v>
      </c>
      <c r="J40" s="172">
        <f t="shared" ref="J40:J68" si="6">E40</f>
        <v>79.246231155778887</v>
      </c>
      <c r="K40" s="172">
        <f t="shared" ref="K40:K68" si="7">G40-E40</f>
        <v>30.890293998513243</v>
      </c>
    </row>
    <row r="41" spans="1:11" x14ac:dyDescent="0.25">
      <c r="A41" s="174">
        <v>33</v>
      </c>
      <c r="B41" s="173">
        <v>83.597014925373131</v>
      </c>
      <c r="C41" s="173">
        <v>104.17202917202917</v>
      </c>
      <c r="D41" s="173">
        <v>163.85650224215246</v>
      </c>
      <c r="E41" s="173">
        <v>77.8643216080402</v>
      </c>
      <c r="F41" s="173">
        <v>88.739946380697049</v>
      </c>
      <c r="G41" s="173">
        <v>116.98480028278544</v>
      </c>
      <c r="H41" s="172">
        <f t="shared" si="4"/>
        <v>83.597014925373131</v>
      </c>
      <c r="I41" s="172">
        <f t="shared" si="5"/>
        <v>80.259487316779328</v>
      </c>
      <c r="J41" s="172">
        <f t="shared" si="6"/>
        <v>77.8643216080402</v>
      </c>
      <c r="K41" s="172">
        <f t="shared" si="7"/>
        <v>39.120478674745243</v>
      </c>
    </row>
    <row r="42" spans="1:11" x14ac:dyDescent="0.25">
      <c r="A42" s="174">
        <v>34</v>
      </c>
      <c r="B42" s="173">
        <v>83.582089552238799</v>
      </c>
      <c r="C42" s="173">
        <v>103.17460317460319</v>
      </c>
      <c r="D42" s="173">
        <v>177.13004484304932</v>
      </c>
      <c r="E42" s="173">
        <v>78.91959798994975</v>
      </c>
      <c r="F42" s="173">
        <v>91.867739052725639</v>
      </c>
      <c r="G42" s="173">
        <v>113.46765641569461</v>
      </c>
      <c r="H42" s="172">
        <f t="shared" si="4"/>
        <v>83.582089552238799</v>
      </c>
      <c r="I42" s="172">
        <f t="shared" si="5"/>
        <v>93.547955290810521</v>
      </c>
      <c r="J42" s="172">
        <f t="shared" si="6"/>
        <v>78.91959798994975</v>
      </c>
      <c r="K42" s="172">
        <f t="shared" si="7"/>
        <v>34.548058425744856</v>
      </c>
    </row>
    <row r="43" spans="1:11" x14ac:dyDescent="0.25">
      <c r="A43" s="174">
        <v>35</v>
      </c>
      <c r="B43" s="173">
        <v>80</v>
      </c>
      <c r="C43" s="173">
        <v>102.27848101265822</v>
      </c>
      <c r="D43" s="173">
        <v>162.64573991031389</v>
      </c>
      <c r="E43" s="173">
        <v>80.246913580246911</v>
      </c>
      <c r="F43" s="173">
        <v>92.582663092046459</v>
      </c>
      <c r="G43" s="173">
        <v>111.63269122872639</v>
      </c>
      <c r="H43" s="172">
        <f t="shared" si="4"/>
        <v>80</v>
      </c>
      <c r="I43" s="172">
        <f t="shared" si="5"/>
        <v>82.645739910313893</v>
      </c>
      <c r="J43" s="172">
        <f t="shared" si="6"/>
        <v>80.246913580246911</v>
      </c>
      <c r="K43" s="172">
        <f t="shared" si="7"/>
        <v>31.385777648479475</v>
      </c>
    </row>
    <row r="44" spans="1:11" x14ac:dyDescent="0.25">
      <c r="A44" s="174">
        <v>36</v>
      </c>
      <c r="B44" s="173">
        <v>80.761194029850742</v>
      </c>
      <c r="C44" s="173">
        <v>101.20253164556961</v>
      </c>
      <c r="D44" s="173">
        <v>155.60538116591928</v>
      </c>
      <c r="E44" s="173">
        <v>79.992378048780495</v>
      </c>
      <c r="F44" s="173">
        <v>91.867739052725639</v>
      </c>
      <c r="G44" s="173">
        <v>113.11417462000708</v>
      </c>
      <c r="H44" s="172">
        <f t="shared" si="4"/>
        <v>80.761194029850742</v>
      </c>
      <c r="I44" s="172">
        <f t="shared" si="5"/>
        <v>74.844187136068541</v>
      </c>
      <c r="J44" s="172">
        <f t="shared" si="6"/>
        <v>79.992378048780495</v>
      </c>
      <c r="K44" s="172">
        <f t="shared" si="7"/>
        <v>33.121796571226582</v>
      </c>
    </row>
    <row r="45" spans="1:11" x14ac:dyDescent="0.25">
      <c r="A45" s="174">
        <v>37</v>
      </c>
      <c r="B45" s="173">
        <v>82.089552238805979</v>
      </c>
      <c r="C45" s="173">
        <v>102.50965250965251</v>
      </c>
      <c r="D45" s="173">
        <v>149.32735426008969</v>
      </c>
      <c r="E45" s="173">
        <v>82.03125</v>
      </c>
      <c r="F45" s="173">
        <v>90.616621983914214</v>
      </c>
      <c r="G45" s="173">
        <v>118.41640155531992</v>
      </c>
      <c r="H45" s="172">
        <f t="shared" si="4"/>
        <v>82.089552238805979</v>
      </c>
      <c r="I45" s="172">
        <f t="shared" si="5"/>
        <v>67.237802021283713</v>
      </c>
      <c r="J45" s="172">
        <f t="shared" si="6"/>
        <v>82.03125</v>
      </c>
      <c r="K45" s="172">
        <f t="shared" si="7"/>
        <v>36.385151555319922</v>
      </c>
    </row>
    <row r="46" spans="1:11" x14ac:dyDescent="0.25">
      <c r="A46" s="174">
        <v>38</v>
      </c>
      <c r="B46" s="173">
        <v>79.9402985074627</v>
      </c>
      <c r="C46" s="173">
        <v>99.056199056199063</v>
      </c>
      <c r="D46" s="173">
        <v>158.20627802690584</v>
      </c>
      <c r="E46" s="173">
        <v>79.166666666666657</v>
      </c>
      <c r="F46" s="173">
        <v>88.567807998102893</v>
      </c>
      <c r="G46" s="173">
        <v>120.11311417462002</v>
      </c>
      <c r="H46" s="172">
        <f t="shared" si="4"/>
        <v>79.9402985074627</v>
      </c>
      <c r="I46" s="172">
        <f t="shared" si="5"/>
        <v>78.265979519443135</v>
      </c>
      <c r="J46" s="172">
        <f t="shared" si="6"/>
        <v>79.166666666666657</v>
      </c>
      <c r="K46" s="172">
        <f t="shared" si="7"/>
        <v>40.946447507953366</v>
      </c>
    </row>
    <row r="47" spans="1:11" x14ac:dyDescent="0.25">
      <c r="A47" s="174">
        <v>39</v>
      </c>
      <c r="B47" s="173">
        <v>81.641791044776127</v>
      </c>
      <c r="C47" s="173">
        <v>101.79324894514767</v>
      </c>
      <c r="D47" s="173">
        <v>157.33183856502245</v>
      </c>
      <c r="E47" s="173">
        <v>79.289059174116645</v>
      </c>
      <c r="F47" s="173">
        <v>89.646007206328918</v>
      </c>
      <c r="G47" s="173">
        <v>123.36514669494522</v>
      </c>
      <c r="H47" s="172">
        <f t="shared" si="4"/>
        <v>81.641791044776127</v>
      </c>
      <c r="I47" s="172">
        <f t="shared" si="5"/>
        <v>75.690047520246324</v>
      </c>
      <c r="J47" s="172">
        <f t="shared" si="6"/>
        <v>79.289059174116645</v>
      </c>
      <c r="K47" s="172">
        <f t="shared" si="7"/>
        <v>44.07608752082858</v>
      </c>
    </row>
    <row r="48" spans="1:11" x14ac:dyDescent="0.25">
      <c r="A48" s="174">
        <v>40</v>
      </c>
      <c r="B48" s="173">
        <v>81.194029850746261</v>
      </c>
      <c r="C48" s="173">
        <v>101.62447257383967</v>
      </c>
      <c r="D48" s="173">
        <v>154.26008968609867</v>
      </c>
      <c r="E48" s="173">
        <v>77.060301507537687</v>
      </c>
      <c r="F48" s="173">
        <v>93.070643760992283</v>
      </c>
      <c r="G48" s="173">
        <v>120.96147048427007</v>
      </c>
      <c r="H48" s="172">
        <f t="shared" si="4"/>
        <v>81.194029850746261</v>
      </c>
      <c r="I48" s="172">
        <f t="shared" si="5"/>
        <v>73.066059835352405</v>
      </c>
      <c r="J48" s="172">
        <f t="shared" si="6"/>
        <v>77.060301507537687</v>
      </c>
      <c r="K48" s="172">
        <f t="shared" si="7"/>
        <v>43.901168976732379</v>
      </c>
    </row>
    <row r="49" spans="1:11" x14ac:dyDescent="0.25">
      <c r="A49" s="174">
        <v>41</v>
      </c>
      <c r="B49" s="173">
        <v>81.268656716417908</v>
      </c>
      <c r="C49" s="173">
        <v>104.32489451476795</v>
      </c>
      <c r="D49" s="173">
        <v>152.4215246636771</v>
      </c>
      <c r="E49" s="173">
        <v>72.185929648241213</v>
      </c>
      <c r="F49" s="173">
        <v>94.622633845153956</v>
      </c>
      <c r="G49" s="173">
        <v>124.42559208200778</v>
      </c>
      <c r="H49" s="172">
        <f t="shared" si="4"/>
        <v>81.268656716417908</v>
      </c>
      <c r="I49" s="172">
        <f t="shared" si="5"/>
        <v>71.152867947259196</v>
      </c>
      <c r="J49" s="172">
        <f t="shared" si="6"/>
        <v>72.185929648241213</v>
      </c>
      <c r="K49" s="172">
        <f t="shared" si="7"/>
        <v>52.239662433766568</v>
      </c>
    </row>
    <row r="50" spans="1:11" x14ac:dyDescent="0.25">
      <c r="A50" s="174">
        <v>42</v>
      </c>
      <c r="B50" s="173">
        <v>84.910447761194035</v>
      </c>
      <c r="C50" s="173">
        <v>104.91561181434599</v>
      </c>
      <c r="D50" s="173">
        <v>152.46636771300447</v>
      </c>
      <c r="E50" s="173">
        <v>69.095477386934675</v>
      </c>
      <c r="F50" s="173">
        <v>95.651110449144412</v>
      </c>
      <c r="G50" s="173">
        <v>124.10745846588902</v>
      </c>
      <c r="H50" s="172">
        <f t="shared" si="4"/>
        <v>84.910447761194035</v>
      </c>
      <c r="I50" s="172">
        <f t="shared" si="5"/>
        <v>67.555919951810438</v>
      </c>
      <c r="J50" s="172">
        <f t="shared" si="6"/>
        <v>69.095477386934675</v>
      </c>
      <c r="K50" s="172">
        <f t="shared" si="7"/>
        <v>55.011981078954349</v>
      </c>
    </row>
    <row r="51" spans="1:11" x14ac:dyDescent="0.25">
      <c r="A51" s="174">
        <v>43</v>
      </c>
      <c r="B51" s="173">
        <v>85.171790235081374</v>
      </c>
      <c r="C51" s="173">
        <v>103.12236286919831</v>
      </c>
      <c r="D51" s="173">
        <v>152.69058295964126</v>
      </c>
      <c r="E51" s="173">
        <v>71.356783919597987</v>
      </c>
      <c r="F51" s="173">
        <v>95.008787607983322</v>
      </c>
      <c r="G51" s="173">
        <v>124.60233297985155</v>
      </c>
      <c r="H51" s="172">
        <f t="shared" si="4"/>
        <v>85.171790235081374</v>
      </c>
      <c r="I51" s="172">
        <f t="shared" si="5"/>
        <v>67.518792724559887</v>
      </c>
      <c r="J51" s="172">
        <f t="shared" si="6"/>
        <v>71.356783919597987</v>
      </c>
      <c r="K51" s="172">
        <f t="shared" si="7"/>
        <v>53.245549060253566</v>
      </c>
    </row>
    <row r="52" spans="1:11" x14ac:dyDescent="0.25">
      <c r="A52" s="174">
        <v>44</v>
      </c>
      <c r="B52" s="173">
        <v>85.081374321880645</v>
      </c>
      <c r="C52" s="173">
        <v>102.65822784810126</v>
      </c>
      <c r="D52" s="173">
        <v>155.42600896860986</v>
      </c>
      <c r="E52" s="173">
        <v>70.35175879396985</v>
      </c>
      <c r="F52" s="173">
        <v>92.352513818554925</v>
      </c>
      <c r="G52" s="173">
        <v>123.17073170731707</v>
      </c>
      <c r="H52" s="172">
        <f t="shared" si="4"/>
        <v>85.081374321880645</v>
      </c>
      <c r="I52" s="172">
        <f t="shared" si="5"/>
        <v>70.344634646729219</v>
      </c>
      <c r="J52" s="172">
        <f t="shared" si="6"/>
        <v>70.35175879396985</v>
      </c>
      <c r="K52" s="172">
        <f t="shared" si="7"/>
        <v>52.818972913347224</v>
      </c>
    </row>
    <row r="53" spans="1:11" x14ac:dyDescent="0.25">
      <c r="A53" s="174">
        <v>45</v>
      </c>
      <c r="B53" s="173">
        <v>85.247136829415311</v>
      </c>
      <c r="C53" s="173">
        <v>101.89873417721518</v>
      </c>
      <c r="D53" s="173">
        <v>154.61883408071751</v>
      </c>
      <c r="E53" s="173">
        <v>69.195979899497488</v>
      </c>
      <c r="F53" s="173">
        <v>91.929369816390306</v>
      </c>
      <c r="G53" s="173">
        <v>120.3428773418169</v>
      </c>
      <c r="H53" s="172">
        <f t="shared" si="4"/>
        <v>85.247136829415311</v>
      </c>
      <c r="I53" s="172">
        <f t="shared" si="5"/>
        <v>69.371697251302194</v>
      </c>
      <c r="J53" s="172">
        <f t="shared" si="6"/>
        <v>69.195979899497488</v>
      </c>
      <c r="K53" s="172">
        <f t="shared" si="7"/>
        <v>51.146897442319414</v>
      </c>
    </row>
    <row r="54" spans="1:11" x14ac:dyDescent="0.25">
      <c r="A54" s="174">
        <v>46</v>
      </c>
      <c r="B54" s="173">
        <v>84.116937914406265</v>
      </c>
      <c r="C54" s="173">
        <v>105.74860574860577</v>
      </c>
      <c r="D54" s="173">
        <v>152.55605381165921</v>
      </c>
      <c r="E54" s="173">
        <v>69.246231155778901</v>
      </c>
      <c r="F54" s="173">
        <v>91.635243938923423</v>
      </c>
      <c r="G54" s="173">
        <v>120.46659597030754</v>
      </c>
      <c r="H54" s="172">
        <f t="shared" si="4"/>
        <v>84.116937914406265</v>
      </c>
      <c r="I54" s="172">
        <f t="shared" si="5"/>
        <v>68.439115897252947</v>
      </c>
      <c r="J54" s="172">
        <f t="shared" si="6"/>
        <v>69.246231155778901</v>
      </c>
      <c r="K54" s="172">
        <f t="shared" si="7"/>
        <v>51.220364814528637</v>
      </c>
    </row>
    <row r="55" spans="1:11" x14ac:dyDescent="0.25">
      <c r="A55" s="174">
        <v>47</v>
      </c>
      <c r="B55" s="173">
        <v>82.986738999397218</v>
      </c>
      <c r="C55" s="173">
        <v>106.37065637065636</v>
      </c>
      <c r="D55" s="173">
        <v>151.12107623318386</v>
      </c>
      <c r="E55" s="173">
        <v>67.688442211055261</v>
      </c>
      <c r="F55" s="173">
        <v>91.97839079596811</v>
      </c>
      <c r="G55" s="173">
        <v>118.73453517143868</v>
      </c>
      <c r="H55" s="172">
        <f t="shared" si="4"/>
        <v>82.986738999397218</v>
      </c>
      <c r="I55" s="172">
        <f t="shared" si="5"/>
        <v>68.134337233786638</v>
      </c>
      <c r="J55" s="172">
        <f t="shared" si="6"/>
        <v>67.688442211055261</v>
      </c>
      <c r="K55" s="172">
        <f t="shared" si="7"/>
        <v>51.046092960383419</v>
      </c>
    </row>
    <row r="56" spans="1:11" x14ac:dyDescent="0.25">
      <c r="A56" s="174">
        <v>48</v>
      </c>
      <c r="B56" s="173">
        <v>81.962025316455694</v>
      </c>
      <c r="C56" s="173">
        <v>110.89661089661089</v>
      </c>
      <c r="D56" s="173">
        <v>149.10035985605757</v>
      </c>
      <c r="E56" s="173">
        <v>66.130653266331649</v>
      </c>
      <c r="F56" s="173">
        <v>90.986880958962416</v>
      </c>
      <c r="G56" s="173">
        <v>120.30752916224816</v>
      </c>
      <c r="H56" s="172">
        <f t="shared" si="4"/>
        <v>81.962025316455694</v>
      </c>
      <c r="I56" s="172">
        <f t="shared" si="5"/>
        <v>67.138334539601871</v>
      </c>
      <c r="J56" s="172">
        <f t="shared" si="6"/>
        <v>66.130653266331649</v>
      </c>
      <c r="K56" s="172">
        <f t="shared" si="7"/>
        <v>54.17687589591651</v>
      </c>
    </row>
    <row r="57" spans="1:11" x14ac:dyDescent="0.25">
      <c r="A57" s="174">
        <v>49</v>
      </c>
      <c r="B57" s="173">
        <v>82.172995780590725</v>
      </c>
      <c r="C57" s="173">
        <v>109.60960960960962</v>
      </c>
      <c r="D57" s="173">
        <v>147.74090363854458</v>
      </c>
      <c r="E57" s="173">
        <v>62.613065326633169</v>
      </c>
      <c r="F57" s="173">
        <v>90.492494211972698</v>
      </c>
      <c r="G57" s="173">
        <v>119.21173559561684</v>
      </c>
      <c r="H57" s="172">
        <f t="shared" si="4"/>
        <v>82.172995780590725</v>
      </c>
      <c r="I57" s="172">
        <f t="shared" si="5"/>
        <v>65.567907857953855</v>
      </c>
      <c r="J57" s="172">
        <f t="shared" si="6"/>
        <v>62.613065326633169</v>
      </c>
      <c r="K57" s="172">
        <f t="shared" si="7"/>
        <v>56.598670268983675</v>
      </c>
    </row>
    <row r="58" spans="1:11" x14ac:dyDescent="0.25">
      <c r="A58" s="174">
        <v>50</v>
      </c>
      <c r="B58" s="173">
        <v>81.389391199517775</v>
      </c>
      <c r="C58" s="173">
        <v>110.76791076791078</v>
      </c>
      <c r="D58" s="173">
        <v>146.22151139544181</v>
      </c>
      <c r="E58" s="173">
        <v>61.030150753768844</v>
      </c>
      <c r="F58" s="173">
        <v>89.915068144098527</v>
      </c>
      <c r="G58" s="173">
        <v>120.51961823966066</v>
      </c>
      <c r="H58" s="172">
        <f t="shared" si="4"/>
        <v>81.389391199517775</v>
      </c>
      <c r="I58" s="172">
        <f t="shared" si="5"/>
        <v>64.832120195924034</v>
      </c>
      <c r="J58" s="172">
        <f t="shared" si="6"/>
        <v>61.030150753768844</v>
      </c>
      <c r="K58" s="172">
        <f t="shared" si="7"/>
        <v>59.489467485891815</v>
      </c>
    </row>
    <row r="59" spans="1:11" x14ac:dyDescent="0.25">
      <c r="A59" s="174">
        <v>51</v>
      </c>
      <c r="B59" s="173">
        <v>81.525015069318869</v>
      </c>
      <c r="C59" s="173">
        <v>111.38996138996137</v>
      </c>
      <c r="D59" s="173">
        <v>147.74090363854458</v>
      </c>
      <c r="E59" s="173">
        <v>60.552763819095482</v>
      </c>
      <c r="F59" s="173">
        <v>91.171136653895275</v>
      </c>
      <c r="G59" s="173">
        <v>119.3177801343231</v>
      </c>
      <c r="H59" s="172">
        <f t="shared" si="4"/>
        <v>81.525015069318869</v>
      </c>
      <c r="I59" s="172">
        <f t="shared" si="5"/>
        <v>66.215888569225712</v>
      </c>
      <c r="J59" s="172">
        <f t="shared" si="6"/>
        <v>60.552763819095482</v>
      </c>
      <c r="K59" s="172">
        <f t="shared" si="7"/>
        <v>58.765016315227619</v>
      </c>
    </row>
    <row r="60" spans="1:11" x14ac:dyDescent="0.25">
      <c r="A60" s="174">
        <v>52</v>
      </c>
      <c r="B60" s="173">
        <v>81.253767329716695</v>
      </c>
      <c r="C60" s="173">
        <v>109.45945945945948</v>
      </c>
      <c r="D60" s="173">
        <v>154.17832866853257</v>
      </c>
      <c r="E60" s="173">
        <v>61.758793969849243</v>
      </c>
      <c r="F60" s="173">
        <v>89.613452532992767</v>
      </c>
      <c r="G60" s="173">
        <v>119.01732060798868</v>
      </c>
      <c r="H60" s="172">
        <f t="shared" si="4"/>
        <v>81.253767329716695</v>
      </c>
      <c r="I60" s="172">
        <f t="shared" si="5"/>
        <v>72.924561338815877</v>
      </c>
      <c r="J60" s="172">
        <f t="shared" si="6"/>
        <v>61.758793969849243</v>
      </c>
      <c r="K60" s="172">
        <f t="shared" si="7"/>
        <v>57.258526638139436</v>
      </c>
    </row>
    <row r="61" spans="1:11" x14ac:dyDescent="0.25">
      <c r="A61" s="174">
        <v>53</v>
      </c>
      <c r="B61" s="173">
        <v>80.440024110910187</v>
      </c>
      <c r="C61" s="173">
        <v>109.49367088607596</v>
      </c>
      <c r="D61" s="173">
        <v>153.29868052778889</v>
      </c>
      <c r="E61" s="173">
        <v>62.713567839195981</v>
      </c>
      <c r="F61" s="173">
        <v>89.074215281111833</v>
      </c>
      <c r="G61" s="173">
        <v>116.33085896076354</v>
      </c>
      <c r="H61" s="172">
        <f t="shared" si="4"/>
        <v>80.440024110910187</v>
      </c>
      <c r="I61" s="172">
        <f t="shared" si="5"/>
        <v>72.858656416878702</v>
      </c>
      <c r="J61" s="172">
        <f t="shared" si="6"/>
        <v>62.713567839195981</v>
      </c>
      <c r="K61" s="172">
        <f t="shared" si="7"/>
        <v>53.617291121567554</v>
      </c>
    </row>
    <row r="62" spans="1:11" x14ac:dyDescent="0.25">
      <c r="A62" s="174">
        <v>54</v>
      </c>
      <c r="B62" s="173">
        <v>81.886678722121758</v>
      </c>
      <c r="C62" s="173">
        <v>106.56118143459916</v>
      </c>
      <c r="D62" s="173">
        <v>154.17832866853257</v>
      </c>
      <c r="E62" s="173">
        <v>68.969849246231149</v>
      </c>
      <c r="F62" s="173">
        <v>88.972776329098167</v>
      </c>
      <c r="G62" s="173">
        <v>112.83138918345705</v>
      </c>
      <c r="H62" s="172">
        <f t="shared" si="4"/>
        <v>81.886678722121758</v>
      </c>
      <c r="I62" s="172">
        <f t="shared" si="5"/>
        <v>72.291649946410814</v>
      </c>
      <c r="J62" s="172">
        <f t="shared" si="6"/>
        <v>68.969849246231149</v>
      </c>
      <c r="K62" s="172">
        <f t="shared" si="7"/>
        <v>43.861539937225899</v>
      </c>
    </row>
    <row r="63" spans="1:11" x14ac:dyDescent="0.25">
      <c r="A63" s="174">
        <v>55</v>
      </c>
      <c r="B63" s="173">
        <v>81.404460518384568</v>
      </c>
      <c r="C63" s="173">
        <v>107.57185757185756</v>
      </c>
      <c r="D63" s="173">
        <v>156.45741703318672</v>
      </c>
      <c r="E63" s="173">
        <v>68.75</v>
      </c>
      <c r="F63" s="173">
        <v>88.109917650147537</v>
      </c>
      <c r="G63" s="173">
        <v>116.52527394839166</v>
      </c>
      <c r="H63" s="172">
        <f t="shared" si="4"/>
        <v>81.404460518384568</v>
      </c>
      <c r="I63" s="172">
        <f t="shared" si="5"/>
        <v>75.052956514802148</v>
      </c>
      <c r="J63" s="172">
        <f t="shared" si="6"/>
        <v>68.75</v>
      </c>
      <c r="K63" s="172">
        <f t="shared" si="7"/>
        <v>47.775273948391657</v>
      </c>
    </row>
    <row r="64" spans="1:11" x14ac:dyDescent="0.25">
      <c r="A64" s="174">
        <v>56</v>
      </c>
      <c r="B64" s="173">
        <v>80.364677516576251</v>
      </c>
      <c r="C64" s="173">
        <v>110.06006006006007</v>
      </c>
      <c r="D64" s="173">
        <v>156.65733706517392</v>
      </c>
      <c r="E64" s="173">
        <v>67.889447236180899</v>
      </c>
      <c r="F64" s="173">
        <v>88.25165710567596</v>
      </c>
      <c r="G64" s="173">
        <v>117.53269706610109</v>
      </c>
      <c r="H64" s="172">
        <f t="shared" si="4"/>
        <v>80.364677516576251</v>
      </c>
      <c r="I64" s="172">
        <f t="shared" si="5"/>
        <v>76.292659548597669</v>
      </c>
      <c r="J64" s="172">
        <f t="shared" si="6"/>
        <v>67.889447236180899</v>
      </c>
      <c r="K64" s="172">
        <f t="shared" si="7"/>
        <v>49.643249829920194</v>
      </c>
    </row>
    <row r="65" spans="1:11" x14ac:dyDescent="0.25">
      <c r="A65" s="174">
        <v>57</v>
      </c>
      <c r="B65" s="173">
        <v>80.244122965641949</v>
      </c>
      <c r="C65" s="173">
        <v>109.82410982410981</v>
      </c>
      <c r="D65" s="173">
        <v>155.13794482207115</v>
      </c>
      <c r="E65" s="173">
        <v>65.452261306532662</v>
      </c>
      <c r="F65" s="173">
        <v>87.387533824315426</v>
      </c>
      <c r="G65" s="173">
        <v>115.76528808766349</v>
      </c>
      <c r="H65" s="172">
        <f t="shared" si="4"/>
        <v>80.244122965641949</v>
      </c>
      <c r="I65" s="172">
        <f t="shared" si="5"/>
        <v>74.893821856429199</v>
      </c>
      <c r="J65" s="172">
        <f t="shared" si="6"/>
        <v>65.452261306532662</v>
      </c>
      <c r="K65" s="172">
        <f t="shared" si="7"/>
        <v>50.31302678113083</v>
      </c>
    </row>
    <row r="66" spans="1:11" x14ac:dyDescent="0.25">
      <c r="A66" s="174">
        <v>58</v>
      </c>
      <c r="B66" s="173">
        <v>79.731766124171187</v>
      </c>
      <c r="C66" s="173">
        <v>110.38181038181038</v>
      </c>
      <c r="D66" s="173">
        <v>153.65853658536582</v>
      </c>
      <c r="E66" s="173">
        <v>64.195979899497488</v>
      </c>
      <c r="F66" s="173">
        <v>86.594975330607511</v>
      </c>
      <c r="G66" s="173">
        <v>115.05832449628845</v>
      </c>
      <c r="H66" s="172">
        <f t="shared" si="4"/>
        <v>79.731766124171187</v>
      </c>
      <c r="I66" s="172">
        <f t="shared" si="5"/>
        <v>73.926770461194636</v>
      </c>
      <c r="J66" s="172">
        <f t="shared" si="6"/>
        <v>64.195979899497488</v>
      </c>
      <c r="K66" s="172">
        <f t="shared" si="7"/>
        <v>50.862344596790962</v>
      </c>
    </row>
    <row r="67" spans="1:11" x14ac:dyDescent="0.25">
      <c r="A67" s="174">
        <v>59</v>
      </c>
      <c r="B67" s="173">
        <v>80.394816154309822</v>
      </c>
      <c r="C67" s="173">
        <v>111.59373659373659</v>
      </c>
      <c r="D67" s="173">
        <v>153.33866453418631</v>
      </c>
      <c r="E67" s="173">
        <v>64.321608040200999</v>
      </c>
      <c r="F67" s="173">
        <v>86.215938323420119</v>
      </c>
      <c r="G67" s="173">
        <v>116.04807352421351</v>
      </c>
      <c r="H67" s="172">
        <f t="shared" si="4"/>
        <v>80.394816154309822</v>
      </c>
      <c r="I67" s="172">
        <f t="shared" si="5"/>
        <v>72.943848379876485</v>
      </c>
      <c r="J67" s="172">
        <f t="shared" si="6"/>
        <v>64.321608040200999</v>
      </c>
      <c r="K67" s="172">
        <f t="shared" si="7"/>
        <v>51.726465484012508</v>
      </c>
    </row>
    <row r="68" spans="1:11" x14ac:dyDescent="0.25">
      <c r="A68" s="174">
        <v>60</v>
      </c>
      <c r="B68" s="173">
        <v>78.993369499698602</v>
      </c>
      <c r="C68" s="173">
        <v>114.32861432861434</v>
      </c>
      <c r="D68" s="173">
        <v>152.17912834866056</v>
      </c>
      <c r="E68" s="173">
        <v>64.2713567839196</v>
      </c>
      <c r="F68" s="173">
        <v>85.49465869936401</v>
      </c>
      <c r="G68" s="173">
        <v>116.96712619300106</v>
      </c>
      <c r="H68" s="172">
        <f t="shared" si="4"/>
        <v>78.993369499698602</v>
      </c>
      <c r="I68" s="172">
        <f t="shared" si="5"/>
        <v>73.185758848961953</v>
      </c>
      <c r="J68" s="172">
        <f t="shared" si="6"/>
        <v>64.2713567839196</v>
      </c>
      <c r="K68" s="172">
        <f t="shared" si="7"/>
        <v>52.695769409081464</v>
      </c>
    </row>
  </sheetData>
  <mergeCells count="4">
    <mergeCell ref="B6:D6"/>
    <mergeCell ref="E6:G6"/>
    <mergeCell ref="H6:I6"/>
    <mergeCell ref="J6:K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T27"/>
  <sheetViews>
    <sheetView workbookViewId="0"/>
  </sheetViews>
  <sheetFormatPr defaultRowHeight="15" x14ac:dyDescent="0.25"/>
  <cols>
    <col min="1" max="1" width="42.42578125" customWidth="1"/>
    <col min="2" max="2" width="17.7109375" customWidth="1"/>
    <col min="3" max="3" width="16.28515625" customWidth="1"/>
    <col min="4" max="4" width="10.140625" bestFit="1" customWidth="1"/>
    <col min="5" max="5" width="8.140625" bestFit="1" customWidth="1"/>
    <col min="6" max="14" width="7.28515625" customWidth="1"/>
  </cols>
  <sheetData>
    <row r="1" spans="1:20" x14ac:dyDescent="0.25">
      <c r="A1" s="37" t="s">
        <v>474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</row>
    <row r="2" spans="1:20" x14ac:dyDescent="0.25">
      <c r="A2" s="39" t="s">
        <v>412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</row>
    <row r="3" spans="1:20" x14ac:dyDescent="0.25">
      <c r="A3" s="39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</row>
    <row r="4" spans="1:20" x14ac:dyDescent="0.25">
      <c r="A4" s="41" t="s">
        <v>413</v>
      </c>
      <c r="B4" s="40" t="s">
        <v>378</v>
      </c>
      <c r="C4" s="40" t="s">
        <v>379</v>
      </c>
      <c r="D4" s="29"/>
    </row>
    <row r="5" spans="1:20" x14ac:dyDescent="0.25">
      <c r="A5" s="42">
        <v>16.578991304347827</v>
      </c>
      <c r="B5" s="43">
        <v>37.132825853835804</v>
      </c>
      <c r="C5" s="48"/>
      <c r="D5" s="49">
        <v>37.132825853835804</v>
      </c>
    </row>
    <row r="6" spans="1:20" x14ac:dyDescent="0.25">
      <c r="A6" s="42">
        <v>20.179946559065755</v>
      </c>
      <c r="B6" s="43">
        <v>41.789323966749166</v>
      </c>
      <c r="C6" s="48"/>
      <c r="D6" s="49">
        <v>41.789323966749166</v>
      </c>
    </row>
    <row r="7" spans="1:20" x14ac:dyDescent="0.25">
      <c r="A7" s="42">
        <v>21.20019652173913</v>
      </c>
      <c r="B7" s="43">
        <v>49.630393062068286</v>
      </c>
      <c r="C7" s="48"/>
      <c r="D7" s="49">
        <v>49.630393062068286</v>
      </c>
    </row>
    <row r="8" spans="1:20" x14ac:dyDescent="0.25">
      <c r="A8" s="42">
        <v>34.109850301447914</v>
      </c>
      <c r="B8" s="43">
        <v>20.31204987029561</v>
      </c>
      <c r="C8" s="48"/>
      <c r="D8" s="49">
        <v>20.31204987029561</v>
      </c>
    </row>
    <row r="9" spans="1:20" x14ac:dyDescent="0.25">
      <c r="A9" s="42">
        <v>39.260369565217388</v>
      </c>
      <c r="B9" s="43">
        <v>41.955335120785641</v>
      </c>
      <c r="C9" s="48"/>
      <c r="D9" s="49">
        <v>41.955335120785641</v>
      </c>
    </row>
    <row r="10" spans="1:20" x14ac:dyDescent="0.25">
      <c r="A10" s="42">
        <v>39.741246428571429</v>
      </c>
      <c r="B10" s="43">
        <v>50.046384224037098</v>
      </c>
      <c r="C10" s="48"/>
      <c r="D10" s="49">
        <v>50.046384224037098</v>
      </c>
    </row>
    <row r="11" spans="1:20" x14ac:dyDescent="0.25">
      <c r="A11" s="42">
        <v>46.025338873373748</v>
      </c>
      <c r="B11" s="43">
        <v>42.338456053275117</v>
      </c>
      <c r="C11" s="48"/>
      <c r="D11" s="49">
        <v>42.338456053275117</v>
      </c>
    </row>
    <row r="12" spans="1:20" x14ac:dyDescent="0.25">
      <c r="A12" s="42">
        <v>46.244086238162403</v>
      </c>
      <c r="B12" s="43">
        <v>67.872358476028154</v>
      </c>
      <c r="C12" s="48"/>
      <c r="D12" s="49">
        <v>67.872358476028154</v>
      </c>
    </row>
    <row r="13" spans="1:20" x14ac:dyDescent="0.25">
      <c r="A13" s="42">
        <v>47.097973333333329</v>
      </c>
      <c r="B13" s="43">
        <v>34.20330685776451</v>
      </c>
      <c r="C13" s="48"/>
      <c r="D13" s="49">
        <v>34.20330685776451</v>
      </c>
    </row>
    <row r="14" spans="1:20" x14ac:dyDescent="0.25">
      <c r="A14" s="42">
        <v>47.440962615540563</v>
      </c>
      <c r="B14" s="42">
        <v>85.687589782095031</v>
      </c>
      <c r="C14" s="48"/>
      <c r="D14" s="49">
        <v>85.687589782095031</v>
      </c>
    </row>
    <row r="15" spans="1:20" x14ac:dyDescent="0.25">
      <c r="A15" s="42">
        <v>49.651663636363637</v>
      </c>
      <c r="B15" s="42">
        <v>38.530714903358557</v>
      </c>
      <c r="C15" s="48"/>
      <c r="D15" s="49">
        <v>38.530714903358557</v>
      </c>
    </row>
    <row r="16" spans="1:20" x14ac:dyDescent="0.25">
      <c r="A16" s="42">
        <v>49.663503639364791</v>
      </c>
      <c r="B16" s="42">
        <v>42.264286156609685</v>
      </c>
      <c r="C16" s="48"/>
      <c r="D16" s="49">
        <v>42.264286156609685</v>
      </c>
    </row>
    <row r="17" spans="1:4" x14ac:dyDescent="0.25">
      <c r="A17" s="42">
        <v>51.695</v>
      </c>
      <c r="B17" s="42">
        <v>31.701614053117478</v>
      </c>
      <c r="C17" s="48"/>
      <c r="D17" s="49">
        <v>31.701614053117478</v>
      </c>
    </row>
    <row r="18" spans="1:4" x14ac:dyDescent="0.25">
      <c r="A18" s="42">
        <v>52.809323809523811</v>
      </c>
      <c r="B18" s="29"/>
      <c r="C18" s="42">
        <v>55.519273401158799</v>
      </c>
      <c r="D18" s="49">
        <v>55.519273401158799</v>
      </c>
    </row>
    <row r="19" spans="1:4" x14ac:dyDescent="0.25">
      <c r="A19" s="42">
        <v>52.881004747690042</v>
      </c>
      <c r="B19" s="42">
        <v>26.523327448088839</v>
      </c>
      <c r="C19" s="48"/>
      <c r="D19" s="49">
        <v>26.523327448088839</v>
      </c>
    </row>
    <row r="20" spans="1:4" x14ac:dyDescent="0.25">
      <c r="A20" s="42">
        <v>53.374623141972364</v>
      </c>
      <c r="B20" s="29"/>
      <c r="C20" s="42">
        <v>42.436152834560673</v>
      </c>
      <c r="D20" s="49">
        <v>42.436152834560673</v>
      </c>
    </row>
    <row r="21" spans="1:4" x14ac:dyDescent="0.25">
      <c r="A21" s="42">
        <v>59.9009</v>
      </c>
      <c r="B21" s="29"/>
      <c r="C21" s="42">
        <v>40.808489690841192</v>
      </c>
      <c r="D21" s="49">
        <v>40.808489690841192</v>
      </c>
    </row>
    <row r="22" spans="1:4" x14ac:dyDescent="0.25">
      <c r="A22" s="42">
        <v>75.653742614168422</v>
      </c>
      <c r="B22" s="29"/>
      <c r="C22" s="42">
        <v>41.496079297989183</v>
      </c>
      <c r="D22" s="49">
        <v>41.496079297989183</v>
      </c>
    </row>
    <row r="23" spans="1:4" x14ac:dyDescent="0.25">
      <c r="A23" s="42">
        <v>85.0859649287097</v>
      </c>
      <c r="B23" s="29"/>
      <c r="C23" s="42">
        <v>34.314996520957436</v>
      </c>
      <c r="D23" s="49">
        <v>34.314996520957436</v>
      </c>
    </row>
    <row r="24" spans="1:4" x14ac:dyDescent="0.25">
      <c r="A24" s="42">
        <v>87.613500000000002</v>
      </c>
      <c r="B24" s="29"/>
      <c r="C24" s="42">
        <v>91.50761569807419</v>
      </c>
      <c r="D24" s="49">
        <v>91.50761569807419</v>
      </c>
    </row>
    <row r="25" spans="1:4" x14ac:dyDescent="0.25">
      <c r="A25" s="42">
        <v>88.133009188676908</v>
      </c>
      <c r="B25" s="29"/>
      <c r="C25" s="42">
        <v>56.618826650982321</v>
      </c>
      <c r="D25" s="49">
        <v>56.618826650982321</v>
      </c>
    </row>
    <row r="26" spans="1:4" x14ac:dyDescent="0.25">
      <c r="A26" s="42">
        <v>99.055452707787595</v>
      </c>
      <c r="B26" s="42">
        <v>56.557496014154374</v>
      </c>
      <c r="C26" s="48"/>
      <c r="D26" s="49">
        <v>56.557496014154374</v>
      </c>
    </row>
    <row r="27" spans="1:4" x14ac:dyDescent="0.25">
      <c r="A27" s="42">
        <v>99.971535250339343</v>
      </c>
      <c r="B27" s="29"/>
      <c r="C27" s="42">
        <v>102.3433258428378</v>
      </c>
      <c r="D27" s="49">
        <v>102.3433258428378</v>
      </c>
    </row>
  </sheetData>
  <autoFilter ref="A4:D27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D11"/>
  <sheetViews>
    <sheetView workbookViewId="0"/>
  </sheetViews>
  <sheetFormatPr defaultRowHeight="12.75" x14ac:dyDescent="0.2"/>
  <cols>
    <col min="1" max="1" width="34.42578125" style="44" bestFit="1" customWidth="1"/>
    <col min="2" max="2" width="28.42578125" style="44" customWidth="1"/>
    <col min="3" max="3" width="26" style="44" customWidth="1"/>
    <col min="4" max="16384" width="9.140625" style="44"/>
  </cols>
  <sheetData>
    <row r="1" spans="1:4" x14ac:dyDescent="0.2">
      <c r="A1" s="50" t="s">
        <v>443</v>
      </c>
    </row>
    <row r="2" spans="1:4" x14ac:dyDescent="0.2">
      <c r="A2" s="44" t="s">
        <v>439</v>
      </c>
    </row>
    <row r="4" spans="1:4" x14ac:dyDescent="0.2">
      <c r="B4" s="97" t="s">
        <v>433</v>
      </c>
      <c r="C4" s="97" t="s">
        <v>435</v>
      </c>
    </row>
    <row r="5" spans="1:4" ht="25.5" x14ac:dyDescent="0.2">
      <c r="A5" s="89" t="s">
        <v>376</v>
      </c>
      <c r="B5" s="89" t="s">
        <v>444</v>
      </c>
      <c r="C5" s="89" t="s">
        <v>517</v>
      </c>
    </row>
    <row r="6" spans="1:4" x14ac:dyDescent="0.2">
      <c r="A6" s="85" t="s">
        <v>334</v>
      </c>
      <c r="B6" s="51">
        <v>2</v>
      </c>
      <c r="C6" s="86">
        <v>9200</v>
      </c>
      <c r="D6" s="87"/>
    </row>
    <row r="7" spans="1:4" x14ac:dyDescent="0.2">
      <c r="A7" s="85" t="s">
        <v>375</v>
      </c>
      <c r="B7" s="51">
        <v>1</v>
      </c>
      <c r="C7" s="86">
        <v>11500</v>
      </c>
      <c r="D7" s="87"/>
    </row>
    <row r="8" spans="1:4" x14ac:dyDescent="0.2">
      <c r="A8" s="85" t="s">
        <v>374</v>
      </c>
      <c r="B8" s="51">
        <v>6</v>
      </c>
      <c r="C8" s="86">
        <v>26095</v>
      </c>
      <c r="D8" s="87"/>
    </row>
    <row r="9" spans="1:4" x14ac:dyDescent="0.2">
      <c r="A9" s="85" t="s">
        <v>373</v>
      </c>
      <c r="B9" s="51">
        <v>6</v>
      </c>
      <c r="C9" s="86">
        <v>27073</v>
      </c>
      <c r="D9" s="87"/>
    </row>
    <row r="10" spans="1:4" x14ac:dyDescent="0.2">
      <c r="A10" s="85" t="s">
        <v>372</v>
      </c>
      <c r="B10" s="51">
        <v>4</v>
      </c>
      <c r="C10" s="86">
        <v>28269</v>
      </c>
      <c r="D10" s="87"/>
    </row>
    <row r="11" spans="1:4" x14ac:dyDescent="0.2">
      <c r="C11" s="88"/>
    </row>
  </sheetData>
  <conditionalFormatting sqref="A6:A10">
    <cfRule type="duplicateValues" dxfId="2" priority="5"/>
  </conditionalFormatting>
  <conditionalFormatting sqref="D1:D1048576">
    <cfRule type="duplicateValues" dxfId="1" priority="18"/>
  </conditionalFormatting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11"/>
  <sheetViews>
    <sheetView workbookViewId="0"/>
  </sheetViews>
  <sheetFormatPr defaultRowHeight="12.75" x14ac:dyDescent="0.2"/>
  <cols>
    <col min="1" max="1" width="33.5703125" style="90" customWidth="1"/>
    <col min="2" max="3" width="26.7109375" style="90" customWidth="1"/>
    <col min="4" max="4" width="8.42578125" style="90" customWidth="1"/>
    <col min="5" max="16384" width="9.140625" style="90"/>
  </cols>
  <sheetData>
    <row r="1" spans="1:3" s="95" customFormat="1" x14ac:dyDescent="0.25">
      <c r="A1" s="96" t="s">
        <v>445</v>
      </c>
    </row>
    <row r="2" spans="1:3" x14ac:dyDescent="0.2">
      <c r="A2" s="44" t="s">
        <v>439</v>
      </c>
    </row>
    <row r="4" spans="1:3" x14ac:dyDescent="0.2">
      <c r="B4" s="99" t="s">
        <v>433</v>
      </c>
      <c r="C4" s="99" t="s">
        <v>435</v>
      </c>
    </row>
    <row r="5" spans="1:3" ht="25.5" x14ac:dyDescent="0.2">
      <c r="A5" s="89" t="s">
        <v>376</v>
      </c>
      <c r="B5" s="89" t="s">
        <v>377</v>
      </c>
      <c r="C5" s="89" t="s">
        <v>518</v>
      </c>
    </row>
    <row r="6" spans="1:3" x14ac:dyDescent="0.2">
      <c r="A6" s="91" t="s">
        <v>373</v>
      </c>
      <c r="B6" s="92">
        <v>4</v>
      </c>
      <c r="C6" s="93">
        <v>17832</v>
      </c>
    </row>
    <row r="7" spans="1:3" x14ac:dyDescent="0.2">
      <c r="A7" s="91" t="s">
        <v>375</v>
      </c>
      <c r="B7" s="92">
        <v>1</v>
      </c>
      <c r="C7" s="93">
        <v>11500</v>
      </c>
    </row>
    <row r="8" spans="1:3" x14ac:dyDescent="0.2">
      <c r="A8" s="91" t="s">
        <v>374</v>
      </c>
      <c r="B8" s="92">
        <v>5</v>
      </c>
      <c r="C8" s="93">
        <v>14440</v>
      </c>
    </row>
    <row r="9" spans="1:3" x14ac:dyDescent="0.2">
      <c r="A9" s="91" t="s">
        <v>372</v>
      </c>
      <c r="B9" s="92">
        <v>3</v>
      </c>
      <c r="C9" s="93">
        <v>28075</v>
      </c>
    </row>
    <row r="10" spans="1:3" x14ac:dyDescent="0.2">
      <c r="A10" s="91" t="s">
        <v>334</v>
      </c>
      <c r="B10" s="92">
        <v>2</v>
      </c>
      <c r="C10" s="93">
        <v>9200</v>
      </c>
    </row>
    <row r="11" spans="1:3" x14ac:dyDescent="0.2">
      <c r="C11" s="94">
        <f>SUM(C6:C10)</f>
        <v>81047</v>
      </c>
    </row>
  </sheetData>
  <conditionalFormatting sqref="A6:A10">
    <cfRule type="duplicateValues" dxfId="0" priority="2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57"/>
  <sheetViews>
    <sheetView workbookViewId="0">
      <selection activeCell="C107" sqref="C107"/>
    </sheetView>
  </sheetViews>
  <sheetFormatPr defaultRowHeight="15" x14ac:dyDescent="0.25"/>
  <cols>
    <col min="1" max="3" width="12.85546875" customWidth="1"/>
    <col min="4" max="4" width="10.5703125" customWidth="1"/>
    <col min="5" max="5" width="12.5703125" customWidth="1"/>
    <col min="6" max="6" width="15.5703125" style="26" customWidth="1"/>
    <col min="7" max="7" width="17.28515625" bestFit="1" customWidth="1"/>
    <col min="8" max="8" width="36.28515625" bestFit="1" customWidth="1"/>
    <col min="9" max="9" width="36.7109375" bestFit="1" customWidth="1"/>
  </cols>
  <sheetData>
    <row r="1" spans="1:9" x14ac:dyDescent="0.25">
      <c r="A1" t="s">
        <v>247</v>
      </c>
      <c r="B1" t="s">
        <v>246</v>
      </c>
      <c r="C1" t="s">
        <v>292</v>
      </c>
      <c r="D1" t="s">
        <v>253</v>
      </c>
      <c r="E1" t="s">
        <v>254</v>
      </c>
      <c r="F1" s="26" t="s">
        <v>255</v>
      </c>
      <c r="G1" s="27" t="s">
        <v>256</v>
      </c>
      <c r="H1" t="s">
        <v>131</v>
      </c>
      <c r="I1" t="s">
        <v>245</v>
      </c>
    </row>
    <row r="2" spans="1:9" x14ac:dyDescent="0.25">
      <c r="A2" t="s">
        <v>74</v>
      </c>
      <c r="B2" s="25">
        <v>45275</v>
      </c>
      <c r="C2" s="23">
        <v>2023</v>
      </c>
      <c r="D2" t="s">
        <v>257</v>
      </c>
      <c r="E2" t="s">
        <v>258</v>
      </c>
      <c r="F2" s="26">
        <v>5216516150</v>
      </c>
      <c r="G2" s="26">
        <v>22755</v>
      </c>
      <c r="H2" t="s">
        <v>121</v>
      </c>
      <c r="I2" t="s">
        <v>264</v>
      </c>
    </row>
    <row r="3" spans="1:9" x14ac:dyDescent="0.25">
      <c r="A3" t="s">
        <v>60</v>
      </c>
      <c r="B3" s="25">
        <v>45380</v>
      </c>
      <c r="C3" s="23">
        <v>2024</v>
      </c>
      <c r="D3" t="s">
        <v>257</v>
      </c>
      <c r="E3" t="s">
        <v>258</v>
      </c>
      <c r="F3" s="26">
        <v>5139729000</v>
      </c>
      <c r="G3" s="26">
        <v>34432</v>
      </c>
      <c r="H3" t="s">
        <v>111</v>
      </c>
      <c r="I3" t="s">
        <v>277</v>
      </c>
    </row>
    <row r="4" spans="1:9" x14ac:dyDescent="0.25">
      <c r="A4" t="s">
        <v>50</v>
      </c>
      <c r="B4" s="25">
        <v>45408</v>
      </c>
      <c r="C4" s="23">
        <v>2024</v>
      </c>
      <c r="D4" t="s">
        <v>257</v>
      </c>
      <c r="E4" t="s">
        <v>258</v>
      </c>
      <c r="F4" s="26">
        <v>3955087500</v>
      </c>
      <c r="G4" s="26">
        <v>43606</v>
      </c>
      <c r="H4" t="s">
        <v>115</v>
      </c>
      <c r="I4" t="s">
        <v>281</v>
      </c>
    </row>
    <row r="5" spans="1:9" x14ac:dyDescent="0.25">
      <c r="A5" t="s">
        <v>83</v>
      </c>
      <c r="B5" s="25">
        <v>45252</v>
      </c>
      <c r="C5" s="23">
        <v>2023</v>
      </c>
      <c r="D5" t="s">
        <v>257</v>
      </c>
      <c r="E5" t="s">
        <v>258</v>
      </c>
      <c r="F5" s="26">
        <v>3015551550</v>
      </c>
      <c r="G5" s="26">
        <v>16178</v>
      </c>
      <c r="H5" t="s">
        <v>124</v>
      </c>
      <c r="I5" t="s">
        <v>271</v>
      </c>
    </row>
    <row r="6" spans="1:9" x14ac:dyDescent="0.25">
      <c r="A6" t="s">
        <v>54</v>
      </c>
      <c r="B6" s="25">
        <v>45401</v>
      </c>
      <c r="C6" s="23">
        <v>2024</v>
      </c>
      <c r="D6" t="s">
        <v>257</v>
      </c>
      <c r="E6" t="s">
        <v>258</v>
      </c>
      <c r="F6" s="26">
        <v>3011154720</v>
      </c>
      <c r="G6" s="26">
        <v>16271</v>
      </c>
      <c r="H6" t="s">
        <v>116</v>
      </c>
      <c r="I6" t="s">
        <v>275</v>
      </c>
    </row>
    <row r="7" spans="1:9" x14ac:dyDescent="0.25">
      <c r="A7" t="s">
        <v>92</v>
      </c>
      <c r="B7" s="25">
        <v>45198</v>
      </c>
      <c r="C7" s="23">
        <v>2023</v>
      </c>
      <c r="D7" t="s">
        <v>257</v>
      </c>
      <c r="E7" t="s">
        <v>258</v>
      </c>
      <c r="F7" s="26">
        <v>2617264799.9999995</v>
      </c>
      <c r="G7" s="26">
        <v>7123</v>
      </c>
      <c r="H7" t="s">
        <v>126</v>
      </c>
      <c r="I7" t="s">
        <v>269</v>
      </c>
    </row>
    <row r="8" spans="1:9" x14ac:dyDescent="0.25">
      <c r="A8" t="s">
        <v>80</v>
      </c>
      <c r="B8" s="25">
        <v>45260</v>
      </c>
      <c r="C8" s="23">
        <v>2023</v>
      </c>
      <c r="D8" t="s">
        <v>257</v>
      </c>
      <c r="E8" t="s">
        <v>258</v>
      </c>
      <c r="F8" s="26">
        <v>2305830600</v>
      </c>
      <c r="G8" s="26">
        <v>4783</v>
      </c>
      <c r="H8" t="s">
        <v>123</v>
      </c>
      <c r="I8" t="s">
        <v>266</v>
      </c>
    </row>
    <row r="9" spans="1:9" x14ac:dyDescent="0.25">
      <c r="A9" t="s">
        <v>164</v>
      </c>
      <c r="B9" s="25">
        <v>45478</v>
      </c>
      <c r="C9" s="23">
        <v>2024</v>
      </c>
      <c r="D9" t="s">
        <v>257</v>
      </c>
      <c r="E9" t="s">
        <v>258</v>
      </c>
      <c r="F9" s="26">
        <v>2183203400</v>
      </c>
      <c r="G9" s="26">
        <v>11408</v>
      </c>
      <c r="H9" t="s">
        <v>165</v>
      </c>
      <c r="I9" t="s">
        <v>284</v>
      </c>
    </row>
    <row r="10" spans="1:9" x14ac:dyDescent="0.25">
      <c r="A10" t="s">
        <v>89</v>
      </c>
      <c r="B10" s="25">
        <v>45232</v>
      </c>
      <c r="C10" s="23">
        <v>2023</v>
      </c>
      <c r="D10" t="s">
        <v>257</v>
      </c>
      <c r="E10" t="s">
        <v>258</v>
      </c>
      <c r="F10" s="26">
        <v>2171992725</v>
      </c>
      <c r="G10" s="26">
        <v>11165</v>
      </c>
      <c r="H10" t="s">
        <v>110</v>
      </c>
      <c r="I10" t="s">
        <v>267</v>
      </c>
    </row>
    <row r="11" spans="1:9" x14ac:dyDescent="0.25">
      <c r="A11" t="s">
        <v>83</v>
      </c>
      <c r="B11" s="25">
        <v>45468</v>
      </c>
      <c r="C11" s="23">
        <v>2024</v>
      </c>
      <c r="D11" t="s">
        <v>257</v>
      </c>
      <c r="E11" t="s">
        <v>258</v>
      </c>
      <c r="F11" s="26">
        <v>2069289990</v>
      </c>
      <c r="G11" s="26">
        <v>5795</v>
      </c>
      <c r="H11" t="s">
        <v>124</v>
      </c>
      <c r="I11" t="s">
        <v>283</v>
      </c>
    </row>
    <row r="12" spans="1:9" x14ac:dyDescent="0.25">
      <c r="A12" t="s">
        <v>69</v>
      </c>
      <c r="B12" s="25">
        <v>45328</v>
      </c>
      <c r="C12" s="23">
        <v>2024</v>
      </c>
      <c r="D12" t="s">
        <v>257</v>
      </c>
      <c r="E12" t="s">
        <v>258</v>
      </c>
      <c r="F12" s="26">
        <v>1680547585</v>
      </c>
      <c r="G12" s="26">
        <v>10079</v>
      </c>
      <c r="H12" t="s">
        <v>120</v>
      </c>
      <c r="I12" t="s">
        <v>273</v>
      </c>
    </row>
    <row r="13" spans="1:9" x14ac:dyDescent="0.25">
      <c r="A13" t="s">
        <v>74</v>
      </c>
      <c r="B13" s="25">
        <v>45275</v>
      </c>
      <c r="C13" s="23">
        <v>2023</v>
      </c>
      <c r="D13" t="s">
        <v>257</v>
      </c>
      <c r="E13" t="s">
        <v>259</v>
      </c>
      <c r="F13" s="26">
        <v>1574072850</v>
      </c>
      <c r="G13" s="26">
        <v>46256</v>
      </c>
      <c r="H13" t="s">
        <v>121</v>
      </c>
      <c r="I13" t="s">
        <v>264</v>
      </c>
    </row>
    <row r="14" spans="1:9" x14ac:dyDescent="0.25">
      <c r="A14" t="s">
        <v>66</v>
      </c>
      <c r="B14" s="25">
        <v>45335</v>
      </c>
      <c r="C14" s="23">
        <v>2024</v>
      </c>
      <c r="D14" t="s">
        <v>257</v>
      </c>
      <c r="E14" t="s">
        <v>258</v>
      </c>
      <c r="F14" s="26">
        <v>1464214500</v>
      </c>
      <c r="G14" s="26">
        <v>36878</v>
      </c>
      <c r="H14" t="s">
        <v>119</v>
      </c>
      <c r="I14" t="s">
        <v>278</v>
      </c>
    </row>
    <row r="15" spans="1:9" x14ac:dyDescent="0.25">
      <c r="A15" t="s">
        <v>211</v>
      </c>
      <c r="B15" s="25">
        <v>45582</v>
      </c>
      <c r="C15" s="23">
        <v>2024</v>
      </c>
      <c r="D15" t="s">
        <v>257</v>
      </c>
      <c r="E15" t="s">
        <v>258</v>
      </c>
      <c r="F15" s="26">
        <v>1464024800</v>
      </c>
      <c r="G15" s="26">
        <v>13375</v>
      </c>
      <c r="H15" t="s">
        <v>214</v>
      </c>
      <c r="I15" t="s">
        <v>290</v>
      </c>
    </row>
    <row r="16" spans="1:9" x14ac:dyDescent="0.25">
      <c r="A16" t="s">
        <v>30</v>
      </c>
      <c r="B16" s="25">
        <v>45447</v>
      </c>
      <c r="C16" s="23">
        <v>2024</v>
      </c>
      <c r="D16" t="s">
        <v>257</v>
      </c>
      <c r="E16" t="s">
        <v>258</v>
      </c>
      <c r="F16" s="26">
        <v>1341306000</v>
      </c>
      <c r="G16" s="26">
        <v>9386</v>
      </c>
      <c r="H16" t="s">
        <v>31</v>
      </c>
      <c r="I16" t="s">
        <v>282</v>
      </c>
    </row>
    <row r="17" spans="1:9" x14ac:dyDescent="0.25">
      <c r="A17" t="s">
        <v>57</v>
      </c>
      <c r="B17" s="25">
        <v>45394</v>
      </c>
      <c r="C17" s="23">
        <v>2024</v>
      </c>
      <c r="D17" t="s">
        <v>257</v>
      </c>
      <c r="E17" t="s">
        <v>258</v>
      </c>
      <c r="F17" s="26">
        <v>1333227850</v>
      </c>
      <c r="G17" s="26">
        <v>15757</v>
      </c>
      <c r="H17" t="s">
        <v>117</v>
      </c>
      <c r="I17" t="s">
        <v>274</v>
      </c>
    </row>
    <row r="18" spans="1:9" x14ac:dyDescent="0.25">
      <c r="A18" t="s">
        <v>54</v>
      </c>
      <c r="B18" s="25">
        <v>45212</v>
      </c>
      <c r="C18" s="23">
        <v>2023</v>
      </c>
      <c r="D18" t="s">
        <v>257</v>
      </c>
      <c r="E18" t="s">
        <v>258</v>
      </c>
      <c r="F18" s="26">
        <v>1191532941</v>
      </c>
      <c r="G18" s="26">
        <v>27816</v>
      </c>
      <c r="H18" t="s">
        <v>116</v>
      </c>
      <c r="I18" t="s">
        <v>265</v>
      </c>
    </row>
    <row r="19" spans="1:9" x14ac:dyDescent="0.25">
      <c r="A19" t="s">
        <v>60</v>
      </c>
      <c r="B19" s="25">
        <v>45380</v>
      </c>
      <c r="C19" s="23">
        <v>2024</v>
      </c>
      <c r="D19" t="s">
        <v>257</v>
      </c>
      <c r="E19" t="s">
        <v>259</v>
      </c>
      <c r="F19" s="26">
        <v>1032278625</v>
      </c>
      <c r="G19" s="26">
        <v>66445</v>
      </c>
      <c r="H19" t="s">
        <v>111</v>
      </c>
      <c r="I19" t="s">
        <v>277</v>
      </c>
    </row>
    <row r="20" spans="1:9" x14ac:dyDescent="0.25">
      <c r="A20" t="s">
        <v>205</v>
      </c>
      <c r="B20" s="25">
        <v>45566</v>
      </c>
      <c r="C20" s="23">
        <v>2024</v>
      </c>
      <c r="D20" t="s">
        <v>257</v>
      </c>
      <c r="E20" t="s">
        <v>258</v>
      </c>
      <c r="F20" s="26">
        <v>1020861355</v>
      </c>
      <c r="G20" s="26">
        <v>10954</v>
      </c>
      <c r="H20" t="s">
        <v>206</v>
      </c>
      <c r="I20" t="s">
        <v>289</v>
      </c>
    </row>
    <row r="21" spans="1:9" x14ac:dyDescent="0.25">
      <c r="A21" t="s">
        <v>63</v>
      </c>
      <c r="B21" s="25">
        <v>45344</v>
      </c>
      <c r="C21" s="23">
        <v>2024</v>
      </c>
      <c r="D21" t="s">
        <v>257</v>
      </c>
      <c r="E21" t="s">
        <v>258</v>
      </c>
      <c r="F21" s="26">
        <v>820406700</v>
      </c>
      <c r="G21" s="26">
        <v>3650</v>
      </c>
      <c r="H21" t="s">
        <v>118</v>
      </c>
      <c r="I21" t="s">
        <v>276</v>
      </c>
    </row>
    <row r="22" spans="1:9" x14ac:dyDescent="0.25">
      <c r="A22" t="s">
        <v>172</v>
      </c>
      <c r="B22" s="25">
        <v>45485</v>
      </c>
      <c r="C22" s="23">
        <v>2024</v>
      </c>
      <c r="D22" t="s">
        <v>257</v>
      </c>
      <c r="E22" t="s">
        <v>258</v>
      </c>
      <c r="F22" s="26">
        <v>820186800</v>
      </c>
      <c r="G22" s="26">
        <v>2985</v>
      </c>
      <c r="H22" t="s">
        <v>202</v>
      </c>
      <c r="I22" t="s">
        <v>286</v>
      </c>
    </row>
    <row r="23" spans="1:9" x14ac:dyDescent="0.25">
      <c r="A23" t="s">
        <v>54</v>
      </c>
      <c r="B23" s="25">
        <v>45401</v>
      </c>
      <c r="C23" s="23">
        <v>2024</v>
      </c>
      <c r="D23" t="s">
        <v>257</v>
      </c>
      <c r="E23" t="s">
        <v>259</v>
      </c>
      <c r="F23" s="26">
        <v>750793455</v>
      </c>
      <c r="G23" s="26">
        <v>32064</v>
      </c>
      <c r="H23" t="s">
        <v>116</v>
      </c>
      <c r="I23" t="s">
        <v>275</v>
      </c>
    </row>
    <row r="24" spans="1:9" x14ac:dyDescent="0.25">
      <c r="A24" t="s">
        <v>83</v>
      </c>
      <c r="B24" s="25">
        <v>45252</v>
      </c>
      <c r="C24" s="23">
        <v>2023</v>
      </c>
      <c r="D24" t="s">
        <v>257</v>
      </c>
      <c r="E24" t="s">
        <v>259</v>
      </c>
      <c r="F24" s="26">
        <v>693532950</v>
      </c>
      <c r="G24" s="26">
        <v>36065</v>
      </c>
      <c r="H24" t="s">
        <v>124</v>
      </c>
      <c r="I24" t="s">
        <v>271</v>
      </c>
    </row>
    <row r="25" spans="1:9" x14ac:dyDescent="0.25">
      <c r="A25" t="s">
        <v>66</v>
      </c>
      <c r="B25" s="25">
        <v>45335</v>
      </c>
      <c r="C25" s="23">
        <v>2024</v>
      </c>
      <c r="D25" t="s">
        <v>257</v>
      </c>
      <c r="E25" t="s">
        <v>259</v>
      </c>
      <c r="F25" s="26">
        <v>672772500</v>
      </c>
      <c r="G25" s="26">
        <v>64526</v>
      </c>
      <c r="H25" t="s">
        <v>119</v>
      </c>
      <c r="I25" t="s">
        <v>278</v>
      </c>
    </row>
    <row r="26" spans="1:9" x14ac:dyDescent="0.25">
      <c r="A26" t="s">
        <v>54</v>
      </c>
      <c r="B26" s="25">
        <v>45212</v>
      </c>
      <c r="C26" s="23">
        <v>2023</v>
      </c>
      <c r="D26" t="s">
        <v>257</v>
      </c>
      <c r="E26" t="s">
        <v>259</v>
      </c>
      <c r="F26" s="26">
        <v>653221125</v>
      </c>
      <c r="G26" s="26">
        <v>59303</v>
      </c>
      <c r="H26" t="s">
        <v>116</v>
      </c>
      <c r="I26" t="s">
        <v>265</v>
      </c>
    </row>
    <row r="27" spans="1:9" x14ac:dyDescent="0.25">
      <c r="A27" t="s">
        <v>50</v>
      </c>
      <c r="B27" s="25">
        <v>45408</v>
      </c>
      <c r="C27" s="23">
        <v>2024</v>
      </c>
      <c r="D27" t="s">
        <v>257</v>
      </c>
      <c r="E27" t="s">
        <v>259</v>
      </c>
      <c r="F27" s="26">
        <v>545457500</v>
      </c>
      <c r="G27" s="26">
        <v>91356</v>
      </c>
      <c r="H27" t="s">
        <v>115</v>
      </c>
      <c r="I27" t="s">
        <v>281</v>
      </c>
    </row>
    <row r="28" spans="1:9" x14ac:dyDescent="0.25">
      <c r="A28" t="s">
        <v>209</v>
      </c>
      <c r="B28" s="25">
        <v>45572</v>
      </c>
      <c r="C28" s="23">
        <v>2024</v>
      </c>
      <c r="D28" t="s">
        <v>257</v>
      </c>
      <c r="E28" t="s">
        <v>258</v>
      </c>
      <c r="F28" s="26">
        <v>487455263</v>
      </c>
      <c r="G28" s="26">
        <v>1165</v>
      </c>
      <c r="H28" t="s">
        <v>210</v>
      </c>
      <c r="I28" t="s">
        <v>285</v>
      </c>
    </row>
    <row r="29" spans="1:9" x14ac:dyDescent="0.25">
      <c r="A29" t="s">
        <v>89</v>
      </c>
      <c r="B29" s="25">
        <v>45232</v>
      </c>
      <c r="C29" s="23">
        <v>2023</v>
      </c>
      <c r="D29" t="s">
        <v>257</v>
      </c>
      <c r="E29" t="s">
        <v>259</v>
      </c>
      <c r="F29" s="26">
        <v>472000500</v>
      </c>
      <c r="G29" s="26">
        <v>25167</v>
      </c>
      <c r="H29" t="s">
        <v>110</v>
      </c>
      <c r="I29" t="s">
        <v>267</v>
      </c>
    </row>
    <row r="30" spans="1:9" x14ac:dyDescent="0.25">
      <c r="A30" t="s">
        <v>80</v>
      </c>
      <c r="B30" s="25">
        <v>45260</v>
      </c>
      <c r="C30" s="23">
        <v>2023</v>
      </c>
      <c r="D30" t="s">
        <v>257</v>
      </c>
      <c r="E30" t="s">
        <v>259</v>
      </c>
      <c r="F30" s="26">
        <v>443802600</v>
      </c>
      <c r="G30" s="26">
        <v>7051</v>
      </c>
      <c r="H30" t="s">
        <v>123</v>
      </c>
      <c r="I30" t="s">
        <v>266</v>
      </c>
    </row>
    <row r="31" spans="1:9" x14ac:dyDescent="0.25">
      <c r="A31" t="s">
        <v>92</v>
      </c>
      <c r="B31" s="25">
        <v>45198</v>
      </c>
      <c r="C31" s="23">
        <v>2023</v>
      </c>
      <c r="D31" t="s">
        <v>257</v>
      </c>
      <c r="E31" t="s">
        <v>259</v>
      </c>
      <c r="F31" s="26">
        <v>413766172.80000007</v>
      </c>
      <c r="G31" s="26">
        <v>12125</v>
      </c>
      <c r="H31" t="s">
        <v>126</v>
      </c>
      <c r="I31" t="s">
        <v>269</v>
      </c>
    </row>
    <row r="32" spans="1:9" x14ac:dyDescent="0.25">
      <c r="A32" t="s">
        <v>69</v>
      </c>
      <c r="B32" s="25">
        <v>45328</v>
      </c>
      <c r="C32" s="23">
        <v>2024</v>
      </c>
      <c r="D32" t="s">
        <v>257</v>
      </c>
      <c r="E32" t="s">
        <v>259</v>
      </c>
      <c r="F32" s="26">
        <v>404158920</v>
      </c>
      <c r="G32" s="26">
        <v>29244</v>
      </c>
      <c r="H32" t="s">
        <v>120</v>
      </c>
      <c r="I32" t="s">
        <v>273</v>
      </c>
    </row>
    <row r="33" spans="1:9" x14ac:dyDescent="0.25">
      <c r="A33" t="s">
        <v>86</v>
      </c>
      <c r="B33" s="25">
        <v>45251</v>
      </c>
      <c r="C33" s="23">
        <v>2023</v>
      </c>
      <c r="D33" t="s">
        <v>257</v>
      </c>
      <c r="E33" t="s">
        <v>258</v>
      </c>
      <c r="F33" s="26">
        <v>337416500</v>
      </c>
      <c r="G33" s="26">
        <v>2930</v>
      </c>
      <c r="H33" t="s">
        <v>125</v>
      </c>
      <c r="I33" t="s">
        <v>268</v>
      </c>
    </row>
    <row r="34" spans="1:9" x14ac:dyDescent="0.25">
      <c r="A34" t="s">
        <v>63</v>
      </c>
      <c r="B34" s="25">
        <v>45344</v>
      </c>
      <c r="C34" s="23">
        <v>2024</v>
      </c>
      <c r="D34" t="s">
        <v>257</v>
      </c>
      <c r="E34" t="s">
        <v>259</v>
      </c>
      <c r="F34" s="26">
        <v>310719350</v>
      </c>
      <c r="G34" s="26">
        <v>6402</v>
      </c>
      <c r="H34" t="s">
        <v>118</v>
      </c>
      <c r="I34" t="s">
        <v>276</v>
      </c>
    </row>
    <row r="35" spans="1:9" x14ac:dyDescent="0.25">
      <c r="A35" t="s">
        <v>30</v>
      </c>
      <c r="B35" s="25">
        <v>45447</v>
      </c>
      <c r="C35" s="23">
        <v>2024</v>
      </c>
      <c r="D35" t="s">
        <v>257</v>
      </c>
      <c r="E35" t="s">
        <v>259</v>
      </c>
      <c r="F35" s="26">
        <v>294087300</v>
      </c>
      <c r="G35" s="26">
        <v>21473</v>
      </c>
      <c r="H35" t="s">
        <v>31</v>
      </c>
      <c r="I35" t="s">
        <v>282</v>
      </c>
    </row>
    <row r="36" spans="1:9" x14ac:dyDescent="0.25">
      <c r="A36" t="s">
        <v>77</v>
      </c>
      <c r="B36" s="25">
        <v>45267</v>
      </c>
      <c r="C36" s="23">
        <v>2023</v>
      </c>
      <c r="D36" t="s">
        <v>257</v>
      </c>
      <c r="E36" t="s">
        <v>258</v>
      </c>
      <c r="F36" s="26">
        <v>289934400</v>
      </c>
      <c r="G36" s="26">
        <v>1856</v>
      </c>
      <c r="H36" t="s">
        <v>122</v>
      </c>
      <c r="I36" t="s">
        <v>263</v>
      </c>
    </row>
    <row r="37" spans="1:9" x14ac:dyDescent="0.25">
      <c r="A37" t="s">
        <v>86</v>
      </c>
      <c r="B37" s="25">
        <v>45251</v>
      </c>
      <c r="C37" s="23">
        <v>2023</v>
      </c>
      <c r="D37" t="s">
        <v>257</v>
      </c>
      <c r="E37" t="s">
        <v>259</v>
      </c>
      <c r="F37" s="26">
        <v>274036750</v>
      </c>
      <c r="G37" s="26">
        <v>9697</v>
      </c>
      <c r="H37" t="s">
        <v>125</v>
      </c>
      <c r="I37" t="s">
        <v>268</v>
      </c>
    </row>
    <row r="38" spans="1:9" x14ac:dyDescent="0.25">
      <c r="A38" t="s">
        <v>164</v>
      </c>
      <c r="B38" s="25">
        <v>45478</v>
      </c>
      <c r="C38" s="23">
        <v>2024</v>
      </c>
      <c r="D38" t="s">
        <v>257</v>
      </c>
      <c r="E38" t="s">
        <v>259</v>
      </c>
      <c r="F38" s="26">
        <v>252891800</v>
      </c>
      <c r="G38" s="26">
        <v>38308</v>
      </c>
      <c r="H38" t="s">
        <v>165</v>
      </c>
      <c r="I38" t="s">
        <v>284</v>
      </c>
    </row>
    <row r="39" spans="1:9" x14ac:dyDescent="0.25">
      <c r="A39" t="s">
        <v>57</v>
      </c>
      <c r="B39" s="25">
        <v>45394</v>
      </c>
      <c r="C39" s="23">
        <v>2024</v>
      </c>
      <c r="D39" t="s">
        <v>257</v>
      </c>
      <c r="E39" t="s">
        <v>259</v>
      </c>
      <c r="F39" s="26">
        <v>250801400</v>
      </c>
      <c r="G39" s="26">
        <v>27949</v>
      </c>
      <c r="H39" t="s">
        <v>117</v>
      </c>
      <c r="I39" t="s">
        <v>274</v>
      </c>
    </row>
    <row r="40" spans="1:9" x14ac:dyDescent="0.25">
      <c r="A40" t="s">
        <v>101</v>
      </c>
      <c r="B40" s="25">
        <v>45079</v>
      </c>
      <c r="C40" s="23">
        <v>2023</v>
      </c>
      <c r="D40" t="s">
        <v>257</v>
      </c>
      <c r="E40" t="s">
        <v>258</v>
      </c>
      <c r="F40" s="26">
        <v>239633417.25</v>
      </c>
      <c r="G40" s="26">
        <v>302</v>
      </c>
      <c r="H40" t="s">
        <v>128</v>
      </c>
      <c r="I40" t="s">
        <v>270</v>
      </c>
    </row>
    <row r="41" spans="1:9" x14ac:dyDescent="0.25">
      <c r="A41" t="s">
        <v>217</v>
      </c>
      <c r="B41" s="25">
        <v>45595</v>
      </c>
      <c r="C41" s="23">
        <v>2024</v>
      </c>
      <c r="D41" t="s">
        <v>257</v>
      </c>
      <c r="E41" t="s">
        <v>258</v>
      </c>
      <c r="F41" s="26">
        <v>229802600</v>
      </c>
      <c r="G41" s="26">
        <v>133</v>
      </c>
      <c r="H41" t="s">
        <v>218</v>
      </c>
      <c r="I41" t="s">
        <v>291</v>
      </c>
    </row>
    <row r="42" spans="1:9" x14ac:dyDescent="0.25">
      <c r="A42" t="s">
        <v>72</v>
      </c>
      <c r="B42" s="25">
        <v>45288</v>
      </c>
      <c r="C42" s="23">
        <v>2023</v>
      </c>
      <c r="D42" t="s">
        <v>257</v>
      </c>
      <c r="E42" t="s">
        <v>259</v>
      </c>
      <c r="F42" s="26">
        <v>197110250</v>
      </c>
      <c r="G42" s="26">
        <v>1975</v>
      </c>
      <c r="H42" t="s">
        <v>108</v>
      </c>
      <c r="I42" t="s">
        <v>272</v>
      </c>
    </row>
    <row r="43" spans="1:9" x14ac:dyDescent="0.25">
      <c r="A43" t="s">
        <v>211</v>
      </c>
      <c r="B43" s="25">
        <v>45582</v>
      </c>
      <c r="C43" s="23">
        <v>2024</v>
      </c>
      <c r="D43" t="s">
        <v>257</v>
      </c>
      <c r="E43" t="s">
        <v>259</v>
      </c>
      <c r="F43" s="26">
        <v>172005750</v>
      </c>
      <c r="G43" s="26">
        <v>29804</v>
      </c>
      <c r="H43" t="s">
        <v>214</v>
      </c>
      <c r="I43" t="s">
        <v>290</v>
      </c>
    </row>
    <row r="44" spans="1:9" x14ac:dyDescent="0.25">
      <c r="A44" t="s">
        <v>175</v>
      </c>
      <c r="B44" s="25">
        <v>45503</v>
      </c>
      <c r="C44" s="23">
        <v>2024</v>
      </c>
      <c r="D44" t="s">
        <v>257</v>
      </c>
      <c r="E44" t="s">
        <v>258</v>
      </c>
      <c r="F44" s="26">
        <v>171742962</v>
      </c>
      <c r="G44" s="26">
        <v>182</v>
      </c>
      <c r="H44" t="s">
        <v>176</v>
      </c>
      <c r="I44" t="s">
        <v>288</v>
      </c>
    </row>
    <row r="45" spans="1:9" x14ac:dyDescent="0.25">
      <c r="A45" t="s">
        <v>83</v>
      </c>
      <c r="B45" s="25">
        <v>45468</v>
      </c>
      <c r="C45" s="23">
        <v>2024</v>
      </c>
      <c r="D45" t="s">
        <v>257</v>
      </c>
      <c r="E45" t="s">
        <v>259</v>
      </c>
      <c r="F45" s="26">
        <v>169335360</v>
      </c>
      <c r="G45" s="26">
        <v>10274</v>
      </c>
      <c r="H45" t="s">
        <v>124</v>
      </c>
      <c r="I45" t="s">
        <v>283</v>
      </c>
    </row>
    <row r="46" spans="1:9" x14ac:dyDescent="0.25">
      <c r="A46" t="s">
        <v>77</v>
      </c>
      <c r="B46" s="25">
        <v>45267</v>
      </c>
      <c r="C46" s="23">
        <v>2023</v>
      </c>
      <c r="D46" t="s">
        <v>257</v>
      </c>
      <c r="E46" t="s">
        <v>259</v>
      </c>
      <c r="F46" s="26">
        <v>152441800</v>
      </c>
      <c r="G46" s="26">
        <v>4329</v>
      </c>
      <c r="H46" t="s">
        <v>122</v>
      </c>
      <c r="I46" t="s">
        <v>263</v>
      </c>
    </row>
    <row r="47" spans="1:9" x14ac:dyDescent="0.25">
      <c r="A47" t="s">
        <v>169</v>
      </c>
      <c r="B47" s="25">
        <v>45490</v>
      </c>
      <c r="C47" s="23">
        <v>2024</v>
      </c>
      <c r="D47" t="s">
        <v>257</v>
      </c>
      <c r="E47" t="s">
        <v>258</v>
      </c>
      <c r="F47" s="26">
        <v>151326450</v>
      </c>
      <c r="G47" s="26">
        <v>20</v>
      </c>
      <c r="H47" t="s">
        <v>183</v>
      </c>
      <c r="I47" t="s">
        <v>287</v>
      </c>
    </row>
    <row r="48" spans="1:9" x14ac:dyDescent="0.25">
      <c r="A48" t="s">
        <v>101</v>
      </c>
      <c r="B48" s="25">
        <v>45079</v>
      </c>
      <c r="C48" s="23">
        <v>2023</v>
      </c>
      <c r="D48" t="s">
        <v>257</v>
      </c>
      <c r="E48" t="s">
        <v>259</v>
      </c>
      <c r="F48" s="26">
        <v>141333963.75</v>
      </c>
      <c r="G48" s="26">
        <v>564</v>
      </c>
      <c r="H48" t="s">
        <v>128</v>
      </c>
      <c r="I48" t="s">
        <v>270</v>
      </c>
    </row>
    <row r="49" spans="1:9" x14ac:dyDescent="0.25">
      <c r="A49" t="s">
        <v>172</v>
      </c>
      <c r="B49" s="25">
        <v>45485</v>
      </c>
      <c r="C49" s="23">
        <v>2024</v>
      </c>
      <c r="D49" t="s">
        <v>257</v>
      </c>
      <c r="E49" t="s">
        <v>259</v>
      </c>
      <c r="F49" s="26">
        <v>129446000</v>
      </c>
      <c r="G49" s="26">
        <v>5731</v>
      </c>
      <c r="H49" t="s">
        <v>202</v>
      </c>
      <c r="I49" t="s">
        <v>286</v>
      </c>
    </row>
    <row r="50" spans="1:9" x14ac:dyDescent="0.25">
      <c r="A50" t="s">
        <v>104</v>
      </c>
      <c r="B50" s="25">
        <v>45041</v>
      </c>
      <c r="C50" s="23">
        <v>2023</v>
      </c>
      <c r="D50" t="s">
        <v>257</v>
      </c>
      <c r="E50" t="s">
        <v>258</v>
      </c>
      <c r="F50" s="26">
        <v>107851087.2</v>
      </c>
      <c r="G50" s="26">
        <v>1205</v>
      </c>
      <c r="H50" t="s">
        <v>129</v>
      </c>
      <c r="I50" t="s">
        <v>262</v>
      </c>
    </row>
    <row r="51" spans="1:9" x14ac:dyDescent="0.25">
      <c r="A51" t="s">
        <v>72</v>
      </c>
      <c r="B51" s="25">
        <v>45288</v>
      </c>
      <c r="C51" s="23">
        <v>2023</v>
      </c>
      <c r="D51" t="s">
        <v>257</v>
      </c>
      <c r="E51" t="s">
        <v>258</v>
      </c>
      <c r="F51" s="26">
        <v>69232250</v>
      </c>
      <c r="G51" s="26">
        <v>968</v>
      </c>
      <c r="H51" t="s">
        <v>108</v>
      </c>
      <c r="I51" t="s">
        <v>272</v>
      </c>
    </row>
    <row r="52" spans="1:9" x14ac:dyDescent="0.25">
      <c r="A52" t="s">
        <v>104</v>
      </c>
      <c r="B52" s="25">
        <v>45041</v>
      </c>
      <c r="C52" s="23">
        <v>2023</v>
      </c>
      <c r="D52" t="s">
        <v>257</v>
      </c>
      <c r="E52" t="s">
        <v>259</v>
      </c>
      <c r="F52" s="26">
        <v>46517680.799999975</v>
      </c>
      <c r="G52" s="26">
        <v>1490</v>
      </c>
      <c r="H52" t="s">
        <v>129</v>
      </c>
      <c r="I52" t="s">
        <v>262</v>
      </c>
    </row>
    <row r="53" spans="1:9" x14ac:dyDescent="0.25">
      <c r="A53" t="s">
        <v>217</v>
      </c>
      <c r="B53" s="25">
        <v>45595</v>
      </c>
      <c r="C53" s="23">
        <v>2024</v>
      </c>
      <c r="D53" t="s">
        <v>257</v>
      </c>
      <c r="E53" t="s">
        <v>259</v>
      </c>
      <c r="F53" s="26">
        <v>42753725</v>
      </c>
      <c r="G53" s="26">
        <v>361</v>
      </c>
      <c r="H53" t="s">
        <v>218</v>
      </c>
      <c r="I53" t="s">
        <v>291</v>
      </c>
    </row>
    <row r="54" spans="1:9" x14ac:dyDescent="0.25">
      <c r="A54" t="s">
        <v>209</v>
      </c>
      <c r="B54" s="25">
        <v>45572</v>
      </c>
      <c r="C54" s="23">
        <v>2024</v>
      </c>
      <c r="D54" t="s">
        <v>257</v>
      </c>
      <c r="E54" t="s">
        <v>259</v>
      </c>
      <c r="F54" s="26">
        <v>42119674</v>
      </c>
      <c r="G54" s="26">
        <v>1592</v>
      </c>
      <c r="H54" t="s">
        <v>210</v>
      </c>
      <c r="I54" t="s">
        <v>285</v>
      </c>
    </row>
    <row r="55" spans="1:9" x14ac:dyDescent="0.25">
      <c r="A55" t="s">
        <v>205</v>
      </c>
      <c r="B55" s="25">
        <v>45566</v>
      </c>
      <c r="C55" s="23">
        <v>2024</v>
      </c>
      <c r="D55" t="s">
        <v>257</v>
      </c>
      <c r="E55" t="s">
        <v>259</v>
      </c>
      <c r="F55" s="26">
        <v>32326505</v>
      </c>
      <c r="G55" s="26">
        <v>12334</v>
      </c>
      <c r="H55" t="s">
        <v>206</v>
      </c>
      <c r="I55" t="s">
        <v>289</v>
      </c>
    </row>
    <row r="56" spans="1:9" x14ac:dyDescent="0.25">
      <c r="A56" t="s">
        <v>169</v>
      </c>
      <c r="B56" s="25">
        <v>45490</v>
      </c>
      <c r="C56" s="23">
        <v>2024</v>
      </c>
      <c r="D56" t="s">
        <v>257</v>
      </c>
      <c r="E56" t="s">
        <v>259</v>
      </c>
      <c r="F56" s="26">
        <v>6326100</v>
      </c>
      <c r="G56" s="26">
        <v>19</v>
      </c>
      <c r="H56" t="s">
        <v>183</v>
      </c>
      <c r="I56" t="s">
        <v>287</v>
      </c>
    </row>
    <row r="57" spans="1:9" x14ac:dyDescent="0.25">
      <c r="A57" t="s">
        <v>175</v>
      </c>
      <c r="B57" s="25">
        <v>45503</v>
      </c>
      <c r="C57" s="23">
        <v>2024</v>
      </c>
      <c r="D57" t="s">
        <v>257</v>
      </c>
      <c r="E57" t="s">
        <v>259</v>
      </c>
      <c r="F57" s="26">
        <v>5748414</v>
      </c>
      <c r="G57" s="26">
        <v>766</v>
      </c>
      <c r="H57" t="s">
        <v>176</v>
      </c>
      <c r="I57" t="s">
        <v>288</v>
      </c>
    </row>
  </sheetData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2"/>
  <sheetViews>
    <sheetView workbookViewId="0"/>
  </sheetViews>
  <sheetFormatPr defaultRowHeight="12.75" x14ac:dyDescent="0.2"/>
  <cols>
    <col min="1" max="16384" width="9.140625" style="100"/>
  </cols>
  <sheetData>
    <row r="1" spans="1:1" x14ac:dyDescent="0.2">
      <c r="A1" s="101" t="s">
        <v>446</v>
      </c>
    </row>
    <row r="2" spans="1:1" x14ac:dyDescent="0.2">
      <c r="A2" s="100" t="s">
        <v>447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11"/>
  <sheetViews>
    <sheetView workbookViewId="0"/>
  </sheetViews>
  <sheetFormatPr defaultRowHeight="12.75" x14ac:dyDescent="0.2"/>
  <cols>
    <col min="1" max="1" width="27.5703125" style="178" customWidth="1"/>
    <col min="2" max="2" width="15.85546875" style="178" bestFit="1" customWidth="1"/>
    <col min="3" max="3" width="13.140625" style="178" customWidth="1"/>
    <col min="4" max="16384" width="9.140625" style="178"/>
  </cols>
  <sheetData>
    <row r="1" spans="1:3" x14ac:dyDescent="0.2">
      <c r="A1" s="70" t="s">
        <v>493</v>
      </c>
    </row>
    <row r="2" spans="1:3" x14ac:dyDescent="0.2">
      <c r="A2" s="44" t="s">
        <v>439</v>
      </c>
    </row>
    <row r="4" spans="1:3" x14ac:dyDescent="0.2">
      <c r="B4" s="179" t="s">
        <v>435</v>
      </c>
      <c r="C4" s="180" t="s">
        <v>437</v>
      </c>
    </row>
    <row r="5" spans="1:3" x14ac:dyDescent="0.2">
      <c r="A5" s="181" t="s">
        <v>476</v>
      </c>
      <c r="B5" s="182" t="s">
        <v>477</v>
      </c>
      <c r="C5" s="183" t="s">
        <v>478</v>
      </c>
    </row>
    <row r="6" spans="1:3" x14ac:dyDescent="0.2">
      <c r="A6" s="184" t="s">
        <v>479</v>
      </c>
      <c r="B6" s="185">
        <v>15.641620100000001</v>
      </c>
      <c r="C6" s="186">
        <f>B6/$B$10</f>
        <v>0.19299639868242632</v>
      </c>
    </row>
    <row r="7" spans="1:3" x14ac:dyDescent="0.2">
      <c r="A7" s="184" t="s">
        <v>480</v>
      </c>
      <c r="B7" s="185">
        <v>25.779555862000002</v>
      </c>
      <c r="C7" s="186">
        <f t="shared" ref="C7:C9" si="0">B7/$B$10</f>
        <v>0.31808478975898619</v>
      </c>
    </row>
    <row r="8" spans="1:3" x14ac:dyDescent="0.2">
      <c r="A8" s="184" t="s">
        <v>481</v>
      </c>
      <c r="B8" s="185">
        <v>15.000000064</v>
      </c>
      <c r="C8" s="186">
        <f t="shared" si="0"/>
        <v>0.18507967679052403</v>
      </c>
    </row>
    <row r="9" spans="1:3" x14ac:dyDescent="0.2">
      <c r="A9" s="184" t="s">
        <v>482</v>
      </c>
      <c r="B9" s="185">
        <v>24.625</v>
      </c>
      <c r="C9" s="186">
        <f t="shared" si="0"/>
        <v>0.30383913476806335</v>
      </c>
    </row>
    <row r="10" spans="1:3" x14ac:dyDescent="0.2">
      <c r="A10" s="187" t="s">
        <v>161</v>
      </c>
      <c r="B10" s="188">
        <v>81.046176026000012</v>
      </c>
      <c r="C10" s="189"/>
    </row>
    <row r="11" spans="1:3" x14ac:dyDescent="0.2">
      <c r="B11" s="190"/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10"/>
  <sheetViews>
    <sheetView workbookViewId="0"/>
  </sheetViews>
  <sheetFormatPr defaultRowHeight="12.75" x14ac:dyDescent="0.2"/>
  <cols>
    <col min="1" max="1" width="19.5703125" style="178" bestFit="1" customWidth="1"/>
    <col min="2" max="2" width="15.85546875" style="178" bestFit="1" customWidth="1"/>
    <col min="3" max="3" width="16.140625" style="178" bestFit="1" customWidth="1"/>
    <col min="4" max="16384" width="9.140625" style="178"/>
  </cols>
  <sheetData>
    <row r="1" spans="1:3" x14ac:dyDescent="0.2">
      <c r="A1" s="70" t="s">
        <v>492</v>
      </c>
    </row>
    <row r="2" spans="1:3" x14ac:dyDescent="0.2">
      <c r="A2" s="44" t="s">
        <v>439</v>
      </c>
    </row>
    <row r="3" spans="1:3" x14ac:dyDescent="0.2">
      <c r="A3" s="191"/>
      <c r="B3" s="190"/>
    </row>
    <row r="4" spans="1:3" x14ac:dyDescent="0.2">
      <c r="A4" s="192"/>
      <c r="B4" s="179" t="s">
        <v>435</v>
      </c>
      <c r="C4" s="180" t="s">
        <v>437</v>
      </c>
    </row>
    <row r="5" spans="1:3" x14ac:dyDescent="0.2">
      <c r="A5" s="193" t="s">
        <v>483</v>
      </c>
      <c r="B5" s="182" t="s">
        <v>477</v>
      </c>
      <c r="C5" s="183" t="s">
        <v>478</v>
      </c>
    </row>
    <row r="6" spans="1:3" x14ac:dyDescent="0.2">
      <c r="A6" s="184" t="s">
        <v>484</v>
      </c>
      <c r="B6" s="194">
        <v>20.350000819000002</v>
      </c>
      <c r="C6" s="195">
        <f>B6/$B$9</f>
        <v>0.25109143721317118</v>
      </c>
    </row>
    <row r="7" spans="1:3" x14ac:dyDescent="0.2">
      <c r="A7" s="184" t="s">
        <v>485</v>
      </c>
      <c r="B7" s="194">
        <v>35.269175132000001</v>
      </c>
      <c r="C7" s="195">
        <f t="shared" ref="C7:C8" si="0">B7/$B$9</f>
        <v>0.43517383374985485</v>
      </c>
    </row>
    <row r="8" spans="1:3" x14ac:dyDescent="0.2">
      <c r="A8" s="184" t="s">
        <v>486</v>
      </c>
      <c r="B8" s="194">
        <v>25.427000075000002</v>
      </c>
      <c r="C8" s="195">
        <f t="shared" si="0"/>
        <v>0.31373472903697386</v>
      </c>
    </row>
    <row r="9" spans="1:3" x14ac:dyDescent="0.2">
      <c r="A9" s="187" t="s">
        <v>161</v>
      </c>
      <c r="B9" s="196">
        <v>81.046176026000012</v>
      </c>
      <c r="C9" s="197"/>
    </row>
    <row r="10" spans="1:3" x14ac:dyDescent="0.2">
      <c r="B10" s="190"/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12"/>
  <sheetViews>
    <sheetView workbookViewId="0"/>
  </sheetViews>
  <sheetFormatPr defaultRowHeight="15" x14ac:dyDescent="0.25"/>
  <cols>
    <col min="1" max="1" width="24.5703125" style="198" customWidth="1"/>
    <col min="2" max="2" width="19.140625" style="198" customWidth="1"/>
    <col min="3" max="3" width="13.28515625" style="198" customWidth="1"/>
    <col min="4" max="16384" width="9.140625" style="198"/>
  </cols>
  <sheetData>
    <row r="1" spans="1:3" x14ac:dyDescent="0.25">
      <c r="A1" s="50" t="s">
        <v>494</v>
      </c>
    </row>
    <row r="2" spans="1:3" x14ac:dyDescent="0.25">
      <c r="A2" s="44" t="s">
        <v>439</v>
      </c>
    </row>
    <row r="4" spans="1:3" x14ac:dyDescent="0.25">
      <c r="A4" s="178"/>
      <c r="B4" s="179" t="s">
        <v>435</v>
      </c>
      <c r="C4" s="180" t="s">
        <v>437</v>
      </c>
    </row>
    <row r="5" spans="1:3" x14ac:dyDescent="0.25">
      <c r="A5" s="181" t="s">
        <v>487</v>
      </c>
      <c r="B5" s="182" t="s">
        <v>477</v>
      </c>
      <c r="C5" s="183" t="s">
        <v>478</v>
      </c>
    </row>
    <row r="6" spans="1:3" x14ac:dyDescent="0.25">
      <c r="A6" s="199" t="s">
        <v>488</v>
      </c>
      <c r="B6" s="200">
        <v>44.452001189000001</v>
      </c>
      <c r="C6" s="201">
        <f>B6/$B$10</f>
        <v>0.54847746517663698</v>
      </c>
    </row>
    <row r="7" spans="1:3" x14ac:dyDescent="0.25">
      <c r="A7" s="199" t="s">
        <v>489</v>
      </c>
      <c r="B7" s="200">
        <v>24.21461948</v>
      </c>
      <c r="C7" s="201">
        <f t="shared" ref="C7:C9" si="0">B7/$B$10</f>
        <v>0.29877559518948599</v>
      </c>
    </row>
    <row r="8" spans="1:3" x14ac:dyDescent="0.25">
      <c r="A8" s="199" t="s">
        <v>490</v>
      </c>
      <c r="B8" s="200">
        <v>0.87955535699999998</v>
      </c>
      <c r="C8" s="201">
        <f t="shared" si="0"/>
        <v>1.0852521366558177E-2</v>
      </c>
    </row>
    <row r="9" spans="1:3" x14ac:dyDescent="0.25">
      <c r="A9" s="199" t="s">
        <v>491</v>
      </c>
      <c r="B9" s="200">
        <v>11.5</v>
      </c>
      <c r="C9" s="201">
        <f t="shared" si="0"/>
        <v>0.14189441826731894</v>
      </c>
    </row>
    <row r="10" spans="1:3" x14ac:dyDescent="0.25">
      <c r="A10" s="202" t="s">
        <v>161</v>
      </c>
      <c r="B10" s="203">
        <v>81.046176025999998</v>
      </c>
      <c r="C10" s="204"/>
    </row>
    <row r="12" spans="1:3" x14ac:dyDescent="0.25">
      <c r="B12" s="205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9"/>
  <sheetViews>
    <sheetView workbookViewId="0"/>
  </sheetViews>
  <sheetFormatPr defaultRowHeight="12.75" x14ac:dyDescent="0.2"/>
  <cols>
    <col min="1" max="1" width="29.7109375" style="44" customWidth="1"/>
    <col min="2" max="2" width="57.140625" style="105" bestFit="1" customWidth="1"/>
    <col min="3" max="16384" width="9.140625" style="44"/>
  </cols>
  <sheetData>
    <row r="1" spans="1:2" x14ac:dyDescent="0.2">
      <c r="A1" s="50" t="s">
        <v>495</v>
      </c>
    </row>
    <row r="2" spans="1:2" x14ac:dyDescent="0.2">
      <c r="A2" s="44" t="s">
        <v>439</v>
      </c>
    </row>
    <row r="4" spans="1:2" x14ac:dyDescent="0.2">
      <c r="B4" s="120" t="s">
        <v>435</v>
      </c>
    </row>
    <row r="5" spans="1:2" x14ac:dyDescent="0.2">
      <c r="A5" s="112"/>
      <c r="B5" s="117" t="s">
        <v>450</v>
      </c>
    </row>
    <row r="6" spans="1:2" x14ac:dyDescent="0.2">
      <c r="A6" s="116" t="s">
        <v>430</v>
      </c>
      <c r="B6" s="105">
        <v>6615.4910069999996</v>
      </c>
    </row>
    <row r="7" spans="1:2" x14ac:dyDescent="0.2">
      <c r="A7" s="116" t="s">
        <v>429</v>
      </c>
      <c r="B7" s="105">
        <v>40946.587712</v>
      </c>
    </row>
    <row r="8" spans="1:2" x14ac:dyDescent="0.2">
      <c r="A8" s="116" t="s">
        <v>428</v>
      </c>
      <c r="B8" s="105">
        <v>54575.000463999997</v>
      </c>
    </row>
    <row r="9" spans="1:2" x14ac:dyDescent="0.2">
      <c r="A9" s="118" t="s">
        <v>161</v>
      </c>
      <c r="B9" s="119">
        <v>102137.07918299999</v>
      </c>
    </row>
  </sheetData>
  <sortState ref="A11:B14">
    <sortCondition ref="B11"/>
  </sortState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F40"/>
  <sheetViews>
    <sheetView workbookViewId="0"/>
  </sheetViews>
  <sheetFormatPr defaultRowHeight="12.75" x14ac:dyDescent="0.2"/>
  <cols>
    <col min="1" max="1" width="15.7109375" style="44" bestFit="1" customWidth="1"/>
    <col min="2" max="2" width="19.5703125" style="44" bestFit="1" customWidth="1"/>
    <col min="3" max="13" width="8.42578125" style="44" customWidth="1"/>
    <col min="14" max="16384" width="9.140625" style="44"/>
  </cols>
  <sheetData>
    <row r="1" spans="1:6" x14ac:dyDescent="0.2">
      <c r="A1" s="50" t="s">
        <v>496</v>
      </c>
    </row>
    <row r="2" spans="1:6" x14ac:dyDescent="0.2">
      <c r="A2" s="44" t="s">
        <v>439</v>
      </c>
    </row>
    <row r="4" spans="1:6" x14ac:dyDescent="0.2">
      <c r="B4" s="97" t="s">
        <v>435</v>
      </c>
    </row>
    <row r="5" spans="1:6" x14ac:dyDescent="0.2">
      <c r="A5" s="103"/>
      <c r="B5" s="103" t="s">
        <v>333</v>
      </c>
      <c r="F5" s="121"/>
    </row>
    <row r="6" spans="1:6" x14ac:dyDescent="0.2">
      <c r="A6" s="125" t="s">
        <v>365</v>
      </c>
      <c r="B6" s="55">
        <v>19221.555937000001</v>
      </c>
      <c r="F6" s="121"/>
    </row>
    <row r="7" spans="1:6" x14ac:dyDescent="0.2">
      <c r="A7" s="125" t="s">
        <v>366</v>
      </c>
      <c r="B7" s="55">
        <v>27925</v>
      </c>
      <c r="F7" s="122"/>
    </row>
    <row r="8" spans="1:6" x14ac:dyDescent="0.2">
      <c r="A8" s="125" t="s">
        <v>367</v>
      </c>
      <c r="B8" s="55">
        <v>33899.620088999996</v>
      </c>
    </row>
    <row r="20" spans="1:2" x14ac:dyDescent="0.2">
      <c r="A20" s="123"/>
      <c r="B20" s="123"/>
    </row>
    <row r="21" spans="1:2" x14ac:dyDescent="0.2">
      <c r="A21" s="124"/>
      <c r="B21" s="124"/>
    </row>
    <row r="22" spans="1:2" x14ac:dyDescent="0.2">
      <c r="A22" s="124"/>
      <c r="B22" s="124"/>
    </row>
    <row r="23" spans="1:2" x14ac:dyDescent="0.2">
      <c r="A23" s="124"/>
      <c r="B23" s="124"/>
    </row>
    <row r="24" spans="1:2" x14ac:dyDescent="0.2">
      <c r="A24" s="124"/>
      <c r="B24" s="124"/>
    </row>
    <row r="25" spans="1:2" x14ac:dyDescent="0.2">
      <c r="A25" s="124"/>
      <c r="B25" s="124"/>
    </row>
    <row r="26" spans="1:2" x14ac:dyDescent="0.2">
      <c r="A26" s="124"/>
      <c r="B26" s="124"/>
    </row>
    <row r="27" spans="1:2" x14ac:dyDescent="0.2">
      <c r="A27" s="124"/>
      <c r="B27" s="124"/>
    </row>
    <row r="28" spans="1:2" x14ac:dyDescent="0.2">
      <c r="A28" s="124"/>
      <c r="B28" s="123"/>
    </row>
    <row r="29" spans="1:2" x14ac:dyDescent="0.2">
      <c r="A29" s="124"/>
      <c r="B29" s="124"/>
    </row>
    <row r="30" spans="1:2" x14ac:dyDescent="0.2">
      <c r="A30" s="124"/>
      <c r="B30" s="124"/>
    </row>
    <row r="31" spans="1:2" x14ac:dyDescent="0.2">
      <c r="A31" s="124"/>
      <c r="B31" s="123"/>
    </row>
    <row r="32" spans="1:2" x14ac:dyDescent="0.2">
      <c r="A32" s="124"/>
      <c r="B32" s="123"/>
    </row>
    <row r="33" spans="1:2" x14ac:dyDescent="0.2">
      <c r="A33" s="124"/>
      <c r="B33" s="123"/>
    </row>
    <row r="34" spans="1:2" x14ac:dyDescent="0.2">
      <c r="A34" s="124"/>
      <c r="B34" s="124"/>
    </row>
    <row r="35" spans="1:2" x14ac:dyDescent="0.2">
      <c r="A35" s="124"/>
      <c r="B35" s="123"/>
    </row>
    <row r="36" spans="1:2" x14ac:dyDescent="0.2">
      <c r="A36" s="124"/>
      <c r="B36" s="124"/>
    </row>
    <row r="37" spans="1:2" x14ac:dyDescent="0.2">
      <c r="A37" s="124"/>
      <c r="B37" s="124"/>
    </row>
    <row r="38" spans="1:2" x14ac:dyDescent="0.2">
      <c r="A38" s="124"/>
      <c r="B38" s="123"/>
    </row>
    <row r="39" spans="1:2" x14ac:dyDescent="0.2">
      <c r="A39" s="124"/>
      <c r="B39" s="124"/>
    </row>
    <row r="40" spans="1:2" x14ac:dyDescent="0.2">
      <c r="A40" s="123"/>
      <c r="B40" s="123"/>
    </row>
  </sheetData>
  <sortState ref="E56:G60">
    <sortCondition ref="F38:F53"/>
  </sortState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10"/>
  <sheetViews>
    <sheetView workbookViewId="0"/>
  </sheetViews>
  <sheetFormatPr defaultRowHeight="12.75" x14ac:dyDescent="0.2"/>
  <cols>
    <col min="1" max="1" width="43.5703125" style="44" bestFit="1" customWidth="1"/>
    <col min="2" max="2" width="27" style="44" bestFit="1" customWidth="1"/>
    <col min="3" max="13" width="9.7109375" style="44" customWidth="1"/>
    <col min="14" max="16384" width="9.140625" style="44"/>
  </cols>
  <sheetData>
    <row r="1" spans="1:3" x14ac:dyDescent="0.2">
      <c r="A1" s="50" t="s">
        <v>411</v>
      </c>
    </row>
    <row r="2" spans="1:3" x14ac:dyDescent="0.2">
      <c r="A2" s="44" t="s">
        <v>439</v>
      </c>
    </row>
    <row r="4" spans="1:3" x14ac:dyDescent="0.2">
      <c r="B4" s="97" t="s">
        <v>437</v>
      </c>
    </row>
    <row r="5" spans="1:3" x14ac:dyDescent="0.2">
      <c r="A5" s="128" t="s">
        <v>410</v>
      </c>
      <c r="B5" s="128" t="s">
        <v>411</v>
      </c>
    </row>
    <row r="6" spans="1:3" x14ac:dyDescent="0.2">
      <c r="A6" s="85" t="s">
        <v>431</v>
      </c>
      <c r="B6" s="126">
        <v>7.8686993184316448E-2</v>
      </c>
    </row>
    <row r="7" spans="1:3" x14ac:dyDescent="0.2">
      <c r="A7" s="85" t="s">
        <v>374</v>
      </c>
      <c r="B7" s="126">
        <v>0.10673030256128366</v>
      </c>
    </row>
    <row r="8" spans="1:3" x14ac:dyDescent="0.2">
      <c r="A8" s="85" t="s">
        <v>373</v>
      </c>
      <c r="B8" s="126">
        <v>0.11161714244189251</v>
      </c>
    </row>
    <row r="9" spans="1:3" x14ac:dyDescent="0.2">
      <c r="A9" s="85" t="s">
        <v>375</v>
      </c>
      <c r="B9" s="127">
        <v>0.115</v>
      </c>
      <c r="C9" s="44" t="s">
        <v>409</v>
      </c>
    </row>
    <row r="10" spans="1:3" x14ac:dyDescent="0.2">
      <c r="A10" s="85" t="s">
        <v>372</v>
      </c>
      <c r="B10" s="126">
        <v>0.13488213271445817</v>
      </c>
    </row>
  </sheetData>
  <sortState ref="A2:B6">
    <sortCondition ref="B2:B6"/>
  </sortState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F9"/>
  <sheetViews>
    <sheetView workbookViewId="0"/>
  </sheetViews>
  <sheetFormatPr defaultColWidth="9.140625" defaultRowHeight="12.75" x14ac:dyDescent="0.2"/>
  <cols>
    <col min="1" max="1" width="6.5703125" style="44" bestFit="1" customWidth="1"/>
    <col min="2" max="2" width="19.28515625" style="44" bestFit="1" customWidth="1"/>
    <col min="3" max="3" width="21.28515625" style="44" bestFit="1" customWidth="1"/>
    <col min="4" max="4" width="34.85546875" style="44" bestFit="1" customWidth="1"/>
    <col min="5" max="5" width="18.140625" style="44" bestFit="1" customWidth="1"/>
    <col min="6" max="6" width="16.85546875" style="44" bestFit="1" customWidth="1"/>
    <col min="7" max="14" width="10" style="44" customWidth="1"/>
    <col min="15" max="16384" width="9.140625" style="44"/>
  </cols>
  <sheetData>
    <row r="1" spans="1:6" x14ac:dyDescent="0.2">
      <c r="A1" s="50" t="s">
        <v>451</v>
      </c>
    </row>
    <row r="2" spans="1:6" x14ac:dyDescent="0.2">
      <c r="A2" s="44" t="s">
        <v>439</v>
      </c>
    </row>
    <row r="4" spans="1:6" x14ac:dyDescent="0.2">
      <c r="B4" s="97" t="s">
        <v>437</v>
      </c>
      <c r="C4" s="97" t="s">
        <v>437</v>
      </c>
      <c r="D4" s="97" t="s">
        <v>437</v>
      </c>
    </row>
    <row r="5" spans="1:6" x14ac:dyDescent="0.2">
      <c r="A5" s="129"/>
      <c r="B5" s="52" t="s">
        <v>15</v>
      </c>
      <c r="C5" s="52" t="s">
        <v>16</v>
      </c>
      <c r="D5" s="52" t="s">
        <v>295</v>
      </c>
    </row>
    <row r="6" spans="1:6" x14ac:dyDescent="0.2">
      <c r="A6" s="129">
        <v>2024</v>
      </c>
      <c r="B6" s="130">
        <v>0.39679875262967407</v>
      </c>
      <c r="C6" s="130">
        <v>0.12546965468722796</v>
      </c>
      <c r="D6" s="130">
        <v>0.47773159268309801</v>
      </c>
    </row>
    <row r="7" spans="1:6" x14ac:dyDescent="0.2">
      <c r="A7" s="129">
        <v>2023</v>
      </c>
      <c r="B7" s="130">
        <v>0.18372075345773847</v>
      </c>
      <c r="C7" s="130">
        <v>6.0492921493386149E-2</v>
      </c>
      <c r="D7" s="130">
        <v>0.75578632504887533</v>
      </c>
    </row>
    <row r="8" spans="1:6" x14ac:dyDescent="0.2">
      <c r="A8" s="44">
        <v>2024</v>
      </c>
      <c r="B8" s="88">
        <v>40525568192.747345</v>
      </c>
      <c r="C8" s="88">
        <v>12814377599.35</v>
      </c>
      <c r="D8" s="88">
        <v>48791343492.900002</v>
      </c>
      <c r="E8" s="88">
        <v>102131289284.99734</v>
      </c>
      <c r="F8" s="88">
        <f>E8*D6</f>
        <v>48791343492.900002</v>
      </c>
    </row>
    <row r="9" spans="1:6" x14ac:dyDescent="0.2">
      <c r="A9" s="44">
        <v>2023</v>
      </c>
      <c r="B9" s="88">
        <v>23599856714.199997</v>
      </c>
      <c r="C9" s="88">
        <v>7770620643.5499992</v>
      </c>
      <c r="D9" s="88">
        <v>97084562533.149994</v>
      </c>
      <c r="E9" s="88">
        <v>128455039890.89999</v>
      </c>
      <c r="F9" s="88">
        <f>E9*D7</f>
        <v>97084562533.149994</v>
      </c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7"/>
  <sheetViews>
    <sheetView zoomScaleNormal="100" workbookViewId="0"/>
  </sheetViews>
  <sheetFormatPr defaultColWidth="9.140625" defaultRowHeight="12.75" x14ac:dyDescent="0.2"/>
  <cols>
    <col min="1" max="1" width="10.42578125" style="44" customWidth="1"/>
    <col min="2" max="2" width="33.5703125" style="44" bestFit="1" customWidth="1"/>
    <col min="3" max="3" width="35.42578125" style="44" bestFit="1" customWidth="1"/>
    <col min="4" max="4" width="17.28515625" style="44" bestFit="1" customWidth="1"/>
    <col min="5" max="5" width="9.140625" style="44"/>
    <col min="6" max="6" width="15" style="44" bestFit="1" customWidth="1"/>
    <col min="7" max="7" width="24.42578125" style="44" bestFit="1" customWidth="1"/>
    <col min="8" max="8" width="26.85546875" style="44" bestFit="1" customWidth="1"/>
    <col min="9" max="16384" width="9.140625" style="44"/>
  </cols>
  <sheetData>
    <row r="1" spans="1:3" x14ac:dyDescent="0.2">
      <c r="A1" s="70" t="s">
        <v>498</v>
      </c>
    </row>
    <row r="2" spans="1:3" x14ac:dyDescent="0.2">
      <c r="A2" s="44" t="s">
        <v>439</v>
      </c>
    </row>
    <row r="4" spans="1:3" x14ac:dyDescent="0.2">
      <c r="B4" s="97" t="s">
        <v>349</v>
      </c>
      <c r="C4" s="97" t="s">
        <v>349</v>
      </c>
    </row>
    <row r="5" spans="1:3" x14ac:dyDescent="0.2">
      <c r="A5" s="54" t="s">
        <v>292</v>
      </c>
      <c r="B5" s="54" t="s">
        <v>380</v>
      </c>
      <c r="C5" s="54" t="s">
        <v>381</v>
      </c>
    </row>
    <row r="6" spans="1:3" x14ac:dyDescent="0.2">
      <c r="A6" s="51" t="s">
        <v>244</v>
      </c>
      <c r="B6" s="131">
        <v>17.56275642045</v>
      </c>
      <c r="C6" s="131">
        <v>5.0618366423500003</v>
      </c>
    </row>
    <row r="7" spans="1:3" x14ac:dyDescent="0.2">
      <c r="A7" s="51" t="s">
        <v>243</v>
      </c>
      <c r="B7" s="131">
        <v>27.343567475</v>
      </c>
      <c r="C7" s="131">
        <v>5.1140223779999996</v>
      </c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11"/>
  <sheetViews>
    <sheetView workbookViewId="0"/>
  </sheetViews>
  <sheetFormatPr defaultRowHeight="15" x14ac:dyDescent="0.25"/>
  <cols>
    <col min="1" max="1" width="9.85546875" bestFit="1" customWidth="1"/>
    <col min="2" max="2" width="23.5703125" bestFit="1" customWidth="1"/>
    <col min="3" max="3" width="23.42578125" customWidth="1"/>
    <col min="4" max="4" width="23.5703125" bestFit="1" customWidth="1"/>
    <col min="5" max="5" width="14.28515625" bestFit="1" customWidth="1"/>
  </cols>
  <sheetData>
    <row r="1" spans="1:3" x14ac:dyDescent="0.25">
      <c r="A1" s="70" t="s">
        <v>497</v>
      </c>
    </row>
    <row r="2" spans="1:3" x14ac:dyDescent="0.25">
      <c r="A2" s="44" t="s">
        <v>439</v>
      </c>
    </row>
    <row r="4" spans="1:3" ht="30" x14ac:dyDescent="0.25">
      <c r="A4" s="216" t="s">
        <v>292</v>
      </c>
      <c r="B4" s="216" t="s">
        <v>382</v>
      </c>
      <c r="C4" s="216" t="s">
        <v>381</v>
      </c>
    </row>
    <row r="5" spans="1:3" x14ac:dyDescent="0.25">
      <c r="A5" s="215">
        <v>2023</v>
      </c>
      <c r="B5" s="212">
        <v>180.91014030100001</v>
      </c>
      <c r="C5" s="212">
        <v>24.810249102</v>
      </c>
    </row>
    <row r="6" spans="1:3" x14ac:dyDescent="0.25">
      <c r="A6" s="215">
        <v>2024</v>
      </c>
      <c r="B6" s="212">
        <v>126.69264812899999</v>
      </c>
      <c r="C6" s="212">
        <v>11.658601835999999</v>
      </c>
    </row>
    <row r="8" spans="1:3" x14ac:dyDescent="0.25">
      <c r="B8" s="1"/>
      <c r="C8" s="1"/>
    </row>
    <row r="11" spans="1:3" x14ac:dyDescent="0.25">
      <c r="B11" s="167"/>
      <c r="C11" s="167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9481"/>
  <sheetViews>
    <sheetView workbookViewId="0">
      <selection activeCell="C107" sqref="C107"/>
    </sheetView>
  </sheetViews>
  <sheetFormatPr defaultRowHeight="15" x14ac:dyDescent="0.25"/>
  <cols>
    <col min="1" max="1" width="13.7109375" customWidth="1"/>
    <col min="2" max="2" width="12.85546875" customWidth="1"/>
    <col min="3" max="3" width="10.5703125" customWidth="1"/>
    <col min="4" max="4" width="30.140625" bestFit="1" customWidth="1"/>
    <col min="5" max="5" width="13.28515625" customWidth="1"/>
    <col min="6" max="6" width="12.5703125" customWidth="1"/>
    <col min="7" max="7" width="16.42578125" style="30" bestFit="1" customWidth="1"/>
    <col min="8" max="8" width="25.28515625" bestFit="1" customWidth="1"/>
    <col min="9" max="9" width="17.7109375" customWidth="1"/>
    <col min="10" max="10" width="19.140625" customWidth="1"/>
    <col min="11" max="11" width="29.140625" customWidth="1"/>
    <col min="12" max="12" width="15" style="26" bestFit="1" customWidth="1"/>
    <col min="13" max="13" width="17.7109375" customWidth="1"/>
  </cols>
  <sheetData>
    <row r="1" spans="1:13" x14ac:dyDescent="0.25">
      <c r="A1" s="1" t="s">
        <v>247</v>
      </c>
      <c r="B1" t="s">
        <v>246</v>
      </c>
      <c r="C1" t="s">
        <v>253</v>
      </c>
      <c r="D1" t="s">
        <v>298</v>
      </c>
      <c r="E1" t="s">
        <v>299</v>
      </c>
      <c r="F1" t="s">
        <v>254</v>
      </c>
      <c r="G1" s="30" t="s">
        <v>300</v>
      </c>
      <c r="H1" s="31" t="s">
        <v>303</v>
      </c>
      <c r="I1" t="s">
        <v>316</v>
      </c>
      <c r="J1" t="s">
        <v>304</v>
      </c>
      <c r="K1" t="s">
        <v>305</v>
      </c>
      <c r="L1" s="26" t="s">
        <v>301</v>
      </c>
      <c r="M1" t="s">
        <v>302</v>
      </c>
    </row>
    <row r="2" spans="1:13" x14ac:dyDescent="0.25">
      <c r="A2" t="s">
        <v>164</v>
      </c>
      <c r="B2" s="25">
        <v>45478</v>
      </c>
      <c r="C2" t="s">
        <v>257</v>
      </c>
      <c r="D2" t="s">
        <v>32</v>
      </c>
      <c r="E2" t="s">
        <v>27</v>
      </c>
      <c r="F2" t="s">
        <v>258</v>
      </c>
      <c r="G2" s="30">
        <v>0.1</v>
      </c>
      <c r="H2" t="s">
        <v>306</v>
      </c>
      <c r="I2">
        <v>0</v>
      </c>
      <c r="J2" t="s">
        <v>228</v>
      </c>
      <c r="K2" t="s">
        <v>314</v>
      </c>
      <c r="L2" s="26">
        <v>368800</v>
      </c>
      <c r="M2">
        <v>1</v>
      </c>
    </row>
    <row r="3" spans="1:13" x14ac:dyDescent="0.25">
      <c r="A3" t="s">
        <v>172</v>
      </c>
      <c r="B3" s="25">
        <v>45485</v>
      </c>
      <c r="C3" t="s">
        <v>257</v>
      </c>
      <c r="D3" t="s">
        <v>32</v>
      </c>
      <c r="E3" t="s">
        <v>27</v>
      </c>
      <c r="F3" t="s">
        <v>258</v>
      </c>
      <c r="G3" s="30">
        <v>0.1</v>
      </c>
      <c r="H3" t="s">
        <v>306</v>
      </c>
      <c r="I3">
        <v>0</v>
      </c>
      <c r="J3" t="s">
        <v>228</v>
      </c>
      <c r="K3" t="s">
        <v>314</v>
      </c>
      <c r="L3" s="26">
        <v>1407600</v>
      </c>
      <c r="M3">
        <v>1</v>
      </c>
    </row>
    <row r="4" spans="1:13" x14ac:dyDescent="0.25">
      <c r="A4" t="s">
        <v>50</v>
      </c>
      <c r="B4" s="25">
        <v>45408</v>
      </c>
      <c r="C4" t="s">
        <v>257</v>
      </c>
      <c r="D4" t="s">
        <v>32</v>
      </c>
      <c r="E4" t="s">
        <v>27</v>
      </c>
      <c r="F4" t="s">
        <v>258</v>
      </c>
      <c r="G4" s="30">
        <v>0.1</v>
      </c>
      <c r="H4" t="s">
        <v>306</v>
      </c>
      <c r="J4" t="s">
        <v>15</v>
      </c>
      <c r="K4" t="s">
        <v>307</v>
      </c>
      <c r="L4" s="26">
        <v>6420000</v>
      </c>
      <c r="M4">
        <v>110</v>
      </c>
    </row>
    <row r="5" spans="1:13" x14ac:dyDescent="0.25">
      <c r="A5" t="s">
        <v>205</v>
      </c>
      <c r="B5" s="25">
        <v>45566</v>
      </c>
      <c r="C5" t="s">
        <v>257</v>
      </c>
      <c r="D5" t="s">
        <v>32</v>
      </c>
      <c r="E5" t="s">
        <v>27</v>
      </c>
      <c r="G5" s="30">
        <v>0.1</v>
      </c>
      <c r="H5" t="s">
        <v>306</v>
      </c>
      <c r="J5" t="s">
        <v>15</v>
      </c>
      <c r="K5" t="s">
        <v>307</v>
      </c>
      <c r="L5" s="26">
        <v>246430</v>
      </c>
      <c r="M5">
        <v>83</v>
      </c>
    </row>
    <row r="6" spans="1:13" x14ac:dyDescent="0.25">
      <c r="A6" t="s">
        <v>54</v>
      </c>
      <c r="B6" s="25">
        <v>45401</v>
      </c>
      <c r="C6" t="s">
        <v>257</v>
      </c>
      <c r="D6" t="s">
        <v>32</v>
      </c>
      <c r="E6" t="s">
        <v>27</v>
      </c>
      <c r="G6" s="30">
        <v>0.1</v>
      </c>
      <c r="H6" t="s">
        <v>306</v>
      </c>
      <c r="J6" t="s">
        <v>15</v>
      </c>
      <c r="K6" t="s">
        <v>307</v>
      </c>
      <c r="L6" s="26">
        <v>151921815</v>
      </c>
      <c r="M6">
        <v>268</v>
      </c>
    </row>
    <row r="7" spans="1:13" x14ac:dyDescent="0.25">
      <c r="A7" t="s">
        <v>205</v>
      </c>
      <c r="B7" s="25">
        <v>45566</v>
      </c>
      <c r="C7" t="s">
        <v>257</v>
      </c>
      <c r="D7" t="s">
        <v>32</v>
      </c>
      <c r="E7" t="s">
        <v>27</v>
      </c>
      <c r="F7" t="s">
        <v>258</v>
      </c>
      <c r="G7" s="30">
        <v>0.1</v>
      </c>
      <c r="H7" t="s">
        <v>306</v>
      </c>
      <c r="J7" t="s">
        <v>15</v>
      </c>
      <c r="K7" t="s">
        <v>307</v>
      </c>
      <c r="L7" s="26">
        <v>5639105</v>
      </c>
      <c r="M7">
        <v>27</v>
      </c>
    </row>
    <row r="8" spans="1:13" x14ac:dyDescent="0.25">
      <c r="A8" t="s">
        <v>169</v>
      </c>
      <c r="B8" s="25">
        <v>45490</v>
      </c>
      <c r="C8" t="s">
        <v>257</v>
      </c>
      <c r="D8" t="s">
        <v>32</v>
      </c>
      <c r="E8" t="s">
        <v>27</v>
      </c>
      <c r="G8" s="30">
        <v>0.1</v>
      </c>
      <c r="H8" t="s">
        <v>306</v>
      </c>
      <c r="J8" t="s">
        <v>15</v>
      </c>
      <c r="K8" t="s">
        <v>307</v>
      </c>
      <c r="L8" s="26">
        <v>5052300</v>
      </c>
      <c r="M8">
        <v>7</v>
      </c>
    </row>
    <row r="9" spans="1:13" x14ac:dyDescent="0.25">
      <c r="A9" t="s">
        <v>50</v>
      </c>
      <c r="B9" s="25">
        <v>45408</v>
      </c>
      <c r="C9" t="s">
        <v>257</v>
      </c>
      <c r="D9" t="s">
        <v>32</v>
      </c>
      <c r="E9" t="s">
        <v>27</v>
      </c>
      <c r="G9" s="30">
        <v>0.1</v>
      </c>
      <c r="H9" t="s">
        <v>306</v>
      </c>
      <c r="J9" t="s">
        <v>15</v>
      </c>
      <c r="K9" t="s">
        <v>307</v>
      </c>
      <c r="L9" s="26">
        <v>12187500</v>
      </c>
      <c r="M9">
        <v>909</v>
      </c>
    </row>
    <row r="10" spans="1:13" x14ac:dyDescent="0.25">
      <c r="A10" t="s">
        <v>74</v>
      </c>
      <c r="B10" s="25">
        <v>45275</v>
      </c>
      <c r="C10" t="s">
        <v>257</v>
      </c>
      <c r="D10" t="s">
        <v>32</v>
      </c>
      <c r="E10" t="s">
        <v>27</v>
      </c>
      <c r="G10" s="30">
        <v>0.1</v>
      </c>
      <c r="H10" t="s">
        <v>306</v>
      </c>
      <c r="J10" t="s">
        <v>15</v>
      </c>
      <c r="K10" t="s">
        <v>307</v>
      </c>
      <c r="L10" s="26">
        <v>114553800</v>
      </c>
      <c r="M10">
        <v>760</v>
      </c>
    </row>
    <row r="11" spans="1:13" x14ac:dyDescent="0.25">
      <c r="A11" t="s">
        <v>57</v>
      </c>
      <c r="B11" s="25">
        <v>45394</v>
      </c>
      <c r="C11" t="s">
        <v>257</v>
      </c>
      <c r="D11" t="s">
        <v>32</v>
      </c>
      <c r="E11" t="s">
        <v>27</v>
      </c>
      <c r="G11" s="30">
        <v>0.1</v>
      </c>
      <c r="H11" t="s">
        <v>306</v>
      </c>
      <c r="J11" t="s">
        <v>15</v>
      </c>
      <c r="K11" t="s">
        <v>307</v>
      </c>
      <c r="L11" s="26">
        <v>1649700</v>
      </c>
      <c r="M11">
        <v>194</v>
      </c>
    </row>
    <row r="12" spans="1:13" x14ac:dyDescent="0.25">
      <c r="A12" t="s">
        <v>169</v>
      </c>
      <c r="B12" s="25">
        <v>45490</v>
      </c>
      <c r="C12" t="s">
        <v>257</v>
      </c>
      <c r="D12" t="s">
        <v>32</v>
      </c>
      <c r="E12" t="s">
        <v>27</v>
      </c>
      <c r="F12" t="s">
        <v>258</v>
      </c>
      <c r="G12" s="30">
        <v>0.1</v>
      </c>
      <c r="H12" t="s">
        <v>306</v>
      </c>
      <c r="J12" t="s">
        <v>15</v>
      </c>
      <c r="K12" t="s">
        <v>307</v>
      </c>
      <c r="L12" s="26">
        <v>69976500</v>
      </c>
      <c r="M12">
        <v>4</v>
      </c>
    </row>
    <row r="13" spans="1:13" x14ac:dyDescent="0.25">
      <c r="A13" t="s">
        <v>74</v>
      </c>
      <c r="B13" s="25">
        <v>45275</v>
      </c>
      <c r="C13" t="s">
        <v>257</v>
      </c>
      <c r="D13" t="s">
        <v>32</v>
      </c>
      <c r="E13" t="s">
        <v>27</v>
      </c>
      <c r="F13" t="s">
        <v>258</v>
      </c>
      <c r="G13" s="30">
        <v>0.1</v>
      </c>
      <c r="H13" t="s">
        <v>306</v>
      </c>
      <c r="J13" t="s">
        <v>15</v>
      </c>
      <c r="K13" t="s">
        <v>307</v>
      </c>
      <c r="L13" s="26">
        <v>28885700</v>
      </c>
      <c r="M13">
        <v>49</v>
      </c>
    </row>
    <row r="14" spans="1:13" x14ac:dyDescent="0.25">
      <c r="A14" t="s">
        <v>209</v>
      </c>
      <c r="B14" s="25">
        <v>45572</v>
      </c>
      <c r="C14" t="s">
        <v>257</v>
      </c>
      <c r="D14" t="s">
        <v>32</v>
      </c>
      <c r="E14" t="s">
        <v>27</v>
      </c>
      <c r="F14" t="s">
        <v>258</v>
      </c>
      <c r="G14" s="30">
        <v>0.1</v>
      </c>
      <c r="H14" t="s">
        <v>306</v>
      </c>
      <c r="J14" t="s">
        <v>15</v>
      </c>
      <c r="K14" t="s">
        <v>307</v>
      </c>
      <c r="L14" s="26">
        <v>200000</v>
      </c>
      <c r="M14">
        <v>2</v>
      </c>
    </row>
    <row r="15" spans="1:13" x14ac:dyDescent="0.25">
      <c r="A15" t="s">
        <v>209</v>
      </c>
      <c r="B15" s="25">
        <v>45572</v>
      </c>
      <c r="C15" t="s">
        <v>257</v>
      </c>
      <c r="D15" t="s">
        <v>32</v>
      </c>
      <c r="E15" t="s">
        <v>27</v>
      </c>
      <c r="G15" s="30">
        <v>0.1</v>
      </c>
      <c r="H15" t="s">
        <v>306</v>
      </c>
      <c r="J15" t="s">
        <v>15</v>
      </c>
      <c r="K15" t="s">
        <v>307</v>
      </c>
      <c r="L15" s="26">
        <v>76000</v>
      </c>
      <c r="M15">
        <v>21</v>
      </c>
    </row>
    <row r="16" spans="1:13" x14ac:dyDescent="0.25">
      <c r="A16" t="s">
        <v>77</v>
      </c>
      <c r="B16" s="25">
        <v>45267</v>
      </c>
      <c r="C16" t="s">
        <v>257</v>
      </c>
      <c r="D16" t="s">
        <v>32</v>
      </c>
      <c r="E16" t="s">
        <v>27</v>
      </c>
      <c r="G16" s="30">
        <v>0.1</v>
      </c>
      <c r="H16" t="s">
        <v>306</v>
      </c>
      <c r="J16" t="s">
        <v>15</v>
      </c>
      <c r="K16" t="s">
        <v>307</v>
      </c>
      <c r="L16" s="26">
        <v>1218000</v>
      </c>
      <c r="M16">
        <v>40</v>
      </c>
    </row>
    <row r="17" spans="1:13" x14ac:dyDescent="0.25">
      <c r="A17" t="s">
        <v>63</v>
      </c>
      <c r="B17" s="25">
        <v>45344</v>
      </c>
      <c r="C17" t="s">
        <v>257</v>
      </c>
      <c r="D17" t="s">
        <v>32</v>
      </c>
      <c r="E17" t="s">
        <v>27</v>
      </c>
      <c r="F17" t="s">
        <v>258</v>
      </c>
      <c r="G17" s="30">
        <v>0.1</v>
      </c>
      <c r="H17" t="s">
        <v>306</v>
      </c>
      <c r="J17" t="s">
        <v>15</v>
      </c>
      <c r="K17" t="s">
        <v>307</v>
      </c>
      <c r="L17" s="26">
        <v>229900</v>
      </c>
      <c r="M17">
        <v>7</v>
      </c>
    </row>
    <row r="18" spans="1:13" x14ac:dyDescent="0.25">
      <c r="A18" t="s">
        <v>57</v>
      </c>
      <c r="B18" s="25">
        <v>45394</v>
      </c>
      <c r="C18" t="s">
        <v>257</v>
      </c>
      <c r="D18" t="s">
        <v>32</v>
      </c>
      <c r="E18" t="s">
        <v>27</v>
      </c>
      <c r="F18" t="s">
        <v>258</v>
      </c>
      <c r="G18" s="30">
        <v>0.1</v>
      </c>
      <c r="H18" t="s">
        <v>306</v>
      </c>
      <c r="J18" t="s">
        <v>15</v>
      </c>
      <c r="K18" t="s">
        <v>307</v>
      </c>
      <c r="L18" s="26">
        <v>2209000</v>
      </c>
      <c r="M18">
        <v>35</v>
      </c>
    </row>
    <row r="19" spans="1:13" x14ac:dyDescent="0.25">
      <c r="A19" t="s">
        <v>72</v>
      </c>
      <c r="B19" s="25">
        <v>45288</v>
      </c>
      <c r="C19" t="s">
        <v>257</v>
      </c>
      <c r="D19" t="s">
        <v>32</v>
      </c>
      <c r="E19" t="s">
        <v>27</v>
      </c>
      <c r="F19" t="s">
        <v>258</v>
      </c>
      <c r="G19" s="30">
        <v>0.1</v>
      </c>
      <c r="H19" t="s">
        <v>306</v>
      </c>
      <c r="J19" t="s">
        <v>15</v>
      </c>
      <c r="K19" t="s">
        <v>307</v>
      </c>
      <c r="L19" s="26">
        <v>24250</v>
      </c>
      <c r="M19">
        <v>3</v>
      </c>
    </row>
    <row r="20" spans="1:13" x14ac:dyDescent="0.25">
      <c r="A20" t="s">
        <v>101</v>
      </c>
      <c r="B20" s="25">
        <v>45079</v>
      </c>
      <c r="C20" t="s">
        <v>257</v>
      </c>
      <c r="D20" t="s">
        <v>32</v>
      </c>
      <c r="E20" t="s">
        <v>27</v>
      </c>
      <c r="G20" s="30">
        <v>0.1</v>
      </c>
      <c r="H20" t="s">
        <v>306</v>
      </c>
      <c r="J20" t="s">
        <v>15</v>
      </c>
      <c r="K20" t="s">
        <v>307</v>
      </c>
      <c r="L20" s="26">
        <v>553311</v>
      </c>
      <c r="M20">
        <v>6</v>
      </c>
    </row>
    <row r="21" spans="1:13" x14ac:dyDescent="0.25">
      <c r="A21" t="s">
        <v>164</v>
      </c>
      <c r="B21" s="25">
        <v>45478</v>
      </c>
      <c r="C21" t="s">
        <v>257</v>
      </c>
      <c r="D21" t="s">
        <v>32</v>
      </c>
      <c r="E21" t="s">
        <v>27</v>
      </c>
      <c r="F21" t="s">
        <v>258</v>
      </c>
      <c r="G21" s="30">
        <v>0.1</v>
      </c>
      <c r="H21" t="s">
        <v>306</v>
      </c>
      <c r="J21" t="s">
        <v>15</v>
      </c>
      <c r="K21" t="s">
        <v>307</v>
      </c>
      <c r="L21" s="26">
        <v>2101800</v>
      </c>
      <c r="M21">
        <v>31</v>
      </c>
    </row>
    <row r="22" spans="1:13" x14ac:dyDescent="0.25">
      <c r="A22" t="s">
        <v>54</v>
      </c>
      <c r="B22" s="25">
        <v>45212</v>
      </c>
      <c r="C22" t="s">
        <v>257</v>
      </c>
      <c r="D22" t="s">
        <v>32</v>
      </c>
      <c r="E22" t="s">
        <v>27</v>
      </c>
      <c r="G22" s="30">
        <v>0.1</v>
      </c>
      <c r="H22" t="s">
        <v>306</v>
      </c>
      <c r="J22" t="s">
        <v>15</v>
      </c>
      <c r="K22" t="s">
        <v>307</v>
      </c>
      <c r="L22" s="26">
        <v>140584941</v>
      </c>
      <c r="M22">
        <v>1443</v>
      </c>
    </row>
    <row r="23" spans="1:13" x14ac:dyDescent="0.25">
      <c r="A23" t="s">
        <v>83</v>
      </c>
      <c r="B23" s="25">
        <v>45468</v>
      </c>
      <c r="C23" t="s">
        <v>257</v>
      </c>
      <c r="D23" t="s">
        <v>32</v>
      </c>
      <c r="E23" t="s">
        <v>27</v>
      </c>
      <c r="G23" s="30">
        <v>0.1</v>
      </c>
      <c r="H23" t="s">
        <v>306</v>
      </c>
      <c r="J23" t="s">
        <v>15</v>
      </c>
      <c r="K23" t="s">
        <v>307</v>
      </c>
      <c r="L23" s="26">
        <v>673920</v>
      </c>
      <c r="M23">
        <v>115</v>
      </c>
    </row>
    <row r="24" spans="1:13" x14ac:dyDescent="0.25">
      <c r="A24" t="s">
        <v>83</v>
      </c>
      <c r="B24" s="25">
        <v>45468</v>
      </c>
      <c r="C24" t="s">
        <v>257</v>
      </c>
      <c r="D24" t="s">
        <v>32</v>
      </c>
      <c r="E24" t="s">
        <v>27</v>
      </c>
      <c r="F24" t="s">
        <v>258</v>
      </c>
      <c r="G24" s="30">
        <v>0.1</v>
      </c>
      <c r="H24" t="s">
        <v>306</v>
      </c>
      <c r="J24" t="s">
        <v>15</v>
      </c>
      <c r="K24" t="s">
        <v>307</v>
      </c>
      <c r="L24" s="26">
        <v>2491560</v>
      </c>
      <c r="M24">
        <v>13</v>
      </c>
    </row>
    <row r="25" spans="1:13" x14ac:dyDescent="0.25">
      <c r="A25" t="s">
        <v>63</v>
      </c>
      <c r="B25" s="25">
        <v>45344</v>
      </c>
      <c r="C25" t="s">
        <v>257</v>
      </c>
      <c r="D25" t="s">
        <v>32</v>
      </c>
      <c r="E25" t="s">
        <v>27</v>
      </c>
      <c r="G25" s="30">
        <v>0.1</v>
      </c>
      <c r="H25" t="s">
        <v>306</v>
      </c>
      <c r="J25" t="s">
        <v>15</v>
      </c>
      <c r="K25" t="s">
        <v>307</v>
      </c>
      <c r="L25" s="26">
        <v>4786100</v>
      </c>
      <c r="M25">
        <v>53</v>
      </c>
    </row>
    <row r="26" spans="1:13" x14ac:dyDescent="0.25">
      <c r="A26" t="s">
        <v>54</v>
      </c>
      <c r="B26" s="25">
        <v>45212</v>
      </c>
      <c r="C26" t="s">
        <v>257</v>
      </c>
      <c r="D26" t="s">
        <v>32</v>
      </c>
      <c r="E26" t="s">
        <v>27</v>
      </c>
      <c r="F26" t="s">
        <v>258</v>
      </c>
      <c r="G26" s="30">
        <v>0.1</v>
      </c>
      <c r="H26" t="s">
        <v>306</v>
      </c>
      <c r="J26" t="s">
        <v>15</v>
      </c>
      <c r="K26" t="s">
        <v>307</v>
      </c>
      <c r="L26" s="26">
        <v>6748911</v>
      </c>
      <c r="M26">
        <v>69</v>
      </c>
    </row>
    <row r="27" spans="1:13" x14ac:dyDescent="0.25">
      <c r="A27" t="s">
        <v>172</v>
      </c>
      <c r="B27" s="25">
        <v>45485</v>
      </c>
      <c r="C27" t="s">
        <v>257</v>
      </c>
      <c r="D27" t="s">
        <v>32</v>
      </c>
      <c r="E27" t="s">
        <v>27</v>
      </c>
      <c r="F27" t="s">
        <v>258</v>
      </c>
      <c r="G27" s="30">
        <v>0.1</v>
      </c>
      <c r="H27" t="s">
        <v>306</v>
      </c>
      <c r="J27" t="s">
        <v>15</v>
      </c>
      <c r="K27" t="s">
        <v>307</v>
      </c>
      <c r="L27" s="26">
        <v>443600</v>
      </c>
      <c r="M27">
        <v>7</v>
      </c>
    </row>
    <row r="28" spans="1:13" x14ac:dyDescent="0.25">
      <c r="A28" t="s">
        <v>86</v>
      </c>
      <c r="B28" s="25">
        <v>45251</v>
      </c>
      <c r="C28" t="s">
        <v>257</v>
      </c>
      <c r="D28" t="s">
        <v>32</v>
      </c>
      <c r="E28" t="s">
        <v>27</v>
      </c>
      <c r="F28" t="s">
        <v>258</v>
      </c>
      <c r="G28" s="30">
        <v>0.1</v>
      </c>
      <c r="H28" t="s">
        <v>306</v>
      </c>
      <c r="J28" t="s">
        <v>15</v>
      </c>
      <c r="K28" t="s">
        <v>307</v>
      </c>
      <c r="L28" s="26">
        <v>670000</v>
      </c>
      <c r="M28">
        <v>5</v>
      </c>
    </row>
    <row r="29" spans="1:13" x14ac:dyDescent="0.25">
      <c r="A29" t="s">
        <v>60</v>
      </c>
      <c r="B29" s="25">
        <v>45380</v>
      </c>
      <c r="C29" t="s">
        <v>257</v>
      </c>
      <c r="D29" t="s">
        <v>32</v>
      </c>
      <c r="E29" t="s">
        <v>27</v>
      </c>
      <c r="F29" t="s">
        <v>258</v>
      </c>
      <c r="G29" s="30">
        <v>0.1</v>
      </c>
      <c r="H29" t="s">
        <v>306</v>
      </c>
      <c r="J29" t="s">
        <v>15</v>
      </c>
      <c r="K29" t="s">
        <v>307</v>
      </c>
      <c r="L29" s="26">
        <v>63934500</v>
      </c>
      <c r="M29">
        <v>89</v>
      </c>
    </row>
    <row r="30" spans="1:13" x14ac:dyDescent="0.25">
      <c r="A30" t="s">
        <v>211</v>
      </c>
      <c r="B30" s="25">
        <v>45582</v>
      </c>
      <c r="C30" t="s">
        <v>257</v>
      </c>
      <c r="D30" t="s">
        <v>32</v>
      </c>
      <c r="E30" t="s">
        <v>27</v>
      </c>
      <c r="F30" t="s">
        <v>258</v>
      </c>
      <c r="G30" s="30">
        <v>0.1</v>
      </c>
      <c r="H30" t="s">
        <v>306</v>
      </c>
      <c r="J30" t="s">
        <v>15</v>
      </c>
      <c r="K30" t="s">
        <v>307</v>
      </c>
      <c r="L30" s="26">
        <v>3516450</v>
      </c>
      <c r="M30">
        <v>29</v>
      </c>
    </row>
    <row r="31" spans="1:13" x14ac:dyDescent="0.25">
      <c r="A31" t="s">
        <v>83</v>
      </c>
      <c r="B31" s="25">
        <v>45252</v>
      </c>
      <c r="C31" t="s">
        <v>257</v>
      </c>
      <c r="D31" t="s">
        <v>32</v>
      </c>
      <c r="E31" t="s">
        <v>27</v>
      </c>
      <c r="G31" s="30">
        <v>0.1</v>
      </c>
      <c r="H31" t="s">
        <v>306</v>
      </c>
      <c r="J31" t="s">
        <v>15</v>
      </c>
      <c r="K31" t="s">
        <v>307</v>
      </c>
      <c r="L31" s="26">
        <v>16089700</v>
      </c>
      <c r="M31">
        <v>402</v>
      </c>
    </row>
    <row r="32" spans="1:13" x14ac:dyDescent="0.25">
      <c r="A32" t="s">
        <v>66</v>
      </c>
      <c r="B32" s="25">
        <v>45335</v>
      </c>
      <c r="C32" t="s">
        <v>257</v>
      </c>
      <c r="D32" t="s">
        <v>32</v>
      </c>
      <c r="E32" t="s">
        <v>27</v>
      </c>
      <c r="G32" s="30">
        <v>0.1</v>
      </c>
      <c r="H32" t="s">
        <v>306</v>
      </c>
      <c r="J32" t="s">
        <v>15</v>
      </c>
      <c r="K32" t="s">
        <v>307</v>
      </c>
      <c r="L32" s="26">
        <v>44649000</v>
      </c>
      <c r="M32">
        <v>748</v>
      </c>
    </row>
    <row r="33" spans="1:13" x14ac:dyDescent="0.25">
      <c r="A33" t="s">
        <v>172</v>
      </c>
      <c r="B33" s="25">
        <v>45485</v>
      </c>
      <c r="C33" t="s">
        <v>257</v>
      </c>
      <c r="D33" t="s">
        <v>32</v>
      </c>
      <c r="E33" t="s">
        <v>27</v>
      </c>
      <c r="G33" s="30">
        <v>0.1</v>
      </c>
      <c r="H33" t="s">
        <v>306</v>
      </c>
      <c r="J33" t="s">
        <v>15</v>
      </c>
      <c r="K33" t="s">
        <v>307</v>
      </c>
      <c r="L33" s="26">
        <v>29372000</v>
      </c>
      <c r="M33">
        <v>135</v>
      </c>
    </row>
    <row r="34" spans="1:13" x14ac:dyDescent="0.25">
      <c r="A34" t="s">
        <v>83</v>
      </c>
      <c r="B34" s="25">
        <v>45252</v>
      </c>
      <c r="C34" t="s">
        <v>257</v>
      </c>
      <c r="D34" t="s">
        <v>32</v>
      </c>
      <c r="E34" t="s">
        <v>27</v>
      </c>
      <c r="F34" t="s">
        <v>258</v>
      </c>
      <c r="G34" s="30">
        <v>0.1</v>
      </c>
      <c r="H34" t="s">
        <v>306</v>
      </c>
      <c r="J34" t="s">
        <v>15</v>
      </c>
      <c r="K34" t="s">
        <v>307</v>
      </c>
      <c r="L34" s="26">
        <v>18553150</v>
      </c>
      <c r="M34">
        <v>39</v>
      </c>
    </row>
    <row r="35" spans="1:13" x14ac:dyDescent="0.25">
      <c r="A35" t="s">
        <v>72</v>
      </c>
      <c r="B35" s="25">
        <v>45288</v>
      </c>
      <c r="C35" t="s">
        <v>257</v>
      </c>
      <c r="D35" t="s">
        <v>32</v>
      </c>
      <c r="E35" t="s">
        <v>27</v>
      </c>
      <c r="G35" s="30">
        <v>0.1</v>
      </c>
      <c r="H35" t="s">
        <v>306</v>
      </c>
      <c r="J35" t="s">
        <v>15</v>
      </c>
      <c r="K35" t="s">
        <v>307</v>
      </c>
      <c r="L35" s="26">
        <v>572500</v>
      </c>
      <c r="M35">
        <v>28</v>
      </c>
    </row>
    <row r="36" spans="1:13" x14ac:dyDescent="0.25">
      <c r="A36" t="s">
        <v>92</v>
      </c>
      <c r="B36" s="25">
        <v>45198</v>
      </c>
      <c r="C36" t="s">
        <v>257</v>
      </c>
      <c r="D36" t="s">
        <v>32</v>
      </c>
      <c r="E36" t="s">
        <v>27</v>
      </c>
      <c r="G36" s="30">
        <v>0.1</v>
      </c>
      <c r="H36" t="s">
        <v>306</v>
      </c>
      <c r="J36" t="s">
        <v>15</v>
      </c>
      <c r="K36" t="s">
        <v>307</v>
      </c>
      <c r="L36" s="26">
        <v>4742413.2</v>
      </c>
      <c r="M36">
        <v>125</v>
      </c>
    </row>
    <row r="37" spans="1:13" x14ac:dyDescent="0.25">
      <c r="A37" t="s">
        <v>217</v>
      </c>
      <c r="B37" s="25">
        <v>45595</v>
      </c>
      <c r="C37" t="s">
        <v>257</v>
      </c>
      <c r="D37" t="s">
        <v>32</v>
      </c>
      <c r="E37" t="s">
        <v>27</v>
      </c>
      <c r="F37" t="s">
        <v>258</v>
      </c>
      <c r="G37" s="30">
        <v>0.1</v>
      </c>
      <c r="H37" t="s">
        <v>306</v>
      </c>
      <c r="J37" t="s">
        <v>15</v>
      </c>
      <c r="K37" t="s">
        <v>307</v>
      </c>
      <c r="L37" s="26">
        <v>850</v>
      </c>
      <c r="M37">
        <v>1</v>
      </c>
    </row>
    <row r="38" spans="1:13" x14ac:dyDescent="0.25">
      <c r="A38" t="s">
        <v>69</v>
      </c>
      <c r="B38" s="25">
        <v>45328</v>
      </c>
      <c r="C38" t="s">
        <v>257</v>
      </c>
      <c r="D38" t="s">
        <v>32</v>
      </c>
      <c r="E38" t="s">
        <v>27</v>
      </c>
      <c r="F38" t="s">
        <v>258</v>
      </c>
      <c r="G38" s="30">
        <v>0.1</v>
      </c>
      <c r="H38" t="s">
        <v>306</v>
      </c>
      <c r="J38" t="s">
        <v>15</v>
      </c>
      <c r="K38" t="s">
        <v>307</v>
      </c>
      <c r="L38" s="26">
        <v>6403725</v>
      </c>
      <c r="M38">
        <v>16</v>
      </c>
    </row>
    <row r="39" spans="1:13" x14ac:dyDescent="0.25">
      <c r="A39" t="s">
        <v>86</v>
      </c>
      <c r="B39" s="25">
        <v>45251</v>
      </c>
      <c r="C39" t="s">
        <v>257</v>
      </c>
      <c r="D39" t="s">
        <v>32</v>
      </c>
      <c r="E39" t="s">
        <v>27</v>
      </c>
      <c r="G39" s="30">
        <v>0.1</v>
      </c>
      <c r="H39" t="s">
        <v>306</v>
      </c>
      <c r="J39" t="s">
        <v>15</v>
      </c>
      <c r="K39" t="s">
        <v>307</v>
      </c>
      <c r="L39" s="26">
        <v>1456250</v>
      </c>
      <c r="M39">
        <v>98</v>
      </c>
    </row>
    <row r="40" spans="1:13" x14ac:dyDescent="0.25">
      <c r="A40" t="s">
        <v>164</v>
      </c>
      <c r="B40" s="25">
        <v>45478</v>
      </c>
      <c r="C40" t="s">
        <v>257</v>
      </c>
      <c r="D40" t="s">
        <v>32</v>
      </c>
      <c r="E40" t="s">
        <v>27</v>
      </c>
      <c r="G40" s="30">
        <v>0.1</v>
      </c>
      <c r="H40" t="s">
        <v>306</v>
      </c>
      <c r="J40" t="s">
        <v>15</v>
      </c>
      <c r="K40" t="s">
        <v>307</v>
      </c>
      <c r="L40" s="26">
        <v>18846600</v>
      </c>
      <c r="M40">
        <v>728</v>
      </c>
    </row>
    <row r="41" spans="1:13" x14ac:dyDescent="0.25">
      <c r="A41" t="s">
        <v>211</v>
      </c>
      <c r="B41" s="25">
        <v>45582</v>
      </c>
      <c r="C41" t="s">
        <v>257</v>
      </c>
      <c r="D41" t="s">
        <v>32</v>
      </c>
      <c r="E41" t="s">
        <v>27</v>
      </c>
      <c r="G41" s="30">
        <v>0.1</v>
      </c>
      <c r="H41" t="s">
        <v>306</v>
      </c>
      <c r="J41" t="s">
        <v>15</v>
      </c>
      <c r="K41" t="s">
        <v>307</v>
      </c>
      <c r="L41" s="26">
        <v>25130000</v>
      </c>
      <c r="M41">
        <v>449</v>
      </c>
    </row>
    <row r="42" spans="1:13" x14ac:dyDescent="0.25">
      <c r="A42" t="s">
        <v>80</v>
      </c>
      <c r="B42" s="25">
        <v>45260</v>
      </c>
      <c r="C42" t="s">
        <v>257</v>
      </c>
      <c r="D42" t="s">
        <v>32</v>
      </c>
      <c r="E42" t="s">
        <v>27</v>
      </c>
      <c r="F42" t="s">
        <v>258</v>
      </c>
      <c r="G42" s="30">
        <v>0.1</v>
      </c>
      <c r="H42" t="s">
        <v>306</v>
      </c>
      <c r="J42" t="s">
        <v>15</v>
      </c>
      <c r="K42" t="s">
        <v>307</v>
      </c>
      <c r="L42" s="26">
        <v>3262500</v>
      </c>
      <c r="M42">
        <v>15</v>
      </c>
    </row>
    <row r="43" spans="1:13" x14ac:dyDescent="0.25">
      <c r="A43" t="s">
        <v>92</v>
      </c>
      <c r="B43" s="25">
        <v>45198</v>
      </c>
      <c r="C43" t="s">
        <v>257</v>
      </c>
      <c r="D43" t="s">
        <v>32</v>
      </c>
      <c r="E43" t="s">
        <v>27</v>
      </c>
      <c r="F43" t="s">
        <v>258</v>
      </c>
      <c r="G43" s="30">
        <v>0.1</v>
      </c>
      <c r="H43" t="s">
        <v>306</v>
      </c>
      <c r="J43" t="s">
        <v>15</v>
      </c>
      <c r="K43" t="s">
        <v>307</v>
      </c>
      <c r="L43" s="26">
        <v>942303.6</v>
      </c>
      <c r="M43">
        <v>11</v>
      </c>
    </row>
    <row r="44" spans="1:13" x14ac:dyDescent="0.25">
      <c r="A44" t="s">
        <v>30</v>
      </c>
      <c r="B44" s="25">
        <v>45447</v>
      </c>
      <c r="C44" t="s">
        <v>257</v>
      </c>
      <c r="D44" t="s">
        <v>32</v>
      </c>
      <c r="E44" t="s">
        <v>27</v>
      </c>
      <c r="G44" s="30">
        <v>0.1</v>
      </c>
      <c r="H44" t="s">
        <v>306</v>
      </c>
      <c r="J44" t="s">
        <v>15</v>
      </c>
      <c r="K44" t="s">
        <v>307</v>
      </c>
      <c r="L44" s="26">
        <v>72423000</v>
      </c>
      <c r="M44">
        <v>237</v>
      </c>
    </row>
    <row r="45" spans="1:13" x14ac:dyDescent="0.25">
      <c r="A45" t="s">
        <v>104</v>
      </c>
      <c r="B45" s="25">
        <v>45041</v>
      </c>
      <c r="C45" t="s">
        <v>257</v>
      </c>
      <c r="D45" t="s">
        <v>32</v>
      </c>
      <c r="E45" t="s">
        <v>27</v>
      </c>
      <c r="F45" t="s">
        <v>258</v>
      </c>
      <c r="G45" s="30">
        <v>0.1</v>
      </c>
      <c r="H45" t="s">
        <v>306</v>
      </c>
      <c r="J45" t="s">
        <v>15</v>
      </c>
      <c r="K45" t="s">
        <v>307</v>
      </c>
      <c r="L45" s="26">
        <v>49885.2</v>
      </c>
      <c r="M45">
        <v>1</v>
      </c>
    </row>
    <row r="46" spans="1:13" x14ac:dyDescent="0.25">
      <c r="A46" t="s">
        <v>89</v>
      </c>
      <c r="B46" s="25">
        <v>45232</v>
      </c>
      <c r="C46" t="s">
        <v>257</v>
      </c>
      <c r="D46" t="s">
        <v>32</v>
      </c>
      <c r="E46" t="s">
        <v>27</v>
      </c>
      <c r="G46" s="30">
        <v>0.1</v>
      </c>
      <c r="H46" t="s">
        <v>306</v>
      </c>
      <c r="J46" t="s">
        <v>15</v>
      </c>
      <c r="K46" t="s">
        <v>307</v>
      </c>
      <c r="L46" s="26">
        <v>9574875</v>
      </c>
      <c r="M46">
        <v>283</v>
      </c>
    </row>
    <row r="47" spans="1:13" x14ac:dyDescent="0.25">
      <c r="A47" t="s">
        <v>89</v>
      </c>
      <c r="B47" s="25">
        <v>45232</v>
      </c>
      <c r="C47" t="s">
        <v>257</v>
      </c>
      <c r="D47" t="s">
        <v>32</v>
      </c>
      <c r="E47" t="s">
        <v>27</v>
      </c>
      <c r="F47" t="s">
        <v>258</v>
      </c>
      <c r="G47" s="30">
        <v>0.1</v>
      </c>
      <c r="H47" t="s">
        <v>306</v>
      </c>
      <c r="J47" t="s">
        <v>15</v>
      </c>
      <c r="K47" t="s">
        <v>307</v>
      </c>
      <c r="L47" s="26">
        <v>11361600</v>
      </c>
      <c r="M47">
        <v>35</v>
      </c>
    </row>
    <row r="48" spans="1:13" x14ac:dyDescent="0.25">
      <c r="A48" t="s">
        <v>66</v>
      </c>
      <c r="B48" s="25">
        <v>45335</v>
      </c>
      <c r="C48" t="s">
        <v>257</v>
      </c>
      <c r="D48" t="s">
        <v>32</v>
      </c>
      <c r="E48" t="s">
        <v>27</v>
      </c>
      <c r="F48" t="s">
        <v>258</v>
      </c>
      <c r="G48" s="30">
        <v>0.1</v>
      </c>
      <c r="H48" t="s">
        <v>306</v>
      </c>
      <c r="J48" t="s">
        <v>15</v>
      </c>
      <c r="K48" t="s">
        <v>307</v>
      </c>
      <c r="L48" s="26">
        <v>1638000</v>
      </c>
      <c r="M48">
        <v>80</v>
      </c>
    </row>
    <row r="49" spans="1:13" x14ac:dyDescent="0.25">
      <c r="A49" t="s">
        <v>77</v>
      </c>
      <c r="B49" s="25">
        <v>45267</v>
      </c>
      <c r="C49" t="s">
        <v>257</v>
      </c>
      <c r="D49" t="s">
        <v>32</v>
      </c>
      <c r="E49" t="s">
        <v>27</v>
      </c>
      <c r="F49" t="s">
        <v>258</v>
      </c>
      <c r="G49" s="30">
        <v>0.1</v>
      </c>
      <c r="H49" t="s">
        <v>306</v>
      </c>
      <c r="J49" t="s">
        <v>15</v>
      </c>
      <c r="K49" t="s">
        <v>307</v>
      </c>
      <c r="L49" s="26">
        <v>82600</v>
      </c>
      <c r="M49">
        <v>1</v>
      </c>
    </row>
    <row r="50" spans="1:13" x14ac:dyDescent="0.25">
      <c r="A50" t="s">
        <v>80</v>
      </c>
      <c r="B50" s="25">
        <v>45260</v>
      </c>
      <c r="C50" t="s">
        <v>257</v>
      </c>
      <c r="D50" t="s">
        <v>32</v>
      </c>
      <c r="E50" t="s">
        <v>27</v>
      </c>
      <c r="G50" s="30">
        <v>0.1</v>
      </c>
      <c r="H50" t="s">
        <v>306</v>
      </c>
      <c r="J50" t="s">
        <v>15</v>
      </c>
      <c r="K50" t="s">
        <v>307</v>
      </c>
      <c r="L50" s="26">
        <v>7083900</v>
      </c>
      <c r="M50">
        <v>75</v>
      </c>
    </row>
    <row r="51" spans="1:13" x14ac:dyDescent="0.25">
      <c r="A51" t="s">
        <v>60</v>
      </c>
      <c r="B51" s="25">
        <v>45380</v>
      </c>
      <c r="C51" t="s">
        <v>257</v>
      </c>
      <c r="D51" t="s">
        <v>32</v>
      </c>
      <c r="E51" t="s">
        <v>27</v>
      </c>
      <c r="G51" s="30">
        <v>0.1</v>
      </c>
      <c r="H51" t="s">
        <v>306</v>
      </c>
      <c r="J51" t="s">
        <v>15</v>
      </c>
      <c r="K51" t="s">
        <v>307</v>
      </c>
      <c r="L51" s="26">
        <v>192500000</v>
      </c>
      <c r="M51">
        <v>587</v>
      </c>
    </row>
    <row r="52" spans="1:13" x14ac:dyDescent="0.25">
      <c r="A52" t="s">
        <v>30</v>
      </c>
      <c r="B52" s="25">
        <v>45447</v>
      </c>
      <c r="C52" t="s">
        <v>257</v>
      </c>
      <c r="D52" t="s">
        <v>32</v>
      </c>
      <c r="E52" t="s">
        <v>27</v>
      </c>
      <c r="F52" t="s">
        <v>258</v>
      </c>
      <c r="G52" s="30">
        <v>0.1</v>
      </c>
      <c r="H52" t="s">
        <v>306</v>
      </c>
      <c r="J52" t="s">
        <v>15</v>
      </c>
      <c r="K52" t="s">
        <v>307</v>
      </c>
      <c r="L52" s="26">
        <v>149400</v>
      </c>
      <c r="M52">
        <v>10</v>
      </c>
    </row>
    <row r="53" spans="1:13" x14ac:dyDescent="0.25">
      <c r="A53" t="s">
        <v>104</v>
      </c>
      <c r="B53" s="25">
        <v>45041</v>
      </c>
      <c r="C53" t="s">
        <v>257</v>
      </c>
      <c r="D53" t="s">
        <v>32</v>
      </c>
      <c r="E53" t="s">
        <v>27</v>
      </c>
      <c r="G53" s="30">
        <v>0.1</v>
      </c>
      <c r="H53" t="s">
        <v>306</v>
      </c>
      <c r="J53" t="s">
        <v>15</v>
      </c>
      <c r="K53" t="s">
        <v>307</v>
      </c>
      <c r="L53" s="26">
        <v>299490</v>
      </c>
      <c r="M53">
        <v>15</v>
      </c>
    </row>
    <row r="54" spans="1:13" x14ac:dyDescent="0.25">
      <c r="A54" t="s">
        <v>54</v>
      </c>
      <c r="B54" s="25">
        <v>45401</v>
      </c>
      <c r="C54" t="s">
        <v>257</v>
      </c>
      <c r="D54" t="s">
        <v>32</v>
      </c>
      <c r="E54" t="s">
        <v>27</v>
      </c>
      <c r="F54" t="s">
        <v>258</v>
      </c>
      <c r="G54" s="30">
        <v>0.1</v>
      </c>
      <c r="H54" t="s">
        <v>306</v>
      </c>
      <c r="J54" t="s">
        <v>15</v>
      </c>
      <c r="K54" t="s">
        <v>307</v>
      </c>
      <c r="L54" s="26">
        <v>1900875</v>
      </c>
      <c r="M54">
        <v>40</v>
      </c>
    </row>
    <row r="55" spans="1:13" x14ac:dyDescent="0.25">
      <c r="A55" t="s">
        <v>175</v>
      </c>
      <c r="B55" s="25">
        <v>45503</v>
      </c>
      <c r="C55" t="s">
        <v>257</v>
      </c>
      <c r="D55" t="s">
        <v>32</v>
      </c>
      <c r="E55" t="s">
        <v>27</v>
      </c>
      <c r="G55" s="30">
        <v>0.1</v>
      </c>
      <c r="H55" t="s">
        <v>306</v>
      </c>
      <c r="J55" t="s">
        <v>15</v>
      </c>
      <c r="K55" t="s">
        <v>307</v>
      </c>
      <c r="L55" s="26">
        <v>23571</v>
      </c>
      <c r="M55">
        <v>13</v>
      </c>
    </row>
    <row r="56" spans="1:13" x14ac:dyDescent="0.25">
      <c r="A56" t="s">
        <v>69</v>
      </c>
      <c r="B56" s="25">
        <v>45328</v>
      </c>
      <c r="C56" t="s">
        <v>257</v>
      </c>
      <c r="D56" t="s">
        <v>32</v>
      </c>
      <c r="E56" t="s">
        <v>27</v>
      </c>
      <c r="G56" s="30">
        <v>0.1</v>
      </c>
      <c r="H56" t="s">
        <v>306</v>
      </c>
      <c r="J56" t="s">
        <v>15</v>
      </c>
      <c r="K56" t="s">
        <v>307</v>
      </c>
      <c r="L56" s="26">
        <v>13566410</v>
      </c>
      <c r="M56">
        <v>277</v>
      </c>
    </row>
    <row r="57" spans="1:13" x14ac:dyDescent="0.25">
      <c r="A57" t="s">
        <v>164</v>
      </c>
      <c r="B57" s="25">
        <v>45478</v>
      </c>
      <c r="C57" t="s">
        <v>257</v>
      </c>
      <c r="D57" t="s">
        <v>32</v>
      </c>
      <c r="E57" t="s">
        <v>27</v>
      </c>
      <c r="F57" t="s">
        <v>258</v>
      </c>
      <c r="G57" s="30">
        <v>0.1</v>
      </c>
      <c r="H57" t="s">
        <v>306</v>
      </c>
      <c r="I57">
        <v>0.1</v>
      </c>
      <c r="J57" t="s">
        <v>228</v>
      </c>
      <c r="K57" t="s">
        <v>314</v>
      </c>
      <c r="L57" s="26">
        <v>587200</v>
      </c>
      <c r="M57">
        <v>1</v>
      </c>
    </row>
    <row r="58" spans="1:13" x14ac:dyDescent="0.25">
      <c r="A58" t="s">
        <v>172</v>
      </c>
      <c r="B58" s="25">
        <v>45485</v>
      </c>
      <c r="C58" t="s">
        <v>257</v>
      </c>
      <c r="D58" t="s">
        <v>32</v>
      </c>
      <c r="E58" t="s">
        <v>27</v>
      </c>
      <c r="F58" t="s">
        <v>258</v>
      </c>
      <c r="G58" s="30">
        <v>0.1</v>
      </c>
      <c r="H58" t="s">
        <v>306</v>
      </c>
      <c r="I58">
        <v>0.1</v>
      </c>
      <c r="J58" t="s">
        <v>228</v>
      </c>
      <c r="K58" t="s">
        <v>314</v>
      </c>
      <c r="L58" s="26">
        <v>527600</v>
      </c>
      <c r="M58">
        <v>1</v>
      </c>
    </row>
    <row r="59" spans="1:13" x14ac:dyDescent="0.25">
      <c r="A59" t="s">
        <v>77</v>
      </c>
      <c r="B59" s="25">
        <v>45267</v>
      </c>
      <c r="C59" t="s">
        <v>257</v>
      </c>
      <c r="D59" t="s">
        <v>32</v>
      </c>
      <c r="E59" t="s">
        <v>27</v>
      </c>
      <c r="G59" s="30">
        <v>0.1</v>
      </c>
      <c r="H59" t="s">
        <v>306</v>
      </c>
      <c r="J59" t="s">
        <v>15</v>
      </c>
      <c r="K59" t="s">
        <v>307</v>
      </c>
      <c r="L59" s="26">
        <v>2416400</v>
      </c>
      <c r="M59">
        <v>66</v>
      </c>
    </row>
    <row r="60" spans="1:13" x14ac:dyDescent="0.25">
      <c r="A60" t="s">
        <v>86</v>
      </c>
      <c r="B60" s="25">
        <v>45251</v>
      </c>
      <c r="C60" t="s">
        <v>257</v>
      </c>
      <c r="D60" t="s">
        <v>32</v>
      </c>
      <c r="E60" t="s">
        <v>27</v>
      </c>
      <c r="G60" s="30">
        <v>0.1</v>
      </c>
      <c r="H60" t="s">
        <v>306</v>
      </c>
      <c r="J60" t="s">
        <v>15</v>
      </c>
      <c r="K60" t="s">
        <v>307</v>
      </c>
      <c r="L60" s="26">
        <v>3153750</v>
      </c>
      <c r="M60">
        <v>204</v>
      </c>
    </row>
    <row r="61" spans="1:13" x14ac:dyDescent="0.25">
      <c r="A61" t="s">
        <v>54</v>
      </c>
      <c r="B61" s="25">
        <v>45212</v>
      </c>
      <c r="C61" t="s">
        <v>257</v>
      </c>
      <c r="D61" t="s">
        <v>32</v>
      </c>
      <c r="E61" t="s">
        <v>27</v>
      </c>
      <c r="G61" s="30">
        <v>0.1</v>
      </c>
      <c r="H61" t="s">
        <v>306</v>
      </c>
      <c r="J61" t="s">
        <v>15</v>
      </c>
      <c r="K61" t="s">
        <v>307</v>
      </c>
      <c r="L61" s="26">
        <v>25454853</v>
      </c>
      <c r="M61">
        <v>1184</v>
      </c>
    </row>
    <row r="62" spans="1:13" x14ac:dyDescent="0.25">
      <c r="A62" t="s">
        <v>60</v>
      </c>
      <c r="B62" s="25">
        <v>45380</v>
      </c>
      <c r="C62" t="s">
        <v>257</v>
      </c>
      <c r="D62" t="s">
        <v>32</v>
      </c>
      <c r="E62" t="s">
        <v>27</v>
      </c>
      <c r="G62" s="30">
        <v>0.1</v>
      </c>
      <c r="H62" t="s">
        <v>306</v>
      </c>
      <c r="J62" t="s">
        <v>15</v>
      </c>
      <c r="K62" t="s">
        <v>307</v>
      </c>
      <c r="L62" s="26">
        <v>7735000</v>
      </c>
      <c r="M62">
        <v>1057</v>
      </c>
    </row>
    <row r="63" spans="1:13" x14ac:dyDescent="0.25">
      <c r="A63" t="s">
        <v>175</v>
      </c>
      <c r="B63" s="25">
        <v>45503</v>
      </c>
      <c r="C63" t="s">
        <v>257</v>
      </c>
      <c r="D63" t="s">
        <v>32</v>
      </c>
      <c r="E63" t="s">
        <v>27</v>
      </c>
      <c r="F63" t="s">
        <v>258</v>
      </c>
      <c r="G63" s="30">
        <v>0.1</v>
      </c>
      <c r="H63" t="s">
        <v>306</v>
      </c>
      <c r="J63" t="s">
        <v>15</v>
      </c>
      <c r="K63" t="s">
        <v>307</v>
      </c>
      <c r="L63" s="26">
        <v>4850</v>
      </c>
      <c r="M63">
        <v>1</v>
      </c>
    </row>
    <row r="64" spans="1:13" x14ac:dyDescent="0.25">
      <c r="A64" t="s">
        <v>92</v>
      </c>
      <c r="B64" s="25">
        <v>45198</v>
      </c>
      <c r="C64" t="s">
        <v>257</v>
      </c>
      <c r="D64" t="s">
        <v>32</v>
      </c>
      <c r="E64" t="s">
        <v>27</v>
      </c>
      <c r="F64" t="s">
        <v>258</v>
      </c>
      <c r="G64" s="30">
        <v>0.1</v>
      </c>
      <c r="H64" t="s">
        <v>306</v>
      </c>
      <c r="J64" t="s">
        <v>15</v>
      </c>
      <c r="K64" t="s">
        <v>307</v>
      </c>
      <c r="L64" s="26">
        <v>8535902.4000000004</v>
      </c>
      <c r="M64">
        <v>34</v>
      </c>
    </row>
    <row r="65" spans="1:13" x14ac:dyDescent="0.25">
      <c r="A65" t="s">
        <v>72</v>
      </c>
      <c r="B65" s="25">
        <v>45288</v>
      </c>
      <c r="C65" t="s">
        <v>257</v>
      </c>
      <c r="D65" t="s">
        <v>32</v>
      </c>
      <c r="E65" t="s">
        <v>27</v>
      </c>
      <c r="G65" s="30">
        <v>0.1</v>
      </c>
      <c r="H65" t="s">
        <v>306</v>
      </c>
      <c r="J65" t="s">
        <v>15</v>
      </c>
      <c r="K65" t="s">
        <v>307</v>
      </c>
      <c r="L65" s="26">
        <v>811500</v>
      </c>
      <c r="M65">
        <v>57</v>
      </c>
    </row>
    <row r="66" spans="1:13" x14ac:dyDescent="0.25">
      <c r="A66" t="s">
        <v>30</v>
      </c>
      <c r="B66" s="25">
        <v>45447</v>
      </c>
      <c r="C66" t="s">
        <v>257</v>
      </c>
      <c r="D66" t="s">
        <v>32</v>
      </c>
      <c r="E66" t="s">
        <v>27</v>
      </c>
      <c r="G66" s="30">
        <v>0.1</v>
      </c>
      <c r="H66" t="s">
        <v>306</v>
      </c>
      <c r="J66" t="s">
        <v>15</v>
      </c>
      <c r="K66" t="s">
        <v>307</v>
      </c>
      <c r="L66" s="26">
        <v>687300</v>
      </c>
      <c r="M66">
        <v>337</v>
      </c>
    </row>
    <row r="67" spans="1:13" x14ac:dyDescent="0.25">
      <c r="A67" t="s">
        <v>80</v>
      </c>
      <c r="B67" s="25">
        <v>45260</v>
      </c>
      <c r="C67" t="s">
        <v>257</v>
      </c>
      <c r="D67" t="s">
        <v>32</v>
      </c>
      <c r="E67" t="s">
        <v>27</v>
      </c>
      <c r="G67" s="30">
        <v>0.1</v>
      </c>
      <c r="H67" t="s">
        <v>306</v>
      </c>
      <c r="J67" t="s">
        <v>15</v>
      </c>
      <c r="K67" t="s">
        <v>307</v>
      </c>
      <c r="L67" s="26">
        <v>10222200</v>
      </c>
      <c r="M67">
        <v>133</v>
      </c>
    </row>
    <row r="68" spans="1:13" x14ac:dyDescent="0.25">
      <c r="A68" t="s">
        <v>164</v>
      </c>
      <c r="B68" s="25">
        <v>45478</v>
      </c>
      <c r="C68" t="s">
        <v>257</v>
      </c>
      <c r="D68" t="s">
        <v>32</v>
      </c>
      <c r="E68" t="s">
        <v>27</v>
      </c>
      <c r="G68" s="30">
        <v>0.1</v>
      </c>
      <c r="H68" t="s">
        <v>306</v>
      </c>
      <c r="J68" t="s">
        <v>15</v>
      </c>
      <c r="K68" t="s">
        <v>307</v>
      </c>
      <c r="L68" s="26">
        <v>9394600</v>
      </c>
      <c r="M68">
        <v>775</v>
      </c>
    </row>
    <row r="69" spans="1:13" x14ac:dyDescent="0.25">
      <c r="A69" t="s">
        <v>80</v>
      </c>
      <c r="B69" s="25">
        <v>45260</v>
      </c>
      <c r="C69" t="s">
        <v>257</v>
      </c>
      <c r="D69" t="s">
        <v>32</v>
      </c>
      <c r="E69" t="s">
        <v>27</v>
      </c>
      <c r="F69" t="s">
        <v>258</v>
      </c>
      <c r="G69" s="30">
        <v>0.1</v>
      </c>
      <c r="H69" t="s">
        <v>306</v>
      </c>
      <c r="J69" t="s">
        <v>15</v>
      </c>
      <c r="K69" t="s">
        <v>307</v>
      </c>
      <c r="L69" s="26">
        <v>5073300</v>
      </c>
      <c r="M69">
        <v>15</v>
      </c>
    </row>
    <row r="70" spans="1:13" x14ac:dyDescent="0.25">
      <c r="A70" t="s">
        <v>175</v>
      </c>
      <c r="B70" s="25">
        <v>45503</v>
      </c>
      <c r="C70" t="s">
        <v>257</v>
      </c>
      <c r="D70" t="s">
        <v>32</v>
      </c>
      <c r="E70" t="s">
        <v>27</v>
      </c>
      <c r="G70" s="30">
        <v>0.1</v>
      </c>
      <c r="H70" t="s">
        <v>306</v>
      </c>
      <c r="J70" t="s">
        <v>15</v>
      </c>
      <c r="K70" t="s">
        <v>307</v>
      </c>
      <c r="L70" s="26">
        <v>9603</v>
      </c>
      <c r="M70">
        <v>17</v>
      </c>
    </row>
    <row r="71" spans="1:13" x14ac:dyDescent="0.25">
      <c r="A71" t="s">
        <v>89</v>
      </c>
      <c r="B71" s="25">
        <v>45232</v>
      </c>
      <c r="C71" t="s">
        <v>257</v>
      </c>
      <c r="D71" t="s">
        <v>32</v>
      </c>
      <c r="E71" t="s">
        <v>27</v>
      </c>
      <c r="F71" t="s">
        <v>258</v>
      </c>
      <c r="G71" s="30">
        <v>0.1</v>
      </c>
      <c r="H71" t="s">
        <v>306</v>
      </c>
      <c r="J71" t="s">
        <v>15</v>
      </c>
      <c r="K71" t="s">
        <v>307</v>
      </c>
      <c r="L71" s="26">
        <v>19290150</v>
      </c>
      <c r="M71">
        <v>44</v>
      </c>
    </row>
    <row r="72" spans="1:13" x14ac:dyDescent="0.25">
      <c r="A72" t="s">
        <v>209</v>
      </c>
      <c r="B72" s="25">
        <v>45572</v>
      </c>
      <c r="C72" t="s">
        <v>257</v>
      </c>
      <c r="D72" t="s">
        <v>32</v>
      </c>
      <c r="E72" t="s">
        <v>27</v>
      </c>
      <c r="F72" t="s">
        <v>258</v>
      </c>
      <c r="G72" s="30">
        <v>0.1</v>
      </c>
      <c r="H72" t="s">
        <v>306</v>
      </c>
      <c r="J72" t="s">
        <v>15</v>
      </c>
      <c r="K72" t="s">
        <v>307</v>
      </c>
      <c r="L72" s="26">
        <v>4810000</v>
      </c>
      <c r="M72">
        <v>4</v>
      </c>
    </row>
    <row r="73" spans="1:13" x14ac:dyDescent="0.25">
      <c r="A73" t="s">
        <v>209</v>
      </c>
      <c r="B73" s="25">
        <v>45572</v>
      </c>
      <c r="C73" t="s">
        <v>257</v>
      </c>
      <c r="D73" t="s">
        <v>32</v>
      </c>
      <c r="E73" t="s">
        <v>27</v>
      </c>
      <c r="G73" s="30">
        <v>0.1</v>
      </c>
      <c r="H73" t="s">
        <v>306</v>
      </c>
      <c r="J73" t="s">
        <v>15</v>
      </c>
      <c r="K73" t="s">
        <v>307</v>
      </c>
      <c r="L73" s="26">
        <v>492000</v>
      </c>
      <c r="M73">
        <v>41</v>
      </c>
    </row>
    <row r="74" spans="1:13" x14ac:dyDescent="0.25">
      <c r="A74" t="s">
        <v>69</v>
      </c>
      <c r="B74" s="25">
        <v>45328</v>
      </c>
      <c r="C74" t="s">
        <v>257</v>
      </c>
      <c r="D74" t="s">
        <v>32</v>
      </c>
      <c r="E74" t="s">
        <v>27</v>
      </c>
      <c r="F74" t="s">
        <v>258</v>
      </c>
      <c r="G74" s="30">
        <v>0.1</v>
      </c>
      <c r="H74" t="s">
        <v>306</v>
      </c>
      <c r="J74" t="s">
        <v>15</v>
      </c>
      <c r="K74" t="s">
        <v>307</v>
      </c>
      <c r="L74" s="26">
        <v>5673120</v>
      </c>
      <c r="M74">
        <v>36</v>
      </c>
    </row>
    <row r="75" spans="1:13" x14ac:dyDescent="0.25">
      <c r="A75" t="s">
        <v>172</v>
      </c>
      <c r="B75" s="25">
        <v>45485</v>
      </c>
      <c r="C75" t="s">
        <v>257</v>
      </c>
      <c r="D75" t="s">
        <v>32</v>
      </c>
      <c r="E75" t="s">
        <v>27</v>
      </c>
      <c r="F75" t="s">
        <v>258</v>
      </c>
      <c r="G75" s="30">
        <v>0.1</v>
      </c>
      <c r="H75" t="s">
        <v>306</v>
      </c>
      <c r="J75" t="s">
        <v>15</v>
      </c>
      <c r="K75" t="s">
        <v>307</v>
      </c>
      <c r="L75" s="26">
        <v>58400</v>
      </c>
      <c r="M75">
        <v>4</v>
      </c>
    </row>
    <row r="76" spans="1:13" x14ac:dyDescent="0.25">
      <c r="A76" t="s">
        <v>63</v>
      </c>
      <c r="B76" s="25">
        <v>45344</v>
      </c>
      <c r="C76" t="s">
        <v>257</v>
      </c>
      <c r="D76" t="s">
        <v>32</v>
      </c>
      <c r="E76" t="s">
        <v>27</v>
      </c>
      <c r="G76" s="30">
        <v>0.1</v>
      </c>
      <c r="H76" t="s">
        <v>306</v>
      </c>
      <c r="J76" t="s">
        <v>15</v>
      </c>
      <c r="K76" t="s">
        <v>307</v>
      </c>
      <c r="L76" s="26">
        <v>2476650</v>
      </c>
      <c r="M76">
        <v>69</v>
      </c>
    </row>
    <row r="77" spans="1:13" x14ac:dyDescent="0.25">
      <c r="A77" t="s">
        <v>60</v>
      </c>
      <c r="B77" s="25">
        <v>45380</v>
      </c>
      <c r="C77" t="s">
        <v>257</v>
      </c>
      <c r="D77" t="s">
        <v>32</v>
      </c>
      <c r="E77" t="s">
        <v>27</v>
      </c>
      <c r="F77" t="s">
        <v>258</v>
      </c>
      <c r="G77" s="30">
        <v>0.1</v>
      </c>
      <c r="H77" t="s">
        <v>306</v>
      </c>
      <c r="J77" t="s">
        <v>15</v>
      </c>
      <c r="K77" t="s">
        <v>307</v>
      </c>
      <c r="L77" s="26">
        <v>37027375</v>
      </c>
      <c r="M77">
        <v>155</v>
      </c>
    </row>
    <row r="78" spans="1:13" x14ac:dyDescent="0.25">
      <c r="A78" t="s">
        <v>86</v>
      </c>
      <c r="B78" s="25">
        <v>45251</v>
      </c>
      <c r="C78" t="s">
        <v>257</v>
      </c>
      <c r="D78" t="s">
        <v>32</v>
      </c>
      <c r="E78" t="s">
        <v>27</v>
      </c>
      <c r="F78" t="s">
        <v>258</v>
      </c>
      <c r="G78" s="30">
        <v>0.1</v>
      </c>
      <c r="H78" t="s">
        <v>306</v>
      </c>
      <c r="J78" t="s">
        <v>15</v>
      </c>
      <c r="K78" t="s">
        <v>307</v>
      </c>
      <c r="L78" s="26">
        <v>171000</v>
      </c>
      <c r="M78">
        <v>4</v>
      </c>
    </row>
    <row r="79" spans="1:13" x14ac:dyDescent="0.25">
      <c r="A79" t="s">
        <v>92</v>
      </c>
      <c r="B79" s="25">
        <v>45198</v>
      </c>
      <c r="C79" t="s">
        <v>257</v>
      </c>
      <c r="D79" t="s">
        <v>32</v>
      </c>
      <c r="E79" t="s">
        <v>27</v>
      </c>
      <c r="G79" s="30">
        <v>0.1</v>
      </c>
      <c r="H79" t="s">
        <v>306</v>
      </c>
      <c r="J79" t="s">
        <v>15</v>
      </c>
      <c r="K79" t="s">
        <v>307</v>
      </c>
      <c r="L79" s="26">
        <v>7761315.5999999996</v>
      </c>
      <c r="M79">
        <v>226</v>
      </c>
    </row>
    <row r="80" spans="1:13" x14ac:dyDescent="0.25">
      <c r="A80" t="s">
        <v>104</v>
      </c>
      <c r="B80" s="25">
        <v>45041</v>
      </c>
      <c r="C80" t="s">
        <v>257</v>
      </c>
      <c r="D80" t="s">
        <v>32</v>
      </c>
      <c r="E80" t="s">
        <v>27</v>
      </c>
      <c r="F80" t="s">
        <v>258</v>
      </c>
      <c r="G80" s="30">
        <v>0.1</v>
      </c>
      <c r="H80" t="s">
        <v>306</v>
      </c>
      <c r="J80" t="s">
        <v>15</v>
      </c>
      <c r="K80" t="s">
        <v>307</v>
      </c>
      <c r="L80" s="26">
        <v>585748.80000000005</v>
      </c>
      <c r="M80">
        <v>4</v>
      </c>
    </row>
    <row r="81" spans="1:13" x14ac:dyDescent="0.25">
      <c r="A81" t="s">
        <v>74</v>
      </c>
      <c r="B81" s="25">
        <v>45275</v>
      </c>
      <c r="C81" t="s">
        <v>257</v>
      </c>
      <c r="D81" t="s">
        <v>32</v>
      </c>
      <c r="E81" t="s">
        <v>27</v>
      </c>
      <c r="F81" t="s">
        <v>258</v>
      </c>
      <c r="G81" s="30">
        <v>0.1</v>
      </c>
      <c r="H81" t="s">
        <v>306</v>
      </c>
      <c r="J81" t="s">
        <v>15</v>
      </c>
      <c r="K81" t="s">
        <v>307</v>
      </c>
      <c r="L81" s="26">
        <v>15792950</v>
      </c>
      <c r="M81">
        <v>108</v>
      </c>
    </row>
    <row r="82" spans="1:13" x14ac:dyDescent="0.25">
      <c r="A82" t="s">
        <v>66</v>
      </c>
      <c r="B82" s="25">
        <v>45335</v>
      </c>
      <c r="C82" t="s">
        <v>257</v>
      </c>
      <c r="D82" t="s">
        <v>32</v>
      </c>
      <c r="E82" t="s">
        <v>27</v>
      </c>
      <c r="G82" s="30">
        <v>0.1</v>
      </c>
      <c r="H82" t="s">
        <v>306</v>
      </c>
      <c r="J82" t="s">
        <v>15</v>
      </c>
      <c r="K82" t="s">
        <v>307</v>
      </c>
      <c r="L82" s="26">
        <v>9454500</v>
      </c>
      <c r="M82">
        <v>973</v>
      </c>
    </row>
    <row r="83" spans="1:13" x14ac:dyDescent="0.25">
      <c r="A83" t="s">
        <v>83</v>
      </c>
      <c r="B83" s="25">
        <v>45252</v>
      </c>
      <c r="C83" t="s">
        <v>257</v>
      </c>
      <c r="D83" t="s">
        <v>32</v>
      </c>
      <c r="E83" t="s">
        <v>27</v>
      </c>
      <c r="G83" s="30">
        <v>0.1</v>
      </c>
      <c r="H83" t="s">
        <v>306</v>
      </c>
      <c r="J83" t="s">
        <v>15</v>
      </c>
      <c r="K83" t="s">
        <v>307</v>
      </c>
      <c r="L83" s="26">
        <v>10554500</v>
      </c>
      <c r="M83">
        <v>712</v>
      </c>
    </row>
    <row r="84" spans="1:13" x14ac:dyDescent="0.25">
      <c r="A84" t="s">
        <v>69</v>
      </c>
      <c r="B84" s="25">
        <v>45328</v>
      </c>
      <c r="C84" t="s">
        <v>257</v>
      </c>
      <c r="D84" t="s">
        <v>32</v>
      </c>
      <c r="E84" t="s">
        <v>27</v>
      </c>
      <c r="G84" s="30">
        <v>0.1</v>
      </c>
      <c r="H84" t="s">
        <v>306</v>
      </c>
      <c r="J84" t="s">
        <v>15</v>
      </c>
      <c r="K84" t="s">
        <v>307</v>
      </c>
      <c r="L84" s="26">
        <v>5482850</v>
      </c>
      <c r="M84">
        <v>527</v>
      </c>
    </row>
    <row r="85" spans="1:13" x14ac:dyDescent="0.25">
      <c r="A85" t="s">
        <v>30</v>
      </c>
      <c r="B85" s="25">
        <v>45447</v>
      </c>
      <c r="C85" t="s">
        <v>257</v>
      </c>
      <c r="D85" t="s">
        <v>32</v>
      </c>
      <c r="E85" t="s">
        <v>27</v>
      </c>
      <c r="F85" t="s">
        <v>258</v>
      </c>
      <c r="G85" s="30">
        <v>0.1</v>
      </c>
      <c r="H85" t="s">
        <v>306</v>
      </c>
      <c r="J85" t="s">
        <v>15</v>
      </c>
      <c r="K85" t="s">
        <v>307</v>
      </c>
      <c r="L85" s="26">
        <v>17991900</v>
      </c>
      <c r="M85">
        <v>38</v>
      </c>
    </row>
    <row r="86" spans="1:13" x14ac:dyDescent="0.25">
      <c r="A86" t="s">
        <v>217</v>
      </c>
      <c r="B86" s="25">
        <v>45595</v>
      </c>
      <c r="C86" t="s">
        <v>257</v>
      </c>
      <c r="D86" t="s">
        <v>32</v>
      </c>
      <c r="E86" t="s">
        <v>27</v>
      </c>
      <c r="G86" s="30">
        <v>0.1</v>
      </c>
      <c r="H86" t="s">
        <v>306</v>
      </c>
      <c r="J86" t="s">
        <v>15</v>
      </c>
      <c r="K86" t="s">
        <v>307</v>
      </c>
      <c r="L86" s="26">
        <v>102000</v>
      </c>
      <c r="M86">
        <v>6</v>
      </c>
    </row>
    <row r="87" spans="1:13" x14ac:dyDescent="0.25">
      <c r="A87" t="s">
        <v>211</v>
      </c>
      <c r="B87" s="25">
        <v>45582</v>
      </c>
      <c r="C87" t="s">
        <v>257</v>
      </c>
      <c r="D87" t="s">
        <v>32</v>
      </c>
      <c r="E87" t="s">
        <v>27</v>
      </c>
      <c r="G87" s="30">
        <v>0.1</v>
      </c>
      <c r="H87" t="s">
        <v>306</v>
      </c>
      <c r="J87" t="s">
        <v>15</v>
      </c>
      <c r="K87" t="s">
        <v>307</v>
      </c>
      <c r="L87" s="26">
        <v>1528450</v>
      </c>
      <c r="M87">
        <v>577</v>
      </c>
    </row>
    <row r="88" spans="1:13" x14ac:dyDescent="0.25">
      <c r="A88" t="s">
        <v>205</v>
      </c>
      <c r="B88" s="25">
        <v>45566</v>
      </c>
      <c r="C88" t="s">
        <v>257</v>
      </c>
      <c r="D88" t="s">
        <v>32</v>
      </c>
      <c r="E88" t="s">
        <v>27</v>
      </c>
      <c r="G88" s="30">
        <v>0.1</v>
      </c>
      <c r="H88" t="s">
        <v>306</v>
      </c>
      <c r="J88" t="s">
        <v>15</v>
      </c>
      <c r="K88" t="s">
        <v>307</v>
      </c>
      <c r="L88" s="26">
        <v>337155</v>
      </c>
      <c r="M88">
        <v>171</v>
      </c>
    </row>
    <row r="89" spans="1:13" x14ac:dyDescent="0.25">
      <c r="A89" t="s">
        <v>74</v>
      </c>
      <c r="B89" s="25">
        <v>45275</v>
      </c>
      <c r="C89" t="s">
        <v>257</v>
      </c>
      <c r="D89" t="s">
        <v>32</v>
      </c>
      <c r="E89" t="s">
        <v>27</v>
      </c>
      <c r="G89" s="30">
        <v>0.1</v>
      </c>
      <c r="H89" t="s">
        <v>306</v>
      </c>
      <c r="J89" t="s">
        <v>15</v>
      </c>
      <c r="K89" t="s">
        <v>307</v>
      </c>
      <c r="L89" s="26">
        <v>20218150</v>
      </c>
      <c r="M89">
        <v>742</v>
      </c>
    </row>
    <row r="90" spans="1:13" x14ac:dyDescent="0.25">
      <c r="A90" t="s">
        <v>57</v>
      </c>
      <c r="B90" s="25">
        <v>45394</v>
      </c>
      <c r="C90" t="s">
        <v>257</v>
      </c>
      <c r="D90" t="s">
        <v>32</v>
      </c>
      <c r="E90" t="s">
        <v>27</v>
      </c>
      <c r="G90" s="30">
        <v>0.1</v>
      </c>
      <c r="H90" t="s">
        <v>306</v>
      </c>
      <c r="J90" t="s">
        <v>15</v>
      </c>
      <c r="K90" t="s">
        <v>307</v>
      </c>
      <c r="L90" s="26">
        <v>4060800</v>
      </c>
      <c r="M90">
        <v>349</v>
      </c>
    </row>
    <row r="91" spans="1:13" x14ac:dyDescent="0.25">
      <c r="A91" t="s">
        <v>211</v>
      </c>
      <c r="B91" s="25">
        <v>45582</v>
      </c>
      <c r="C91" t="s">
        <v>257</v>
      </c>
      <c r="D91" t="s">
        <v>32</v>
      </c>
      <c r="E91" t="s">
        <v>27</v>
      </c>
      <c r="F91" t="s">
        <v>258</v>
      </c>
      <c r="G91" s="30">
        <v>0.1</v>
      </c>
      <c r="H91" t="s">
        <v>306</v>
      </c>
      <c r="J91" t="s">
        <v>15</v>
      </c>
      <c r="K91" t="s">
        <v>307</v>
      </c>
      <c r="L91" s="26">
        <v>4385150</v>
      </c>
      <c r="M91">
        <v>68</v>
      </c>
    </row>
    <row r="92" spans="1:13" x14ac:dyDescent="0.25">
      <c r="A92" t="s">
        <v>54</v>
      </c>
      <c r="B92" s="25">
        <v>45401</v>
      </c>
      <c r="C92" t="s">
        <v>257</v>
      </c>
      <c r="D92" t="s">
        <v>32</v>
      </c>
      <c r="E92" t="s">
        <v>27</v>
      </c>
      <c r="F92" t="s">
        <v>258</v>
      </c>
      <c r="G92" s="30">
        <v>0.1</v>
      </c>
      <c r="H92" t="s">
        <v>306</v>
      </c>
      <c r="J92" t="s">
        <v>15</v>
      </c>
      <c r="K92" t="s">
        <v>307</v>
      </c>
      <c r="L92" s="26">
        <v>52396440</v>
      </c>
      <c r="M92">
        <v>62</v>
      </c>
    </row>
    <row r="93" spans="1:13" x14ac:dyDescent="0.25">
      <c r="A93" t="s">
        <v>77</v>
      </c>
      <c r="B93" s="25">
        <v>45267</v>
      </c>
      <c r="C93" t="s">
        <v>257</v>
      </c>
      <c r="D93" t="s">
        <v>32</v>
      </c>
      <c r="E93" t="s">
        <v>27</v>
      </c>
      <c r="F93" t="s">
        <v>258</v>
      </c>
      <c r="G93" s="30">
        <v>0.1</v>
      </c>
      <c r="H93" t="s">
        <v>306</v>
      </c>
      <c r="J93" t="s">
        <v>15</v>
      </c>
      <c r="K93" t="s">
        <v>307</v>
      </c>
      <c r="L93" s="26">
        <v>722400</v>
      </c>
      <c r="M93">
        <v>10</v>
      </c>
    </row>
    <row r="94" spans="1:13" x14ac:dyDescent="0.25">
      <c r="A94" t="s">
        <v>169</v>
      </c>
      <c r="B94" s="25">
        <v>45490</v>
      </c>
      <c r="C94" t="s">
        <v>257</v>
      </c>
      <c r="D94" t="s">
        <v>32</v>
      </c>
      <c r="E94" t="s">
        <v>27</v>
      </c>
      <c r="G94" s="30">
        <v>0.1</v>
      </c>
      <c r="H94" t="s">
        <v>306</v>
      </c>
      <c r="J94" t="s">
        <v>15</v>
      </c>
      <c r="K94" t="s">
        <v>307</v>
      </c>
      <c r="L94" s="26">
        <v>1650</v>
      </c>
      <c r="M94">
        <v>1</v>
      </c>
    </row>
    <row r="95" spans="1:13" x14ac:dyDescent="0.25">
      <c r="A95" t="s">
        <v>63</v>
      </c>
      <c r="B95" s="25">
        <v>45344</v>
      </c>
      <c r="C95" t="s">
        <v>257</v>
      </c>
      <c r="D95" t="s">
        <v>32</v>
      </c>
      <c r="E95" t="s">
        <v>27</v>
      </c>
      <c r="F95" t="s">
        <v>258</v>
      </c>
      <c r="G95" s="30">
        <v>0.1</v>
      </c>
      <c r="H95" t="s">
        <v>306</v>
      </c>
      <c r="J95" t="s">
        <v>15</v>
      </c>
      <c r="K95" t="s">
        <v>307</v>
      </c>
      <c r="L95" s="26">
        <v>5001750</v>
      </c>
      <c r="M95">
        <v>10</v>
      </c>
    </row>
    <row r="96" spans="1:13" x14ac:dyDescent="0.25">
      <c r="A96" t="s">
        <v>205</v>
      </c>
      <c r="B96" s="25">
        <v>45566</v>
      </c>
      <c r="C96" t="s">
        <v>257</v>
      </c>
      <c r="D96" t="s">
        <v>32</v>
      </c>
      <c r="E96" t="s">
        <v>27</v>
      </c>
      <c r="F96" t="s">
        <v>258</v>
      </c>
      <c r="G96" s="30">
        <v>0.1</v>
      </c>
      <c r="H96" t="s">
        <v>306</v>
      </c>
      <c r="J96" t="s">
        <v>15</v>
      </c>
      <c r="K96" t="s">
        <v>307</v>
      </c>
      <c r="L96" s="26">
        <v>31825570</v>
      </c>
      <c r="M96">
        <v>58</v>
      </c>
    </row>
    <row r="97" spans="1:13" x14ac:dyDescent="0.25">
      <c r="A97" t="s">
        <v>164</v>
      </c>
      <c r="B97" s="25">
        <v>45478</v>
      </c>
      <c r="C97" t="s">
        <v>257</v>
      </c>
      <c r="D97" t="s">
        <v>32</v>
      </c>
      <c r="E97" t="s">
        <v>27</v>
      </c>
      <c r="F97" t="s">
        <v>258</v>
      </c>
      <c r="G97" s="30">
        <v>0.1</v>
      </c>
      <c r="H97" t="s">
        <v>306</v>
      </c>
      <c r="J97" t="s">
        <v>15</v>
      </c>
      <c r="K97" t="s">
        <v>307</v>
      </c>
      <c r="L97" s="26">
        <v>11511400</v>
      </c>
      <c r="M97">
        <v>51</v>
      </c>
    </row>
    <row r="98" spans="1:13" x14ac:dyDescent="0.25">
      <c r="A98" t="s">
        <v>57</v>
      </c>
      <c r="B98" s="25">
        <v>45394</v>
      </c>
      <c r="C98" t="s">
        <v>257</v>
      </c>
      <c r="D98" t="s">
        <v>32</v>
      </c>
      <c r="E98" t="s">
        <v>27</v>
      </c>
      <c r="F98" t="s">
        <v>258</v>
      </c>
      <c r="G98" s="30">
        <v>0.1</v>
      </c>
      <c r="H98" t="s">
        <v>306</v>
      </c>
      <c r="J98" t="s">
        <v>15</v>
      </c>
      <c r="K98" t="s">
        <v>307</v>
      </c>
      <c r="L98" s="26">
        <v>2298300</v>
      </c>
      <c r="M98">
        <v>64</v>
      </c>
    </row>
    <row r="99" spans="1:13" x14ac:dyDescent="0.25">
      <c r="A99" t="s">
        <v>83</v>
      </c>
      <c r="B99" s="25">
        <v>45252</v>
      </c>
      <c r="C99" t="s">
        <v>257</v>
      </c>
      <c r="D99" t="s">
        <v>32</v>
      </c>
      <c r="E99" t="s">
        <v>27</v>
      </c>
      <c r="F99" t="s">
        <v>258</v>
      </c>
      <c r="G99" s="30">
        <v>0.1</v>
      </c>
      <c r="H99" t="s">
        <v>306</v>
      </c>
      <c r="J99" t="s">
        <v>15</v>
      </c>
      <c r="K99" t="s">
        <v>307</v>
      </c>
      <c r="L99" s="26">
        <v>16708450</v>
      </c>
      <c r="M99">
        <v>59</v>
      </c>
    </row>
    <row r="100" spans="1:13" x14ac:dyDescent="0.25">
      <c r="A100" t="s">
        <v>54</v>
      </c>
      <c r="B100" s="25">
        <v>45212</v>
      </c>
      <c r="C100" t="s">
        <v>257</v>
      </c>
      <c r="D100" t="s">
        <v>32</v>
      </c>
      <c r="E100" t="s">
        <v>27</v>
      </c>
      <c r="F100" t="s">
        <v>258</v>
      </c>
      <c r="G100" s="30">
        <v>0.1</v>
      </c>
      <c r="H100" t="s">
        <v>306</v>
      </c>
      <c r="J100" t="s">
        <v>15</v>
      </c>
      <c r="K100" t="s">
        <v>307</v>
      </c>
      <c r="L100" s="26">
        <v>3441222</v>
      </c>
      <c r="M100">
        <v>104</v>
      </c>
    </row>
    <row r="101" spans="1:13" x14ac:dyDescent="0.25">
      <c r="A101" t="s">
        <v>54</v>
      </c>
      <c r="B101" s="25">
        <v>45401</v>
      </c>
      <c r="C101" t="s">
        <v>257</v>
      </c>
      <c r="D101" t="s">
        <v>32</v>
      </c>
      <c r="E101" t="s">
        <v>27</v>
      </c>
      <c r="G101" s="30">
        <v>0.1</v>
      </c>
      <c r="H101" t="s">
        <v>306</v>
      </c>
      <c r="J101" t="s">
        <v>15</v>
      </c>
      <c r="K101" t="s">
        <v>307</v>
      </c>
      <c r="L101" s="26">
        <v>8135190</v>
      </c>
      <c r="M101">
        <v>509</v>
      </c>
    </row>
    <row r="102" spans="1:13" x14ac:dyDescent="0.25">
      <c r="A102" t="s">
        <v>172</v>
      </c>
      <c r="B102" s="25">
        <v>45485</v>
      </c>
      <c r="C102" t="s">
        <v>257</v>
      </c>
      <c r="D102" t="s">
        <v>32</v>
      </c>
      <c r="E102" t="s">
        <v>27</v>
      </c>
      <c r="G102" s="30">
        <v>0.1</v>
      </c>
      <c r="H102" t="s">
        <v>306</v>
      </c>
      <c r="J102" t="s">
        <v>15</v>
      </c>
      <c r="K102" t="s">
        <v>307</v>
      </c>
      <c r="L102" s="26">
        <v>853600</v>
      </c>
      <c r="M102">
        <v>126</v>
      </c>
    </row>
    <row r="103" spans="1:13" x14ac:dyDescent="0.25">
      <c r="A103" t="s">
        <v>50</v>
      </c>
      <c r="B103" s="25">
        <v>45408</v>
      </c>
      <c r="C103" t="s">
        <v>257</v>
      </c>
      <c r="D103" t="s">
        <v>32</v>
      </c>
      <c r="E103" t="s">
        <v>27</v>
      </c>
      <c r="G103" s="30">
        <v>0.1</v>
      </c>
      <c r="H103" t="s">
        <v>306</v>
      </c>
      <c r="J103" t="s">
        <v>15</v>
      </c>
      <c r="K103" t="s">
        <v>307</v>
      </c>
      <c r="L103" s="26">
        <v>7855000</v>
      </c>
      <c r="M103">
        <v>1327</v>
      </c>
    </row>
    <row r="104" spans="1:13" x14ac:dyDescent="0.25">
      <c r="A104" t="s">
        <v>104</v>
      </c>
      <c r="B104" s="25">
        <v>45041</v>
      </c>
      <c r="C104" t="s">
        <v>257</v>
      </c>
      <c r="D104" t="s">
        <v>32</v>
      </c>
      <c r="E104" t="s">
        <v>27</v>
      </c>
      <c r="G104" s="30">
        <v>0.1</v>
      </c>
      <c r="H104" t="s">
        <v>306</v>
      </c>
      <c r="J104" t="s">
        <v>15</v>
      </c>
      <c r="K104" t="s">
        <v>307</v>
      </c>
      <c r="L104" s="26">
        <v>422325.6</v>
      </c>
      <c r="M104">
        <v>22</v>
      </c>
    </row>
    <row r="105" spans="1:13" x14ac:dyDescent="0.25">
      <c r="A105" t="s">
        <v>83</v>
      </c>
      <c r="B105" s="25">
        <v>45468</v>
      </c>
      <c r="C105" t="s">
        <v>257</v>
      </c>
      <c r="D105" t="s">
        <v>32</v>
      </c>
      <c r="E105" t="s">
        <v>27</v>
      </c>
      <c r="F105" t="s">
        <v>258</v>
      </c>
      <c r="G105" s="30">
        <v>0.1</v>
      </c>
      <c r="H105" t="s">
        <v>306</v>
      </c>
      <c r="J105" t="s">
        <v>15</v>
      </c>
      <c r="K105" t="s">
        <v>307</v>
      </c>
      <c r="L105" s="26">
        <v>3590730</v>
      </c>
      <c r="M105">
        <v>20</v>
      </c>
    </row>
    <row r="106" spans="1:13" x14ac:dyDescent="0.25">
      <c r="A106" t="s">
        <v>89</v>
      </c>
      <c r="B106" s="25">
        <v>45232</v>
      </c>
      <c r="C106" t="s">
        <v>257</v>
      </c>
      <c r="D106" t="s">
        <v>32</v>
      </c>
      <c r="E106" t="s">
        <v>27</v>
      </c>
      <c r="G106" s="30">
        <v>0.1</v>
      </c>
      <c r="H106" t="s">
        <v>306</v>
      </c>
      <c r="J106" t="s">
        <v>15</v>
      </c>
      <c r="K106" t="s">
        <v>307</v>
      </c>
      <c r="L106" s="26">
        <v>9186075</v>
      </c>
      <c r="M106">
        <v>550</v>
      </c>
    </row>
    <row r="107" spans="1:13" x14ac:dyDescent="0.25">
      <c r="A107" t="s">
        <v>72</v>
      </c>
      <c r="B107" s="25">
        <v>45288</v>
      </c>
      <c r="C107" t="s">
        <v>257</v>
      </c>
      <c r="D107" t="s">
        <v>32</v>
      </c>
      <c r="E107" t="s">
        <v>27</v>
      </c>
      <c r="F107" t="s">
        <v>258</v>
      </c>
      <c r="G107" s="30">
        <v>0.1</v>
      </c>
      <c r="H107" t="s">
        <v>306</v>
      </c>
      <c r="J107" t="s">
        <v>15</v>
      </c>
      <c r="K107" t="s">
        <v>307</v>
      </c>
      <c r="L107" s="26">
        <v>375000</v>
      </c>
      <c r="M107">
        <v>1</v>
      </c>
    </row>
    <row r="108" spans="1:13" x14ac:dyDescent="0.25">
      <c r="A108" t="s">
        <v>50</v>
      </c>
      <c r="B108" s="25">
        <v>45408</v>
      </c>
      <c r="C108" t="s">
        <v>257</v>
      </c>
      <c r="D108" t="s">
        <v>32</v>
      </c>
      <c r="E108" t="s">
        <v>27</v>
      </c>
      <c r="F108" t="s">
        <v>258</v>
      </c>
      <c r="G108" s="30">
        <v>0.1</v>
      </c>
      <c r="H108" t="s">
        <v>306</v>
      </c>
      <c r="J108" t="s">
        <v>15</v>
      </c>
      <c r="K108" t="s">
        <v>307</v>
      </c>
      <c r="L108" s="26">
        <v>25625000</v>
      </c>
      <c r="M108">
        <v>193</v>
      </c>
    </row>
    <row r="109" spans="1:13" x14ac:dyDescent="0.25">
      <c r="A109" t="s">
        <v>83</v>
      </c>
      <c r="B109" s="25">
        <v>45468</v>
      </c>
      <c r="C109" t="s">
        <v>257</v>
      </c>
      <c r="D109" t="s">
        <v>32</v>
      </c>
      <c r="E109" t="s">
        <v>27</v>
      </c>
      <c r="G109" s="30">
        <v>0.1</v>
      </c>
      <c r="H109" t="s">
        <v>306</v>
      </c>
      <c r="J109" t="s">
        <v>15</v>
      </c>
      <c r="K109" t="s">
        <v>307</v>
      </c>
      <c r="L109" s="26">
        <v>1593270</v>
      </c>
      <c r="M109">
        <v>142</v>
      </c>
    </row>
    <row r="110" spans="1:13" x14ac:dyDescent="0.25">
      <c r="A110" t="s">
        <v>66</v>
      </c>
      <c r="B110" s="25">
        <v>45335</v>
      </c>
      <c r="C110" t="s">
        <v>257</v>
      </c>
      <c r="D110" t="s">
        <v>32</v>
      </c>
      <c r="E110" t="s">
        <v>27</v>
      </c>
      <c r="F110" t="s">
        <v>258</v>
      </c>
      <c r="G110" s="30">
        <v>0.1</v>
      </c>
      <c r="H110" t="s">
        <v>306</v>
      </c>
      <c r="J110" t="s">
        <v>15</v>
      </c>
      <c r="K110" t="s">
        <v>307</v>
      </c>
      <c r="L110" s="26">
        <v>2844000</v>
      </c>
      <c r="M110">
        <v>145</v>
      </c>
    </row>
    <row r="111" spans="1:13" x14ac:dyDescent="0.25">
      <c r="A111" t="s">
        <v>101</v>
      </c>
      <c r="B111" s="25">
        <v>45079</v>
      </c>
      <c r="C111" t="s">
        <v>257</v>
      </c>
      <c r="D111" t="s">
        <v>32</v>
      </c>
      <c r="E111" t="s">
        <v>27</v>
      </c>
      <c r="G111" s="30">
        <v>0.1</v>
      </c>
      <c r="H111" t="s">
        <v>306</v>
      </c>
      <c r="J111" t="s">
        <v>15</v>
      </c>
      <c r="K111" t="s">
        <v>307</v>
      </c>
      <c r="L111" s="26">
        <v>188446.5</v>
      </c>
      <c r="M111">
        <v>11</v>
      </c>
    </row>
    <row r="112" spans="1:13" x14ac:dyDescent="0.25">
      <c r="A112" t="s">
        <v>164</v>
      </c>
      <c r="B112" s="25">
        <v>45478</v>
      </c>
      <c r="C112" t="s">
        <v>257</v>
      </c>
      <c r="D112" t="s">
        <v>32</v>
      </c>
      <c r="E112" t="s">
        <v>27</v>
      </c>
      <c r="F112" t="s">
        <v>258</v>
      </c>
      <c r="G112" s="30">
        <v>0.2</v>
      </c>
      <c r="H112" t="s">
        <v>306</v>
      </c>
      <c r="I112">
        <v>0.2</v>
      </c>
      <c r="J112" t="s">
        <v>228</v>
      </c>
      <c r="K112" t="s">
        <v>314</v>
      </c>
      <c r="L112" s="26">
        <v>811200</v>
      </c>
      <c r="M112">
        <v>1</v>
      </c>
    </row>
    <row r="113" spans="1:13" x14ac:dyDescent="0.25">
      <c r="A113" t="s">
        <v>172</v>
      </c>
      <c r="B113" s="25">
        <v>45485</v>
      </c>
      <c r="C113" t="s">
        <v>257</v>
      </c>
      <c r="D113" t="s">
        <v>32</v>
      </c>
      <c r="E113" t="s">
        <v>27</v>
      </c>
      <c r="F113" t="s">
        <v>258</v>
      </c>
      <c r="G113" s="30">
        <v>0.2</v>
      </c>
      <c r="H113" t="s">
        <v>306</v>
      </c>
      <c r="I113">
        <v>0.2</v>
      </c>
      <c r="J113" t="s">
        <v>228</v>
      </c>
      <c r="K113" t="s">
        <v>314</v>
      </c>
      <c r="L113" s="26">
        <v>580400</v>
      </c>
      <c r="M113">
        <v>1</v>
      </c>
    </row>
    <row r="114" spans="1:13" x14ac:dyDescent="0.25">
      <c r="A114" t="s">
        <v>60</v>
      </c>
      <c r="B114" s="25">
        <v>45380</v>
      </c>
      <c r="C114" t="s">
        <v>257</v>
      </c>
      <c r="D114" t="s">
        <v>32</v>
      </c>
      <c r="E114" t="s">
        <v>27</v>
      </c>
      <c r="F114" t="s">
        <v>258</v>
      </c>
      <c r="G114" s="30">
        <v>0.2</v>
      </c>
      <c r="H114" t="s">
        <v>306</v>
      </c>
      <c r="J114" t="s">
        <v>15</v>
      </c>
      <c r="K114" t="s">
        <v>307</v>
      </c>
      <c r="L114" s="26">
        <v>18539500</v>
      </c>
      <c r="M114">
        <v>145</v>
      </c>
    </row>
    <row r="115" spans="1:13" x14ac:dyDescent="0.25">
      <c r="A115" t="s">
        <v>92</v>
      </c>
      <c r="B115" s="25">
        <v>45198</v>
      </c>
      <c r="C115" t="s">
        <v>257</v>
      </c>
      <c r="D115" t="s">
        <v>32</v>
      </c>
      <c r="E115" t="s">
        <v>27</v>
      </c>
      <c r="F115" t="s">
        <v>258</v>
      </c>
      <c r="G115" s="30">
        <v>0.2</v>
      </c>
      <c r="H115" t="s">
        <v>306</v>
      </c>
      <c r="J115" t="s">
        <v>15</v>
      </c>
      <c r="K115" t="s">
        <v>307</v>
      </c>
      <c r="L115" s="26">
        <v>26759656.800000001</v>
      </c>
      <c r="M115">
        <v>44</v>
      </c>
    </row>
    <row r="116" spans="1:13" x14ac:dyDescent="0.25">
      <c r="A116" t="s">
        <v>74</v>
      </c>
      <c r="B116" s="25">
        <v>45275</v>
      </c>
      <c r="C116" t="s">
        <v>257</v>
      </c>
      <c r="D116" t="s">
        <v>32</v>
      </c>
      <c r="E116" t="s">
        <v>27</v>
      </c>
      <c r="F116" t="s">
        <v>258</v>
      </c>
      <c r="G116" s="30">
        <v>0.2</v>
      </c>
      <c r="H116" t="s">
        <v>306</v>
      </c>
      <c r="J116" t="s">
        <v>15</v>
      </c>
      <c r="K116" t="s">
        <v>307</v>
      </c>
      <c r="L116" s="26">
        <v>13428550</v>
      </c>
      <c r="M116">
        <v>102</v>
      </c>
    </row>
    <row r="117" spans="1:13" x14ac:dyDescent="0.25">
      <c r="A117" t="s">
        <v>172</v>
      </c>
      <c r="B117" s="25">
        <v>45485</v>
      </c>
      <c r="C117" t="s">
        <v>257</v>
      </c>
      <c r="D117" t="s">
        <v>32</v>
      </c>
      <c r="E117" t="s">
        <v>27</v>
      </c>
      <c r="G117" s="30">
        <v>0.2</v>
      </c>
      <c r="H117" t="s">
        <v>306</v>
      </c>
      <c r="J117" t="s">
        <v>15</v>
      </c>
      <c r="K117" t="s">
        <v>307</v>
      </c>
      <c r="L117" s="26">
        <v>528400</v>
      </c>
      <c r="M117">
        <v>87</v>
      </c>
    </row>
    <row r="118" spans="1:13" x14ac:dyDescent="0.25">
      <c r="A118" t="s">
        <v>54</v>
      </c>
      <c r="B118" s="25">
        <v>45401</v>
      </c>
      <c r="C118" t="s">
        <v>257</v>
      </c>
      <c r="D118" t="s">
        <v>32</v>
      </c>
      <c r="E118" t="s">
        <v>27</v>
      </c>
      <c r="F118" t="s">
        <v>258</v>
      </c>
      <c r="G118" s="30">
        <v>0.2</v>
      </c>
      <c r="H118" t="s">
        <v>306</v>
      </c>
      <c r="J118" t="s">
        <v>15</v>
      </c>
      <c r="K118" t="s">
        <v>307</v>
      </c>
      <c r="L118" s="26">
        <v>4418355</v>
      </c>
      <c r="M118">
        <v>73</v>
      </c>
    </row>
    <row r="119" spans="1:13" x14ac:dyDescent="0.25">
      <c r="A119" t="s">
        <v>63</v>
      </c>
      <c r="B119" s="25">
        <v>45344</v>
      </c>
      <c r="C119" t="s">
        <v>257</v>
      </c>
      <c r="D119" t="s">
        <v>32</v>
      </c>
      <c r="E119" t="s">
        <v>27</v>
      </c>
      <c r="F119" t="s">
        <v>258</v>
      </c>
      <c r="G119" s="30">
        <v>0.2</v>
      </c>
      <c r="H119" t="s">
        <v>306</v>
      </c>
      <c r="J119" t="s">
        <v>15</v>
      </c>
      <c r="K119" t="s">
        <v>307</v>
      </c>
      <c r="L119" s="26">
        <v>6775400</v>
      </c>
      <c r="M119">
        <v>26</v>
      </c>
    </row>
    <row r="120" spans="1:13" x14ac:dyDescent="0.25">
      <c r="A120" t="s">
        <v>211</v>
      </c>
      <c r="B120" s="25">
        <v>45582</v>
      </c>
      <c r="C120" t="s">
        <v>257</v>
      </c>
      <c r="D120" t="s">
        <v>32</v>
      </c>
      <c r="E120" t="s">
        <v>27</v>
      </c>
      <c r="G120" s="30">
        <v>0.2</v>
      </c>
      <c r="H120" t="s">
        <v>306</v>
      </c>
      <c r="J120" t="s">
        <v>15</v>
      </c>
      <c r="K120" t="s">
        <v>307</v>
      </c>
      <c r="L120" s="26">
        <v>1299200</v>
      </c>
      <c r="M120">
        <v>534</v>
      </c>
    </row>
    <row r="121" spans="1:13" x14ac:dyDescent="0.25">
      <c r="A121" t="s">
        <v>89</v>
      </c>
      <c r="B121" s="25">
        <v>45232</v>
      </c>
      <c r="C121" t="s">
        <v>257</v>
      </c>
      <c r="D121" t="s">
        <v>32</v>
      </c>
      <c r="E121" t="s">
        <v>27</v>
      </c>
      <c r="G121" s="30">
        <v>0.2</v>
      </c>
      <c r="H121" t="s">
        <v>306</v>
      </c>
      <c r="J121" t="s">
        <v>15</v>
      </c>
      <c r="K121" t="s">
        <v>307</v>
      </c>
      <c r="L121" s="26">
        <v>5821875</v>
      </c>
      <c r="M121">
        <v>500</v>
      </c>
    </row>
    <row r="122" spans="1:13" x14ac:dyDescent="0.25">
      <c r="A122" t="s">
        <v>89</v>
      </c>
      <c r="B122" s="25">
        <v>45232</v>
      </c>
      <c r="C122" t="s">
        <v>257</v>
      </c>
      <c r="D122" t="s">
        <v>32</v>
      </c>
      <c r="E122" t="s">
        <v>27</v>
      </c>
      <c r="F122" t="s">
        <v>258</v>
      </c>
      <c r="G122" s="30">
        <v>0.2</v>
      </c>
      <c r="H122" t="s">
        <v>306</v>
      </c>
      <c r="J122" t="s">
        <v>15</v>
      </c>
      <c r="K122" t="s">
        <v>307</v>
      </c>
      <c r="L122" s="26">
        <v>14046075</v>
      </c>
      <c r="M122">
        <v>57</v>
      </c>
    </row>
    <row r="123" spans="1:13" x14ac:dyDescent="0.25">
      <c r="A123" t="s">
        <v>83</v>
      </c>
      <c r="B123" s="25">
        <v>45468</v>
      </c>
      <c r="C123" t="s">
        <v>257</v>
      </c>
      <c r="D123" t="s">
        <v>32</v>
      </c>
      <c r="E123" t="s">
        <v>27</v>
      </c>
      <c r="G123" s="30">
        <v>0.2</v>
      </c>
      <c r="H123" t="s">
        <v>306</v>
      </c>
      <c r="J123" t="s">
        <v>15</v>
      </c>
      <c r="K123" t="s">
        <v>307</v>
      </c>
      <c r="L123" s="26">
        <v>2330370</v>
      </c>
      <c r="M123">
        <v>159</v>
      </c>
    </row>
    <row r="124" spans="1:13" x14ac:dyDescent="0.25">
      <c r="A124" t="s">
        <v>86</v>
      </c>
      <c r="B124" s="25">
        <v>45251</v>
      </c>
      <c r="C124" t="s">
        <v>257</v>
      </c>
      <c r="D124" t="s">
        <v>32</v>
      </c>
      <c r="E124" t="s">
        <v>27</v>
      </c>
      <c r="F124" t="s">
        <v>258</v>
      </c>
      <c r="G124" s="30">
        <v>0.2</v>
      </c>
      <c r="H124" t="s">
        <v>306</v>
      </c>
      <c r="J124" t="s">
        <v>15</v>
      </c>
      <c r="K124" t="s">
        <v>307</v>
      </c>
      <c r="L124" s="26">
        <v>288750</v>
      </c>
      <c r="M124">
        <v>6</v>
      </c>
    </row>
    <row r="125" spans="1:13" x14ac:dyDescent="0.25">
      <c r="A125" t="s">
        <v>205</v>
      </c>
      <c r="B125" s="25">
        <v>45566</v>
      </c>
      <c r="C125" t="s">
        <v>257</v>
      </c>
      <c r="D125" t="s">
        <v>32</v>
      </c>
      <c r="E125" t="s">
        <v>27</v>
      </c>
      <c r="G125" s="30">
        <v>0.2</v>
      </c>
      <c r="H125" t="s">
        <v>306</v>
      </c>
      <c r="J125" t="s">
        <v>15</v>
      </c>
      <c r="K125" t="s">
        <v>307</v>
      </c>
      <c r="L125" s="26">
        <v>180690</v>
      </c>
      <c r="M125">
        <v>121</v>
      </c>
    </row>
    <row r="126" spans="1:13" x14ac:dyDescent="0.25">
      <c r="A126" t="s">
        <v>63</v>
      </c>
      <c r="B126" s="25">
        <v>45344</v>
      </c>
      <c r="C126" t="s">
        <v>257</v>
      </c>
      <c r="D126" t="s">
        <v>32</v>
      </c>
      <c r="E126" t="s">
        <v>27</v>
      </c>
      <c r="G126" s="30">
        <v>0.2</v>
      </c>
      <c r="H126" t="s">
        <v>306</v>
      </c>
      <c r="J126" t="s">
        <v>15</v>
      </c>
      <c r="K126" t="s">
        <v>307</v>
      </c>
      <c r="L126" s="26">
        <v>2817700</v>
      </c>
      <c r="M126">
        <v>129</v>
      </c>
    </row>
    <row r="127" spans="1:13" x14ac:dyDescent="0.25">
      <c r="A127" t="s">
        <v>175</v>
      </c>
      <c r="B127" s="25">
        <v>45503</v>
      </c>
      <c r="C127" t="s">
        <v>257</v>
      </c>
      <c r="D127" t="s">
        <v>32</v>
      </c>
      <c r="E127" t="s">
        <v>27</v>
      </c>
      <c r="G127" s="30">
        <v>0.2</v>
      </c>
      <c r="H127" t="s">
        <v>306</v>
      </c>
      <c r="J127" t="s">
        <v>15</v>
      </c>
      <c r="K127" t="s">
        <v>307</v>
      </c>
      <c r="L127" s="26">
        <v>11931</v>
      </c>
      <c r="M127">
        <v>10</v>
      </c>
    </row>
    <row r="128" spans="1:13" x14ac:dyDescent="0.25">
      <c r="A128" t="s">
        <v>60</v>
      </c>
      <c r="B128" s="25">
        <v>45380</v>
      </c>
      <c r="C128" t="s">
        <v>257</v>
      </c>
      <c r="D128" t="s">
        <v>32</v>
      </c>
      <c r="E128" t="s">
        <v>27</v>
      </c>
      <c r="G128" s="30">
        <v>0.2</v>
      </c>
      <c r="H128" t="s">
        <v>306</v>
      </c>
      <c r="J128" t="s">
        <v>15</v>
      </c>
      <c r="K128" t="s">
        <v>307</v>
      </c>
      <c r="L128" s="26">
        <v>5638500</v>
      </c>
      <c r="M128">
        <v>1003</v>
      </c>
    </row>
    <row r="129" spans="1:13" x14ac:dyDescent="0.25">
      <c r="A129" t="s">
        <v>164</v>
      </c>
      <c r="B129" s="25">
        <v>45478</v>
      </c>
      <c r="C129" t="s">
        <v>257</v>
      </c>
      <c r="D129" t="s">
        <v>32</v>
      </c>
      <c r="E129" t="s">
        <v>27</v>
      </c>
      <c r="F129" t="s">
        <v>258</v>
      </c>
      <c r="G129" s="30">
        <v>0.2</v>
      </c>
      <c r="H129" t="s">
        <v>306</v>
      </c>
      <c r="J129" t="s">
        <v>15</v>
      </c>
      <c r="K129" t="s">
        <v>307</v>
      </c>
      <c r="L129" s="26">
        <v>4485600</v>
      </c>
      <c r="M129">
        <v>39</v>
      </c>
    </row>
    <row r="130" spans="1:13" x14ac:dyDescent="0.25">
      <c r="A130" t="s">
        <v>77</v>
      </c>
      <c r="B130" s="25">
        <v>45267</v>
      </c>
      <c r="C130" t="s">
        <v>257</v>
      </c>
      <c r="D130" t="s">
        <v>32</v>
      </c>
      <c r="E130" t="s">
        <v>27</v>
      </c>
      <c r="F130" t="s">
        <v>258</v>
      </c>
      <c r="G130" s="30">
        <v>0.2</v>
      </c>
      <c r="H130" t="s">
        <v>306</v>
      </c>
      <c r="J130" t="s">
        <v>15</v>
      </c>
      <c r="K130" t="s">
        <v>307</v>
      </c>
      <c r="L130" s="26">
        <v>2580200</v>
      </c>
      <c r="M130">
        <v>5</v>
      </c>
    </row>
    <row r="131" spans="1:13" x14ac:dyDescent="0.25">
      <c r="A131" t="s">
        <v>66</v>
      </c>
      <c r="B131" s="25">
        <v>45335</v>
      </c>
      <c r="C131" t="s">
        <v>257</v>
      </c>
      <c r="D131" t="s">
        <v>32</v>
      </c>
      <c r="E131" t="s">
        <v>27</v>
      </c>
      <c r="F131" t="s">
        <v>258</v>
      </c>
      <c r="G131" s="30">
        <v>0.2</v>
      </c>
      <c r="H131" t="s">
        <v>306</v>
      </c>
      <c r="J131" t="s">
        <v>15</v>
      </c>
      <c r="K131" t="s">
        <v>307</v>
      </c>
      <c r="L131" s="26">
        <v>4563000</v>
      </c>
      <c r="M131">
        <v>205</v>
      </c>
    </row>
    <row r="132" spans="1:13" x14ac:dyDescent="0.25">
      <c r="A132" t="s">
        <v>30</v>
      </c>
      <c r="B132" s="25">
        <v>45447</v>
      </c>
      <c r="C132" t="s">
        <v>257</v>
      </c>
      <c r="D132" t="s">
        <v>32</v>
      </c>
      <c r="E132" t="s">
        <v>27</v>
      </c>
      <c r="F132" t="s">
        <v>258</v>
      </c>
      <c r="G132" s="30">
        <v>0.2</v>
      </c>
      <c r="H132" t="s">
        <v>306</v>
      </c>
      <c r="J132" t="s">
        <v>15</v>
      </c>
      <c r="K132" t="s">
        <v>307</v>
      </c>
      <c r="L132" s="26">
        <v>17596200</v>
      </c>
      <c r="M132">
        <v>40</v>
      </c>
    </row>
    <row r="133" spans="1:13" x14ac:dyDescent="0.25">
      <c r="A133" t="s">
        <v>80</v>
      </c>
      <c r="B133" s="25">
        <v>45260</v>
      </c>
      <c r="C133" t="s">
        <v>257</v>
      </c>
      <c r="D133" t="s">
        <v>32</v>
      </c>
      <c r="E133" t="s">
        <v>27</v>
      </c>
      <c r="G133" s="30">
        <v>0.2</v>
      </c>
      <c r="H133" t="s">
        <v>306</v>
      </c>
      <c r="J133" t="s">
        <v>15</v>
      </c>
      <c r="K133" t="s">
        <v>307</v>
      </c>
      <c r="L133" s="26">
        <v>5336100</v>
      </c>
      <c r="M133">
        <v>140</v>
      </c>
    </row>
    <row r="134" spans="1:13" x14ac:dyDescent="0.25">
      <c r="A134" t="s">
        <v>54</v>
      </c>
      <c r="B134" s="25">
        <v>45401</v>
      </c>
      <c r="C134" t="s">
        <v>257</v>
      </c>
      <c r="D134" t="s">
        <v>32</v>
      </c>
      <c r="E134" t="s">
        <v>27</v>
      </c>
      <c r="G134" s="30">
        <v>0.2</v>
      </c>
      <c r="H134" t="s">
        <v>306</v>
      </c>
      <c r="J134" t="s">
        <v>15</v>
      </c>
      <c r="K134" t="s">
        <v>307</v>
      </c>
      <c r="L134" s="26">
        <v>3255075</v>
      </c>
      <c r="M134">
        <v>545</v>
      </c>
    </row>
    <row r="135" spans="1:13" x14ac:dyDescent="0.25">
      <c r="A135" t="s">
        <v>217</v>
      </c>
      <c r="B135" s="25">
        <v>45595</v>
      </c>
      <c r="C135" t="s">
        <v>257</v>
      </c>
      <c r="D135" t="s">
        <v>32</v>
      </c>
      <c r="E135" t="s">
        <v>27</v>
      </c>
      <c r="F135" t="s">
        <v>258</v>
      </c>
      <c r="G135" s="30">
        <v>0.2</v>
      </c>
      <c r="H135" t="s">
        <v>306</v>
      </c>
      <c r="J135" t="s">
        <v>15</v>
      </c>
      <c r="K135" t="s">
        <v>307</v>
      </c>
      <c r="L135" s="26">
        <v>2125</v>
      </c>
      <c r="M135">
        <v>1</v>
      </c>
    </row>
    <row r="136" spans="1:13" x14ac:dyDescent="0.25">
      <c r="A136" t="s">
        <v>86</v>
      </c>
      <c r="B136" s="25">
        <v>45251</v>
      </c>
      <c r="C136" t="s">
        <v>257</v>
      </c>
      <c r="D136" t="s">
        <v>32</v>
      </c>
      <c r="E136" t="s">
        <v>27</v>
      </c>
      <c r="G136" s="30">
        <v>0.2</v>
      </c>
      <c r="H136" t="s">
        <v>306</v>
      </c>
      <c r="J136" t="s">
        <v>15</v>
      </c>
      <c r="K136" t="s">
        <v>307</v>
      </c>
      <c r="L136" s="26">
        <v>4954250</v>
      </c>
      <c r="M136">
        <v>251</v>
      </c>
    </row>
    <row r="137" spans="1:13" x14ac:dyDescent="0.25">
      <c r="A137" t="s">
        <v>209</v>
      </c>
      <c r="B137" s="25">
        <v>45572</v>
      </c>
      <c r="C137" t="s">
        <v>257</v>
      </c>
      <c r="D137" t="s">
        <v>32</v>
      </c>
      <c r="E137" t="s">
        <v>27</v>
      </c>
      <c r="F137" t="s">
        <v>258</v>
      </c>
      <c r="G137" s="30">
        <v>0.2</v>
      </c>
      <c r="H137" t="s">
        <v>306</v>
      </c>
      <c r="J137" t="s">
        <v>15</v>
      </c>
      <c r="K137" t="s">
        <v>307</v>
      </c>
      <c r="L137" s="26">
        <v>200000</v>
      </c>
      <c r="M137">
        <v>7</v>
      </c>
    </row>
    <row r="138" spans="1:13" x14ac:dyDescent="0.25">
      <c r="A138" t="s">
        <v>92</v>
      </c>
      <c r="B138" s="25">
        <v>45198</v>
      </c>
      <c r="C138" t="s">
        <v>257</v>
      </c>
      <c r="D138" t="s">
        <v>32</v>
      </c>
      <c r="E138" t="s">
        <v>27</v>
      </c>
      <c r="G138" s="30">
        <v>0.2</v>
      </c>
      <c r="H138" t="s">
        <v>306</v>
      </c>
      <c r="J138" t="s">
        <v>15</v>
      </c>
      <c r="K138" t="s">
        <v>307</v>
      </c>
      <c r="L138" s="26">
        <v>11285575.199999999</v>
      </c>
      <c r="M138">
        <v>210</v>
      </c>
    </row>
    <row r="139" spans="1:13" x14ac:dyDescent="0.25">
      <c r="A139" t="s">
        <v>205</v>
      </c>
      <c r="B139" s="25">
        <v>45566</v>
      </c>
      <c r="C139" t="s">
        <v>257</v>
      </c>
      <c r="D139" t="s">
        <v>32</v>
      </c>
      <c r="E139" t="s">
        <v>27</v>
      </c>
      <c r="F139" t="s">
        <v>258</v>
      </c>
      <c r="G139" s="30">
        <v>0.2</v>
      </c>
      <c r="H139" t="s">
        <v>306</v>
      </c>
      <c r="J139" t="s">
        <v>15</v>
      </c>
      <c r="K139" t="s">
        <v>307</v>
      </c>
      <c r="L139" s="26">
        <v>2719470</v>
      </c>
      <c r="M139">
        <v>54</v>
      </c>
    </row>
    <row r="140" spans="1:13" x14ac:dyDescent="0.25">
      <c r="A140" t="s">
        <v>211</v>
      </c>
      <c r="B140" s="25">
        <v>45582</v>
      </c>
      <c r="C140" t="s">
        <v>257</v>
      </c>
      <c r="D140" t="s">
        <v>32</v>
      </c>
      <c r="E140" t="s">
        <v>27</v>
      </c>
      <c r="F140" t="s">
        <v>258</v>
      </c>
      <c r="G140" s="30">
        <v>0.2</v>
      </c>
      <c r="H140" t="s">
        <v>306</v>
      </c>
      <c r="J140" t="s">
        <v>15</v>
      </c>
      <c r="K140" t="s">
        <v>307</v>
      </c>
      <c r="L140" s="26">
        <v>5063800</v>
      </c>
      <c r="M140">
        <v>78</v>
      </c>
    </row>
    <row r="141" spans="1:13" x14ac:dyDescent="0.25">
      <c r="A141" t="s">
        <v>83</v>
      </c>
      <c r="B141" s="25">
        <v>45252</v>
      </c>
      <c r="C141" t="s">
        <v>257</v>
      </c>
      <c r="D141" t="s">
        <v>32</v>
      </c>
      <c r="E141" t="s">
        <v>27</v>
      </c>
      <c r="G141" s="30">
        <v>0.2</v>
      </c>
      <c r="H141" t="s">
        <v>306</v>
      </c>
      <c r="J141" t="s">
        <v>15</v>
      </c>
      <c r="K141" t="s">
        <v>307</v>
      </c>
      <c r="L141" s="26">
        <v>11724350</v>
      </c>
      <c r="M141">
        <v>711</v>
      </c>
    </row>
    <row r="142" spans="1:13" x14ac:dyDescent="0.25">
      <c r="A142" t="s">
        <v>50</v>
      </c>
      <c r="B142" s="25">
        <v>45408</v>
      </c>
      <c r="C142" t="s">
        <v>257</v>
      </c>
      <c r="D142" t="s">
        <v>32</v>
      </c>
      <c r="E142" t="s">
        <v>27</v>
      </c>
      <c r="G142" s="30">
        <v>0.2</v>
      </c>
      <c r="H142" t="s">
        <v>306</v>
      </c>
      <c r="J142" t="s">
        <v>15</v>
      </c>
      <c r="K142" t="s">
        <v>307</v>
      </c>
      <c r="L142" s="26">
        <v>9880000</v>
      </c>
      <c r="M142">
        <v>1714</v>
      </c>
    </row>
    <row r="143" spans="1:13" x14ac:dyDescent="0.25">
      <c r="A143" t="s">
        <v>172</v>
      </c>
      <c r="B143" s="25">
        <v>45485</v>
      </c>
      <c r="C143" t="s">
        <v>257</v>
      </c>
      <c r="D143" t="s">
        <v>32</v>
      </c>
      <c r="E143" t="s">
        <v>27</v>
      </c>
      <c r="F143" t="s">
        <v>258</v>
      </c>
      <c r="G143" s="30">
        <v>0.2</v>
      </c>
      <c r="H143" t="s">
        <v>306</v>
      </c>
      <c r="J143" t="s">
        <v>15</v>
      </c>
      <c r="K143" t="s">
        <v>307</v>
      </c>
      <c r="L143" s="26">
        <v>1531600</v>
      </c>
      <c r="M143">
        <v>19</v>
      </c>
    </row>
    <row r="144" spans="1:13" x14ac:dyDescent="0.25">
      <c r="A144" t="s">
        <v>54</v>
      </c>
      <c r="B144" s="25">
        <v>45212</v>
      </c>
      <c r="C144" t="s">
        <v>257</v>
      </c>
      <c r="D144" t="s">
        <v>32</v>
      </c>
      <c r="E144" t="s">
        <v>27</v>
      </c>
      <c r="F144" t="s">
        <v>258</v>
      </c>
      <c r="G144" s="30">
        <v>0.2</v>
      </c>
      <c r="H144" t="s">
        <v>306</v>
      </c>
      <c r="J144" t="s">
        <v>15</v>
      </c>
      <c r="K144" t="s">
        <v>307</v>
      </c>
      <c r="L144" s="26">
        <v>7436223</v>
      </c>
      <c r="M144">
        <v>137</v>
      </c>
    </row>
    <row r="145" spans="1:13" x14ac:dyDescent="0.25">
      <c r="A145" t="s">
        <v>69</v>
      </c>
      <c r="B145" s="25">
        <v>45328</v>
      </c>
      <c r="C145" t="s">
        <v>257</v>
      </c>
      <c r="D145" t="s">
        <v>32</v>
      </c>
      <c r="E145" t="s">
        <v>27</v>
      </c>
      <c r="F145" t="s">
        <v>258</v>
      </c>
      <c r="G145" s="30">
        <v>0.2</v>
      </c>
      <c r="H145" t="s">
        <v>306</v>
      </c>
      <c r="J145" t="s">
        <v>15</v>
      </c>
      <c r="K145" t="s">
        <v>307</v>
      </c>
      <c r="L145" s="26">
        <v>2243490</v>
      </c>
      <c r="M145">
        <v>56</v>
      </c>
    </row>
    <row r="146" spans="1:13" x14ac:dyDescent="0.25">
      <c r="A146" t="s">
        <v>209</v>
      </c>
      <c r="B146" s="25">
        <v>45572</v>
      </c>
      <c r="C146" t="s">
        <v>257</v>
      </c>
      <c r="D146" t="s">
        <v>32</v>
      </c>
      <c r="E146" t="s">
        <v>27</v>
      </c>
      <c r="G146" s="30">
        <v>0.2</v>
      </c>
      <c r="H146" t="s">
        <v>306</v>
      </c>
      <c r="J146" t="s">
        <v>15</v>
      </c>
      <c r="K146" t="s">
        <v>307</v>
      </c>
      <c r="L146" s="26">
        <v>364000</v>
      </c>
      <c r="M146">
        <v>29</v>
      </c>
    </row>
    <row r="147" spans="1:13" x14ac:dyDescent="0.25">
      <c r="A147" t="s">
        <v>30</v>
      </c>
      <c r="B147" s="25">
        <v>45447</v>
      </c>
      <c r="C147" t="s">
        <v>257</v>
      </c>
      <c r="D147" t="s">
        <v>32</v>
      </c>
      <c r="E147" t="s">
        <v>27</v>
      </c>
      <c r="G147" s="30">
        <v>0.2</v>
      </c>
      <c r="H147" t="s">
        <v>306</v>
      </c>
      <c r="J147" t="s">
        <v>15</v>
      </c>
      <c r="K147" t="s">
        <v>307</v>
      </c>
      <c r="L147" s="26">
        <v>1057500</v>
      </c>
      <c r="M147">
        <v>327</v>
      </c>
    </row>
    <row r="148" spans="1:13" x14ac:dyDescent="0.25">
      <c r="A148" t="s">
        <v>104</v>
      </c>
      <c r="B148" s="25">
        <v>45041</v>
      </c>
      <c r="C148" t="s">
        <v>257</v>
      </c>
      <c r="D148" t="s">
        <v>32</v>
      </c>
      <c r="E148" t="s">
        <v>27</v>
      </c>
      <c r="G148" s="30">
        <v>0.2</v>
      </c>
      <c r="H148" t="s">
        <v>306</v>
      </c>
      <c r="J148" t="s">
        <v>15</v>
      </c>
      <c r="K148" t="s">
        <v>307</v>
      </c>
      <c r="L148" s="26">
        <v>317727.59999999998</v>
      </c>
      <c r="M148">
        <v>16</v>
      </c>
    </row>
    <row r="149" spans="1:13" x14ac:dyDescent="0.25">
      <c r="A149" t="s">
        <v>101</v>
      </c>
      <c r="B149" s="25">
        <v>45079</v>
      </c>
      <c r="C149" t="s">
        <v>257</v>
      </c>
      <c r="D149" t="s">
        <v>32</v>
      </c>
      <c r="E149" t="s">
        <v>27</v>
      </c>
      <c r="G149" s="30">
        <v>0.2</v>
      </c>
      <c r="H149" t="s">
        <v>306</v>
      </c>
      <c r="J149" t="s">
        <v>15</v>
      </c>
      <c r="K149" t="s">
        <v>307</v>
      </c>
      <c r="L149" s="26">
        <v>88391.25</v>
      </c>
      <c r="M149">
        <v>10</v>
      </c>
    </row>
    <row r="150" spans="1:13" x14ac:dyDescent="0.25">
      <c r="A150" t="s">
        <v>104</v>
      </c>
      <c r="B150" s="25">
        <v>45041</v>
      </c>
      <c r="C150" t="s">
        <v>257</v>
      </c>
      <c r="D150" t="s">
        <v>32</v>
      </c>
      <c r="E150" t="s">
        <v>27</v>
      </c>
      <c r="F150" t="s">
        <v>258</v>
      </c>
      <c r="G150" s="30">
        <v>0.2</v>
      </c>
      <c r="H150" t="s">
        <v>306</v>
      </c>
      <c r="J150" t="s">
        <v>15</v>
      </c>
      <c r="K150" t="s">
        <v>307</v>
      </c>
      <c r="L150" s="26">
        <v>223321.2</v>
      </c>
      <c r="M150">
        <v>4</v>
      </c>
    </row>
    <row r="151" spans="1:13" x14ac:dyDescent="0.25">
      <c r="A151" t="s">
        <v>66</v>
      </c>
      <c r="B151" s="25">
        <v>45335</v>
      </c>
      <c r="C151" t="s">
        <v>257</v>
      </c>
      <c r="D151" t="s">
        <v>32</v>
      </c>
      <c r="E151" t="s">
        <v>27</v>
      </c>
      <c r="G151" s="30">
        <v>0.2</v>
      </c>
      <c r="H151" t="s">
        <v>306</v>
      </c>
      <c r="J151" t="s">
        <v>15</v>
      </c>
      <c r="K151" t="s">
        <v>307</v>
      </c>
      <c r="L151" s="26">
        <v>12757500</v>
      </c>
      <c r="M151">
        <v>1246</v>
      </c>
    </row>
    <row r="152" spans="1:13" x14ac:dyDescent="0.25">
      <c r="A152" t="s">
        <v>217</v>
      </c>
      <c r="B152" s="25">
        <v>45595</v>
      </c>
      <c r="C152" t="s">
        <v>257</v>
      </c>
      <c r="D152" t="s">
        <v>32</v>
      </c>
      <c r="E152" t="s">
        <v>27</v>
      </c>
      <c r="G152" s="30">
        <v>0.2</v>
      </c>
      <c r="H152" t="s">
        <v>306</v>
      </c>
      <c r="J152" t="s">
        <v>15</v>
      </c>
      <c r="K152" t="s">
        <v>307</v>
      </c>
      <c r="L152" s="26">
        <v>7650</v>
      </c>
      <c r="M152">
        <v>5</v>
      </c>
    </row>
    <row r="153" spans="1:13" x14ac:dyDescent="0.25">
      <c r="A153" t="s">
        <v>80</v>
      </c>
      <c r="B153" s="25">
        <v>45260</v>
      </c>
      <c r="C153" t="s">
        <v>257</v>
      </c>
      <c r="D153" t="s">
        <v>32</v>
      </c>
      <c r="E153" t="s">
        <v>27</v>
      </c>
      <c r="F153" t="s">
        <v>258</v>
      </c>
      <c r="G153" s="30">
        <v>0.2</v>
      </c>
      <c r="H153" t="s">
        <v>306</v>
      </c>
      <c r="J153" t="s">
        <v>15</v>
      </c>
      <c r="K153" t="s">
        <v>307</v>
      </c>
      <c r="L153" s="26">
        <v>9869400</v>
      </c>
      <c r="M153">
        <v>20</v>
      </c>
    </row>
    <row r="154" spans="1:13" x14ac:dyDescent="0.25">
      <c r="A154" t="s">
        <v>164</v>
      </c>
      <c r="B154" s="25">
        <v>45478</v>
      </c>
      <c r="C154" t="s">
        <v>257</v>
      </c>
      <c r="D154" t="s">
        <v>32</v>
      </c>
      <c r="E154" t="s">
        <v>27</v>
      </c>
      <c r="G154" s="30">
        <v>0.2</v>
      </c>
      <c r="H154" t="s">
        <v>306</v>
      </c>
      <c r="J154" t="s">
        <v>15</v>
      </c>
      <c r="K154" t="s">
        <v>307</v>
      </c>
      <c r="L154" s="26">
        <v>2268400</v>
      </c>
      <c r="M154">
        <v>555</v>
      </c>
    </row>
    <row r="155" spans="1:13" x14ac:dyDescent="0.25">
      <c r="A155" t="s">
        <v>57</v>
      </c>
      <c r="B155" s="25">
        <v>45394</v>
      </c>
      <c r="C155" t="s">
        <v>257</v>
      </c>
      <c r="D155" t="s">
        <v>32</v>
      </c>
      <c r="E155" t="s">
        <v>27</v>
      </c>
      <c r="F155" t="s">
        <v>258</v>
      </c>
      <c r="G155" s="30">
        <v>0.2</v>
      </c>
      <c r="H155" t="s">
        <v>306</v>
      </c>
      <c r="J155" t="s">
        <v>15</v>
      </c>
      <c r="K155" t="s">
        <v>307</v>
      </c>
      <c r="L155" s="26">
        <v>4819850</v>
      </c>
      <c r="M155">
        <v>70</v>
      </c>
    </row>
    <row r="156" spans="1:13" x14ac:dyDescent="0.25">
      <c r="A156" t="s">
        <v>83</v>
      </c>
      <c r="B156" s="25">
        <v>45252</v>
      </c>
      <c r="C156" t="s">
        <v>257</v>
      </c>
      <c r="D156" t="s">
        <v>32</v>
      </c>
      <c r="E156" t="s">
        <v>27</v>
      </c>
      <c r="F156" t="s">
        <v>258</v>
      </c>
      <c r="G156" s="30">
        <v>0.2</v>
      </c>
      <c r="H156" t="s">
        <v>306</v>
      </c>
      <c r="J156" t="s">
        <v>15</v>
      </c>
      <c r="K156" t="s">
        <v>307</v>
      </c>
      <c r="L156" s="26">
        <v>12555400</v>
      </c>
      <c r="M156">
        <v>81</v>
      </c>
    </row>
    <row r="157" spans="1:13" x14ac:dyDescent="0.25">
      <c r="A157" t="s">
        <v>77</v>
      </c>
      <c r="B157" s="25">
        <v>45267</v>
      </c>
      <c r="C157" t="s">
        <v>257</v>
      </c>
      <c r="D157" t="s">
        <v>32</v>
      </c>
      <c r="E157" t="s">
        <v>27</v>
      </c>
      <c r="G157" s="30">
        <v>0.2</v>
      </c>
      <c r="H157" t="s">
        <v>306</v>
      </c>
      <c r="J157" t="s">
        <v>15</v>
      </c>
      <c r="K157" t="s">
        <v>307</v>
      </c>
      <c r="L157" s="26">
        <v>2886800</v>
      </c>
      <c r="M157">
        <v>101</v>
      </c>
    </row>
    <row r="158" spans="1:13" x14ac:dyDescent="0.25">
      <c r="A158" t="s">
        <v>72</v>
      </c>
      <c r="B158" s="25">
        <v>45288</v>
      </c>
      <c r="C158" t="s">
        <v>257</v>
      </c>
      <c r="D158" t="s">
        <v>32</v>
      </c>
      <c r="E158" t="s">
        <v>27</v>
      </c>
      <c r="G158" s="30">
        <v>0.2</v>
      </c>
      <c r="H158" t="s">
        <v>306</v>
      </c>
      <c r="J158" t="s">
        <v>15</v>
      </c>
      <c r="K158" t="s">
        <v>307</v>
      </c>
      <c r="L158" s="26">
        <v>1140500</v>
      </c>
      <c r="M158">
        <v>52</v>
      </c>
    </row>
    <row r="159" spans="1:13" x14ac:dyDescent="0.25">
      <c r="A159" t="s">
        <v>69</v>
      </c>
      <c r="B159" s="25">
        <v>45328</v>
      </c>
      <c r="C159" t="s">
        <v>257</v>
      </c>
      <c r="D159" t="s">
        <v>32</v>
      </c>
      <c r="E159" t="s">
        <v>27</v>
      </c>
      <c r="G159" s="30">
        <v>0.2</v>
      </c>
      <c r="H159" t="s">
        <v>306</v>
      </c>
      <c r="J159" t="s">
        <v>15</v>
      </c>
      <c r="K159" t="s">
        <v>307</v>
      </c>
      <c r="L159" s="26">
        <v>8194065</v>
      </c>
      <c r="M159">
        <v>700</v>
      </c>
    </row>
    <row r="160" spans="1:13" x14ac:dyDescent="0.25">
      <c r="A160" t="s">
        <v>57</v>
      </c>
      <c r="B160" s="25">
        <v>45394</v>
      </c>
      <c r="C160" t="s">
        <v>257</v>
      </c>
      <c r="D160" t="s">
        <v>32</v>
      </c>
      <c r="E160" t="s">
        <v>27</v>
      </c>
      <c r="G160" s="30">
        <v>0.2</v>
      </c>
      <c r="H160" t="s">
        <v>306</v>
      </c>
      <c r="J160" t="s">
        <v>15</v>
      </c>
      <c r="K160" t="s">
        <v>307</v>
      </c>
      <c r="L160" s="26">
        <v>2843500</v>
      </c>
      <c r="M160">
        <v>472</v>
      </c>
    </row>
    <row r="161" spans="1:13" x14ac:dyDescent="0.25">
      <c r="A161" t="s">
        <v>74</v>
      </c>
      <c r="B161" s="25">
        <v>45275</v>
      </c>
      <c r="C161" t="s">
        <v>257</v>
      </c>
      <c r="D161" t="s">
        <v>32</v>
      </c>
      <c r="E161" t="s">
        <v>27</v>
      </c>
      <c r="G161" s="30">
        <v>0.2</v>
      </c>
      <c r="H161" t="s">
        <v>306</v>
      </c>
      <c r="J161" t="s">
        <v>15</v>
      </c>
      <c r="K161" t="s">
        <v>307</v>
      </c>
      <c r="L161" s="26">
        <v>33237300</v>
      </c>
      <c r="M161">
        <v>908</v>
      </c>
    </row>
    <row r="162" spans="1:13" x14ac:dyDescent="0.25">
      <c r="A162" t="s">
        <v>54</v>
      </c>
      <c r="B162" s="25">
        <v>45212</v>
      </c>
      <c r="C162" t="s">
        <v>257</v>
      </c>
      <c r="D162" t="s">
        <v>32</v>
      </c>
      <c r="E162" t="s">
        <v>27</v>
      </c>
      <c r="G162" s="30">
        <v>0.2</v>
      </c>
      <c r="H162" t="s">
        <v>306</v>
      </c>
      <c r="J162" t="s">
        <v>15</v>
      </c>
      <c r="K162" t="s">
        <v>307</v>
      </c>
      <c r="L162" s="26">
        <v>11870451</v>
      </c>
      <c r="M162">
        <v>1022</v>
      </c>
    </row>
    <row r="163" spans="1:13" x14ac:dyDescent="0.25">
      <c r="A163" t="s">
        <v>72</v>
      </c>
      <c r="B163" s="25">
        <v>45288</v>
      </c>
      <c r="C163" t="s">
        <v>257</v>
      </c>
      <c r="D163" t="s">
        <v>32</v>
      </c>
      <c r="E163" t="s">
        <v>27</v>
      </c>
      <c r="F163" t="s">
        <v>258</v>
      </c>
      <c r="G163" s="30">
        <v>0.2</v>
      </c>
      <c r="H163" t="s">
        <v>306</v>
      </c>
      <c r="J163" t="s">
        <v>15</v>
      </c>
      <c r="K163" t="s">
        <v>307</v>
      </c>
      <c r="L163" s="26">
        <v>117500</v>
      </c>
      <c r="M163">
        <v>5</v>
      </c>
    </row>
    <row r="164" spans="1:13" x14ac:dyDescent="0.25">
      <c r="A164" t="s">
        <v>50</v>
      </c>
      <c r="B164" s="25">
        <v>45408</v>
      </c>
      <c r="C164" t="s">
        <v>257</v>
      </c>
      <c r="D164" t="s">
        <v>32</v>
      </c>
      <c r="E164" t="s">
        <v>27</v>
      </c>
      <c r="F164" t="s">
        <v>258</v>
      </c>
      <c r="G164" s="30">
        <v>0.2</v>
      </c>
      <c r="H164" t="s">
        <v>306</v>
      </c>
      <c r="J164" t="s">
        <v>15</v>
      </c>
      <c r="K164" t="s">
        <v>307</v>
      </c>
      <c r="L164" s="26">
        <v>29367500</v>
      </c>
      <c r="M164">
        <v>248</v>
      </c>
    </row>
    <row r="165" spans="1:13" x14ac:dyDescent="0.25">
      <c r="A165" t="s">
        <v>83</v>
      </c>
      <c r="B165" s="25">
        <v>45468</v>
      </c>
      <c r="C165" t="s">
        <v>257</v>
      </c>
      <c r="D165" t="s">
        <v>32</v>
      </c>
      <c r="E165" t="s">
        <v>27</v>
      </c>
      <c r="F165" t="s">
        <v>258</v>
      </c>
      <c r="G165" s="30">
        <v>0.2</v>
      </c>
      <c r="H165" t="s">
        <v>306</v>
      </c>
      <c r="J165" t="s">
        <v>15</v>
      </c>
      <c r="K165" t="s">
        <v>307</v>
      </c>
      <c r="L165" s="26">
        <v>4717440</v>
      </c>
      <c r="M165">
        <v>32</v>
      </c>
    </row>
    <row r="166" spans="1:13" x14ac:dyDescent="0.25">
      <c r="A166" t="s">
        <v>172</v>
      </c>
      <c r="B166" s="25">
        <v>45485</v>
      </c>
      <c r="C166" t="s">
        <v>257</v>
      </c>
      <c r="D166" t="s">
        <v>32</v>
      </c>
      <c r="E166" t="s">
        <v>27</v>
      </c>
      <c r="F166" t="s">
        <v>258</v>
      </c>
      <c r="G166" s="30">
        <v>0.3</v>
      </c>
      <c r="H166" t="s">
        <v>306</v>
      </c>
      <c r="I166">
        <v>0.3</v>
      </c>
      <c r="J166" t="s">
        <v>228</v>
      </c>
      <c r="K166" t="s">
        <v>314</v>
      </c>
      <c r="L166" s="26">
        <v>87200</v>
      </c>
      <c r="M166">
        <v>1</v>
      </c>
    </row>
    <row r="167" spans="1:13" x14ac:dyDescent="0.25">
      <c r="A167" t="s">
        <v>164</v>
      </c>
      <c r="B167" s="25">
        <v>45478</v>
      </c>
      <c r="C167" t="s">
        <v>257</v>
      </c>
      <c r="D167" t="s">
        <v>32</v>
      </c>
      <c r="E167" t="s">
        <v>27</v>
      </c>
      <c r="F167" t="s">
        <v>258</v>
      </c>
      <c r="G167" s="30">
        <v>0.3</v>
      </c>
      <c r="H167" t="s">
        <v>306</v>
      </c>
      <c r="I167">
        <v>0.3</v>
      </c>
      <c r="J167" t="s">
        <v>228</v>
      </c>
      <c r="K167" t="s">
        <v>314</v>
      </c>
      <c r="L167" s="26">
        <v>7111200</v>
      </c>
      <c r="M167">
        <v>1</v>
      </c>
    </row>
    <row r="168" spans="1:13" x14ac:dyDescent="0.25">
      <c r="A168" t="s">
        <v>54</v>
      </c>
      <c r="B168" s="25">
        <v>45401</v>
      </c>
      <c r="C168" t="s">
        <v>257</v>
      </c>
      <c r="D168" t="s">
        <v>32</v>
      </c>
      <c r="E168" t="s">
        <v>27</v>
      </c>
      <c r="F168" t="s">
        <v>258</v>
      </c>
      <c r="G168" s="30">
        <v>0.3</v>
      </c>
      <c r="H168" t="s">
        <v>306</v>
      </c>
      <c r="J168" t="s">
        <v>15</v>
      </c>
      <c r="K168" t="s">
        <v>307</v>
      </c>
      <c r="L168" s="26">
        <v>31752660</v>
      </c>
      <c r="M168">
        <v>70</v>
      </c>
    </row>
    <row r="169" spans="1:13" x14ac:dyDescent="0.25">
      <c r="A169" t="s">
        <v>164</v>
      </c>
      <c r="B169" s="25">
        <v>45478</v>
      </c>
      <c r="C169" t="s">
        <v>257</v>
      </c>
      <c r="D169" t="s">
        <v>32</v>
      </c>
      <c r="E169" t="s">
        <v>27</v>
      </c>
      <c r="G169" s="30">
        <v>0.3</v>
      </c>
      <c r="H169" t="s">
        <v>306</v>
      </c>
      <c r="J169" t="s">
        <v>15</v>
      </c>
      <c r="K169" t="s">
        <v>307</v>
      </c>
      <c r="L169" s="26">
        <v>2125600</v>
      </c>
      <c r="M169">
        <v>549</v>
      </c>
    </row>
    <row r="170" spans="1:13" x14ac:dyDescent="0.25">
      <c r="A170" t="s">
        <v>54</v>
      </c>
      <c r="B170" s="25">
        <v>45212</v>
      </c>
      <c r="C170" t="s">
        <v>257</v>
      </c>
      <c r="D170" t="s">
        <v>32</v>
      </c>
      <c r="E170" t="s">
        <v>27</v>
      </c>
      <c r="F170" t="s">
        <v>258</v>
      </c>
      <c r="G170" s="30">
        <v>0.3</v>
      </c>
      <c r="H170" t="s">
        <v>306</v>
      </c>
      <c r="J170" t="s">
        <v>15</v>
      </c>
      <c r="K170" t="s">
        <v>307</v>
      </c>
      <c r="L170" s="26">
        <v>11242080</v>
      </c>
      <c r="M170">
        <v>126</v>
      </c>
    </row>
    <row r="171" spans="1:13" x14ac:dyDescent="0.25">
      <c r="A171" t="s">
        <v>30</v>
      </c>
      <c r="B171" s="25">
        <v>45447</v>
      </c>
      <c r="C171" t="s">
        <v>257</v>
      </c>
      <c r="D171" t="s">
        <v>32</v>
      </c>
      <c r="E171" t="s">
        <v>27</v>
      </c>
      <c r="F171" t="s">
        <v>258</v>
      </c>
      <c r="G171" s="30">
        <v>0.3</v>
      </c>
      <c r="H171" t="s">
        <v>306</v>
      </c>
      <c r="J171" t="s">
        <v>15</v>
      </c>
      <c r="K171" t="s">
        <v>307</v>
      </c>
      <c r="L171" s="26">
        <v>24169800</v>
      </c>
      <c r="M171">
        <v>55</v>
      </c>
    </row>
    <row r="172" spans="1:13" x14ac:dyDescent="0.25">
      <c r="A172" t="s">
        <v>209</v>
      </c>
      <c r="B172" s="25">
        <v>45572</v>
      </c>
      <c r="C172" t="s">
        <v>257</v>
      </c>
      <c r="D172" t="s">
        <v>32</v>
      </c>
      <c r="E172" t="s">
        <v>27</v>
      </c>
      <c r="G172" s="30">
        <v>0.3</v>
      </c>
      <c r="H172" t="s">
        <v>306</v>
      </c>
      <c r="J172" t="s">
        <v>15</v>
      </c>
      <c r="K172" t="s">
        <v>307</v>
      </c>
      <c r="L172" s="26">
        <v>220000</v>
      </c>
      <c r="M172">
        <v>22</v>
      </c>
    </row>
    <row r="173" spans="1:13" x14ac:dyDescent="0.25">
      <c r="A173" t="s">
        <v>86</v>
      </c>
      <c r="B173" s="25">
        <v>45251</v>
      </c>
      <c r="C173" t="s">
        <v>257</v>
      </c>
      <c r="D173" t="s">
        <v>32</v>
      </c>
      <c r="E173" t="s">
        <v>27</v>
      </c>
      <c r="G173" s="30">
        <v>0.3</v>
      </c>
      <c r="H173" t="s">
        <v>306</v>
      </c>
      <c r="J173" t="s">
        <v>15</v>
      </c>
      <c r="K173" t="s">
        <v>307</v>
      </c>
      <c r="L173" s="26">
        <v>6658000</v>
      </c>
      <c r="M173">
        <v>214</v>
      </c>
    </row>
    <row r="174" spans="1:13" x14ac:dyDescent="0.25">
      <c r="A174" t="s">
        <v>54</v>
      </c>
      <c r="B174" s="25">
        <v>45212</v>
      </c>
      <c r="C174" t="s">
        <v>257</v>
      </c>
      <c r="D174" t="s">
        <v>32</v>
      </c>
      <c r="E174" t="s">
        <v>27</v>
      </c>
      <c r="G174" s="30">
        <v>0.3</v>
      </c>
      <c r="H174" t="s">
        <v>306</v>
      </c>
      <c r="J174" t="s">
        <v>15</v>
      </c>
      <c r="K174" t="s">
        <v>307</v>
      </c>
      <c r="L174" s="26">
        <v>3295035</v>
      </c>
      <c r="M174">
        <v>882</v>
      </c>
    </row>
    <row r="175" spans="1:13" x14ac:dyDescent="0.25">
      <c r="A175" t="s">
        <v>69</v>
      </c>
      <c r="B175" s="25">
        <v>45328</v>
      </c>
      <c r="C175" t="s">
        <v>257</v>
      </c>
      <c r="D175" t="s">
        <v>32</v>
      </c>
      <c r="E175" t="s">
        <v>27</v>
      </c>
      <c r="G175" s="30">
        <v>0.3</v>
      </c>
      <c r="H175" t="s">
        <v>306</v>
      </c>
      <c r="J175" t="s">
        <v>15</v>
      </c>
      <c r="K175" t="s">
        <v>307</v>
      </c>
      <c r="L175" s="26">
        <v>18417765</v>
      </c>
      <c r="M175">
        <v>686</v>
      </c>
    </row>
    <row r="176" spans="1:13" x14ac:dyDescent="0.25">
      <c r="A176" t="s">
        <v>74</v>
      </c>
      <c r="B176" s="25">
        <v>45275</v>
      </c>
      <c r="C176" t="s">
        <v>257</v>
      </c>
      <c r="D176" t="s">
        <v>32</v>
      </c>
      <c r="E176" t="s">
        <v>27</v>
      </c>
      <c r="G176" s="30">
        <v>0.3</v>
      </c>
      <c r="H176" t="s">
        <v>306</v>
      </c>
      <c r="J176" t="s">
        <v>15</v>
      </c>
      <c r="K176" t="s">
        <v>307</v>
      </c>
      <c r="L176" s="26">
        <v>16787700</v>
      </c>
      <c r="M176">
        <v>793</v>
      </c>
    </row>
    <row r="177" spans="1:13" x14ac:dyDescent="0.25">
      <c r="A177" t="s">
        <v>57</v>
      </c>
      <c r="B177" s="25">
        <v>45394</v>
      </c>
      <c r="C177" t="s">
        <v>257</v>
      </c>
      <c r="D177" t="s">
        <v>32</v>
      </c>
      <c r="E177" t="s">
        <v>27</v>
      </c>
      <c r="G177" s="30">
        <v>0.3</v>
      </c>
      <c r="H177" t="s">
        <v>306</v>
      </c>
      <c r="J177" t="s">
        <v>15</v>
      </c>
      <c r="K177" t="s">
        <v>307</v>
      </c>
      <c r="L177" s="26">
        <v>3546150</v>
      </c>
      <c r="M177">
        <v>488</v>
      </c>
    </row>
    <row r="178" spans="1:13" x14ac:dyDescent="0.25">
      <c r="A178" t="s">
        <v>69</v>
      </c>
      <c r="B178" s="25">
        <v>45328</v>
      </c>
      <c r="C178" t="s">
        <v>257</v>
      </c>
      <c r="D178" t="s">
        <v>32</v>
      </c>
      <c r="E178" t="s">
        <v>27</v>
      </c>
      <c r="F178" t="s">
        <v>258</v>
      </c>
      <c r="G178" s="30">
        <v>0.3</v>
      </c>
      <c r="H178" t="s">
        <v>306</v>
      </c>
      <c r="J178" t="s">
        <v>15</v>
      </c>
      <c r="K178" t="s">
        <v>307</v>
      </c>
      <c r="L178" s="26">
        <v>2824105</v>
      </c>
      <c r="M178">
        <v>59</v>
      </c>
    </row>
    <row r="179" spans="1:13" x14ac:dyDescent="0.25">
      <c r="A179" t="s">
        <v>77</v>
      </c>
      <c r="B179" s="25">
        <v>45267</v>
      </c>
      <c r="C179" t="s">
        <v>257</v>
      </c>
      <c r="D179" t="s">
        <v>32</v>
      </c>
      <c r="E179" t="s">
        <v>27</v>
      </c>
      <c r="G179" s="30">
        <v>0.3</v>
      </c>
      <c r="H179" t="s">
        <v>306</v>
      </c>
      <c r="J179" t="s">
        <v>15</v>
      </c>
      <c r="K179" t="s">
        <v>307</v>
      </c>
      <c r="L179" s="26">
        <v>1699600</v>
      </c>
      <c r="M179">
        <v>80</v>
      </c>
    </row>
    <row r="180" spans="1:13" x14ac:dyDescent="0.25">
      <c r="A180" t="s">
        <v>217</v>
      </c>
      <c r="B180" s="25">
        <v>45595</v>
      </c>
      <c r="C180" t="s">
        <v>257</v>
      </c>
      <c r="D180" t="s">
        <v>32</v>
      </c>
      <c r="E180" t="s">
        <v>27</v>
      </c>
      <c r="G180" s="30">
        <v>0.3</v>
      </c>
      <c r="H180" t="s">
        <v>306</v>
      </c>
      <c r="J180" t="s">
        <v>15</v>
      </c>
      <c r="K180" t="s">
        <v>307</v>
      </c>
      <c r="L180" s="26">
        <v>212075</v>
      </c>
      <c r="M180">
        <v>6</v>
      </c>
    </row>
    <row r="181" spans="1:13" x14ac:dyDescent="0.25">
      <c r="A181" t="s">
        <v>72</v>
      </c>
      <c r="B181" s="25">
        <v>45288</v>
      </c>
      <c r="C181" t="s">
        <v>257</v>
      </c>
      <c r="D181" t="s">
        <v>32</v>
      </c>
      <c r="E181" t="s">
        <v>27</v>
      </c>
      <c r="F181" t="s">
        <v>258</v>
      </c>
      <c r="G181" s="30">
        <v>0.3</v>
      </c>
      <c r="H181" t="s">
        <v>306</v>
      </c>
      <c r="J181" t="s">
        <v>15</v>
      </c>
      <c r="K181" t="s">
        <v>307</v>
      </c>
      <c r="L181" s="26">
        <v>289750</v>
      </c>
      <c r="M181">
        <v>7</v>
      </c>
    </row>
    <row r="182" spans="1:13" x14ac:dyDescent="0.25">
      <c r="A182" t="s">
        <v>209</v>
      </c>
      <c r="B182" s="25">
        <v>45572</v>
      </c>
      <c r="C182" t="s">
        <v>257</v>
      </c>
      <c r="D182" t="s">
        <v>32</v>
      </c>
      <c r="E182" t="s">
        <v>27</v>
      </c>
      <c r="F182" t="s">
        <v>258</v>
      </c>
      <c r="G182" s="30">
        <v>0.3</v>
      </c>
      <c r="H182" t="s">
        <v>306</v>
      </c>
      <c r="J182" t="s">
        <v>15</v>
      </c>
      <c r="K182" t="s">
        <v>307</v>
      </c>
      <c r="L182" s="26">
        <v>146000</v>
      </c>
      <c r="M182">
        <v>5</v>
      </c>
    </row>
    <row r="183" spans="1:13" x14ac:dyDescent="0.25">
      <c r="A183" t="s">
        <v>72</v>
      </c>
      <c r="B183" s="25">
        <v>45288</v>
      </c>
      <c r="C183" t="s">
        <v>257</v>
      </c>
      <c r="D183" t="s">
        <v>32</v>
      </c>
      <c r="E183" t="s">
        <v>27</v>
      </c>
      <c r="G183" s="30">
        <v>0.3</v>
      </c>
      <c r="H183" t="s">
        <v>306</v>
      </c>
      <c r="J183" t="s">
        <v>15</v>
      </c>
      <c r="K183" t="s">
        <v>307</v>
      </c>
      <c r="L183" s="26">
        <v>1108750</v>
      </c>
      <c r="M183">
        <v>59</v>
      </c>
    </row>
    <row r="184" spans="1:13" x14ac:dyDescent="0.25">
      <c r="A184" t="s">
        <v>89</v>
      </c>
      <c r="B184" s="25">
        <v>45232</v>
      </c>
      <c r="C184" t="s">
        <v>257</v>
      </c>
      <c r="D184" t="s">
        <v>32</v>
      </c>
      <c r="E184" t="s">
        <v>27</v>
      </c>
      <c r="F184" t="s">
        <v>258</v>
      </c>
      <c r="G184" s="30">
        <v>0.3</v>
      </c>
      <c r="H184" t="s">
        <v>306</v>
      </c>
      <c r="J184" t="s">
        <v>15</v>
      </c>
      <c r="K184" t="s">
        <v>307</v>
      </c>
      <c r="L184" s="26">
        <v>27863325</v>
      </c>
      <c r="M184">
        <v>70</v>
      </c>
    </row>
    <row r="185" spans="1:13" x14ac:dyDescent="0.25">
      <c r="A185" t="s">
        <v>50</v>
      </c>
      <c r="B185" s="25">
        <v>45408</v>
      </c>
      <c r="C185" t="s">
        <v>257</v>
      </c>
      <c r="D185" t="s">
        <v>32</v>
      </c>
      <c r="E185" t="s">
        <v>27</v>
      </c>
      <c r="F185" t="s">
        <v>258</v>
      </c>
      <c r="G185" s="30">
        <v>0.3</v>
      </c>
      <c r="H185" t="s">
        <v>306</v>
      </c>
      <c r="J185" t="s">
        <v>15</v>
      </c>
      <c r="K185" t="s">
        <v>307</v>
      </c>
      <c r="L185" s="26">
        <v>14252500</v>
      </c>
      <c r="M185">
        <v>178</v>
      </c>
    </row>
    <row r="186" spans="1:13" x14ac:dyDescent="0.25">
      <c r="A186" t="s">
        <v>83</v>
      </c>
      <c r="B186" s="25">
        <v>45468</v>
      </c>
      <c r="C186" t="s">
        <v>257</v>
      </c>
      <c r="D186" t="s">
        <v>32</v>
      </c>
      <c r="E186" t="s">
        <v>27</v>
      </c>
      <c r="G186" s="30">
        <v>0.3</v>
      </c>
      <c r="H186" t="s">
        <v>306</v>
      </c>
      <c r="J186" t="s">
        <v>15</v>
      </c>
      <c r="K186" t="s">
        <v>307</v>
      </c>
      <c r="L186" s="26">
        <v>3312900</v>
      </c>
      <c r="M186">
        <v>163</v>
      </c>
    </row>
    <row r="187" spans="1:13" x14ac:dyDescent="0.25">
      <c r="A187" t="s">
        <v>211</v>
      </c>
      <c r="B187" s="25">
        <v>45582</v>
      </c>
      <c r="C187" t="s">
        <v>257</v>
      </c>
      <c r="D187" t="s">
        <v>32</v>
      </c>
      <c r="E187" t="s">
        <v>27</v>
      </c>
      <c r="G187" s="30">
        <v>0.3</v>
      </c>
      <c r="H187" t="s">
        <v>306</v>
      </c>
      <c r="J187" t="s">
        <v>15</v>
      </c>
      <c r="K187" t="s">
        <v>307</v>
      </c>
      <c r="L187" s="26">
        <v>2024400</v>
      </c>
      <c r="M187">
        <v>532</v>
      </c>
    </row>
    <row r="188" spans="1:13" x14ac:dyDescent="0.25">
      <c r="A188" t="s">
        <v>172</v>
      </c>
      <c r="B188" s="25">
        <v>45485</v>
      </c>
      <c r="C188" t="s">
        <v>257</v>
      </c>
      <c r="D188" t="s">
        <v>32</v>
      </c>
      <c r="E188" t="s">
        <v>27</v>
      </c>
      <c r="F188" t="s">
        <v>258</v>
      </c>
      <c r="G188" s="30">
        <v>0.3</v>
      </c>
      <c r="H188" t="s">
        <v>306</v>
      </c>
      <c r="J188" t="s">
        <v>15</v>
      </c>
      <c r="K188" t="s">
        <v>307</v>
      </c>
      <c r="L188" s="26">
        <v>3468000</v>
      </c>
      <c r="M188">
        <v>15</v>
      </c>
    </row>
    <row r="189" spans="1:13" x14ac:dyDescent="0.25">
      <c r="A189" t="s">
        <v>205</v>
      </c>
      <c r="B189" s="25">
        <v>45566</v>
      </c>
      <c r="C189" t="s">
        <v>257</v>
      </c>
      <c r="D189" t="s">
        <v>32</v>
      </c>
      <c r="E189" t="s">
        <v>27</v>
      </c>
      <c r="G189" s="30">
        <v>0.3</v>
      </c>
      <c r="H189" t="s">
        <v>306</v>
      </c>
      <c r="J189" t="s">
        <v>15</v>
      </c>
      <c r="K189" t="s">
        <v>307</v>
      </c>
      <c r="L189" s="26">
        <v>281105</v>
      </c>
      <c r="M189">
        <v>151</v>
      </c>
    </row>
    <row r="190" spans="1:13" x14ac:dyDescent="0.25">
      <c r="A190" t="s">
        <v>83</v>
      </c>
      <c r="B190" s="25">
        <v>45252</v>
      </c>
      <c r="C190" t="s">
        <v>257</v>
      </c>
      <c r="D190" t="s">
        <v>32</v>
      </c>
      <c r="E190" t="s">
        <v>27</v>
      </c>
      <c r="F190" t="s">
        <v>258</v>
      </c>
      <c r="G190" s="30">
        <v>0.3</v>
      </c>
      <c r="H190" t="s">
        <v>306</v>
      </c>
      <c r="J190" t="s">
        <v>15</v>
      </c>
      <c r="K190" t="s">
        <v>307</v>
      </c>
      <c r="L190" s="26">
        <v>12775950</v>
      </c>
      <c r="M190">
        <v>70</v>
      </c>
    </row>
    <row r="191" spans="1:13" x14ac:dyDescent="0.25">
      <c r="A191" t="s">
        <v>50</v>
      </c>
      <c r="B191" s="25">
        <v>45408</v>
      </c>
      <c r="C191" t="s">
        <v>257</v>
      </c>
      <c r="D191" t="s">
        <v>32</v>
      </c>
      <c r="E191" t="s">
        <v>27</v>
      </c>
      <c r="G191" s="30">
        <v>0.3</v>
      </c>
      <c r="H191" t="s">
        <v>306</v>
      </c>
      <c r="J191" t="s">
        <v>15</v>
      </c>
      <c r="K191" t="s">
        <v>307</v>
      </c>
      <c r="L191" s="26">
        <v>6855000</v>
      </c>
      <c r="M191">
        <v>1465</v>
      </c>
    </row>
    <row r="192" spans="1:13" x14ac:dyDescent="0.25">
      <c r="A192" t="s">
        <v>164</v>
      </c>
      <c r="B192" s="25">
        <v>45478</v>
      </c>
      <c r="C192" t="s">
        <v>257</v>
      </c>
      <c r="D192" t="s">
        <v>32</v>
      </c>
      <c r="E192" t="s">
        <v>27</v>
      </c>
      <c r="F192" t="s">
        <v>258</v>
      </c>
      <c r="G192" s="30">
        <v>0.3</v>
      </c>
      <c r="H192" t="s">
        <v>306</v>
      </c>
      <c r="J192" t="s">
        <v>15</v>
      </c>
      <c r="K192" t="s">
        <v>307</v>
      </c>
      <c r="L192" s="26">
        <v>17727200</v>
      </c>
      <c r="M192">
        <v>58</v>
      </c>
    </row>
    <row r="193" spans="1:13" x14ac:dyDescent="0.25">
      <c r="A193" t="s">
        <v>77</v>
      </c>
      <c r="B193" s="25">
        <v>45267</v>
      </c>
      <c r="C193" t="s">
        <v>257</v>
      </c>
      <c r="D193" t="s">
        <v>32</v>
      </c>
      <c r="E193" t="s">
        <v>27</v>
      </c>
      <c r="F193" t="s">
        <v>258</v>
      </c>
      <c r="G193" s="30">
        <v>0.3</v>
      </c>
      <c r="H193" t="s">
        <v>306</v>
      </c>
      <c r="J193" t="s">
        <v>15</v>
      </c>
      <c r="K193" t="s">
        <v>307</v>
      </c>
      <c r="L193" s="26">
        <v>275800</v>
      </c>
      <c r="M193">
        <v>7</v>
      </c>
    </row>
    <row r="194" spans="1:13" x14ac:dyDescent="0.25">
      <c r="A194" t="s">
        <v>66</v>
      </c>
      <c r="B194" s="25">
        <v>45335</v>
      </c>
      <c r="C194" t="s">
        <v>257</v>
      </c>
      <c r="D194" t="s">
        <v>32</v>
      </c>
      <c r="E194" t="s">
        <v>27</v>
      </c>
      <c r="G194" s="30">
        <v>0.3</v>
      </c>
      <c r="H194" t="s">
        <v>306</v>
      </c>
      <c r="J194" t="s">
        <v>15</v>
      </c>
      <c r="K194" t="s">
        <v>307</v>
      </c>
      <c r="L194" s="26">
        <v>13761000</v>
      </c>
      <c r="M194">
        <v>1519</v>
      </c>
    </row>
    <row r="195" spans="1:13" x14ac:dyDescent="0.25">
      <c r="A195" t="s">
        <v>74</v>
      </c>
      <c r="B195" s="25">
        <v>45275</v>
      </c>
      <c r="C195" t="s">
        <v>257</v>
      </c>
      <c r="D195" t="s">
        <v>32</v>
      </c>
      <c r="E195" t="s">
        <v>27</v>
      </c>
      <c r="F195" t="s">
        <v>258</v>
      </c>
      <c r="G195" s="30">
        <v>0.3</v>
      </c>
      <c r="H195" t="s">
        <v>306</v>
      </c>
      <c r="J195" t="s">
        <v>15</v>
      </c>
      <c r="K195" t="s">
        <v>307</v>
      </c>
      <c r="L195" s="26">
        <v>17192500</v>
      </c>
      <c r="M195">
        <v>97</v>
      </c>
    </row>
    <row r="196" spans="1:13" x14ac:dyDescent="0.25">
      <c r="A196" t="s">
        <v>172</v>
      </c>
      <c r="B196" s="25">
        <v>45485</v>
      </c>
      <c r="C196" t="s">
        <v>257</v>
      </c>
      <c r="D196" t="s">
        <v>32</v>
      </c>
      <c r="E196" t="s">
        <v>27</v>
      </c>
      <c r="G196" s="30">
        <v>0.3</v>
      </c>
      <c r="H196" t="s">
        <v>306</v>
      </c>
      <c r="J196" t="s">
        <v>15</v>
      </c>
      <c r="K196" t="s">
        <v>307</v>
      </c>
      <c r="L196" s="26">
        <v>320800</v>
      </c>
      <c r="M196">
        <v>73</v>
      </c>
    </row>
    <row r="197" spans="1:13" x14ac:dyDescent="0.25">
      <c r="A197" t="s">
        <v>80</v>
      </c>
      <c r="B197" s="25">
        <v>45260</v>
      </c>
      <c r="C197" t="s">
        <v>257</v>
      </c>
      <c r="D197" t="s">
        <v>32</v>
      </c>
      <c r="E197" t="s">
        <v>27</v>
      </c>
      <c r="G197" s="30">
        <v>0.3</v>
      </c>
      <c r="H197" t="s">
        <v>306</v>
      </c>
      <c r="J197" t="s">
        <v>15</v>
      </c>
      <c r="K197" t="s">
        <v>307</v>
      </c>
      <c r="L197" s="26">
        <v>7503300</v>
      </c>
      <c r="M197">
        <v>129</v>
      </c>
    </row>
    <row r="198" spans="1:13" x14ac:dyDescent="0.25">
      <c r="A198" t="s">
        <v>83</v>
      </c>
      <c r="B198" s="25">
        <v>45252</v>
      </c>
      <c r="C198" t="s">
        <v>257</v>
      </c>
      <c r="D198" t="s">
        <v>32</v>
      </c>
      <c r="E198" t="s">
        <v>27</v>
      </c>
      <c r="G198" s="30">
        <v>0.3</v>
      </c>
      <c r="H198" t="s">
        <v>306</v>
      </c>
      <c r="J198" t="s">
        <v>15</v>
      </c>
      <c r="K198" t="s">
        <v>307</v>
      </c>
      <c r="L198" s="26">
        <v>9409950</v>
      </c>
      <c r="M198">
        <v>648</v>
      </c>
    </row>
    <row r="199" spans="1:13" x14ac:dyDescent="0.25">
      <c r="A199" t="s">
        <v>86</v>
      </c>
      <c r="B199" s="25">
        <v>45251</v>
      </c>
      <c r="C199" t="s">
        <v>257</v>
      </c>
      <c r="D199" t="s">
        <v>32</v>
      </c>
      <c r="E199" t="s">
        <v>27</v>
      </c>
      <c r="F199" t="s">
        <v>258</v>
      </c>
      <c r="G199" s="30">
        <v>0.3</v>
      </c>
      <c r="H199" t="s">
        <v>306</v>
      </c>
      <c r="J199" t="s">
        <v>15</v>
      </c>
      <c r="K199" t="s">
        <v>307</v>
      </c>
      <c r="L199" s="26">
        <v>3706500</v>
      </c>
      <c r="M199">
        <v>16</v>
      </c>
    </row>
    <row r="200" spans="1:13" x14ac:dyDescent="0.25">
      <c r="A200" t="s">
        <v>30</v>
      </c>
      <c r="B200" s="25">
        <v>45447</v>
      </c>
      <c r="C200" t="s">
        <v>257</v>
      </c>
      <c r="D200" t="s">
        <v>32</v>
      </c>
      <c r="E200" t="s">
        <v>27</v>
      </c>
      <c r="G200" s="30">
        <v>0.3</v>
      </c>
      <c r="H200" t="s">
        <v>306</v>
      </c>
      <c r="J200" t="s">
        <v>15</v>
      </c>
      <c r="K200" t="s">
        <v>307</v>
      </c>
      <c r="L200" s="26">
        <v>17864400</v>
      </c>
      <c r="M200">
        <v>363</v>
      </c>
    </row>
    <row r="201" spans="1:13" x14ac:dyDescent="0.25">
      <c r="A201" t="s">
        <v>60</v>
      </c>
      <c r="B201" s="25">
        <v>45380</v>
      </c>
      <c r="C201" t="s">
        <v>257</v>
      </c>
      <c r="D201" t="s">
        <v>32</v>
      </c>
      <c r="E201" t="s">
        <v>27</v>
      </c>
      <c r="F201" t="s">
        <v>258</v>
      </c>
      <c r="G201" s="30">
        <v>0.3</v>
      </c>
      <c r="H201" t="s">
        <v>306</v>
      </c>
      <c r="J201" t="s">
        <v>15</v>
      </c>
      <c r="K201" t="s">
        <v>307</v>
      </c>
      <c r="L201" s="26">
        <v>14182875</v>
      </c>
      <c r="M201">
        <v>176</v>
      </c>
    </row>
    <row r="202" spans="1:13" x14ac:dyDescent="0.25">
      <c r="A202" t="s">
        <v>63</v>
      </c>
      <c r="B202" s="25">
        <v>45344</v>
      </c>
      <c r="C202" t="s">
        <v>257</v>
      </c>
      <c r="D202" t="s">
        <v>32</v>
      </c>
      <c r="E202" t="s">
        <v>27</v>
      </c>
      <c r="G202" s="30">
        <v>0.3</v>
      </c>
      <c r="H202" t="s">
        <v>306</v>
      </c>
      <c r="J202" t="s">
        <v>15</v>
      </c>
      <c r="K202" t="s">
        <v>307</v>
      </c>
      <c r="L202" s="26">
        <v>4595150</v>
      </c>
      <c r="M202">
        <v>161</v>
      </c>
    </row>
    <row r="203" spans="1:13" x14ac:dyDescent="0.25">
      <c r="A203" t="s">
        <v>211</v>
      </c>
      <c r="B203" s="25">
        <v>45582</v>
      </c>
      <c r="C203" t="s">
        <v>257</v>
      </c>
      <c r="D203" t="s">
        <v>32</v>
      </c>
      <c r="E203" t="s">
        <v>27</v>
      </c>
      <c r="F203" t="s">
        <v>258</v>
      </c>
      <c r="G203" s="30">
        <v>0.3</v>
      </c>
      <c r="H203" t="s">
        <v>306</v>
      </c>
      <c r="J203" t="s">
        <v>15</v>
      </c>
      <c r="K203" t="s">
        <v>307</v>
      </c>
      <c r="L203" s="26">
        <v>4003650</v>
      </c>
      <c r="M203">
        <v>74</v>
      </c>
    </row>
    <row r="204" spans="1:13" x14ac:dyDescent="0.25">
      <c r="A204" t="s">
        <v>205</v>
      </c>
      <c r="B204" s="25">
        <v>45566</v>
      </c>
      <c r="C204" t="s">
        <v>257</v>
      </c>
      <c r="D204" t="s">
        <v>32</v>
      </c>
      <c r="E204" t="s">
        <v>27</v>
      </c>
      <c r="F204" t="s">
        <v>258</v>
      </c>
      <c r="G204" s="30">
        <v>0.3</v>
      </c>
      <c r="H204" t="s">
        <v>306</v>
      </c>
      <c r="J204" t="s">
        <v>15</v>
      </c>
      <c r="K204" t="s">
        <v>307</v>
      </c>
      <c r="L204" s="26">
        <v>2715670</v>
      </c>
      <c r="M204">
        <v>51</v>
      </c>
    </row>
    <row r="205" spans="1:13" x14ac:dyDescent="0.25">
      <c r="A205" t="s">
        <v>89</v>
      </c>
      <c r="B205" s="25">
        <v>45232</v>
      </c>
      <c r="C205" t="s">
        <v>257</v>
      </c>
      <c r="D205" t="s">
        <v>32</v>
      </c>
      <c r="E205" t="s">
        <v>27</v>
      </c>
      <c r="G205" s="30">
        <v>0.3</v>
      </c>
      <c r="H205" t="s">
        <v>306</v>
      </c>
      <c r="J205" t="s">
        <v>15</v>
      </c>
      <c r="K205" t="s">
        <v>307</v>
      </c>
      <c r="L205" s="26">
        <v>6470550</v>
      </c>
      <c r="M205">
        <v>412</v>
      </c>
    </row>
    <row r="206" spans="1:13" x14ac:dyDescent="0.25">
      <c r="A206" t="s">
        <v>92</v>
      </c>
      <c r="B206" s="25">
        <v>45198</v>
      </c>
      <c r="C206" t="s">
        <v>257</v>
      </c>
      <c r="D206" t="s">
        <v>32</v>
      </c>
      <c r="E206" t="s">
        <v>27</v>
      </c>
      <c r="G206" s="30">
        <v>0.3</v>
      </c>
      <c r="H206" t="s">
        <v>306</v>
      </c>
      <c r="J206" t="s">
        <v>15</v>
      </c>
      <c r="K206" t="s">
        <v>307</v>
      </c>
      <c r="L206" s="26">
        <v>6635847.5999999996</v>
      </c>
      <c r="M206">
        <v>220</v>
      </c>
    </row>
    <row r="207" spans="1:13" x14ac:dyDescent="0.25">
      <c r="A207" t="s">
        <v>80</v>
      </c>
      <c r="B207" s="25">
        <v>45260</v>
      </c>
      <c r="C207" t="s">
        <v>257</v>
      </c>
      <c r="D207" t="s">
        <v>32</v>
      </c>
      <c r="E207" t="s">
        <v>27</v>
      </c>
      <c r="F207" t="s">
        <v>258</v>
      </c>
      <c r="G207" s="30">
        <v>0.3</v>
      </c>
      <c r="H207" t="s">
        <v>306</v>
      </c>
      <c r="J207" t="s">
        <v>15</v>
      </c>
      <c r="K207" t="s">
        <v>307</v>
      </c>
      <c r="L207" s="26">
        <v>27289800</v>
      </c>
      <c r="M207">
        <v>32</v>
      </c>
    </row>
    <row r="208" spans="1:13" x14ac:dyDescent="0.25">
      <c r="A208" t="s">
        <v>169</v>
      </c>
      <c r="B208" s="25">
        <v>45490</v>
      </c>
      <c r="C208" t="s">
        <v>257</v>
      </c>
      <c r="D208" t="s">
        <v>32</v>
      </c>
      <c r="E208" t="s">
        <v>27</v>
      </c>
      <c r="G208" s="30">
        <v>0.3</v>
      </c>
      <c r="H208" t="s">
        <v>306</v>
      </c>
      <c r="J208" t="s">
        <v>15</v>
      </c>
      <c r="K208" t="s">
        <v>307</v>
      </c>
      <c r="L208" s="26">
        <v>6600</v>
      </c>
      <c r="M208">
        <v>1</v>
      </c>
    </row>
    <row r="209" spans="1:13" x14ac:dyDescent="0.25">
      <c r="A209" t="s">
        <v>66</v>
      </c>
      <c r="B209" s="25">
        <v>45335</v>
      </c>
      <c r="C209" t="s">
        <v>257</v>
      </c>
      <c r="D209" t="s">
        <v>32</v>
      </c>
      <c r="E209" t="s">
        <v>27</v>
      </c>
      <c r="F209" t="s">
        <v>258</v>
      </c>
      <c r="G209" s="30">
        <v>0.3</v>
      </c>
      <c r="H209" t="s">
        <v>306</v>
      </c>
      <c r="J209" t="s">
        <v>15</v>
      </c>
      <c r="K209" t="s">
        <v>307</v>
      </c>
      <c r="L209" s="26">
        <v>6525000</v>
      </c>
      <c r="M209">
        <v>206</v>
      </c>
    </row>
    <row r="210" spans="1:13" x14ac:dyDescent="0.25">
      <c r="A210" t="s">
        <v>83</v>
      </c>
      <c r="B210" s="25">
        <v>45468</v>
      </c>
      <c r="C210" t="s">
        <v>257</v>
      </c>
      <c r="D210" t="s">
        <v>32</v>
      </c>
      <c r="E210" t="s">
        <v>27</v>
      </c>
      <c r="F210" t="s">
        <v>258</v>
      </c>
      <c r="G210" s="30">
        <v>0.3</v>
      </c>
      <c r="H210" t="s">
        <v>306</v>
      </c>
      <c r="J210" t="s">
        <v>15</v>
      </c>
      <c r="K210" t="s">
        <v>307</v>
      </c>
      <c r="L210" s="26">
        <v>2360340</v>
      </c>
      <c r="M210">
        <v>31</v>
      </c>
    </row>
    <row r="211" spans="1:13" x14ac:dyDescent="0.25">
      <c r="A211" t="s">
        <v>104</v>
      </c>
      <c r="B211" s="25">
        <v>45041</v>
      </c>
      <c r="C211" t="s">
        <v>257</v>
      </c>
      <c r="D211" t="s">
        <v>32</v>
      </c>
      <c r="E211" t="s">
        <v>27</v>
      </c>
      <c r="F211" t="s">
        <v>258</v>
      </c>
      <c r="G211" s="30">
        <v>0.3</v>
      </c>
      <c r="H211" t="s">
        <v>306</v>
      </c>
      <c r="J211" t="s">
        <v>15</v>
      </c>
      <c r="K211" t="s">
        <v>307</v>
      </c>
      <c r="L211" s="26">
        <v>377804.4</v>
      </c>
      <c r="M211">
        <v>7</v>
      </c>
    </row>
    <row r="212" spans="1:13" x14ac:dyDescent="0.25">
      <c r="A212" t="s">
        <v>57</v>
      </c>
      <c r="B212" s="25">
        <v>45394</v>
      </c>
      <c r="C212" t="s">
        <v>257</v>
      </c>
      <c r="D212" t="s">
        <v>32</v>
      </c>
      <c r="E212" t="s">
        <v>27</v>
      </c>
      <c r="F212" t="s">
        <v>258</v>
      </c>
      <c r="G212" s="30">
        <v>0.3</v>
      </c>
      <c r="H212" t="s">
        <v>306</v>
      </c>
      <c r="J212" t="s">
        <v>15</v>
      </c>
      <c r="K212" t="s">
        <v>307</v>
      </c>
      <c r="L212" s="26">
        <v>3846950</v>
      </c>
      <c r="M212">
        <v>72</v>
      </c>
    </row>
    <row r="213" spans="1:13" x14ac:dyDescent="0.25">
      <c r="A213" t="s">
        <v>104</v>
      </c>
      <c r="B213" s="25">
        <v>45041</v>
      </c>
      <c r="C213" t="s">
        <v>257</v>
      </c>
      <c r="D213" t="s">
        <v>32</v>
      </c>
      <c r="E213" t="s">
        <v>27</v>
      </c>
      <c r="G213" s="30">
        <v>0.3</v>
      </c>
      <c r="H213" t="s">
        <v>306</v>
      </c>
      <c r="J213" t="s">
        <v>15</v>
      </c>
      <c r="K213" t="s">
        <v>307</v>
      </c>
      <c r="L213" s="26">
        <v>721458</v>
      </c>
      <c r="M213">
        <v>18</v>
      </c>
    </row>
    <row r="214" spans="1:13" x14ac:dyDescent="0.25">
      <c r="A214" t="s">
        <v>60</v>
      </c>
      <c r="B214" s="25">
        <v>45380</v>
      </c>
      <c r="C214" t="s">
        <v>257</v>
      </c>
      <c r="D214" t="s">
        <v>32</v>
      </c>
      <c r="E214" t="s">
        <v>27</v>
      </c>
      <c r="G214" s="30">
        <v>0.3</v>
      </c>
      <c r="H214" t="s">
        <v>306</v>
      </c>
      <c r="J214" t="s">
        <v>15</v>
      </c>
      <c r="K214" t="s">
        <v>307</v>
      </c>
      <c r="L214" s="26">
        <v>9720375</v>
      </c>
      <c r="M214">
        <v>1449</v>
      </c>
    </row>
    <row r="215" spans="1:13" x14ac:dyDescent="0.25">
      <c r="A215" t="s">
        <v>63</v>
      </c>
      <c r="B215" s="25">
        <v>45344</v>
      </c>
      <c r="C215" t="s">
        <v>257</v>
      </c>
      <c r="D215" t="s">
        <v>32</v>
      </c>
      <c r="E215" t="s">
        <v>27</v>
      </c>
      <c r="F215" t="s">
        <v>258</v>
      </c>
      <c r="G215" s="30">
        <v>0.3</v>
      </c>
      <c r="H215" t="s">
        <v>306</v>
      </c>
      <c r="J215" t="s">
        <v>15</v>
      </c>
      <c r="K215" t="s">
        <v>307</v>
      </c>
      <c r="L215" s="26">
        <v>2387350</v>
      </c>
      <c r="M215">
        <v>15</v>
      </c>
    </row>
    <row r="216" spans="1:13" x14ac:dyDescent="0.25">
      <c r="A216" t="s">
        <v>92</v>
      </c>
      <c r="B216" s="25">
        <v>45198</v>
      </c>
      <c r="C216" t="s">
        <v>257</v>
      </c>
      <c r="D216" t="s">
        <v>32</v>
      </c>
      <c r="E216" t="s">
        <v>27</v>
      </c>
      <c r="F216" t="s">
        <v>258</v>
      </c>
      <c r="G216" s="30">
        <v>0.3</v>
      </c>
      <c r="H216" t="s">
        <v>306</v>
      </c>
      <c r="J216" t="s">
        <v>15</v>
      </c>
      <c r="K216" t="s">
        <v>307</v>
      </c>
      <c r="L216" s="26">
        <v>15588835.199999999</v>
      </c>
      <c r="M216">
        <v>30</v>
      </c>
    </row>
    <row r="217" spans="1:13" x14ac:dyDescent="0.25">
      <c r="A217" t="s">
        <v>175</v>
      </c>
      <c r="B217" s="25">
        <v>45503</v>
      </c>
      <c r="C217" t="s">
        <v>257</v>
      </c>
      <c r="D217" t="s">
        <v>32</v>
      </c>
      <c r="E217" t="s">
        <v>27</v>
      </c>
      <c r="G217" s="30">
        <v>0.3</v>
      </c>
      <c r="H217" t="s">
        <v>306</v>
      </c>
      <c r="J217" t="s">
        <v>15</v>
      </c>
      <c r="K217" t="s">
        <v>307</v>
      </c>
      <c r="L217" s="26">
        <v>12416</v>
      </c>
      <c r="M217">
        <v>16</v>
      </c>
    </row>
    <row r="218" spans="1:13" x14ac:dyDescent="0.25">
      <c r="A218" t="s">
        <v>217</v>
      </c>
      <c r="B218" s="25">
        <v>45595</v>
      </c>
      <c r="C218" t="s">
        <v>257</v>
      </c>
      <c r="D218" t="s">
        <v>32</v>
      </c>
      <c r="E218" t="s">
        <v>27</v>
      </c>
      <c r="F218" t="s">
        <v>258</v>
      </c>
      <c r="G218" s="30">
        <v>0.3</v>
      </c>
      <c r="H218" t="s">
        <v>306</v>
      </c>
      <c r="J218" t="s">
        <v>15</v>
      </c>
      <c r="K218" t="s">
        <v>307</v>
      </c>
      <c r="L218" s="26">
        <v>850</v>
      </c>
      <c r="M218">
        <v>1</v>
      </c>
    </row>
    <row r="219" spans="1:13" x14ac:dyDescent="0.25">
      <c r="A219" t="s">
        <v>54</v>
      </c>
      <c r="B219" s="25">
        <v>45401</v>
      </c>
      <c r="C219" t="s">
        <v>257</v>
      </c>
      <c r="D219" t="s">
        <v>32</v>
      </c>
      <c r="E219" t="s">
        <v>27</v>
      </c>
      <c r="G219" s="30">
        <v>0.3</v>
      </c>
      <c r="H219" t="s">
        <v>306</v>
      </c>
      <c r="J219" t="s">
        <v>15</v>
      </c>
      <c r="K219" t="s">
        <v>307</v>
      </c>
      <c r="L219" s="26">
        <v>2968695</v>
      </c>
      <c r="M219">
        <v>498</v>
      </c>
    </row>
    <row r="220" spans="1:13" x14ac:dyDescent="0.25">
      <c r="A220" t="s">
        <v>101</v>
      </c>
      <c r="B220" s="25">
        <v>45079</v>
      </c>
      <c r="C220" t="s">
        <v>257</v>
      </c>
      <c r="D220" t="s">
        <v>32</v>
      </c>
      <c r="E220" t="s">
        <v>27</v>
      </c>
      <c r="G220" s="30">
        <v>0.3</v>
      </c>
      <c r="H220" t="s">
        <v>306</v>
      </c>
      <c r="J220" t="s">
        <v>15</v>
      </c>
      <c r="K220" t="s">
        <v>307</v>
      </c>
      <c r="L220" s="26">
        <v>251869.5</v>
      </c>
      <c r="M220">
        <v>8</v>
      </c>
    </row>
    <row r="221" spans="1:13" x14ac:dyDescent="0.25">
      <c r="A221" t="s">
        <v>172</v>
      </c>
      <c r="B221" s="25">
        <v>45485</v>
      </c>
      <c r="C221" t="s">
        <v>257</v>
      </c>
      <c r="D221" t="s">
        <v>32</v>
      </c>
      <c r="E221" t="s">
        <v>27</v>
      </c>
      <c r="F221" t="s">
        <v>258</v>
      </c>
      <c r="G221" s="30">
        <v>0.4</v>
      </c>
      <c r="H221" t="s">
        <v>306</v>
      </c>
      <c r="I221">
        <v>0.4</v>
      </c>
      <c r="J221" t="s">
        <v>228</v>
      </c>
      <c r="K221" t="s">
        <v>314</v>
      </c>
      <c r="L221" s="26">
        <v>2111200</v>
      </c>
      <c r="M221">
        <v>1</v>
      </c>
    </row>
    <row r="222" spans="1:13" x14ac:dyDescent="0.25">
      <c r="A222" t="s">
        <v>164</v>
      </c>
      <c r="B222" s="25">
        <v>45478</v>
      </c>
      <c r="C222" t="s">
        <v>257</v>
      </c>
      <c r="D222" t="s">
        <v>32</v>
      </c>
      <c r="E222" t="s">
        <v>27</v>
      </c>
      <c r="F222" t="s">
        <v>258</v>
      </c>
      <c r="G222" s="30">
        <v>0.4</v>
      </c>
      <c r="H222" t="s">
        <v>306</v>
      </c>
      <c r="I222">
        <v>0.4</v>
      </c>
      <c r="J222" t="s">
        <v>228</v>
      </c>
      <c r="K222" t="s">
        <v>314</v>
      </c>
      <c r="L222" s="26">
        <v>634600</v>
      </c>
      <c r="M222">
        <v>1</v>
      </c>
    </row>
    <row r="223" spans="1:13" x14ac:dyDescent="0.25">
      <c r="A223" t="s">
        <v>69</v>
      </c>
      <c r="B223" s="25">
        <v>45328</v>
      </c>
      <c r="C223" t="s">
        <v>257</v>
      </c>
      <c r="D223" t="s">
        <v>32</v>
      </c>
      <c r="E223" t="s">
        <v>27</v>
      </c>
      <c r="F223" t="s">
        <v>258</v>
      </c>
      <c r="G223" s="30">
        <v>0.4</v>
      </c>
      <c r="H223" t="s">
        <v>306</v>
      </c>
      <c r="J223" t="s">
        <v>15</v>
      </c>
      <c r="K223" t="s">
        <v>307</v>
      </c>
      <c r="L223" s="26">
        <v>11956270</v>
      </c>
      <c r="M223">
        <v>63</v>
      </c>
    </row>
    <row r="224" spans="1:13" x14ac:dyDescent="0.25">
      <c r="A224" t="s">
        <v>80</v>
      </c>
      <c r="B224" s="25">
        <v>45260</v>
      </c>
      <c r="C224" t="s">
        <v>257</v>
      </c>
      <c r="D224" t="s">
        <v>32</v>
      </c>
      <c r="E224" t="s">
        <v>27</v>
      </c>
      <c r="G224" s="30">
        <v>0.4</v>
      </c>
      <c r="H224" t="s">
        <v>306</v>
      </c>
      <c r="J224" t="s">
        <v>15</v>
      </c>
      <c r="K224" t="s">
        <v>307</v>
      </c>
      <c r="L224" s="26">
        <v>6056100</v>
      </c>
      <c r="M224">
        <v>142</v>
      </c>
    </row>
    <row r="225" spans="1:13" x14ac:dyDescent="0.25">
      <c r="A225" t="s">
        <v>83</v>
      </c>
      <c r="B225" s="25">
        <v>45468</v>
      </c>
      <c r="C225" t="s">
        <v>257</v>
      </c>
      <c r="D225" t="s">
        <v>32</v>
      </c>
      <c r="E225" t="s">
        <v>27</v>
      </c>
      <c r="F225" t="s">
        <v>258</v>
      </c>
      <c r="G225" s="30">
        <v>0.4</v>
      </c>
      <c r="H225" t="s">
        <v>306</v>
      </c>
      <c r="J225" t="s">
        <v>15</v>
      </c>
      <c r="K225" t="s">
        <v>307</v>
      </c>
      <c r="L225" s="26">
        <v>3812670</v>
      </c>
      <c r="M225">
        <v>25</v>
      </c>
    </row>
    <row r="226" spans="1:13" x14ac:dyDescent="0.25">
      <c r="A226" t="s">
        <v>72</v>
      </c>
      <c r="B226" s="25">
        <v>45288</v>
      </c>
      <c r="C226" t="s">
        <v>257</v>
      </c>
      <c r="D226" t="s">
        <v>32</v>
      </c>
      <c r="E226" t="s">
        <v>27</v>
      </c>
      <c r="F226" t="s">
        <v>258</v>
      </c>
      <c r="G226" s="30">
        <v>0.4</v>
      </c>
      <c r="H226" t="s">
        <v>306</v>
      </c>
      <c r="J226" t="s">
        <v>15</v>
      </c>
      <c r="K226" t="s">
        <v>307</v>
      </c>
      <c r="L226" s="26">
        <v>487500</v>
      </c>
      <c r="M226">
        <v>5</v>
      </c>
    </row>
    <row r="227" spans="1:13" x14ac:dyDescent="0.25">
      <c r="A227" t="s">
        <v>86</v>
      </c>
      <c r="B227" s="25">
        <v>45251</v>
      </c>
      <c r="C227" t="s">
        <v>257</v>
      </c>
      <c r="D227" t="s">
        <v>32</v>
      </c>
      <c r="E227" t="s">
        <v>27</v>
      </c>
      <c r="F227" t="s">
        <v>258</v>
      </c>
      <c r="G227" s="30">
        <v>0.4</v>
      </c>
      <c r="H227" t="s">
        <v>306</v>
      </c>
      <c r="J227" t="s">
        <v>15</v>
      </c>
      <c r="K227" t="s">
        <v>307</v>
      </c>
      <c r="L227" s="26">
        <v>959750</v>
      </c>
      <c r="M227">
        <v>14</v>
      </c>
    </row>
    <row r="228" spans="1:13" x14ac:dyDescent="0.25">
      <c r="A228" t="s">
        <v>209</v>
      </c>
      <c r="B228" s="25">
        <v>45572</v>
      </c>
      <c r="C228" t="s">
        <v>257</v>
      </c>
      <c r="D228" t="s">
        <v>32</v>
      </c>
      <c r="E228" t="s">
        <v>27</v>
      </c>
      <c r="F228" t="s">
        <v>258</v>
      </c>
      <c r="G228" s="30">
        <v>0.4</v>
      </c>
      <c r="H228" t="s">
        <v>306</v>
      </c>
      <c r="J228" t="s">
        <v>15</v>
      </c>
      <c r="K228" t="s">
        <v>307</v>
      </c>
      <c r="L228" s="26">
        <v>370000</v>
      </c>
      <c r="M228">
        <v>8</v>
      </c>
    </row>
    <row r="229" spans="1:13" x14ac:dyDescent="0.25">
      <c r="A229" t="s">
        <v>77</v>
      </c>
      <c r="B229" s="25">
        <v>45267</v>
      </c>
      <c r="C229" t="s">
        <v>257</v>
      </c>
      <c r="D229" t="s">
        <v>32</v>
      </c>
      <c r="E229" t="s">
        <v>27</v>
      </c>
      <c r="G229" s="30">
        <v>0.4</v>
      </c>
      <c r="H229" t="s">
        <v>306</v>
      </c>
      <c r="J229" t="s">
        <v>15</v>
      </c>
      <c r="K229" t="s">
        <v>307</v>
      </c>
      <c r="L229" s="26">
        <v>5737200</v>
      </c>
      <c r="M229">
        <v>73</v>
      </c>
    </row>
    <row r="230" spans="1:13" x14ac:dyDescent="0.25">
      <c r="A230" t="s">
        <v>175</v>
      </c>
      <c r="B230" s="25">
        <v>45503</v>
      </c>
      <c r="C230" t="s">
        <v>257</v>
      </c>
      <c r="D230" t="s">
        <v>32</v>
      </c>
      <c r="E230" t="s">
        <v>27</v>
      </c>
      <c r="F230" t="s">
        <v>258</v>
      </c>
      <c r="G230" s="30">
        <v>0.4</v>
      </c>
      <c r="H230" t="s">
        <v>306</v>
      </c>
      <c r="J230" t="s">
        <v>15</v>
      </c>
      <c r="K230" t="s">
        <v>307</v>
      </c>
      <c r="L230" s="26">
        <v>2328</v>
      </c>
      <c r="M230">
        <v>2</v>
      </c>
    </row>
    <row r="231" spans="1:13" x14ac:dyDescent="0.25">
      <c r="A231" t="s">
        <v>211</v>
      </c>
      <c r="B231" s="25">
        <v>45582</v>
      </c>
      <c r="C231" t="s">
        <v>257</v>
      </c>
      <c r="D231" t="s">
        <v>32</v>
      </c>
      <c r="E231" t="s">
        <v>27</v>
      </c>
      <c r="G231" s="30">
        <v>0.4</v>
      </c>
      <c r="H231" t="s">
        <v>306</v>
      </c>
      <c r="J231" t="s">
        <v>15</v>
      </c>
      <c r="K231" t="s">
        <v>307</v>
      </c>
      <c r="L231" s="26">
        <v>1507100</v>
      </c>
      <c r="M231">
        <v>450</v>
      </c>
    </row>
    <row r="232" spans="1:13" x14ac:dyDescent="0.25">
      <c r="A232" t="s">
        <v>172</v>
      </c>
      <c r="B232" s="25">
        <v>45485</v>
      </c>
      <c r="C232" t="s">
        <v>257</v>
      </c>
      <c r="D232" t="s">
        <v>32</v>
      </c>
      <c r="E232" t="s">
        <v>27</v>
      </c>
      <c r="G232" s="30">
        <v>0.4</v>
      </c>
      <c r="H232" t="s">
        <v>306</v>
      </c>
      <c r="J232" t="s">
        <v>15</v>
      </c>
      <c r="K232" t="s">
        <v>307</v>
      </c>
      <c r="L232" s="26">
        <v>355600</v>
      </c>
      <c r="M232">
        <v>87</v>
      </c>
    </row>
    <row r="233" spans="1:13" x14ac:dyDescent="0.25">
      <c r="A233" t="s">
        <v>104</v>
      </c>
      <c r="B233" s="25">
        <v>45041</v>
      </c>
      <c r="C233" t="s">
        <v>257</v>
      </c>
      <c r="D233" t="s">
        <v>32</v>
      </c>
      <c r="E233" t="s">
        <v>27</v>
      </c>
      <c r="G233" s="30">
        <v>0.4</v>
      </c>
      <c r="H233" t="s">
        <v>306</v>
      </c>
      <c r="J233" t="s">
        <v>15</v>
      </c>
      <c r="K233" t="s">
        <v>307</v>
      </c>
      <c r="L233" s="26">
        <v>236373.6</v>
      </c>
      <c r="M233">
        <v>12</v>
      </c>
    </row>
    <row r="234" spans="1:13" x14ac:dyDescent="0.25">
      <c r="A234" t="s">
        <v>30</v>
      </c>
      <c r="B234" s="25">
        <v>45447</v>
      </c>
      <c r="C234" t="s">
        <v>257</v>
      </c>
      <c r="D234" t="s">
        <v>32</v>
      </c>
      <c r="E234" t="s">
        <v>27</v>
      </c>
      <c r="G234" s="30">
        <v>0.4</v>
      </c>
      <c r="H234" t="s">
        <v>306</v>
      </c>
      <c r="J234" t="s">
        <v>15</v>
      </c>
      <c r="K234" t="s">
        <v>307</v>
      </c>
      <c r="L234" s="26">
        <v>921600</v>
      </c>
      <c r="M234">
        <v>279</v>
      </c>
    </row>
    <row r="235" spans="1:13" x14ac:dyDescent="0.25">
      <c r="A235" t="s">
        <v>92</v>
      </c>
      <c r="B235" s="25">
        <v>45198</v>
      </c>
      <c r="C235" t="s">
        <v>257</v>
      </c>
      <c r="D235" t="s">
        <v>32</v>
      </c>
      <c r="E235" t="s">
        <v>27</v>
      </c>
      <c r="F235" t="s">
        <v>258</v>
      </c>
      <c r="G235" s="30">
        <v>0.4</v>
      </c>
      <c r="H235" t="s">
        <v>306</v>
      </c>
      <c r="J235" t="s">
        <v>15</v>
      </c>
      <c r="K235" t="s">
        <v>307</v>
      </c>
      <c r="L235" s="26">
        <v>37224302.399999999</v>
      </c>
      <c r="M235">
        <v>35</v>
      </c>
    </row>
    <row r="236" spans="1:13" x14ac:dyDescent="0.25">
      <c r="A236" t="s">
        <v>205</v>
      </c>
      <c r="B236" s="25">
        <v>45566</v>
      </c>
      <c r="C236" t="s">
        <v>257</v>
      </c>
      <c r="D236" t="s">
        <v>32</v>
      </c>
      <c r="E236" t="s">
        <v>27</v>
      </c>
      <c r="F236" t="s">
        <v>258</v>
      </c>
      <c r="G236" s="30">
        <v>0.4</v>
      </c>
      <c r="H236" t="s">
        <v>306</v>
      </c>
      <c r="J236" t="s">
        <v>15</v>
      </c>
      <c r="K236" t="s">
        <v>307</v>
      </c>
      <c r="L236" s="26">
        <v>521550</v>
      </c>
      <c r="M236">
        <v>30</v>
      </c>
    </row>
    <row r="237" spans="1:13" x14ac:dyDescent="0.25">
      <c r="A237" t="s">
        <v>209</v>
      </c>
      <c r="B237" s="25">
        <v>45572</v>
      </c>
      <c r="C237" t="s">
        <v>257</v>
      </c>
      <c r="D237" t="s">
        <v>32</v>
      </c>
      <c r="E237" t="s">
        <v>27</v>
      </c>
      <c r="G237" s="30">
        <v>0.4</v>
      </c>
      <c r="H237" t="s">
        <v>306</v>
      </c>
      <c r="J237" t="s">
        <v>15</v>
      </c>
      <c r="K237" t="s">
        <v>307</v>
      </c>
      <c r="L237" s="26">
        <v>730000</v>
      </c>
      <c r="M237">
        <v>18</v>
      </c>
    </row>
    <row r="238" spans="1:13" x14ac:dyDescent="0.25">
      <c r="A238" t="s">
        <v>74</v>
      </c>
      <c r="B238" s="25">
        <v>45275</v>
      </c>
      <c r="C238" t="s">
        <v>257</v>
      </c>
      <c r="D238" t="s">
        <v>32</v>
      </c>
      <c r="E238" t="s">
        <v>27</v>
      </c>
      <c r="F238" t="s">
        <v>258</v>
      </c>
      <c r="G238" s="30">
        <v>0.4</v>
      </c>
      <c r="H238" t="s">
        <v>306</v>
      </c>
      <c r="J238" t="s">
        <v>15</v>
      </c>
      <c r="K238" t="s">
        <v>307</v>
      </c>
      <c r="L238" s="26">
        <v>19531600</v>
      </c>
      <c r="M238">
        <v>104</v>
      </c>
    </row>
    <row r="239" spans="1:13" x14ac:dyDescent="0.25">
      <c r="A239" t="s">
        <v>66</v>
      </c>
      <c r="B239" s="25">
        <v>45335</v>
      </c>
      <c r="C239" t="s">
        <v>257</v>
      </c>
      <c r="D239" t="s">
        <v>32</v>
      </c>
      <c r="E239" t="s">
        <v>27</v>
      </c>
      <c r="G239" s="30">
        <v>0.4</v>
      </c>
      <c r="H239" t="s">
        <v>306</v>
      </c>
      <c r="J239" t="s">
        <v>15</v>
      </c>
      <c r="K239" t="s">
        <v>307</v>
      </c>
      <c r="L239" s="26">
        <v>10503000</v>
      </c>
      <c r="M239">
        <v>1390</v>
      </c>
    </row>
    <row r="240" spans="1:13" x14ac:dyDescent="0.25">
      <c r="A240" t="s">
        <v>57</v>
      </c>
      <c r="B240" s="25">
        <v>45394</v>
      </c>
      <c r="C240" t="s">
        <v>257</v>
      </c>
      <c r="D240" t="s">
        <v>32</v>
      </c>
      <c r="E240" t="s">
        <v>27</v>
      </c>
      <c r="G240" s="30">
        <v>0.4</v>
      </c>
      <c r="H240" t="s">
        <v>306</v>
      </c>
      <c r="J240" t="s">
        <v>15</v>
      </c>
      <c r="K240" t="s">
        <v>307</v>
      </c>
      <c r="L240" s="26">
        <v>3713000</v>
      </c>
      <c r="M240">
        <v>609</v>
      </c>
    </row>
    <row r="241" spans="1:13" x14ac:dyDescent="0.25">
      <c r="A241" t="s">
        <v>211</v>
      </c>
      <c r="B241" s="25">
        <v>45582</v>
      </c>
      <c r="C241" t="s">
        <v>257</v>
      </c>
      <c r="D241" t="s">
        <v>32</v>
      </c>
      <c r="E241" t="s">
        <v>27</v>
      </c>
      <c r="F241" t="s">
        <v>258</v>
      </c>
      <c r="G241" s="30">
        <v>0.4</v>
      </c>
      <c r="H241" t="s">
        <v>306</v>
      </c>
      <c r="J241" t="s">
        <v>15</v>
      </c>
      <c r="K241" t="s">
        <v>307</v>
      </c>
      <c r="L241" s="26">
        <v>7527800</v>
      </c>
      <c r="M241">
        <v>77</v>
      </c>
    </row>
    <row r="242" spans="1:13" x14ac:dyDescent="0.25">
      <c r="A242" t="s">
        <v>205</v>
      </c>
      <c r="B242" s="25">
        <v>45566</v>
      </c>
      <c r="C242" t="s">
        <v>257</v>
      </c>
      <c r="D242" t="s">
        <v>32</v>
      </c>
      <c r="E242" t="s">
        <v>27</v>
      </c>
      <c r="G242" s="30">
        <v>0.4</v>
      </c>
      <c r="H242" t="s">
        <v>306</v>
      </c>
      <c r="J242" t="s">
        <v>15</v>
      </c>
      <c r="K242" t="s">
        <v>307</v>
      </c>
      <c r="L242" s="26">
        <v>453435</v>
      </c>
      <c r="M242">
        <v>138</v>
      </c>
    </row>
    <row r="243" spans="1:13" x14ac:dyDescent="0.25">
      <c r="A243" t="s">
        <v>54</v>
      </c>
      <c r="B243" s="25">
        <v>45212</v>
      </c>
      <c r="C243" t="s">
        <v>257</v>
      </c>
      <c r="D243" t="s">
        <v>32</v>
      </c>
      <c r="E243" t="s">
        <v>27</v>
      </c>
      <c r="G243" s="30">
        <v>0.4</v>
      </c>
      <c r="H243" t="s">
        <v>306</v>
      </c>
      <c r="J243" t="s">
        <v>15</v>
      </c>
      <c r="K243" t="s">
        <v>307</v>
      </c>
      <c r="L243" s="26">
        <v>3203127</v>
      </c>
      <c r="M243">
        <v>837</v>
      </c>
    </row>
    <row r="244" spans="1:13" x14ac:dyDescent="0.25">
      <c r="A244" t="s">
        <v>217</v>
      </c>
      <c r="B244" s="25">
        <v>45595</v>
      </c>
      <c r="C244" t="s">
        <v>257</v>
      </c>
      <c r="D244" t="s">
        <v>32</v>
      </c>
      <c r="E244" t="s">
        <v>27</v>
      </c>
      <c r="F244" t="s">
        <v>258</v>
      </c>
      <c r="G244" s="30">
        <v>0.4</v>
      </c>
      <c r="H244" t="s">
        <v>306</v>
      </c>
      <c r="J244" t="s">
        <v>15</v>
      </c>
      <c r="K244" t="s">
        <v>307</v>
      </c>
      <c r="L244" s="26">
        <v>4250</v>
      </c>
      <c r="M244">
        <v>1</v>
      </c>
    </row>
    <row r="245" spans="1:13" x14ac:dyDescent="0.25">
      <c r="A245" t="s">
        <v>54</v>
      </c>
      <c r="B245" s="25">
        <v>45401</v>
      </c>
      <c r="C245" t="s">
        <v>257</v>
      </c>
      <c r="D245" t="s">
        <v>32</v>
      </c>
      <c r="E245" t="s">
        <v>27</v>
      </c>
      <c r="G245" s="30">
        <v>0.4</v>
      </c>
      <c r="H245" t="s">
        <v>306</v>
      </c>
      <c r="J245" t="s">
        <v>15</v>
      </c>
      <c r="K245" t="s">
        <v>307</v>
      </c>
      <c r="L245" s="26">
        <v>5313015</v>
      </c>
      <c r="M245">
        <v>675</v>
      </c>
    </row>
    <row r="246" spans="1:13" x14ac:dyDescent="0.25">
      <c r="A246" t="s">
        <v>89</v>
      </c>
      <c r="B246" s="25">
        <v>45232</v>
      </c>
      <c r="C246" t="s">
        <v>257</v>
      </c>
      <c r="D246" t="s">
        <v>32</v>
      </c>
      <c r="E246" t="s">
        <v>27</v>
      </c>
      <c r="F246" t="s">
        <v>258</v>
      </c>
      <c r="G246" s="30">
        <v>0.4</v>
      </c>
      <c r="H246" t="s">
        <v>306</v>
      </c>
      <c r="J246" t="s">
        <v>15</v>
      </c>
      <c r="K246" t="s">
        <v>307</v>
      </c>
      <c r="L246" s="26">
        <v>7489125</v>
      </c>
      <c r="M246">
        <v>48</v>
      </c>
    </row>
    <row r="247" spans="1:13" x14ac:dyDescent="0.25">
      <c r="A247" t="s">
        <v>104</v>
      </c>
      <c r="B247" s="25">
        <v>45041</v>
      </c>
      <c r="C247" t="s">
        <v>257</v>
      </c>
      <c r="D247" t="s">
        <v>32</v>
      </c>
      <c r="E247" t="s">
        <v>27</v>
      </c>
      <c r="F247" t="s">
        <v>258</v>
      </c>
      <c r="G247" s="30">
        <v>0.4</v>
      </c>
      <c r="H247" t="s">
        <v>306</v>
      </c>
      <c r="J247" t="s">
        <v>15</v>
      </c>
      <c r="K247" t="s">
        <v>307</v>
      </c>
      <c r="L247" s="26">
        <v>17880</v>
      </c>
      <c r="M247">
        <v>1</v>
      </c>
    </row>
    <row r="248" spans="1:13" x14ac:dyDescent="0.25">
      <c r="A248" t="s">
        <v>50</v>
      </c>
      <c r="B248" s="25">
        <v>45408</v>
      </c>
      <c r="C248" t="s">
        <v>257</v>
      </c>
      <c r="D248" t="s">
        <v>32</v>
      </c>
      <c r="E248" t="s">
        <v>27</v>
      </c>
      <c r="F248" t="s">
        <v>258</v>
      </c>
      <c r="G248" s="30">
        <v>0.4</v>
      </c>
      <c r="H248" t="s">
        <v>306</v>
      </c>
      <c r="J248" t="s">
        <v>15</v>
      </c>
      <c r="K248" t="s">
        <v>307</v>
      </c>
      <c r="L248" s="26">
        <v>20170000</v>
      </c>
      <c r="M248">
        <v>250</v>
      </c>
    </row>
    <row r="249" spans="1:13" x14ac:dyDescent="0.25">
      <c r="A249" t="s">
        <v>63</v>
      </c>
      <c r="B249" s="25">
        <v>45344</v>
      </c>
      <c r="C249" t="s">
        <v>257</v>
      </c>
      <c r="D249" t="s">
        <v>32</v>
      </c>
      <c r="E249" t="s">
        <v>27</v>
      </c>
      <c r="G249" s="30">
        <v>0.4</v>
      </c>
      <c r="H249" t="s">
        <v>306</v>
      </c>
      <c r="J249" t="s">
        <v>15</v>
      </c>
      <c r="K249" t="s">
        <v>307</v>
      </c>
      <c r="L249" s="26">
        <v>3933000</v>
      </c>
      <c r="M249">
        <v>154</v>
      </c>
    </row>
    <row r="250" spans="1:13" x14ac:dyDescent="0.25">
      <c r="A250" t="s">
        <v>164</v>
      </c>
      <c r="B250" s="25">
        <v>45478</v>
      </c>
      <c r="C250" t="s">
        <v>257</v>
      </c>
      <c r="D250" t="s">
        <v>32</v>
      </c>
      <c r="E250" t="s">
        <v>27</v>
      </c>
      <c r="G250" s="30">
        <v>0.4</v>
      </c>
      <c r="H250" t="s">
        <v>306</v>
      </c>
      <c r="J250" t="s">
        <v>15</v>
      </c>
      <c r="K250" t="s">
        <v>307</v>
      </c>
      <c r="L250" s="26">
        <v>2100800</v>
      </c>
      <c r="M250">
        <v>625</v>
      </c>
    </row>
    <row r="251" spans="1:13" x14ac:dyDescent="0.25">
      <c r="A251" t="s">
        <v>72</v>
      </c>
      <c r="B251" s="25">
        <v>45288</v>
      </c>
      <c r="C251" t="s">
        <v>257</v>
      </c>
      <c r="D251" t="s">
        <v>32</v>
      </c>
      <c r="E251" t="s">
        <v>27</v>
      </c>
      <c r="G251" s="30">
        <v>0.4</v>
      </c>
      <c r="H251" t="s">
        <v>306</v>
      </c>
      <c r="J251" t="s">
        <v>15</v>
      </c>
      <c r="K251" t="s">
        <v>307</v>
      </c>
      <c r="L251" s="26">
        <v>699250</v>
      </c>
      <c r="M251">
        <v>31</v>
      </c>
    </row>
    <row r="252" spans="1:13" x14ac:dyDescent="0.25">
      <c r="A252" t="s">
        <v>74</v>
      </c>
      <c r="B252" s="25">
        <v>45275</v>
      </c>
      <c r="C252" t="s">
        <v>257</v>
      </c>
      <c r="D252" t="s">
        <v>32</v>
      </c>
      <c r="E252" t="s">
        <v>27</v>
      </c>
      <c r="G252" s="30">
        <v>0.4</v>
      </c>
      <c r="H252" t="s">
        <v>306</v>
      </c>
      <c r="J252" t="s">
        <v>15</v>
      </c>
      <c r="K252" t="s">
        <v>307</v>
      </c>
      <c r="L252" s="26">
        <v>16510550</v>
      </c>
      <c r="M252">
        <v>736</v>
      </c>
    </row>
    <row r="253" spans="1:13" x14ac:dyDescent="0.25">
      <c r="A253" t="s">
        <v>101</v>
      </c>
      <c r="B253" s="25">
        <v>45079</v>
      </c>
      <c r="C253" t="s">
        <v>257</v>
      </c>
      <c r="D253" t="s">
        <v>32</v>
      </c>
      <c r="E253" t="s">
        <v>27</v>
      </c>
      <c r="F253" t="s">
        <v>258</v>
      </c>
      <c r="G253" s="30">
        <v>0.4</v>
      </c>
      <c r="H253" t="s">
        <v>306</v>
      </c>
      <c r="J253" t="s">
        <v>15</v>
      </c>
      <c r="K253" t="s">
        <v>307</v>
      </c>
      <c r="L253" s="26">
        <v>89667</v>
      </c>
      <c r="M253">
        <v>4</v>
      </c>
    </row>
    <row r="254" spans="1:13" x14ac:dyDescent="0.25">
      <c r="A254" t="s">
        <v>86</v>
      </c>
      <c r="B254" s="25">
        <v>45251</v>
      </c>
      <c r="C254" t="s">
        <v>257</v>
      </c>
      <c r="D254" t="s">
        <v>32</v>
      </c>
      <c r="E254" t="s">
        <v>27</v>
      </c>
      <c r="G254" s="30">
        <v>0.4</v>
      </c>
      <c r="H254" t="s">
        <v>306</v>
      </c>
      <c r="J254" t="s">
        <v>15</v>
      </c>
      <c r="K254" t="s">
        <v>307</v>
      </c>
      <c r="L254" s="26">
        <v>3297250</v>
      </c>
      <c r="M254">
        <v>148</v>
      </c>
    </row>
    <row r="255" spans="1:13" x14ac:dyDescent="0.25">
      <c r="A255" t="s">
        <v>83</v>
      </c>
      <c r="B255" s="25">
        <v>45252</v>
      </c>
      <c r="C255" t="s">
        <v>257</v>
      </c>
      <c r="D255" t="s">
        <v>32</v>
      </c>
      <c r="E255" t="s">
        <v>27</v>
      </c>
      <c r="G255" s="30">
        <v>0.4</v>
      </c>
      <c r="H255" t="s">
        <v>306</v>
      </c>
      <c r="J255" t="s">
        <v>15</v>
      </c>
      <c r="K255" t="s">
        <v>307</v>
      </c>
      <c r="L255" s="26">
        <v>11173250</v>
      </c>
      <c r="M255">
        <v>611</v>
      </c>
    </row>
    <row r="256" spans="1:13" x14ac:dyDescent="0.25">
      <c r="A256" t="s">
        <v>63</v>
      </c>
      <c r="B256" s="25">
        <v>45344</v>
      </c>
      <c r="C256" t="s">
        <v>257</v>
      </c>
      <c r="D256" t="s">
        <v>32</v>
      </c>
      <c r="E256" t="s">
        <v>27</v>
      </c>
      <c r="F256" t="s">
        <v>258</v>
      </c>
      <c r="G256" s="30">
        <v>0.4</v>
      </c>
      <c r="H256" t="s">
        <v>306</v>
      </c>
      <c r="J256" t="s">
        <v>15</v>
      </c>
      <c r="K256" t="s">
        <v>307</v>
      </c>
      <c r="L256" s="26">
        <v>11329700</v>
      </c>
      <c r="M256">
        <v>24</v>
      </c>
    </row>
    <row r="257" spans="1:13" x14ac:dyDescent="0.25">
      <c r="A257" t="s">
        <v>66</v>
      </c>
      <c r="B257" s="25">
        <v>45335</v>
      </c>
      <c r="C257" t="s">
        <v>257</v>
      </c>
      <c r="D257" t="s">
        <v>32</v>
      </c>
      <c r="E257" t="s">
        <v>27</v>
      </c>
      <c r="F257" t="s">
        <v>258</v>
      </c>
      <c r="G257" s="30">
        <v>0.4</v>
      </c>
      <c r="H257" t="s">
        <v>306</v>
      </c>
      <c r="J257" t="s">
        <v>15</v>
      </c>
      <c r="K257" t="s">
        <v>307</v>
      </c>
      <c r="L257" s="26">
        <v>3883500</v>
      </c>
      <c r="M257">
        <v>180</v>
      </c>
    </row>
    <row r="258" spans="1:13" x14ac:dyDescent="0.25">
      <c r="A258" t="s">
        <v>80</v>
      </c>
      <c r="B258" s="25">
        <v>45260</v>
      </c>
      <c r="C258" t="s">
        <v>257</v>
      </c>
      <c r="D258" t="s">
        <v>32</v>
      </c>
      <c r="E258" t="s">
        <v>27</v>
      </c>
      <c r="F258" t="s">
        <v>258</v>
      </c>
      <c r="G258" s="30">
        <v>0.4</v>
      </c>
      <c r="H258" t="s">
        <v>306</v>
      </c>
      <c r="J258" t="s">
        <v>15</v>
      </c>
      <c r="K258" t="s">
        <v>307</v>
      </c>
      <c r="L258" s="26">
        <v>14832900</v>
      </c>
      <c r="M258">
        <v>21</v>
      </c>
    </row>
    <row r="259" spans="1:13" x14ac:dyDescent="0.25">
      <c r="A259" t="s">
        <v>50</v>
      </c>
      <c r="B259" s="25">
        <v>45408</v>
      </c>
      <c r="C259" t="s">
        <v>257</v>
      </c>
      <c r="D259" t="s">
        <v>32</v>
      </c>
      <c r="E259" t="s">
        <v>27</v>
      </c>
      <c r="G259" s="30">
        <v>0.4</v>
      </c>
      <c r="H259" t="s">
        <v>306</v>
      </c>
      <c r="J259" t="s">
        <v>15</v>
      </c>
      <c r="K259" t="s">
        <v>307</v>
      </c>
      <c r="L259" s="26">
        <v>11192500</v>
      </c>
      <c r="M259">
        <v>1777</v>
      </c>
    </row>
    <row r="260" spans="1:13" x14ac:dyDescent="0.25">
      <c r="A260" t="s">
        <v>89</v>
      </c>
      <c r="B260" s="25">
        <v>45232</v>
      </c>
      <c r="C260" t="s">
        <v>257</v>
      </c>
      <c r="D260" t="s">
        <v>32</v>
      </c>
      <c r="E260" t="s">
        <v>27</v>
      </c>
      <c r="G260" s="30">
        <v>0.4</v>
      </c>
      <c r="H260" t="s">
        <v>306</v>
      </c>
      <c r="J260" t="s">
        <v>15</v>
      </c>
      <c r="K260" t="s">
        <v>307</v>
      </c>
      <c r="L260" s="26">
        <v>5381775</v>
      </c>
      <c r="M260">
        <v>432</v>
      </c>
    </row>
    <row r="261" spans="1:13" x14ac:dyDescent="0.25">
      <c r="A261" t="s">
        <v>54</v>
      </c>
      <c r="B261" s="25">
        <v>45401</v>
      </c>
      <c r="C261" t="s">
        <v>257</v>
      </c>
      <c r="D261" t="s">
        <v>32</v>
      </c>
      <c r="E261" t="s">
        <v>27</v>
      </c>
      <c r="F261" t="s">
        <v>258</v>
      </c>
      <c r="G261" s="30">
        <v>0.4</v>
      </c>
      <c r="H261" t="s">
        <v>306</v>
      </c>
      <c r="J261" t="s">
        <v>15</v>
      </c>
      <c r="K261" t="s">
        <v>307</v>
      </c>
      <c r="L261" s="26">
        <v>12465855</v>
      </c>
      <c r="M261">
        <v>92</v>
      </c>
    </row>
    <row r="262" spans="1:13" x14ac:dyDescent="0.25">
      <c r="A262" t="s">
        <v>175</v>
      </c>
      <c r="B262" s="25">
        <v>45503</v>
      </c>
      <c r="C262" t="s">
        <v>257</v>
      </c>
      <c r="D262" t="s">
        <v>32</v>
      </c>
      <c r="E262" t="s">
        <v>27</v>
      </c>
      <c r="G262" s="30">
        <v>0.4</v>
      </c>
      <c r="H262" t="s">
        <v>306</v>
      </c>
      <c r="J262" t="s">
        <v>15</v>
      </c>
      <c r="K262" t="s">
        <v>307</v>
      </c>
      <c r="L262" s="26">
        <v>13095</v>
      </c>
      <c r="M262">
        <v>10</v>
      </c>
    </row>
    <row r="263" spans="1:13" x14ac:dyDescent="0.25">
      <c r="A263" t="s">
        <v>101</v>
      </c>
      <c r="B263" s="25">
        <v>45079</v>
      </c>
      <c r="C263" t="s">
        <v>257</v>
      </c>
      <c r="D263" t="s">
        <v>32</v>
      </c>
      <c r="E263" t="s">
        <v>27</v>
      </c>
      <c r="G263" s="30">
        <v>0.4</v>
      </c>
      <c r="H263" t="s">
        <v>306</v>
      </c>
      <c r="J263" t="s">
        <v>15</v>
      </c>
      <c r="K263" t="s">
        <v>307</v>
      </c>
      <c r="L263" s="26">
        <v>155277</v>
      </c>
      <c r="M263">
        <v>7</v>
      </c>
    </row>
    <row r="264" spans="1:13" x14ac:dyDescent="0.25">
      <c r="A264" t="s">
        <v>60</v>
      </c>
      <c r="B264" s="25">
        <v>45380</v>
      </c>
      <c r="C264" t="s">
        <v>257</v>
      </c>
      <c r="D264" t="s">
        <v>32</v>
      </c>
      <c r="E264" t="s">
        <v>27</v>
      </c>
      <c r="G264" s="30">
        <v>0.4</v>
      </c>
      <c r="H264" t="s">
        <v>306</v>
      </c>
      <c r="J264" t="s">
        <v>15</v>
      </c>
      <c r="K264" t="s">
        <v>307</v>
      </c>
      <c r="L264" s="26">
        <v>9215500</v>
      </c>
      <c r="M264">
        <v>1633</v>
      </c>
    </row>
    <row r="265" spans="1:13" x14ac:dyDescent="0.25">
      <c r="A265" t="s">
        <v>60</v>
      </c>
      <c r="B265" s="25">
        <v>45380</v>
      </c>
      <c r="C265" t="s">
        <v>257</v>
      </c>
      <c r="D265" t="s">
        <v>32</v>
      </c>
      <c r="E265" t="s">
        <v>27</v>
      </c>
      <c r="F265" t="s">
        <v>258</v>
      </c>
      <c r="G265" s="30">
        <v>0.4</v>
      </c>
      <c r="H265" t="s">
        <v>306</v>
      </c>
      <c r="J265" t="s">
        <v>15</v>
      </c>
      <c r="K265" t="s">
        <v>307</v>
      </c>
      <c r="L265" s="26">
        <v>27372625</v>
      </c>
      <c r="M265">
        <v>215</v>
      </c>
    </row>
    <row r="266" spans="1:13" x14ac:dyDescent="0.25">
      <c r="A266" t="s">
        <v>172</v>
      </c>
      <c r="B266" s="25">
        <v>45485</v>
      </c>
      <c r="C266" t="s">
        <v>257</v>
      </c>
      <c r="D266" t="s">
        <v>32</v>
      </c>
      <c r="E266" t="s">
        <v>27</v>
      </c>
      <c r="F266" t="s">
        <v>258</v>
      </c>
      <c r="G266" s="30">
        <v>0.4</v>
      </c>
      <c r="H266" t="s">
        <v>306</v>
      </c>
      <c r="J266" t="s">
        <v>15</v>
      </c>
      <c r="K266" t="s">
        <v>307</v>
      </c>
      <c r="L266" s="26">
        <v>1619600</v>
      </c>
      <c r="M266">
        <v>14</v>
      </c>
    </row>
    <row r="267" spans="1:13" x14ac:dyDescent="0.25">
      <c r="A267" t="s">
        <v>83</v>
      </c>
      <c r="B267" s="25">
        <v>45468</v>
      </c>
      <c r="C267" t="s">
        <v>257</v>
      </c>
      <c r="D267" t="s">
        <v>32</v>
      </c>
      <c r="E267" t="s">
        <v>27</v>
      </c>
      <c r="G267" s="30">
        <v>0.4</v>
      </c>
      <c r="H267" t="s">
        <v>306</v>
      </c>
      <c r="J267" t="s">
        <v>15</v>
      </c>
      <c r="K267" t="s">
        <v>307</v>
      </c>
      <c r="L267" s="26">
        <v>2364390</v>
      </c>
      <c r="M267">
        <v>169</v>
      </c>
    </row>
    <row r="268" spans="1:13" x14ac:dyDescent="0.25">
      <c r="A268" t="s">
        <v>83</v>
      </c>
      <c r="B268" s="25">
        <v>45252</v>
      </c>
      <c r="C268" t="s">
        <v>257</v>
      </c>
      <c r="D268" t="s">
        <v>32</v>
      </c>
      <c r="E268" t="s">
        <v>27</v>
      </c>
      <c r="F268" t="s">
        <v>258</v>
      </c>
      <c r="G268" s="30">
        <v>0.4</v>
      </c>
      <c r="H268" t="s">
        <v>306</v>
      </c>
      <c r="J268" t="s">
        <v>15</v>
      </c>
      <c r="K268" t="s">
        <v>307</v>
      </c>
      <c r="L268" s="26">
        <v>15206950</v>
      </c>
      <c r="M268">
        <v>82</v>
      </c>
    </row>
    <row r="269" spans="1:13" x14ac:dyDescent="0.25">
      <c r="A269" t="s">
        <v>164</v>
      </c>
      <c r="B269" s="25">
        <v>45478</v>
      </c>
      <c r="C269" t="s">
        <v>257</v>
      </c>
      <c r="D269" t="s">
        <v>32</v>
      </c>
      <c r="E269" t="s">
        <v>27</v>
      </c>
      <c r="F269" t="s">
        <v>258</v>
      </c>
      <c r="G269" s="30">
        <v>0.4</v>
      </c>
      <c r="H269" t="s">
        <v>306</v>
      </c>
      <c r="J269" t="s">
        <v>15</v>
      </c>
      <c r="K269" t="s">
        <v>307</v>
      </c>
      <c r="L269" s="26">
        <v>7367200</v>
      </c>
      <c r="M269">
        <v>57</v>
      </c>
    </row>
    <row r="270" spans="1:13" x14ac:dyDescent="0.25">
      <c r="A270" t="s">
        <v>92</v>
      </c>
      <c r="B270" s="25">
        <v>45198</v>
      </c>
      <c r="C270" t="s">
        <v>257</v>
      </c>
      <c r="D270" t="s">
        <v>32</v>
      </c>
      <c r="E270" t="s">
        <v>27</v>
      </c>
      <c r="G270" s="30">
        <v>0.4</v>
      </c>
      <c r="H270" t="s">
        <v>306</v>
      </c>
      <c r="J270" t="s">
        <v>15</v>
      </c>
      <c r="K270" t="s">
        <v>307</v>
      </c>
      <c r="L270" s="26">
        <v>3581636.4</v>
      </c>
      <c r="M270">
        <v>189</v>
      </c>
    </row>
    <row r="271" spans="1:13" x14ac:dyDescent="0.25">
      <c r="A271" t="s">
        <v>69</v>
      </c>
      <c r="B271" s="25">
        <v>45328</v>
      </c>
      <c r="C271" t="s">
        <v>257</v>
      </c>
      <c r="D271" t="s">
        <v>32</v>
      </c>
      <c r="E271" t="s">
        <v>27</v>
      </c>
      <c r="G271" s="30">
        <v>0.4</v>
      </c>
      <c r="H271" t="s">
        <v>306</v>
      </c>
      <c r="J271" t="s">
        <v>15</v>
      </c>
      <c r="K271" t="s">
        <v>307</v>
      </c>
      <c r="L271" s="26">
        <v>6409290</v>
      </c>
      <c r="M271">
        <v>600</v>
      </c>
    </row>
    <row r="272" spans="1:13" x14ac:dyDescent="0.25">
      <c r="A272" t="s">
        <v>217</v>
      </c>
      <c r="B272" s="25">
        <v>45595</v>
      </c>
      <c r="C272" t="s">
        <v>257</v>
      </c>
      <c r="D272" t="s">
        <v>32</v>
      </c>
      <c r="E272" t="s">
        <v>27</v>
      </c>
      <c r="G272" s="30">
        <v>0.4</v>
      </c>
      <c r="H272" t="s">
        <v>306</v>
      </c>
      <c r="J272" t="s">
        <v>15</v>
      </c>
      <c r="K272" t="s">
        <v>307</v>
      </c>
      <c r="L272" s="26">
        <v>8075</v>
      </c>
      <c r="M272">
        <v>6</v>
      </c>
    </row>
    <row r="273" spans="1:13" x14ac:dyDescent="0.25">
      <c r="A273" t="s">
        <v>54</v>
      </c>
      <c r="B273" s="25">
        <v>45212</v>
      </c>
      <c r="C273" t="s">
        <v>257</v>
      </c>
      <c r="D273" t="s">
        <v>32</v>
      </c>
      <c r="E273" t="s">
        <v>27</v>
      </c>
      <c r="F273" t="s">
        <v>258</v>
      </c>
      <c r="G273" s="30">
        <v>0.4</v>
      </c>
      <c r="H273" t="s">
        <v>306</v>
      </c>
      <c r="J273" t="s">
        <v>15</v>
      </c>
      <c r="K273" t="s">
        <v>307</v>
      </c>
      <c r="L273" s="26">
        <v>4582413</v>
      </c>
      <c r="M273">
        <v>125</v>
      </c>
    </row>
    <row r="274" spans="1:13" x14ac:dyDescent="0.25">
      <c r="A274" t="s">
        <v>77</v>
      </c>
      <c r="B274" s="25">
        <v>45267</v>
      </c>
      <c r="C274" t="s">
        <v>257</v>
      </c>
      <c r="D274" t="s">
        <v>32</v>
      </c>
      <c r="E274" t="s">
        <v>27</v>
      </c>
      <c r="F274" t="s">
        <v>258</v>
      </c>
      <c r="G274" s="30">
        <v>0.4</v>
      </c>
      <c r="H274" t="s">
        <v>306</v>
      </c>
      <c r="J274" t="s">
        <v>15</v>
      </c>
      <c r="K274" t="s">
        <v>307</v>
      </c>
      <c r="L274" s="26">
        <v>1821400</v>
      </c>
      <c r="M274">
        <v>9</v>
      </c>
    </row>
    <row r="275" spans="1:13" x14ac:dyDescent="0.25">
      <c r="A275" t="s">
        <v>57</v>
      </c>
      <c r="B275" s="25">
        <v>45394</v>
      </c>
      <c r="C275" t="s">
        <v>257</v>
      </c>
      <c r="D275" t="s">
        <v>32</v>
      </c>
      <c r="E275" t="s">
        <v>27</v>
      </c>
      <c r="F275" t="s">
        <v>258</v>
      </c>
      <c r="G275" s="30">
        <v>0.4</v>
      </c>
      <c r="H275" t="s">
        <v>306</v>
      </c>
      <c r="J275" t="s">
        <v>15</v>
      </c>
      <c r="K275" t="s">
        <v>307</v>
      </c>
      <c r="L275" s="26">
        <v>9700800</v>
      </c>
      <c r="M275">
        <v>87</v>
      </c>
    </row>
    <row r="276" spans="1:13" x14ac:dyDescent="0.25">
      <c r="A276" t="s">
        <v>30</v>
      </c>
      <c r="B276" s="25">
        <v>45447</v>
      </c>
      <c r="C276" t="s">
        <v>257</v>
      </c>
      <c r="D276" t="s">
        <v>32</v>
      </c>
      <c r="E276" t="s">
        <v>27</v>
      </c>
      <c r="F276" t="s">
        <v>258</v>
      </c>
      <c r="G276" s="30">
        <v>0.4</v>
      </c>
      <c r="H276" t="s">
        <v>306</v>
      </c>
      <c r="J276" t="s">
        <v>15</v>
      </c>
      <c r="K276" t="s">
        <v>307</v>
      </c>
      <c r="L276" s="26">
        <v>3762000</v>
      </c>
      <c r="M276">
        <v>43</v>
      </c>
    </row>
    <row r="277" spans="1:13" x14ac:dyDescent="0.25">
      <c r="A277" t="s">
        <v>164</v>
      </c>
      <c r="B277" s="25">
        <v>45478</v>
      </c>
      <c r="C277" t="s">
        <v>257</v>
      </c>
      <c r="D277" t="s">
        <v>32</v>
      </c>
      <c r="E277" t="s">
        <v>27</v>
      </c>
      <c r="F277" t="s">
        <v>258</v>
      </c>
      <c r="G277" s="30">
        <v>0.5</v>
      </c>
      <c r="H277" t="s">
        <v>306</v>
      </c>
      <c r="I277">
        <v>0.5</v>
      </c>
      <c r="J277" t="s">
        <v>228</v>
      </c>
      <c r="K277" t="s">
        <v>314</v>
      </c>
      <c r="L277" s="26">
        <v>684400</v>
      </c>
      <c r="M277">
        <v>1</v>
      </c>
    </row>
    <row r="278" spans="1:13" x14ac:dyDescent="0.25">
      <c r="A278" t="s">
        <v>50</v>
      </c>
      <c r="B278" s="25">
        <v>45408</v>
      </c>
      <c r="C278" t="s">
        <v>257</v>
      </c>
      <c r="D278" t="s">
        <v>32</v>
      </c>
      <c r="E278" t="s">
        <v>27</v>
      </c>
      <c r="F278" t="s">
        <v>258</v>
      </c>
      <c r="G278" s="30">
        <v>0.5</v>
      </c>
      <c r="H278" t="s">
        <v>306</v>
      </c>
      <c r="J278" t="s">
        <v>15</v>
      </c>
      <c r="K278" t="s">
        <v>307</v>
      </c>
      <c r="L278" s="26">
        <v>22225000</v>
      </c>
      <c r="M278">
        <v>245</v>
      </c>
    </row>
    <row r="279" spans="1:13" x14ac:dyDescent="0.25">
      <c r="A279" t="s">
        <v>74</v>
      </c>
      <c r="B279" s="25">
        <v>45275</v>
      </c>
      <c r="C279" t="s">
        <v>257</v>
      </c>
      <c r="D279" t="s">
        <v>32</v>
      </c>
      <c r="E279" t="s">
        <v>27</v>
      </c>
      <c r="F279" t="s">
        <v>258</v>
      </c>
      <c r="G279" s="30">
        <v>0.5</v>
      </c>
      <c r="H279" t="s">
        <v>306</v>
      </c>
      <c r="J279" t="s">
        <v>15</v>
      </c>
      <c r="K279" t="s">
        <v>307</v>
      </c>
      <c r="L279" s="26">
        <v>12832850</v>
      </c>
      <c r="M279">
        <v>116</v>
      </c>
    </row>
    <row r="280" spans="1:13" x14ac:dyDescent="0.25">
      <c r="A280" t="s">
        <v>101</v>
      </c>
      <c r="B280" s="25">
        <v>45079</v>
      </c>
      <c r="C280" t="s">
        <v>257</v>
      </c>
      <c r="D280" t="s">
        <v>32</v>
      </c>
      <c r="E280" t="s">
        <v>27</v>
      </c>
      <c r="G280" s="30">
        <v>0.5</v>
      </c>
      <c r="H280" t="s">
        <v>306</v>
      </c>
      <c r="J280" t="s">
        <v>15</v>
      </c>
      <c r="K280" t="s">
        <v>307</v>
      </c>
      <c r="L280" s="26">
        <v>22963.5</v>
      </c>
      <c r="M280">
        <v>5</v>
      </c>
    </row>
    <row r="281" spans="1:13" x14ac:dyDescent="0.25">
      <c r="A281" t="s">
        <v>172</v>
      </c>
      <c r="B281" s="25">
        <v>45485</v>
      </c>
      <c r="C281" t="s">
        <v>257</v>
      </c>
      <c r="D281" t="s">
        <v>32</v>
      </c>
      <c r="E281" t="s">
        <v>27</v>
      </c>
      <c r="G281" s="30">
        <v>0.5</v>
      </c>
      <c r="H281" t="s">
        <v>306</v>
      </c>
      <c r="J281" t="s">
        <v>15</v>
      </c>
      <c r="K281" t="s">
        <v>307</v>
      </c>
      <c r="L281" s="26">
        <v>226800</v>
      </c>
      <c r="M281">
        <v>71</v>
      </c>
    </row>
    <row r="282" spans="1:13" x14ac:dyDescent="0.25">
      <c r="A282" t="s">
        <v>89</v>
      </c>
      <c r="B282" s="25">
        <v>45232</v>
      </c>
      <c r="C282" t="s">
        <v>257</v>
      </c>
      <c r="D282" t="s">
        <v>32</v>
      </c>
      <c r="E282" t="s">
        <v>27</v>
      </c>
      <c r="G282" s="30">
        <v>0.5</v>
      </c>
      <c r="H282" t="s">
        <v>306</v>
      </c>
      <c r="J282" t="s">
        <v>15</v>
      </c>
      <c r="K282" t="s">
        <v>307</v>
      </c>
      <c r="L282" s="26">
        <v>8314650</v>
      </c>
      <c r="M282">
        <v>410</v>
      </c>
    </row>
    <row r="283" spans="1:13" x14ac:dyDescent="0.25">
      <c r="A283" t="s">
        <v>209</v>
      </c>
      <c r="B283" s="25">
        <v>45572</v>
      </c>
      <c r="C283" t="s">
        <v>257</v>
      </c>
      <c r="D283" t="s">
        <v>32</v>
      </c>
      <c r="E283" t="s">
        <v>27</v>
      </c>
      <c r="G283" s="30">
        <v>0.5</v>
      </c>
      <c r="H283" t="s">
        <v>306</v>
      </c>
      <c r="J283" t="s">
        <v>15</v>
      </c>
      <c r="K283" t="s">
        <v>307</v>
      </c>
      <c r="L283" s="26">
        <v>276125</v>
      </c>
      <c r="M283">
        <v>17</v>
      </c>
    </row>
    <row r="284" spans="1:13" x14ac:dyDescent="0.25">
      <c r="A284" t="s">
        <v>74</v>
      </c>
      <c r="B284" s="25">
        <v>45275</v>
      </c>
      <c r="C284" t="s">
        <v>257</v>
      </c>
      <c r="D284" t="s">
        <v>32</v>
      </c>
      <c r="E284" t="s">
        <v>27</v>
      </c>
      <c r="G284" s="30">
        <v>0.5</v>
      </c>
      <c r="H284" t="s">
        <v>306</v>
      </c>
      <c r="J284" t="s">
        <v>15</v>
      </c>
      <c r="K284" t="s">
        <v>307</v>
      </c>
      <c r="L284" s="26">
        <v>67141600</v>
      </c>
      <c r="M284">
        <v>679</v>
      </c>
    </row>
    <row r="285" spans="1:13" x14ac:dyDescent="0.25">
      <c r="A285" t="s">
        <v>104</v>
      </c>
      <c r="B285" s="25">
        <v>45041</v>
      </c>
      <c r="C285" t="s">
        <v>257</v>
      </c>
      <c r="D285" t="s">
        <v>32</v>
      </c>
      <c r="E285" t="s">
        <v>27</v>
      </c>
      <c r="F285" t="s">
        <v>258</v>
      </c>
      <c r="G285" s="30">
        <v>0.5</v>
      </c>
      <c r="H285" t="s">
        <v>306</v>
      </c>
      <c r="J285" t="s">
        <v>15</v>
      </c>
      <c r="K285" t="s">
        <v>307</v>
      </c>
      <c r="L285" s="26">
        <v>923144.4</v>
      </c>
      <c r="M285">
        <v>3</v>
      </c>
    </row>
    <row r="286" spans="1:13" x14ac:dyDescent="0.25">
      <c r="A286" t="s">
        <v>175</v>
      </c>
      <c r="B286" s="25">
        <v>45503</v>
      </c>
      <c r="C286" t="s">
        <v>257</v>
      </c>
      <c r="D286" t="s">
        <v>32</v>
      </c>
      <c r="E286" t="s">
        <v>27</v>
      </c>
      <c r="G286" s="30">
        <v>0.5</v>
      </c>
      <c r="H286" t="s">
        <v>306</v>
      </c>
      <c r="J286" t="s">
        <v>15</v>
      </c>
      <c r="K286" t="s">
        <v>307</v>
      </c>
      <c r="L286" s="26">
        <v>1649</v>
      </c>
      <c r="M286">
        <v>6</v>
      </c>
    </row>
    <row r="287" spans="1:13" x14ac:dyDescent="0.25">
      <c r="A287" t="s">
        <v>205</v>
      </c>
      <c r="B287" s="25">
        <v>45566</v>
      </c>
      <c r="C287" t="s">
        <v>257</v>
      </c>
      <c r="D287" t="s">
        <v>32</v>
      </c>
      <c r="E287" t="s">
        <v>27</v>
      </c>
      <c r="F287" t="s">
        <v>258</v>
      </c>
      <c r="G287" s="30">
        <v>0.5</v>
      </c>
      <c r="H287" t="s">
        <v>306</v>
      </c>
      <c r="J287" t="s">
        <v>15</v>
      </c>
      <c r="K287" t="s">
        <v>307</v>
      </c>
      <c r="L287" s="26">
        <v>2643375</v>
      </c>
      <c r="M287">
        <v>50</v>
      </c>
    </row>
    <row r="288" spans="1:13" x14ac:dyDescent="0.25">
      <c r="A288" t="s">
        <v>205</v>
      </c>
      <c r="B288" s="25">
        <v>45566</v>
      </c>
      <c r="C288" t="s">
        <v>257</v>
      </c>
      <c r="D288" t="s">
        <v>32</v>
      </c>
      <c r="E288" t="s">
        <v>27</v>
      </c>
      <c r="G288" s="30">
        <v>0.5</v>
      </c>
      <c r="H288" t="s">
        <v>306</v>
      </c>
      <c r="J288" t="s">
        <v>15</v>
      </c>
      <c r="K288" t="s">
        <v>307</v>
      </c>
      <c r="L288" s="26">
        <v>298870</v>
      </c>
      <c r="M288">
        <v>147</v>
      </c>
    </row>
    <row r="289" spans="1:13" x14ac:dyDescent="0.25">
      <c r="A289" t="s">
        <v>86</v>
      </c>
      <c r="B289" s="25">
        <v>45251</v>
      </c>
      <c r="C289" t="s">
        <v>257</v>
      </c>
      <c r="D289" t="s">
        <v>32</v>
      </c>
      <c r="E289" t="s">
        <v>27</v>
      </c>
      <c r="F289" t="s">
        <v>258</v>
      </c>
      <c r="G289" s="30">
        <v>0.5</v>
      </c>
      <c r="H289" t="s">
        <v>306</v>
      </c>
      <c r="J289" t="s">
        <v>15</v>
      </c>
      <c r="K289" t="s">
        <v>307</v>
      </c>
      <c r="L289" s="26">
        <v>791500</v>
      </c>
      <c r="M289">
        <v>12</v>
      </c>
    </row>
    <row r="290" spans="1:13" x14ac:dyDescent="0.25">
      <c r="A290" t="s">
        <v>164</v>
      </c>
      <c r="B290" s="25">
        <v>45478</v>
      </c>
      <c r="C290" t="s">
        <v>257</v>
      </c>
      <c r="D290" t="s">
        <v>32</v>
      </c>
      <c r="E290" t="s">
        <v>27</v>
      </c>
      <c r="G290" s="30">
        <v>0.5</v>
      </c>
      <c r="H290" t="s">
        <v>306</v>
      </c>
      <c r="J290" t="s">
        <v>15</v>
      </c>
      <c r="K290" t="s">
        <v>307</v>
      </c>
      <c r="L290" s="26">
        <v>2104800</v>
      </c>
      <c r="M290">
        <v>528</v>
      </c>
    </row>
    <row r="291" spans="1:13" x14ac:dyDescent="0.25">
      <c r="A291" t="s">
        <v>77</v>
      </c>
      <c r="B291" s="25">
        <v>45267</v>
      </c>
      <c r="C291" t="s">
        <v>257</v>
      </c>
      <c r="D291" t="s">
        <v>32</v>
      </c>
      <c r="E291" t="s">
        <v>27</v>
      </c>
      <c r="F291" t="s">
        <v>258</v>
      </c>
      <c r="G291" s="30">
        <v>0.5</v>
      </c>
      <c r="H291" t="s">
        <v>306</v>
      </c>
      <c r="J291" t="s">
        <v>15</v>
      </c>
      <c r="K291" t="s">
        <v>307</v>
      </c>
      <c r="L291" s="26">
        <v>1590400</v>
      </c>
      <c r="M291">
        <v>6</v>
      </c>
    </row>
    <row r="292" spans="1:13" x14ac:dyDescent="0.25">
      <c r="A292" t="s">
        <v>63</v>
      </c>
      <c r="B292" s="25">
        <v>45344</v>
      </c>
      <c r="C292" t="s">
        <v>257</v>
      </c>
      <c r="D292" t="s">
        <v>32</v>
      </c>
      <c r="E292" t="s">
        <v>27</v>
      </c>
      <c r="F292" t="s">
        <v>258</v>
      </c>
      <c r="G292" s="30">
        <v>0.5</v>
      </c>
      <c r="H292" t="s">
        <v>306</v>
      </c>
      <c r="J292" t="s">
        <v>15</v>
      </c>
      <c r="K292" t="s">
        <v>307</v>
      </c>
      <c r="L292" s="26">
        <v>2069100</v>
      </c>
      <c r="M292">
        <v>12</v>
      </c>
    </row>
    <row r="293" spans="1:13" x14ac:dyDescent="0.25">
      <c r="A293" t="s">
        <v>63</v>
      </c>
      <c r="B293" s="25">
        <v>45344</v>
      </c>
      <c r="C293" t="s">
        <v>257</v>
      </c>
      <c r="D293" t="s">
        <v>32</v>
      </c>
      <c r="E293" t="s">
        <v>27</v>
      </c>
      <c r="G293" s="30">
        <v>0.5</v>
      </c>
      <c r="H293" t="s">
        <v>306</v>
      </c>
      <c r="J293" t="s">
        <v>15</v>
      </c>
      <c r="K293" t="s">
        <v>307</v>
      </c>
      <c r="L293" s="26">
        <v>3151150</v>
      </c>
      <c r="M293">
        <v>125</v>
      </c>
    </row>
    <row r="294" spans="1:13" x14ac:dyDescent="0.25">
      <c r="A294" t="s">
        <v>83</v>
      </c>
      <c r="B294" s="25">
        <v>45468</v>
      </c>
      <c r="C294" t="s">
        <v>257</v>
      </c>
      <c r="D294" t="s">
        <v>32</v>
      </c>
      <c r="E294" t="s">
        <v>27</v>
      </c>
      <c r="F294" t="s">
        <v>258</v>
      </c>
      <c r="G294" s="30">
        <v>0.5</v>
      </c>
      <c r="H294" t="s">
        <v>306</v>
      </c>
      <c r="J294" t="s">
        <v>15</v>
      </c>
      <c r="K294" t="s">
        <v>307</v>
      </c>
      <c r="L294" s="26">
        <v>3123360</v>
      </c>
      <c r="M294">
        <v>27</v>
      </c>
    </row>
    <row r="295" spans="1:13" x14ac:dyDescent="0.25">
      <c r="A295" t="s">
        <v>60</v>
      </c>
      <c r="B295" s="25">
        <v>45380</v>
      </c>
      <c r="C295" t="s">
        <v>257</v>
      </c>
      <c r="D295" t="s">
        <v>32</v>
      </c>
      <c r="E295" t="s">
        <v>27</v>
      </c>
      <c r="G295" s="30">
        <v>0.5</v>
      </c>
      <c r="H295" t="s">
        <v>306</v>
      </c>
      <c r="J295" t="s">
        <v>15</v>
      </c>
      <c r="K295" t="s">
        <v>307</v>
      </c>
      <c r="L295" s="26">
        <v>38937500</v>
      </c>
      <c r="M295">
        <v>1610</v>
      </c>
    </row>
    <row r="296" spans="1:13" x14ac:dyDescent="0.25">
      <c r="A296" t="s">
        <v>57</v>
      </c>
      <c r="B296" s="25">
        <v>45394</v>
      </c>
      <c r="C296" t="s">
        <v>257</v>
      </c>
      <c r="D296" t="s">
        <v>32</v>
      </c>
      <c r="E296" t="s">
        <v>27</v>
      </c>
      <c r="G296" s="30">
        <v>0.5</v>
      </c>
      <c r="H296" t="s">
        <v>306</v>
      </c>
      <c r="J296" t="s">
        <v>15</v>
      </c>
      <c r="K296" t="s">
        <v>307</v>
      </c>
      <c r="L296" s="26">
        <v>4547250</v>
      </c>
      <c r="M296">
        <v>708</v>
      </c>
    </row>
    <row r="297" spans="1:13" x14ac:dyDescent="0.25">
      <c r="A297" t="s">
        <v>172</v>
      </c>
      <c r="B297" s="25">
        <v>45485</v>
      </c>
      <c r="C297" t="s">
        <v>257</v>
      </c>
      <c r="D297" t="s">
        <v>32</v>
      </c>
      <c r="E297" t="s">
        <v>27</v>
      </c>
      <c r="F297" t="s">
        <v>258</v>
      </c>
      <c r="G297" s="30">
        <v>0.5</v>
      </c>
      <c r="H297" t="s">
        <v>306</v>
      </c>
      <c r="J297" t="s">
        <v>15</v>
      </c>
      <c r="K297" t="s">
        <v>307</v>
      </c>
      <c r="L297" s="26">
        <v>1891200</v>
      </c>
      <c r="M297">
        <v>17</v>
      </c>
    </row>
    <row r="298" spans="1:13" x14ac:dyDescent="0.25">
      <c r="A298" t="s">
        <v>54</v>
      </c>
      <c r="B298" s="25">
        <v>45401</v>
      </c>
      <c r="C298" t="s">
        <v>257</v>
      </c>
      <c r="D298" t="s">
        <v>32</v>
      </c>
      <c r="E298" t="s">
        <v>27</v>
      </c>
      <c r="F298" t="s">
        <v>258</v>
      </c>
      <c r="G298" s="30">
        <v>0.5</v>
      </c>
      <c r="H298" t="s">
        <v>306</v>
      </c>
      <c r="J298" t="s">
        <v>15</v>
      </c>
      <c r="K298" t="s">
        <v>307</v>
      </c>
      <c r="L298" s="26">
        <v>18014745</v>
      </c>
      <c r="M298">
        <v>98</v>
      </c>
    </row>
    <row r="299" spans="1:13" x14ac:dyDescent="0.25">
      <c r="A299" t="s">
        <v>104</v>
      </c>
      <c r="B299" s="25">
        <v>45041</v>
      </c>
      <c r="C299" t="s">
        <v>257</v>
      </c>
      <c r="D299" t="s">
        <v>32</v>
      </c>
      <c r="E299" t="s">
        <v>27</v>
      </c>
      <c r="G299" s="30">
        <v>0.5</v>
      </c>
      <c r="H299" t="s">
        <v>306</v>
      </c>
      <c r="J299" t="s">
        <v>15</v>
      </c>
      <c r="K299" t="s">
        <v>307</v>
      </c>
      <c r="L299" s="26">
        <v>248889.60000000001</v>
      </c>
      <c r="M299">
        <v>14</v>
      </c>
    </row>
    <row r="300" spans="1:13" x14ac:dyDescent="0.25">
      <c r="A300" t="s">
        <v>54</v>
      </c>
      <c r="B300" s="25">
        <v>45212</v>
      </c>
      <c r="C300" t="s">
        <v>257</v>
      </c>
      <c r="D300" t="s">
        <v>32</v>
      </c>
      <c r="E300" t="s">
        <v>27</v>
      </c>
      <c r="F300" t="s">
        <v>258</v>
      </c>
      <c r="G300" s="30">
        <v>0.5</v>
      </c>
      <c r="H300" t="s">
        <v>306</v>
      </c>
      <c r="J300" t="s">
        <v>15</v>
      </c>
      <c r="K300" t="s">
        <v>307</v>
      </c>
      <c r="L300" s="26">
        <v>7200126</v>
      </c>
      <c r="M300">
        <v>138</v>
      </c>
    </row>
    <row r="301" spans="1:13" x14ac:dyDescent="0.25">
      <c r="A301" t="s">
        <v>211</v>
      </c>
      <c r="B301" s="25">
        <v>45582</v>
      </c>
      <c r="C301" t="s">
        <v>257</v>
      </c>
      <c r="D301" t="s">
        <v>32</v>
      </c>
      <c r="E301" t="s">
        <v>27</v>
      </c>
      <c r="G301" s="30">
        <v>0.5</v>
      </c>
      <c r="H301" t="s">
        <v>306</v>
      </c>
      <c r="J301" t="s">
        <v>15</v>
      </c>
      <c r="K301" t="s">
        <v>307</v>
      </c>
      <c r="L301" s="26">
        <v>1534050</v>
      </c>
      <c r="M301">
        <v>418</v>
      </c>
    </row>
    <row r="302" spans="1:13" x14ac:dyDescent="0.25">
      <c r="A302" t="s">
        <v>66</v>
      </c>
      <c r="B302" s="25">
        <v>45335</v>
      </c>
      <c r="C302" t="s">
        <v>257</v>
      </c>
      <c r="D302" t="s">
        <v>32</v>
      </c>
      <c r="E302" t="s">
        <v>27</v>
      </c>
      <c r="F302" t="s">
        <v>258</v>
      </c>
      <c r="G302" s="30">
        <v>0.5</v>
      </c>
      <c r="H302" t="s">
        <v>306</v>
      </c>
      <c r="J302" t="s">
        <v>15</v>
      </c>
      <c r="K302" t="s">
        <v>307</v>
      </c>
      <c r="L302" s="26">
        <v>4068000</v>
      </c>
      <c r="M302">
        <v>199</v>
      </c>
    </row>
    <row r="303" spans="1:13" x14ac:dyDescent="0.25">
      <c r="A303" t="s">
        <v>69</v>
      </c>
      <c r="B303" s="25">
        <v>45328</v>
      </c>
      <c r="C303" t="s">
        <v>257</v>
      </c>
      <c r="D303" t="s">
        <v>32</v>
      </c>
      <c r="E303" t="s">
        <v>27</v>
      </c>
      <c r="F303" t="s">
        <v>258</v>
      </c>
      <c r="G303" s="30">
        <v>0.5</v>
      </c>
      <c r="H303" t="s">
        <v>306</v>
      </c>
      <c r="J303" t="s">
        <v>15</v>
      </c>
      <c r="K303" t="s">
        <v>307</v>
      </c>
      <c r="L303" s="26">
        <v>2001545</v>
      </c>
      <c r="M303">
        <v>43</v>
      </c>
    </row>
    <row r="304" spans="1:13" x14ac:dyDescent="0.25">
      <c r="A304" t="s">
        <v>92</v>
      </c>
      <c r="B304" s="25">
        <v>45198</v>
      </c>
      <c r="C304" t="s">
        <v>257</v>
      </c>
      <c r="D304" t="s">
        <v>32</v>
      </c>
      <c r="E304" t="s">
        <v>27</v>
      </c>
      <c r="G304" s="30">
        <v>0.5</v>
      </c>
      <c r="H304" t="s">
        <v>306</v>
      </c>
      <c r="J304" t="s">
        <v>15</v>
      </c>
      <c r="K304" t="s">
        <v>307</v>
      </c>
      <c r="L304" s="26">
        <v>9950461.1999999993</v>
      </c>
      <c r="M304">
        <v>218</v>
      </c>
    </row>
    <row r="305" spans="1:13" x14ac:dyDescent="0.25">
      <c r="A305" t="s">
        <v>66</v>
      </c>
      <c r="B305" s="25">
        <v>45335</v>
      </c>
      <c r="C305" t="s">
        <v>257</v>
      </c>
      <c r="D305" t="s">
        <v>32</v>
      </c>
      <c r="E305" t="s">
        <v>27</v>
      </c>
      <c r="G305" s="30">
        <v>0.5</v>
      </c>
      <c r="H305" t="s">
        <v>306</v>
      </c>
      <c r="J305" t="s">
        <v>15</v>
      </c>
      <c r="K305" t="s">
        <v>307</v>
      </c>
      <c r="L305" s="26">
        <v>9621000</v>
      </c>
      <c r="M305">
        <v>1309</v>
      </c>
    </row>
    <row r="306" spans="1:13" x14ac:dyDescent="0.25">
      <c r="A306" t="s">
        <v>86</v>
      </c>
      <c r="B306" s="25">
        <v>45251</v>
      </c>
      <c r="C306" t="s">
        <v>257</v>
      </c>
      <c r="D306" t="s">
        <v>32</v>
      </c>
      <c r="E306" t="s">
        <v>27</v>
      </c>
      <c r="G306" s="30">
        <v>0.5</v>
      </c>
      <c r="H306" t="s">
        <v>306</v>
      </c>
      <c r="J306" t="s">
        <v>15</v>
      </c>
      <c r="K306" t="s">
        <v>307</v>
      </c>
      <c r="L306" s="26">
        <v>5545000</v>
      </c>
      <c r="M306">
        <v>142</v>
      </c>
    </row>
    <row r="307" spans="1:13" x14ac:dyDescent="0.25">
      <c r="A307" t="s">
        <v>92</v>
      </c>
      <c r="B307" s="25">
        <v>45198</v>
      </c>
      <c r="C307" t="s">
        <v>257</v>
      </c>
      <c r="D307" t="s">
        <v>32</v>
      </c>
      <c r="E307" t="s">
        <v>27</v>
      </c>
      <c r="F307" t="s">
        <v>258</v>
      </c>
      <c r="G307" s="30">
        <v>0.5</v>
      </c>
      <c r="H307" t="s">
        <v>306</v>
      </c>
      <c r="J307" t="s">
        <v>15</v>
      </c>
      <c r="K307" t="s">
        <v>307</v>
      </c>
      <c r="L307" s="26">
        <v>13505616</v>
      </c>
      <c r="M307">
        <v>59</v>
      </c>
    </row>
    <row r="308" spans="1:13" x14ac:dyDescent="0.25">
      <c r="A308" t="s">
        <v>54</v>
      </c>
      <c r="B308" s="25">
        <v>45401</v>
      </c>
      <c r="C308" t="s">
        <v>257</v>
      </c>
      <c r="D308" t="s">
        <v>32</v>
      </c>
      <c r="E308" t="s">
        <v>27</v>
      </c>
      <c r="G308" s="30">
        <v>0.5</v>
      </c>
      <c r="H308" t="s">
        <v>306</v>
      </c>
      <c r="J308" t="s">
        <v>15</v>
      </c>
      <c r="K308" t="s">
        <v>307</v>
      </c>
      <c r="L308" s="26">
        <v>229146735</v>
      </c>
      <c r="M308">
        <v>801</v>
      </c>
    </row>
    <row r="309" spans="1:13" x14ac:dyDescent="0.25">
      <c r="A309" t="s">
        <v>83</v>
      </c>
      <c r="B309" s="25">
        <v>45252</v>
      </c>
      <c r="C309" t="s">
        <v>257</v>
      </c>
      <c r="D309" t="s">
        <v>32</v>
      </c>
      <c r="E309" t="s">
        <v>27</v>
      </c>
      <c r="G309" s="30">
        <v>0.5</v>
      </c>
      <c r="H309" t="s">
        <v>306</v>
      </c>
      <c r="J309" t="s">
        <v>15</v>
      </c>
      <c r="K309" t="s">
        <v>307</v>
      </c>
      <c r="L309" s="26">
        <v>7998100</v>
      </c>
      <c r="M309">
        <v>454</v>
      </c>
    </row>
    <row r="310" spans="1:13" x14ac:dyDescent="0.25">
      <c r="A310" t="s">
        <v>211</v>
      </c>
      <c r="B310" s="25">
        <v>45582</v>
      </c>
      <c r="C310" t="s">
        <v>257</v>
      </c>
      <c r="D310" t="s">
        <v>32</v>
      </c>
      <c r="E310" t="s">
        <v>27</v>
      </c>
      <c r="F310" t="s">
        <v>258</v>
      </c>
      <c r="G310" s="30">
        <v>0.5</v>
      </c>
      <c r="H310" t="s">
        <v>306</v>
      </c>
      <c r="J310" t="s">
        <v>15</v>
      </c>
      <c r="K310" t="s">
        <v>307</v>
      </c>
      <c r="L310" s="26">
        <v>6234200</v>
      </c>
      <c r="M310">
        <v>60</v>
      </c>
    </row>
    <row r="311" spans="1:13" x14ac:dyDescent="0.25">
      <c r="A311" t="s">
        <v>57</v>
      </c>
      <c r="B311" s="25">
        <v>45394</v>
      </c>
      <c r="C311" t="s">
        <v>257</v>
      </c>
      <c r="D311" t="s">
        <v>32</v>
      </c>
      <c r="E311" t="s">
        <v>27</v>
      </c>
      <c r="F311" t="s">
        <v>258</v>
      </c>
      <c r="G311" s="30">
        <v>0.5</v>
      </c>
      <c r="H311" t="s">
        <v>306</v>
      </c>
      <c r="J311" t="s">
        <v>15</v>
      </c>
      <c r="K311" t="s">
        <v>307</v>
      </c>
      <c r="L311" s="26">
        <v>8065200</v>
      </c>
      <c r="M311">
        <v>88</v>
      </c>
    </row>
    <row r="312" spans="1:13" x14ac:dyDescent="0.25">
      <c r="A312" t="s">
        <v>209</v>
      </c>
      <c r="B312" s="25">
        <v>45572</v>
      </c>
      <c r="C312" t="s">
        <v>257</v>
      </c>
      <c r="D312" t="s">
        <v>32</v>
      </c>
      <c r="E312" t="s">
        <v>27</v>
      </c>
      <c r="F312" t="s">
        <v>258</v>
      </c>
      <c r="G312" s="30">
        <v>0.5</v>
      </c>
      <c r="H312" t="s">
        <v>306</v>
      </c>
      <c r="J312" t="s">
        <v>15</v>
      </c>
      <c r="K312" t="s">
        <v>307</v>
      </c>
      <c r="L312" s="26">
        <v>366000</v>
      </c>
      <c r="M312">
        <v>4</v>
      </c>
    </row>
    <row r="313" spans="1:13" x14ac:dyDescent="0.25">
      <c r="A313" t="s">
        <v>217</v>
      </c>
      <c r="B313" s="25">
        <v>45595</v>
      </c>
      <c r="C313" t="s">
        <v>257</v>
      </c>
      <c r="D313" t="s">
        <v>32</v>
      </c>
      <c r="E313" t="s">
        <v>27</v>
      </c>
      <c r="F313" t="s">
        <v>258</v>
      </c>
      <c r="G313" s="30">
        <v>0.5</v>
      </c>
      <c r="H313" t="s">
        <v>306</v>
      </c>
      <c r="J313" t="s">
        <v>15</v>
      </c>
      <c r="K313" t="s">
        <v>307</v>
      </c>
      <c r="L313" s="26">
        <v>2125</v>
      </c>
      <c r="M313">
        <v>1</v>
      </c>
    </row>
    <row r="314" spans="1:13" x14ac:dyDescent="0.25">
      <c r="A314" t="s">
        <v>101</v>
      </c>
      <c r="B314" s="25">
        <v>45079</v>
      </c>
      <c r="C314" t="s">
        <v>257</v>
      </c>
      <c r="D314" t="s">
        <v>32</v>
      </c>
      <c r="E314" t="s">
        <v>27</v>
      </c>
      <c r="F314" t="s">
        <v>258</v>
      </c>
      <c r="G314" s="30">
        <v>0.5</v>
      </c>
      <c r="H314" t="s">
        <v>306</v>
      </c>
      <c r="J314" t="s">
        <v>15</v>
      </c>
      <c r="K314" t="s">
        <v>307</v>
      </c>
      <c r="L314" s="26">
        <v>4920.75</v>
      </c>
      <c r="M314">
        <v>1</v>
      </c>
    </row>
    <row r="315" spans="1:13" x14ac:dyDescent="0.25">
      <c r="A315" t="s">
        <v>83</v>
      </c>
      <c r="B315" s="25">
        <v>45252</v>
      </c>
      <c r="C315" t="s">
        <v>257</v>
      </c>
      <c r="D315" t="s">
        <v>32</v>
      </c>
      <c r="E315" t="s">
        <v>27</v>
      </c>
      <c r="F315" t="s">
        <v>258</v>
      </c>
      <c r="G315" s="30">
        <v>0.5</v>
      </c>
      <c r="H315" t="s">
        <v>306</v>
      </c>
      <c r="J315" t="s">
        <v>15</v>
      </c>
      <c r="K315" t="s">
        <v>307</v>
      </c>
      <c r="L315" s="26">
        <v>13702150</v>
      </c>
      <c r="M315">
        <v>81</v>
      </c>
    </row>
    <row r="316" spans="1:13" x14ac:dyDescent="0.25">
      <c r="A316" t="s">
        <v>83</v>
      </c>
      <c r="B316" s="25">
        <v>45468</v>
      </c>
      <c r="C316" t="s">
        <v>257</v>
      </c>
      <c r="D316" t="s">
        <v>32</v>
      </c>
      <c r="E316" t="s">
        <v>27</v>
      </c>
      <c r="G316" s="30">
        <v>0.5</v>
      </c>
      <c r="H316" t="s">
        <v>306</v>
      </c>
      <c r="J316" t="s">
        <v>15</v>
      </c>
      <c r="K316" t="s">
        <v>307</v>
      </c>
      <c r="L316" s="26">
        <v>3453030</v>
      </c>
      <c r="M316">
        <v>222</v>
      </c>
    </row>
    <row r="317" spans="1:13" x14ac:dyDescent="0.25">
      <c r="A317" t="s">
        <v>72</v>
      </c>
      <c r="B317" s="25">
        <v>45288</v>
      </c>
      <c r="C317" t="s">
        <v>257</v>
      </c>
      <c r="D317" t="s">
        <v>32</v>
      </c>
      <c r="E317" t="s">
        <v>27</v>
      </c>
      <c r="G317" s="30">
        <v>0.5</v>
      </c>
      <c r="H317" t="s">
        <v>306</v>
      </c>
      <c r="J317" t="s">
        <v>15</v>
      </c>
      <c r="K317" t="s">
        <v>307</v>
      </c>
      <c r="L317" s="26">
        <v>835750</v>
      </c>
      <c r="M317">
        <v>33</v>
      </c>
    </row>
    <row r="318" spans="1:13" x14ac:dyDescent="0.25">
      <c r="A318" t="s">
        <v>72</v>
      </c>
      <c r="B318" s="25">
        <v>45288</v>
      </c>
      <c r="C318" t="s">
        <v>257</v>
      </c>
      <c r="D318" t="s">
        <v>32</v>
      </c>
      <c r="E318" t="s">
        <v>27</v>
      </c>
      <c r="F318" t="s">
        <v>258</v>
      </c>
      <c r="G318" s="30">
        <v>0.5</v>
      </c>
      <c r="H318" t="s">
        <v>306</v>
      </c>
      <c r="J318" t="s">
        <v>15</v>
      </c>
      <c r="K318" t="s">
        <v>307</v>
      </c>
      <c r="L318" s="26">
        <v>369250</v>
      </c>
      <c r="M318">
        <v>4</v>
      </c>
    </row>
    <row r="319" spans="1:13" x14ac:dyDescent="0.25">
      <c r="A319" t="s">
        <v>30</v>
      </c>
      <c r="B319" s="25">
        <v>45447</v>
      </c>
      <c r="C319" t="s">
        <v>257</v>
      </c>
      <c r="D319" t="s">
        <v>32</v>
      </c>
      <c r="E319" t="s">
        <v>27</v>
      </c>
      <c r="G319" s="30">
        <v>0.5</v>
      </c>
      <c r="H319" t="s">
        <v>306</v>
      </c>
      <c r="J319" t="s">
        <v>15</v>
      </c>
      <c r="K319" t="s">
        <v>307</v>
      </c>
      <c r="L319" s="26">
        <v>1290900</v>
      </c>
      <c r="M319">
        <v>388</v>
      </c>
    </row>
    <row r="320" spans="1:13" x14ac:dyDescent="0.25">
      <c r="A320" t="s">
        <v>89</v>
      </c>
      <c r="B320" s="25">
        <v>45232</v>
      </c>
      <c r="C320" t="s">
        <v>257</v>
      </c>
      <c r="D320" t="s">
        <v>32</v>
      </c>
      <c r="E320" t="s">
        <v>27</v>
      </c>
      <c r="F320" t="s">
        <v>258</v>
      </c>
      <c r="G320" s="30">
        <v>0.5</v>
      </c>
      <c r="H320" t="s">
        <v>306</v>
      </c>
      <c r="J320" t="s">
        <v>15</v>
      </c>
      <c r="K320" t="s">
        <v>307</v>
      </c>
      <c r="L320" s="26">
        <v>75206475</v>
      </c>
      <c r="M320">
        <v>38</v>
      </c>
    </row>
    <row r="321" spans="1:13" x14ac:dyDescent="0.25">
      <c r="A321" t="s">
        <v>50</v>
      </c>
      <c r="B321" s="25">
        <v>45408</v>
      </c>
      <c r="C321" t="s">
        <v>257</v>
      </c>
      <c r="D321" t="s">
        <v>32</v>
      </c>
      <c r="E321" t="s">
        <v>27</v>
      </c>
      <c r="G321" s="30">
        <v>0.5</v>
      </c>
      <c r="H321" t="s">
        <v>306</v>
      </c>
      <c r="J321" t="s">
        <v>15</v>
      </c>
      <c r="K321" t="s">
        <v>307</v>
      </c>
      <c r="L321" s="26">
        <v>10590000</v>
      </c>
      <c r="M321">
        <v>2159</v>
      </c>
    </row>
    <row r="322" spans="1:13" x14ac:dyDescent="0.25">
      <c r="A322" t="s">
        <v>80</v>
      </c>
      <c r="B322" s="25">
        <v>45260</v>
      </c>
      <c r="C322" t="s">
        <v>257</v>
      </c>
      <c r="D322" t="s">
        <v>32</v>
      </c>
      <c r="E322" t="s">
        <v>27</v>
      </c>
      <c r="F322" t="s">
        <v>258</v>
      </c>
      <c r="G322" s="30">
        <v>0.5</v>
      </c>
      <c r="H322" t="s">
        <v>306</v>
      </c>
      <c r="J322" t="s">
        <v>15</v>
      </c>
      <c r="K322" t="s">
        <v>307</v>
      </c>
      <c r="L322" s="26">
        <v>9164700</v>
      </c>
      <c r="M322">
        <v>16</v>
      </c>
    </row>
    <row r="323" spans="1:13" x14ac:dyDescent="0.25">
      <c r="A323" t="s">
        <v>164</v>
      </c>
      <c r="B323" s="25">
        <v>45478</v>
      </c>
      <c r="C323" t="s">
        <v>257</v>
      </c>
      <c r="D323" t="s">
        <v>32</v>
      </c>
      <c r="E323" t="s">
        <v>27</v>
      </c>
      <c r="F323" t="s">
        <v>258</v>
      </c>
      <c r="G323" s="30">
        <v>0.5</v>
      </c>
      <c r="H323" t="s">
        <v>306</v>
      </c>
      <c r="J323" t="s">
        <v>15</v>
      </c>
      <c r="K323" t="s">
        <v>307</v>
      </c>
      <c r="L323" s="26">
        <v>8044000</v>
      </c>
      <c r="M323">
        <v>47</v>
      </c>
    </row>
    <row r="324" spans="1:13" x14ac:dyDescent="0.25">
      <c r="A324" t="s">
        <v>80</v>
      </c>
      <c r="B324" s="25">
        <v>45260</v>
      </c>
      <c r="C324" t="s">
        <v>257</v>
      </c>
      <c r="D324" t="s">
        <v>32</v>
      </c>
      <c r="E324" t="s">
        <v>27</v>
      </c>
      <c r="G324" s="30">
        <v>0.5</v>
      </c>
      <c r="H324" t="s">
        <v>306</v>
      </c>
      <c r="J324" t="s">
        <v>15</v>
      </c>
      <c r="K324" t="s">
        <v>307</v>
      </c>
      <c r="L324" s="26">
        <v>6836400</v>
      </c>
      <c r="M324">
        <v>86</v>
      </c>
    </row>
    <row r="325" spans="1:13" x14ac:dyDescent="0.25">
      <c r="A325" t="s">
        <v>217</v>
      </c>
      <c r="B325" s="25">
        <v>45595</v>
      </c>
      <c r="C325" t="s">
        <v>257</v>
      </c>
      <c r="D325" t="s">
        <v>32</v>
      </c>
      <c r="E325" t="s">
        <v>27</v>
      </c>
      <c r="G325" s="30">
        <v>0.5</v>
      </c>
      <c r="H325" t="s">
        <v>306</v>
      </c>
      <c r="J325" t="s">
        <v>15</v>
      </c>
      <c r="K325" t="s">
        <v>307</v>
      </c>
      <c r="L325" s="26">
        <v>12325</v>
      </c>
      <c r="M325">
        <v>4</v>
      </c>
    </row>
    <row r="326" spans="1:13" x14ac:dyDescent="0.25">
      <c r="A326" t="s">
        <v>69</v>
      </c>
      <c r="B326" s="25">
        <v>45328</v>
      </c>
      <c r="C326" t="s">
        <v>257</v>
      </c>
      <c r="D326" t="s">
        <v>32</v>
      </c>
      <c r="E326" t="s">
        <v>27</v>
      </c>
      <c r="G326" s="30">
        <v>0.5</v>
      </c>
      <c r="H326" t="s">
        <v>306</v>
      </c>
      <c r="J326" t="s">
        <v>15</v>
      </c>
      <c r="K326" t="s">
        <v>307</v>
      </c>
      <c r="L326" s="26">
        <v>5365455</v>
      </c>
      <c r="M326">
        <v>545</v>
      </c>
    </row>
    <row r="327" spans="1:13" x14ac:dyDescent="0.25">
      <c r="A327" t="s">
        <v>60</v>
      </c>
      <c r="B327" s="25">
        <v>45380</v>
      </c>
      <c r="C327" t="s">
        <v>257</v>
      </c>
      <c r="D327" t="s">
        <v>32</v>
      </c>
      <c r="E327" t="s">
        <v>27</v>
      </c>
      <c r="F327" t="s">
        <v>258</v>
      </c>
      <c r="G327" s="30">
        <v>0.5</v>
      </c>
      <c r="H327" t="s">
        <v>306</v>
      </c>
      <c r="J327" t="s">
        <v>15</v>
      </c>
      <c r="K327" t="s">
        <v>307</v>
      </c>
      <c r="L327" s="26">
        <v>40334875</v>
      </c>
      <c r="M327">
        <v>201</v>
      </c>
    </row>
    <row r="328" spans="1:13" x14ac:dyDescent="0.25">
      <c r="A328" t="s">
        <v>54</v>
      </c>
      <c r="B328" s="25">
        <v>45212</v>
      </c>
      <c r="C328" t="s">
        <v>257</v>
      </c>
      <c r="D328" t="s">
        <v>32</v>
      </c>
      <c r="E328" t="s">
        <v>27</v>
      </c>
      <c r="G328" s="30">
        <v>0.5</v>
      </c>
      <c r="H328" t="s">
        <v>306</v>
      </c>
      <c r="J328" t="s">
        <v>15</v>
      </c>
      <c r="K328" t="s">
        <v>307</v>
      </c>
      <c r="L328" s="26">
        <v>7551441</v>
      </c>
      <c r="M328">
        <v>930</v>
      </c>
    </row>
    <row r="329" spans="1:13" x14ac:dyDescent="0.25">
      <c r="A329" t="s">
        <v>175</v>
      </c>
      <c r="B329" s="25">
        <v>45503</v>
      </c>
      <c r="C329" t="s">
        <v>257</v>
      </c>
      <c r="D329" t="s">
        <v>32</v>
      </c>
      <c r="E329" t="s">
        <v>27</v>
      </c>
      <c r="F329" t="s">
        <v>258</v>
      </c>
      <c r="G329" s="30">
        <v>0.5</v>
      </c>
      <c r="H329" t="s">
        <v>306</v>
      </c>
      <c r="J329" t="s">
        <v>15</v>
      </c>
      <c r="K329" t="s">
        <v>307</v>
      </c>
      <c r="L329" s="26">
        <v>15520</v>
      </c>
      <c r="M329">
        <v>2</v>
      </c>
    </row>
    <row r="330" spans="1:13" x14ac:dyDescent="0.25">
      <c r="A330" t="s">
        <v>30</v>
      </c>
      <c r="B330" s="25">
        <v>45447</v>
      </c>
      <c r="C330" t="s">
        <v>257</v>
      </c>
      <c r="D330" t="s">
        <v>32</v>
      </c>
      <c r="E330" t="s">
        <v>27</v>
      </c>
      <c r="F330" t="s">
        <v>258</v>
      </c>
      <c r="G330" s="30">
        <v>0.5</v>
      </c>
      <c r="H330" t="s">
        <v>306</v>
      </c>
      <c r="J330" t="s">
        <v>15</v>
      </c>
      <c r="K330" t="s">
        <v>307</v>
      </c>
      <c r="L330" s="26">
        <v>1278900</v>
      </c>
      <c r="M330">
        <v>47</v>
      </c>
    </row>
    <row r="331" spans="1:13" x14ac:dyDescent="0.25">
      <c r="A331" t="s">
        <v>77</v>
      </c>
      <c r="B331" s="25">
        <v>45267</v>
      </c>
      <c r="C331" t="s">
        <v>257</v>
      </c>
      <c r="D331" t="s">
        <v>32</v>
      </c>
      <c r="E331" t="s">
        <v>27</v>
      </c>
      <c r="G331" s="30">
        <v>0.5</v>
      </c>
      <c r="H331" t="s">
        <v>306</v>
      </c>
      <c r="J331" t="s">
        <v>15</v>
      </c>
      <c r="K331" t="s">
        <v>307</v>
      </c>
      <c r="L331" s="26">
        <v>1457400</v>
      </c>
      <c r="M331">
        <v>50</v>
      </c>
    </row>
    <row r="332" spans="1:13" x14ac:dyDescent="0.25">
      <c r="A332" t="s">
        <v>164</v>
      </c>
      <c r="B332" s="25">
        <v>45478</v>
      </c>
      <c r="C332" t="s">
        <v>257</v>
      </c>
      <c r="D332" t="s">
        <v>32</v>
      </c>
      <c r="E332" t="s">
        <v>27</v>
      </c>
      <c r="F332" t="s">
        <v>258</v>
      </c>
      <c r="G332" s="30">
        <v>0.6</v>
      </c>
      <c r="H332" t="s">
        <v>306</v>
      </c>
      <c r="I332">
        <v>0.6</v>
      </c>
      <c r="J332" t="s">
        <v>228</v>
      </c>
      <c r="K332" t="s">
        <v>314</v>
      </c>
      <c r="L332" s="26">
        <v>3401000</v>
      </c>
      <c r="M332">
        <v>1</v>
      </c>
    </row>
    <row r="333" spans="1:13" x14ac:dyDescent="0.25">
      <c r="A333" t="s">
        <v>172</v>
      </c>
      <c r="B333" s="25">
        <v>45485</v>
      </c>
      <c r="C333" t="s">
        <v>257</v>
      </c>
      <c r="D333" t="s">
        <v>32</v>
      </c>
      <c r="E333" t="s">
        <v>27</v>
      </c>
      <c r="F333" t="s">
        <v>258</v>
      </c>
      <c r="G333" s="30">
        <v>0.6</v>
      </c>
      <c r="H333" t="s">
        <v>306</v>
      </c>
      <c r="I333">
        <v>0.6</v>
      </c>
      <c r="J333" t="s">
        <v>228</v>
      </c>
      <c r="K333" t="s">
        <v>314</v>
      </c>
      <c r="L333" s="26">
        <v>316400</v>
      </c>
      <c r="M333">
        <v>1</v>
      </c>
    </row>
    <row r="334" spans="1:13" x14ac:dyDescent="0.25">
      <c r="A334" t="s">
        <v>172</v>
      </c>
      <c r="B334" s="25">
        <v>45485</v>
      </c>
      <c r="C334" t="s">
        <v>257</v>
      </c>
      <c r="D334" t="s">
        <v>32</v>
      </c>
      <c r="E334" t="s">
        <v>27</v>
      </c>
      <c r="G334" s="30">
        <v>0.6</v>
      </c>
      <c r="H334" t="s">
        <v>306</v>
      </c>
      <c r="J334" t="s">
        <v>15</v>
      </c>
      <c r="K334" t="s">
        <v>307</v>
      </c>
      <c r="L334" s="26">
        <v>630400</v>
      </c>
      <c r="M334">
        <v>97</v>
      </c>
    </row>
    <row r="335" spans="1:13" x14ac:dyDescent="0.25">
      <c r="A335" t="s">
        <v>172</v>
      </c>
      <c r="B335" s="25">
        <v>45485</v>
      </c>
      <c r="C335" t="s">
        <v>257</v>
      </c>
      <c r="D335" t="s">
        <v>32</v>
      </c>
      <c r="E335" t="s">
        <v>27</v>
      </c>
      <c r="F335" t="s">
        <v>258</v>
      </c>
      <c r="G335" s="30">
        <v>0.6</v>
      </c>
      <c r="H335" t="s">
        <v>306</v>
      </c>
      <c r="J335" t="s">
        <v>15</v>
      </c>
      <c r="K335" t="s">
        <v>307</v>
      </c>
      <c r="L335" s="26">
        <v>1141600</v>
      </c>
      <c r="M335">
        <v>10</v>
      </c>
    </row>
    <row r="336" spans="1:13" x14ac:dyDescent="0.25">
      <c r="A336" t="s">
        <v>60</v>
      </c>
      <c r="B336" s="25">
        <v>45380</v>
      </c>
      <c r="C336" t="s">
        <v>257</v>
      </c>
      <c r="D336" t="s">
        <v>32</v>
      </c>
      <c r="E336" t="s">
        <v>27</v>
      </c>
      <c r="G336" s="30">
        <v>0.6</v>
      </c>
      <c r="H336" t="s">
        <v>306</v>
      </c>
      <c r="J336" t="s">
        <v>15</v>
      </c>
      <c r="K336" t="s">
        <v>307</v>
      </c>
      <c r="L336" s="26">
        <v>7978250</v>
      </c>
      <c r="M336">
        <v>1331</v>
      </c>
    </row>
    <row r="337" spans="1:13" x14ac:dyDescent="0.25">
      <c r="A337" t="s">
        <v>54</v>
      </c>
      <c r="B337" s="25">
        <v>45212</v>
      </c>
      <c r="C337" t="s">
        <v>257</v>
      </c>
      <c r="D337" t="s">
        <v>32</v>
      </c>
      <c r="E337" t="s">
        <v>27</v>
      </c>
      <c r="F337" t="s">
        <v>258</v>
      </c>
      <c r="G337" s="30">
        <v>0.6</v>
      </c>
      <c r="H337" t="s">
        <v>306</v>
      </c>
      <c r="J337" t="s">
        <v>15</v>
      </c>
      <c r="K337" t="s">
        <v>307</v>
      </c>
      <c r="L337" s="26">
        <v>12483171</v>
      </c>
      <c r="M337">
        <v>138</v>
      </c>
    </row>
    <row r="338" spans="1:13" x14ac:dyDescent="0.25">
      <c r="A338" t="s">
        <v>54</v>
      </c>
      <c r="B338" s="25">
        <v>45401</v>
      </c>
      <c r="C338" t="s">
        <v>257</v>
      </c>
      <c r="D338" t="s">
        <v>32</v>
      </c>
      <c r="E338" t="s">
        <v>27</v>
      </c>
      <c r="G338" s="30">
        <v>0.6</v>
      </c>
      <c r="H338" t="s">
        <v>306</v>
      </c>
      <c r="J338" t="s">
        <v>15</v>
      </c>
      <c r="K338" t="s">
        <v>307</v>
      </c>
      <c r="L338" s="26">
        <v>24433875</v>
      </c>
      <c r="M338">
        <v>663</v>
      </c>
    </row>
    <row r="339" spans="1:13" x14ac:dyDescent="0.25">
      <c r="A339" t="s">
        <v>77</v>
      </c>
      <c r="B339" s="25">
        <v>45267</v>
      </c>
      <c r="C339" t="s">
        <v>257</v>
      </c>
      <c r="D339" t="s">
        <v>32</v>
      </c>
      <c r="E339" t="s">
        <v>27</v>
      </c>
      <c r="F339" t="s">
        <v>258</v>
      </c>
      <c r="G339" s="30">
        <v>0.6</v>
      </c>
      <c r="H339" t="s">
        <v>306</v>
      </c>
      <c r="J339" t="s">
        <v>15</v>
      </c>
      <c r="K339" t="s">
        <v>307</v>
      </c>
      <c r="L339" s="26">
        <v>2296000</v>
      </c>
      <c r="M339">
        <v>11</v>
      </c>
    </row>
    <row r="340" spans="1:13" x14ac:dyDescent="0.25">
      <c r="A340" t="s">
        <v>63</v>
      </c>
      <c r="B340" s="25">
        <v>45344</v>
      </c>
      <c r="C340" t="s">
        <v>257</v>
      </c>
      <c r="D340" t="s">
        <v>32</v>
      </c>
      <c r="E340" t="s">
        <v>27</v>
      </c>
      <c r="G340" s="30">
        <v>0.6</v>
      </c>
      <c r="H340" t="s">
        <v>306</v>
      </c>
      <c r="J340" t="s">
        <v>15</v>
      </c>
      <c r="K340" t="s">
        <v>307</v>
      </c>
      <c r="L340" s="26">
        <v>2466200</v>
      </c>
      <c r="M340">
        <v>97</v>
      </c>
    </row>
    <row r="341" spans="1:13" x14ac:dyDescent="0.25">
      <c r="A341" t="s">
        <v>104</v>
      </c>
      <c r="B341" s="25">
        <v>45041</v>
      </c>
      <c r="C341" t="s">
        <v>257</v>
      </c>
      <c r="D341" t="s">
        <v>32</v>
      </c>
      <c r="E341" t="s">
        <v>27</v>
      </c>
      <c r="F341" t="s">
        <v>258</v>
      </c>
      <c r="G341" s="30">
        <v>0.6</v>
      </c>
      <c r="H341" t="s">
        <v>306</v>
      </c>
      <c r="J341" t="s">
        <v>15</v>
      </c>
      <c r="K341" t="s">
        <v>307</v>
      </c>
      <c r="L341" s="26">
        <v>493666.8</v>
      </c>
      <c r="M341">
        <v>5</v>
      </c>
    </row>
    <row r="342" spans="1:13" x14ac:dyDescent="0.25">
      <c r="A342" t="s">
        <v>211</v>
      </c>
      <c r="B342" s="25">
        <v>45582</v>
      </c>
      <c r="C342" t="s">
        <v>257</v>
      </c>
      <c r="D342" t="s">
        <v>32</v>
      </c>
      <c r="E342" t="s">
        <v>27</v>
      </c>
      <c r="F342" t="s">
        <v>258</v>
      </c>
      <c r="G342" s="30">
        <v>0.6</v>
      </c>
      <c r="H342" t="s">
        <v>306</v>
      </c>
      <c r="J342" t="s">
        <v>15</v>
      </c>
      <c r="K342" t="s">
        <v>307</v>
      </c>
      <c r="L342" s="26">
        <v>4427850</v>
      </c>
      <c r="M342">
        <v>63</v>
      </c>
    </row>
    <row r="343" spans="1:13" x14ac:dyDescent="0.25">
      <c r="A343" t="s">
        <v>57</v>
      </c>
      <c r="B343" s="25">
        <v>45394</v>
      </c>
      <c r="C343" t="s">
        <v>257</v>
      </c>
      <c r="D343" t="s">
        <v>32</v>
      </c>
      <c r="E343" t="s">
        <v>27</v>
      </c>
      <c r="G343" s="30">
        <v>0.6</v>
      </c>
      <c r="H343" t="s">
        <v>306</v>
      </c>
      <c r="J343" t="s">
        <v>15</v>
      </c>
      <c r="K343" t="s">
        <v>307</v>
      </c>
      <c r="L343" s="26">
        <v>3572000</v>
      </c>
      <c r="M343">
        <v>555</v>
      </c>
    </row>
    <row r="344" spans="1:13" x14ac:dyDescent="0.25">
      <c r="A344" t="s">
        <v>57</v>
      </c>
      <c r="B344" s="25">
        <v>45394</v>
      </c>
      <c r="C344" t="s">
        <v>257</v>
      </c>
      <c r="D344" t="s">
        <v>32</v>
      </c>
      <c r="E344" t="s">
        <v>27</v>
      </c>
      <c r="F344" t="s">
        <v>258</v>
      </c>
      <c r="G344" s="30">
        <v>0.6</v>
      </c>
      <c r="H344" t="s">
        <v>306</v>
      </c>
      <c r="J344" t="s">
        <v>15</v>
      </c>
      <c r="K344" t="s">
        <v>307</v>
      </c>
      <c r="L344" s="26">
        <v>2829400</v>
      </c>
      <c r="M344">
        <v>66</v>
      </c>
    </row>
    <row r="345" spans="1:13" x14ac:dyDescent="0.25">
      <c r="A345" t="s">
        <v>92</v>
      </c>
      <c r="B345" s="25">
        <v>45198</v>
      </c>
      <c r="C345" t="s">
        <v>257</v>
      </c>
      <c r="D345" t="s">
        <v>32</v>
      </c>
      <c r="E345" t="s">
        <v>27</v>
      </c>
      <c r="G345" s="30">
        <v>0.6</v>
      </c>
      <c r="H345" t="s">
        <v>306</v>
      </c>
      <c r="J345" t="s">
        <v>15</v>
      </c>
      <c r="K345" t="s">
        <v>307</v>
      </c>
      <c r="L345" s="26">
        <v>4945438.8</v>
      </c>
      <c r="M345">
        <v>199</v>
      </c>
    </row>
    <row r="346" spans="1:13" x14ac:dyDescent="0.25">
      <c r="A346" t="s">
        <v>69</v>
      </c>
      <c r="B346" s="25">
        <v>45328</v>
      </c>
      <c r="C346" t="s">
        <v>257</v>
      </c>
      <c r="D346" t="s">
        <v>32</v>
      </c>
      <c r="E346" t="s">
        <v>27</v>
      </c>
      <c r="G346" s="30">
        <v>0.6</v>
      </c>
      <c r="H346" t="s">
        <v>306</v>
      </c>
      <c r="J346" t="s">
        <v>15</v>
      </c>
      <c r="K346" t="s">
        <v>307</v>
      </c>
      <c r="L346" s="26">
        <v>5811185</v>
      </c>
      <c r="M346">
        <v>519</v>
      </c>
    </row>
    <row r="347" spans="1:13" x14ac:dyDescent="0.25">
      <c r="A347" t="s">
        <v>80</v>
      </c>
      <c r="B347" s="25">
        <v>45260</v>
      </c>
      <c r="C347" t="s">
        <v>257</v>
      </c>
      <c r="D347" t="s">
        <v>32</v>
      </c>
      <c r="E347" t="s">
        <v>27</v>
      </c>
      <c r="G347" s="30">
        <v>0.6</v>
      </c>
      <c r="H347" t="s">
        <v>306</v>
      </c>
      <c r="J347" t="s">
        <v>15</v>
      </c>
      <c r="K347" t="s">
        <v>307</v>
      </c>
      <c r="L347" s="26">
        <v>8968500</v>
      </c>
      <c r="M347">
        <v>102</v>
      </c>
    </row>
    <row r="348" spans="1:13" x14ac:dyDescent="0.25">
      <c r="A348" t="s">
        <v>83</v>
      </c>
      <c r="B348" s="25">
        <v>45252</v>
      </c>
      <c r="C348" t="s">
        <v>257</v>
      </c>
      <c r="D348" t="s">
        <v>32</v>
      </c>
      <c r="E348" t="s">
        <v>27</v>
      </c>
      <c r="F348" t="s">
        <v>258</v>
      </c>
      <c r="G348" s="30">
        <v>0.6</v>
      </c>
      <c r="H348" t="s">
        <v>306</v>
      </c>
      <c r="J348" t="s">
        <v>15</v>
      </c>
      <c r="K348" t="s">
        <v>307</v>
      </c>
      <c r="L348" s="26">
        <v>12719850</v>
      </c>
      <c r="M348">
        <v>93</v>
      </c>
    </row>
    <row r="349" spans="1:13" x14ac:dyDescent="0.25">
      <c r="A349" t="s">
        <v>63</v>
      </c>
      <c r="B349" s="25">
        <v>45344</v>
      </c>
      <c r="C349" t="s">
        <v>257</v>
      </c>
      <c r="D349" t="s">
        <v>32</v>
      </c>
      <c r="E349" t="s">
        <v>27</v>
      </c>
      <c r="F349" t="s">
        <v>258</v>
      </c>
      <c r="G349" s="30">
        <v>0.6</v>
      </c>
      <c r="H349" t="s">
        <v>306</v>
      </c>
      <c r="J349" t="s">
        <v>15</v>
      </c>
      <c r="K349" t="s">
        <v>307</v>
      </c>
      <c r="L349" s="26">
        <v>6731700</v>
      </c>
      <c r="M349">
        <v>21</v>
      </c>
    </row>
    <row r="350" spans="1:13" x14ac:dyDescent="0.25">
      <c r="A350" t="s">
        <v>80</v>
      </c>
      <c r="B350" s="25">
        <v>45260</v>
      </c>
      <c r="C350" t="s">
        <v>257</v>
      </c>
      <c r="D350" t="s">
        <v>32</v>
      </c>
      <c r="E350" t="s">
        <v>27</v>
      </c>
      <c r="F350" t="s">
        <v>258</v>
      </c>
      <c r="G350" s="30">
        <v>0.6</v>
      </c>
      <c r="H350" t="s">
        <v>306</v>
      </c>
      <c r="J350" t="s">
        <v>15</v>
      </c>
      <c r="K350" t="s">
        <v>307</v>
      </c>
      <c r="L350" s="26">
        <v>19222200</v>
      </c>
      <c r="M350">
        <v>25</v>
      </c>
    </row>
    <row r="351" spans="1:13" x14ac:dyDescent="0.25">
      <c r="A351" t="s">
        <v>89</v>
      </c>
      <c r="B351" s="25">
        <v>45232</v>
      </c>
      <c r="C351" t="s">
        <v>257</v>
      </c>
      <c r="D351" t="s">
        <v>32</v>
      </c>
      <c r="E351" t="s">
        <v>27</v>
      </c>
      <c r="G351" s="30">
        <v>0.6</v>
      </c>
      <c r="H351" t="s">
        <v>306</v>
      </c>
      <c r="J351" t="s">
        <v>15</v>
      </c>
      <c r="K351" t="s">
        <v>307</v>
      </c>
      <c r="L351" s="26">
        <v>9315675</v>
      </c>
      <c r="M351">
        <v>428</v>
      </c>
    </row>
    <row r="352" spans="1:13" x14ac:dyDescent="0.25">
      <c r="A352" t="s">
        <v>30</v>
      </c>
      <c r="B352" s="25">
        <v>45447</v>
      </c>
      <c r="C352" t="s">
        <v>257</v>
      </c>
      <c r="D352" t="s">
        <v>32</v>
      </c>
      <c r="E352" t="s">
        <v>27</v>
      </c>
      <c r="F352" t="s">
        <v>258</v>
      </c>
      <c r="G352" s="30">
        <v>0.6</v>
      </c>
      <c r="H352" t="s">
        <v>306</v>
      </c>
      <c r="J352" t="s">
        <v>15</v>
      </c>
      <c r="K352" t="s">
        <v>307</v>
      </c>
      <c r="L352" s="26">
        <v>3634200</v>
      </c>
      <c r="M352">
        <v>58</v>
      </c>
    </row>
    <row r="353" spans="1:13" x14ac:dyDescent="0.25">
      <c r="A353" t="s">
        <v>30</v>
      </c>
      <c r="B353" s="25">
        <v>45447</v>
      </c>
      <c r="C353" t="s">
        <v>257</v>
      </c>
      <c r="D353" t="s">
        <v>32</v>
      </c>
      <c r="E353" t="s">
        <v>27</v>
      </c>
      <c r="G353" s="30">
        <v>0.6</v>
      </c>
      <c r="H353" t="s">
        <v>306</v>
      </c>
      <c r="J353" t="s">
        <v>15</v>
      </c>
      <c r="K353" t="s">
        <v>307</v>
      </c>
      <c r="L353" s="26">
        <v>1778100</v>
      </c>
      <c r="M353">
        <v>481</v>
      </c>
    </row>
    <row r="354" spans="1:13" x14ac:dyDescent="0.25">
      <c r="A354" t="s">
        <v>60</v>
      </c>
      <c r="B354" s="25">
        <v>45380</v>
      </c>
      <c r="C354" t="s">
        <v>257</v>
      </c>
      <c r="D354" t="s">
        <v>32</v>
      </c>
      <c r="E354" t="s">
        <v>27</v>
      </c>
      <c r="F354" t="s">
        <v>258</v>
      </c>
      <c r="G354" s="30">
        <v>0.6</v>
      </c>
      <c r="H354" t="s">
        <v>306</v>
      </c>
      <c r="J354" t="s">
        <v>15</v>
      </c>
      <c r="K354" t="s">
        <v>307</v>
      </c>
      <c r="L354" s="26">
        <v>9012500</v>
      </c>
      <c r="M354">
        <v>158</v>
      </c>
    </row>
    <row r="355" spans="1:13" x14ac:dyDescent="0.25">
      <c r="A355" t="s">
        <v>217</v>
      </c>
      <c r="B355" s="25">
        <v>45595</v>
      </c>
      <c r="C355" t="s">
        <v>257</v>
      </c>
      <c r="D355" t="s">
        <v>32</v>
      </c>
      <c r="E355" t="s">
        <v>27</v>
      </c>
      <c r="F355" t="s">
        <v>258</v>
      </c>
      <c r="G355" s="30">
        <v>0.6</v>
      </c>
      <c r="H355" t="s">
        <v>306</v>
      </c>
      <c r="J355" t="s">
        <v>15</v>
      </c>
      <c r="K355" t="s">
        <v>307</v>
      </c>
      <c r="L355" s="26">
        <v>455175</v>
      </c>
      <c r="M355">
        <v>2</v>
      </c>
    </row>
    <row r="356" spans="1:13" x14ac:dyDescent="0.25">
      <c r="A356" t="s">
        <v>209</v>
      </c>
      <c r="B356" s="25">
        <v>45572</v>
      </c>
      <c r="C356" t="s">
        <v>257</v>
      </c>
      <c r="D356" t="s">
        <v>32</v>
      </c>
      <c r="E356" t="s">
        <v>27</v>
      </c>
      <c r="G356" s="30">
        <v>0.6</v>
      </c>
      <c r="H356" t="s">
        <v>306</v>
      </c>
      <c r="J356" t="s">
        <v>15</v>
      </c>
      <c r="K356" t="s">
        <v>307</v>
      </c>
      <c r="L356" s="26">
        <v>3288125</v>
      </c>
      <c r="M356">
        <v>32</v>
      </c>
    </row>
    <row r="357" spans="1:13" x14ac:dyDescent="0.25">
      <c r="A357" t="s">
        <v>101</v>
      </c>
      <c r="B357" s="25">
        <v>45079</v>
      </c>
      <c r="C357" t="s">
        <v>257</v>
      </c>
      <c r="D357" t="s">
        <v>32</v>
      </c>
      <c r="E357" t="s">
        <v>27</v>
      </c>
      <c r="F357" t="s">
        <v>258</v>
      </c>
      <c r="G357" s="30">
        <v>0.6</v>
      </c>
      <c r="H357" t="s">
        <v>306</v>
      </c>
      <c r="J357" t="s">
        <v>15</v>
      </c>
      <c r="K357" t="s">
        <v>307</v>
      </c>
      <c r="L357" s="26">
        <v>4920.75</v>
      </c>
      <c r="M357">
        <v>1</v>
      </c>
    </row>
    <row r="358" spans="1:13" x14ac:dyDescent="0.25">
      <c r="A358" t="s">
        <v>211</v>
      </c>
      <c r="B358" s="25">
        <v>45582</v>
      </c>
      <c r="C358" t="s">
        <v>257</v>
      </c>
      <c r="D358" t="s">
        <v>32</v>
      </c>
      <c r="E358" t="s">
        <v>27</v>
      </c>
      <c r="G358" s="30">
        <v>0.6</v>
      </c>
      <c r="H358" t="s">
        <v>306</v>
      </c>
      <c r="J358" t="s">
        <v>15</v>
      </c>
      <c r="K358" t="s">
        <v>307</v>
      </c>
      <c r="L358" s="26">
        <v>2363550</v>
      </c>
      <c r="M358">
        <v>402</v>
      </c>
    </row>
    <row r="359" spans="1:13" x14ac:dyDescent="0.25">
      <c r="A359" t="s">
        <v>164</v>
      </c>
      <c r="B359" s="25">
        <v>45478</v>
      </c>
      <c r="C359" t="s">
        <v>257</v>
      </c>
      <c r="D359" t="s">
        <v>32</v>
      </c>
      <c r="E359" t="s">
        <v>27</v>
      </c>
      <c r="F359" t="s">
        <v>258</v>
      </c>
      <c r="G359" s="30">
        <v>0.6</v>
      </c>
      <c r="H359" t="s">
        <v>306</v>
      </c>
      <c r="J359" t="s">
        <v>15</v>
      </c>
      <c r="K359" t="s">
        <v>307</v>
      </c>
      <c r="L359" s="26">
        <v>3295200</v>
      </c>
      <c r="M359">
        <v>67</v>
      </c>
    </row>
    <row r="360" spans="1:13" x14ac:dyDescent="0.25">
      <c r="A360" t="s">
        <v>101</v>
      </c>
      <c r="B360" s="25">
        <v>45079</v>
      </c>
      <c r="C360" t="s">
        <v>257</v>
      </c>
      <c r="D360" t="s">
        <v>32</v>
      </c>
      <c r="E360" t="s">
        <v>27</v>
      </c>
      <c r="G360" s="30">
        <v>0.6</v>
      </c>
      <c r="H360" t="s">
        <v>306</v>
      </c>
      <c r="J360" t="s">
        <v>15</v>
      </c>
      <c r="K360" t="s">
        <v>307</v>
      </c>
      <c r="L360" s="26">
        <v>227265.75</v>
      </c>
      <c r="M360">
        <v>6</v>
      </c>
    </row>
    <row r="361" spans="1:13" x14ac:dyDescent="0.25">
      <c r="A361" t="s">
        <v>104</v>
      </c>
      <c r="B361" s="25">
        <v>45041</v>
      </c>
      <c r="C361" t="s">
        <v>257</v>
      </c>
      <c r="D361" t="s">
        <v>32</v>
      </c>
      <c r="E361" t="s">
        <v>27</v>
      </c>
      <c r="G361" s="30">
        <v>0.6</v>
      </c>
      <c r="H361" t="s">
        <v>306</v>
      </c>
      <c r="J361" t="s">
        <v>15</v>
      </c>
      <c r="K361" t="s">
        <v>307</v>
      </c>
      <c r="L361" s="26">
        <v>425544</v>
      </c>
      <c r="M361">
        <v>17</v>
      </c>
    </row>
    <row r="362" spans="1:13" x14ac:dyDescent="0.25">
      <c r="A362" t="s">
        <v>92</v>
      </c>
      <c r="B362" s="25">
        <v>45198</v>
      </c>
      <c r="C362" t="s">
        <v>257</v>
      </c>
      <c r="D362" t="s">
        <v>32</v>
      </c>
      <c r="E362" t="s">
        <v>27</v>
      </c>
      <c r="F362" t="s">
        <v>258</v>
      </c>
      <c r="G362" s="30">
        <v>0.6</v>
      </c>
      <c r="H362" t="s">
        <v>306</v>
      </c>
      <c r="J362" t="s">
        <v>15</v>
      </c>
      <c r="K362" t="s">
        <v>307</v>
      </c>
      <c r="L362" s="26">
        <v>19437494.399999999</v>
      </c>
      <c r="M362">
        <v>42</v>
      </c>
    </row>
    <row r="363" spans="1:13" x14ac:dyDescent="0.25">
      <c r="A363" t="s">
        <v>54</v>
      </c>
      <c r="B363" s="25">
        <v>45401</v>
      </c>
      <c r="C363" t="s">
        <v>257</v>
      </c>
      <c r="D363" t="s">
        <v>32</v>
      </c>
      <c r="E363" t="s">
        <v>27</v>
      </c>
      <c r="F363" t="s">
        <v>258</v>
      </c>
      <c r="G363" s="30">
        <v>0.6</v>
      </c>
      <c r="H363" t="s">
        <v>306</v>
      </c>
      <c r="J363" t="s">
        <v>15</v>
      </c>
      <c r="K363" t="s">
        <v>307</v>
      </c>
      <c r="L363" s="26">
        <v>5269170</v>
      </c>
      <c r="M363">
        <v>83</v>
      </c>
    </row>
    <row r="364" spans="1:13" x14ac:dyDescent="0.25">
      <c r="A364" t="s">
        <v>74</v>
      </c>
      <c r="B364" s="25">
        <v>45275</v>
      </c>
      <c r="C364" t="s">
        <v>257</v>
      </c>
      <c r="D364" t="s">
        <v>32</v>
      </c>
      <c r="E364" t="s">
        <v>27</v>
      </c>
      <c r="G364" s="30">
        <v>0.6</v>
      </c>
      <c r="H364" t="s">
        <v>306</v>
      </c>
      <c r="J364" t="s">
        <v>15</v>
      </c>
      <c r="K364" t="s">
        <v>307</v>
      </c>
      <c r="L364" s="26">
        <v>12048550</v>
      </c>
      <c r="M364">
        <v>567</v>
      </c>
    </row>
    <row r="365" spans="1:13" x14ac:dyDescent="0.25">
      <c r="A365" t="s">
        <v>83</v>
      </c>
      <c r="B365" s="25">
        <v>45468</v>
      </c>
      <c r="C365" t="s">
        <v>257</v>
      </c>
      <c r="D365" t="s">
        <v>32</v>
      </c>
      <c r="E365" t="s">
        <v>27</v>
      </c>
      <c r="G365" s="30">
        <v>0.6</v>
      </c>
      <c r="H365" t="s">
        <v>306</v>
      </c>
      <c r="J365" t="s">
        <v>15</v>
      </c>
      <c r="K365" t="s">
        <v>307</v>
      </c>
      <c r="L365" s="26">
        <v>4905360</v>
      </c>
      <c r="M365">
        <v>278</v>
      </c>
    </row>
    <row r="366" spans="1:13" x14ac:dyDescent="0.25">
      <c r="A366" t="s">
        <v>66</v>
      </c>
      <c r="B366" s="25">
        <v>45335</v>
      </c>
      <c r="C366" t="s">
        <v>257</v>
      </c>
      <c r="D366" t="s">
        <v>32</v>
      </c>
      <c r="E366" t="s">
        <v>27</v>
      </c>
      <c r="F366" t="s">
        <v>258</v>
      </c>
      <c r="G366" s="30">
        <v>0.6</v>
      </c>
      <c r="H366" t="s">
        <v>306</v>
      </c>
      <c r="J366" t="s">
        <v>15</v>
      </c>
      <c r="K366" t="s">
        <v>307</v>
      </c>
      <c r="L366" s="26">
        <v>23908500</v>
      </c>
      <c r="M366">
        <v>202</v>
      </c>
    </row>
    <row r="367" spans="1:13" x14ac:dyDescent="0.25">
      <c r="A367" t="s">
        <v>175</v>
      </c>
      <c r="B367" s="25">
        <v>45503</v>
      </c>
      <c r="C367" t="s">
        <v>257</v>
      </c>
      <c r="D367" t="s">
        <v>32</v>
      </c>
      <c r="E367" t="s">
        <v>27</v>
      </c>
      <c r="G367" s="30">
        <v>0.6</v>
      </c>
      <c r="H367" t="s">
        <v>306</v>
      </c>
      <c r="J367" t="s">
        <v>15</v>
      </c>
      <c r="K367" t="s">
        <v>307</v>
      </c>
      <c r="L367" s="26">
        <v>18818</v>
      </c>
      <c r="M367">
        <v>15</v>
      </c>
    </row>
    <row r="368" spans="1:13" x14ac:dyDescent="0.25">
      <c r="A368" t="s">
        <v>69</v>
      </c>
      <c r="B368" s="25">
        <v>45328</v>
      </c>
      <c r="C368" t="s">
        <v>257</v>
      </c>
      <c r="D368" t="s">
        <v>32</v>
      </c>
      <c r="E368" t="s">
        <v>27</v>
      </c>
      <c r="F368" t="s">
        <v>258</v>
      </c>
      <c r="G368" s="30">
        <v>0.6</v>
      </c>
      <c r="H368" t="s">
        <v>306</v>
      </c>
      <c r="J368" t="s">
        <v>15</v>
      </c>
      <c r="K368" t="s">
        <v>307</v>
      </c>
      <c r="L368" s="26">
        <v>11063220</v>
      </c>
      <c r="M368">
        <v>46</v>
      </c>
    </row>
    <row r="369" spans="1:13" x14ac:dyDescent="0.25">
      <c r="A369" t="s">
        <v>217</v>
      </c>
      <c r="B369" s="25">
        <v>45595</v>
      </c>
      <c r="C369" t="s">
        <v>257</v>
      </c>
      <c r="D369" t="s">
        <v>32</v>
      </c>
      <c r="E369" t="s">
        <v>27</v>
      </c>
      <c r="G369" s="30">
        <v>0.6</v>
      </c>
      <c r="H369" t="s">
        <v>306</v>
      </c>
      <c r="J369" t="s">
        <v>15</v>
      </c>
      <c r="K369" t="s">
        <v>307</v>
      </c>
      <c r="L369" s="26">
        <v>24225</v>
      </c>
      <c r="M369">
        <v>5</v>
      </c>
    </row>
    <row r="370" spans="1:13" x14ac:dyDescent="0.25">
      <c r="A370" t="s">
        <v>205</v>
      </c>
      <c r="B370" s="25">
        <v>45566</v>
      </c>
      <c r="C370" t="s">
        <v>257</v>
      </c>
      <c r="D370" t="s">
        <v>32</v>
      </c>
      <c r="E370" t="s">
        <v>27</v>
      </c>
      <c r="F370" t="s">
        <v>258</v>
      </c>
      <c r="G370" s="30">
        <v>0.6</v>
      </c>
      <c r="H370" t="s">
        <v>306</v>
      </c>
      <c r="J370" t="s">
        <v>15</v>
      </c>
      <c r="K370" t="s">
        <v>307</v>
      </c>
      <c r="L370" s="26">
        <v>2783880</v>
      </c>
      <c r="M370">
        <v>56</v>
      </c>
    </row>
    <row r="371" spans="1:13" x14ac:dyDescent="0.25">
      <c r="A371" t="s">
        <v>89</v>
      </c>
      <c r="B371" s="25">
        <v>45232</v>
      </c>
      <c r="C371" t="s">
        <v>257</v>
      </c>
      <c r="D371" t="s">
        <v>32</v>
      </c>
      <c r="E371" t="s">
        <v>27</v>
      </c>
      <c r="F371" t="s">
        <v>258</v>
      </c>
      <c r="G371" s="30">
        <v>0.6</v>
      </c>
      <c r="H371" t="s">
        <v>306</v>
      </c>
      <c r="J371" t="s">
        <v>15</v>
      </c>
      <c r="K371" t="s">
        <v>307</v>
      </c>
      <c r="L371" s="26">
        <v>8825625</v>
      </c>
      <c r="M371">
        <v>80</v>
      </c>
    </row>
    <row r="372" spans="1:13" x14ac:dyDescent="0.25">
      <c r="A372" t="s">
        <v>205</v>
      </c>
      <c r="B372" s="25">
        <v>45566</v>
      </c>
      <c r="C372" t="s">
        <v>257</v>
      </c>
      <c r="D372" t="s">
        <v>32</v>
      </c>
      <c r="E372" t="s">
        <v>27</v>
      </c>
      <c r="G372" s="30">
        <v>0.6</v>
      </c>
      <c r="H372" t="s">
        <v>306</v>
      </c>
      <c r="J372" t="s">
        <v>15</v>
      </c>
      <c r="K372" t="s">
        <v>307</v>
      </c>
      <c r="L372" s="26">
        <v>413915</v>
      </c>
      <c r="M372">
        <v>157</v>
      </c>
    </row>
    <row r="373" spans="1:13" x14ac:dyDescent="0.25">
      <c r="A373" t="s">
        <v>83</v>
      </c>
      <c r="B373" s="25">
        <v>45252</v>
      </c>
      <c r="C373" t="s">
        <v>257</v>
      </c>
      <c r="D373" t="s">
        <v>32</v>
      </c>
      <c r="E373" t="s">
        <v>27</v>
      </c>
      <c r="G373" s="30">
        <v>0.6</v>
      </c>
      <c r="H373" t="s">
        <v>306</v>
      </c>
      <c r="J373" t="s">
        <v>15</v>
      </c>
      <c r="K373" t="s">
        <v>307</v>
      </c>
      <c r="L373" s="26">
        <v>9731150</v>
      </c>
      <c r="M373">
        <v>642</v>
      </c>
    </row>
    <row r="374" spans="1:13" x14ac:dyDescent="0.25">
      <c r="A374" t="s">
        <v>50</v>
      </c>
      <c r="B374" s="25">
        <v>45408</v>
      </c>
      <c r="C374" t="s">
        <v>257</v>
      </c>
      <c r="D374" t="s">
        <v>32</v>
      </c>
      <c r="E374" t="s">
        <v>27</v>
      </c>
      <c r="F374" t="s">
        <v>258</v>
      </c>
      <c r="G374" s="30">
        <v>0.6</v>
      </c>
      <c r="H374" t="s">
        <v>306</v>
      </c>
      <c r="J374" t="s">
        <v>15</v>
      </c>
      <c r="K374" t="s">
        <v>307</v>
      </c>
      <c r="L374" s="26">
        <v>25615000</v>
      </c>
      <c r="M374">
        <v>249</v>
      </c>
    </row>
    <row r="375" spans="1:13" x14ac:dyDescent="0.25">
      <c r="A375" t="s">
        <v>164</v>
      </c>
      <c r="B375" s="25">
        <v>45478</v>
      </c>
      <c r="C375" t="s">
        <v>257</v>
      </c>
      <c r="D375" t="s">
        <v>32</v>
      </c>
      <c r="E375" t="s">
        <v>27</v>
      </c>
      <c r="G375" s="30">
        <v>0.6</v>
      </c>
      <c r="H375" t="s">
        <v>306</v>
      </c>
      <c r="J375" t="s">
        <v>15</v>
      </c>
      <c r="K375" t="s">
        <v>307</v>
      </c>
      <c r="L375" s="26">
        <v>3390400</v>
      </c>
      <c r="M375">
        <v>626</v>
      </c>
    </row>
    <row r="376" spans="1:13" x14ac:dyDescent="0.25">
      <c r="A376" t="s">
        <v>66</v>
      </c>
      <c r="B376" s="25">
        <v>45335</v>
      </c>
      <c r="C376" t="s">
        <v>257</v>
      </c>
      <c r="D376" t="s">
        <v>32</v>
      </c>
      <c r="E376" t="s">
        <v>27</v>
      </c>
      <c r="G376" s="30">
        <v>0.6</v>
      </c>
      <c r="H376" t="s">
        <v>306</v>
      </c>
      <c r="J376" t="s">
        <v>15</v>
      </c>
      <c r="K376" t="s">
        <v>307</v>
      </c>
      <c r="L376" s="26">
        <v>11416500</v>
      </c>
      <c r="M376">
        <v>1208</v>
      </c>
    </row>
    <row r="377" spans="1:13" x14ac:dyDescent="0.25">
      <c r="A377" t="s">
        <v>77</v>
      </c>
      <c r="B377" s="25">
        <v>45267</v>
      </c>
      <c r="C377" t="s">
        <v>257</v>
      </c>
      <c r="D377" t="s">
        <v>32</v>
      </c>
      <c r="E377" t="s">
        <v>27</v>
      </c>
      <c r="G377" s="30">
        <v>0.6</v>
      </c>
      <c r="H377" t="s">
        <v>306</v>
      </c>
      <c r="J377" t="s">
        <v>15</v>
      </c>
      <c r="K377" t="s">
        <v>307</v>
      </c>
      <c r="L377" s="26">
        <v>1328600</v>
      </c>
      <c r="M377">
        <v>53</v>
      </c>
    </row>
    <row r="378" spans="1:13" x14ac:dyDescent="0.25">
      <c r="A378" t="s">
        <v>50</v>
      </c>
      <c r="B378" s="25">
        <v>45408</v>
      </c>
      <c r="C378" t="s">
        <v>257</v>
      </c>
      <c r="D378" t="s">
        <v>32</v>
      </c>
      <c r="E378" t="s">
        <v>27</v>
      </c>
      <c r="G378" s="30">
        <v>0.6</v>
      </c>
      <c r="H378" t="s">
        <v>306</v>
      </c>
      <c r="J378" t="s">
        <v>15</v>
      </c>
      <c r="K378" t="s">
        <v>307</v>
      </c>
      <c r="L378" s="26">
        <v>11477500</v>
      </c>
      <c r="M378">
        <v>1929</v>
      </c>
    </row>
    <row r="379" spans="1:13" x14ac:dyDescent="0.25">
      <c r="A379" t="s">
        <v>54</v>
      </c>
      <c r="B379" s="25">
        <v>45212</v>
      </c>
      <c r="C379" t="s">
        <v>257</v>
      </c>
      <c r="D379" t="s">
        <v>32</v>
      </c>
      <c r="E379" t="s">
        <v>27</v>
      </c>
      <c r="G379" s="30">
        <v>0.6</v>
      </c>
      <c r="H379" t="s">
        <v>306</v>
      </c>
      <c r="J379" t="s">
        <v>15</v>
      </c>
      <c r="K379" t="s">
        <v>307</v>
      </c>
      <c r="L379" s="26">
        <v>4298031</v>
      </c>
      <c r="M379">
        <v>842</v>
      </c>
    </row>
    <row r="380" spans="1:13" x14ac:dyDescent="0.25">
      <c r="A380" t="s">
        <v>209</v>
      </c>
      <c r="B380" s="25">
        <v>45572</v>
      </c>
      <c r="C380" t="s">
        <v>257</v>
      </c>
      <c r="D380" t="s">
        <v>32</v>
      </c>
      <c r="E380" t="s">
        <v>27</v>
      </c>
      <c r="F380" t="s">
        <v>258</v>
      </c>
      <c r="G380" s="30">
        <v>0.6</v>
      </c>
      <c r="H380" t="s">
        <v>306</v>
      </c>
      <c r="J380" t="s">
        <v>15</v>
      </c>
      <c r="K380" t="s">
        <v>307</v>
      </c>
      <c r="L380" s="26">
        <v>2151000</v>
      </c>
      <c r="M380">
        <v>6</v>
      </c>
    </row>
    <row r="381" spans="1:13" x14ac:dyDescent="0.25">
      <c r="A381" t="s">
        <v>74</v>
      </c>
      <c r="B381" s="25">
        <v>45275</v>
      </c>
      <c r="C381" t="s">
        <v>257</v>
      </c>
      <c r="D381" t="s">
        <v>32</v>
      </c>
      <c r="E381" t="s">
        <v>27</v>
      </c>
      <c r="F381" t="s">
        <v>258</v>
      </c>
      <c r="G381" s="30">
        <v>0.6</v>
      </c>
      <c r="H381" t="s">
        <v>306</v>
      </c>
      <c r="J381" t="s">
        <v>15</v>
      </c>
      <c r="K381" t="s">
        <v>307</v>
      </c>
      <c r="L381" s="26">
        <v>28429150</v>
      </c>
      <c r="M381">
        <v>86</v>
      </c>
    </row>
    <row r="382" spans="1:13" x14ac:dyDescent="0.25">
      <c r="A382" t="s">
        <v>72</v>
      </c>
      <c r="B382" s="25">
        <v>45288</v>
      </c>
      <c r="C382" t="s">
        <v>257</v>
      </c>
      <c r="D382" t="s">
        <v>32</v>
      </c>
      <c r="E382" t="s">
        <v>27</v>
      </c>
      <c r="F382" t="s">
        <v>258</v>
      </c>
      <c r="G382" s="30">
        <v>0.6</v>
      </c>
      <c r="H382" t="s">
        <v>306</v>
      </c>
      <c r="J382" t="s">
        <v>15</v>
      </c>
      <c r="K382" t="s">
        <v>307</v>
      </c>
      <c r="L382" s="26">
        <v>1299000</v>
      </c>
      <c r="M382">
        <v>7</v>
      </c>
    </row>
    <row r="383" spans="1:13" x14ac:dyDescent="0.25">
      <c r="A383" t="s">
        <v>86</v>
      </c>
      <c r="B383" s="25">
        <v>45251</v>
      </c>
      <c r="C383" t="s">
        <v>257</v>
      </c>
      <c r="D383" t="s">
        <v>32</v>
      </c>
      <c r="E383" t="s">
        <v>27</v>
      </c>
      <c r="G383" s="30">
        <v>0.6</v>
      </c>
      <c r="H383" t="s">
        <v>306</v>
      </c>
      <c r="J383" t="s">
        <v>15</v>
      </c>
      <c r="K383" t="s">
        <v>307</v>
      </c>
      <c r="L383" s="26">
        <v>4125000</v>
      </c>
      <c r="M383">
        <v>167</v>
      </c>
    </row>
    <row r="384" spans="1:13" x14ac:dyDescent="0.25">
      <c r="A384" t="s">
        <v>83</v>
      </c>
      <c r="B384" s="25">
        <v>45468</v>
      </c>
      <c r="C384" t="s">
        <v>257</v>
      </c>
      <c r="D384" t="s">
        <v>32</v>
      </c>
      <c r="E384" t="s">
        <v>27</v>
      </c>
      <c r="F384" t="s">
        <v>258</v>
      </c>
      <c r="G384" s="30">
        <v>0.6</v>
      </c>
      <c r="H384" t="s">
        <v>306</v>
      </c>
      <c r="J384" t="s">
        <v>15</v>
      </c>
      <c r="K384" t="s">
        <v>307</v>
      </c>
      <c r="L384" s="26">
        <v>18789570</v>
      </c>
      <c r="M384">
        <v>40</v>
      </c>
    </row>
    <row r="385" spans="1:13" x14ac:dyDescent="0.25">
      <c r="A385" t="s">
        <v>86</v>
      </c>
      <c r="B385" s="25">
        <v>45251</v>
      </c>
      <c r="C385" t="s">
        <v>257</v>
      </c>
      <c r="D385" t="s">
        <v>32</v>
      </c>
      <c r="E385" t="s">
        <v>27</v>
      </c>
      <c r="F385" t="s">
        <v>258</v>
      </c>
      <c r="G385" s="30">
        <v>0.6</v>
      </c>
      <c r="H385" t="s">
        <v>306</v>
      </c>
      <c r="J385" t="s">
        <v>15</v>
      </c>
      <c r="K385" t="s">
        <v>307</v>
      </c>
      <c r="L385" s="26">
        <v>2134000</v>
      </c>
      <c r="M385">
        <v>25</v>
      </c>
    </row>
    <row r="386" spans="1:13" x14ac:dyDescent="0.25">
      <c r="A386" t="s">
        <v>72</v>
      </c>
      <c r="B386" s="25">
        <v>45288</v>
      </c>
      <c r="C386" t="s">
        <v>257</v>
      </c>
      <c r="D386" t="s">
        <v>32</v>
      </c>
      <c r="E386" t="s">
        <v>27</v>
      </c>
      <c r="G386" s="30">
        <v>0.6</v>
      </c>
      <c r="H386" t="s">
        <v>306</v>
      </c>
      <c r="J386" t="s">
        <v>15</v>
      </c>
      <c r="K386" t="s">
        <v>307</v>
      </c>
      <c r="L386" s="26">
        <v>515000</v>
      </c>
      <c r="M386">
        <v>25</v>
      </c>
    </row>
    <row r="387" spans="1:13" x14ac:dyDescent="0.25">
      <c r="A387" t="s">
        <v>164</v>
      </c>
      <c r="B387" s="25">
        <v>45478</v>
      </c>
      <c r="C387" t="s">
        <v>257</v>
      </c>
      <c r="D387" t="s">
        <v>32</v>
      </c>
      <c r="E387" t="s">
        <v>27</v>
      </c>
      <c r="F387" t="s">
        <v>258</v>
      </c>
      <c r="G387" s="30">
        <v>0.7</v>
      </c>
      <c r="H387" t="s">
        <v>306</v>
      </c>
      <c r="I387">
        <v>0.7</v>
      </c>
      <c r="J387" t="s">
        <v>228</v>
      </c>
      <c r="K387" t="s">
        <v>314</v>
      </c>
      <c r="L387" s="26">
        <v>590200</v>
      </c>
      <c r="M387">
        <v>1</v>
      </c>
    </row>
    <row r="388" spans="1:13" x14ac:dyDescent="0.25">
      <c r="A388" t="s">
        <v>217</v>
      </c>
      <c r="B388" s="25">
        <v>45595</v>
      </c>
      <c r="C388" t="s">
        <v>257</v>
      </c>
      <c r="D388" t="s">
        <v>32</v>
      </c>
      <c r="E388" t="s">
        <v>27</v>
      </c>
      <c r="G388" s="30">
        <v>0.7</v>
      </c>
      <c r="H388" t="s">
        <v>306</v>
      </c>
      <c r="J388" t="s">
        <v>15</v>
      </c>
      <c r="K388" t="s">
        <v>307</v>
      </c>
      <c r="L388" s="26">
        <v>44200</v>
      </c>
      <c r="M388">
        <v>8</v>
      </c>
    </row>
    <row r="389" spans="1:13" x14ac:dyDescent="0.25">
      <c r="A389" t="s">
        <v>83</v>
      </c>
      <c r="B389" s="25">
        <v>45252</v>
      </c>
      <c r="C389" t="s">
        <v>257</v>
      </c>
      <c r="D389" t="s">
        <v>32</v>
      </c>
      <c r="E389" t="s">
        <v>27</v>
      </c>
      <c r="F389" t="s">
        <v>258</v>
      </c>
      <c r="G389" s="30">
        <v>0.7</v>
      </c>
      <c r="H389" t="s">
        <v>306</v>
      </c>
      <c r="J389" t="s">
        <v>15</v>
      </c>
      <c r="K389" t="s">
        <v>307</v>
      </c>
      <c r="L389" s="26">
        <v>20917600</v>
      </c>
      <c r="M389">
        <v>93</v>
      </c>
    </row>
    <row r="390" spans="1:13" x14ac:dyDescent="0.25">
      <c r="A390" t="s">
        <v>50</v>
      </c>
      <c r="B390" s="25">
        <v>45408</v>
      </c>
      <c r="C390" t="s">
        <v>257</v>
      </c>
      <c r="D390" t="s">
        <v>32</v>
      </c>
      <c r="E390" t="s">
        <v>27</v>
      </c>
      <c r="G390" s="30">
        <v>0.7</v>
      </c>
      <c r="H390" t="s">
        <v>306</v>
      </c>
      <c r="J390" t="s">
        <v>15</v>
      </c>
      <c r="K390" t="s">
        <v>307</v>
      </c>
      <c r="L390" s="26">
        <v>9565000</v>
      </c>
      <c r="M390">
        <v>1721</v>
      </c>
    </row>
    <row r="391" spans="1:13" x14ac:dyDescent="0.25">
      <c r="A391" t="s">
        <v>72</v>
      </c>
      <c r="B391" s="25">
        <v>45288</v>
      </c>
      <c r="C391" t="s">
        <v>257</v>
      </c>
      <c r="D391" t="s">
        <v>32</v>
      </c>
      <c r="E391" t="s">
        <v>27</v>
      </c>
      <c r="G391" s="30">
        <v>0.7</v>
      </c>
      <c r="H391" t="s">
        <v>306</v>
      </c>
      <c r="J391" t="s">
        <v>15</v>
      </c>
      <c r="K391" t="s">
        <v>307</v>
      </c>
      <c r="L391" s="26">
        <v>719750</v>
      </c>
      <c r="M391">
        <v>39</v>
      </c>
    </row>
    <row r="392" spans="1:13" x14ac:dyDescent="0.25">
      <c r="A392" t="s">
        <v>217</v>
      </c>
      <c r="B392" s="25">
        <v>45595</v>
      </c>
      <c r="C392" t="s">
        <v>257</v>
      </c>
      <c r="D392" t="s">
        <v>32</v>
      </c>
      <c r="E392" t="s">
        <v>27</v>
      </c>
      <c r="F392" t="s">
        <v>258</v>
      </c>
      <c r="G392" s="30">
        <v>0.7</v>
      </c>
      <c r="H392" t="s">
        <v>306</v>
      </c>
      <c r="J392" t="s">
        <v>15</v>
      </c>
      <c r="K392" t="s">
        <v>307</v>
      </c>
      <c r="L392" s="26">
        <v>63750</v>
      </c>
      <c r="M392">
        <v>2</v>
      </c>
    </row>
    <row r="393" spans="1:13" x14ac:dyDescent="0.25">
      <c r="A393" t="s">
        <v>164</v>
      </c>
      <c r="B393" s="25">
        <v>45478</v>
      </c>
      <c r="C393" t="s">
        <v>257</v>
      </c>
      <c r="D393" t="s">
        <v>32</v>
      </c>
      <c r="E393" t="s">
        <v>27</v>
      </c>
      <c r="F393" t="s">
        <v>258</v>
      </c>
      <c r="G393" s="30">
        <v>0.7</v>
      </c>
      <c r="H393" t="s">
        <v>306</v>
      </c>
      <c r="J393" t="s">
        <v>15</v>
      </c>
      <c r="K393" t="s">
        <v>307</v>
      </c>
      <c r="L393" s="26">
        <v>3235200</v>
      </c>
      <c r="M393">
        <v>55</v>
      </c>
    </row>
    <row r="394" spans="1:13" x14ac:dyDescent="0.25">
      <c r="A394" t="s">
        <v>92</v>
      </c>
      <c r="B394" s="25">
        <v>45198</v>
      </c>
      <c r="C394" t="s">
        <v>257</v>
      </c>
      <c r="D394" t="s">
        <v>32</v>
      </c>
      <c r="E394" t="s">
        <v>27</v>
      </c>
      <c r="F394" t="s">
        <v>258</v>
      </c>
      <c r="G394" s="30">
        <v>0.7</v>
      </c>
      <c r="H394" t="s">
        <v>306</v>
      </c>
      <c r="J394" t="s">
        <v>15</v>
      </c>
      <c r="K394" t="s">
        <v>307</v>
      </c>
      <c r="L394" s="26">
        <v>6924938.4000000004</v>
      </c>
      <c r="M394">
        <v>42</v>
      </c>
    </row>
    <row r="395" spans="1:13" x14ac:dyDescent="0.25">
      <c r="A395" t="s">
        <v>30</v>
      </c>
      <c r="B395" s="25">
        <v>45447</v>
      </c>
      <c r="C395" t="s">
        <v>257</v>
      </c>
      <c r="D395" t="s">
        <v>32</v>
      </c>
      <c r="E395" t="s">
        <v>27</v>
      </c>
      <c r="F395" t="s">
        <v>258</v>
      </c>
      <c r="G395" s="30">
        <v>0.7</v>
      </c>
      <c r="H395" t="s">
        <v>306</v>
      </c>
      <c r="J395" t="s">
        <v>15</v>
      </c>
      <c r="K395" t="s">
        <v>307</v>
      </c>
      <c r="L395" s="26">
        <v>47844600</v>
      </c>
      <c r="M395">
        <v>65</v>
      </c>
    </row>
    <row r="396" spans="1:13" x14ac:dyDescent="0.25">
      <c r="A396" t="s">
        <v>30</v>
      </c>
      <c r="B396" s="25">
        <v>45447</v>
      </c>
      <c r="C396" t="s">
        <v>257</v>
      </c>
      <c r="D396" t="s">
        <v>32</v>
      </c>
      <c r="E396" t="s">
        <v>27</v>
      </c>
      <c r="G396" s="30">
        <v>0.7</v>
      </c>
      <c r="H396" t="s">
        <v>306</v>
      </c>
      <c r="J396" t="s">
        <v>15</v>
      </c>
      <c r="K396" t="s">
        <v>307</v>
      </c>
      <c r="L396" s="26">
        <v>45840300</v>
      </c>
      <c r="M396">
        <v>421</v>
      </c>
    </row>
    <row r="397" spans="1:13" x14ac:dyDescent="0.25">
      <c r="A397" t="s">
        <v>101</v>
      </c>
      <c r="B397" s="25">
        <v>45079</v>
      </c>
      <c r="C397" t="s">
        <v>257</v>
      </c>
      <c r="D397" t="s">
        <v>32</v>
      </c>
      <c r="E397" t="s">
        <v>27</v>
      </c>
      <c r="F397" t="s">
        <v>258</v>
      </c>
      <c r="G397" s="30">
        <v>0.7</v>
      </c>
      <c r="H397" t="s">
        <v>306</v>
      </c>
      <c r="J397" t="s">
        <v>15</v>
      </c>
      <c r="K397" t="s">
        <v>307</v>
      </c>
      <c r="L397" s="26">
        <v>299801.25</v>
      </c>
      <c r="M397">
        <v>2</v>
      </c>
    </row>
    <row r="398" spans="1:13" x14ac:dyDescent="0.25">
      <c r="A398" t="s">
        <v>80</v>
      </c>
      <c r="B398" s="25">
        <v>45260</v>
      </c>
      <c r="C398" t="s">
        <v>257</v>
      </c>
      <c r="D398" t="s">
        <v>32</v>
      </c>
      <c r="E398" t="s">
        <v>27</v>
      </c>
      <c r="G398" s="30">
        <v>0.7</v>
      </c>
      <c r="H398" t="s">
        <v>306</v>
      </c>
      <c r="J398" t="s">
        <v>15</v>
      </c>
      <c r="K398" t="s">
        <v>307</v>
      </c>
      <c r="L398" s="26">
        <v>7134300</v>
      </c>
      <c r="M398">
        <v>99</v>
      </c>
    </row>
    <row r="399" spans="1:13" x14ac:dyDescent="0.25">
      <c r="A399" t="s">
        <v>54</v>
      </c>
      <c r="B399" s="25">
        <v>45212</v>
      </c>
      <c r="C399" t="s">
        <v>257</v>
      </c>
      <c r="D399" t="s">
        <v>32</v>
      </c>
      <c r="E399" t="s">
        <v>27</v>
      </c>
      <c r="F399" t="s">
        <v>258</v>
      </c>
      <c r="G399" s="30">
        <v>0.7</v>
      </c>
      <c r="H399" t="s">
        <v>306</v>
      </c>
      <c r="J399" t="s">
        <v>15</v>
      </c>
      <c r="K399" t="s">
        <v>307</v>
      </c>
      <c r="L399" s="26">
        <v>7771221</v>
      </c>
      <c r="M399">
        <v>172</v>
      </c>
    </row>
    <row r="400" spans="1:13" x14ac:dyDescent="0.25">
      <c r="A400" t="s">
        <v>205</v>
      </c>
      <c r="B400" s="25">
        <v>45566</v>
      </c>
      <c r="C400" t="s">
        <v>257</v>
      </c>
      <c r="D400" t="s">
        <v>32</v>
      </c>
      <c r="E400" t="s">
        <v>27</v>
      </c>
      <c r="G400" s="30">
        <v>0.7</v>
      </c>
      <c r="H400" t="s">
        <v>306</v>
      </c>
      <c r="J400" t="s">
        <v>15</v>
      </c>
      <c r="K400" t="s">
        <v>307</v>
      </c>
      <c r="L400" s="26">
        <v>441370</v>
      </c>
      <c r="M400">
        <v>158</v>
      </c>
    </row>
    <row r="401" spans="1:13" x14ac:dyDescent="0.25">
      <c r="A401" t="s">
        <v>57</v>
      </c>
      <c r="B401" s="25">
        <v>45394</v>
      </c>
      <c r="C401" t="s">
        <v>257</v>
      </c>
      <c r="D401" t="s">
        <v>32</v>
      </c>
      <c r="E401" t="s">
        <v>27</v>
      </c>
      <c r="G401" s="30">
        <v>0.7</v>
      </c>
      <c r="H401" t="s">
        <v>306</v>
      </c>
      <c r="J401" t="s">
        <v>15</v>
      </c>
      <c r="K401" t="s">
        <v>307</v>
      </c>
      <c r="L401" s="26">
        <v>3287650</v>
      </c>
      <c r="M401">
        <v>518</v>
      </c>
    </row>
    <row r="402" spans="1:13" x14ac:dyDescent="0.25">
      <c r="A402" t="s">
        <v>66</v>
      </c>
      <c r="B402" s="25">
        <v>45335</v>
      </c>
      <c r="C402" t="s">
        <v>257</v>
      </c>
      <c r="D402" t="s">
        <v>32</v>
      </c>
      <c r="E402" t="s">
        <v>27</v>
      </c>
      <c r="G402" s="30">
        <v>0.7</v>
      </c>
      <c r="H402" t="s">
        <v>306</v>
      </c>
      <c r="J402" t="s">
        <v>15</v>
      </c>
      <c r="K402" t="s">
        <v>307</v>
      </c>
      <c r="L402" s="26">
        <v>9904500</v>
      </c>
      <c r="M402">
        <v>1030</v>
      </c>
    </row>
    <row r="403" spans="1:13" x14ac:dyDescent="0.25">
      <c r="A403" t="s">
        <v>89</v>
      </c>
      <c r="B403" s="25">
        <v>45232</v>
      </c>
      <c r="C403" t="s">
        <v>257</v>
      </c>
      <c r="D403" t="s">
        <v>32</v>
      </c>
      <c r="E403" t="s">
        <v>27</v>
      </c>
      <c r="F403" t="s">
        <v>258</v>
      </c>
      <c r="G403" s="30">
        <v>0.7</v>
      </c>
      <c r="H403" t="s">
        <v>306</v>
      </c>
      <c r="J403" t="s">
        <v>15</v>
      </c>
      <c r="K403" t="s">
        <v>307</v>
      </c>
      <c r="L403" s="26">
        <v>4974750</v>
      </c>
      <c r="M403">
        <v>72</v>
      </c>
    </row>
    <row r="404" spans="1:13" x14ac:dyDescent="0.25">
      <c r="A404" t="s">
        <v>209</v>
      </c>
      <c r="B404" s="25">
        <v>45572</v>
      </c>
      <c r="C404" t="s">
        <v>257</v>
      </c>
      <c r="D404" t="s">
        <v>32</v>
      </c>
      <c r="E404" t="s">
        <v>27</v>
      </c>
      <c r="G404" s="30">
        <v>0.7</v>
      </c>
      <c r="H404" t="s">
        <v>306</v>
      </c>
      <c r="J404" t="s">
        <v>15</v>
      </c>
      <c r="K404" t="s">
        <v>307</v>
      </c>
      <c r="L404" s="26">
        <v>467000</v>
      </c>
      <c r="M404">
        <v>27</v>
      </c>
    </row>
    <row r="405" spans="1:13" x14ac:dyDescent="0.25">
      <c r="A405" t="s">
        <v>63</v>
      </c>
      <c r="B405" s="25">
        <v>45344</v>
      </c>
      <c r="C405" t="s">
        <v>257</v>
      </c>
      <c r="D405" t="s">
        <v>32</v>
      </c>
      <c r="E405" t="s">
        <v>27</v>
      </c>
      <c r="F405" t="s">
        <v>258</v>
      </c>
      <c r="G405" s="30">
        <v>0.7</v>
      </c>
      <c r="H405" t="s">
        <v>306</v>
      </c>
      <c r="J405" t="s">
        <v>15</v>
      </c>
      <c r="K405" t="s">
        <v>307</v>
      </c>
      <c r="L405" s="26">
        <v>2707500</v>
      </c>
      <c r="M405">
        <v>19</v>
      </c>
    </row>
    <row r="406" spans="1:13" x14ac:dyDescent="0.25">
      <c r="A406" t="s">
        <v>57</v>
      </c>
      <c r="B406" s="25">
        <v>45394</v>
      </c>
      <c r="C406" t="s">
        <v>257</v>
      </c>
      <c r="D406" t="s">
        <v>32</v>
      </c>
      <c r="E406" t="s">
        <v>27</v>
      </c>
      <c r="F406" t="s">
        <v>258</v>
      </c>
      <c r="G406" s="30">
        <v>0.7</v>
      </c>
      <c r="H406" t="s">
        <v>306</v>
      </c>
      <c r="J406" t="s">
        <v>15</v>
      </c>
      <c r="K406" t="s">
        <v>307</v>
      </c>
      <c r="L406" s="26">
        <v>10140250</v>
      </c>
      <c r="M406">
        <v>77</v>
      </c>
    </row>
    <row r="407" spans="1:13" x14ac:dyDescent="0.25">
      <c r="A407" t="s">
        <v>54</v>
      </c>
      <c r="B407" s="25">
        <v>45401</v>
      </c>
      <c r="C407" t="s">
        <v>257</v>
      </c>
      <c r="D407" t="s">
        <v>32</v>
      </c>
      <c r="E407" t="s">
        <v>27</v>
      </c>
      <c r="G407" s="30">
        <v>0.7</v>
      </c>
      <c r="H407" t="s">
        <v>306</v>
      </c>
      <c r="J407" t="s">
        <v>15</v>
      </c>
      <c r="K407" t="s">
        <v>307</v>
      </c>
      <c r="L407" s="26">
        <v>6799860</v>
      </c>
      <c r="M407">
        <v>587</v>
      </c>
    </row>
    <row r="408" spans="1:13" x14ac:dyDescent="0.25">
      <c r="A408" t="s">
        <v>66</v>
      </c>
      <c r="B408" s="25">
        <v>45335</v>
      </c>
      <c r="C408" t="s">
        <v>257</v>
      </c>
      <c r="D408" t="s">
        <v>32</v>
      </c>
      <c r="E408" t="s">
        <v>27</v>
      </c>
      <c r="F408" t="s">
        <v>258</v>
      </c>
      <c r="G408" s="30">
        <v>0.7</v>
      </c>
      <c r="H408" t="s">
        <v>306</v>
      </c>
      <c r="J408" t="s">
        <v>15</v>
      </c>
      <c r="K408" t="s">
        <v>307</v>
      </c>
      <c r="L408" s="26">
        <v>3393000</v>
      </c>
      <c r="M408">
        <v>156</v>
      </c>
    </row>
    <row r="409" spans="1:13" x14ac:dyDescent="0.25">
      <c r="A409" t="s">
        <v>69</v>
      </c>
      <c r="B409" s="25">
        <v>45328</v>
      </c>
      <c r="C409" t="s">
        <v>257</v>
      </c>
      <c r="D409" t="s">
        <v>32</v>
      </c>
      <c r="E409" t="s">
        <v>27</v>
      </c>
      <c r="G409" s="30">
        <v>0.7</v>
      </c>
      <c r="H409" t="s">
        <v>306</v>
      </c>
      <c r="J409" t="s">
        <v>15</v>
      </c>
      <c r="K409" t="s">
        <v>307</v>
      </c>
      <c r="L409" s="26">
        <v>4899055</v>
      </c>
      <c r="M409">
        <v>394</v>
      </c>
    </row>
    <row r="410" spans="1:13" x14ac:dyDescent="0.25">
      <c r="A410" t="s">
        <v>60</v>
      </c>
      <c r="B410" s="25">
        <v>45380</v>
      </c>
      <c r="C410" t="s">
        <v>257</v>
      </c>
      <c r="D410" t="s">
        <v>32</v>
      </c>
      <c r="E410" t="s">
        <v>27</v>
      </c>
      <c r="F410" t="s">
        <v>258</v>
      </c>
      <c r="G410" s="30">
        <v>0.7</v>
      </c>
      <c r="H410" t="s">
        <v>306</v>
      </c>
      <c r="J410" t="s">
        <v>15</v>
      </c>
      <c r="K410" t="s">
        <v>307</v>
      </c>
      <c r="L410" s="26">
        <v>12790750</v>
      </c>
      <c r="M410">
        <v>178</v>
      </c>
    </row>
    <row r="411" spans="1:13" x14ac:dyDescent="0.25">
      <c r="A411" t="s">
        <v>63</v>
      </c>
      <c r="B411" s="25">
        <v>45344</v>
      </c>
      <c r="C411" t="s">
        <v>257</v>
      </c>
      <c r="D411" t="s">
        <v>32</v>
      </c>
      <c r="E411" t="s">
        <v>27</v>
      </c>
      <c r="G411" s="30">
        <v>0.7</v>
      </c>
      <c r="H411" t="s">
        <v>306</v>
      </c>
      <c r="J411" t="s">
        <v>15</v>
      </c>
      <c r="K411" t="s">
        <v>307</v>
      </c>
      <c r="L411" s="26">
        <v>2031100</v>
      </c>
      <c r="M411">
        <v>110</v>
      </c>
    </row>
    <row r="412" spans="1:13" x14ac:dyDescent="0.25">
      <c r="A412" t="s">
        <v>172</v>
      </c>
      <c r="B412" s="25">
        <v>45485</v>
      </c>
      <c r="C412" t="s">
        <v>257</v>
      </c>
      <c r="D412" t="s">
        <v>32</v>
      </c>
      <c r="E412" t="s">
        <v>27</v>
      </c>
      <c r="F412" t="s">
        <v>258</v>
      </c>
      <c r="G412" s="30">
        <v>0.7</v>
      </c>
      <c r="H412" t="s">
        <v>306</v>
      </c>
      <c r="J412" t="s">
        <v>15</v>
      </c>
      <c r="K412" t="s">
        <v>307</v>
      </c>
      <c r="L412" s="26">
        <v>600400</v>
      </c>
      <c r="M412">
        <v>14</v>
      </c>
    </row>
    <row r="413" spans="1:13" x14ac:dyDescent="0.25">
      <c r="A413" t="s">
        <v>80</v>
      </c>
      <c r="B413" s="25">
        <v>45260</v>
      </c>
      <c r="C413" t="s">
        <v>257</v>
      </c>
      <c r="D413" t="s">
        <v>32</v>
      </c>
      <c r="E413" t="s">
        <v>27</v>
      </c>
      <c r="F413" t="s">
        <v>258</v>
      </c>
      <c r="G413" s="30">
        <v>0.7</v>
      </c>
      <c r="H413" t="s">
        <v>306</v>
      </c>
      <c r="J413" t="s">
        <v>15</v>
      </c>
      <c r="K413" t="s">
        <v>307</v>
      </c>
      <c r="L413" s="26">
        <v>10263600</v>
      </c>
      <c r="M413">
        <v>35</v>
      </c>
    </row>
    <row r="414" spans="1:13" x14ac:dyDescent="0.25">
      <c r="A414" t="s">
        <v>54</v>
      </c>
      <c r="B414" s="25">
        <v>45212</v>
      </c>
      <c r="C414" t="s">
        <v>257</v>
      </c>
      <c r="D414" t="s">
        <v>32</v>
      </c>
      <c r="E414" t="s">
        <v>27</v>
      </c>
      <c r="G414" s="30">
        <v>0.7</v>
      </c>
      <c r="H414" t="s">
        <v>306</v>
      </c>
      <c r="J414" t="s">
        <v>15</v>
      </c>
      <c r="K414" t="s">
        <v>307</v>
      </c>
      <c r="L414" s="26">
        <v>4487508</v>
      </c>
      <c r="M414">
        <v>851</v>
      </c>
    </row>
    <row r="415" spans="1:13" x14ac:dyDescent="0.25">
      <c r="A415" t="s">
        <v>77</v>
      </c>
      <c r="B415" s="25">
        <v>45267</v>
      </c>
      <c r="C415" t="s">
        <v>257</v>
      </c>
      <c r="D415" t="s">
        <v>32</v>
      </c>
      <c r="E415" t="s">
        <v>27</v>
      </c>
      <c r="F415" t="s">
        <v>258</v>
      </c>
      <c r="G415" s="30">
        <v>0.7</v>
      </c>
      <c r="H415" t="s">
        <v>306</v>
      </c>
      <c r="J415" t="s">
        <v>15</v>
      </c>
      <c r="K415" t="s">
        <v>307</v>
      </c>
      <c r="L415" s="26">
        <v>1800400</v>
      </c>
      <c r="M415">
        <v>12</v>
      </c>
    </row>
    <row r="416" spans="1:13" x14ac:dyDescent="0.25">
      <c r="A416" t="s">
        <v>83</v>
      </c>
      <c r="B416" s="25">
        <v>45252</v>
      </c>
      <c r="C416" t="s">
        <v>257</v>
      </c>
      <c r="D416" t="s">
        <v>32</v>
      </c>
      <c r="E416" t="s">
        <v>27</v>
      </c>
      <c r="G416" s="30">
        <v>0.7</v>
      </c>
      <c r="H416" t="s">
        <v>306</v>
      </c>
      <c r="J416" t="s">
        <v>15</v>
      </c>
      <c r="K416" t="s">
        <v>307</v>
      </c>
      <c r="L416" s="26">
        <v>12381600</v>
      </c>
      <c r="M416">
        <v>545</v>
      </c>
    </row>
    <row r="417" spans="1:13" x14ac:dyDescent="0.25">
      <c r="A417" t="s">
        <v>83</v>
      </c>
      <c r="B417" s="25">
        <v>45468</v>
      </c>
      <c r="C417" t="s">
        <v>257</v>
      </c>
      <c r="D417" t="s">
        <v>32</v>
      </c>
      <c r="E417" t="s">
        <v>27</v>
      </c>
      <c r="F417" t="s">
        <v>258</v>
      </c>
      <c r="G417" s="30">
        <v>0.7</v>
      </c>
      <c r="H417" t="s">
        <v>306</v>
      </c>
      <c r="J417" t="s">
        <v>15</v>
      </c>
      <c r="K417" t="s">
        <v>307</v>
      </c>
      <c r="L417" s="26">
        <v>17172810</v>
      </c>
      <c r="M417">
        <v>34</v>
      </c>
    </row>
    <row r="418" spans="1:13" x14ac:dyDescent="0.25">
      <c r="A418" t="s">
        <v>69</v>
      </c>
      <c r="B418" s="25">
        <v>45328</v>
      </c>
      <c r="C418" t="s">
        <v>257</v>
      </c>
      <c r="D418" t="s">
        <v>32</v>
      </c>
      <c r="E418" t="s">
        <v>27</v>
      </c>
      <c r="F418" t="s">
        <v>258</v>
      </c>
      <c r="G418" s="30">
        <v>0.7</v>
      </c>
      <c r="H418" t="s">
        <v>306</v>
      </c>
      <c r="J418" t="s">
        <v>15</v>
      </c>
      <c r="K418" t="s">
        <v>307</v>
      </c>
      <c r="L418" s="26">
        <v>24032585</v>
      </c>
      <c r="M418">
        <v>38</v>
      </c>
    </row>
    <row r="419" spans="1:13" x14ac:dyDescent="0.25">
      <c r="A419" t="s">
        <v>74</v>
      </c>
      <c r="B419" s="25">
        <v>45275</v>
      </c>
      <c r="C419" t="s">
        <v>257</v>
      </c>
      <c r="D419" t="s">
        <v>32</v>
      </c>
      <c r="E419" t="s">
        <v>27</v>
      </c>
      <c r="G419" s="30">
        <v>0.7</v>
      </c>
      <c r="H419" t="s">
        <v>306</v>
      </c>
      <c r="J419" t="s">
        <v>15</v>
      </c>
      <c r="K419" t="s">
        <v>307</v>
      </c>
      <c r="L419" s="26">
        <v>17900900</v>
      </c>
      <c r="M419">
        <v>775</v>
      </c>
    </row>
    <row r="420" spans="1:13" x14ac:dyDescent="0.25">
      <c r="A420" t="s">
        <v>172</v>
      </c>
      <c r="B420" s="25">
        <v>45485</v>
      </c>
      <c r="C420" t="s">
        <v>257</v>
      </c>
      <c r="D420" t="s">
        <v>32</v>
      </c>
      <c r="E420" t="s">
        <v>27</v>
      </c>
      <c r="G420" s="30">
        <v>0.7</v>
      </c>
      <c r="H420" t="s">
        <v>306</v>
      </c>
      <c r="J420" t="s">
        <v>15</v>
      </c>
      <c r="K420" t="s">
        <v>307</v>
      </c>
      <c r="L420" s="26">
        <v>723200</v>
      </c>
      <c r="M420">
        <v>108</v>
      </c>
    </row>
    <row r="421" spans="1:13" x14ac:dyDescent="0.25">
      <c r="A421" t="s">
        <v>77</v>
      </c>
      <c r="B421" s="25">
        <v>45267</v>
      </c>
      <c r="C421" t="s">
        <v>257</v>
      </c>
      <c r="D421" t="s">
        <v>32</v>
      </c>
      <c r="E421" t="s">
        <v>27</v>
      </c>
      <c r="G421" s="30">
        <v>0.7</v>
      </c>
      <c r="H421" t="s">
        <v>306</v>
      </c>
      <c r="J421" t="s">
        <v>15</v>
      </c>
      <c r="K421" t="s">
        <v>307</v>
      </c>
      <c r="L421" s="26">
        <v>2423400</v>
      </c>
      <c r="M421">
        <v>68</v>
      </c>
    </row>
    <row r="422" spans="1:13" x14ac:dyDescent="0.25">
      <c r="A422" t="s">
        <v>89</v>
      </c>
      <c r="B422" s="25">
        <v>45232</v>
      </c>
      <c r="C422" t="s">
        <v>257</v>
      </c>
      <c r="D422" t="s">
        <v>32</v>
      </c>
      <c r="E422" t="s">
        <v>27</v>
      </c>
      <c r="G422" s="30">
        <v>0.7</v>
      </c>
      <c r="H422" t="s">
        <v>306</v>
      </c>
      <c r="J422" t="s">
        <v>15</v>
      </c>
      <c r="K422" t="s">
        <v>307</v>
      </c>
      <c r="L422" s="26">
        <v>6322050</v>
      </c>
      <c r="M422">
        <v>416</v>
      </c>
    </row>
    <row r="423" spans="1:13" x14ac:dyDescent="0.25">
      <c r="A423" t="s">
        <v>211</v>
      </c>
      <c r="B423" s="25">
        <v>45582</v>
      </c>
      <c r="C423" t="s">
        <v>257</v>
      </c>
      <c r="D423" t="s">
        <v>32</v>
      </c>
      <c r="E423" t="s">
        <v>27</v>
      </c>
      <c r="G423" s="30">
        <v>0.7</v>
      </c>
      <c r="H423" t="s">
        <v>306</v>
      </c>
      <c r="J423" t="s">
        <v>15</v>
      </c>
      <c r="K423" t="s">
        <v>307</v>
      </c>
      <c r="L423" s="26">
        <v>1342250</v>
      </c>
      <c r="M423">
        <v>419</v>
      </c>
    </row>
    <row r="424" spans="1:13" x14ac:dyDescent="0.25">
      <c r="A424" t="s">
        <v>211</v>
      </c>
      <c r="B424" s="25">
        <v>45582</v>
      </c>
      <c r="C424" t="s">
        <v>257</v>
      </c>
      <c r="D424" t="s">
        <v>32</v>
      </c>
      <c r="E424" t="s">
        <v>27</v>
      </c>
      <c r="F424" t="s">
        <v>258</v>
      </c>
      <c r="G424" s="30">
        <v>0.7</v>
      </c>
      <c r="H424" t="s">
        <v>306</v>
      </c>
      <c r="J424" t="s">
        <v>15</v>
      </c>
      <c r="K424" t="s">
        <v>307</v>
      </c>
      <c r="L424" s="26">
        <v>3438400</v>
      </c>
      <c r="M424">
        <v>69</v>
      </c>
    </row>
    <row r="425" spans="1:13" x14ac:dyDescent="0.25">
      <c r="A425" t="s">
        <v>92</v>
      </c>
      <c r="B425" s="25">
        <v>45198</v>
      </c>
      <c r="C425" t="s">
        <v>257</v>
      </c>
      <c r="D425" t="s">
        <v>32</v>
      </c>
      <c r="E425" t="s">
        <v>27</v>
      </c>
      <c r="G425" s="30">
        <v>0.7</v>
      </c>
      <c r="H425" t="s">
        <v>306</v>
      </c>
      <c r="J425" t="s">
        <v>15</v>
      </c>
      <c r="K425" t="s">
        <v>307</v>
      </c>
      <c r="L425" s="26">
        <v>6022357.2000000002</v>
      </c>
      <c r="M425">
        <v>178</v>
      </c>
    </row>
    <row r="426" spans="1:13" x14ac:dyDescent="0.25">
      <c r="A426" t="s">
        <v>209</v>
      </c>
      <c r="B426" s="25">
        <v>45572</v>
      </c>
      <c r="C426" t="s">
        <v>257</v>
      </c>
      <c r="D426" t="s">
        <v>32</v>
      </c>
      <c r="E426" t="s">
        <v>27</v>
      </c>
      <c r="F426" t="s">
        <v>258</v>
      </c>
      <c r="G426" s="30">
        <v>0.7</v>
      </c>
      <c r="H426" t="s">
        <v>306</v>
      </c>
      <c r="J426" t="s">
        <v>15</v>
      </c>
      <c r="K426" t="s">
        <v>307</v>
      </c>
      <c r="L426" s="26">
        <v>1732000</v>
      </c>
      <c r="M426">
        <v>9</v>
      </c>
    </row>
    <row r="427" spans="1:13" x14ac:dyDescent="0.25">
      <c r="A427" t="s">
        <v>205</v>
      </c>
      <c r="B427" s="25">
        <v>45566</v>
      </c>
      <c r="C427" t="s">
        <v>257</v>
      </c>
      <c r="D427" t="s">
        <v>32</v>
      </c>
      <c r="E427" t="s">
        <v>27</v>
      </c>
      <c r="F427" t="s">
        <v>258</v>
      </c>
      <c r="G427" s="30">
        <v>0.7</v>
      </c>
      <c r="H427" t="s">
        <v>306</v>
      </c>
      <c r="J427" t="s">
        <v>15</v>
      </c>
      <c r="K427" t="s">
        <v>307</v>
      </c>
      <c r="L427" s="26">
        <v>1507175</v>
      </c>
      <c r="M427">
        <v>33</v>
      </c>
    </row>
    <row r="428" spans="1:13" x14ac:dyDescent="0.25">
      <c r="A428" t="s">
        <v>101</v>
      </c>
      <c r="B428" s="25">
        <v>45079</v>
      </c>
      <c r="C428" t="s">
        <v>257</v>
      </c>
      <c r="D428" t="s">
        <v>32</v>
      </c>
      <c r="E428" t="s">
        <v>27</v>
      </c>
      <c r="G428" s="30">
        <v>0.7</v>
      </c>
      <c r="H428" t="s">
        <v>306</v>
      </c>
      <c r="J428" t="s">
        <v>15</v>
      </c>
      <c r="K428" t="s">
        <v>307</v>
      </c>
      <c r="L428" s="26">
        <v>260617.5</v>
      </c>
      <c r="M428">
        <v>8</v>
      </c>
    </row>
    <row r="429" spans="1:13" x14ac:dyDescent="0.25">
      <c r="A429" t="s">
        <v>50</v>
      </c>
      <c r="B429" s="25">
        <v>45408</v>
      </c>
      <c r="C429" t="s">
        <v>257</v>
      </c>
      <c r="D429" t="s">
        <v>32</v>
      </c>
      <c r="E429" t="s">
        <v>27</v>
      </c>
      <c r="F429" t="s">
        <v>258</v>
      </c>
      <c r="G429" s="30">
        <v>0.7</v>
      </c>
      <c r="H429" t="s">
        <v>306</v>
      </c>
      <c r="J429" t="s">
        <v>15</v>
      </c>
      <c r="K429" t="s">
        <v>307</v>
      </c>
      <c r="L429" s="26">
        <v>18002500</v>
      </c>
      <c r="M429">
        <v>213</v>
      </c>
    </row>
    <row r="430" spans="1:13" x14ac:dyDescent="0.25">
      <c r="A430" t="s">
        <v>54</v>
      </c>
      <c r="B430" s="25">
        <v>45401</v>
      </c>
      <c r="C430" t="s">
        <v>257</v>
      </c>
      <c r="D430" t="s">
        <v>32</v>
      </c>
      <c r="E430" t="s">
        <v>27</v>
      </c>
      <c r="F430" t="s">
        <v>258</v>
      </c>
      <c r="G430" s="30">
        <v>0.7</v>
      </c>
      <c r="H430" t="s">
        <v>306</v>
      </c>
      <c r="J430" t="s">
        <v>15</v>
      </c>
      <c r="K430" t="s">
        <v>307</v>
      </c>
      <c r="L430" s="26">
        <v>13832265</v>
      </c>
      <c r="M430">
        <v>69</v>
      </c>
    </row>
    <row r="431" spans="1:13" x14ac:dyDescent="0.25">
      <c r="A431" t="s">
        <v>104</v>
      </c>
      <c r="B431" s="25">
        <v>45041</v>
      </c>
      <c r="C431" t="s">
        <v>257</v>
      </c>
      <c r="D431" t="s">
        <v>32</v>
      </c>
      <c r="E431" t="s">
        <v>27</v>
      </c>
      <c r="F431" t="s">
        <v>258</v>
      </c>
      <c r="G431" s="30">
        <v>0.7</v>
      </c>
      <c r="H431" t="s">
        <v>306</v>
      </c>
      <c r="J431" t="s">
        <v>15</v>
      </c>
      <c r="K431" t="s">
        <v>307</v>
      </c>
      <c r="L431" s="26">
        <v>739695.6</v>
      </c>
      <c r="M431">
        <v>8</v>
      </c>
    </row>
    <row r="432" spans="1:13" x14ac:dyDescent="0.25">
      <c r="A432" t="s">
        <v>74</v>
      </c>
      <c r="B432" s="25">
        <v>45275</v>
      </c>
      <c r="C432" t="s">
        <v>257</v>
      </c>
      <c r="D432" t="s">
        <v>32</v>
      </c>
      <c r="E432" t="s">
        <v>27</v>
      </c>
      <c r="F432" t="s">
        <v>258</v>
      </c>
      <c r="G432" s="30">
        <v>0.7</v>
      </c>
      <c r="H432" t="s">
        <v>306</v>
      </c>
      <c r="J432" t="s">
        <v>15</v>
      </c>
      <c r="K432" t="s">
        <v>307</v>
      </c>
      <c r="L432" s="26">
        <v>11452850</v>
      </c>
      <c r="M432">
        <v>126</v>
      </c>
    </row>
    <row r="433" spans="1:13" x14ac:dyDescent="0.25">
      <c r="A433" t="s">
        <v>164</v>
      </c>
      <c r="B433" s="25">
        <v>45478</v>
      </c>
      <c r="C433" t="s">
        <v>257</v>
      </c>
      <c r="D433" t="s">
        <v>32</v>
      </c>
      <c r="E433" t="s">
        <v>27</v>
      </c>
      <c r="G433" s="30">
        <v>0.7</v>
      </c>
      <c r="H433" t="s">
        <v>306</v>
      </c>
      <c r="J433" t="s">
        <v>15</v>
      </c>
      <c r="K433" t="s">
        <v>307</v>
      </c>
      <c r="L433" s="26">
        <v>2424000</v>
      </c>
      <c r="M433">
        <v>728</v>
      </c>
    </row>
    <row r="434" spans="1:13" x14ac:dyDescent="0.25">
      <c r="A434" t="s">
        <v>60</v>
      </c>
      <c r="B434" s="25">
        <v>45380</v>
      </c>
      <c r="C434" t="s">
        <v>257</v>
      </c>
      <c r="D434" t="s">
        <v>32</v>
      </c>
      <c r="E434" t="s">
        <v>27</v>
      </c>
      <c r="G434" s="30">
        <v>0.7</v>
      </c>
      <c r="H434" t="s">
        <v>306</v>
      </c>
      <c r="J434" t="s">
        <v>15</v>
      </c>
      <c r="K434" t="s">
        <v>307</v>
      </c>
      <c r="L434" s="26">
        <v>7207375</v>
      </c>
      <c r="M434">
        <v>1222</v>
      </c>
    </row>
    <row r="435" spans="1:13" x14ac:dyDescent="0.25">
      <c r="A435" t="s">
        <v>175</v>
      </c>
      <c r="B435" s="25">
        <v>45503</v>
      </c>
      <c r="C435" t="s">
        <v>257</v>
      </c>
      <c r="D435" t="s">
        <v>32</v>
      </c>
      <c r="E435" t="s">
        <v>27</v>
      </c>
      <c r="G435" s="30">
        <v>0.7</v>
      </c>
      <c r="H435" t="s">
        <v>306</v>
      </c>
      <c r="J435" t="s">
        <v>15</v>
      </c>
      <c r="K435" t="s">
        <v>307</v>
      </c>
      <c r="L435" s="26">
        <v>141329</v>
      </c>
      <c r="M435">
        <v>20</v>
      </c>
    </row>
    <row r="436" spans="1:13" x14ac:dyDescent="0.25">
      <c r="A436" t="s">
        <v>169</v>
      </c>
      <c r="B436" s="25">
        <v>45490</v>
      </c>
      <c r="C436" t="s">
        <v>257</v>
      </c>
      <c r="D436" t="s">
        <v>32</v>
      </c>
      <c r="E436" t="s">
        <v>27</v>
      </c>
      <c r="G436" s="30">
        <v>0.7</v>
      </c>
      <c r="H436" t="s">
        <v>306</v>
      </c>
      <c r="J436" t="s">
        <v>15</v>
      </c>
      <c r="K436" t="s">
        <v>307</v>
      </c>
      <c r="L436" s="26">
        <v>1650</v>
      </c>
      <c r="M436">
        <v>1</v>
      </c>
    </row>
    <row r="437" spans="1:13" x14ac:dyDescent="0.25">
      <c r="A437" t="s">
        <v>86</v>
      </c>
      <c r="B437" s="25">
        <v>45251</v>
      </c>
      <c r="C437" t="s">
        <v>257</v>
      </c>
      <c r="D437" t="s">
        <v>32</v>
      </c>
      <c r="E437" t="s">
        <v>27</v>
      </c>
      <c r="G437" s="30">
        <v>0.7</v>
      </c>
      <c r="H437" t="s">
        <v>306</v>
      </c>
      <c r="J437" t="s">
        <v>15</v>
      </c>
      <c r="K437" t="s">
        <v>307</v>
      </c>
      <c r="L437" s="26">
        <v>4027750</v>
      </c>
      <c r="M437">
        <v>156</v>
      </c>
    </row>
    <row r="438" spans="1:13" x14ac:dyDescent="0.25">
      <c r="A438" t="s">
        <v>104</v>
      </c>
      <c r="B438" s="25">
        <v>45041</v>
      </c>
      <c r="C438" t="s">
        <v>257</v>
      </c>
      <c r="D438" t="s">
        <v>32</v>
      </c>
      <c r="E438" t="s">
        <v>27</v>
      </c>
      <c r="G438" s="30">
        <v>0.7</v>
      </c>
      <c r="H438" t="s">
        <v>306</v>
      </c>
      <c r="J438" t="s">
        <v>15</v>
      </c>
      <c r="K438" t="s">
        <v>307</v>
      </c>
      <c r="L438" s="26">
        <v>627766.80000000005</v>
      </c>
      <c r="M438">
        <v>23</v>
      </c>
    </row>
    <row r="439" spans="1:13" x14ac:dyDescent="0.25">
      <c r="A439" t="s">
        <v>83</v>
      </c>
      <c r="B439" s="25">
        <v>45468</v>
      </c>
      <c r="C439" t="s">
        <v>257</v>
      </c>
      <c r="D439" t="s">
        <v>32</v>
      </c>
      <c r="E439" t="s">
        <v>27</v>
      </c>
      <c r="G439" s="30">
        <v>0.7</v>
      </c>
      <c r="H439" t="s">
        <v>306</v>
      </c>
      <c r="J439" t="s">
        <v>15</v>
      </c>
      <c r="K439" t="s">
        <v>307</v>
      </c>
      <c r="L439" s="26">
        <v>3274020</v>
      </c>
      <c r="M439">
        <v>294</v>
      </c>
    </row>
    <row r="440" spans="1:13" x14ac:dyDescent="0.25">
      <c r="A440" t="s">
        <v>72</v>
      </c>
      <c r="B440" s="25">
        <v>45288</v>
      </c>
      <c r="C440" t="s">
        <v>257</v>
      </c>
      <c r="D440" t="s">
        <v>32</v>
      </c>
      <c r="E440" t="s">
        <v>27</v>
      </c>
      <c r="F440" t="s">
        <v>258</v>
      </c>
      <c r="G440" s="30">
        <v>0.7</v>
      </c>
      <c r="H440" t="s">
        <v>306</v>
      </c>
      <c r="J440" t="s">
        <v>15</v>
      </c>
      <c r="K440" t="s">
        <v>307</v>
      </c>
      <c r="L440" s="26">
        <v>511750</v>
      </c>
      <c r="M440">
        <v>6</v>
      </c>
    </row>
    <row r="441" spans="1:13" x14ac:dyDescent="0.25">
      <c r="A441" t="s">
        <v>86</v>
      </c>
      <c r="B441" s="25">
        <v>45251</v>
      </c>
      <c r="C441" t="s">
        <v>257</v>
      </c>
      <c r="D441" t="s">
        <v>32</v>
      </c>
      <c r="E441" t="s">
        <v>27</v>
      </c>
      <c r="F441" t="s">
        <v>258</v>
      </c>
      <c r="G441" s="30">
        <v>0.7</v>
      </c>
      <c r="H441" t="s">
        <v>306</v>
      </c>
      <c r="J441" t="s">
        <v>15</v>
      </c>
      <c r="K441" t="s">
        <v>307</v>
      </c>
      <c r="L441" s="26">
        <v>11801750</v>
      </c>
      <c r="M441">
        <v>18</v>
      </c>
    </row>
    <row r="442" spans="1:13" x14ac:dyDescent="0.25">
      <c r="A442" t="s">
        <v>164</v>
      </c>
      <c r="B442" s="25">
        <v>45478</v>
      </c>
      <c r="C442" t="s">
        <v>257</v>
      </c>
      <c r="D442" t="s">
        <v>32</v>
      </c>
      <c r="E442" t="s">
        <v>27</v>
      </c>
      <c r="F442" t="s">
        <v>258</v>
      </c>
      <c r="G442" s="30">
        <v>0.8</v>
      </c>
      <c r="H442" t="s">
        <v>306</v>
      </c>
      <c r="I442">
        <v>0.8</v>
      </c>
      <c r="J442" t="s">
        <v>228</v>
      </c>
      <c r="K442" t="s">
        <v>314</v>
      </c>
      <c r="L442" s="26">
        <v>2075600</v>
      </c>
      <c r="M442">
        <v>1</v>
      </c>
    </row>
    <row r="443" spans="1:13" x14ac:dyDescent="0.25">
      <c r="A443" t="s">
        <v>172</v>
      </c>
      <c r="B443" s="25">
        <v>45485</v>
      </c>
      <c r="C443" t="s">
        <v>257</v>
      </c>
      <c r="D443" t="s">
        <v>32</v>
      </c>
      <c r="E443" t="s">
        <v>27</v>
      </c>
      <c r="F443" t="s">
        <v>258</v>
      </c>
      <c r="G443" s="30">
        <v>0.8</v>
      </c>
      <c r="H443" t="s">
        <v>306</v>
      </c>
      <c r="I443">
        <v>0.8</v>
      </c>
      <c r="J443" t="s">
        <v>228</v>
      </c>
      <c r="K443" t="s">
        <v>314</v>
      </c>
      <c r="L443" s="26">
        <v>640400</v>
      </c>
      <c r="M443">
        <v>1</v>
      </c>
    </row>
    <row r="444" spans="1:13" x14ac:dyDescent="0.25">
      <c r="A444" t="s">
        <v>69</v>
      </c>
      <c r="B444" s="25">
        <v>45328</v>
      </c>
      <c r="C444" t="s">
        <v>257</v>
      </c>
      <c r="D444" t="s">
        <v>32</v>
      </c>
      <c r="E444" t="s">
        <v>27</v>
      </c>
      <c r="G444" s="30">
        <v>0.8</v>
      </c>
      <c r="H444" t="s">
        <v>306</v>
      </c>
      <c r="J444" t="s">
        <v>15</v>
      </c>
      <c r="K444" t="s">
        <v>307</v>
      </c>
      <c r="L444" s="26">
        <v>6328200</v>
      </c>
      <c r="M444">
        <v>498</v>
      </c>
    </row>
    <row r="445" spans="1:13" x14ac:dyDescent="0.25">
      <c r="A445" t="s">
        <v>66</v>
      </c>
      <c r="B445" s="25">
        <v>45335</v>
      </c>
      <c r="C445" t="s">
        <v>257</v>
      </c>
      <c r="D445" t="s">
        <v>32</v>
      </c>
      <c r="E445" t="s">
        <v>27</v>
      </c>
      <c r="F445" t="s">
        <v>258</v>
      </c>
      <c r="G445" s="30">
        <v>0.8</v>
      </c>
      <c r="H445" t="s">
        <v>306</v>
      </c>
      <c r="J445" t="s">
        <v>15</v>
      </c>
      <c r="K445" t="s">
        <v>307</v>
      </c>
      <c r="L445" s="26">
        <v>47475000</v>
      </c>
      <c r="M445">
        <v>177</v>
      </c>
    </row>
    <row r="446" spans="1:13" x14ac:dyDescent="0.25">
      <c r="A446" t="s">
        <v>72</v>
      </c>
      <c r="B446" s="25">
        <v>45288</v>
      </c>
      <c r="C446" t="s">
        <v>257</v>
      </c>
      <c r="D446" t="s">
        <v>32</v>
      </c>
      <c r="E446" t="s">
        <v>27</v>
      </c>
      <c r="F446" t="s">
        <v>258</v>
      </c>
      <c r="G446" s="30">
        <v>0.8</v>
      </c>
      <c r="H446" t="s">
        <v>306</v>
      </c>
      <c r="J446" t="s">
        <v>15</v>
      </c>
      <c r="K446" t="s">
        <v>307</v>
      </c>
      <c r="L446" s="26">
        <v>210750</v>
      </c>
      <c r="M446">
        <v>5</v>
      </c>
    </row>
    <row r="447" spans="1:13" x14ac:dyDescent="0.25">
      <c r="A447" t="s">
        <v>77</v>
      </c>
      <c r="B447" s="25">
        <v>45267</v>
      </c>
      <c r="C447" t="s">
        <v>257</v>
      </c>
      <c r="D447" t="s">
        <v>32</v>
      </c>
      <c r="E447" t="s">
        <v>27</v>
      </c>
      <c r="G447" s="30">
        <v>0.8</v>
      </c>
      <c r="H447" t="s">
        <v>306</v>
      </c>
      <c r="J447" t="s">
        <v>15</v>
      </c>
      <c r="K447" t="s">
        <v>307</v>
      </c>
      <c r="L447" s="26">
        <v>1943200</v>
      </c>
      <c r="M447">
        <v>61</v>
      </c>
    </row>
    <row r="448" spans="1:13" x14ac:dyDescent="0.25">
      <c r="A448" t="s">
        <v>209</v>
      </c>
      <c r="B448" s="25">
        <v>45572</v>
      </c>
      <c r="C448" t="s">
        <v>257</v>
      </c>
      <c r="D448" t="s">
        <v>32</v>
      </c>
      <c r="E448" t="s">
        <v>27</v>
      </c>
      <c r="G448" s="30">
        <v>0.8</v>
      </c>
      <c r="H448" t="s">
        <v>306</v>
      </c>
      <c r="J448" t="s">
        <v>15</v>
      </c>
      <c r="K448" t="s">
        <v>307</v>
      </c>
      <c r="L448" s="26">
        <v>1750000</v>
      </c>
      <c r="M448">
        <v>38</v>
      </c>
    </row>
    <row r="449" spans="1:13" x14ac:dyDescent="0.25">
      <c r="A449" t="s">
        <v>80</v>
      </c>
      <c r="B449" s="25">
        <v>45260</v>
      </c>
      <c r="C449" t="s">
        <v>257</v>
      </c>
      <c r="D449" t="s">
        <v>32</v>
      </c>
      <c r="E449" t="s">
        <v>27</v>
      </c>
      <c r="G449" s="30">
        <v>0.8</v>
      </c>
      <c r="H449" t="s">
        <v>306</v>
      </c>
      <c r="J449" t="s">
        <v>15</v>
      </c>
      <c r="K449" t="s">
        <v>307</v>
      </c>
      <c r="L449" s="26">
        <v>9108900</v>
      </c>
      <c r="M449">
        <v>107</v>
      </c>
    </row>
    <row r="450" spans="1:13" x14ac:dyDescent="0.25">
      <c r="A450" t="s">
        <v>66</v>
      </c>
      <c r="B450" s="25">
        <v>45335</v>
      </c>
      <c r="C450" t="s">
        <v>257</v>
      </c>
      <c r="D450" t="s">
        <v>32</v>
      </c>
      <c r="E450" t="s">
        <v>27</v>
      </c>
      <c r="G450" s="30">
        <v>0.8</v>
      </c>
      <c r="H450" t="s">
        <v>306</v>
      </c>
      <c r="J450" t="s">
        <v>15</v>
      </c>
      <c r="K450" t="s">
        <v>307</v>
      </c>
      <c r="L450" s="26">
        <v>9517500</v>
      </c>
      <c r="M450">
        <v>1135</v>
      </c>
    </row>
    <row r="451" spans="1:13" x14ac:dyDescent="0.25">
      <c r="A451" t="s">
        <v>104</v>
      </c>
      <c r="B451" s="25">
        <v>45041</v>
      </c>
      <c r="C451" t="s">
        <v>257</v>
      </c>
      <c r="D451" t="s">
        <v>32</v>
      </c>
      <c r="E451" t="s">
        <v>27</v>
      </c>
      <c r="G451" s="30">
        <v>0.8</v>
      </c>
      <c r="H451" t="s">
        <v>306</v>
      </c>
      <c r="J451" t="s">
        <v>15</v>
      </c>
      <c r="K451" t="s">
        <v>307</v>
      </c>
      <c r="L451" s="26">
        <v>553922.4</v>
      </c>
      <c r="M451">
        <v>22</v>
      </c>
    </row>
    <row r="452" spans="1:13" x14ac:dyDescent="0.25">
      <c r="A452" t="s">
        <v>209</v>
      </c>
      <c r="B452" s="25">
        <v>45572</v>
      </c>
      <c r="C452" t="s">
        <v>257</v>
      </c>
      <c r="D452" t="s">
        <v>32</v>
      </c>
      <c r="E452" t="s">
        <v>27</v>
      </c>
      <c r="F452" t="s">
        <v>258</v>
      </c>
      <c r="G452" s="30">
        <v>0.8</v>
      </c>
      <c r="H452" t="s">
        <v>306</v>
      </c>
      <c r="J452" t="s">
        <v>15</v>
      </c>
      <c r="K452" t="s">
        <v>307</v>
      </c>
      <c r="L452" s="26">
        <v>479000</v>
      </c>
      <c r="M452">
        <v>7</v>
      </c>
    </row>
    <row r="453" spans="1:13" x14ac:dyDescent="0.25">
      <c r="A453" t="s">
        <v>74</v>
      </c>
      <c r="B453" s="25">
        <v>45275</v>
      </c>
      <c r="C453" t="s">
        <v>257</v>
      </c>
      <c r="D453" t="s">
        <v>32</v>
      </c>
      <c r="E453" t="s">
        <v>27</v>
      </c>
      <c r="F453" t="s">
        <v>258</v>
      </c>
      <c r="G453" s="30">
        <v>0.8</v>
      </c>
      <c r="H453" t="s">
        <v>306</v>
      </c>
      <c r="J453" t="s">
        <v>15</v>
      </c>
      <c r="K453" t="s">
        <v>307</v>
      </c>
      <c r="L453" s="26">
        <v>44299150</v>
      </c>
      <c r="M453">
        <v>124</v>
      </c>
    </row>
    <row r="454" spans="1:13" x14ac:dyDescent="0.25">
      <c r="A454" t="s">
        <v>92</v>
      </c>
      <c r="B454" s="25">
        <v>45198</v>
      </c>
      <c r="C454" t="s">
        <v>257</v>
      </c>
      <c r="D454" t="s">
        <v>32</v>
      </c>
      <c r="E454" t="s">
        <v>27</v>
      </c>
      <c r="F454" t="s">
        <v>258</v>
      </c>
      <c r="G454" s="30">
        <v>0.8</v>
      </c>
      <c r="H454" t="s">
        <v>306</v>
      </c>
      <c r="J454" t="s">
        <v>15</v>
      </c>
      <c r="K454" t="s">
        <v>307</v>
      </c>
      <c r="L454" s="26">
        <v>11715901.199999999</v>
      </c>
      <c r="M454">
        <v>39</v>
      </c>
    </row>
    <row r="455" spans="1:13" x14ac:dyDescent="0.25">
      <c r="A455" t="s">
        <v>217</v>
      </c>
      <c r="B455" s="25">
        <v>45595</v>
      </c>
      <c r="C455" t="s">
        <v>257</v>
      </c>
      <c r="D455" t="s">
        <v>32</v>
      </c>
      <c r="E455" t="s">
        <v>27</v>
      </c>
      <c r="F455" t="s">
        <v>258</v>
      </c>
      <c r="G455" s="30">
        <v>0.8</v>
      </c>
      <c r="H455" t="s">
        <v>306</v>
      </c>
      <c r="J455" t="s">
        <v>15</v>
      </c>
      <c r="K455" t="s">
        <v>307</v>
      </c>
      <c r="L455" s="26">
        <v>4250</v>
      </c>
      <c r="M455">
        <v>2</v>
      </c>
    </row>
    <row r="456" spans="1:13" x14ac:dyDescent="0.25">
      <c r="A456" t="s">
        <v>30</v>
      </c>
      <c r="B456" s="25">
        <v>45447</v>
      </c>
      <c r="C456" t="s">
        <v>257</v>
      </c>
      <c r="D456" t="s">
        <v>32</v>
      </c>
      <c r="E456" t="s">
        <v>27</v>
      </c>
      <c r="G456" s="30">
        <v>0.8</v>
      </c>
      <c r="H456" t="s">
        <v>306</v>
      </c>
      <c r="J456" t="s">
        <v>15</v>
      </c>
      <c r="K456" t="s">
        <v>307</v>
      </c>
      <c r="L456" s="26">
        <v>1244100</v>
      </c>
      <c r="M456">
        <v>401</v>
      </c>
    </row>
    <row r="457" spans="1:13" x14ac:dyDescent="0.25">
      <c r="A457" t="s">
        <v>217</v>
      </c>
      <c r="B457" s="25">
        <v>45595</v>
      </c>
      <c r="C457" t="s">
        <v>257</v>
      </c>
      <c r="D457" t="s">
        <v>32</v>
      </c>
      <c r="E457" t="s">
        <v>27</v>
      </c>
      <c r="G457" s="30">
        <v>0.8</v>
      </c>
      <c r="H457" t="s">
        <v>306</v>
      </c>
      <c r="J457" t="s">
        <v>15</v>
      </c>
      <c r="K457" t="s">
        <v>307</v>
      </c>
      <c r="L457" s="26">
        <v>54400</v>
      </c>
      <c r="M457">
        <v>5</v>
      </c>
    </row>
    <row r="458" spans="1:13" x14ac:dyDescent="0.25">
      <c r="A458" t="s">
        <v>83</v>
      </c>
      <c r="B458" s="25">
        <v>45252</v>
      </c>
      <c r="C458" t="s">
        <v>257</v>
      </c>
      <c r="D458" t="s">
        <v>32</v>
      </c>
      <c r="E458" t="s">
        <v>27</v>
      </c>
      <c r="F458" t="s">
        <v>258</v>
      </c>
      <c r="G458" s="30">
        <v>0.8</v>
      </c>
      <c r="H458" t="s">
        <v>306</v>
      </c>
      <c r="J458" t="s">
        <v>15</v>
      </c>
      <c r="K458" t="s">
        <v>307</v>
      </c>
      <c r="L458" s="26">
        <v>22195250</v>
      </c>
      <c r="M458">
        <v>92</v>
      </c>
    </row>
    <row r="459" spans="1:13" x14ac:dyDescent="0.25">
      <c r="A459" t="s">
        <v>50</v>
      </c>
      <c r="B459" s="25">
        <v>45408</v>
      </c>
      <c r="C459" t="s">
        <v>257</v>
      </c>
      <c r="D459" t="s">
        <v>32</v>
      </c>
      <c r="E459" t="s">
        <v>27</v>
      </c>
      <c r="G459" s="30">
        <v>0.8</v>
      </c>
      <c r="H459" t="s">
        <v>306</v>
      </c>
      <c r="J459" t="s">
        <v>15</v>
      </c>
      <c r="K459" t="s">
        <v>307</v>
      </c>
      <c r="L459" s="26">
        <v>7795000</v>
      </c>
      <c r="M459">
        <v>1611</v>
      </c>
    </row>
    <row r="460" spans="1:13" x14ac:dyDescent="0.25">
      <c r="A460" t="s">
        <v>50</v>
      </c>
      <c r="B460" s="25">
        <v>45408</v>
      </c>
      <c r="C460" t="s">
        <v>257</v>
      </c>
      <c r="D460" t="s">
        <v>32</v>
      </c>
      <c r="E460" t="s">
        <v>27</v>
      </c>
      <c r="F460" t="s">
        <v>258</v>
      </c>
      <c r="G460" s="30">
        <v>0.8</v>
      </c>
      <c r="H460" t="s">
        <v>306</v>
      </c>
      <c r="J460" t="s">
        <v>15</v>
      </c>
      <c r="K460" t="s">
        <v>307</v>
      </c>
      <c r="L460" s="26">
        <v>14720000</v>
      </c>
      <c r="M460">
        <v>242</v>
      </c>
    </row>
    <row r="461" spans="1:13" x14ac:dyDescent="0.25">
      <c r="A461" t="s">
        <v>63</v>
      </c>
      <c r="B461" s="25">
        <v>45344</v>
      </c>
      <c r="C461" t="s">
        <v>257</v>
      </c>
      <c r="D461" t="s">
        <v>32</v>
      </c>
      <c r="E461" t="s">
        <v>27</v>
      </c>
      <c r="G461" s="30">
        <v>0.8</v>
      </c>
      <c r="H461" t="s">
        <v>306</v>
      </c>
      <c r="J461" t="s">
        <v>15</v>
      </c>
      <c r="K461" t="s">
        <v>307</v>
      </c>
      <c r="L461" s="26">
        <v>3014350</v>
      </c>
      <c r="M461">
        <v>100</v>
      </c>
    </row>
    <row r="462" spans="1:13" x14ac:dyDescent="0.25">
      <c r="A462" t="s">
        <v>80</v>
      </c>
      <c r="B462" s="25">
        <v>45260</v>
      </c>
      <c r="C462" t="s">
        <v>257</v>
      </c>
      <c r="D462" t="s">
        <v>32</v>
      </c>
      <c r="E462" t="s">
        <v>27</v>
      </c>
      <c r="F462" t="s">
        <v>258</v>
      </c>
      <c r="G462" s="30">
        <v>0.8</v>
      </c>
      <c r="H462" t="s">
        <v>306</v>
      </c>
      <c r="J462" t="s">
        <v>15</v>
      </c>
      <c r="K462" t="s">
        <v>307</v>
      </c>
      <c r="L462" s="26">
        <v>23132700</v>
      </c>
      <c r="M462">
        <v>31</v>
      </c>
    </row>
    <row r="463" spans="1:13" x14ac:dyDescent="0.25">
      <c r="A463" t="s">
        <v>30</v>
      </c>
      <c r="B463" s="25">
        <v>45447</v>
      </c>
      <c r="C463" t="s">
        <v>257</v>
      </c>
      <c r="D463" t="s">
        <v>32</v>
      </c>
      <c r="E463" t="s">
        <v>27</v>
      </c>
      <c r="F463" t="s">
        <v>258</v>
      </c>
      <c r="G463" s="30">
        <v>0.8</v>
      </c>
      <c r="H463" t="s">
        <v>306</v>
      </c>
      <c r="J463" t="s">
        <v>15</v>
      </c>
      <c r="K463" t="s">
        <v>307</v>
      </c>
      <c r="L463" s="26">
        <v>1526100</v>
      </c>
      <c r="M463">
        <v>47</v>
      </c>
    </row>
    <row r="464" spans="1:13" x14ac:dyDescent="0.25">
      <c r="A464" t="s">
        <v>63</v>
      </c>
      <c r="B464" s="25">
        <v>45344</v>
      </c>
      <c r="C464" t="s">
        <v>257</v>
      </c>
      <c r="D464" t="s">
        <v>32</v>
      </c>
      <c r="E464" t="s">
        <v>27</v>
      </c>
      <c r="F464" t="s">
        <v>258</v>
      </c>
      <c r="G464" s="30">
        <v>0.8</v>
      </c>
      <c r="H464" t="s">
        <v>306</v>
      </c>
      <c r="J464" t="s">
        <v>15</v>
      </c>
      <c r="K464" t="s">
        <v>307</v>
      </c>
      <c r="L464" s="26">
        <v>3876000</v>
      </c>
      <c r="M464">
        <v>15</v>
      </c>
    </row>
    <row r="465" spans="1:13" x14ac:dyDescent="0.25">
      <c r="A465" t="s">
        <v>175</v>
      </c>
      <c r="B465" s="25">
        <v>45503</v>
      </c>
      <c r="C465" t="s">
        <v>257</v>
      </c>
      <c r="D465" t="s">
        <v>32</v>
      </c>
      <c r="E465" t="s">
        <v>27</v>
      </c>
      <c r="F465" t="s">
        <v>258</v>
      </c>
      <c r="G465" s="30">
        <v>0.8</v>
      </c>
      <c r="H465" t="s">
        <v>306</v>
      </c>
      <c r="J465" t="s">
        <v>15</v>
      </c>
      <c r="K465" t="s">
        <v>307</v>
      </c>
      <c r="L465" s="26">
        <v>53447</v>
      </c>
      <c r="M465">
        <v>2</v>
      </c>
    </row>
    <row r="466" spans="1:13" x14ac:dyDescent="0.25">
      <c r="A466" t="s">
        <v>92</v>
      </c>
      <c r="B466" s="25">
        <v>45198</v>
      </c>
      <c r="C466" t="s">
        <v>257</v>
      </c>
      <c r="D466" t="s">
        <v>32</v>
      </c>
      <c r="E466" t="s">
        <v>27</v>
      </c>
      <c r="G466" s="30">
        <v>0.8</v>
      </c>
      <c r="H466" t="s">
        <v>306</v>
      </c>
      <c r="J466" t="s">
        <v>15</v>
      </c>
      <c r="K466" t="s">
        <v>307</v>
      </c>
      <c r="L466" s="26">
        <v>4203954</v>
      </c>
      <c r="M466">
        <v>163</v>
      </c>
    </row>
    <row r="467" spans="1:13" x14ac:dyDescent="0.25">
      <c r="A467" t="s">
        <v>54</v>
      </c>
      <c r="B467" s="25">
        <v>45212</v>
      </c>
      <c r="C467" t="s">
        <v>257</v>
      </c>
      <c r="D467" t="s">
        <v>32</v>
      </c>
      <c r="E467" t="s">
        <v>27</v>
      </c>
      <c r="G467" s="30">
        <v>0.8</v>
      </c>
      <c r="H467" t="s">
        <v>306</v>
      </c>
      <c r="J467" t="s">
        <v>15</v>
      </c>
      <c r="K467" t="s">
        <v>307</v>
      </c>
      <c r="L467" s="26">
        <v>22711266</v>
      </c>
      <c r="M467">
        <v>750</v>
      </c>
    </row>
    <row r="468" spans="1:13" x14ac:dyDescent="0.25">
      <c r="A468" t="s">
        <v>83</v>
      </c>
      <c r="B468" s="25">
        <v>45468</v>
      </c>
      <c r="C468" t="s">
        <v>257</v>
      </c>
      <c r="D468" t="s">
        <v>32</v>
      </c>
      <c r="E468" t="s">
        <v>27</v>
      </c>
      <c r="G468" s="30">
        <v>0.8</v>
      </c>
      <c r="H468" t="s">
        <v>306</v>
      </c>
      <c r="J468" t="s">
        <v>15</v>
      </c>
      <c r="K468" t="s">
        <v>307</v>
      </c>
      <c r="L468" s="26">
        <v>5321700</v>
      </c>
      <c r="M468">
        <v>241</v>
      </c>
    </row>
    <row r="469" spans="1:13" x14ac:dyDescent="0.25">
      <c r="A469" t="s">
        <v>83</v>
      </c>
      <c r="B469" s="25">
        <v>45468</v>
      </c>
      <c r="C469" t="s">
        <v>257</v>
      </c>
      <c r="D469" t="s">
        <v>32</v>
      </c>
      <c r="E469" t="s">
        <v>27</v>
      </c>
      <c r="F469" t="s">
        <v>258</v>
      </c>
      <c r="G469" s="30">
        <v>0.8</v>
      </c>
      <c r="H469" t="s">
        <v>306</v>
      </c>
      <c r="J469" t="s">
        <v>15</v>
      </c>
      <c r="K469" t="s">
        <v>307</v>
      </c>
      <c r="L469" s="26">
        <v>2798550</v>
      </c>
      <c r="M469">
        <v>34</v>
      </c>
    </row>
    <row r="470" spans="1:13" x14ac:dyDescent="0.25">
      <c r="A470" t="s">
        <v>57</v>
      </c>
      <c r="B470" s="25">
        <v>45394</v>
      </c>
      <c r="C470" t="s">
        <v>257</v>
      </c>
      <c r="D470" t="s">
        <v>32</v>
      </c>
      <c r="E470" t="s">
        <v>27</v>
      </c>
      <c r="G470" s="30">
        <v>0.8</v>
      </c>
      <c r="H470" t="s">
        <v>306</v>
      </c>
      <c r="J470" t="s">
        <v>15</v>
      </c>
      <c r="K470" t="s">
        <v>307</v>
      </c>
      <c r="L470" s="26">
        <v>3663650</v>
      </c>
      <c r="M470">
        <v>546</v>
      </c>
    </row>
    <row r="471" spans="1:13" x14ac:dyDescent="0.25">
      <c r="A471" t="s">
        <v>54</v>
      </c>
      <c r="B471" s="25">
        <v>45401</v>
      </c>
      <c r="C471" t="s">
        <v>257</v>
      </c>
      <c r="D471" t="s">
        <v>32</v>
      </c>
      <c r="E471" t="s">
        <v>27</v>
      </c>
      <c r="F471" t="s">
        <v>258</v>
      </c>
      <c r="G471" s="30">
        <v>0.8</v>
      </c>
      <c r="H471" t="s">
        <v>306</v>
      </c>
      <c r="J471" t="s">
        <v>15</v>
      </c>
      <c r="K471" t="s">
        <v>307</v>
      </c>
      <c r="L471" s="26">
        <v>21196560</v>
      </c>
      <c r="M471">
        <v>106</v>
      </c>
    </row>
    <row r="472" spans="1:13" x14ac:dyDescent="0.25">
      <c r="A472" t="s">
        <v>77</v>
      </c>
      <c r="B472" s="25">
        <v>45267</v>
      </c>
      <c r="C472" t="s">
        <v>257</v>
      </c>
      <c r="D472" t="s">
        <v>32</v>
      </c>
      <c r="E472" t="s">
        <v>27</v>
      </c>
      <c r="F472" t="s">
        <v>258</v>
      </c>
      <c r="G472" s="30">
        <v>0.8</v>
      </c>
      <c r="H472" t="s">
        <v>306</v>
      </c>
      <c r="J472" t="s">
        <v>15</v>
      </c>
      <c r="K472" t="s">
        <v>307</v>
      </c>
      <c r="L472" s="26">
        <v>1789200</v>
      </c>
      <c r="M472">
        <v>14</v>
      </c>
    </row>
    <row r="473" spans="1:13" x14ac:dyDescent="0.25">
      <c r="A473" t="s">
        <v>74</v>
      </c>
      <c r="B473" s="25">
        <v>45275</v>
      </c>
      <c r="C473" t="s">
        <v>257</v>
      </c>
      <c r="D473" t="s">
        <v>32</v>
      </c>
      <c r="E473" t="s">
        <v>27</v>
      </c>
      <c r="G473" s="30">
        <v>0.8</v>
      </c>
      <c r="H473" t="s">
        <v>306</v>
      </c>
      <c r="J473" t="s">
        <v>15</v>
      </c>
      <c r="K473" t="s">
        <v>307</v>
      </c>
      <c r="L473" s="26">
        <v>20383750</v>
      </c>
      <c r="M473">
        <v>674</v>
      </c>
    </row>
    <row r="474" spans="1:13" x14ac:dyDescent="0.25">
      <c r="A474" t="s">
        <v>89</v>
      </c>
      <c r="B474" s="25">
        <v>45232</v>
      </c>
      <c r="C474" t="s">
        <v>257</v>
      </c>
      <c r="D474" t="s">
        <v>32</v>
      </c>
      <c r="E474" t="s">
        <v>27</v>
      </c>
      <c r="F474" t="s">
        <v>258</v>
      </c>
      <c r="G474" s="30">
        <v>0.8</v>
      </c>
      <c r="H474" t="s">
        <v>306</v>
      </c>
      <c r="J474" t="s">
        <v>15</v>
      </c>
      <c r="K474" t="s">
        <v>307</v>
      </c>
      <c r="L474" s="26">
        <v>17948250</v>
      </c>
      <c r="M474">
        <v>79</v>
      </c>
    </row>
    <row r="475" spans="1:13" x14ac:dyDescent="0.25">
      <c r="A475" t="s">
        <v>54</v>
      </c>
      <c r="B475" s="25">
        <v>45212</v>
      </c>
      <c r="C475" t="s">
        <v>257</v>
      </c>
      <c r="D475" t="s">
        <v>32</v>
      </c>
      <c r="E475" t="s">
        <v>27</v>
      </c>
      <c r="F475" t="s">
        <v>258</v>
      </c>
      <c r="G475" s="30">
        <v>0.8</v>
      </c>
      <c r="H475" t="s">
        <v>306</v>
      </c>
      <c r="J475" t="s">
        <v>15</v>
      </c>
      <c r="K475" t="s">
        <v>307</v>
      </c>
      <c r="L475" s="26">
        <v>8294697</v>
      </c>
      <c r="M475">
        <v>159</v>
      </c>
    </row>
    <row r="476" spans="1:13" x14ac:dyDescent="0.25">
      <c r="A476" t="s">
        <v>164</v>
      </c>
      <c r="B476" s="25">
        <v>45478</v>
      </c>
      <c r="C476" t="s">
        <v>257</v>
      </c>
      <c r="D476" t="s">
        <v>32</v>
      </c>
      <c r="E476" t="s">
        <v>27</v>
      </c>
      <c r="G476" s="30">
        <v>0.8</v>
      </c>
      <c r="H476" t="s">
        <v>306</v>
      </c>
      <c r="J476" t="s">
        <v>15</v>
      </c>
      <c r="K476" t="s">
        <v>307</v>
      </c>
      <c r="L476" s="26">
        <v>2855200</v>
      </c>
      <c r="M476">
        <v>731</v>
      </c>
    </row>
    <row r="477" spans="1:13" x14ac:dyDescent="0.25">
      <c r="A477" t="s">
        <v>83</v>
      </c>
      <c r="B477" s="25">
        <v>45252</v>
      </c>
      <c r="C477" t="s">
        <v>257</v>
      </c>
      <c r="D477" t="s">
        <v>32</v>
      </c>
      <c r="E477" t="s">
        <v>27</v>
      </c>
      <c r="G477" s="30">
        <v>0.8</v>
      </c>
      <c r="H477" t="s">
        <v>306</v>
      </c>
      <c r="J477" t="s">
        <v>15</v>
      </c>
      <c r="K477" t="s">
        <v>307</v>
      </c>
      <c r="L477" s="26">
        <v>10508850</v>
      </c>
      <c r="M477">
        <v>518</v>
      </c>
    </row>
    <row r="478" spans="1:13" x14ac:dyDescent="0.25">
      <c r="A478" t="s">
        <v>86</v>
      </c>
      <c r="B478" s="25">
        <v>45251</v>
      </c>
      <c r="C478" t="s">
        <v>257</v>
      </c>
      <c r="D478" t="s">
        <v>32</v>
      </c>
      <c r="E478" t="s">
        <v>27</v>
      </c>
      <c r="G478" s="30">
        <v>0.8</v>
      </c>
      <c r="H478" t="s">
        <v>306</v>
      </c>
      <c r="J478" t="s">
        <v>15</v>
      </c>
      <c r="K478" t="s">
        <v>307</v>
      </c>
      <c r="L478" s="26">
        <v>6149000</v>
      </c>
      <c r="M478">
        <v>167</v>
      </c>
    </row>
    <row r="479" spans="1:13" x14ac:dyDescent="0.25">
      <c r="A479" t="s">
        <v>69</v>
      </c>
      <c r="B479" s="25">
        <v>45328</v>
      </c>
      <c r="C479" t="s">
        <v>257</v>
      </c>
      <c r="D479" t="s">
        <v>32</v>
      </c>
      <c r="E479" t="s">
        <v>27</v>
      </c>
      <c r="F479" t="s">
        <v>258</v>
      </c>
      <c r="G479" s="30">
        <v>0.8</v>
      </c>
      <c r="H479" t="s">
        <v>306</v>
      </c>
      <c r="J479" t="s">
        <v>15</v>
      </c>
      <c r="K479" t="s">
        <v>307</v>
      </c>
      <c r="L479" s="26">
        <v>2625620</v>
      </c>
      <c r="M479">
        <v>38</v>
      </c>
    </row>
    <row r="480" spans="1:13" x14ac:dyDescent="0.25">
      <c r="A480" t="s">
        <v>72</v>
      </c>
      <c r="B480" s="25">
        <v>45288</v>
      </c>
      <c r="C480" t="s">
        <v>257</v>
      </c>
      <c r="D480" t="s">
        <v>32</v>
      </c>
      <c r="E480" t="s">
        <v>27</v>
      </c>
      <c r="G480" s="30">
        <v>0.8</v>
      </c>
      <c r="H480" t="s">
        <v>306</v>
      </c>
      <c r="J480" t="s">
        <v>15</v>
      </c>
      <c r="K480" t="s">
        <v>307</v>
      </c>
      <c r="L480" s="26">
        <v>1216500</v>
      </c>
      <c r="M480">
        <v>36</v>
      </c>
    </row>
    <row r="481" spans="1:13" x14ac:dyDescent="0.25">
      <c r="A481" t="s">
        <v>86</v>
      </c>
      <c r="B481" s="25">
        <v>45251</v>
      </c>
      <c r="C481" t="s">
        <v>257</v>
      </c>
      <c r="D481" t="s">
        <v>32</v>
      </c>
      <c r="E481" t="s">
        <v>27</v>
      </c>
      <c r="F481" t="s">
        <v>258</v>
      </c>
      <c r="G481" s="30">
        <v>0.8</v>
      </c>
      <c r="H481" t="s">
        <v>306</v>
      </c>
      <c r="J481" t="s">
        <v>15</v>
      </c>
      <c r="K481" t="s">
        <v>307</v>
      </c>
      <c r="L481" s="26">
        <v>2283000</v>
      </c>
      <c r="M481">
        <v>25</v>
      </c>
    </row>
    <row r="482" spans="1:13" x14ac:dyDescent="0.25">
      <c r="A482" t="s">
        <v>57</v>
      </c>
      <c r="B482" s="25">
        <v>45394</v>
      </c>
      <c r="C482" t="s">
        <v>257</v>
      </c>
      <c r="D482" t="s">
        <v>32</v>
      </c>
      <c r="E482" t="s">
        <v>27</v>
      </c>
      <c r="F482" t="s">
        <v>258</v>
      </c>
      <c r="G482" s="30">
        <v>0.8</v>
      </c>
      <c r="H482" t="s">
        <v>306</v>
      </c>
      <c r="J482" t="s">
        <v>15</v>
      </c>
      <c r="K482" t="s">
        <v>307</v>
      </c>
      <c r="L482" s="26">
        <v>8377750</v>
      </c>
      <c r="M482">
        <v>81</v>
      </c>
    </row>
    <row r="483" spans="1:13" x14ac:dyDescent="0.25">
      <c r="A483" t="s">
        <v>164</v>
      </c>
      <c r="B483" s="25">
        <v>45478</v>
      </c>
      <c r="C483" t="s">
        <v>257</v>
      </c>
      <c r="D483" t="s">
        <v>32</v>
      </c>
      <c r="E483" t="s">
        <v>27</v>
      </c>
      <c r="F483" t="s">
        <v>258</v>
      </c>
      <c r="G483" s="30">
        <v>0.8</v>
      </c>
      <c r="H483" t="s">
        <v>306</v>
      </c>
      <c r="J483" t="s">
        <v>15</v>
      </c>
      <c r="K483" t="s">
        <v>307</v>
      </c>
      <c r="L483" s="26">
        <v>5473000</v>
      </c>
      <c r="M483">
        <v>70</v>
      </c>
    </row>
    <row r="484" spans="1:13" x14ac:dyDescent="0.25">
      <c r="A484" t="s">
        <v>211</v>
      </c>
      <c r="B484" s="25">
        <v>45582</v>
      </c>
      <c r="C484" t="s">
        <v>257</v>
      </c>
      <c r="D484" t="s">
        <v>32</v>
      </c>
      <c r="E484" t="s">
        <v>27</v>
      </c>
      <c r="F484" t="s">
        <v>258</v>
      </c>
      <c r="G484" s="30">
        <v>0.8</v>
      </c>
      <c r="H484" t="s">
        <v>306</v>
      </c>
      <c r="J484" t="s">
        <v>15</v>
      </c>
      <c r="K484" t="s">
        <v>307</v>
      </c>
      <c r="L484" s="26">
        <v>5048750</v>
      </c>
      <c r="M484">
        <v>69</v>
      </c>
    </row>
    <row r="485" spans="1:13" x14ac:dyDescent="0.25">
      <c r="A485" t="s">
        <v>175</v>
      </c>
      <c r="B485" s="25">
        <v>45503</v>
      </c>
      <c r="C485" t="s">
        <v>257</v>
      </c>
      <c r="D485" t="s">
        <v>32</v>
      </c>
      <c r="E485" t="s">
        <v>27</v>
      </c>
      <c r="G485" s="30">
        <v>0.8</v>
      </c>
      <c r="H485" t="s">
        <v>306</v>
      </c>
      <c r="J485" t="s">
        <v>15</v>
      </c>
      <c r="K485" t="s">
        <v>307</v>
      </c>
      <c r="L485" s="26">
        <v>5335</v>
      </c>
      <c r="M485">
        <v>15</v>
      </c>
    </row>
    <row r="486" spans="1:13" x14ac:dyDescent="0.25">
      <c r="A486" t="s">
        <v>172</v>
      </c>
      <c r="B486" s="25">
        <v>45485</v>
      </c>
      <c r="C486" t="s">
        <v>257</v>
      </c>
      <c r="D486" t="s">
        <v>32</v>
      </c>
      <c r="E486" t="s">
        <v>27</v>
      </c>
      <c r="G486" s="30">
        <v>0.8</v>
      </c>
      <c r="H486" t="s">
        <v>306</v>
      </c>
      <c r="J486" t="s">
        <v>15</v>
      </c>
      <c r="K486" t="s">
        <v>307</v>
      </c>
      <c r="L486" s="26">
        <v>799200</v>
      </c>
      <c r="M486">
        <v>101</v>
      </c>
    </row>
    <row r="487" spans="1:13" x14ac:dyDescent="0.25">
      <c r="A487" t="s">
        <v>101</v>
      </c>
      <c r="B487" s="25">
        <v>45079</v>
      </c>
      <c r="C487" t="s">
        <v>257</v>
      </c>
      <c r="D487" t="s">
        <v>32</v>
      </c>
      <c r="E487" t="s">
        <v>27</v>
      </c>
      <c r="G487" s="30">
        <v>0.8</v>
      </c>
      <c r="H487" t="s">
        <v>306</v>
      </c>
      <c r="J487" t="s">
        <v>15</v>
      </c>
      <c r="K487" t="s">
        <v>307</v>
      </c>
      <c r="L487" s="26">
        <v>74540.25</v>
      </c>
      <c r="M487">
        <v>6</v>
      </c>
    </row>
    <row r="488" spans="1:13" x14ac:dyDescent="0.25">
      <c r="A488" t="s">
        <v>60</v>
      </c>
      <c r="B488" s="25">
        <v>45380</v>
      </c>
      <c r="C488" t="s">
        <v>257</v>
      </c>
      <c r="D488" t="s">
        <v>32</v>
      </c>
      <c r="E488" t="s">
        <v>27</v>
      </c>
      <c r="F488" t="s">
        <v>258</v>
      </c>
      <c r="G488" s="30">
        <v>0.8</v>
      </c>
      <c r="H488" t="s">
        <v>306</v>
      </c>
      <c r="J488" t="s">
        <v>15</v>
      </c>
      <c r="K488" t="s">
        <v>307</v>
      </c>
      <c r="L488" s="26">
        <v>15589000</v>
      </c>
      <c r="M488">
        <v>179</v>
      </c>
    </row>
    <row r="489" spans="1:13" x14ac:dyDescent="0.25">
      <c r="A489" t="s">
        <v>60</v>
      </c>
      <c r="B489" s="25">
        <v>45380</v>
      </c>
      <c r="C489" t="s">
        <v>257</v>
      </c>
      <c r="D489" t="s">
        <v>32</v>
      </c>
      <c r="E489" t="s">
        <v>27</v>
      </c>
      <c r="G489" s="30">
        <v>0.8</v>
      </c>
      <c r="H489" t="s">
        <v>306</v>
      </c>
      <c r="J489" t="s">
        <v>15</v>
      </c>
      <c r="K489" t="s">
        <v>307</v>
      </c>
      <c r="L489" s="26">
        <v>7541625</v>
      </c>
      <c r="M489">
        <v>1186</v>
      </c>
    </row>
    <row r="490" spans="1:13" x14ac:dyDescent="0.25">
      <c r="A490" t="s">
        <v>211</v>
      </c>
      <c r="B490" s="25">
        <v>45582</v>
      </c>
      <c r="C490" t="s">
        <v>257</v>
      </c>
      <c r="D490" t="s">
        <v>32</v>
      </c>
      <c r="E490" t="s">
        <v>27</v>
      </c>
      <c r="G490" s="30">
        <v>0.8</v>
      </c>
      <c r="H490" t="s">
        <v>306</v>
      </c>
      <c r="J490" t="s">
        <v>15</v>
      </c>
      <c r="K490" t="s">
        <v>307</v>
      </c>
      <c r="L490" s="26">
        <v>1231300</v>
      </c>
      <c r="M490">
        <v>448</v>
      </c>
    </row>
    <row r="491" spans="1:13" x14ac:dyDescent="0.25">
      <c r="A491" t="s">
        <v>205</v>
      </c>
      <c r="B491" s="25">
        <v>45566</v>
      </c>
      <c r="C491" t="s">
        <v>257</v>
      </c>
      <c r="D491" t="s">
        <v>32</v>
      </c>
      <c r="E491" t="s">
        <v>27</v>
      </c>
      <c r="F491" t="s">
        <v>258</v>
      </c>
      <c r="G491" s="30">
        <v>0.8</v>
      </c>
      <c r="H491" t="s">
        <v>306</v>
      </c>
      <c r="J491" t="s">
        <v>15</v>
      </c>
      <c r="K491" t="s">
        <v>307</v>
      </c>
      <c r="L491" s="26">
        <v>2686695</v>
      </c>
      <c r="M491">
        <v>48</v>
      </c>
    </row>
    <row r="492" spans="1:13" x14ac:dyDescent="0.25">
      <c r="A492" t="s">
        <v>104</v>
      </c>
      <c r="B492" s="25">
        <v>45041</v>
      </c>
      <c r="C492" t="s">
        <v>257</v>
      </c>
      <c r="D492" t="s">
        <v>32</v>
      </c>
      <c r="E492" t="s">
        <v>27</v>
      </c>
      <c r="F492" t="s">
        <v>258</v>
      </c>
      <c r="G492" s="30">
        <v>0.8</v>
      </c>
      <c r="H492" t="s">
        <v>306</v>
      </c>
      <c r="J492" t="s">
        <v>15</v>
      </c>
      <c r="K492" t="s">
        <v>307</v>
      </c>
      <c r="L492" s="26">
        <v>1257858</v>
      </c>
      <c r="M492">
        <v>6</v>
      </c>
    </row>
    <row r="493" spans="1:13" x14ac:dyDescent="0.25">
      <c r="A493" t="s">
        <v>89</v>
      </c>
      <c r="B493" s="25">
        <v>45232</v>
      </c>
      <c r="C493" t="s">
        <v>257</v>
      </c>
      <c r="D493" t="s">
        <v>32</v>
      </c>
      <c r="E493" t="s">
        <v>27</v>
      </c>
      <c r="G493" s="30">
        <v>0.8</v>
      </c>
      <c r="H493" t="s">
        <v>306</v>
      </c>
      <c r="J493" t="s">
        <v>15</v>
      </c>
      <c r="K493" t="s">
        <v>307</v>
      </c>
      <c r="L493" s="26">
        <v>6058800</v>
      </c>
      <c r="M493">
        <v>323</v>
      </c>
    </row>
    <row r="494" spans="1:13" x14ac:dyDescent="0.25">
      <c r="A494" t="s">
        <v>54</v>
      </c>
      <c r="B494" s="25">
        <v>45401</v>
      </c>
      <c r="C494" t="s">
        <v>257</v>
      </c>
      <c r="D494" t="s">
        <v>32</v>
      </c>
      <c r="E494" t="s">
        <v>27</v>
      </c>
      <c r="G494" s="30">
        <v>0.8</v>
      </c>
      <c r="H494" t="s">
        <v>306</v>
      </c>
      <c r="J494" t="s">
        <v>15</v>
      </c>
      <c r="K494" t="s">
        <v>307</v>
      </c>
      <c r="L494" s="26">
        <v>4138080</v>
      </c>
      <c r="M494">
        <v>512</v>
      </c>
    </row>
    <row r="495" spans="1:13" x14ac:dyDescent="0.25">
      <c r="A495" t="s">
        <v>172</v>
      </c>
      <c r="B495" s="25">
        <v>45485</v>
      </c>
      <c r="C495" t="s">
        <v>257</v>
      </c>
      <c r="D495" t="s">
        <v>32</v>
      </c>
      <c r="E495" t="s">
        <v>27</v>
      </c>
      <c r="F495" t="s">
        <v>258</v>
      </c>
      <c r="G495" s="30">
        <v>0.8</v>
      </c>
      <c r="H495" t="s">
        <v>306</v>
      </c>
      <c r="J495" t="s">
        <v>15</v>
      </c>
      <c r="K495" t="s">
        <v>307</v>
      </c>
      <c r="L495" s="26">
        <v>1444000</v>
      </c>
      <c r="M495">
        <v>25</v>
      </c>
    </row>
    <row r="496" spans="1:13" x14ac:dyDescent="0.25">
      <c r="A496" t="s">
        <v>205</v>
      </c>
      <c r="B496" s="25">
        <v>45566</v>
      </c>
      <c r="C496" t="s">
        <v>257</v>
      </c>
      <c r="D496" t="s">
        <v>32</v>
      </c>
      <c r="E496" t="s">
        <v>27</v>
      </c>
      <c r="G496" s="30">
        <v>0.8</v>
      </c>
      <c r="H496" t="s">
        <v>306</v>
      </c>
      <c r="J496" t="s">
        <v>15</v>
      </c>
      <c r="K496" t="s">
        <v>307</v>
      </c>
      <c r="L496" s="26">
        <v>598785</v>
      </c>
      <c r="M496">
        <v>204</v>
      </c>
    </row>
    <row r="497" spans="1:13" x14ac:dyDescent="0.25">
      <c r="A497" t="s">
        <v>172</v>
      </c>
      <c r="B497" s="25">
        <v>45485</v>
      </c>
      <c r="C497" t="s">
        <v>257</v>
      </c>
      <c r="D497" t="s">
        <v>32</v>
      </c>
      <c r="E497" t="s">
        <v>27</v>
      </c>
      <c r="F497" t="s">
        <v>258</v>
      </c>
      <c r="G497" s="30">
        <v>0.9</v>
      </c>
      <c r="H497" t="s">
        <v>306</v>
      </c>
      <c r="I497">
        <v>0.9</v>
      </c>
      <c r="J497" t="s">
        <v>228</v>
      </c>
      <c r="K497" t="s">
        <v>314</v>
      </c>
      <c r="L497" s="26">
        <v>7282400</v>
      </c>
      <c r="M497">
        <v>1</v>
      </c>
    </row>
    <row r="498" spans="1:13" x14ac:dyDescent="0.25">
      <c r="A498" t="s">
        <v>74</v>
      </c>
      <c r="B498" s="25">
        <v>45275</v>
      </c>
      <c r="C498" t="s">
        <v>257</v>
      </c>
      <c r="D498" t="s">
        <v>32</v>
      </c>
      <c r="E498" t="s">
        <v>27</v>
      </c>
      <c r="F498" t="s">
        <v>258</v>
      </c>
      <c r="G498" s="30">
        <v>0.9</v>
      </c>
      <c r="H498" t="s">
        <v>306</v>
      </c>
      <c r="J498" t="s">
        <v>15</v>
      </c>
      <c r="K498" t="s">
        <v>307</v>
      </c>
      <c r="L498" s="26">
        <v>107809050</v>
      </c>
      <c r="M498">
        <v>126</v>
      </c>
    </row>
    <row r="499" spans="1:13" x14ac:dyDescent="0.25">
      <c r="A499" t="s">
        <v>86</v>
      </c>
      <c r="B499" s="25">
        <v>45251</v>
      </c>
      <c r="C499" t="s">
        <v>257</v>
      </c>
      <c r="D499" t="s">
        <v>32</v>
      </c>
      <c r="E499" t="s">
        <v>27</v>
      </c>
      <c r="G499" s="30">
        <v>0.9</v>
      </c>
      <c r="H499" t="s">
        <v>306</v>
      </c>
      <c r="J499" t="s">
        <v>15</v>
      </c>
      <c r="K499" t="s">
        <v>307</v>
      </c>
      <c r="L499" s="26">
        <v>3662000</v>
      </c>
      <c r="M499">
        <v>103</v>
      </c>
    </row>
    <row r="500" spans="1:13" x14ac:dyDescent="0.25">
      <c r="A500" t="s">
        <v>217</v>
      </c>
      <c r="B500" s="25">
        <v>45595</v>
      </c>
      <c r="C500" t="s">
        <v>257</v>
      </c>
      <c r="D500" t="s">
        <v>32</v>
      </c>
      <c r="E500" t="s">
        <v>27</v>
      </c>
      <c r="G500" s="30">
        <v>0.9</v>
      </c>
      <c r="H500" t="s">
        <v>306</v>
      </c>
      <c r="J500" t="s">
        <v>15</v>
      </c>
      <c r="K500" t="s">
        <v>307</v>
      </c>
      <c r="L500" s="26">
        <v>17425</v>
      </c>
      <c r="M500">
        <v>10</v>
      </c>
    </row>
    <row r="501" spans="1:13" x14ac:dyDescent="0.25">
      <c r="A501" t="s">
        <v>104</v>
      </c>
      <c r="B501" s="25">
        <v>45041</v>
      </c>
      <c r="C501" t="s">
        <v>257</v>
      </c>
      <c r="D501" t="s">
        <v>32</v>
      </c>
      <c r="E501" t="s">
        <v>27</v>
      </c>
      <c r="G501" s="30">
        <v>0.9</v>
      </c>
      <c r="H501" t="s">
        <v>306</v>
      </c>
      <c r="J501" t="s">
        <v>15</v>
      </c>
      <c r="K501" t="s">
        <v>307</v>
      </c>
      <c r="L501" s="26">
        <v>675506.4</v>
      </c>
      <c r="M501">
        <v>27</v>
      </c>
    </row>
    <row r="502" spans="1:13" x14ac:dyDescent="0.25">
      <c r="A502" t="s">
        <v>209</v>
      </c>
      <c r="B502" s="25">
        <v>45572</v>
      </c>
      <c r="C502" t="s">
        <v>257</v>
      </c>
      <c r="D502" t="s">
        <v>32</v>
      </c>
      <c r="E502" t="s">
        <v>27</v>
      </c>
      <c r="G502" s="30">
        <v>0.9</v>
      </c>
      <c r="H502" t="s">
        <v>306</v>
      </c>
      <c r="J502" t="s">
        <v>15</v>
      </c>
      <c r="K502" t="s">
        <v>307</v>
      </c>
      <c r="L502" s="26">
        <v>444110</v>
      </c>
      <c r="M502">
        <v>33</v>
      </c>
    </row>
    <row r="503" spans="1:13" x14ac:dyDescent="0.25">
      <c r="A503" t="s">
        <v>77</v>
      </c>
      <c r="B503" s="25">
        <v>45267</v>
      </c>
      <c r="C503" t="s">
        <v>257</v>
      </c>
      <c r="D503" t="s">
        <v>32</v>
      </c>
      <c r="E503" t="s">
        <v>27</v>
      </c>
      <c r="F503" t="s">
        <v>258</v>
      </c>
      <c r="G503" s="30">
        <v>0.9</v>
      </c>
      <c r="H503" t="s">
        <v>306</v>
      </c>
      <c r="J503" t="s">
        <v>15</v>
      </c>
      <c r="K503" t="s">
        <v>307</v>
      </c>
      <c r="L503" s="26">
        <v>12063800</v>
      </c>
      <c r="M503">
        <v>14</v>
      </c>
    </row>
    <row r="504" spans="1:13" x14ac:dyDescent="0.25">
      <c r="A504" t="s">
        <v>83</v>
      </c>
      <c r="B504" s="25">
        <v>45468</v>
      </c>
      <c r="C504" t="s">
        <v>257</v>
      </c>
      <c r="D504" t="s">
        <v>32</v>
      </c>
      <c r="E504" t="s">
        <v>27</v>
      </c>
      <c r="F504" t="s">
        <v>258</v>
      </c>
      <c r="G504" s="30">
        <v>0.9</v>
      </c>
      <c r="H504" t="s">
        <v>306</v>
      </c>
      <c r="J504" t="s">
        <v>15</v>
      </c>
      <c r="K504" t="s">
        <v>307</v>
      </c>
      <c r="L504" s="26">
        <v>7588080</v>
      </c>
      <c r="M504">
        <v>21</v>
      </c>
    </row>
    <row r="505" spans="1:13" x14ac:dyDescent="0.25">
      <c r="A505" t="s">
        <v>209</v>
      </c>
      <c r="B505" s="25">
        <v>45572</v>
      </c>
      <c r="C505" t="s">
        <v>257</v>
      </c>
      <c r="D505" t="s">
        <v>32</v>
      </c>
      <c r="E505" t="s">
        <v>27</v>
      </c>
      <c r="F505" t="s">
        <v>258</v>
      </c>
      <c r="G505" s="30">
        <v>0.9</v>
      </c>
      <c r="H505" t="s">
        <v>306</v>
      </c>
      <c r="J505" t="s">
        <v>15</v>
      </c>
      <c r="K505" t="s">
        <v>307</v>
      </c>
      <c r="L505" s="26">
        <v>285000</v>
      </c>
      <c r="M505">
        <v>4</v>
      </c>
    </row>
    <row r="506" spans="1:13" x14ac:dyDescent="0.25">
      <c r="A506" t="s">
        <v>66</v>
      </c>
      <c r="B506" s="25">
        <v>45335</v>
      </c>
      <c r="C506" t="s">
        <v>257</v>
      </c>
      <c r="D506" t="s">
        <v>32</v>
      </c>
      <c r="E506" t="s">
        <v>27</v>
      </c>
      <c r="G506" s="30">
        <v>0.9</v>
      </c>
      <c r="H506" t="s">
        <v>306</v>
      </c>
      <c r="J506" t="s">
        <v>15</v>
      </c>
      <c r="K506" t="s">
        <v>307</v>
      </c>
      <c r="L506" s="26">
        <v>9486000</v>
      </c>
      <c r="M506">
        <v>1000</v>
      </c>
    </row>
    <row r="507" spans="1:13" x14ac:dyDescent="0.25">
      <c r="A507" t="s">
        <v>83</v>
      </c>
      <c r="B507" s="25">
        <v>45252</v>
      </c>
      <c r="C507" t="s">
        <v>257</v>
      </c>
      <c r="D507" t="s">
        <v>32</v>
      </c>
      <c r="E507" t="s">
        <v>27</v>
      </c>
      <c r="F507" t="s">
        <v>258</v>
      </c>
      <c r="G507" s="30">
        <v>0.9</v>
      </c>
      <c r="H507" t="s">
        <v>306</v>
      </c>
      <c r="J507" t="s">
        <v>15</v>
      </c>
      <c r="K507" t="s">
        <v>307</v>
      </c>
      <c r="L507" s="26">
        <v>19730700</v>
      </c>
      <c r="M507">
        <v>86</v>
      </c>
    </row>
    <row r="508" spans="1:13" x14ac:dyDescent="0.25">
      <c r="A508" t="s">
        <v>83</v>
      </c>
      <c r="B508" s="25">
        <v>45252</v>
      </c>
      <c r="C508" t="s">
        <v>257</v>
      </c>
      <c r="D508" t="s">
        <v>32</v>
      </c>
      <c r="E508" t="s">
        <v>27</v>
      </c>
      <c r="G508" s="30">
        <v>0.9</v>
      </c>
      <c r="H508" t="s">
        <v>306</v>
      </c>
      <c r="J508" t="s">
        <v>15</v>
      </c>
      <c r="K508" t="s">
        <v>307</v>
      </c>
      <c r="L508" s="26">
        <v>7750600</v>
      </c>
      <c r="M508">
        <v>436</v>
      </c>
    </row>
    <row r="509" spans="1:13" x14ac:dyDescent="0.25">
      <c r="A509" t="s">
        <v>50</v>
      </c>
      <c r="B509" s="25">
        <v>45408</v>
      </c>
      <c r="C509" t="s">
        <v>257</v>
      </c>
      <c r="D509" t="s">
        <v>32</v>
      </c>
      <c r="E509" t="s">
        <v>27</v>
      </c>
      <c r="G509" s="30">
        <v>0.9</v>
      </c>
      <c r="H509" t="s">
        <v>306</v>
      </c>
      <c r="J509" t="s">
        <v>15</v>
      </c>
      <c r="K509" t="s">
        <v>307</v>
      </c>
      <c r="L509" s="26">
        <v>7132500</v>
      </c>
      <c r="M509">
        <v>1350</v>
      </c>
    </row>
    <row r="510" spans="1:13" x14ac:dyDescent="0.25">
      <c r="A510" t="s">
        <v>57</v>
      </c>
      <c r="B510" s="25">
        <v>45394</v>
      </c>
      <c r="C510" t="s">
        <v>257</v>
      </c>
      <c r="D510" t="s">
        <v>32</v>
      </c>
      <c r="E510" t="s">
        <v>27</v>
      </c>
      <c r="F510" t="s">
        <v>258</v>
      </c>
      <c r="G510" s="30">
        <v>0.9</v>
      </c>
      <c r="H510" t="s">
        <v>306</v>
      </c>
      <c r="J510" t="s">
        <v>15</v>
      </c>
      <c r="K510" t="s">
        <v>307</v>
      </c>
      <c r="L510" s="26">
        <v>3097300</v>
      </c>
      <c r="M510">
        <v>60</v>
      </c>
    </row>
    <row r="511" spans="1:13" x14ac:dyDescent="0.25">
      <c r="A511" t="s">
        <v>54</v>
      </c>
      <c r="B511" s="25">
        <v>45212</v>
      </c>
      <c r="C511" t="s">
        <v>257</v>
      </c>
      <c r="D511" t="s">
        <v>32</v>
      </c>
      <c r="E511" t="s">
        <v>27</v>
      </c>
      <c r="G511" s="30">
        <v>0.9</v>
      </c>
      <c r="H511" t="s">
        <v>306</v>
      </c>
      <c r="J511" t="s">
        <v>15</v>
      </c>
      <c r="K511" t="s">
        <v>307</v>
      </c>
      <c r="L511" s="26">
        <v>10727928</v>
      </c>
      <c r="M511">
        <v>699</v>
      </c>
    </row>
    <row r="512" spans="1:13" x14ac:dyDescent="0.25">
      <c r="A512" t="s">
        <v>66</v>
      </c>
      <c r="B512" s="25">
        <v>45335</v>
      </c>
      <c r="C512" t="s">
        <v>257</v>
      </c>
      <c r="D512" t="s">
        <v>32</v>
      </c>
      <c r="E512" t="s">
        <v>27</v>
      </c>
      <c r="F512" t="s">
        <v>258</v>
      </c>
      <c r="G512" s="30">
        <v>0.9</v>
      </c>
      <c r="H512" t="s">
        <v>306</v>
      </c>
      <c r="J512" t="s">
        <v>15</v>
      </c>
      <c r="K512" t="s">
        <v>307</v>
      </c>
      <c r="L512" s="26">
        <v>3559500</v>
      </c>
      <c r="M512">
        <v>192</v>
      </c>
    </row>
    <row r="513" spans="1:13" x14ac:dyDescent="0.25">
      <c r="A513" t="s">
        <v>205</v>
      </c>
      <c r="B513" s="25">
        <v>45566</v>
      </c>
      <c r="C513" t="s">
        <v>257</v>
      </c>
      <c r="D513" t="s">
        <v>32</v>
      </c>
      <c r="E513" t="s">
        <v>27</v>
      </c>
      <c r="G513" s="30">
        <v>0.9</v>
      </c>
      <c r="H513" t="s">
        <v>306</v>
      </c>
      <c r="J513" t="s">
        <v>15</v>
      </c>
      <c r="K513" t="s">
        <v>307</v>
      </c>
      <c r="L513" s="26">
        <v>533140</v>
      </c>
      <c r="M513">
        <v>168</v>
      </c>
    </row>
    <row r="514" spans="1:13" x14ac:dyDescent="0.25">
      <c r="A514" t="s">
        <v>89</v>
      </c>
      <c r="B514" s="25">
        <v>45232</v>
      </c>
      <c r="C514" t="s">
        <v>257</v>
      </c>
      <c r="D514" t="s">
        <v>32</v>
      </c>
      <c r="E514" t="s">
        <v>27</v>
      </c>
      <c r="G514" s="30">
        <v>0.9</v>
      </c>
      <c r="H514" t="s">
        <v>306</v>
      </c>
      <c r="J514" t="s">
        <v>15</v>
      </c>
      <c r="K514" t="s">
        <v>307</v>
      </c>
      <c r="L514" s="26">
        <v>4295700</v>
      </c>
      <c r="M514">
        <v>326</v>
      </c>
    </row>
    <row r="515" spans="1:13" x14ac:dyDescent="0.25">
      <c r="A515" t="s">
        <v>211</v>
      </c>
      <c r="B515" s="25">
        <v>45582</v>
      </c>
      <c r="C515" t="s">
        <v>257</v>
      </c>
      <c r="D515" t="s">
        <v>32</v>
      </c>
      <c r="E515" t="s">
        <v>27</v>
      </c>
      <c r="G515" s="30">
        <v>0.9</v>
      </c>
      <c r="H515" t="s">
        <v>306</v>
      </c>
      <c r="J515" t="s">
        <v>15</v>
      </c>
      <c r="K515" t="s">
        <v>307</v>
      </c>
      <c r="L515" s="26">
        <v>2622900</v>
      </c>
      <c r="M515">
        <v>578</v>
      </c>
    </row>
    <row r="516" spans="1:13" x14ac:dyDescent="0.25">
      <c r="A516" t="s">
        <v>104</v>
      </c>
      <c r="B516" s="25">
        <v>45041</v>
      </c>
      <c r="C516" t="s">
        <v>257</v>
      </c>
      <c r="D516" t="s">
        <v>32</v>
      </c>
      <c r="E516" t="s">
        <v>27</v>
      </c>
      <c r="F516" t="s">
        <v>258</v>
      </c>
      <c r="G516" s="30">
        <v>0.9</v>
      </c>
      <c r="H516" t="s">
        <v>306</v>
      </c>
      <c r="J516" t="s">
        <v>15</v>
      </c>
      <c r="K516" t="s">
        <v>307</v>
      </c>
      <c r="L516" s="26">
        <v>114432</v>
      </c>
      <c r="M516">
        <v>4</v>
      </c>
    </row>
    <row r="517" spans="1:13" x14ac:dyDescent="0.25">
      <c r="A517" t="s">
        <v>92</v>
      </c>
      <c r="B517" s="25">
        <v>45198</v>
      </c>
      <c r="C517" t="s">
        <v>257</v>
      </c>
      <c r="D517" t="s">
        <v>32</v>
      </c>
      <c r="E517" t="s">
        <v>27</v>
      </c>
      <c r="F517" t="s">
        <v>258</v>
      </c>
      <c r="G517" s="30">
        <v>0.9</v>
      </c>
      <c r="H517" t="s">
        <v>306</v>
      </c>
      <c r="J517" t="s">
        <v>15</v>
      </c>
      <c r="K517" t="s">
        <v>307</v>
      </c>
      <c r="L517" s="26">
        <v>17961145.199999999</v>
      </c>
      <c r="M517">
        <v>61</v>
      </c>
    </row>
    <row r="518" spans="1:13" x14ac:dyDescent="0.25">
      <c r="A518" t="s">
        <v>72</v>
      </c>
      <c r="B518" s="25">
        <v>45288</v>
      </c>
      <c r="C518" t="s">
        <v>257</v>
      </c>
      <c r="D518" t="s">
        <v>32</v>
      </c>
      <c r="E518" t="s">
        <v>27</v>
      </c>
      <c r="G518" s="30">
        <v>0.9</v>
      </c>
      <c r="H518" t="s">
        <v>306</v>
      </c>
      <c r="J518" t="s">
        <v>15</v>
      </c>
      <c r="K518" t="s">
        <v>307</v>
      </c>
      <c r="L518" s="26">
        <v>927000</v>
      </c>
      <c r="M518">
        <v>32</v>
      </c>
    </row>
    <row r="519" spans="1:13" x14ac:dyDescent="0.25">
      <c r="A519" t="s">
        <v>50</v>
      </c>
      <c r="B519" s="25">
        <v>45408</v>
      </c>
      <c r="C519" t="s">
        <v>257</v>
      </c>
      <c r="D519" t="s">
        <v>32</v>
      </c>
      <c r="E519" t="s">
        <v>27</v>
      </c>
      <c r="F519" t="s">
        <v>258</v>
      </c>
      <c r="G519" s="30">
        <v>0.9</v>
      </c>
      <c r="H519" t="s">
        <v>306</v>
      </c>
      <c r="J519" t="s">
        <v>15</v>
      </c>
      <c r="K519" t="s">
        <v>307</v>
      </c>
      <c r="L519" s="26">
        <v>10482500</v>
      </c>
      <c r="M519">
        <v>192</v>
      </c>
    </row>
    <row r="520" spans="1:13" x14ac:dyDescent="0.25">
      <c r="A520" t="s">
        <v>63</v>
      </c>
      <c r="B520" s="25">
        <v>45344</v>
      </c>
      <c r="C520" t="s">
        <v>257</v>
      </c>
      <c r="D520" t="s">
        <v>32</v>
      </c>
      <c r="E520" t="s">
        <v>27</v>
      </c>
      <c r="F520" t="s">
        <v>258</v>
      </c>
      <c r="G520" s="30">
        <v>0.9</v>
      </c>
      <c r="H520" t="s">
        <v>306</v>
      </c>
      <c r="J520" t="s">
        <v>15</v>
      </c>
      <c r="K520" t="s">
        <v>307</v>
      </c>
      <c r="L520" s="26">
        <v>3530200</v>
      </c>
      <c r="M520">
        <v>19</v>
      </c>
    </row>
    <row r="521" spans="1:13" x14ac:dyDescent="0.25">
      <c r="A521" t="s">
        <v>211</v>
      </c>
      <c r="B521" s="25">
        <v>45582</v>
      </c>
      <c r="C521" t="s">
        <v>257</v>
      </c>
      <c r="D521" t="s">
        <v>32</v>
      </c>
      <c r="E521" t="s">
        <v>27</v>
      </c>
      <c r="F521" t="s">
        <v>258</v>
      </c>
      <c r="G521" s="30">
        <v>0.9</v>
      </c>
      <c r="H521" t="s">
        <v>306</v>
      </c>
      <c r="J521" t="s">
        <v>15</v>
      </c>
      <c r="K521" t="s">
        <v>307</v>
      </c>
      <c r="L521" s="26">
        <v>8605800</v>
      </c>
      <c r="M521">
        <v>79</v>
      </c>
    </row>
    <row r="522" spans="1:13" x14ac:dyDescent="0.25">
      <c r="A522" t="s">
        <v>72</v>
      </c>
      <c r="B522" s="25">
        <v>45288</v>
      </c>
      <c r="C522" t="s">
        <v>257</v>
      </c>
      <c r="D522" t="s">
        <v>32</v>
      </c>
      <c r="E522" t="s">
        <v>27</v>
      </c>
      <c r="F522" t="s">
        <v>258</v>
      </c>
      <c r="G522" s="30">
        <v>0.9</v>
      </c>
      <c r="H522" t="s">
        <v>306</v>
      </c>
      <c r="J522" t="s">
        <v>15</v>
      </c>
      <c r="K522" t="s">
        <v>307</v>
      </c>
      <c r="L522" s="26">
        <v>139250</v>
      </c>
      <c r="M522">
        <v>3</v>
      </c>
    </row>
    <row r="523" spans="1:13" x14ac:dyDescent="0.25">
      <c r="A523" t="s">
        <v>69</v>
      </c>
      <c r="B523" s="25">
        <v>45328</v>
      </c>
      <c r="C523" t="s">
        <v>257</v>
      </c>
      <c r="D523" t="s">
        <v>32</v>
      </c>
      <c r="E523" t="s">
        <v>27</v>
      </c>
      <c r="F523" t="s">
        <v>258</v>
      </c>
      <c r="G523" s="30">
        <v>0.9</v>
      </c>
      <c r="H523" t="s">
        <v>306</v>
      </c>
      <c r="J523" t="s">
        <v>15</v>
      </c>
      <c r="K523" t="s">
        <v>307</v>
      </c>
      <c r="L523" s="26">
        <v>7802925</v>
      </c>
      <c r="M523">
        <v>64</v>
      </c>
    </row>
    <row r="524" spans="1:13" x14ac:dyDescent="0.25">
      <c r="A524" t="s">
        <v>92</v>
      </c>
      <c r="B524" s="25">
        <v>45198</v>
      </c>
      <c r="C524" t="s">
        <v>257</v>
      </c>
      <c r="D524" t="s">
        <v>32</v>
      </c>
      <c r="E524" t="s">
        <v>27</v>
      </c>
      <c r="G524" s="30">
        <v>0.9</v>
      </c>
      <c r="H524" t="s">
        <v>306</v>
      </c>
      <c r="J524" t="s">
        <v>15</v>
      </c>
      <c r="K524" t="s">
        <v>307</v>
      </c>
      <c r="L524" s="26">
        <v>5728852.7999999998</v>
      </c>
      <c r="M524">
        <v>140</v>
      </c>
    </row>
    <row r="525" spans="1:13" x14ac:dyDescent="0.25">
      <c r="A525" t="s">
        <v>164</v>
      </c>
      <c r="B525" s="25">
        <v>45478</v>
      </c>
      <c r="C525" t="s">
        <v>257</v>
      </c>
      <c r="D525" t="s">
        <v>32</v>
      </c>
      <c r="E525" t="s">
        <v>27</v>
      </c>
      <c r="G525" s="30">
        <v>0.9</v>
      </c>
      <c r="H525" t="s">
        <v>306</v>
      </c>
      <c r="J525" t="s">
        <v>15</v>
      </c>
      <c r="K525" t="s">
        <v>307</v>
      </c>
      <c r="L525" s="26">
        <v>2342800</v>
      </c>
      <c r="M525">
        <v>583</v>
      </c>
    </row>
    <row r="526" spans="1:13" x14ac:dyDescent="0.25">
      <c r="A526" t="s">
        <v>172</v>
      </c>
      <c r="B526" s="25">
        <v>45485</v>
      </c>
      <c r="C526" t="s">
        <v>257</v>
      </c>
      <c r="D526" t="s">
        <v>32</v>
      </c>
      <c r="E526" t="s">
        <v>27</v>
      </c>
      <c r="F526" t="s">
        <v>258</v>
      </c>
      <c r="G526" s="30">
        <v>0.9</v>
      </c>
      <c r="H526" t="s">
        <v>306</v>
      </c>
      <c r="J526" t="s">
        <v>15</v>
      </c>
      <c r="K526" t="s">
        <v>307</v>
      </c>
      <c r="L526" s="26">
        <v>451600</v>
      </c>
      <c r="M526">
        <v>9</v>
      </c>
    </row>
    <row r="527" spans="1:13" x14ac:dyDescent="0.25">
      <c r="A527" t="s">
        <v>175</v>
      </c>
      <c r="B527" s="25">
        <v>45503</v>
      </c>
      <c r="C527" t="s">
        <v>257</v>
      </c>
      <c r="D527" t="s">
        <v>32</v>
      </c>
      <c r="E527" t="s">
        <v>27</v>
      </c>
      <c r="G527" s="30">
        <v>0.9</v>
      </c>
      <c r="H527" t="s">
        <v>306</v>
      </c>
      <c r="J527" t="s">
        <v>15</v>
      </c>
      <c r="K527" t="s">
        <v>307</v>
      </c>
      <c r="L527" s="26">
        <v>7372</v>
      </c>
      <c r="M527">
        <v>15</v>
      </c>
    </row>
    <row r="528" spans="1:13" x14ac:dyDescent="0.25">
      <c r="A528" t="s">
        <v>83</v>
      </c>
      <c r="B528" s="25">
        <v>45468</v>
      </c>
      <c r="C528" t="s">
        <v>257</v>
      </c>
      <c r="D528" t="s">
        <v>32</v>
      </c>
      <c r="E528" t="s">
        <v>27</v>
      </c>
      <c r="G528" s="30">
        <v>0.9</v>
      </c>
      <c r="H528" t="s">
        <v>306</v>
      </c>
      <c r="J528" t="s">
        <v>15</v>
      </c>
      <c r="K528" t="s">
        <v>307</v>
      </c>
      <c r="L528" s="26">
        <v>3548610</v>
      </c>
      <c r="M528">
        <v>199</v>
      </c>
    </row>
    <row r="529" spans="1:13" x14ac:dyDescent="0.25">
      <c r="A529" t="s">
        <v>60</v>
      </c>
      <c r="B529" s="25">
        <v>45380</v>
      </c>
      <c r="C529" t="s">
        <v>257</v>
      </c>
      <c r="D529" t="s">
        <v>32</v>
      </c>
      <c r="E529" t="s">
        <v>27</v>
      </c>
      <c r="F529" t="s">
        <v>258</v>
      </c>
      <c r="G529" s="30">
        <v>0.9</v>
      </c>
      <c r="H529" t="s">
        <v>306</v>
      </c>
      <c r="J529" t="s">
        <v>15</v>
      </c>
      <c r="K529" t="s">
        <v>307</v>
      </c>
      <c r="L529" s="26">
        <v>208443375</v>
      </c>
      <c r="M529">
        <v>144</v>
      </c>
    </row>
    <row r="530" spans="1:13" x14ac:dyDescent="0.25">
      <c r="A530" t="s">
        <v>101</v>
      </c>
      <c r="B530" s="25">
        <v>45079</v>
      </c>
      <c r="C530" t="s">
        <v>257</v>
      </c>
      <c r="D530" t="s">
        <v>32</v>
      </c>
      <c r="E530" t="s">
        <v>27</v>
      </c>
      <c r="G530" s="30">
        <v>0.9</v>
      </c>
      <c r="H530" t="s">
        <v>306</v>
      </c>
      <c r="J530" t="s">
        <v>15</v>
      </c>
      <c r="K530" t="s">
        <v>307</v>
      </c>
      <c r="L530" s="26">
        <v>110443.5</v>
      </c>
      <c r="M530">
        <v>6</v>
      </c>
    </row>
    <row r="531" spans="1:13" x14ac:dyDescent="0.25">
      <c r="A531" t="s">
        <v>77</v>
      </c>
      <c r="B531" s="25">
        <v>45267</v>
      </c>
      <c r="C531" t="s">
        <v>257</v>
      </c>
      <c r="D531" t="s">
        <v>32</v>
      </c>
      <c r="E531" t="s">
        <v>27</v>
      </c>
      <c r="G531" s="30">
        <v>0.9</v>
      </c>
      <c r="H531" t="s">
        <v>306</v>
      </c>
      <c r="J531" t="s">
        <v>15</v>
      </c>
      <c r="K531" t="s">
        <v>307</v>
      </c>
      <c r="L531" s="26">
        <v>2160200</v>
      </c>
      <c r="M531">
        <v>52</v>
      </c>
    </row>
    <row r="532" spans="1:13" x14ac:dyDescent="0.25">
      <c r="A532" t="s">
        <v>30</v>
      </c>
      <c r="B532" s="25">
        <v>45447</v>
      </c>
      <c r="C532" t="s">
        <v>257</v>
      </c>
      <c r="D532" t="s">
        <v>32</v>
      </c>
      <c r="E532" t="s">
        <v>27</v>
      </c>
      <c r="G532" s="30">
        <v>0.9</v>
      </c>
      <c r="H532" t="s">
        <v>306</v>
      </c>
      <c r="J532" t="s">
        <v>15</v>
      </c>
      <c r="K532" t="s">
        <v>307</v>
      </c>
      <c r="L532" s="26">
        <v>1707600</v>
      </c>
      <c r="M532">
        <v>326</v>
      </c>
    </row>
    <row r="533" spans="1:13" x14ac:dyDescent="0.25">
      <c r="A533" t="s">
        <v>60</v>
      </c>
      <c r="B533" s="25">
        <v>45380</v>
      </c>
      <c r="C533" t="s">
        <v>257</v>
      </c>
      <c r="D533" t="s">
        <v>32</v>
      </c>
      <c r="E533" t="s">
        <v>27</v>
      </c>
      <c r="G533" s="30">
        <v>0.9</v>
      </c>
      <c r="H533" t="s">
        <v>306</v>
      </c>
      <c r="J533" t="s">
        <v>15</v>
      </c>
      <c r="K533" t="s">
        <v>307</v>
      </c>
      <c r="L533" s="26">
        <v>6174000</v>
      </c>
      <c r="M533">
        <v>1062</v>
      </c>
    </row>
    <row r="534" spans="1:13" x14ac:dyDescent="0.25">
      <c r="A534" t="s">
        <v>80</v>
      </c>
      <c r="B534" s="25">
        <v>45260</v>
      </c>
      <c r="C534" t="s">
        <v>257</v>
      </c>
      <c r="D534" t="s">
        <v>32</v>
      </c>
      <c r="E534" t="s">
        <v>27</v>
      </c>
      <c r="G534" s="30">
        <v>0.9</v>
      </c>
      <c r="H534" t="s">
        <v>306</v>
      </c>
      <c r="J534" t="s">
        <v>15</v>
      </c>
      <c r="K534" t="s">
        <v>307</v>
      </c>
      <c r="L534" s="26">
        <v>5629500</v>
      </c>
      <c r="M534">
        <v>85</v>
      </c>
    </row>
    <row r="535" spans="1:13" x14ac:dyDescent="0.25">
      <c r="A535" t="s">
        <v>89</v>
      </c>
      <c r="B535" s="25">
        <v>45232</v>
      </c>
      <c r="C535" t="s">
        <v>257</v>
      </c>
      <c r="D535" t="s">
        <v>32</v>
      </c>
      <c r="E535" t="s">
        <v>27</v>
      </c>
      <c r="F535" t="s">
        <v>258</v>
      </c>
      <c r="G535" s="30">
        <v>0.9</v>
      </c>
      <c r="H535" t="s">
        <v>306</v>
      </c>
      <c r="J535" t="s">
        <v>15</v>
      </c>
      <c r="K535" t="s">
        <v>307</v>
      </c>
      <c r="L535" s="26">
        <v>23279400</v>
      </c>
      <c r="M535">
        <v>73</v>
      </c>
    </row>
    <row r="536" spans="1:13" x14ac:dyDescent="0.25">
      <c r="A536" t="s">
        <v>63</v>
      </c>
      <c r="B536" s="25">
        <v>45344</v>
      </c>
      <c r="C536" t="s">
        <v>257</v>
      </c>
      <c r="D536" t="s">
        <v>32</v>
      </c>
      <c r="E536" t="s">
        <v>27</v>
      </c>
      <c r="G536" s="30">
        <v>0.9</v>
      </c>
      <c r="H536" t="s">
        <v>306</v>
      </c>
      <c r="J536" t="s">
        <v>15</v>
      </c>
      <c r="K536" t="s">
        <v>307</v>
      </c>
      <c r="L536" s="26">
        <v>2926000</v>
      </c>
      <c r="M536">
        <v>93</v>
      </c>
    </row>
    <row r="537" spans="1:13" x14ac:dyDescent="0.25">
      <c r="A537" t="s">
        <v>80</v>
      </c>
      <c r="B537" s="25">
        <v>45260</v>
      </c>
      <c r="C537" t="s">
        <v>257</v>
      </c>
      <c r="D537" t="s">
        <v>32</v>
      </c>
      <c r="E537" t="s">
        <v>27</v>
      </c>
      <c r="F537" t="s">
        <v>258</v>
      </c>
      <c r="G537" s="30">
        <v>0.9</v>
      </c>
      <c r="H537" t="s">
        <v>306</v>
      </c>
      <c r="J537" t="s">
        <v>15</v>
      </c>
      <c r="K537" t="s">
        <v>307</v>
      </c>
      <c r="L537" s="26">
        <v>26054100</v>
      </c>
      <c r="M537">
        <v>44</v>
      </c>
    </row>
    <row r="538" spans="1:13" x14ac:dyDescent="0.25">
      <c r="A538" t="s">
        <v>69</v>
      </c>
      <c r="B538" s="25">
        <v>45328</v>
      </c>
      <c r="C538" t="s">
        <v>257</v>
      </c>
      <c r="D538" t="s">
        <v>32</v>
      </c>
      <c r="E538" t="s">
        <v>27</v>
      </c>
      <c r="G538" s="30">
        <v>0.9</v>
      </c>
      <c r="H538" t="s">
        <v>306</v>
      </c>
      <c r="J538" t="s">
        <v>15</v>
      </c>
      <c r="K538" t="s">
        <v>307</v>
      </c>
      <c r="L538" s="26">
        <v>5345050</v>
      </c>
      <c r="M538">
        <v>441</v>
      </c>
    </row>
    <row r="539" spans="1:13" x14ac:dyDescent="0.25">
      <c r="A539" t="s">
        <v>30</v>
      </c>
      <c r="B539" s="25">
        <v>45447</v>
      </c>
      <c r="C539" t="s">
        <v>257</v>
      </c>
      <c r="D539" t="s">
        <v>32</v>
      </c>
      <c r="E539" t="s">
        <v>27</v>
      </c>
      <c r="F539" t="s">
        <v>258</v>
      </c>
      <c r="G539" s="30">
        <v>0.9</v>
      </c>
      <c r="H539" t="s">
        <v>306</v>
      </c>
      <c r="J539" t="s">
        <v>15</v>
      </c>
      <c r="K539" t="s">
        <v>307</v>
      </c>
      <c r="L539" s="26">
        <v>5590800</v>
      </c>
      <c r="M539">
        <v>51</v>
      </c>
    </row>
    <row r="540" spans="1:13" x14ac:dyDescent="0.25">
      <c r="A540" t="s">
        <v>86</v>
      </c>
      <c r="B540" s="25">
        <v>45251</v>
      </c>
      <c r="C540" t="s">
        <v>257</v>
      </c>
      <c r="D540" t="s">
        <v>32</v>
      </c>
      <c r="E540" t="s">
        <v>27</v>
      </c>
      <c r="F540" t="s">
        <v>258</v>
      </c>
      <c r="G540" s="30">
        <v>0.9</v>
      </c>
      <c r="H540" t="s">
        <v>306</v>
      </c>
      <c r="J540" t="s">
        <v>15</v>
      </c>
      <c r="K540" t="s">
        <v>307</v>
      </c>
      <c r="L540" s="26">
        <v>1723500</v>
      </c>
      <c r="M540">
        <v>14</v>
      </c>
    </row>
    <row r="541" spans="1:13" x14ac:dyDescent="0.25">
      <c r="A541" t="s">
        <v>205</v>
      </c>
      <c r="B541" s="25">
        <v>45566</v>
      </c>
      <c r="C541" t="s">
        <v>257</v>
      </c>
      <c r="D541" t="s">
        <v>32</v>
      </c>
      <c r="E541" t="s">
        <v>27</v>
      </c>
      <c r="F541" t="s">
        <v>258</v>
      </c>
      <c r="G541" s="30">
        <v>0.9</v>
      </c>
      <c r="H541" t="s">
        <v>306</v>
      </c>
      <c r="J541" t="s">
        <v>15</v>
      </c>
      <c r="K541" t="s">
        <v>307</v>
      </c>
      <c r="L541" s="26">
        <v>1363725</v>
      </c>
      <c r="M541">
        <v>54</v>
      </c>
    </row>
    <row r="542" spans="1:13" x14ac:dyDescent="0.25">
      <c r="A542" t="s">
        <v>54</v>
      </c>
      <c r="B542" s="25">
        <v>45212</v>
      </c>
      <c r="C542" t="s">
        <v>257</v>
      </c>
      <c r="D542" t="s">
        <v>32</v>
      </c>
      <c r="E542" t="s">
        <v>27</v>
      </c>
      <c r="F542" t="s">
        <v>258</v>
      </c>
      <c r="G542" s="30">
        <v>0.9</v>
      </c>
      <c r="H542" t="s">
        <v>306</v>
      </c>
      <c r="J542" t="s">
        <v>15</v>
      </c>
      <c r="K542" t="s">
        <v>307</v>
      </c>
      <c r="L542" s="26">
        <v>3466863</v>
      </c>
      <c r="M542">
        <v>152</v>
      </c>
    </row>
    <row r="543" spans="1:13" x14ac:dyDescent="0.25">
      <c r="A543" t="s">
        <v>54</v>
      </c>
      <c r="B543" s="25">
        <v>45401</v>
      </c>
      <c r="C543" t="s">
        <v>257</v>
      </c>
      <c r="D543" t="s">
        <v>32</v>
      </c>
      <c r="E543" t="s">
        <v>27</v>
      </c>
      <c r="G543" s="30">
        <v>0.9</v>
      </c>
      <c r="H543" t="s">
        <v>306</v>
      </c>
      <c r="J543" t="s">
        <v>15</v>
      </c>
      <c r="K543" t="s">
        <v>307</v>
      </c>
      <c r="L543" s="26">
        <v>4123095</v>
      </c>
      <c r="M543">
        <v>451</v>
      </c>
    </row>
    <row r="544" spans="1:13" x14ac:dyDescent="0.25">
      <c r="A544" t="s">
        <v>57</v>
      </c>
      <c r="B544" s="25">
        <v>45394</v>
      </c>
      <c r="C544" t="s">
        <v>257</v>
      </c>
      <c r="D544" t="s">
        <v>32</v>
      </c>
      <c r="E544" t="s">
        <v>27</v>
      </c>
      <c r="G544" s="30">
        <v>0.9</v>
      </c>
      <c r="H544" t="s">
        <v>306</v>
      </c>
      <c r="J544" t="s">
        <v>15</v>
      </c>
      <c r="K544" t="s">
        <v>307</v>
      </c>
      <c r="L544" s="26">
        <v>4455600</v>
      </c>
      <c r="M544">
        <v>458</v>
      </c>
    </row>
    <row r="545" spans="1:13" x14ac:dyDescent="0.25">
      <c r="A545" t="s">
        <v>101</v>
      </c>
      <c r="B545" s="25">
        <v>45079</v>
      </c>
      <c r="C545" t="s">
        <v>257</v>
      </c>
      <c r="D545" t="s">
        <v>32</v>
      </c>
      <c r="E545" t="s">
        <v>27</v>
      </c>
      <c r="F545" t="s">
        <v>258</v>
      </c>
      <c r="G545" s="30">
        <v>0.9</v>
      </c>
      <c r="H545" t="s">
        <v>306</v>
      </c>
      <c r="J545" t="s">
        <v>15</v>
      </c>
      <c r="K545" t="s">
        <v>307</v>
      </c>
      <c r="L545" s="26">
        <v>39912.75</v>
      </c>
      <c r="M545">
        <v>2</v>
      </c>
    </row>
    <row r="546" spans="1:13" x14ac:dyDescent="0.25">
      <c r="A546" t="s">
        <v>74</v>
      </c>
      <c r="B546" s="25">
        <v>45275</v>
      </c>
      <c r="C546" t="s">
        <v>257</v>
      </c>
      <c r="D546" t="s">
        <v>32</v>
      </c>
      <c r="E546" t="s">
        <v>27</v>
      </c>
      <c r="G546" s="30">
        <v>0.9</v>
      </c>
      <c r="H546" t="s">
        <v>306</v>
      </c>
      <c r="J546" t="s">
        <v>15</v>
      </c>
      <c r="K546" t="s">
        <v>307</v>
      </c>
      <c r="L546" s="26">
        <v>14632600</v>
      </c>
      <c r="M546">
        <v>652</v>
      </c>
    </row>
    <row r="547" spans="1:13" x14ac:dyDescent="0.25">
      <c r="A547" t="s">
        <v>54</v>
      </c>
      <c r="B547" s="25">
        <v>45401</v>
      </c>
      <c r="C547" t="s">
        <v>257</v>
      </c>
      <c r="D547" t="s">
        <v>32</v>
      </c>
      <c r="E547" t="s">
        <v>27</v>
      </c>
      <c r="F547" t="s">
        <v>258</v>
      </c>
      <c r="G547" s="30">
        <v>0.9</v>
      </c>
      <c r="H547" t="s">
        <v>306</v>
      </c>
      <c r="J547" t="s">
        <v>15</v>
      </c>
      <c r="K547" t="s">
        <v>307</v>
      </c>
      <c r="L547" s="26">
        <v>11036175</v>
      </c>
      <c r="M547">
        <v>86</v>
      </c>
    </row>
    <row r="548" spans="1:13" x14ac:dyDescent="0.25">
      <c r="A548" t="s">
        <v>172</v>
      </c>
      <c r="B548" s="25">
        <v>45485</v>
      </c>
      <c r="C548" t="s">
        <v>257</v>
      </c>
      <c r="D548" t="s">
        <v>32</v>
      </c>
      <c r="E548" t="s">
        <v>27</v>
      </c>
      <c r="G548" s="30">
        <v>0.9</v>
      </c>
      <c r="H548" t="s">
        <v>306</v>
      </c>
      <c r="J548" t="s">
        <v>15</v>
      </c>
      <c r="K548" t="s">
        <v>307</v>
      </c>
      <c r="L548" s="26">
        <v>1212800</v>
      </c>
      <c r="M548">
        <v>96</v>
      </c>
    </row>
    <row r="549" spans="1:13" x14ac:dyDescent="0.25">
      <c r="A549" t="s">
        <v>164</v>
      </c>
      <c r="B549" s="25">
        <v>45478</v>
      </c>
      <c r="C549" t="s">
        <v>257</v>
      </c>
      <c r="D549" t="s">
        <v>32</v>
      </c>
      <c r="E549" t="s">
        <v>27</v>
      </c>
      <c r="F549" t="s">
        <v>258</v>
      </c>
      <c r="G549" s="30">
        <v>0.9</v>
      </c>
      <c r="H549" t="s">
        <v>306</v>
      </c>
      <c r="J549" t="s">
        <v>15</v>
      </c>
      <c r="K549" t="s">
        <v>307</v>
      </c>
      <c r="L549" s="26">
        <v>1084200</v>
      </c>
      <c r="M549">
        <v>54</v>
      </c>
    </row>
    <row r="550" spans="1:13" x14ac:dyDescent="0.25">
      <c r="A550" t="s">
        <v>172</v>
      </c>
      <c r="B550" s="25">
        <v>45485</v>
      </c>
      <c r="C550" t="s">
        <v>257</v>
      </c>
      <c r="D550" t="s">
        <v>32</v>
      </c>
      <c r="E550" t="s">
        <v>27</v>
      </c>
      <c r="F550" t="s">
        <v>258</v>
      </c>
      <c r="G550" s="30">
        <v>1</v>
      </c>
      <c r="H550" t="s">
        <v>306</v>
      </c>
      <c r="I550">
        <v>1</v>
      </c>
      <c r="J550" t="s">
        <v>228</v>
      </c>
      <c r="K550" t="s">
        <v>314</v>
      </c>
      <c r="L550" s="26">
        <v>1090400</v>
      </c>
      <c r="M550">
        <v>1</v>
      </c>
    </row>
    <row r="551" spans="1:13" x14ac:dyDescent="0.25">
      <c r="A551" t="s">
        <v>164</v>
      </c>
      <c r="B551" s="25">
        <v>45478</v>
      </c>
      <c r="C551" t="s">
        <v>257</v>
      </c>
      <c r="D551" t="s">
        <v>32</v>
      </c>
      <c r="E551" t="s">
        <v>27</v>
      </c>
      <c r="F551" t="s">
        <v>258</v>
      </c>
      <c r="G551" s="30">
        <v>1</v>
      </c>
      <c r="H551" t="s">
        <v>306</v>
      </c>
      <c r="I551">
        <v>1</v>
      </c>
      <c r="J551" t="s">
        <v>228</v>
      </c>
      <c r="K551" t="s">
        <v>314</v>
      </c>
      <c r="L551" s="26">
        <v>656200</v>
      </c>
      <c r="M551">
        <v>1</v>
      </c>
    </row>
    <row r="552" spans="1:13" x14ac:dyDescent="0.25">
      <c r="A552" t="s">
        <v>101</v>
      </c>
      <c r="B552" s="25">
        <v>45079</v>
      </c>
      <c r="C552" t="s">
        <v>257</v>
      </c>
      <c r="D552" t="s">
        <v>32</v>
      </c>
      <c r="E552" t="s">
        <v>27</v>
      </c>
      <c r="F552" t="s">
        <v>258</v>
      </c>
      <c r="G552" s="30">
        <v>1</v>
      </c>
      <c r="H552" t="s">
        <v>306</v>
      </c>
      <c r="J552" t="s">
        <v>15</v>
      </c>
      <c r="K552" t="s">
        <v>307</v>
      </c>
      <c r="L552" s="26">
        <v>5103</v>
      </c>
      <c r="M552">
        <v>1</v>
      </c>
    </row>
    <row r="553" spans="1:13" x14ac:dyDescent="0.25">
      <c r="A553" t="s">
        <v>77</v>
      </c>
      <c r="B553" s="25">
        <v>45267</v>
      </c>
      <c r="C553" t="s">
        <v>257</v>
      </c>
      <c r="D553" t="s">
        <v>32</v>
      </c>
      <c r="E553" t="s">
        <v>27</v>
      </c>
      <c r="F553" t="s">
        <v>258</v>
      </c>
      <c r="G553" s="30">
        <v>1</v>
      </c>
      <c r="H553" t="s">
        <v>306</v>
      </c>
      <c r="J553" t="s">
        <v>15</v>
      </c>
      <c r="K553" t="s">
        <v>307</v>
      </c>
      <c r="L553" s="26">
        <v>764400</v>
      </c>
      <c r="M553">
        <v>11</v>
      </c>
    </row>
    <row r="554" spans="1:13" x14ac:dyDescent="0.25">
      <c r="A554" t="s">
        <v>80</v>
      </c>
      <c r="B554" s="25">
        <v>45260</v>
      </c>
      <c r="C554" t="s">
        <v>257</v>
      </c>
      <c r="D554" t="s">
        <v>32</v>
      </c>
      <c r="E554" t="s">
        <v>27</v>
      </c>
      <c r="G554" s="30">
        <v>1</v>
      </c>
      <c r="H554" t="s">
        <v>306</v>
      </c>
      <c r="J554" t="s">
        <v>15</v>
      </c>
      <c r="K554" t="s">
        <v>307</v>
      </c>
      <c r="L554" s="26">
        <v>4586400</v>
      </c>
      <c r="M554">
        <v>85</v>
      </c>
    </row>
    <row r="555" spans="1:13" x14ac:dyDescent="0.25">
      <c r="A555" t="s">
        <v>164</v>
      </c>
      <c r="B555" s="25">
        <v>45478</v>
      </c>
      <c r="C555" t="s">
        <v>257</v>
      </c>
      <c r="D555" t="s">
        <v>32</v>
      </c>
      <c r="E555" t="s">
        <v>27</v>
      </c>
      <c r="F555" t="s">
        <v>258</v>
      </c>
      <c r="G555" s="30">
        <v>1</v>
      </c>
      <c r="H555" t="s">
        <v>306</v>
      </c>
      <c r="J555" t="s">
        <v>15</v>
      </c>
      <c r="K555" t="s">
        <v>307</v>
      </c>
      <c r="L555" s="26">
        <v>2237400</v>
      </c>
      <c r="M555">
        <v>63</v>
      </c>
    </row>
    <row r="556" spans="1:13" x14ac:dyDescent="0.25">
      <c r="A556" t="s">
        <v>57</v>
      </c>
      <c r="B556" s="25">
        <v>45394</v>
      </c>
      <c r="C556" t="s">
        <v>257</v>
      </c>
      <c r="D556" t="s">
        <v>32</v>
      </c>
      <c r="E556" t="s">
        <v>27</v>
      </c>
      <c r="G556" s="30">
        <v>1</v>
      </c>
      <c r="H556" t="s">
        <v>306</v>
      </c>
      <c r="J556" t="s">
        <v>15</v>
      </c>
      <c r="K556" t="s">
        <v>307</v>
      </c>
      <c r="L556" s="26">
        <v>3814050</v>
      </c>
      <c r="M556">
        <v>470</v>
      </c>
    </row>
    <row r="557" spans="1:13" x14ac:dyDescent="0.25">
      <c r="A557" t="s">
        <v>217</v>
      </c>
      <c r="B557" s="25">
        <v>45595</v>
      </c>
      <c r="C557" t="s">
        <v>257</v>
      </c>
      <c r="D557" t="s">
        <v>32</v>
      </c>
      <c r="E557" t="s">
        <v>27</v>
      </c>
      <c r="G557" s="30">
        <v>1</v>
      </c>
      <c r="H557" t="s">
        <v>306</v>
      </c>
      <c r="J557" t="s">
        <v>15</v>
      </c>
      <c r="K557" t="s">
        <v>307</v>
      </c>
      <c r="L557" s="26">
        <v>11475</v>
      </c>
      <c r="M557">
        <v>8</v>
      </c>
    </row>
    <row r="558" spans="1:13" x14ac:dyDescent="0.25">
      <c r="A558" t="s">
        <v>50</v>
      </c>
      <c r="B558" s="25">
        <v>45408</v>
      </c>
      <c r="C558" t="s">
        <v>257</v>
      </c>
      <c r="D558" t="s">
        <v>32</v>
      </c>
      <c r="E558" t="s">
        <v>27</v>
      </c>
      <c r="F558" t="s">
        <v>258</v>
      </c>
      <c r="G558" s="30">
        <v>1</v>
      </c>
      <c r="H558" t="s">
        <v>306</v>
      </c>
      <c r="J558" t="s">
        <v>15</v>
      </c>
      <c r="K558" t="s">
        <v>307</v>
      </c>
      <c r="L558" s="26">
        <v>27060000</v>
      </c>
      <c r="M558">
        <v>253</v>
      </c>
    </row>
    <row r="559" spans="1:13" x14ac:dyDescent="0.25">
      <c r="A559" t="s">
        <v>74</v>
      </c>
      <c r="B559" s="25">
        <v>45275</v>
      </c>
      <c r="C559" t="s">
        <v>257</v>
      </c>
      <c r="D559" t="s">
        <v>32</v>
      </c>
      <c r="E559" t="s">
        <v>27</v>
      </c>
      <c r="G559" s="30">
        <v>1</v>
      </c>
      <c r="H559" t="s">
        <v>306</v>
      </c>
      <c r="J559" t="s">
        <v>15</v>
      </c>
      <c r="K559" t="s">
        <v>307</v>
      </c>
      <c r="L559" s="26">
        <v>13234200</v>
      </c>
      <c r="M559">
        <v>615</v>
      </c>
    </row>
    <row r="560" spans="1:13" x14ac:dyDescent="0.25">
      <c r="A560" t="s">
        <v>89</v>
      </c>
      <c r="B560" s="25">
        <v>45232</v>
      </c>
      <c r="C560" t="s">
        <v>257</v>
      </c>
      <c r="D560" t="s">
        <v>32</v>
      </c>
      <c r="E560" t="s">
        <v>27</v>
      </c>
      <c r="G560" s="30">
        <v>1</v>
      </c>
      <c r="H560" t="s">
        <v>306</v>
      </c>
      <c r="J560" t="s">
        <v>15</v>
      </c>
      <c r="K560" t="s">
        <v>307</v>
      </c>
      <c r="L560" s="26">
        <v>3780000</v>
      </c>
      <c r="M560">
        <v>283</v>
      </c>
    </row>
    <row r="561" spans="1:13" x14ac:dyDescent="0.25">
      <c r="A561" t="s">
        <v>83</v>
      </c>
      <c r="B561" s="25">
        <v>45468</v>
      </c>
      <c r="C561" t="s">
        <v>257</v>
      </c>
      <c r="D561" t="s">
        <v>32</v>
      </c>
      <c r="E561" t="s">
        <v>27</v>
      </c>
      <c r="F561" t="s">
        <v>258</v>
      </c>
      <c r="G561" s="30">
        <v>1</v>
      </c>
      <c r="H561" t="s">
        <v>306</v>
      </c>
      <c r="J561" t="s">
        <v>15</v>
      </c>
      <c r="K561" t="s">
        <v>307</v>
      </c>
      <c r="L561" s="26">
        <v>10819170</v>
      </c>
      <c r="M561">
        <v>31</v>
      </c>
    </row>
    <row r="562" spans="1:13" x14ac:dyDescent="0.25">
      <c r="A562" t="s">
        <v>92</v>
      </c>
      <c r="B562" s="25">
        <v>45198</v>
      </c>
      <c r="C562" t="s">
        <v>257</v>
      </c>
      <c r="D562" t="s">
        <v>32</v>
      </c>
      <c r="E562" t="s">
        <v>27</v>
      </c>
      <c r="F562" t="s">
        <v>258</v>
      </c>
      <c r="G562" s="30">
        <v>1</v>
      </c>
      <c r="H562" t="s">
        <v>306</v>
      </c>
      <c r="J562" t="s">
        <v>15</v>
      </c>
      <c r="K562" t="s">
        <v>307</v>
      </c>
      <c r="L562" s="26">
        <v>30016893.600000001</v>
      </c>
      <c r="M562">
        <v>45</v>
      </c>
    </row>
    <row r="563" spans="1:13" x14ac:dyDescent="0.25">
      <c r="A563" t="s">
        <v>175</v>
      </c>
      <c r="B563" s="25">
        <v>45503</v>
      </c>
      <c r="C563" t="s">
        <v>257</v>
      </c>
      <c r="D563" t="s">
        <v>32</v>
      </c>
      <c r="E563" t="s">
        <v>27</v>
      </c>
      <c r="G563" s="30">
        <v>1</v>
      </c>
      <c r="H563" t="s">
        <v>306</v>
      </c>
      <c r="J563" t="s">
        <v>15</v>
      </c>
      <c r="K563" t="s">
        <v>307</v>
      </c>
      <c r="L563" s="26">
        <v>8439</v>
      </c>
      <c r="M563">
        <v>13</v>
      </c>
    </row>
    <row r="564" spans="1:13" x14ac:dyDescent="0.25">
      <c r="A564" t="s">
        <v>60</v>
      </c>
      <c r="B564" s="25">
        <v>45380</v>
      </c>
      <c r="C564" t="s">
        <v>257</v>
      </c>
      <c r="D564" t="s">
        <v>32</v>
      </c>
      <c r="E564" t="s">
        <v>27</v>
      </c>
      <c r="F564" t="s">
        <v>258</v>
      </c>
      <c r="G564" s="30">
        <v>1</v>
      </c>
      <c r="H564" t="s">
        <v>306</v>
      </c>
      <c r="J564" t="s">
        <v>15</v>
      </c>
      <c r="K564" t="s">
        <v>307</v>
      </c>
      <c r="L564" s="26">
        <v>17816750</v>
      </c>
      <c r="M564">
        <v>180</v>
      </c>
    </row>
    <row r="565" spans="1:13" x14ac:dyDescent="0.25">
      <c r="A565" t="s">
        <v>172</v>
      </c>
      <c r="B565" s="25">
        <v>45485</v>
      </c>
      <c r="C565" t="s">
        <v>257</v>
      </c>
      <c r="D565" t="s">
        <v>32</v>
      </c>
      <c r="E565" t="s">
        <v>27</v>
      </c>
      <c r="F565" t="s">
        <v>258</v>
      </c>
      <c r="G565" s="30">
        <v>1</v>
      </c>
      <c r="H565" t="s">
        <v>306</v>
      </c>
      <c r="J565" t="s">
        <v>15</v>
      </c>
      <c r="K565" t="s">
        <v>307</v>
      </c>
      <c r="L565" s="26">
        <v>572000</v>
      </c>
      <c r="M565">
        <v>21</v>
      </c>
    </row>
    <row r="566" spans="1:13" x14ac:dyDescent="0.25">
      <c r="A566" t="s">
        <v>30</v>
      </c>
      <c r="B566" s="25">
        <v>45447</v>
      </c>
      <c r="C566" t="s">
        <v>257</v>
      </c>
      <c r="D566" t="s">
        <v>32</v>
      </c>
      <c r="E566" t="s">
        <v>27</v>
      </c>
      <c r="F566" t="s">
        <v>258</v>
      </c>
      <c r="G566" s="30">
        <v>1</v>
      </c>
      <c r="H566" t="s">
        <v>306</v>
      </c>
      <c r="J566" t="s">
        <v>15</v>
      </c>
      <c r="K566" t="s">
        <v>307</v>
      </c>
      <c r="L566" s="26">
        <v>21759300</v>
      </c>
      <c r="M566">
        <v>46</v>
      </c>
    </row>
    <row r="567" spans="1:13" x14ac:dyDescent="0.25">
      <c r="A567" t="s">
        <v>101</v>
      </c>
      <c r="B567" s="25">
        <v>45079</v>
      </c>
      <c r="C567" t="s">
        <v>257</v>
      </c>
      <c r="D567" t="s">
        <v>32</v>
      </c>
      <c r="E567" t="s">
        <v>27</v>
      </c>
      <c r="G567" s="30">
        <v>1</v>
      </c>
      <c r="H567" t="s">
        <v>306</v>
      </c>
      <c r="J567" t="s">
        <v>15</v>
      </c>
      <c r="K567" t="s">
        <v>307</v>
      </c>
      <c r="L567" s="26">
        <v>245673</v>
      </c>
      <c r="M567">
        <v>11</v>
      </c>
    </row>
    <row r="568" spans="1:13" x14ac:dyDescent="0.25">
      <c r="A568" t="s">
        <v>54</v>
      </c>
      <c r="B568" s="25">
        <v>45401</v>
      </c>
      <c r="C568" t="s">
        <v>257</v>
      </c>
      <c r="D568" t="s">
        <v>32</v>
      </c>
      <c r="E568" t="s">
        <v>27</v>
      </c>
      <c r="F568" t="s">
        <v>258</v>
      </c>
      <c r="G568" s="30">
        <v>1</v>
      </c>
      <c r="H568" t="s">
        <v>306</v>
      </c>
      <c r="J568" t="s">
        <v>15</v>
      </c>
      <c r="K568" t="s">
        <v>307</v>
      </c>
      <c r="L568" s="26">
        <v>6919185</v>
      </c>
      <c r="M568">
        <v>90</v>
      </c>
    </row>
    <row r="569" spans="1:13" x14ac:dyDescent="0.25">
      <c r="A569" t="s">
        <v>63</v>
      </c>
      <c r="B569" s="25">
        <v>45344</v>
      </c>
      <c r="C569" t="s">
        <v>257</v>
      </c>
      <c r="D569" t="s">
        <v>32</v>
      </c>
      <c r="E569" t="s">
        <v>27</v>
      </c>
      <c r="G569" s="30">
        <v>1</v>
      </c>
      <c r="H569" t="s">
        <v>306</v>
      </c>
      <c r="J569" t="s">
        <v>15</v>
      </c>
      <c r="K569" t="s">
        <v>307</v>
      </c>
      <c r="L569" s="26">
        <v>2376900</v>
      </c>
      <c r="M569">
        <v>86</v>
      </c>
    </row>
    <row r="570" spans="1:13" x14ac:dyDescent="0.25">
      <c r="A570" t="s">
        <v>57</v>
      </c>
      <c r="B570" s="25">
        <v>45394</v>
      </c>
      <c r="C570" t="s">
        <v>257</v>
      </c>
      <c r="D570" t="s">
        <v>32</v>
      </c>
      <c r="E570" t="s">
        <v>27</v>
      </c>
      <c r="F570" t="s">
        <v>258</v>
      </c>
      <c r="G570" s="30">
        <v>1</v>
      </c>
      <c r="H570" t="s">
        <v>306</v>
      </c>
      <c r="J570" t="s">
        <v>15</v>
      </c>
      <c r="K570" t="s">
        <v>307</v>
      </c>
      <c r="L570" s="26">
        <v>20571900</v>
      </c>
      <c r="M570">
        <v>105</v>
      </c>
    </row>
    <row r="571" spans="1:13" x14ac:dyDescent="0.25">
      <c r="A571" t="s">
        <v>209</v>
      </c>
      <c r="B571" s="25">
        <v>45572</v>
      </c>
      <c r="C571" t="s">
        <v>257</v>
      </c>
      <c r="D571" t="s">
        <v>32</v>
      </c>
      <c r="E571" t="s">
        <v>27</v>
      </c>
      <c r="F571" t="s">
        <v>258</v>
      </c>
      <c r="G571" s="30">
        <v>1</v>
      </c>
      <c r="H571" t="s">
        <v>306</v>
      </c>
      <c r="J571" t="s">
        <v>15</v>
      </c>
      <c r="K571" t="s">
        <v>307</v>
      </c>
      <c r="L571" s="26">
        <v>1099000</v>
      </c>
      <c r="M571">
        <v>10</v>
      </c>
    </row>
    <row r="572" spans="1:13" x14ac:dyDescent="0.25">
      <c r="A572" t="s">
        <v>164</v>
      </c>
      <c r="B572" s="25">
        <v>45478</v>
      </c>
      <c r="C572" t="s">
        <v>257</v>
      </c>
      <c r="D572" t="s">
        <v>32</v>
      </c>
      <c r="E572" t="s">
        <v>27</v>
      </c>
      <c r="G572" s="30">
        <v>1</v>
      </c>
      <c r="H572" t="s">
        <v>306</v>
      </c>
      <c r="J572" t="s">
        <v>15</v>
      </c>
      <c r="K572" t="s">
        <v>307</v>
      </c>
      <c r="L572" s="26">
        <v>2515800</v>
      </c>
      <c r="M572">
        <v>571</v>
      </c>
    </row>
    <row r="573" spans="1:13" x14ac:dyDescent="0.25">
      <c r="A573" t="s">
        <v>77</v>
      </c>
      <c r="B573" s="25">
        <v>45267</v>
      </c>
      <c r="C573" t="s">
        <v>257</v>
      </c>
      <c r="D573" t="s">
        <v>32</v>
      </c>
      <c r="E573" t="s">
        <v>27</v>
      </c>
      <c r="G573" s="30">
        <v>1</v>
      </c>
      <c r="H573" t="s">
        <v>306</v>
      </c>
      <c r="J573" t="s">
        <v>15</v>
      </c>
      <c r="K573" t="s">
        <v>307</v>
      </c>
      <c r="L573" s="26">
        <v>1304800</v>
      </c>
      <c r="M573">
        <v>37</v>
      </c>
    </row>
    <row r="574" spans="1:13" x14ac:dyDescent="0.25">
      <c r="A574" t="s">
        <v>89</v>
      </c>
      <c r="B574" s="25">
        <v>45232</v>
      </c>
      <c r="C574" t="s">
        <v>257</v>
      </c>
      <c r="D574" t="s">
        <v>32</v>
      </c>
      <c r="E574" t="s">
        <v>27</v>
      </c>
      <c r="F574" t="s">
        <v>258</v>
      </c>
      <c r="G574" s="30">
        <v>1</v>
      </c>
      <c r="H574" t="s">
        <v>306</v>
      </c>
      <c r="J574" t="s">
        <v>15</v>
      </c>
      <c r="K574" t="s">
        <v>307</v>
      </c>
      <c r="L574" s="26">
        <v>11919150</v>
      </c>
      <c r="M574">
        <v>55</v>
      </c>
    </row>
    <row r="575" spans="1:13" x14ac:dyDescent="0.25">
      <c r="A575" t="s">
        <v>209</v>
      </c>
      <c r="B575" s="25">
        <v>45572</v>
      </c>
      <c r="C575" t="s">
        <v>257</v>
      </c>
      <c r="D575" t="s">
        <v>32</v>
      </c>
      <c r="E575" t="s">
        <v>27</v>
      </c>
      <c r="G575" s="30">
        <v>1</v>
      </c>
      <c r="H575" t="s">
        <v>306</v>
      </c>
      <c r="J575" t="s">
        <v>15</v>
      </c>
      <c r="K575" t="s">
        <v>307</v>
      </c>
      <c r="L575" s="26">
        <v>1662625</v>
      </c>
      <c r="M575">
        <v>38</v>
      </c>
    </row>
    <row r="576" spans="1:13" x14ac:dyDescent="0.25">
      <c r="A576" t="s">
        <v>83</v>
      </c>
      <c r="B576" s="25">
        <v>45468</v>
      </c>
      <c r="C576" t="s">
        <v>257</v>
      </c>
      <c r="D576" t="s">
        <v>32</v>
      </c>
      <c r="E576" t="s">
        <v>27</v>
      </c>
      <c r="G576" s="30">
        <v>1</v>
      </c>
      <c r="H576" t="s">
        <v>306</v>
      </c>
      <c r="J576" t="s">
        <v>15</v>
      </c>
      <c r="K576" t="s">
        <v>307</v>
      </c>
      <c r="L576" s="26">
        <v>3679020</v>
      </c>
      <c r="M576">
        <v>201</v>
      </c>
    </row>
    <row r="577" spans="1:13" x14ac:dyDescent="0.25">
      <c r="A577" t="s">
        <v>54</v>
      </c>
      <c r="B577" s="25">
        <v>45212</v>
      </c>
      <c r="C577" t="s">
        <v>257</v>
      </c>
      <c r="D577" t="s">
        <v>32</v>
      </c>
      <c r="E577" t="s">
        <v>27</v>
      </c>
      <c r="G577" s="30">
        <v>1</v>
      </c>
      <c r="H577" t="s">
        <v>306</v>
      </c>
      <c r="J577" t="s">
        <v>15</v>
      </c>
      <c r="K577" t="s">
        <v>307</v>
      </c>
      <c r="L577" s="26">
        <v>3790539</v>
      </c>
      <c r="M577">
        <v>620</v>
      </c>
    </row>
    <row r="578" spans="1:13" x14ac:dyDescent="0.25">
      <c r="A578" t="s">
        <v>205</v>
      </c>
      <c r="B578" s="25">
        <v>45566</v>
      </c>
      <c r="C578" t="s">
        <v>257</v>
      </c>
      <c r="D578" t="s">
        <v>32</v>
      </c>
      <c r="E578" t="s">
        <v>27</v>
      </c>
      <c r="F578" t="s">
        <v>258</v>
      </c>
      <c r="G578" s="30">
        <v>1</v>
      </c>
      <c r="H578" t="s">
        <v>306</v>
      </c>
      <c r="J578" t="s">
        <v>15</v>
      </c>
      <c r="K578" t="s">
        <v>307</v>
      </c>
      <c r="L578" s="26">
        <v>3119895</v>
      </c>
      <c r="M578">
        <v>59</v>
      </c>
    </row>
    <row r="579" spans="1:13" x14ac:dyDescent="0.25">
      <c r="A579" t="s">
        <v>83</v>
      </c>
      <c r="B579" s="25">
        <v>45252</v>
      </c>
      <c r="C579" t="s">
        <v>257</v>
      </c>
      <c r="D579" t="s">
        <v>32</v>
      </c>
      <c r="E579" t="s">
        <v>27</v>
      </c>
      <c r="F579" t="s">
        <v>258</v>
      </c>
      <c r="G579" s="30">
        <v>1</v>
      </c>
      <c r="H579" t="s">
        <v>306</v>
      </c>
      <c r="J579" t="s">
        <v>15</v>
      </c>
      <c r="K579" t="s">
        <v>307</v>
      </c>
      <c r="L579" s="26">
        <v>11605000</v>
      </c>
      <c r="M579">
        <v>83</v>
      </c>
    </row>
    <row r="580" spans="1:13" x14ac:dyDescent="0.25">
      <c r="A580" t="s">
        <v>205</v>
      </c>
      <c r="B580" s="25">
        <v>45566</v>
      </c>
      <c r="C580" t="s">
        <v>257</v>
      </c>
      <c r="D580" t="s">
        <v>32</v>
      </c>
      <c r="E580" t="s">
        <v>27</v>
      </c>
      <c r="G580" s="30">
        <v>1</v>
      </c>
      <c r="H580" t="s">
        <v>306</v>
      </c>
      <c r="J580" t="s">
        <v>15</v>
      </c>
      <c r="K580" t="s">
        <v>307</v>
      </c>
      <c r="L580" s="26">
        <v>555940</v>
      </c>
      <c r="M580">
        <v>226</v>
      </c>
    </row>
    <row r="581" spans="1:13" x14ac:dyDescent="0.25">
      <c r="A581" t="s">
        <v>104</v>
      </c>
      <c r="B581" s="25">
        <v>45041</v>
      </c>
      <c r="C581" t="s">
        <v>257</v>
      </c>
      <c r="D581" t="s">
        <v>32</v>
      </c>
      <c r="E581" t="s">
        <v>27</v>
      </c>
      <c r="F581" t="s">
        <v>258</v>
      </c>
      <c r="G581" s="30">
        <v>1</v>
      </c>
      <c r="H581" t="s">
        <v>306</v>
      </c>
      <c r="J581" t="s">
        <v>15</v>
      </c>
      <c r="K581" t="s">
        <v>307</v>
      </c>
      <c r="L581" s="26">
        <v>245313.6</v>
      </c>
      <c r="M581">
        <v>4</v>
      </c>
    </row>
    <row r="582" spans="1:13" x14ac:dyDescent="0.25">
      <c r="A582" t="s">
        <v>60</v>
      </c>
      <c r="B582" s="25">
        <v>45380</v>
      </c>
      <c r="C582" t="s">
        <v>257</v>
      </c>
      <c r="D582" t="s">
        <v>32</v>
      </c>
      <c r="E582" t="s">
        <v>27</v>
      </c>
      <c r="G582" s="30">
        <v>1</v>
      </c>
      <c r="H582" t="s">
        <v>306</v>
      </c>
      <c r="J582" t="s">
        <v>15</v>
      </c>
      <c r="K582" t="s">
        <v>307</v>
      </c>
      <c r="L582" s="26">
        <v>7130375</v>
      </c>
      <c r="M582">
        <v>1201</v>
      </c>
    </row>
    <row r="583" spans="1:13" x14ac:dyDescent="0.25">
      <c r="A583" t="s">
        <v>217</v>
      </c>
      <c r="B583" s="25">
        <v>45595</v>
      </c>
      <c r="C583" t="s">
        <v>257</v>
      </c>
      <c r="D583" t="s">
        <v>32</v>
      </c>
      <c r="E583" t="s">
        <v>27</v>
      </c>
      <c r="F583" t="s">
        <v>258</v>
      </c>
      <c r="G583" s="30">
        <v>1</v>
      </c>
      <c r="H583" t="s">
        <v>306</v>
      </c>
      <c r="J583" t="s">
        <v>15</v>
      </c>
      <c r="K583" t="s">
        <v>307</v>
      </c>
      <c r="L583" s="26">
        <v>43775</v>
      </c>
      <c r="M583">
        <v>2</v>
      </c>
    </row>
    <row r="584" spans="1:13" x14ac:dyDescent="0.25">
      <c r="A584" t="s">
        <v>54</v>
      </c>
      <c r="B584" s="25">
        <v>45212</v>
      </c>
      <c r="C584" t="s">
        <v>257</v>
      </c>
      <c r="D584" t="s">
        <v>32</v>
      </c>
      <c r="E584" t="s">
        <v>27</v>
      </c>
      <c r="F584" t="s">
        <v>258</v>
      </c>
      <c r="G584" s="30">
        <v>1</v>
      </c>
      <c r="H584" t="s">
        <v>306</v>
      </c>
      <c r="J584" t="s">
        <v>15</v>
      </c>
      <c r="K584" t="s">
        <v>307</v>
      </c>
      <c r="L584" s="26">
        <v>6779214</v>
      </c>
      <c r="M584">
        <v>118</v>
      </c>
    </row>
    <row r="585" spans="1:13" x14ac:dyDescent="0.25">
      <c r="A585" t="s">
        <v>30</v>
      </c>
      <c r="B585" s="25">
        <v>45447</v>
      </c>
      <c r="C585" t="s">
        <v>257</v>
      </c>
      <c r="D585" t="s">
        <v>32</v>
      </c>
      <c r="E585" t="s">
        <v>27</v>
      </c>
      <c r="G585" s="30">
        <v>1</v>
      </c>
      <c r="H585" t="s">
        <v>306</v>
      </c>
      <c r="J585" t="s">
        <v>15</v>
      </c>
      <c r="K585" t="s">
        <v>307</v>
      </c>
      <c r="L585" s="26">
        <v>938400</v>
      </c>
      <c r="M585">
        <v>327</v>
      </c>
    </row>
    <row r="586" spans="1:13" x14ac:dyDescent="0.25">
      <c r="A586" t="s">
        <v>80</v>
      </c>
      <c r="B586" s="25">
        <v>45260</v>
      </c>
      <c r="C586" t="s">
        <v>257</v>
      </c>
      <c r="D586" t="s">
        <v>32</v>
      </c>
      <c r="E586" t="s">
        <v>27</v>
      </c>
      <c r="F586" t="s">
        <v>258</v>
      </c>
      <c r="G586" s="30">
        <v>1</v>
      </c>
      <c r="H586" t="s">
        <v>306</v>
      </c>
      <c r="J586" t="s">
        <v>15</v>
      </c>
      <c r="K586" t="s">
        <v>307</v>
      </c>
      <c r="L586" s="26">
        <v>6148800</v>
      </c>
      <c r="M586">
        <v>35</v>
      </c>
    </row>
    <row r="587" spans="1:13" x14ac:dyDescent="0.25">
      <c r="A587" t="s">
        <v>211</v>
      </c>
      <c r="B587" s="25">
        <v>45582</v>
      </c>
      <c r="C587" t="s">
        <v>257</v>
      </c>
      <c r="D587" t="s">
        <v>32</v>
      </c>
      <c r="E587" t="s">
        <v>27</v>
      </c>
      <c r="F587" t="s">
        <v>258</v>
      </c>
      <c r="G587" s="30">
        <v>1</v>
      </c>
      <c r="H587" t="s">
        <v>306</v>
      </c>
      <c r="J587" t="s">
        <v>15</v>
      </c>
      <c r="K587" t="s">
        <v>307</v>
      </c>
      <c r="L587" s="26">
        <v>4450950</v>
      </c>
      <c r="M587">
        <v>82</v>
      </c>
    </row>
    <row r="588" spans="1:13" x14ac:dyDescent="0.25">
      <c r="A588" t="s">
        <v>211</v>
      </c>
      <c r="B588" s="25">
        <v>45582</v>
      </c>
      <c r="C588" t="s">
        <v>257</v>
      </c>
      <c r="D588" t="s">
        <v>32</v>
      </c>
      <c r="E588" t="s">
        <v>27</v>
      </c>
      <c r="G588" s="30">
        <v>1</v>
      </c>
      <c r="H588" t="s">
        <v>306</v>
      </c>
      <c r="J588" t="s">
        <v>15</v>
      </c>
      <c r="K588" t="s">
        <v>307</v>
      </c>
      <c r="L588" s="26">
        <v>2004800</v>
      </c>
      <c r="M588">
        <v>537</v>
      </c>
    </row>
    <row r="589" spans="1:13" x14ac:dyDescent="0.25">
      <c r="A589" t="s">
        <v>63</v>
      </c>
      <c r="B589" s="25">
        <v>45344</v>
      </c>
      <c r="C589" t="s">
        <v>257</v>
      </c>
      <c r="D589" t="s">
        <v>32</v>
      </c>
      <c r="E589" t="s">
        <v>27</v>
      </c>
      <c r="F589" t="s">
        <v>258</v>
      </c>
      <c r="G589" s="30">
        <v>1</v>
      </c>
      <c r="H589" t="s">
        <v>306</v>
      </c>
      <c r="J589" t="s">
        <v>15</v>
      </c>
      <c r="K589" t="s">
        <v>307</v>
      </c>
      <c r="L589" s="26">
        <v>1718550</v>
      </c>
      <c r="M589">
        <v>16</v>
      </c>
    </row>
    <row r="590" spans="1:13" x14ac:dyDescent="0.25">
      <c r="A590" t="s">
        <v>72</v>
      </c>
      <c r="B590" s="25">
        <v>45288</v>
      </c>
      <c r="C590" t="s">
        <v>257</v>
      </c>
      <c r="D590" t="s">
        <v>32</v>
      </c>
      <c r="E590" t="s">
        <v>27</v>
      </c>
      <c r="F590" t="s">
        <v>258</v>
      </c>
      <c r="G590" s="30">
        <v>1</v>
      </c>
      <c r="H590" t="s">
        <v>306</v>
      </c>
      <c r="J590" t="s">
        <v>15</v>
      </c>
      <c r="K590" t="s">
        <v>307</v>
      </c>
      <c r="L590" s="26">
        <v>159500</v>
      </c>
      <c r="M590">
        <v>7</v>
      </c>
    </row>
    <row r="591" spans="1:13" x14ac:dyDescent="0.25">
      <c r="A591" t="s">
        <v>92</v>
      </c>
      <c r="B591" s="25">
        <v>45198</v>
      </c>
      <c r="C591" t="s">
        <v>257</v>
      </c>
      <c r="D591" t="s">
        <v>32</v>
      </c>
      <c r="E591" t="s">
        <v>27</v>
      </c>
      <c r="G591" s="30">
        <v>1</v>
      </c>
      <c r="H591" t="s">
        <v>306</v>
      </c>
      <c r="J591" t="s">
        <v>15</v>
      </c>
      <c r="K591" t="s">
        <v>307</v>
      </c>
      <c r="L591" s="26">
        <v>3634599.6</v>
      </c>
      <c r="M591">
        <v>148</v>
      </c>
    </row>
    <row r="592" spans="1:13" x14ac:dyDescent="0.25">
      <c r="A592" t="s">
        <v>83</v>
      </c>
      <c r="B592" s="25">
        <v>45252</v>
      </c>
      <c r="C592" t="s">
        <v>257</v>
      </c>
      <c r="D592" t="s">
        <v>32</v>
      </c>
      <c r="E592" t="s">
        <v>27</v>
      </c>
      <c r="G592" s="30">
        <v>1</v>
      </c>
      <c r="H592" t="s">
        <v>306</v>
      </c>
      <c r="J592" t="s">
        <v>15</v>
      </c>
      <c r="K592" t="s">
        <v>307</v>
      </c>
      <c r="L592" s="26">
        <v>7525650</v>
      </c>
      <c r="M592">
        <v>453</v>
      </c>
    </row>
    <row r="593" spans="1:13" x14ac:dyDescent="0.25">
      <c r="A593" t="s">
        <v>72</v>
      </c>
      <c r="B593" s="25">
        <v>45288</v>
      </c>
      <c r="C593" t="s">
        <v>257</v>
      </c>
      <c r="D593" t="s">
        <v>32</v>
      </c>
      <c r="E593" t="s">
        <v>27</v>
      </c>
      <c r="G593" s="30">
        <v>1</v>
      </c>
      <c r="H593" t="s">
        <v>306</v>
      </c>
      <c r="J593" t="s">
        <v>15</v>
      </c>
      <c r="K593" t="s">
        <v>307</v>
      </c>
      <c r="L593" s="26">
        <v>620250</v>
      </c>
      <c r="M593">
        <v>20</v>
      </c>
    </row>
    <row r="594" spans="1:13" x14ac:dyDescent="0.25">
      <c r="A594" t="s">
        <v>66</v>
      </c>
      <c r="B594" s="25">
        <v>45335</v>
      </c>
      <c r="C594" t="s">
        <v>257</v>
      </c>
      <c r="D594" t="s">
        <v>32</v>
      </c>
      <c r="E594" t="s">
        <v>27</v>
      </c>
      <c r="G594" s="30">
        <v>1</v>
      </c>
      <c r="H594" t="s">
        <v>306</v>
      </c>
      <c r="J594" t="s">
        <v>15</v>
      </c>
      <c r="K594" t="s">
        <v>307</v>
      </c>
      <c r="L594" s="26">
        <v>8770500</v>
      </c>
      <c r="M594">
        <v>1026</v>
      </c>
    </row>
    <row r="595" spans="1:13" x14ac:dyDescent="0.25">
      <c r="A595" t="s">
        <v>69</v>
      </c>
      <c r="B595" s="25">
        <v>45328</v>
      </c>
      <c r="C595" t="s">
        <v>257</v>
      </c>
      <c r="D595" t="s">
        <v>32</v>
      </c>
      <c r="E595" t="s">
        <v>27</v>
      </c>
      <c r="G595" s="30">
        <v>1</v>
      </c>
      <c r="H595" t="s">
        <v>306</v>
      </c>
      <c r="J595" t="s">
        <v>15</v>
      </c>
      <c r="K595" t="s">
        <v>307</v>
      </c>
      <c r="L595" s="26">
        <v>5839540</v>
      </c>
      <c r="M595">
        <v>476</v>
      </c>
    </row>
    <row r="596" spans="1:13" x14ac:dyDescent="0.25">
      <c r="A596" t="s">
        <v>54</v>
      </c>
      <c r="B596" s="25">
        <v>45401</v>
      </c>
      <c r="C596" t="s">
        <v>257</v>
      </c>
      <c r="D596" t="s">
        <v>32</v>
      </c>
      <c r="E596" t="s">
        <v>27</v>
      </c>
      <c r="G596" s="30">
        <v>1</v>
      </c>
      <c r="H596" t="s">
        <v>306</v>
      </c>
      <c r="J596" t="s">
        <v>15</v>
      </c>
      <c r="K596" t="s">
        <v>307</v>
      </c>
      <c r="L596" s="26">
        <v>4961700</v>
      </c>
      <c r="M596">
        <v>531</v>
      </c>
    </row>
    <row r="597" spans="1:13" x14ac:dyDescent="0.25">
      <c r="A597" t="s">
        <v>172</v>
      </c>
      <c r="B597" s="25">
        <v>45485</v>
      </c>
      <c r="C597" t="s">
        <v>257</v>
      </c>
      <c r="D597" t="s">
        <v>32</v>
      </c>
      <c r="E597" t="s">
        <v>27</v>
      </c>
      <c r="G597" s="30">
        <v>1</v>
      </c>
      <c r="H597" t="s">
        <v>306</v>
      </c>
      <c r="J597" t="s">
        <v>15</v>
      </c>
      <c r="K597" t="s">
        <v>307</v>
      </c>
      <c r="L597" s="26">
        <v>500400</v>
      </c>
      <c r="M597">
        <v>95</v>
      </c>
    </row>
    <row r="598" spans="1:13" x14ac:dyDescent="0.25">
      <c r="A598" t="s">
        <v>86</v>
      </c>
      <c r="B598" s="25">
        <v>45251</v>
      </c>
      <c r="C598" t="s">
        <v>257</v>
      </c>
      <c r="D598" t="s">
        <v>32</v>
      </c>
      <c r="E598" t="s">
        <v>27</v>
      </c>
      <c r="F598" t="s">
        <v>258</v>
      </c>
      <c r="G598" s="30">
        <v>1</v>
      </c>
      <c r="H598" t="s">
        <v>306</v>
      </c>
      <c r="J598" t="s">
        <v>15</v>
      </c>
      <c r="K598" t="s">
        <v>307</v>
      </c>
      <c r="L598" s="26">
        <v>2872250</v>
      </c>
      <c r="M598">
        <v>23</v>
      </c>
    </row>
    <row r="599" spans="1:13" x14ac:dyDescent="0.25">
      <c r="A599" t="s">
        <v>74</v>
      </c>
      <c r="B599" s="25">
        <v>45275</v>
      </c>
      <c r="C599" t="s">
        <v>257</v>
      </c>
      <c r="D599" t="s">
        <v>32</v>
      </c>
      <c r="E599" t="s">
        <v>27</v>
      </c>
      <c r="F599" t="s">
        <v>258</v>
      </c>
      <c r="G599" s="30">
        <v>1</v>
      </c>
      <c r="H599" t="s">
        <v>306</v>
      </c>
      <c r="J599" t="s">
        <v>15</v>
      </c>
      <c r="K599" t="s">
        <v>307</v>
      </c>
      <c r="L599" s="26">
        <v>27228550</v>
      </c>
      <c r="M599">
        <v>141</v>
      </c>
    </row>
    <row r="600" spans="1:13" x14ac:dyDescent="0.25">
      <c r="A600" t="s">
        <v>69</v>
      </c>
      <c r="B600" s="25">
        <v>45328</v>
      </c>
      <c r="C600" t="s">
        <v>257</v>
      </c>
      <c r="D600" t="s">
        <v>32</v>
      </c>
      <c r="E600" t="s">
        <v>27</v>
      </c>
      <c r="F600" t="s">
        <v>258</v>
      </c>
      <c r="G600" s="30">
        <v>1</v>
      </c>
      <c r="H600" t="s">
        <v>306</v>
      </c>
      <c r="J600" t="s">
        <v>15</v>
      </c>
      <c r="K600" t="s">
        <v>307</v>
      </c>
      <c r="L600" s="26">
        <v>4343615</v>
      </c>
      <c r="M600">
        <v>61</v>
      </c>
    </row>
    <row r="601" spans="1:13" x14ac:dyDescent="0.25">
      <c r="A601" t="s">
        <v>104</v>
      </c>
      <c r="B601" s="25">
        <v>45041</v>
      </c>
      <c r="C601" t="s">
        <v>257</v>
      </c>
      <c r="D601" t="s">
        <v>32</v>
      </c>
      <c r="E601" t="s">
        <v>27</v>
      </c>
      <c r="G601" s="30">
        <v>1</v>
      </c>
      <c r="H601" t="s">
        <v>306</v>
      </c>
      <c r="J601" t="s">
        <v>15</v>
      </c>
      <c r="K601" t="s">
        <v>307</v>
      </c>
      <c r="L601" s="26">
        <v>309860.40000000002</v>
      </c>
      <c r="M601">
        <v>20</v>
      </c>
    </row>
    <row r="602" spans="1:13" x14ac:dyDescent="0.25">
      <c r="A602" t="s">
        <v>66</v>
      </c>
      <c r="B602" s="25">
        <v>45335</v>
      </c>
      <c r="C602" t="s">
        <v>257</v>
      </c>
      <c r="D602" t="s">
        <v>32</v>
      </c>
      <c r="E602" t="s">
        <v>27</v>
      </c>
      <c r="F602" t="s">
        <v>258</v>
      </c>
      <c r="G602" s="30">
        <v>1</v>
      </c>
      <c r="H602" t="s">
        <v>306</v>
      </c>
      <c r="J602" t="s">
        <v>15</v>
      </c>
      <c r="K602" t="s">
        <v>307</v>
      </c>
      <c r="L602" s="26">
        <v>4522500</v>
      </c>
      <c r="M602">
        <v>199</v>
      </c>
    </row>
    <row r="603" spans="1:13" x14ac:dyDescent="0.25">
      <c r="A603" t="s">
        <v>50</v>
      </c>
      <c r="B603" s="25">
        <v>45408</v>
      </c>
      <c r="C603" t="s">
        <v>257</v>
      </c>
      <c r="D603" t="s">
        <v>32</v>
      </c>
      <c r="E603" t="s">
        <v>27</v>
      </c>
      <c r="G603" s="30">
        <v>1</v>
      </c>
      <c r="H603" t="s">
        <v>306</v>
      </c>
      <c r="J603" t="s">
        <v>15</v>
      </c>
      <c r="K603" t="s">
        <v>307</v>
      </c>
      <c r="L603" s="26">
        <v>7105000</v>
      </c>
      <c r="M603">
        <v>1447</v>
      </c>
    </row>
    <row r="604" spans="1:13" x14ac:dyDescent="0.25">
      <c r="A604" t="s">
        <v>86</v>
      </c>
      <c r="B604" s="25">
        <v>45251</v>
      </c>
      <c r="C604" t="s">
        <v>257</v>
      </c>
      <c r="D604" t="s">
        <v>32</v>
      </c>
      <c r="E604" t="s">
        <v>27</v>
      </c>
      <c r="G604" s="30">
        <v>1</v>
      </c>
      <c r="H604" t="s">
        <v>306</v>
      </c>
      <c r="J604" t="s">
        <v>15</v>
      </c>
      <c r="K604" t="s">
        <v>307</v>
      </c>
      <c r="L604" s="26">
        <v>4483500</v>
      </c>
      <c r="M604">
        <v>140</v>
      </c>
    </row>
    <row r="605" spans="1:13" x14ac:dyDescent="0.25">
      <c r="A605" t="s">
        <v>164</v>
      </c>
      <c r="B605" s="25">
        <v>45478</v>
      </c>
      <c r="C605" t="s">
        <v>257</v>
      </c>
      <c r="D605" t="s">
        <v>32</v>
      </c>
      <c r="E605" t="s">
        <v>27</v>
      </c>
      <c r="F605" t="s">
        <v>258</v>
      </c>
      <c r="G605" s="30">
        <v>1.1000000000000001</v>
      </c>
      <c r="H605" t="s">
        <v>308</v>
      </c>
      <c r="I605">
        <v>1.1000000000000001</v>
      </c>
      <c r="J605" t="s">
        <v>228</v>
      </c>
      <c r="K605" t="s">
        <v>314</v>
      </c>
      <c r="L605" s="26">
        <v>476000</v>
      </c>
      <c r="M605">
        <v>1</v>
      </c>
    </row>
    <row r="606" spans="1:13" x14ac:dyDescent="0.25">
      <c r="A606" t="s">
        <v>217</v>
      </c>
      <c r="B606" s="25">
        <v>45595</v>
      </c>
      <c r="C606" t="s">
        <v>257</v>
      </c>
      <c r="D606" t="s">
        <v>32</v>
      </c>
      <c r="E606" t="s">
        <v>27</v>
      </c>
      <c r="G606" s="30">
        <v>1.1000000000000001</v>
      </c>
      <c r="H606" t="s">
        <v>308</v>
      </c>
      <c r="J606" t="s">
        <v>15</v>
      </c>
      <c r="K606" t="s">
        <v>307</v>
      </c>
      <c r="L606" s="26">
        <v>19125</v>
      </c>
      <c r="M606">
        <v>9</v>
      </c>
    </row>
    <row r="607" spans="1:13" x14ac:dyDescent="0.25">
      <c r="A607" t="s">
        <v>66</v>
      </c>
      <c r="B607" s="25">
        <v>45335</v>
      </c>
      <c r="C607" t="s">
        <v>257</v>
      </c>
      <c r="D607" t="s">
        <v>32</v>
      </c>
      <c r="E607" t="s">
        <v>27</v>
      </c>
      <c r="G607" s="30">
        <v>1.1000000000000001</v>
      </c>
      <c r="H607" t="s">
        <v>308</v>
      </c>
      <c r="J607" t="s">
        <v>15</v>
      </c>
      <c r="K607" t="s">
        <v>307</v>
      </c>
      <c r="L607" s="26">
        <v>7951500</v>
      </c>
      <c r="M607">
        <v>897</v>
      </c>
    </row>
    <row r="608" spans="1:13" x14ac:dyDescent="0.25">
      <c r="A608" t="s">
        <v>50</v>
      </c>
      <c r="B608" s="25">
        <v>45408</v>
      </c>
      <c r="C608" t="s">
        <v>257</v>
      </c>
      <c r="D608" t="s">
        <v>32</v>
      </c>
      <c r="E608" t="s">
        <v>27</v>
      </c>
      <c r="F608" t="s">
        <v>258</v>
      </c>
      <c r="G608" s="30">
        <v>1.1000000000000001</v>
      </c>
      <c r="H608" t="s">
        <v>308</v>
      </c>
      <c r="J608" t="s">
        <v>15</v>
      </c>
      <c r="K608" t="s">
        <v>307</v>
      </c>
      <c r="L608" s="26">
        <v>25327500</v>
      </c>
      <c r="M608">
        <v>319</v>
      </c>
    </row>
    <row r="609" spans="1:13" x14ac:dyDescent="0.25">
      <c r="A609" t="s">
        <v>209</v>
      </c>
      <c r="B609" s="25">
        <v>45572</v>
      </c>
      <c r="C609" t="s">
        <v>257</v>
      </c>
      <c r="D609" t="s">
        <v>32</v>
      </c>
      <c r="E609" t="s">
        <v>27</v>
      </c>
      <c r="G609" s="30">
        <v>1.1000000000000001</v>
      </c>
      <c r="H609" t="s">
        <v>308</v>
      </c>
      <c r="J609" t="s">
        <v>15</v>
      </c>
      <c r="K609" t="s">
        <v>307</v>
      </c>
      <c r="L609" s="26">
        <v>1393000</v>
      </c>
      <c r="M609">
        <v>34</v>
      </c>
    </row>
    <row r="610" spans="1:13" x14ac:dyDescent="0.25">
      <c r="A610" t="s">
        <v>209</v>
      </c>
      <c r="B610" s="25">
        <v>45572</v>
      </c>
      <c r="C610" t="s">
        <v>257</v>
      </c>
      <c r="D610" t="s">
        <v>32</v>
      </c>
      <c r="E610" t="s">
        <v>27</v>
      </c>
      <c r="F610" t="s">
        <v>258</v>
      </c>
      <c r="G610" s="30">
        <v>1.1000000000000001</v>
      </c>
      <c r="H610" t="s">
        <v>308</v>
      </c>
      <c r="J610" t="s">
        <v>15</v>
      </c>
      <c r="K610" t="s">
        <v>307</v>
      </c>
      <c r="L610" s="26">
        <v>361000</v>
      </c>
      <c r="M610">
        <v>7</v>
      </c>
    </row>
    <row r="611" spans="1:13" x14ac:dyDescent="0.25">
      <c r="A611" t="s">
        <v>164</v>
      </c>
      <c r="B611" s="25">
        <v>45478</v>
      </c>
      <c r="C611" t="s">
        <v>257</v>
      </c>
      <c r="D611" t="s">
        <v>32</v>
      </c>
      <c r="E611" t="s">
        <v>27</v>
      </c>
      <c r="G611" s="30">
        <v>1.1000000000000001</v>
      </c>
      <c r="H611" t="s">
        <v>308</v>
      </c>
      <c r="J611" t="s">
        <v>15</v>
      </c>
      <c r="K611" t="s">
        <v>307</v>
      </c>
      <c r="L611" s="26">
        <v>2193800</v>
      </c>
      <c r="M611">
        <v>411</v>
      </c>
    </row>
    <row r="612" spans="1:13" x14ac:dyDescent="0.25">
      <c r="A612" t="s">
        <v>217</v>
      </c>
      <c r="B612" s="25">
        <v>45595</v>
      </c>
      <c r="C612" t="s">
        <v>257</v>
      </c>
      <c r="D612" t="s">
        <v>32</v>
      </c>
      <c r="E612" t="s">
        <v>27</v>
      </c>
      <c r="F612" t="s">
        <v>258</v>
      </c>
      <c r="G612" s="30">
        <v>1.1000000000000001</v>
      </c>
      <c r="H612" t="s">
        <v>308</v>
      </c>
      <c r="J612" t="s">
        <v>15</v>
      </c>
      <c r="K612" t="s">
        <v>307</v>
      </c>
      <c r="L612" s="26">
        <v>425</v>
      </c>
      <c r="M612">
        <v>1</v>
      </c>
    </row>
    <row r="613" spans="1:13" x14ac:dyDescent="0.25">
      <c r="A613" t="s">
        <v>50</v>
      </c>
      <c r="B613" s="25">
        <v>45408</v>
      </c>
      <c r="C613" t="s">
        <v>257</v>
      </c>
      <c r="D613" t="s">
        <v>32</v>
      </c>
      <c r="E613" t="s">
        <v>27</v>
      </c>
      <c r="G613" s="30">
        <v>1.1000000000000001</v>
      </c>
      <c r="H613" t="s">
        <v>308</v>
      </c>
      <c r="J613" t="s">
        <v>15</v>
      </c>
      <c r="K613" t="s">
        <v>307</v>
      </c>
      <c r="L613" s="26">
        <v>6685000</v>
      </c>
      <c r="M613">
        <v>1325</v>
      </c>
    </row>
    <row r="614" spans="1:13" x14ac:dyDescent="0.25">
      <c r="A614" t="s">
        <v>63</v>
      </c>
      <c r="B614" s="25">
        <v>45344</v>
      </c>
      <c r="C614" t="s">
        <v>257</v>
      </c>
      <c r="D614" t="s">
        <v>32</v>
      </c>
      <c r="E614" t="s">
        <v>27</v>
      </c>
      <c r="G614" s="30">
        <v>1.1000000000000001</v>
      </c>
      <c r="H614" t="s">
        <v>308</v>
      </c>
      <c r="J614" t="s">
        <v>15</v>
      </c>
      <c r="K614" t="s">
        <v>307</v>
      </c>
      <c r="L614" s="26">
        <v>1980750</v>
      </c>
      <c r="M614">
        <v>79</v>
      </c>
    </row>
    <row r="615" spans="1:13" x14ac:dyDescent="0.25">
      <c r="A615" t="s">
        <v>89</v>
      </c>
      <c r="B615" s="25">
        <v>45232</v>
      </c>
      <c r="C615" t="s">
        <v>257</v>
      </c>
      <c r="D615" t="s">
        <v>32</v>
      </c>
      <c r="E615" t="s">
        <v>27</v>
      </c>
      <c r="G615" s="30">
        <v>1.1000000000000001</v>
      </c>
      <c r="H615" t="s">
        <v>308</v>
      </c>
      <c r="J615" t="s">
        <v>15</v>
      </c>
      <c r="K615" t="s">
        <v>307</v>
      </c>
      <c r="L615" s="26">
        <v>5876550</v>
      </c>
      <c r="M615">
        <v>289</v>
      </c>
    </row>
    <row r="616" spans="1:13" x14ac:dyDescent="0.25">
      <c r="A616" t="s">
        <v>77</v>
      </c>
      <c r="B616" s="25">
        <v>45267</v>
      </c>
      <c r="C616" t="s">
        <v>257</v>
      </c>
      <c r="D616" t="s">
        <v>32</v>
      </c>
      <c r="E616" t="s">
        <v>27</v>
      </c>
      <c r="G616" s="30">
        <v>1.1000000000000001</v>
      </c>
      <c r="H616" t="s">
        <v>308</v>
      </c>
      <c r="J616" t="s">
        <v>15</v>
      </c>
      <c r="K616" t="s">
        <v>307</v>
      </c>
      <c r="L616" s="26">
        <v>722400</v>
      </c>
      <c r="M616">
        <v>43</v>
      </c>
    </row>
    <row r="617" spans="1:13" x14ac:dyDescent="0.25">
      <c r="A617" t="s">
        <v>72</v>
      </c>
      <c r="B617" s="25">
        <v>45288</v>
      </c>
      <c r="C617" t="s">
        <v>257</v>
      </c>
      <c r="D617" t="s">
        <v>32</v>
      </c>
      <c r="E617" t="s">
        <v>27</v>
      </c>
      <c r="G617" s="30">
        <v>1.1000000000000001</v>
      </c>
      <c r="H617" t="s">
        <v>308</v>
      </c>
      <c r="J617" t="s">
        <v>15</v>
      </c>
      <c r="K617" t="s">
        <v>307</v>
      </c>
      <c r="L617" s="26">
        <v>315000</v>
      </c>
      <c r="M617">
        <v>20</v>
      </c>
    </row>
    <row r="618" spans="1:13" x14ac:dyDescent="0.25">
      <c r="A618" t="s">
        <v>66</v>
      </c>
      <c r="B618" s="25">
        <v>45335</v>
      </c>
      <c r="C618" t="s">
        <v>257</v>
      </c>
      <c r="D618" t="s">
        <v>32</v>
      </c>
      <c r="E618" t="s">
        <v>27</v>
      </c>
      <c r="F618" t="s">
        <v>258</v>
      </c>
      <c r="G618" s="30">
        <v>1.1000000000000001</v>
      </c>
      <c r="H618" t="s">
        <v>308</v>
      </c>
      <c r="J618" t="s">
        <v>15</v>
      </c>
      <c r="K618" t="s">
        <v>307</v>
      </c>
      <c r="L618" s="26">
        <v>6466500</v>
      </c>
      <c r="M618">
        <v>296</v>
      </c>
    </row>
    <row r="619" spans="1:13" x14ac:dyDescent="0.25">
      <c r="A619" t="s">
        <v>89</v>
      </c>
      <c r="B619" s="25">
        <v>45232</v>
      </c>
      <c r="C619" t="s">
        <v>257</v>
      </c>
      <c r="D619" t="s">
        <v>32</v>
      </c>
      <c r="E619" t="s">
        <v>27</v>
      </c>
      <c r="F619" t="s">
        <v>258</v>
      </c>
      <c r="G619" s="30">
        <v>1.1000000000000001</v>
      </c>
      <c r="H619" t="s">
        <v>308</v>
      </c>
      <c r="J619" t="s">
        <v>15</v>
      </c>
      <c r="K619" t="s">
        <v>307</v>
      </c>
      <c r="L619" s="26">
        <v>26950050</v>
      </c>
      <c r="M619">
        <v>75</v>
      </c>
    </row>
    <row r="620" spans="1:13" x14ac:dyDescent="0.25">
      <c r="A620" t="s">
        <v>172</v>
      </c>
      <c r="B620" s="25">
        <v>45485</v>
      </c>
      <c r="C620" t="s">
        <v>257</v>
      </c>
      <c r="D620" t="s">
        <v>32</v>
      </c>
      <c r="E620" t="s">
        <v>27</v>
      </c>
      <c r="G620" s="30">
        <v>1.1000000000000001</v>
      </c>
      <c r="H620" t="s">
        <v>308</v>
      </c>
      <c r="J620" t="s">
        <v>15</v>
      </c>
      <c r="K620" t="s">
        <v>307</v>
      </c>
      <c r="L620" s="26">
        <v>674400</v>
      </c>
      <c r="M620">
        <v>63</v>
      </c>
    </row>
    <row r="621" spans="1:13" x14ac:dyDescent="0.25">
      <c r="A621" t="s">
        <v>63</v>
      </c>
      <c r="B621" s="25">
        <v>45344</v>
      </c>
      <c r="C621" t="s">
        <v>257</v>
      </c>
      <c r="D621" t="s">
        <v>32</v>
      </c>
      <c r="E621" t="s">
        <v>27</v>
      </c>
      <c r="F621" t="s">
        <v>258</v>
      </c>
      <c r="G621" s="30">
        <v>1.1000000000000001</v>
      </c>
      <c r="H621" t="s">
        <v>308</v>
      </c>
      <c r="J621" t="s">
        <v>15</v>
      </c>
      <c r="K621" t="s">
        <v>307</v>
      </c>
      <c r="L621" s="26">
        <v>10828100</v>
      </c>
      <c r="M621">
        <v>34</v>
      </c>
    </row>
    <row r="622" spans="1:13" x14ac:dyDescent="0.25">
      <c r="A622" t="s">
        <v>60</v>
      </c>
      <c r="B622" s="25">
        <v>45380</v>
      </c>
      <c r="C622" t="s">
        <v>257</v>
      </c>
      <c r="D622" t="s">
        <v>32</v>
      </c>
      <c r="E622" t="s">
        <v>27</v>
      </c>
      <c r="F622" t="s">
        <v>258</v>
      </c>
      <c r="G622" s="30">
        <v>1.1000000000000001</v>
      </c>
      <c r="H622" t="s">
        <v>308</v>
      </c>
      <c r="J622" t="s">
        <v>15</v>
      </c>
      <c r="K622" t="s">
        <v>307</v>
      </c>
      <c r="L622" s="26">
        <v>513613625</v>
      </c>
      <c r="M622">
        <v>182</v>
      </c>
    </row>
    <row r="623" spans="1:13" x14ac:dyDescent="0.25">
      <c r="A623" t="s">
        <v>86</v>
      </c>
      <c r="B623" s="25">
        <v>45251</v>
      </c>
      <c r="C623" t="s">
        <v>257</v>
      </c>
      <c r="D623" t="s">
        <v>32</v>
      </c>
      <c r="E623" t="s">
        <v>27</v>
      </c>
      <c r="F623" t="s">
        <v>258</v>
      </c>
      <c r="G623" s="30">
        <v>1.1000000000000001</v>
      </c>
      <c r="H623" t="s">
        <v>308</v>
      </c>
      <c r="J623" t="s">
        <v>15</v>
      </c>
      <c r="K623" t="s">
        <v>307</v>
      </c>
      <c r="L623" s="26">
        <v>7381000</v>
      </c>
      <c r="M623">
        <v>19</v>
      </c>
    </row>
    <row r="624" spans="1:13" x14ac:dyDescent="0.25">
      <c r="A624" t="s">
        <v>54</v>
      </c>
      <c r="B624" s="25">
        <v>45401</v>
      </c>
      <c r="C624" t="s">
        <v>257</v>
      </c>
      <c r="D624" t="s">
        <v>32</v>
      </c>
      <c r="E624" t="s">
        <v>27</v>
      </c>
      <c r="F624" t="s">
        <v>258</v>
      </c>
      <c r="G624" s="30">
        <v>1.1000000000000001</v>
      </c>
      <c r="H624" t="s">
        <v>308</v>
      </c>
      <c r="J624" t="s">
        <v>15</v>
      </c>
      <c r="K624" t="s">
        <v>307</v>
      </c>
      <c r="L624" s="26">
        <v>35879085</v>
      </c>
      <c r="M624">
        <v>113</v>
      </c>
    </row>
    <row r="625" spans="1:13" x14ac:dyDescent="0.25">
      <c r="A625" t="s">
        <v>175</v>
      </c>
      <c r="B625" s="25">
        <v>45503</v>
      </c>
      <c r="C625" t="s">
        <v>257</v>
      </c>
      <c r="D625" t="s">
        <v>32</v>
      </c>
      <c r="E625" t="s">
        <v>27</v>
      </c>
      <c r="G625" s="30">
        <v>1.1000000000000001</v>
      </c>
      <c r="H625" t="s">
        <v>308</v>
      </c>
      <c r="J625" t="s">
        <v>15</v>
      </c>
      <c r="K625" t="s">
        <v>307</v>
      </c>
      <c r="L625" s="26">
        <v>27548</v>
      </c>
      <c r="M625">
        <v>19</v>
      </c>
    </row>
    <row r="626" spans="1:13" x14ac:dyDescent="0.25">
      <c r="A626" t="s">
        <v>83</v>
      </c>
      <c r="B626" s="25">
        <v>45252</v>
      </c>
      <c r="C626" t="s">
        <v>257</v>
      </c>
      <c r="D626" t="s">
        <v>32</v>
      </c>
      <c r="E626" t="s">
        <v>27</v>
      </c>
      <c r="G626" s="30">
        <v>1.1000000000000001</v>
      </c>
      <c r="H626" t="s">
        <v>308</v>
      </c>
      <c r="J626" t="s">
        <v>15</v>
      </c>
      <c r="K626" t="s">
        <v>307</v>
      </c>
      <c r="L626" s="26">
        <v>7795150</v>
      </c>
      <c r="M626">
        <v>367</v>
      </c>
    </row>
    <row r="627" spans="1:13" x14ac:dyDescent="0.25">
      <c r="A627" t="s">
        <v>83</v>
      </c>
      <c r="B627" s="25">
        <v>45468</v>
      </c>
      <c r="C627" t="s">
        <v>257</v>
      </c>
      <c r="D627" t="s">
        <v>32</v>
      </c>
      <c r="E627" t="s">
        <v>27</v>
      </c>
      <c r="F627" t="s">
        <v>258</v>
      </c>
      <c r="G627" s="30">
        <v>1.1000000000000001</v>
      </c>
      <c r="H627" t="s">
        <v>308</v>
      </c>
      <c r="J627" t="s">
        <v>15</v>
      </c>
      <c r="K627" t="s">
        <v>307</v>
      </c>
      <c r="L627" s="26">
        <v>18667260</v>
      </c>
      <c r="M627">
        <v>21</v>
      </c>
    </row>
    <row r="628" spans="1:13" x14ac:dyDescent="0.25">
      <c r="A628" t="s">
        <v>72</v>
      </c>
      <c r="B628" s="25">
        <v>45288</v>
      </c>
      <c r="C628" t="s">
        <v>257</v>
      </c>
      <c r="D628" t="s">
        <v>32</v>
      </c>
      <c r="E628" t="s">
        <v>27</v>
      </c>
      <c r="F628" t="s">
        <v>258</v>
      </c>
      <c r="G628" s="30">
        <v>1.1000000000000001</v>
      </c>
      <c r="H628" t="s">
        <v>308</v>
      </c>
      <c r="J628" t="s">
        <v>15</v>
      </c>
      <c r="K628" t="s">
        <v>307</v>
      </c>
      <c r="L628" s="26">
        <v>199000</v>
      </c>
      <c r="M628">
        <v>5</v>
      </c>
    </row>
    <row r="629" spans="1:13" x14ac:dyDescent="0.25">
      <c r="A629" t="s">
        <v>80</v>
      </c>
      <c r="B629" s="25">
        <v>45260</v>
      </c>
      <c r="C629" t="s">
        <v>257</v>
      </c>
      <c r="D629" t="s">
        <v>32</v>
      </c>
      <c r="E629" t="s">
        <v>27</v>
      </c>
      <c r="F629" t="s">
        <v>258</v>
      </c>
      <c r="G629" s="30">
        <v>1.1000000000000001</v>
      </c>
      <c r="H629" t="s">
        <v>308</v>
      </c>
      <c r="J629" t="s">
        <v>15</v>
      </c>
      <c r="K629" t="s">
        <v>307</v>
      </c>
      <c r="L629" s="26">
        <v>21838500</v>
      </c>
      <c r="M629">
        <v>40</v>
      </c>
    </row>
    <row r="630" spans="1:13" x14ac:dyDescent="0.25">
      <c r="A630" t="s">
        <v>205</v>
      </c>
      <c r="B630" s="25">
        <v>45566</v>
      </c>
      <c r="C630" t="s">
        <v>257</v>
      </c>
      <c r="D630" t="s">
        <v>32</v>
      </c>
      <c r="E630" t="s">
        <v>27</v>
      </c>
      <c r="G630" s="30">
        <v>1.1000000000000001</v>
      </c>
      <c r="H630" t="s">
        <v>308</v>
      </c>
      <c r="J630" t="s">
        <v>15</v>
      </c>
      <c r="K630" t="s">
        <v>307</v>
      </c>
      <c r="L630" s="26">
        <v>536750</v>
      </c>
      <c r="M630">
        <v>217</v>
      </c>
    </row>
    <row r="631" spans="1:13" x14ac:dyDescent="0.25">
      <c r="A631" t="s">
        <v>54</v>
      </c>
      <c r="B631" s="25">
        <v>45212</v>
      </c>
      <c r="C631" t="s">
        <v>257</v>
      </c>
      <c r="D631" t="s">
        <v>32</v>
      </c>
      <c r="E631" t="s">
        <v>27</v>
      </c>
      <c r="G631" s="30">
        <v>1.1000000000000001</v>
      </c>
      <c r="H631" t="s">
        <v>308</v>
      </c>
      <c r="J631" t="s">
        <v>15</v>
      </c>
      <c r="K631" t="s">
        <v>307</v>
      </c>
      <c r="L631" s="26">
        <v>3088575</v>
      </c>
      <c r="M631">
        <v>696</v>
      </c>
    </row>
    <row r="632" spans="1:13" x14ac:dyDescent="0.25">
      <c r="A632" t="s">
        <v>211</v>
      </c>
      <c r="B632" s="25">
        <v>45582</v>
      </c>
      <c r="C632" t="s">
        <v>257</v>
      </c>
      <c r="D632" t="s">
        <v>32</v>
      </c>
      <c r="E632" t="s">
        <v>27</v>
      </c>
      <c r="G632" s="30">
        <v>1.1000000000000001</v>
      </c>
      <c r="H632" t="s">
        <v>308</v>
      </c>
      <c r="J632" t="s">
        <v>15</v>
      </c>
      <c r="K632" t="s">
        <v>307</v>
      </c>
      <c r="L632" s="26">
        <v>2822050</v>
      </c>
      <c r="M632">
        <v>581</v>
      </c>
    </row>
    <row r="633" spans="1:13" x14ac:dyDescent="0.25">
      <c r="A633" t="s">
        <v>86</v>
      </c>
      <c r="B633" s="25">
        <v>45251</v>
      </c>
      <c r="C633" t="s">
        <v>257</v>
      </c>
      <c r="D633" t="s">
        <v>32</v>
      </c>
      <c r="E633" t="s">
        <v>27</v>
      </c>
      <c r="G633" s="30">
        <v>1.1000000000000001</v>
      </c>
      <c r="H633" t="s">
        <v>308</v>
      </c>
      <c r="J633" t="s">
        <v>15</v>
      </c>
      <c r="K633" t="s">
        <v>307</v>
      </c>
      <c r="L633" s="26">
        <v>3022750</v>
      </c>
      <c r="M633">
        <v>99</v>
      </c>
    </row>
    <row r="634" spans="1:13" x14ac:dyDescent="0.25">
      <c r="A634" t="s">
        <v>74</v>
      </c>
      <c r="B634" s="25">
        <v>45275</v>
      </c>
      <c r="C634" t="s">
        <v>257</v>
      </c>
      <c r="D634" t="s">
        <v>32</v>
      </c>
      <c r="E634" t="s">
        <v>27</v>
      </c>
      <c r="F634" t="s">
        <v>258</v>
      </c>
      <c r="G634" s="30">
        <v>1.1000000000000001</v>
      </c>
      <c r="H634" t="s">
        <v>308</v>
      </c>
      <c r="J634" t="s">
        <v>15</v>
      </c>
      <c r="K634" t="s">
        <v>307</v>
      </c>
      <c r="L634" s="26">
        <v>19298150</v>
      </c>
      <c r="M634">
        <v>120</v>
      </c>
    </row>
    <row r="635" spans="1:13" x14ac:dyDescent="0.25">
      <c r="A635" t="s">
        <v>30</v>
      </c>
      <c r="B635" s="25">
        <v>45447</v>
      </c>
      <c r="C635" t="s">
        <v>257</v>
      </c>
      <c r="D635" t="s">
        <v>32</v>
      </c>
      <c r="E635" t="s">
        <v>27</v>
      </c>
      <c r="G635" s="30">
        <v>1.1000000000000001</v>
      </c>
      <c r="H635" t="s">
        <v>308</v>
      </c>
      <c r="J635" t="s">
        <v>15</v>
      </c>
      <c r="K635" t="s">
        <v>307</v>
      </c>
      <c r="L635" s="26">
        <v>1095600</v>
      </c>
      <c r="M635">
        <v>318</v>
      </c>
    </row>
    <row r="636" spans="1:13" x14ac:dyDescent="0.25">
      <c r="A636" t="s">
        <v>92</v>
      </c>
      <c r="B636" s="25">
        <v>45198</v>
      </c>
      <c r="C636" t="s">
        <v>257</v>
      </c>
      <c r="D636" t="s">
        <v>32</v>
      </c>
      <c r="E636" t="s">
        <v>27</v>
      </c>
      <c r="G636" s="30">
        <v>1.1000000000000001</v>
      </c>
      <c r="H636" t="s">
        <v>308</v>
      </c>
      <c r="J636" t="s">
        <v>15</v>
      </c>
      <c r="K636" t="s">
        <v>307</v>
      </c>
      <c r="L636" s="26">
        <v>3793489.2</v>
      </c>
      <c r="M636">
        <v>151</v>
      </c>
    </row>
    <row r="637" spans="1:13" x14ac:dyDescent="0.25">
      <c r="A637" t="s">
        <v>80</v>
      </c>
      <c r="B637" s="25">
        <v>45260</v>
      </c>
      <c r="C637" t="s">
        <v>257</v>
      </c>
      <c r="D637" t="s">
        <v>32</v>
      </c>
      <c r="E637" t="s">
        <v>27</v>
      </c>
      <c r="G637" s="30">
        <v>1.1000000000000001</v>
      </c>
      <c r="H637" t="s">
        <v>308</v>
      </c>
      <c r="J637" t="s">
        <v>15</v>
      </c>
      <c r="K637" t="s">
        <v>307</v>
      </c>
      <c r="L637" s="26">
        <v>6175800</v>
      </c>
      <c r="M637">
        <v>86</v>
      </c>
    </row>
    <row r="638" spans="1:13" x14ac:dyDescent="0.25">
      <c r="A638" t="s">
        <v>69</v>
      </c>
      <c r="B638" s="25">
        <v>45328</v>
      </c>
      <c r="C638" t="s">
        <v>257</v>
      </c>
      <c r="D638" t="s">
        <v>32</v>
      </c>
      <c r="E638" t="s">
        <v>27</v>
      </c>
      <c r="G638" s="30">
        <v>1.1000000000000001</v>
      </c>
      <c r="H638" t="s">
        <v>308</v>
      </c>
      <c r="J638" t="s">
        <v>15</v>
      </c>
      <c r="K638" t="s">
        <v>307</v>
      </c>
      <c r="L638" s="26">
        <v>4402710</v>
      </c>
      <c r="M638">
        <v>358</v>
      </c>
    </row>
    <row r="639" spans="1:13" x14ac:dyDescent="0.25">
      <c r="A639" t="s">
        <v>164</v>
      </c>
      <c r="B639" s="25">
        <v>45478</v>
      </c>
      <c r="C639" t="s">
        <v>257</v>
      </c>
      <c r="D639" t="s">
        <v>32</v>
      </c>
      <c r="E639" t="s">
        <v>27</v>
      </c>
      <c r="F639" t="s">
        <v>258</v>
      </c>
      <c r="G639" s="30">
        <v>1.1000000000000001</v>
      </c>
      <c r="H639" t="s">
        <v>308</v>
      </c>
      <c r="J639" t="s">
        <v>15</v>
      </c>
      <c r="K639" t="s">
        <v>307</v>
      </c>
      <c r="L639" s="26">
        <v>4064600</v>
      </c>
      <c r="M639">
        <v>51</v>
      </c>
    </row>
    <row r="640" spans="1:13" x14ac:dyDescent="0.25">
      <c r="A640" t="s">
        <v>60</v>
      </c>
      <c r="B640" s="25">
        <v>45380</v>
      </c>
      <c r="C640" t="s">
        <v>257</v>
      </c>
      <c r="D640" t="s">
        <v>32</v>
      </c>
      <c r="E640" t="s">
        <v>27</v>
      </c>
      <c r="G640" s="30">
        <v>1.1000000000000001</v>
      </c>
      <c r="H640" t="s">
        <v>308</v>
      </c>
      <c r="J640" t="s">
        <v>15</v>
      </c>
      <c r="K640" t="s">
        <v>307</v>
      </c>
      <c r="L640" s="26">
        <v>6473250</v>
      </c>
      <c r="M640">
        <v>940</v>
      </c>
    </row>
    <row r="641" spans="1:13" x14ac:dyDescent="0.25">
      <c r="A641" t="s">
        <v>83</v>
      </c>
      <c r="B641" s="25">
        <v>45252</v>
      </c>
      <c r="C641" t="s">
        <v>257</v>
      </c>
      <c r="D641" t="s">
        <v>32</v>
      </c>
      <c r="E641" t="s">
        <v>27</v>
      </c>
      <c r="F641" t="s">
        <v>258</v>
      </c>
      <c r="G641" s="30">
        <v>1.1000000000000001</v>
      </c>
      <c r="H641" t="s">
        <v>308</v>
      </c>
      <c r="J641" t="s">
        <v>15</v>
      </c>
      <c r="K641" t="s">
        <v>307</v>
      </c>
      <c r="L641" s="26">
        <v>17833750</v>
      </c>
      <c r="M641">
        <v>87</v>
      </c>
    </row>
    <row r="642" spans="1:13" x14ac:dyDescent="0.25">
      <c r="A642" t="s">
        <v>57</v>
      </c>
      <c r="B642" s="25">
        <v>45394</v>
      </c>
      <c r="C642" t="s">
        <v>257</v>
      </c>
      <c r="D642" t="s">
        <v>32</v>
      </c>
      <c r="E642" t="s">
        <v>27</v>
      </c>
      <c r="G642" s="30">
        <v>1.1000000000000001</v>
      </c>
      <c r="H642" t="s">
        <v>308</v>
      </c>
      <c r="J642" t="s">
        <v>15</v>
      </c>
      <c r="K642" t="s">
        <v>307</v>
      </c>
      <c r="L642" s="26">
        <v>3250050</v>
      </c>
      <c r="M642">
        <v>458</v>
      </c>
    </row>
    <row r="643" spans="1:13" x14ac:dyDescent="0.25">
      <c r="A643" t="s">
        <v>101</v>
      </c>
      <c r="B643" s="25">
        <v>45079</v>
      </c>
      <c r="C643" t="s">
        <v>257</v>
      </c>
      <c r="D643" t="s">
        <v>32</v>
      </c>
      <c r="E643" t="s">
        <v>27</v>
      </c>
      <c r="F643" t="s">
        <v>258</v>
      </c>
      <c r="G643" s="30">
        <v>1.1000000000000001</v>
      </c>
      <c r="H643" t="s">
        <v>308</v>
      </c>
      <c r="J643" t="s">
        <v>15</v>
      </c>
      <c r="K643" t="s">
        <v>307</v>
      </c>
      <c r="L643" s="26">
        <v>59960.25</v>
      </c>
      <c r="M643">
        <v>1</v>
      </c>
    </row>
    <row r="644" spans="1:13" x14ac:dyDescent="0.25">
      <c r="A644" t="s">
        <v>74</v>
      </c>
      <c r="B644" s="25">
        <v>45275</v>
      </c>
      <c r="C644" t="s">
        <v>257</v>
      </c>
      <c r="D644" t="s">
        <v>32</v>
      </c>
      <c r="E644" t="s">
        <v>27</v>
      </c>
      <c r="G644" s="30">
        <v>1.1000000000000001</v>
      </c>
      <c r="H644" t="s">
        <v>308</v>
      </c>
      <c r="J644" t="s">
        <v>15</v>
      </c>
      <c r="K644" t="s">
        <v>307</v>
      </c>
      <c r="L644" s="26">
        <v>10552400</v>
      </c>
      <c r="M644">
        <v>472</v>
      </c>
    </row>
    <row r="645" spans="1:13" x14ac:dyDescent="0.25">
      <c r="A645" t="s">
        <v>69</v>
      </c>
      <c r="B645" s="25">
        <v>45328</v>
      </c>
      <c r="C645" t="s">
        <v>257</v>
      </c>
      <c r="D645" t="s">
        <v>32</v>
      </c>
      <c r="E645" t="s">
        <v>27</v>
      </c>
      <c r="F645" t="s">
        <v>258</v>
      </c>
      <c r="G645" s="30">
        <v>1.1000000000000001</v>
      </c>
      <c r="H645" t="s">
        <v>308</v>
      </c>
      <c r="J645" t="s">
        <v>15</v>
      </c>
      <c r="K645" t="s">
        <v>307</v>
      </c>
      <c r="L645" s="26">
        <v>16156520</v>
      </c>
      <c r="M645">
        <v>77</v>
      </c>
    </row>
    <row r="646" spans="1:13" x14ac:dyDescent="0.25">
      <c r="A646" t="s">
        <v>92</v>
      </c>
      <c r="B646" s="25">
        <v>45198</v>
      </c>
      <c r="C646" t="s">
        <v>257</v>
      </c>
      <c r="D646" t="s">
        <v>32</v>
      </c>
      <c r="E646" t="s">
        <v>27</v>
      </c>
      <c r="F646" t="s">
        <v>258</v>
      </c>
      <c r="G646" s="30">
        <v>1.1000000000000001</v>
      </c>
      <c r="H646" t="s">
        <v>308</v>
      </c>
      <c r="J646" t="s">
        <v>15</v>
      </c>
      <c r="K646" t="s">
        <v>307</v>
      </c>
      <c r="L646" s="26">
        <v>18735732</v>
      </c>
      <c r="M646">
        <v>50</v>
      </c>
    </row>
    <row r="647" spans="1:13" x14ac:dyDescent="0.25">
      <c r="A647" t="s">
        <v>83</v>
      </c>
      <c r="B647" s="25">
        <v>45468</v>
      </c>
      <c r="C647" t="s">
        <v>257</v>
      </c>
      <c r="D647" t="s">
        <v>32</v>
      </c>
      <c r="E647" t="s">
        <v>27</v>
      </c>
      <c r="G647" s="30">
        <v>1.1000000000000001</v>
      </c>
      <c r="H647" t="s">
        <v>308</v>
      </c>
      <c r="J647" t="s">
        <v>15</v>
      </c>
      <c r="K647" t="s">
        <v>307</v>
      </c>
      <c r="L647" s="26">
        <v>1862190</v>
      </c>
      <c r="M647">
        <v>156</v>
      </c>
    </row>
    <row r="648" spans="1:13" x14ac:dyDescent="0.25">
      <c r="A648" t="s">
        <v>205</v>
      </c>
      <c r="B648" s="25">
        <v>45566</v>
      </c>
      <c r="C648" t="s">
        <v>257</v>
      </c>
      <c r="D648" t="s">
        <v>32</v>
      </c>
      <c r="E648" t="s">
        <v>27</v>
      </c>
      <c r="F648" t="s">
        <v>258</v>
      </c>
      <c r="G648" s="30">
        <v>1.1000000000000001</v>
      </c>
      <c r="H648" t="s">
        <v>308</v>
      </c>
      <c r="J648" t="s">
        <v>15</v>
      </c>
      <c r="K648" t="s">
        <v>307</v>
      </c>
      <c r="L648" s="26">
        <v>2019890</v>
      </c>
      <c r="M648">
        <v>59</v>
      </c>
    </row>
    <row r="649" spans="1:13" x14ac:dyDescent="0.25">
      <c r="A649" t="s">
        <v>104</v>
      </c>
      <c r="B649" s="25">
        <v>45041</v>
      </c>
      <c r="C649" t="s">
        <v>257</v>
      </c>
      <c r="D649" t="s">
        <v>32</v>
      </c>
      <c r="E649" t="s">
        <v>27</v>
      </c>
      <c r="G649" s="30">
        <v>1.1000000000000001</v>
      </c>
      <c r="H649" t="s">
        <v>308</v>
      </c>
      <c r="J649" t="s">
        <v>15</v>
      </c>
      <c r="K649" t="s">
        <v>307</v>
      </c>
      <c r="L649" s="26">
        <v>828201.6</v>
      </c>
      <c r="M649">
        <v>43</v>
      </c>
    </row>
    <row r="650" spans="1:13" x14ac:dyDescent="0.25">
      <c r="A650" t="s">
        <v>101</v>
      </c>
      <c r="B650" s="25">
        <v>45079</v>
      </c>
      <c r="C650" t="s">
        <v>257</v>
      </c>
      <c r="D650" t="s">
        <v>32</v>
      </c>
      <c r="E650" t="s">
        <v>27</v>
      </c>
      <c r="G650" s="30">
        <v>1.1000000000000001</v>
      </c>
      <c r="H650" t="s">
        <v>308</v>
      </c>
      <c r="J650" t="s">
        <v>15</v>
      </c>
      <c r="K650" t="s">
        <v>307</v>
      </c>
      <c r="L650" s="26">
        <v>80007.75</v>
      </c>
      <c r="M650">
        <v>5</v>
      </c>
    </row>
    <row r="651" spans="1:13" x14ac:dyDescent="0.25">
      <c r="A651" t="s">
        <v>77</v>
      </c>
      <c r="B651" s="25">
        <v>45267</v>
      </c>
      <c r="C651" t="s">
        <v>257</v>
      </c>
      <c r="D651" t="s">
        <v>32</v>
      </c>
      <c r="E651" t="s">
        <v>27</v>
      </c>
      <c r="F651" t="s">
        <v>258</v>
      </c>
      <c r="G651" s="30">
        <v>1.1000000000000001</v>
      </c>
      <c r="H651" t="s">
        <v>308</v>
      </c>
      <c r="J651" t="s">
        <v>15</v>
      </c>
      <c r="K651" t="s">
        <v>307</v>
      </c>
      <c r="L651" s="26">
        <v>2548000</v>
      </c>
      <c r="M651">
        <v>17</v>
      </c>
    </row>
    <row r="652" spans="1:13" x14ac:dyDescent="0.25">
      <c r="A652" t="s">
        <v>172</v>
      </c>
      <c r="B652" s="25">
        <v>45485</v>
      </c>
      <c r="C652" t="s">
        <v>257</v>
      </c>
      <c r="D652" t="s">
        <v>32</v>
      </c>
      <c r="E652" t="s">
        <v>27</v>
      </c>
      <c r="F652" t="s">
        <v>258</v>
      </c>
      <c r="G652" s="30">
        <v>1.1000000000000001</v>
      </c>
      <c r="H652" t="s">
        <v>308</v>
      </c>
      <c r="J652" t="s">
        <v>15</v>
      </c>
      <c r="K652" t="s">
        <v>307</v>
      </c>
      <c r="L652" s="26">
        <v>2340800</v>
      </c>
      <c r="M652">
        <v>11</v>
      </c>
    </row>
    <row r="653" spans="1:13" x14ac:dyDescent="0.25">
      <c r="A653" t="s">
        <v>175</v>
      </c>
      <c r="B653" s="25">
        <v>45503</v>
      </c>
      <c r="C653" t="s">
        <v>257</v>
      </c>
      <c r="D653" t="s">
        <v>32</v>
      </c>
      <c r="E653" t="s">
        <v>27</v>
      </c>
      <c r="F653" t="s">
        <v>258</v>
      </c>
      <c r="G653" s="30">
        <v>1.1000000000000001</v>
      </c>
      <c r="H653" t="s">
        <v>308</v>
      </c>
      <c r="J653" t="s">
        <v>15</v>
      </c>
      <c r="K653" t="s">
        <v>307</v>
      </c>
      <c r="L653" s="26">
        <v>97</v>
      </c>
      <c r="M653">
        <v>1</v>
      </c>
    </row>
    <row r="654" spans="1:13" x14ac:dyDescent="0.25">
      <c r="A654" t="s">
        <v>30</v>
      </c>
      <c r="B654" s="25">
        <v>45447</v>
      </c>
      <c r="C654" t="s">
        <v>257</v>
      </c>
      <c r="D654" t="s">
        <v>32</v>
      </c>
      <c r="E654" t="s">
        <v>27</v>
      </c>
      <c r="F654" t="s">
        <v>258</v>
      </c>
      <c r="G654" s="30">
        <v>1.1000000000000001</v>
      </c>
      <c r="H654" t="s">
        <v>308</v>
      </c>
      <c r="J654" t="s">
        <v>15</v>
      </c>
      <c r="K654" t="s">
        <v>307</v>
      </c>
      <c r="L654" s="26">
        <v>5962800</v>
      </c>
      <c r="M654">
        <v>48</v>
      </c>
    </row>
    <row r="655" spans="1:13" x14ac:dyDescent="0.25">
      <c r="A655" t="s">
        <v>57</v>
      </c>
      <c r="B655" s="25">
        <v>45394</v>
      </c>
      <c r="C655" t="s">
        <v>257</v>
      </c>
      <c r="D655" t="s">
        <v>32</v>
      </c>
      <c r="E655" t="s">
        <v>27</v>
      </c>
      <c r="F655" t="s">
        <v>258</v>
      </c>
      <c r="G655" s="30">
        <v>1.1000000000000001</v>
      </c>
      <c r="H655" t="s">
        <v>308</v>
      </c>
      <c r="J655" t="s">
        <v>15</v>
      </c>
      <c r="K655" t="s">
        <v>307</v>
      </c>
      <c r="L655" s="26">
        <v>3879850</v>
      </c>
      <c r="M655">
        <v>113</v>
      </c>
    </row>
    <row r="656" spans="1:13" x14ac:dyDescent="0.25">
      <c r="A656" t="s">
        <v>211</v>
      </c>
      <c r="B656" s="25">
        <v>45582</v>
      </c>
      <c r="C656" t="s">
        <v>257</v>
      </c>
      <c r="D656" t="s">
        <v>32</v>
      </c>
      <c r="E656" t="s">
        <v>27</v>
      </c>
      <c r="F656" t="s">
        <v>258</v>
      </c>
      <c r="G656" s="30">
        <v>1.1000000000000001</v>
      </c>
      <c r="H656" t="s">
        <v>308</v>
      </c>
      <c r="J656" t="s">
        <v>15</v>
      </c>
      <c r="K656" t="s">
        <v>307</v>
      </c>
      <c r="L656" s="26">
        <v>9124500</v>
      </c>
      <c r="M656">
        <v>102</v>
      </c>
    </row>
    <row r="657" spans="1:13" x14ac:dyDescent="0.25">
      <c r="A657" t="s">
        <v>104</v>
      </c>
      <c r="B657" s="25">
        <v>45041</v>
      </c>
      <c r="C657" t="s">
        <v>257</v>
      </c>
      <c r="D657" t="s">
        <v>32</v>
      </c>
      <c r="E657" t="s">
        <v>27</v>
      </c>
      <c r="F657" t="s">
        <v>258</v>
      </c>
      <c r="G657" s="30">
        <v>1.1000000000000001</v>
      </c>
      <c r="H657" t="s">
        <v>308</v>
      </c>
      <c r="J657" t="s">
        <v>15</v>
      </c>
      <c r="K657" t="s">
        <v>307</v>
      </c>
      <c r="L657" s="26">
        <v>1911014.3999999999</v>
      </c>
      <c r="M657">
        <v>17</v>
      </c>
    </row>
    <row r="658" spans="1:13" x14ac:dyDescent="0.25">
      <c r="A658" t="s">
        <v>54</v>
      </c>
      <c r="B658" s="25">
        <v>45401</v>
      </c>
      <c r="C658" t="s">
        <v>257</v>
      </c>
      <c r="D658" t="s">
        <v>32</v>
      </c>
      <c r="E658" t="s">
        <v>27</v>
      </c>
      <c r="G658" s="30">
        <v>1.1000000000000001</v>
      </c>
      <c r="H658" t="s">
        <v>308</v>
      </c>
      <c r="J658" t="s">
        <v>15</v>
      </c>
      <c r="K658" t="s">
        <v>307</v>
      </c>
      <c r="L658" s="26">
        <v>2619600</v>
      </c>
      <c r="M658">
        <v>433</v>
      </c>
    </row>
    <row r="659" spans="1:13" x14ac:dyDescent="0.25">
      <c r="A659" t="s">
        <v>54</v>
      </c>
      <c r="B659" s="25">
        <v>45212</v>
      </c>
      <c r="C659" t="s">
        <v>257</v>
      </c>
      <c r="D659" t="s">
        <v>32</v>
      </c>
      <c r="E659" t="s">
        <v>27</v>
      </c>
      <c r="F659" t="s">
        <v>258</v>
      </c>
      <c r="G659" s="30">
        <v>1.1000000000000001</v>
      </c>
      <c r="H659" t="s">
        <v>308</v>
      </c>
      <c r="J659" t="s">
        <v>15</v>
      </c>
      <c r="K659" t="s">
        <v>307</v>
      </c>
      <c r="L659" s="26">
        <v>7471188</v>
      </c>
      <c r="M659">
        <v>185</v>
      </c>
    </row>
    <row r="660" spans="1:13" x14ac:dyDescent="0.25">
      <c r="A660" t="s">
        <v>164</v>
      </c>
      <c r="B660" s="25">
        <v>45478</v>
      </c>
      <c r="C660" t="s">
        <v>257</v>
      </c>
      <c r="D660" t="s">
        <v>32</v>
      </c>
      <c r="E660" t="s">
        <v>27</v>
      </c>
      <c r="F660" t="s">
        <v>258</v>
      </c>
      <c r="G660" s="30">
        <v>1.2</v>
      </c>
      <c r="H660" t="s">
        <v>308</v>
      </c>
      <c r="I660">
        <v>1.2</v>
      </c>
      <c r="J660" t="s">
        <v>228</v>
      </c>
      <c r="K660" t="s">
        <v>314</v>
      </c>
      <c r="L660" s="26">
        <v>1106400</v>
      </c>
      <c r="M660">
        <v>1</v>
      </c>
    </row>
    <row r="661" spans="1:13" x14ac:dyDescent="0.25">
      <c r="A661" t="s">
        <v>92</v>
      </c>
      <c r="B661" s="25">
        <v>45198</v>
      </c>
      <c r="C661" t="s">
        <v>257</v>
      </c>
      <c r="D661" t="s">
        <v>32</v>
      </c>
      <c r="E661" t="s">
        <v>27</v>
      </c>
      <c r="G661" s="30">
        <v>1.2</v>
      </c>
      <c r="H661" t="s">
        <v>308</v>
      </c>
      <c r="J661" t="s">
        <v>15</v>
      </c>
      <c r="K661" t="s">
        <v>307</v>
      </c>
      <c r="L661" s="26">
        <v>2899735.2</v>
      </c>
      <c r="M661">
        <v>109</v>
      </c>
    </row>
    <row r="662" spans="1:13" x14ac:dyDescent="0.25">
      <c r="A662" t="s">
        <v>205</v>
      </c>
      <c r="B662" s="25">
        <v>45566</v>
      </c>
      <c r="C662" t="s">
        <v>257</v>
      </c>
      <c r="D662" t="s">
        <v>32</v>
      </c>
      <c r="E662" t="s">
        <v>27</v>
      </c>
      <c r="F662" t="s">
        <v>258</v>
      </c>
      <c r="G662" s="30">
        <v>1.2</v>
      </c>
      <c r="H662" t="s">
        <v>308</v>
      </c>
      <c r="J662" t="s">
        <v>15</v>
      </c>
      <c r="K662" t="s">
        <v>307</v>
      </c>
      <c r="L662" s="26">
        <v>4575580</v>
      </c>
      <c r="M662">
        <v>82</v>
      </c>
    </row>
    <row r="663" spans="1:13" x14ac:dyDescent="0.25">
      <c r="A663" t="s">
        <v>57</v>
      </c>
      <c r="B663" s="25">
        <v>45394</v>
      </c>
      <c r="C663" t="s">
        <v>257</v>
      </c>
      <c r="D663" t="s">
        <v>32</v>
      </c>
      <c r="E663" t="s">
        <v>27</v>
      </c>
      <c r="G663" s="30">
        <v>1.2</v>
      </c>
      <c r="H663" t="s">
        <v>308</v>
      </c>
      <c r="J663" t="s">
        <v>15</v>
      </c>
      <c r="K663" t="s">
        <v>307</v>
      </c>
      <c r="L663" s="26">
        <v>3475650</v>
      </c>
      <c r="M663">
        <v>449</v>
      </c>
    </row>
    <row r="664" spans="1:13" x14ac:dyDescent="0.25">
      <c r="A664" t="s">
        <v>205</v>
      </c>
      <c r="B664" s="25">
        <v>45566</v>
      </c>
      <c r="C664" t="s">
        <v>257</v>
      </c>
      <c r="D664" t="s">
        <v>32</v>
      </c>
      <c r="E664" t="s">
        <v>27</v>
      </c>
      <c r="G664" s="30">
        <v>1.2</v>
      </c>
      <c r="H664" t="s">
        <v>308</v>
      </c>
      <c r="J664" t="s">
        <v>15</v>
      </c>
      <c r="K664" t="s">
        <v>307</v>
      </c>
      <c r="L664" s="26">
        <v>410020</v>
      </c>
      <c r="M664">
        <v>193</v>
      </c>
    </row>
    <row r="665" spans="1:13" x14ac:dyDescent="0.25">
      <c r="A665" t="s">
        <v>72</v>
      </c>
      <c r="B665" s="25">
        <v>45288</v>
      </c>
      <c r="C665" t="s">
        <v>257</v>
      </c>
      <c r="D665" t="s">
        <v>32</v>
      </c>
      <c r="E665" t="s">
        <v>27</v>
      </c>
      <c r="F665" t="s">
        <v>258</v>
      </c>
      <c r="G665" s="30">
        <v>1.2</v>
      </c>
      <c r="H665" t="s">
        <v>308</v>
      </c>
      <c r="J665" t="s">
        <v>15</v>
      </c>
      <c r="K665" t="s">
        <v>307</v>
      </c>
      <c r="L665" s="26">
        <v>342500</v>
      </c>
      <c r="M665">
        <v>11</v>
      </c>
    </row>
    <row r="666" spans="1:13" x14ac:dyDescent="0.25">
      <c r="A666" t="s">
        <v>60</v>
      </c>
      <c r="B666" s="25">
        <v>45380</v>
      </c>
      <c r="C666" t="s">
        <v>257</v>
      </c>
      <c r="D666" t="s">
        <v>32</v>
      </c>
      <c r="E666" t="s">
        <v>27</v>
      </c>
      <c r="G666" s="30">
        <v>1.2</v>
      </c>
      <c r="H666" t="s">
        <v>308</v>
      </c>
      <c r="J666" t="s">
        <v>15</v>
      </c>
      <c r="K666" t="s">
        <v>307</v>
      </c>
      <c r="L666" s="26">
        <v>5568500</v>
      </c>
      <c r="M666">
        <v>890</v>
      </c>
    </row>
    <row r="667" spans="1:13" x14ac:dyDescent="0.25">
      <c r="A667" t="s">
        <v>172</v>
      </c>
      <c r="B667" s="25">
        <v>45485</v>
      </c>
      <c r="C667" t="s">
        <v>257</v>
      </c>
      <c r="D667" t="s">
        <v>32</v>
      </c>
      <c r="E667" t="s">
        <v>27</v>
      </c>
      <c r="F667" t="s">
        <v>258</v>
      </c>
      <c r="G667" s="30">
        <v>1.2</v>
      </c>
      <c r="H667" t="s">
        <v>308</v>
      </c>
      <c r="J667" t="s">
        <v>15</v>
      </c>
      <c r="K667" t="s">
        <v>307</v>
      </c>
      <c r="L667" s="26">
        <v>1429600</v>
      </c>
      <c r="M667">
        <v>19</v>
      </c>
    </row>
    <row r="668" spans="1:13" x14ac:dyDescent="0.25">
      <c r="A668" t="s">
        <v>101</v>
      </c>
      <c r="B668" s="25">
        <v>45079</v>
      </c>
      <c r="C668" t="s">
        <v>257</v>
      </c>
      <c r="D668" t="s">
        <v>32</v>
      </c>
      <c r="E668" t="s">
        <v>27</v>
      </c>
      <c r="F668" t="s">
        <v>258</v>
      </c>
      <c r="G668" s="30">
        <v>1.2</v>
      </c>
      <c r="H668" t="s">
        <v>308</v>
      </c>
      <c r="J668" t="s">
        <v>15</v>
      </c>
      <c r="K668" t="s">
        <v>307</v>
      </c>
      <c r="L668" s="26">
        <v>455625</v>
      </c>
      <c r="M668">
        <v>2</v>
      </c>
    </row>
    <row r="669" spans="1:13" x14ac:dyDescent="0.25">
      <c r="A669" t="s">
        <v>83</v>
      </c>
      <c r="B669" s="25">
        <v>45468</v>
      </c>
      <c r="C669" t="s">
        <v>257</v>
      </c>
      <c r="D669" t="s">
        <v>32</v>
      </c>
      <c r="E669" t="s">
        <v>27</v>
      </c>
      <c r="F669" t="s">
        <v>258</v>
      </c>
      <c r="G669" s="30">
        <v>1.2</v>
      </c>
      <c r="H669" t="s">
        <v>308</v>
      </c>
      <c r="J669" t="s">
        <v>15</v>
      </c>
      <c r="K669" t="s">
        <v>307</v>
      </c>
      <c r="L669" s="26">
        <v>5767200</v>
      </c>
      <c r="M669">
        <v>54</v>
      </c>
    </row>
    <row r="670" spans="1:13" x14ac:dyDescent="0.25">
      <c r="A670" t="s">
        <v>211</v>
      </c>
      <c r="B670" s="25">
        <v>45582</v>
      </c>
      <c r="C670" t="s">
        <v>257</v>
      </c>
      <c r="D670" t="s">
        <v>32</v>
      </c>
      <c r="E670" t="s">
        <v>27</v>
      </c>
      <c r="F670" t="s">
        <v>258</v>
      </c>
      <c r="G670" s="30">
        <v>1.2</v>
      </c>
      <c r="H670" t="s">
        <v>308</v>
      </c>
      <c r="J670" t="s">
        <v>15</v>
      </c>
      <c r="K670" t="s">
        <v>307</v>
      </c>
      <c r="L670" s="26">
        <v>2796850</v>
      </c>
      <c r="M670">
        <v>76</v>
      </c>
    </row>
    <row r="671" spans="1:13" x14ac:dyDescent="0.25">
      <c r="A671" t="s">
        <v>89</v>
      </c>
      <c r="B671" s="25">
        <v>45232</v>
      </c>
      <c r="C671" t="s">
        <v>257</v>
      </c>
      <c r="D671" t="s">
        <v>32</v>
      </c>
      <c r="E671" t="s">
        <v>27</v>
      </c>
      <c r="F671" t="s">
        <v>258</v>
      </c>
      <c r="G671" s="30">
        <v>1.2</v>
      </c>
      <c r="H671" t="s">
        <v>308</v>
      </c>
      <c r="J671" t="s">
        <v>15</v>
      </c>
      <c r="K671" t="s">
        <v>307</v>
      </c>
      <c r="L671" s="26">
        <v>29505600</v>
      </c>
      <c r="M671">
        <v>92</v>
      </c>
    </row>
    <row r="672" spans="1:13" x14ac:dyDescent="0.25">
      <c r="A672" t="s">
        <v>66</v>
      </c>
      <c r="B672" s="25">
        <v>45335</v>
      </c>
      <c r="C672" t="s">
        <v>257</v>
      </c>
      <c r="D672" t="s">
        <v>32</v>
      </c>
      <c r="E672" t="s">
        <v>27</v>
      </c>
      <c r="G672" s="30">
        <v>1.2</v>
      </c>
      <c r="H672" t="s">
        <v>308</v>
      </c>
      <c r="J672" t="s">
        <v>15</v>
      </c>
      <c r="K672" t="s">
        <v>307</v>
      </c>
      <c r="L672" s="26">
        <v>6529500</v>
      </c>
      <c r="M672">
        <v>817</v>
      </c>
    </row>
    <row r="673" spans="1:13" x14ac:dyDescent="0.25">
      <c r="A673" t="s">
        <v>175</v>
      </c>
      <c r="B673" s="25">
        <v>45503</v>
      </c>
      <c r="C673" t="s">
        <v>257</v>
      </c>
      <c r="D673" t="s">
        <v>32</v>
      </c>
      <c r="E673" t="s">
        <v>27</v>
      </c>
      <c r="G673" s="30">
        <v>1.2</v>
      </c>
      <c r="H673" t="s">
        <v>308</v>
      </c>
      <c r="J673" t="s">
        <v>15</v>
      </c>
      <c r="K673" t="s">
        <v>307</v>
      </c>
      <c r="L673" s="26">
        <v>5626</v>
      </c>
      <c r="M673">
        <v>11</v>
      </c>
    </row>
    <row r="674" spans="1:13" x14ac:dyDescent="0.25">
      <c r="A674" t="s">
        <v>104</v>
      </c>
      <c r="B674" s="25">
        <v>45041</v>
      </c>
      <c r="C674" t="s">
        <v>257</v>
      </c>
      <c r="D674" t="s">
        <v>32</v>
      </c>
      <c r="E674" t="s">
        <v>27</v>
      </c>
      <c r="G674" s="30">
        <v>1.2</v>
      </c>
      <c r="H674" t="s">
        <v>308</v>
      </c>
      <c r="J674" t="s">
        <v>15</v>
      </c>
      <c r="K674" t="s">
        <v>307</v>
      </c>
      <c r="L674" s="26">
        <v>2402356.7999999998</v>
      </c>
      <c r="M674">
        <v>75</v>
      </c>
    </row>
    <row r="675" spans="1:13" x14ac:dyDescent="0.25">
      <c r="A675" t="s">
        <v>209</v>
      </c>
      <c r="B675" s="25">
        <v>45572</v>
      </c>
      <c r="C675" t="s">
        <v>257</v>
      </c>
      <c r="D675" t="s">
        <v>32</v>
      </c>
      <c r="E675" t="s">
        <v>27</v>
      </c>
      <c r="F675" t="s">
        <v>258</v>
      </c>
      <c r="G675" s="30">
        <v>1.2</v>
      </c>
      <c r="H675" t="s">
        <v>308</v>
      </c>
      <c r="J675" t="s">
        <v>15</v>
      </c>
      <c r="K675" t="s">
        <v>307</v>
      </c>
      <c r="L675" s="26">
        <v>435000</v>
      </c>
      <c r="M675">
        <v>9</v>
      </c>
    </row>
    <row r="676" spans="1:13" x14ac:dyDescent="0.25">
      <c r="A676" t="s">
        <v>101</v>
      </c>
      <c r="B676" s="25">
        <v>45079</v>
      </c>
      <c r="C676" t="s">
        <v>257</v>
      </c>
      <c r="D676" t="s">
        <v>32</v>
      </c>
      <c r="E676" t="s">
        <v>27</v>
      </c>
      <c r="G676" s="30">
        <v>1.2</v>
      </c>
      <c r="H676" t="s">
        <v>308</v>
      </c>
      <c r="J676" t="s">
        <v>15</v>
      </c>
      <c r="K676" t="s">
        <v>307</v>
      </c>
      <c r="L676" s="26">
        <v>297978.75</v>
      </c>
      <c r="M676">
        <v>15</v>
      </c>
    </row>
    <row r="677" spans="1:13" x14ac:dyDescent="0.25">
      <c r="A677" t="s">
        <v>209</v>
      </c>
      <c r="B677" s="25">
        <v>45572</v>
      </c>
      <c r="C677" t="s">
        <v>257</v>
      </c>
      <c r="D677" t="s">
        <v>32</v>
      </c>
      <c r="E677" t="s">
        <v>27</v>
      </c>
      <c r="G677" s="30">
        <v>1.2</v>
      </c>
      <c r="H677" t="s">
        <v>308</v>
      </c>
      <c r="J677" t="s">
        <v>15</v>
      </c>
      <c r="K677" t="s">
        <v>307</v>
      </c>
      <c r="L677" s="26">
        <v>1573934</v>
      </c>
      <c r="M677">
        <v>44</v>
      </c>
    </row>
    <row r="678" spans="1:13" x14ac:dyDescent="0.25">
      <c r="A678" t="s">
        <v>104</v>
      </c>
      <c r="B678" s="25">
        <v>45041</v>
      </c>
      <c r="C678" t="s">
        <v>257</v>
      </c>
      <c r="D678" t="s">
        <v>32</v>
      </c>
      <c r="E678" t="s">
        <v>27</v>
      </c>
      <c r="F678" t="s">
        <v>258</v>
      </c>
      <c r="G678" s="30">
        <v>1.2</v>
      </c>
      <c r="H678" t="s">
        <v>308</v>
      </c>
      <c r="J678" t="s">
        <v>15</v>
      </c>
      <c r="K678" t="s">
        <v>307</v>
      </c>
      <c r="L678" s="26">
        <v>752926.8</v>
      </c>
      <c r="M678">
        <v>14</v>
      </c>
    </row>
    <row r="679" spans="1:13" x14ac:dyDescent="0.25">
      <c r="A679" t="s">
        <v>72</v>
      </c>
      <c r="B679" s="25">
        <v>45288</v>
      </c>
      <c r="C679" t="s">
        <v>257</v>
      </c>
      <c r="D679" t="s">
        <v>32</v>
      </c>
      <c r="E679" t="s">
        <v>27</v>
      </c>
      <c r="G679" s="30">
        <v>1.2</v>
      </c>
      <c r="H679" t="s">
        <v>308</v>
      </c>
      <c r="J679" t="s">
        <v>15</v>
      </c>
      <c r="K679" t="s">
        <v>307</v>
      </c>
      <c r="L679" s="26">
        <v>720250</v>
      </c>
      <c r="M679">
        <v>24</v>
      </c>
    </row>
    <row r="680" spans="1:13" x14ac:dyDescent="0.25">
      <c r="A680" t="s">
        <v>77</v>
      </c>
      <c r="B680" s="25">
        <v>45267</v>
      </c>
      <c r="C680" t="s">
        <v>257</v>
      </c>
      <c r="D680" t="s">
        <v>32</v>
      </c>
      <c r="E680" t="s">
        <v>27</v>
      </c>
      <c r="F680" t="s">
        <v>258</v>
      </c>
      <c r="G680" s="30">
        <v>1.2</v>
      </c>
      <c r="H680" t="s">
        <v>308</v>
      </c>
      <c r="J680" t="s">
        <v>15</v>
      </c>
      <c r="K680" t="s">
        <v>307</v>
      </c>
      <c r="L680" s="26">
        <v>950600</v>
      </c>
      <c r="M680">
        <v>9</v>
      </c>
    </row>
    <row r="681" spans="1:13" x14ac:dyDescent="0.25">
      <c r="A681" t="s">
        <v>50</v>
      </c>
      <c r="B681" s="25">
        <v>45408</v>
      </c>
      <c r="C681" t="s">
        <v>257</v>
      </c>
      <c r="D681" t="s">
        <v>32</v>
      </c>
      <c r="E681" t="s">
        <v>27</v>
      </c>
      <c r="F681" t="s">
        <v>258</v>
      </c>
      <c r="G681" s="30">
        <v>1.2</v>
      </c>
      <c r="H681" t="s">
        <v>308</v>
      </c>
      <c r="J681" t="s">
        <v>15</v>
      </c>
      <c r="K681" t="s">
        <v>307</v>
      </c>
      <c r="L681" s="26">
        <v>16347500</v>
      </c>
      <c r="M681">
        <v>332</v>
      </c>
    </row>
    <row r="682" spans="1:13" x14ac:dyDescent="0.25">
      <c r="A682" t="s">
        <v>217</v>
      </c>
      <c r="B682" s="25">
        <v>45595</v>
      </c>
      <c r="C682" t="s">
        <v>257</v>
      </c>
      <c r="D682" t="s">
        <v>32</v>
      </c>
      <c r="E682" t="s">
        <v>27</v>
      </c>
      <c r="G682" s="30">
        <v>1.2</v>
      </c>
      <c r="H682" t="s">
        <v>308</v>
      </c>
      <c r="J682" t="s">
        <v>15</v>
      </c>
      <c r="K682" t="s">
        <v>307</v>
      </c>
      <c r="L682" s="26">
        <v>2975</v>
      </c>
      <c r="M682">
        <v>5</v>
      </c>
    </row>
    <row r="683" spans="1:13" x14ac:dyDescent="0.25">
      <c r="A683" t="s">
        <v>83</v>
      </c>
      <c r="B683" s="25">
        <v>45252</v>
      </c>
      <c r="C683" t="s">
        <v>257</v>
      </c>
      <c r="D683" t="s">
        <v>32</v>
      </c>
      <c r="E683" t="s">
        <v>27</v>
      </c>
      <c r="F683" t="s">
        <v>258</v>
      </c>
      <c r="G683" s="30">
        <v>1.2</v>
      </c>
      <c r="H683" t="s">
        <v>308</v>
      </c>
      <c r="J683" t="s">
        <v>15</v>
      </c>
      <c r="K683" t="s">
        <v>307</v>
      </c>
      <c r="L683" s="26">
        <v>9488050</v>
      </c>
      <c r="M683">
        <v>117</v>
      </c>
    </row>
    <row r="684" spans="1:13" x14ac:dyDescent="0.25">
      <c r="A684" t="s">
        <v>175</v>
      </c>
      <c r="B684" s="25">
        <v>45503</v>
      </c>
      <c r="C684" t="s">
        <v>257</v>
      </c>
      <c r="D684" t="s">
        <v>32</v>
      </c>
      <c r="E684" t="s">
        <v>27</v>
      </c>
      <c r="F684" t="s">
        <v>258</v>
      </c>
      <c r="G684" s="30">
        <v>1.2</v>
      </c>
      <c r="H684" t="s">
        <v>308</v>
      </c>
      <c r="J684" t="s">
        <v>15</v>
      </c>
      <c r="K684" t="s">
        <v>307</v>
      </c>
      <c r="L684" s="26">
        <v>97000</v>
      </c>
      <c r="M684">
        <v>1</v>
      </c>
    </row>
    <row r="685" spans="1:13" x14ac:dyDescent="0.25">
      <c r="A685" t="s">
        <v>83</v>
      </c>
      <c r="B685" s="25">
        <v>45252</v>
      </c>
      <c r="C685" t="s">
        <v>257</v>
      </c>
      <c r="D685" t="s">
        <v>32</v>
      </c>
      <c r="E685" t="s">
        <v>27</v>
      </c>
      <c r="G685" s="30">
        <v>1.2</v>
      </c>
      <c r="H685" t="s">
        <v>308</v>
      </c>
      <c r="J685" t="s">
        <v>15</v>
      </c>
      <c r="K685" t="s">
        <v>307</v>
      </c>
      <c r="L685" s="26">
        <v>6530150</v>
      </c>
      <c r="M685">
        <v>425</v>
      </c>
    </row>
    <row r="686" spans="1:13" x14ac:dyDescent="0.25">
      <c r="A686" t="s">
        <v>83</v>
      </c>
      <c r="B686" s="25">
        <v>45468</v>
      </c>
      <c r="C686" t="s">
        <v>257</v>
      </c>
      <c r="D686" t="s">
        <v>32</v>
      </c>
      <c r="E686" t="s">
        <v>27</v>
      </c>
      <c r="G686" s="30">
        <v>1.2</v>
      </c>
      <c r="H686" t="s">
        <v>308</v>
      </c>
      <c r="J686" t="s">
        <v>15</v>
      </c>
      <c r="K686" t="s">
        <v>307</v>
      </c>
      <c r="L686" s="26">
        <v>3510540</v>
      </c>
      <c r="M686">
        <v>174</v>
      </c>
    </row>
    <row r="687" spans="1:13" x14ac:dyDescent="0.25">
      <c r="A687" t="s">
        <v>54</v>
      </c>
      <c r="B687" s="25">
        <v>45401</v>
      </c>
      <c r="C687" t="s">
        <v>257</v>
      </c>
      <c r="D687" t="s">
        <v>32</v>
      </c>
      <c r="E687" t="s">
        <v>27</v>
      </c>
      <c r="G687" s="30">
        <v>1.2</v>
      </c>
      <c r="H687" t="s">
        <v>308</v>
      </c>
      <c r="J687" t="s">
        <v>15</v>
      </c>
      <c r="K687" t="s">
        <v>307</v>
      </c>
      <c r="L687" s="26">
        <v>2960925</v>
      </c>
      <c r="M687">
        <v>402</v>
      </c>
    </row>
    <row r="688" spans="1:13" x14ac:dyDescent="0.25">
      <c r="A688" t="s">
        <v>69</v>
      </c>
      <c r="B688" s="25">
        <v>45328</v>
      </c>
      <c r="C688" t="s">
        <v>257</v>
      </c>
      <c r="D688" t="s">
        <v>32</v>
      </c>
      <c r="E688" t="s">
        <v>27</v>
      </c>
      <c r="F688" t="s">
        <v>258</v>
      </c>
      <c r="G688" s="30">
        <v>1.2</v>
      </c>
      <c r="H688" t="s">
        <v>308</v>
      </c>
      <c r="J688" t="s">
        <v>15</v>
      </c>
      <c r="K688" t="s">
        <v>307</v>
      </c>
      <c r="L688" s="26">
        <v>5360950</v>
      </c>
      <c r="M688">
        <v>76</v>
      </c>
    </row>
    <row r="689" spans="1:13" x14ac:dyDescent="0.25">
      <c r="A689" t="s">
        <v>172</v>
      </c>
      <c r="B689" s="25">
        <v>45485</v>
      </c>
      <c r="C689" t="s">
        <v>257</v>
      </c>
      <c r="D689" t="s">
        <v>32</v>
      </c>
      <c r="E689" t="s">
        <v>27</v>
      </c>
      <c r="G689" s="30">
        <v>1.2</v>
      </c>
      <c r="H689" t="s">
        <v>308</v>
      </c>
      <c r="J689" t="s">
        <v>15</v>
      </c>
      <c r="K689" t="s">
        <v>307</v>
      </c>
      <c r="L689" s="26">
        <v>455200</v>
      </c>
      <c r="M689">
        <v>79</v>
      </c>
    </row>
    <row r="690" spans="1:13" x14ac:dyDescent="0.25">
      <c r="A690" t="s">
        <v>164</v>
      </c>
      <c r="B690" s="25">
        <v>45478</v>
      </c>
      <c r="C690" t="s">
        <v>257</v>
      </c>
      <c r="D690" t="s">
        <v>32</v>
      </c>
      <c r="E690" t="s">
        <v>27</v>
      </c>
      <c r="F690" t="s">
        <v>258</v>
      </c>
      <c r="G690" s="30">
        <v>1.2</v>
      </c>
      <c r="H690" t="s">
        <v>308</v>
      </c>
      <c r="J690" t="s">
        <v>15</v>
      </c>
      <c r="K690" t="s">
        <v>307</v>
      </c>
      <c r="L690" s="26">
        <v>16140000</v>
      </c>
      <c r="M690">
        <v>62</v>
      </c>
    </row>
    <row r="691" spans="1:13" x14ac:dyDescent="0.25">
      <c r="A691" t="s">
        <v>74</v>
      </c>
      <c r="B691" s="25">
        <v>45275</v>
      </c>
      <c r="C691" t="s">
        <v>257</v>
      </c>
      <c r="D691" t="s">
        <v>32</v>
      </c>
      <c r="E691" t="s">
        <v>27</v>
      </c>
      <c r="F691" t="s">
        <v>258</v>
      </c>
      <c r="G691" s="30">
        <v>1.2</v>
      </c>
      <c r="H691" t="s">
        <v>308</v>
      </c>
      <c r="J691" t="s">
        <v>15</v>
      </c>
      <c r="K691" t="s">
        <v>307</v>
      </c>
      <c r="L691" s="26">
        <v>18628850</v>
      </c>
      <c r="M691">
        <v>144</v>
      </c>
    </row>
    <row r="692" spans="1:13" x14ac:dyDescent="0.25">
      <c r="A692" t="s">
        <v>80</v>
      </c>
      <c r="B692" s="25">
        <v>45260</v>
      </c>
      <c r="C692" t="s">
        <v>257</v>
      </c>
      <c r="D692" t="s">
        <v>32</v>
      </c>
      <c r="E692" t="s">
        <v>27</v>
      </c>
      <c r="F692" t="s">
        <v>258</v>
      </c>
      <c r="G692" s="30">
        <v>1.2</v>
      </c>
      <c r="H692" t="s">
        <v>308</v>
      </c>
      <c r="J692" t="s">
        <v>15</v>
      </c>
      <c r="K692" t="s">
        <v>307</v>
      </c>
      <c r="L692" s="26">
        <v>15390000</v>
      </c>
      <c r="M692">
        <v>35</v>
      </c>
    </row>
    <row r="693" spans="1:13" x14ac:dyDescent="0.25">
      <c r="A693" t="s">
        <v>89</v>
      </c>
      <c r="B693" s="25">
        <v>45232</v>
      </c>
      <c r="C693" t="s">
        <v>257</v>
      </c>
      <c r="D693" t="s">
        <v>32</v>
      </c>
      <c r="E693" t="s">
        <v>27</v>
      </c>
      <c r="G693" s="30">
        <v>1.2</v>
      </c>
      <c r="H693" t="s">
        <v>308</v>
      </c>
      <c r="J693" t="s">
        <v>15</v>
      </c>
      <c r="K693" t="s">
        <v>307</v>
      </c>
      <c r="L693" s="26">
        <v>3050325</v>
      </c>
      <c r="M693">
        <v>278</v>
      </c>
    </row>
    <row r="694" spans="1:13" x14ac:dyDescent="0.25">
      <c r="A694" t="s">
        <v>63</v>
      </c>
      <c r="B694" s="25">
        <v>45344</v>
      </c>
      <c r="C694" t="s">
        <v>257</v>
      </c>
      <c r="D694" t="s">
        <v>32</v>
      </c>
      <c r="E694" t="s">
        <v>27</v>
      </c>
      <c r="G694" s="30">
        <v>1.2</v>
      </c>
      <c r="H694" t="s">
        <v>308</v>
      </c>
      <c r="J694" t="s">
        <v>15</v>
      </c>
      <c r="K694" t="s">
        <v>307</v>
      </c>
      <c r="L694" s="26">
        <v>2725550</v>
      </c>
      <c r="M694">
        <v>84</v>
      </c>
    </row>
    <row r="695" spans="1:13" x14ac:dyDescent="0.25">
      <c r="A695" t="s">
        <v>30</v>
      </c>
      <c r="B695" s="25">
        <v>45447</v>
      </c>
      <c r="C695" t="s">
        <v>257</v>
      </c>
      <c r="D695" t="s">
        <v>32</v>
      </c>
      <c r="E695" t="s">
        <v>27</v>
      </c>
      <c r="G695" s="30">
        <v>1.2</v>
      </c>
      <c r="H695" t="s">
        <v>308</v>
      </c>
      <c r="J695" t="s">
        <v>15</v>
      </c>
      <c r="K695" t="s">
        <v>307</v>
      </c>
      <c r="L695" s="26">
        <v>1141200</v>
      </c>
      <c r="M695">
        <v>335</v>
      </c>
    </row>
    <row r="696" spans="1:13" x14ac:dyDescent="0.25">
      <c r="A696" t="s">
        <v>86</v>
      </c>
      <c r="B696" s="25">
        <v>45251</v>
      </c>
      <c r="C696" t="s">
        <v>257</v>
      </c>
      <c r="D696" t="s">
        <v>32</v>
      </c>
      <c r="E696" t="s">
        <v>27</v>
      </c>
      <c r="F696" t="s">
        <v>258</v>
      </c>
      <c r="G696" s="30">
        <v>1.2</v>
      </c>
      <c r="H696" t="s">
        <v>308</v>
      </c>
      <c r="J696" t="s">
        <v>15</v>
      </c>
      <c r="K696" t="s">
        <v>307</v>
      </c>
      <c r="L696" s="26">
        <v>1756250</v>
      </c>
      <c r="M696">
        <v>31</v>
      </c>
    </row>
    <row r="697" spans="1:13" x14ac:dyDescent="0.25">
      <c r="A697" t="s">
        <v>50</v>
      </c>
      <c r="B697" s="25">
        <v>45408</v>
      </c>
      <c r="C697" t="s">
        <v>257</v>
      </c>
      <c r="D697" t="s">
        <v>32</v>
      </c>
      <c r="E697" t="s">
        <v>27</v>
      </c>
      <c r="G697" s="30">
        <v>1.2</v>
      </c>
      <c r="H697" t="s">
        <v>308</v>
      </c>
      <c r="J697" t="s">
        <v>15</v>
      </c>
      <c r="K697" t="s">
        <v>307</v>
      </c>
      <c r="L697" s="26">
        <v>6405000</v>
      </c>
      <c r="M697">
        <v>1377</v>
      </c>
    </row>
    <row r="698" spans="1:13" x14ac:dyDescent="0.25">
      <c r="A698" t="s">
        <v>54</v>
      </c>
      <c r="B698" s="25">
        <v>45212</v>
      </c>
      <c r="C698" t="s">
        <v>257</v>
      </c>
      <c r="D698" t="s">
        <v>32</v>
      </c>
      <c r="E698" t="s">
        <v>27</v>
      </c>
      <c r="G698" s="30">
        <v>1.2</v>
      </c>
      <c r="H698" t="s">
        <v>308</v>
      </c>
      <c r="J698" t="s">
        <v>15</v>
      </c>
      <c r="K698" t="s">
        <v>307</v>
      </c>
      <c r="L698" s="26">
        <v>3806190</v>
      </c>
      <c r="M698">
        <v>574</v>
      </c>
    </row>
    <row r="699" spans="1:13" x14ac:dyDescent="0.25">
      <c r="A699" t="s">
        <v>211</v>
      </c>
      <c r="B699" s="25">
        <v>45582</v>
      </c>
      <c r="C699" t="s">
        <v>257</v>
      </c>
      <c r="D699" t="s">
        <v>32</v>
      </c>
      <c r="E699" t="s">
        <v>27</v>
      </c>
      <c r="G699" s="30">
        <v>1.2</v>
      </c>
      <c r="H699" t="s">
        <v>308</v>
      </c>
      <c r="J699" t="s">
        <v>15</v>
      </c>
      <c r="K699" t="s">
        <v>307</v>
      </c>
      <c r="L699" s="26">
        <v>1855700</v>
      </c>
      <c r="M699">
        <v>487</v>
      </c>
    </row>
    <row r="700" spans="1:13" x14ac:dyDescent="0.25">
      <c r="A700" t="s">
        <v>60</v>
      </c>
      <c r="B700" s="25">
        <v>45380</v>
      </c>
      <c r="C700" t="s">
        <v>257</v>
      </c>
      <c r="D700" t="s">
        <v>32</v>
      </c>
      <c r="E700" t="s">
        <v>27</v>
      </c>
      <c r="F700" t="s">
        <v>258</v>
      </c>
      <c r="G700" s="30">
        <v>1.2</v>
      </c>
      <c r="H700" t="s">
        <v>308</v>
      </c>
      <c r="J700" t="s">
        <v>15</v>
      </c>
      <c r="K700" t="s">
        <v>307</v>
      </c>
      <c r="L700" s="26">
        <v>33231625</v>
      </c>
      <c r="M700">
        <v>251</v>
      </c>
    </row>
    <row r="701" spans="1:13" x14ac:dyDescent="0.25">
      <c r="A701" t="s">
        <v>30</v>
      </c>
      <c r="B701" s="25">
        <v>45447</v>
      </c>
      <c r="C701" t="s">
        <v>257</v>
      </c>
      <c r="D701" t="s">
        <v>32</v>
      </c>
      <c r="E701" t="s">
        <v>27</v>
      </c>
      <c r="F701" t="s">
        <v>258</v>
      </c>
      <c r="G701" s="30">
        <v>1.2</v>
      </c>
      <c r="H701" t="s">
        <v>308</v>
      </c>
      <c r="J701" t="s">
        <v>15</v>
      </c>
      <c r="K701" t="s">
        <v>307</v>
      </c>
      <c r="L701" s="26">
        <v>2199900</v>
      </c>
      <c r="M701">
        <v>68</v>
      </c>
    </row>
    <row r="702" spans="1:13" x14ac:dyDescent="0.25">
      <c r="A702" t="s">
        <v>66</v>
      </c>
      <c r="B702" s="25">
        <v>45335</v>
      </c>
      <c r="C702" t="s">
        <v>257</v>
      </c>
      <c r="D702" t="s">
        <v>32</v>
      </c>
      <c r="E702" t="s">
        <v>27</v>
      </c>
      <c r="F702" t="s">
        <v>258</v>
      </c>
      <c r="G702" s="30">
        <v>1.2</v>
      </c>
      <c r="H702" t="s">
        <v>308</v>
      </c>
      <c r="J702" t="s">
        <v>15</v>
      </c>
      <c r="K702" t="s">
        <v>307</v>
      </c>
      <c r="L702" s="26">
        <v>5238000</v>
      </c>
      <c r="M702">
        <v>301</v>
      </c>
    </row>
    <row r="703" spans="1:13" x14ac:dyDescent="0.25">
      <c r="A703" t="s">
        <v>54</v>
      </c>
      <c r="B703" s="25">
        <v>45401</v>
      </c>
      <c r="C703" t="s">
        <v>257</v>
      </c>
      <c r="D703" t="s">
        <v>32</v>
      </c>
      <c r="E703" t="s">
        <v>27</v>
      </c>
      <c r="F703" t="s">
        <v>258</v>
      </c>
      <c r="G703" s="30">
        <v>1.2</v>
      </c>
      <c r="H703" t="s">
        <v>308</v>
      </c>
      <c r="J703" t="s">
        <v>15</v>
      </c>
      <c r="K703" t="s">
        <v>307</v>
      </c>
      <c r="L703" s="26">
        <v>36723240</v>
      </c>
      <c r="M703">
        <v>109</v>
      </c>
    </row>
    <row r="704" spans="1:13" x14ac:dyDescent="0.25">
      <c r="A704" t="s">
        <v>57</v>
      </c>
      <c r="B704" s="25">
        <v>45394</v>
      </c>
      <c r="C704" t="s">
        <v>257</v>
      </c>
      <c r="D704" t="s">
        <v>32</v>
      </c>
      <c r="E704" t="s">
        <v>27</v>
      </c>
      <c r="F704" t="s">
        <v>258</v>
      </c>
      <c r="G704" s="30">
        <v>1.2</v>
      </c>
      <c r="H704" t="s">
        <v>308</v>
      </c>
      <c r="J704" t="s">
        <v>15</v>
      </c>
      <c r="K704" t="s">
        <v>307</v>
      </c>
      <c r="L704" s="26">
        <v>10786500</v>
      </c>
      <c r="M704">
        <v>129</v>
      </c>
    </row>
    <row r="705" spans="1:13" x14ac:dyDescent="0.25">
      <c r="A705" t="s">
        <v>54</v>
      </c>
      <c r="B705" s="25">
        <v>45212</v>
      </c>
      <c r="C705" t="s">
        <v>257</v>
      </c>
      <c r="D705" t="s">
        <v>32</v>
      </c>
      <c r="E705" t="s">
        <v>27</v>
      </c>
      <c r="F705" t="s">
        <v>258</v>
      </c>
      <c r="G705" s="30">
        <v>1.2</v>
      </c>
      <c r="H705" t="s">
        <v>308</v>
      </c>
      <c r="J705" t="s">
        <v>15</v>
      </c>
      <c r="K705" t="s">
        <v>307</v>
      </c>
      <c r="L705" s="26">
        <v>4814847</v>
      </c>
      <c r="M705">
        <v>205</v>
      </c>
    </row>
    <row r="706" spans="1:13" x14ac:dyDescent="0.25">
      <c r="A706" t="s">
        <v>63</v>
      </c>
      <c r="B706" s="25">
        <v>45344</v>
      </c>
      <c r="C706" t="s">
        <v>257</v>
      </c>
      <c r="D706" t="s">
        <v>32</v>
      </c>
      <c r="E706" t="s">
        <v>27</v>
      </c>
      <c r="F706" t="s">
        <v>258</v>
      </c>
      <c r="G706" s="30">
        <v>1.2</v>
      </c>
      <c r="H706" t="s">
        <v>308</v>
      </c>
      <c r="J706" t="s">
        <v>15</v>
      </c>
      <c r="K706" t="s">
        <v>307</v>
      </c>
      <c r="L706" s="26">
        <v>3406700</v>
      </c>
      <c r="M706">
        <v>31</v>
      </c>
    </row>
    <row r="707" spans="1:13" x14ac:dyDescent="0.25">
      <c r="A707" t="s">
        <v>77</v>
      </c>
      <c r="B707" s="25">
        <v>45267</v>
      </c>
      <c r="C707" t="s">
        <v>257</v>
      </c>
      <c r="D707" t="s">
        <v>32</v>
      </c>
      <c r="E707" t="s">
        <v>27</v>
      </c>
      <c r="G707" s="30">
        <v>1.2</v>
      </c>
      <c r="H707" t="s">
        <v>308</v>
      </c>
      <c r="J707" t="s">
        <v>15</v>
      </c>
      <c r="K707" t="s">
        <v>307</v>
      </c>
      <c r="L707" s="26">
        <v>1717800</v>
      </c>
      <c r="M707">
        <v>43</v>
      </c>
    </row>
    <row r="708" spans="1:13" x14ac:dyDescent="0.25">
      <c r="A708" t="s">
        <v>169</v>
      </c>
      <c r="B708" s="25">
        <v>45490</v>
      </c>
      <c r="C708" t="s">
        <v>257</v>
      </c>
      <c r="D708" t="s">
        <v>32</v>
      </c>
      <c r="E708" t="s">
        <v>27</v>
      </c>
      <c r="F708" t="s">
        <v>258</v>
      </c>
      <c r="G708" s="30">
        <v>1.2</v>
      </c>
      <c r="H708" t="s">
        <v>308</v>
      </c>
      <c r="J708" t="s">
        <v>15</v>
      </c>
      <c r="K708" t="s">
        <v>307</v>
      </c>
      <c r="L708" s="26">
        <v>330000</v>
      </c>
      <c r="M708">
        <v>1</v>
      </c>
    </row>
    <row r="709" spans="1:13" x14ac:dyDescent="0.25">
      <c r="A709" t="s">
        <v>92</v>
      </c>
      <c r="B709" s="25">
        <v>45198</v>
      </c>
      <c r="C709" t="s">
        <v>257</v>
      </c>
      <c r="D709" t="s">
        <v>32</v>
      </c>
      <c r="E709" t="s">
        <v>27</v>
      </c>
      <c r="F709" t="s">
        <v>258</v>
      </c>
      <c r="G709" s="30">
        <v>1.2</v>
      </c>
      <c r="H709" t="s">
        <v>308</v>
      </c>
      <c r="J709" t="s">
        <v>15</v>
      </c>
      <c r="K709" t="s">
        <v>307</v>
      </c>
      <c r="L709" s="26">
        <v>35800916.399999999</v>
      </c>
      <c r="M709">
        <v>60</v>
      </c>
    </row>
    <row r="710" spans="1:13" x14ac:dyDescent="0.25">
      <c r="A710" t="s">
        <v>74</v>
      </c>
      <c r="B710" s="25">
        <v>45275</v>
      </c>
      <c r="C710" t="s">
        <v>257</v>
      </c>
      <c r="D710" t="s">
        <v>32</v>
      </c>
      <c r="E710" t="s">
        <v>27</v>
      </c>
      <c r="G710" s="30">
        <v>1.2</v>
      </c>
      <c r="H710" t="s">
        <v>308</v>
      </c>
      <c r="J710" t="s">
        <v>15</v>
      </c>
      <c r="K710" t="s">
        <v>307</v>
      </c>
      <c r="L710" s="26">
        <v>13814950</v>
      </c>
      <c r="M710">
        <v>517</v>
      </c>
    </row>
    <row r="711" spans="1:13" x14ac:dyDescent="0.25">
      <c r="A711" t="s">
        <v>80</v>
      </c>
      <c r="B711" s="25">
        <v>45260</v>
      </c>
      <c r="C711" t="s">
        <v>257</v>
      </c>
      <c r="D711" t="s">
        <v>32</v>
      </c>
      <c r="E711" t="s">
        <v>27</v>
      </c>
      <c r="G711" s="30">
        <v>1.2</v>
      </c>
      <c r="H711" t="s">
        <v>308</v>
      </c>
      <c r="J711" t="s">
        <v>15</v>
      </c>
      <c r="K711" t="s">
        <v>307</v>
      </c>
      <c r="L711" s="26">
        <v>4797000</v>
      </c>
      <c r="M711">
        <v>89</v>
      </c>
    </row>
    <row r="712" spans="1:13" x14ac:dyDescent="0.25">
      <c r="A712" t="s">
        <v>69</v>
      </c>
      <c r="B712" s="25">
        <v>45328</v>
      </c>
      <c r="C712" t="s">
        <v>257</v>
      </c>
      <c r="D712" t="s">
        <v>32</v>
      </c>
      <c r="E712" t="s">
        <v>27</v>
      </c>
      <c r="G712" s="30">
        <v>1.2</v>
      </c>
      <c r="H712" t="s">
        <v>308</v>
      </c>
      <c r="J712" t="s">
        <v>15</v>
      </c>
      <c r="K712" t="s">
        <v>307</v>
      </c>
      <c r="L712" s="26">
        <v>4940925</v>
      </c>
      <c r="M712">
        <v>354</v>
      </c>
    </row>
    <row r="713" spans="1:13" x14ac:dyDescent="0.25">
      <c r="A713" t="s">
        <v>86</v>
      </c>
      <c r="B713" s="25">
        <v>45251</v>
      </c>
      <c r="C713" t="s">
        <v>257</v>
      </c>
      <c r="D713" t="s">
        <v>32</v>
      </c>
      <c r="E713" t="s">
        <v>27</v>
      </c>
      <c r="G713" s="30">
        <v>1.2</v>
      </c>
      <c r="H713" t="s">
        <v>308</v>
      </c>
      <c r="J713" t="s">
        <v>15</v>
      </c>
      <c r="K713" t="s">
        <v>307</v>
      </c>
      <c r="L713" s="26">
        <v>3501250</v>
      </c>
      <c r="M713">
        <v>127</v>
      </c>
    </row>
    <row r="714" spans="1:13" x14ac:dyDescent="0.25">
      <c r="A714" t="s">
        <v>164</v>
      </c>
      <c r="B714" s="25">
        <v>45478</v>
      </c>
      <c r="C714" t="s">
        <v>257</v>
      </c>
      <c r="D714" t="s">
        <v>32</v>
      </c>
      <c r="E714" t="s">
        <v>27</v>
      </c>
      <c r="G714" s="30">
        <v>1.2</v>
      </c>
      <c r="H714" t="s">
        <v>308</v>
      </c>
      <c r="J714" t="s">
        <v>15</v>
      </c>
      <c r="K714" t="s">
        <v>307</v>
      </c>
      <c r="L714" s="26">
        <v>2025800</v>
      </c>
      <c r="M714">
        <v>500</v>
      </c>
    </row>
    <row r="715" spans="1:13" x14ac:dyDescent="0.25">
      <c r="A715" t="s">
        <v>172</v>
      </c>
      <c r="B715" s="25">
        <v>45485</v>
      </c>
      <c r="C715" t="s">
        <v>257</v>
      </c>
      <c r="D715" t="s">
        <v>32</v>
      </c>
      <c r="E715" t="s">
        <v>27</v>
      </c>
      <c r="F715" t="s">
        <v>258</v>
      </c>
      <c r="G715" s="30">
        <v>1.3</v>
      </c>
      <c r="H715" t="s">
        <v>308</v>
      </c>
      <c r="I715">
        <v>1.3</v>
      </c>
      <c r="J715" t="s">
        <v>228</v>
      </c>
      <c r="K715" t="s">
        <v>314</v>
      </c>
      <c r="L715" s="26">
        <v>1502800</v>
      </c>
      <c r="M715">
        <v>1</v>
      </c>
    </row>
    <row r="716" spans="1:13" x14ac:dyDescent="0.25">
      <c r="A716" t="s">
        <v>164</v>
      </c>
      <c r="B716" s="25">
        <v>45478</v>
      </c>
      <c r="C716" t="s">
        <v>257</v>
      </c>
      <c r="D716" t="s">
        <v>32</v>
      </c>
      <c r="E716" t="s">
        <v>27</v>
      </c>
      <c r="F716" t="s">
        <v>258</v>
      </c>
      <c r="G716" s="30">
        <v>1.3</v>
      </c>
      <c r="H716" t="s">
        <v>308</v>
      </c>
      <c r="I716">
        <v>1.3</v>
      </c>
      <c r="J716" t="s">
        <v>228</v>
      </c>
      <c r="K716" t="s">
        <v>314</v>
      </c>
      <c r="L716" s="26">
        <v>6278200</v>
      </c>
      <c r="M716">
        <v>1</v>
      </c>
    </row>
    <row r="717" spans="1:13" x14ac:dyDescent="0.25">
      <c r="A717" t="s">
        <v>86</v>
      </c>
      <c r="B717" s="25">
        <v>45251</v>
      </c>
      <c r="C717" t="s">
        <v>257</v>
      </c>
      <c r="D717" t="s">
        <v>32</v>
      </c>
      <c r="E717" t="s">
        <v>27</v>
      </c>
      <c r="F717" t="s">
        <v>258</v>
      </c>
      <c r="G717" s="30">
        <v>1.3</v>
      </c>
      <c r="H717" t="s">
        <v>308</v>
      </c>
      <c r="J717" t="s">
        <v>15</v>
      </c>
      <c r="K717" t="s">
        <v>307</v>
      </c>
      <c r="L717" s="26">
        <v>2098000</v>
      </c>
      <c r="M717">
        <v>17</v>
      </c>
    </row>
    <row r="718" spans="1:13" x14ac:dyDescent="0.25">
      <c r="A718" t="s">
        <v>50</v>
      </c>
      <c r="B718" s="25">
        <v>45408</v>
      </c>
      <c r="C718" t="s">
        <v>257</v>
      </c>
      <c r="D718" t="s">
        <v>32</v>
      </c>
      <c r="E718" t="s">
        <v>27</v>
      </c>
      <c r="F718" t="s">
        <v>258</v>
      </c>
      <c r="G718" s="30">
        <v>1.3</v>
      </c>
      <c r="H718" t="s">
        <v>308</v>
      </c>
      <c r="J718" t="s">
        <v>15</v>
      </c>
      <c r="K718" t="s">
        <v>307</v>
      </c>
      <c r="L718" s="26">
        <v>42455000</v>
      </c>
      <c r="M718">
        <v>333</v>
      </c>
    </row>
    <row r="719" spans="1:13" x14ac:dyDescent="0.25">
      <c r="A719" t="s">
        <v>217</v>
      </c>
      <c r="B719" s="25">
        <v>45595</v>
      </c>
      <c r="C719" t="s">
        <v>257</v>
      </c>
      <c r="D719" t="s">
        <v>32</v>
      </c>
      <c r="E719" t="s">
        <v>27</v>
      </c>
      <c r="F719" t="s">
        <v>258</v>
      </c>
      <c r="G719" s="30">
        <v>1.3</v>
      </c>
      <c r="H719" t="s">
        <v>308</v>
      </c>
      <c r="J719" t="s">
        <v>15</v>
      </c>
      <c r="K719" t="s">
        <v>307</v>
      </c>
      <c r="L719" s="26">
        <v>42500</v>
      </c>
      <c r="M719">
        <v>1</v>
      </c>
    </row>
    <row r="720" spans="1:13" x14ac:dyDescent="0.25">
      <c r="A720" t="s">
        <v>66</v>
      </c>
      <c r="B720" s="25">
        <v>45335</v>
      </c>
      <c r="C720" t="s">
        <v>257</v>
      </c>
      <c r="D720" t="s">
        <v>32</v>
      </c>
      <c r="E720" t="s">
        <v>27</v>
      </c>
      <c r="F720" t="s">
        <v>258</v>
      </c>
      <c r="G720" s="30">
        <v>1.3</v>
      </c>
      <c r="H720" t="s">
        <v>308</v>
      </c>
      <c r="J720" t="s">
        <v>15</v>
      </c>
      <c r="K720" t="s">
        <v>307</v>
      </c>
      <c r="L720" s="26">
        <v>35887500</v>
      </c>
      <c r="M720">
        <v>233</v>
      </c>
    </row>
    <row r="721" spans="1:13" x14ac:dyDescent="0.25">
      <c r="A721" t="s">
        <v>60</v>
      </c>
      <c r="B721" s="25">
        <v>45380</v>
      </c>
      <c r="C721" t="s">
        <v>257</v>
      </c>
      <c r="D721" t="s">
        <v>32</v>
      </c>
      <c r="E721" t="s">
        <v>27</v>
      </c>
      <c r="F721" t="s">
        <v>258</v>
      </c>
      <c r="G721" s="30">
        <v>1.3</v>
      </c>
      <c r="H721" t="s">
        <v>308</v>
      </c>
      <c r="J721" t="s">
        <v>15</v>
      </c>
      <c r="K721" t="s">
        <v>307</v>
      </c>
      <c r="L721" s="26">
        <v>41062875</v>
      </c>
      <c r="M721">
        <v>272</v>
      </c>
    </row>
    <row r="722" spans="1:13" x14ac:dyDescent="0.25">
      <c r="A722" t="s">
        <v>83</v>
      </c>
      <c r="B722" s="25">
        <v>45468</v>
      </c>
      <c r="C722" t="s">
        <v>257</v>
      </c>
      <c r="D722" t="s">
        <v>32</v>
      </c>
      <c r="E722" t="s">
        <v>27</v>
      </c>
      <c r="G722" s="30">
        <v>1.3</v>
      </c>
      <c r="H722" t="s">
        <v>308</v>
      </c>
      <c r="J722" t="s">
        <v>15</v>
      </c>
      <c r="K722" t="s">
        <v>307</v>
      </c>
      <c r="L722" s="26">
        <v>3339630</v>
      </c>
      <c r="M722">
        <v>160</v>
      </c>
    </row>
    <row r="723" spans="1:13" x14ac:dyDescent="0.25">
      <c r="A723" t="s">
        <v>72</v>
      </c>
      <c r="B723" s="25">
        <v>45288</v>
      </c>
      <c r="C723" t="s">
        <v>257</v>
      </c>
      <c r="D723" t="s">
        <v>32</v>
      </c>
      <c r="E723" t="s">
        <v>27</v>
      </c>
      <c r="G723" s="30">
        <v>1.3</v>
      </c>
      <c r="H723" t="s">
        <v>308</v>
      </c>
      <c r="J723" t="s">
        <v>15</v>
      </c>
      <c r="K723" t="s">
        <v>307</v>
      </c>
      <c r="L723" s="26">
        <v>458250</v>
      </c>
      <c r="M723">
        <v>21</v>
      </c>
    </row>
    <row r="724" spans="1:13" x14ac:dyDescent="0.25">
      <c r="A724" t="s">
        <v>205</v>
      </c>
      <c r="B724" s="25">
        <v>45566</v>
      </c>
      <c r="C724" t="s">
        <v>257</v>
      </c>
      <c r="D724" t="s">
        <v>32</v>
      </c>
      <c r="E724" t="s">
        <v>27</v>
      </c>
      <c r="F724" t="s">
        <v>258</v>
      </c>
      <c r="G724" s="30">
        <v>1.3</v>
      </c>
      <c r="H724" t="s">
        <v>308</v>
      </c>
      <c r="J724" t="s">
        <v>15</v>
      </c>
      <c r="K724" t="s">
        <v>307</v>
      </c>
      <c r="L724" s="26">
        <v>3575990</v>
      </c>
      <c r="M724">
        <v>81</v>
      </c>
    </row>
    <row r="725" spans="1:13" x14ac:dyDescent="0.25">
      <c r="A725" t="s">
        <v>77</v>
      </c>
      <c r="B725" s="25">
        <v>45267</v>
      </c>
      <c r="C725" t="s">
        <v>257</v>
      </c>
      <c r="D725" t="s">
        <v>32</v>
      </c>
      <c r="E725" t="s">
        <v>27</v>
      </c>
      <c r="F725" t="s">
        <v>258</v>
      </c>
      <c r="G725" s="30">
        <v>1.3</v>
      </c>
      <c r="H725" t="s">
        <v>308</v>
      </c>
      <c r="J725" t="s">
        <v>15</v>
      </c>
      <c r="K725" t="s">
        <v>307</v>
      </c>
      <c r="L725" s="26">
        <v>3374000</v>
      </c>
      <c r="M725">
        <v>15</v>
      </c>
    </row>
    <row r="726" spans="1:13" x14ac:dyDescent="0.25">
      <c r="A726" t="s">
        <v>83</v>
      </c>
      <c r="B726" s="25">
        <v>45468</v>
      </c>
      <c r="C726" t="s">
        <v>257</v>
      </c>
      <c r="D726" t="s">
        <v>32</v>
      </c>
      <c r="E726" t="s">
        <v>27</v>
      </c>
      <c r="F726" t="s">
        <v>258</v>
      </c>
      <c r="G726" s="30">
        <v>1.3</v>
      </c>
      <c r="H726" t="s">
        <v>308</v>
      </c>
      <c r="J726" t="s">
        <v>15</v>
      </c>
      <c r="K726" t="s">
        <v>307</v>
      </c>
      <c r="L726" s="26">
        <v>10265130</v>
      </c>
      <c r="M726">
        <v>52</v>
      </c>
    </row>
    <row r="727" spans="1:13" x14ac:dyDescent="0.25">
      <c r="A727" t="s">
        <v>50</v>
      </c>
      <c r="B727" s="25">
        <v>45408</v>
      </c>
      <c r="C727" t="s">
        <v>257</v>
      </c>
      <c r="D727" t="s">
        <v>32</v>
      </c>
      <c r="E727" t="s">
        <v>27</v>
      </c>
      <c r="G727" s="30">
        <v>1.3</v>
      </c>
      <c r="H727" t="s">
        <v>308</v>
      </c>
      <c r="J727" t="s">
        <v>15</v>
      </c>
      <c r="K727" t="s">
        <v>307</v>
      </c>
      <c r="L727" s="26">
        <v>5545000</v>
      </c>
      <c r="M727">
        <v>1112</v>
      </c>
    </row>
    <row r="728" spans="1:13" x14ac:dyDescent="0.25">
      <c r="A728" t="s">
        <v>54</v>
      </c>
      <c r="B728" s="25">
        <v>45212</v>
      </c>
      <c r="C728" t="s">
        <v>257</v>
      </c>
      <c r="D728" t="s">
        <v>32</v>
      </c>
      <c r="E728" t="s">
        <v>27</v>
      </c>
      <c r="G728" s="30">
        <v>1.3</v>
      </c>
      <c r="H728" t="s">
        <v>308</v>
      </c>
      <c r="J728" t="s">
        <v>15</v>
      </c>
      <c r="K728" t="s">
        <v>307</v>
      </c>
      <c r="L728" s="26">
        <v>3524472</v>
      </c>
      <c r="M728">
        <v>723</v>
      </c>
    </row>
    <row r="729" spans="1:13" x14ac:dyDescent="0.25">
      <c r="A729" t="s">
        <v>54</v>
      </c>
      <c r="B729" s="25">
        <v>45401</v>
      </c>
      <c r="C729" t="s">
        <v>257</v>
      </c>
      <c r="D729" t="s">
        <v>32</v>
      </c>
      <c r="E729" t="s">
        <v>27</v>
      </c>
      <c r="G729" s="30">
        <v>1.3</v>
      </c>
      <c r="H729" t="s">
        <v>308</v>
      </c>
      <c r="J729" t="s">
        <v>15</v>
      </c>
      <c r="K729" t="s">
        <v>307</v>
      </c>
      <c r="L729" s="26">
        <v>2640135</v>
      </c>
      <c r="M729">
        <v>363</v>
      </c>
    </row>
    <row r="730" spans="1:13" x14ac:dyDescent="0.25">
      <c r="A730" t="s">
        <v>69</v>
      </c>
      <c r="B730" s="25">
        <v>45328</v>
      </c>
      <c r="C730" t="s">
        <v>257</v>
      </c>
      <c r="D730" t="s">
        <v>32</v>
      </c>
      <c r="E730" t="s">
        <v>27</v>
      </c>
      <c r="G730" s="30">
        <v>1.3</v>
      </c>
      <c r="H730" t="s">
        <v>308</v>
      </c>
      <c r="J730" t="s">
        <v>15</v>
      </c>
      <c r="K730" t="s">
        <v>307</v>
      </c>
      <c r="L730" s="26">
        <v>3484750</v>
      </c>
      <c r="M730">
        <v>257</v>
      </c>
    </row>
    <row r="731" spans="1:13" x14ac:dyDescent="0.25">
      <c r="A731" t="s">
        <v>80</v>
      </c>
      <c r="B731" s="25">
        <v>45260</v>
      </c>
      <c r="C731" t="s">
        <v>257</v>
      </c>
      <c r="D731" t="s">
        <v>32</v>
      </c>
      <c r="E731" t="s">
        <v>27</v>
      </c>
      <c r="F731" t="s">
        <v>258</v>
      </c>
      <c r="G731" s="30">
        <v>1.3</v>
      </c>
      <c r="H731" t="s">
        <v>308</v>
      </c>
      <c r="J731" t="s">
        <v>15</v>
      </c>
      <c r="K731" t="s">
        <v>307</v>
      </c>
      <c r="L731" s="26">
        <v>24255900</v>
      </c>
      <c r="M731">
        <v>34</v>
      </c>
    </row>
    <row r="732" spans="1:13" x14ac:dyDescent="0.25">
      <c r="A732" t="s">
        <v>66</v>
      </c>
      <c r="B732" s="25">
        <v>45335</v>
      </c>
      <c r="C732" t="s">
        <v>257</v>
      </c>
      <c r="D732" t="s">
        <v>32</v>
      </c>
      <c r="E732" t="s">
        <v>27</v>
      </c>
      <c r="G732" s="30">
        <v>1.3</v>
      </c>
      <c r="H732" t="s">
        <v>308</v>
      </c>
      <c r="J732" t="s">
        <v>15</v>
      </c>
      <c r="K732" t="s">
        <v>307</v>
      </c>
      <c r="L732" s="26">
        <v>6205500</v>
      </c>
      <c r="M732">
        <v>664</v>
      </c>
    </row>
    <row r="733" spans="1:13" x14ac:dyDescent="0.25">
      <c r="A733" t="s">
        <v>54</v>
      </c>
      <c r="B733" s="25">
        <v>45401</v>
      </c>
      <c r="C733" t="s">
        <v>257</v>
      </c>
      <c r="D733" t="s">
        <v>32</v>
      </c>
      <c r="E733" t="s">
        <v>27</v>
      </c>
      <c r="F733" t="s">
        <v>258</v>
      </c>
      <c r="G733" s="30">
        <v>1.3</v>
      </c>
      <c r="H733" t="s">
        <v>308</v>
      </c>
      <c r="J733" t="s">
        <v>15</v>
      </c>
      <c r="K733" t="s">
        <v>307</v>
      </c>
      <c r="L733" s="26">
        <v>12601830</v>
      </c>
      <c r="M733">
        <v>126</v>
      </c>
    </row>
    <row r="734" spans="1:13" x14ac:dyDescent="0.25">
      <c r="A734" t="s">
        <v>74</v>
      </c>
      <c r="B734" s="25">
        <v>45275</v>
      </c>
      <c r="C734" t="s">
        <v>257</v>
      </c>
      <c r="D734" t="s">
        <v>32</v>
      </c>
      <c r="E734" t="s">
        <v>27</v>
      </c>
      <c r="G734" s="30">
        <v>1.3</v>
      </c>
      <c r="H734" t="s">
        <v>308</v>
      </c>
      <c r="J734" t="s">
        <v>15</v>
      </c>
      <c r="K734" t="s">
        <v>307</v>
      </c>
      <c r="L734" s="26">
        <v>10194750</v>
      </c>
      <c r="M734">
        <v>522</v>
      </c>
    </row>
    <row r="735" spans="1:13" x14ac:dyDescent="0.25">
      <c r="A735" t="s">
        <v>83</v>
      </c>
      <c r="B735" s="25">
        <v>45252</v>
      </c>
      <c r="C735" t="s">
        <v>257</v>
      </c>
      <c r="D735" t="s">
        <v>32</v>
      </c>
      <c r="E735" t="s">
        <v>27</v>
      </c>
      <c r="G735" s="30">
        <v>1.3</v>
      </c>
      <c r="H735" t="s">
        <v>308</v>
      </c>
      <c r="J735" t="s">
        <v>15</v>
      </c>
      <c r="K735" t="s">
        <v>307</v>
      </c>
      <c r="L735" s="26">
        <v>7058150</v>
      </c>
      <c r="M735">
        <v>350</v>
      </c>
    </row>
    <row r="736" spans="1:13" x14ac:dyDescent="0.25">
      <c r="A736" t="s">
        <v>209</v>
      </c>
      <c r="B736" s="25">
        <v>45572</v>
      </c>
      <c r="C736" t="s">
        <v>257</v>
      </c>
      <c r="D736" t="s">
        <v>32</v>
      </c>
      <c r="E736" t="s">
        <v>27</v>
      </c>
      <c r="F736" t="s">
        <v>258</v>
      </c>
      <c r="G736" s="30">
        <v>1.3</v>
      </c>
      <c r="H736" t="s">
        <v>308</v>
      </c>
      <c r="J736" t="s">
        <v>15</v>
      </c>
      <c r="K736" t="s">
        <v>307</v>
      </c>
      <c r="L736" s="26">
        <v>353000</v>
      </c>
      <c r="M736">
        <v>9</v>
      </c>
    </row>
    <row r="737" spans="1:13" x14ac:dyDescent="0.25">
      <c r="A737" t="s">
        <v>175</v>
      </c>
      <c r="B737" s="25">
        <v>45503</v>
      </c>
      <c r="C737" t="s">
        <v>257</v>
      </c>
      <c r="D737" t="s">
        <v>32</v>
      </c>
      <c r="E737" t="s">
        <v>27</v>
      </c>
      <c r="G737" s="30">
        <v>1.3</v>
      </c>
      <c r="H737" t="s">
        <v>308</v>
      </c>
      <c r="J737" t="s">
        <v>15</v>
      </c>
      <c r="K737" t="s">
        <v>307</v>
      </c>
      <c r="L737" s="26">
        <v>11737</v>
      </c>
      <c r="M737">
        <v>9</v>
      </c>
    </row>
    <row r="738" spans="1:13" x14ac:dyDescent="0.25">
      <c r="A738" t="s">
        <v>164</v>
      </c>
      <c r="B738" s="25">
        <v>45478</v>
      </c>
      <c r="C738" t="s">
        <v>257</v>
      </c>
      <c r="D738" t="s">
        <v>32</v>
      </c>
      <c r="E738" t="s">
        <v>27</v>
      </c>
      <c r="F738" t="s">
        <v>258</v>
      </c>
      <c r="G738" s="30">
        <v>1.3</v>
      </c>
      <c r="H738" t="s">
        <v>308</v>
      </c>
      <c r="J738" t="s">
        <v>15</v>
      </c>
      <c r="K738" t="s">
        <v>307</v>
      </c>
      <c r="L738" s="26">
        <v>21541600</v>
      </c>
      <c r="M738">
        <v>80</v>
      </c>
    </row>
    <row r="739" spans="1:13" x14ac:dyDescent="0.25">
      <c r="A739" t="s">
        <v>172</v>
      </c>
      <c r="B739" s="25">
        <v>45485</v>
      </c>
      <c r="C739" t="s">
        <v>257</v>
      </c>
      <c r="D739" t="s">
        <v>32</v>
      </c>
      <c r="E739" t="s">
        <v>27</v>
      </c>
      <c r="F739" t="s">
        <v>258</v>
      </c>
      <c r="G739" s="30">
        <v>1.3</v>
      </c>
      <c r="H739" t="s">
        <v>308</v>
      </c>
      <c r="J739" t="s">
        <v>15</v>
      </c>
      <c r="K739" t="s">
        <v>307</v>
      </c>
      <c r="L739" s="26">
        <v>1291600</v>
      </c>
      <c r="M739">
        <v>23</v>
      </c>
    </row>
    <row r="740" spans="1:13" x14ac:dyDescent="0.25">
      <c r="A740" t="s">
        <v>164</v>
      </c>
      <c r="B740" s="25">
        <v>45478</v>
      </c>
      <c r="C740" t="s">
        <v>257</v>
      </c>
      <c r="D740" t="s">
        <v>32</v>
      </c>
      <c r="E740" t="s">
        <v>27</v>
      </c>
      <c r="G740" s="30">
        <v>1.3</v>
      </c>
      <c r="H740" t="s">
        <v>308</v>
      </c>
      <c r="J740" t="s">
        <v>15</v>
      </c>
      <c r="K740" t="s">
        <v>307</v>
      </c>
      <c r="L740" s="26">
        <v>1962000</v>
      </c>
      <c r="M740">
        <v>453</v>
      </c>
    </row>
    <row r="741" spans="1:13" x14ac:dyDescent="0.25">
      <c r="A741" t="s">
        <v>54</v>
      </c>
      <c r="B741" s="25">
        <v>45212</v>
      </c>
      <c r="C741" t="s">
        <v>257</v>
      </c>
      <c r="D741" t="s">
        <v>32</v>
      </c>
      <c r="E741" t="s">
        <v>27</v>
      </c>
      <c r="F741" t="s">
        <v>258</v>
      </c>
      <c r="G741" s="30">
        <v>1.3</v>
      </c>
      <c r="H741" t="s">
        <v>308</v>
      </c>
      <c r="J741" t="s">
        <v>15</v>
      </c>
      <c r="K741" t="s">
        <v>307</v>
      </c>
      <c r="L741" s="26">
        <v>8744247</v>
      </c>
      <c r="M741">
        <v>208</v>
      </c>
    </row>
    <row r="742" spans="1:13" x14ac:dyDescent="0.25">
      <c r="A742" t="s">
        <v>80</v>
      </c>
      <c r="B742" s="25">
        <v>45260</v>
      </c>
      <c r="C742" t="s">
        <v>257</v>
      </c>
      <c r="D742" t="s">
        <v>32</v>
      </c>
      <c r="E742" t="s">
        <v>27</v>
      </c>
      <c r="G742" s="30">
        <v>1.3</v>
      </c>
      <c r="H742" t="s">
        <v>308</v>
      </c>
      <c r="J742" t="s">
        <v>15</v>
      </c>
      <c r="K742" t="s">
        <v>307</v>
      </c>
      <c r="L742" s="26">
        <v>3872700</v>
      </c>
      <c r="M742">
        <v>77</v>
      </c>
    </row>
    <row r="743" spans="1:13" x14ac:dyDescent="0.25">
      <c r="A743" t="s">
        <v>205</v>
      </c>
      <c r="B743" s="25">
        <v>45566</v>
      </c>
      <c r="C743" t="s">
        <v>257</v>
      </c>
      <c r="D743" t="s">
        <v>32</v>
      </c>
      <c r="E743" t="s">
        <v>27</v>
      </c>
      <c r="G743" s="30">
        <v>1.3</v>
      </c>
      <c r="H743" t="s">
        <v>308</v>
      </c>
      <c r="J743" t="s">
        <v>15</v>
      </c>
      <c r="K743" t="s">
        <v>307</v>
      </c>
      <c r="L743" s="26">
        <v>350265</v>
      </c>
      <c r="M743">
        <v>156</v>
      </c>
    </row>
    <row r="744" spans="1:13" x14ac:dyDescent="0.25">
      <c r="A744" t="s">
        <v>92</v>
      </c>
      <c r="B744" s="25">
        <v>45198</v>
      </c>
      <c r="C744" t="s">
        <v>257</v>
      </c>
      <c r="D744" t="s">
        <v>32</v>
      </c>
      <c r="E744" t="s">
        <v>27</v>
      </c>
      <c r="G744" s="30">
        <v>1.3</v>
      </c>
      <c r="H744" t="s">
        <v>308</v>
      </c>
      <c r="J744" t="s">
        <v>15</v>
      </c>
      <c r="K744" t="s">
        <v>307</v>
      </c>
      <c r="L744" s="26">
        <v>6287173.2000000002</v>
      </c>
      <c r="M744">
        <v>173</v>
      </c>
    </row>
    <row r="745" spans="1:13" x14ac:dyDescent="0.25">
      <c r="A745" t="s">
        <v>60</v>
      </c>
      <c r="B745" s="25">
        <v>45380</v>
      </c>
      <c r="C745" t="s">
        <v>257</v>
      </c>
      <c r="D745" t="s">
        <v>32</v>
      </c>
      <c r="E745" t="s">
        <v>27</v>
      </c>
      <c r="G745" s="30">
        <v>1.3</v>
      </c>
      <c r="H745" t="s">
        <v>308</v>
      </c>
      <c r="J745" t="s">
        <v>15</v>
      </c>
      <c r="K745" t="s">
        <v>307</v>
      </c>
      <c r="L745" s="26">
        <v>5206250</v>
      </c>
      <c r="M745">
        <v>834</v>
      </c>
    </row>
    <row r="746" spans="1:13" x14ac:dyDescent="0.25">
      <c r="A746" t="s">
        <v>217</v>
      </c>
      <c r="B746" s="25">
        <v>45595</v>
      </c>
      <c r="C746" t="s">
        <v>257</v>
      </c>
      <c r="D746" t="s">
        <v>32</v>
      </c>
      <c r="E746" t="s">
        <v>27</v>
      </c>
      <c r="G746" s="30">
        <v>1.3</v>
      </c>
      <c r="H746" t="s">
        <v>308</v>
      </c>
      <c r="J746" t="s">
        <v>15</v>
      </c>
      <c r="K746" t="s">
        <v>307</v>
      </c>
      <c r="L746" s="26">
        <v>6375</v>
      </c>
      <c r="M746">
        <v>4</v>
      </c>
    </row>
    <row r="747" spans="1:13" x14ac:dyDescent="0.25">
      <c r="A747" t="s">
        <v>101</v>
      </c>
      <c r="B747" s="25">
        <v>45079</v>
      </c>
      <c r="C747" t="s">
        <v>257</v>
      </c>
      <c r="D747" t="s">
        <v>32</v>
      </c>
      <c r="E747" t="s">
        <v>27</v>
      </c>
      <c r="G747" s="30">
        <v>1.3</v>
      </c>
      <c r="H747" t="s">
        <v>308</v>
      </c>
      <c r="J747" t="s">
        <v>15</v>
      </c>
      <c r="K747" t="s">
        <v>307</v>
      </c>
      <c r="L747" s="26">
        <v>145617.75</v>
      </c>
      <c r="M747">
        <v>24</v>
      </c>
    </row>
    <row r="748" spans="1:13" x14ac:dyDescent="0.25">
      <c r="A748" t="s">
        <v>57</v>
      </c>
      <c r="B748" s="25">
        <v>45394</v>
      </c>
      <c r="C748" t="s">
        <v>257</v>
      </c>
      <c r="D748" t="s">
        <v>32</v>
      </c>
      <c r="E748" t="s">
        <v>27</v>
      </c>
      <c r="G748" s="30">
        <v>1.3</v>
      </c>
      <c r="H748" t="s">
        <v>308</v>
      </c>
      <c r="J748" t="s">
        <v>15</v>
      </c>
      <c r="K748" t="s">
        <v>307</v>
      </c>
      <c r="L748" s="26">
        <v>2594400</v>
      </c>
      <c r="M748">
        <v>356</v>
      </c>
    </row>
    <row r="749" spans="1:13" x14ac:dyDescent="0.25">
      <c r="A749" t="s">
        <v>169</v>
      </c>
      <c r="B749" s="25">
        <v>45490</v>
      </c>
      <c r="C749" t="s">
        <v>257</v>
      </c>
      <c r="D749" t="s">
        <v>32</v>
      </c>
      <c r="E749" t="s">
        <v>27</v>
      </c>
      <c r="G749" s="30">
        <v>1.3</v>
      </c>
      <c r="H749" t="s">
        <v>308</v>
      </c>
      <c r="J749" t="s">
        <v>15</v>
      </c>
      <c r="K749" t="s">
        <v>307</v>
      </c>
      <c r="L749" s="26">
        <v>66000</v>
      </c>
      <c r="M749">
        <v>1</v>
      </c>
    </row>
    <row r="750" spans="1:13" x14ac:dyDescent="0.25">
      <c r="A750" t="s">
        <v>30</v>
      </c>
      <c r="B750" s="25">
        <v>45447</v>
      </c>
      <c r="C750" t="s">
        <v>257</v>
      </c>
      <c r="D750" t="s">
        <v>32</v>
      </c>
      <c r="E750" t="s">
        <v>27</v>
      </c>
      <c r="F750" t="s">
        <v>258</v>
      </c>
      <c r="G750" s="30">
        <v>1.3</v>
      </c>
      <c r="H750" t="s">
        <v>308</v>
      </c>
      <c r="J750" t="s">
        <v>15</v>
      </c>
      <c r="K750" t="s">
        <v>307</v>
      </c>
      <c r="L750" s="26">
        <v>19153800</v>
      </c>
      <c r="M750">
        <v>67</v>
      </c>
    </row>
    <row r="751" spans="1:13" x14ac:dyDescent="0.25">
      <c r="A751" t="s">
        <v>92</v>
      </c>
      <c r="B751" s="25">
        <v>45198</v>
      </c>
      <c r="C751" t="s">
        <v>257</v>
      </c>
      <c r="D751" t="s">
        <v>32</v>
      </c>
      <c r="E751" t="s">
        <v>27</v>
      </c>
      <c r="F751" t="s">
        <v>258</v>
      </c>
      <c r="G751" s="30">
        <v>1.3</v>
      </c>
      <c r="H751" t="s">
        <v>308</v>
      </c>
      <c r="J751" t="s">
        <v>15</v>
      </c>
      <c r="K751" t="s">
        <v>307</v>
      </c>
      <c r="L751" s="26">
        <v>16118467.199999999</v>
      </c>
      <c r="M751">
        <v>53</v>
      </c>
    </row>
    <row r="752" spans="1:13" x14ac:dyDescent="0.25">
      <c r="A752" t="s">
        <v>89</v>
      </c>
      <c r="B752" s="25">
        <v>45232</v>
      </c>
      <c r="C752" t="s">
        <v>257</v>
      </c>
      <c r="D752" t="s">
        <v>32</v>
      </c>
      <c r="E752" t="s">
        <v>27</v>
      </c>
      <c r="F752" t="s">
        <v>258</v>
      </c>
      <c r="G752" s="30">
        <v>1.3</v>
      </c>
      <c r="H752" t="s">
        <v>308</v>
      </c>
      <c r="J752" t="s">
        <v>15</v>
      </c>
      <c r="K752" t="s">
        <v>307</v>
      </c>
      <c r="L752" s="26">
        <v>20263500</v>
      </c>
      <c r="M752">
        <v>83</v>
      </c>
    </row>
    <row r="753" spans="1:13" x14ac:dyDescent="0.25">
      <c r="A753" t="s">
        <v>83</v>
      </c>
      <c r="B753" s="25">
        <v>45252</v>
      </c>
      <c r="C753" t="s">
        <v>257</v>
      </c>
      <c r="D753" t="s">
        <v>32</v>
      </c>
      <c r="E753" t="s">
        <v>27</v>
      </c>
      <c r="F753" t="s">
        <v>258</v>
      </c>
      <c r="G753" s="30">
        <v>1.3</v>
      </c>
      <c r="H753" t="s">
        <v>308</v>
      </c>
      <c r="J753" t="s">
        <v>15</v>
      </c>
      <c r="K753" t="s">
        <v>307</v>
      </c>
      <c r="L753" s="26">
        <v>12206150</v>
      </c>
      <c r="M753">
        <v>110</v>
      </c>
    </row>
    <row r="754" spans="1:13" x14ac:dyDescent="0.25">
      <c r="A754" t="s">
        <v>74</v>
      </c>
      <c r="B754" s="25">
        <v>45275</v>
      </c>
      <c r="C754" t="s">
        <v>257</v>
      </c>
      <c r="D754" t="s">
        <v>32</v>
      </c>
      <c r="E754" t="s">
        <v>27</v>
      </c>
      <c r="F754" t="s">
        <v>258</v>
      </c>
      <c r="G754" s="30">
        <v>1.3</v>
      </c>
      <c r="H754" t="s">
        <v>308</v>
      </c>
      <c r="J754" t="s">
        <v>15</v>
      </c>
      <c r="K754" t="s">
        <v>307</v>
      </c>
      <c r="L754" s="26">
        <v>5996100</v>
      </c>
      <c r="M754">
        <v>154</v>
      </c>
    </row>
    <row r="755" spans="1:13" x14ac:dyDescent="0.25">
      <c r="A755" t="s">
        <v>211</v>
      </c>
      <c r="B755" s="25">
        <v>45582</v>
      </c>
      <c r="C755" t="s">
        <v>257</v>
      </c>
      <c r="D755" t="s">
        <v>32</v>
      </c>
      <c r="E755" t="s">
        <v>27</v>
      </c>
      <c r="F755" t="s">
        <v>258</v>
      </c>
      <c r="G755" s="30">
        <v>1.3</v>
      </c>
      <c r="H755" t="s">
        <v>308</v>
      </c>
      <c r="J755" t="s">
        <v>15</v>
      </c>
      <c r="K755" t="s">
        <v>307</v>
      </c>
      <c r="L755" s="26">
        <v>13838650</v>
      </c>
      <c r="M755">
        <v>99</v>
      </c>
    </row>
    <row r="756" spans="1:13" x14ac:dyDescent="0.25">
      <c r="A756" t="s">
        <v>104</v>
      </c>
      <c r="B756" s="25">
        <v>45041</v>
      </c>
      <c r="C756" t="s">
        <v>257</v>
      </c>
      <c r="D756" t="s">
        <v>32</v>
      </c>
      <c r="E756" t="s">
        <v>27</v>
      </c>
      <c r="G756" s="30">
        <v>1.3</v>
      </c>
      <c r="H756" t="s">
        <v>308</v>
      </c>
      <c r="J756" t="s">
        <v>15</v>
      </c>
      <c r="K756" t="s">
        <v>307</v>
      </c>
      <c r="L756" s="26">
        <v>1293081.6000000001</v>
      </c>
      <c r="M756">
        <v>40</v>
      </c>
    </row>
    <row r="757" spans="1:13" x14ac:dyDescent="0.25">
      <c r="A757" t="s">
        <v>86</v>
      </c>
      <c r="B757" s="25">
        <v>45251</v>
      </c>
      <c r="C757" t="s">
        <v>257</v>
      </c>
      <c r="D757" t="s">
        <v>32</v>
      </c>
      <c r="E757" t="s">
        <v>27</v>
      </c>
      <c r="G757" s="30">
        <v>1.3</v>
      </c>
      <c r="H757" t="s">
        <v>308</v>
      </c>
      <c r="J757" t="s">
        <v>15</v>
      </c>
      <c r="K757" t="s">
        <v>307</v>
      </c>
      <c r="L757" s="26">
        <v>3229500</v>
      </c>
      <c r="M757">
        <v>104</v>
      </c>
    </row>
    <row r="758" spans="1:13" x14ac:dyDescent="0.25">
      <c r="A758" t="s">
        <v>101</v>
      </c>
      <c r="B758" s="25">
        <v>45079</v>
      </c>
      <c r="C758" t="s">
        <v>257</v>
      </c>
      <c r="D758" t="s">
        <v>32</v>
      </c>
      <c r="E758" t="s">
        <v>27</v>
      </c>
      <c r="F758" t="s">
        <v>258</v>
      </c>
      <c r="G758" s="30">
        <v>1.3</v>
      </c>
      <c r="H758" t="s">
        <v>308</v>
      </c>
      <c r="J758" t="s">
        <v>15</v>
      </c>
      <c r="K758" t="s">
        <v>307</v>
      </c>
      <c r="L758" s="26">
        <v>1763451</v>
      </c>
      <c r="M758">
        <v>5</v>
      </c>
    </row>
    <row r="759" spans="1:13" x14ac:dyDescent="0.25">
      <c r="A759" t="s">
        <v>211</v>
      </c>
      <c r="B759" s="25">
        <v>45582</v>
      </c>
      <c r="C759" t="s">
        <v>257</v>
      </c>
      <c r="D759" t="s">
        <v>32</v>
      </c>
      <c r="E759" t="s">
        <v>27</v>
      </c>
      <c r="G759" s="30">
        <v>1.3</v>
      </c>
      <c r="H759" t="s">
        <v>308</v>
      </c>
      <c r="J759" t="s">
        <v>15</v>
      </c>
      <c r="K759" t="s">
        <v>307</v>
      </c>
      <c r="L759" s="26">
        <v>1747200</v>
      </c>
      <c r="M759">
        <v>446</v>
      </c>
    </row>
    <row r="760" spans="1:13" x14ac:dyDescent="0.25">
      <c r="A760" t="s">
        <v>209</v>
      </c>
      <c r="B760" s="25">
        <v>45572</v>
      </c>
      <c r="C760" t="s">
        <v>257</v>
      </c>
      <c r="D760" t="s">
        <v>32</v>
      </c>
      <c r="E760" t="s">
        <v>27</v>
      </c>
      <c r="G760" s="30">
        <v>1.3</v>
      </c>
      <c r="H760" t="s">
        <v>308</v>
      </c>
      <c r="J760" t="s">
        <v>15</v>
      </c>
      <c r="K760" t="s">
        <v>307</v>
      </c>
      <c r="L760" s="26">
        <v>200000</v>
      </c>
      <c r="M760">
        <v>27</v>
      </c>
    </row>
    <row r="761" spans="1:13" x14ac:dyDescent="0.25">
      <c r="A761" t="s">
        <v>63</v>
      </c>
      <c r="B761" s="25">
        <v>45344</v>
      </c>
      <c r="C761" t="s">
        <v>257</v>
      </c>
      <c r="D761" t="s">
        <v>32</v>
      </c>
      <c r="E761" t="s">
        <v>27</v>
      </c>
      <c r="F761" t="s">
        <v>258</v>
      </c>
      <c r="G761" s="30">
        <v>1.3</v>
      </c>
      <c r="H761" t="s">
        <v>308</v>
      </c>
      <c r="J761" t="s">
        <v>15</v>
      </c>
      <c r="K761" t="s">
        <v>307</v>
      </c>
      <c r="L761" s="26">
        <v>3092250</v>
      </c>
      <c r="M761">
        <v>26</v>
      </c>
    </row>
    <row r="762" spans="1:13" x14ac:dyDescent="0.25">
      <c r="A762" t="s">
        <v>69</v>
      </c>
      <c r="B762" s="25">
        <v>45328</v>
      </c>
      <c r="C762" t="s">
        <v>257</v>
      </c>
      <c r="D762" t="s">
        <v>32</v>
      </c>
      <c r="E762" t="s">
        <v>27</v>
      </c>
      <c r="F762" t="s">
        <v>258</v>
      </c>
      <c r="G762" s="30">
        <v>1.3</v>
      </c>
      <c r="H762" t="s">
        <v>308</v>
      </c>
      <c r="J762" t="s">
        <v>15</v>
      </c>
      <c r="K762" t="s">
        <v>307</v>
      </c>
      <c r="L762" s="26">
        <v>2995560</v>
      </c>
      <c r="M762">
        <v>55</v>
      </c>
    </row>
    <row r="763" spans="1:13" x14ac:dyDescent="0.25">
      <c r="A763" t="s">
        <v>89</v>
      </c>
      <c r="B763" s="25">
        <v>45232</v>
      </c>
      <c r="C763" t="s">
        <v>257</v>
      </c>
      <c r="D763" t="s">
        <v>32</v>
      </c>
      <c r="E763" t="s">
        <v>27</v>
      </c>
      <c r="G763" s="30">
        <v>1.3</v>
      </c>
      <c r="H763" t="s">
        <v>308</v>
      </c>
      <c r="J763" t="s">
        <v>15</v>
      </c>
      <c r="K763" t="s">
        <v>307</v>
      </c>
      <c r="L763" s="26">
        <v>4447575</v>
      </c>
      <c r="M763">
        <v>246</v>
      </c>
    </row>
    <row r="764" spans="1:13" x14ac:dyDescent="0.25">
      <c r="A764" t="s">
        <v>77</v>
      </c>
      <c r="B764" s="25">
        <v>45267</v>
      </c>
      <c r="C764" t="s">
        <v>257</v>
      </c>
      <c r="D764" t="s">
        <v>32</v>
      </c>
      <c r="E764" t="s">
        <v>27</v>
      </c>
      <c r="G764" s="30">
        <v>1.3</v>
      </c>
      <c r="H764" t="s">
        <v>308</v>
      </c>
      <c r="J764" t="s">
        <v>15</v>
      </c>
      <c r="K764" t="s">
        <v>307</v>
      </c>
      <c r="L764" s="26">
        <v>1246000</v>
      </c>
      <c r="M764">
        <v>50</v>
      </c>
    </row>
    <row r="765" spans="1:13" x14ac:dyDescent="0.25">
      <c r="A765" t="s">
        <v>72</v>
      </c>
      <c r="B765" s="25">
        <v>45288</v>
      </c>
      <c r="C765" t="s">
        <v>257</v>
      </c>
      <c r="D765" t="s">
        <v>32</v>
      </c>
      <c r="E765" t="s">
        <v>27</v>
      </c>
      <c r="F765" t="s">
        <v>258</v>
      </c>
      <c r="G765" s="30">
        <v>1.3</v>
      </c>
      <c r="H765" t="s">
        <v>308</v>
      </c>
      <c r="J765" t="s">
        <v>15</v>
      </c>
      <c r="K765" t="s">
        <v>307</v>
      </c>
      <c r="L765" s="26">
        <v>391000</v>
      </c>
      <c r="M765">
        <v>8</v>
      </c>
    </row>
    <row r="766" spans="1:13" x14ac:dyDescent="0.25">
      <c r="A766" t="s">
        <v>57</v>
      </c>
      <c r="B766" s="25">
        <v>45394</v>
      </c>
      <c r="C766" t="s">
        <v>257</v>
      </c>
      <c r="D766" t="s">
        <v>32</v>
      </c>
      <c r="E766" t="s">
        <v>27</v>
      </c>
      <c r="F766" t="s">
        <v>258</v>
      </c>
      <c r="G766" s="30">
        <v>1.3</v>
      </c>
      <c r="H766" t="s">
        <v>308</v>
      </c>
      <c r="J766" t="s">
        <v>15</v>
      </c>
      <c r="K766" t="s">
        <v>307</v>
      </c>
      <c r="L766" s="26">
        <v>11183650</v>
      </c>
      <c r="M766">
        <v>123</v>
      </c>
    </row>
    <row r="767" spans="1:13" x14ac:dyDescent="0.25">
      <c r="A767" t="s">
        <v>30</v>
      </c>
      <c r="B767" s="25">
        <v>45447</v>
      </c>
      <c r="C767" t="s">
        <v>257</v>
      </c>
      <c r="D767" t="s">
        <v>32</v>
      </c>
      <c r="E767" t="s">
        <v>27</v>
      </c>
      <c r="G767" s="30">
        <v>1.3</v>
      </c>
      <c r="H767" t="s">
        <v>308</v>
      </c>
      <c r="J767" t="s">
        <v>15</v>
      </c>
      <c r="K767" t="s">
        <v>307</v>
      </c>
      <c r="L767" s="26">
        <v>1871100</v>
      </c>
      <c r="M767">
        <v>286</v>
      </c>
    </row>
    <row r="768" spans="1:13" x14ac:dyDescent="0.25">
      <c r="A768" t="s">
        <v>63</v>
      </c>
      <c r="B768" s="25">
        <v>45344</v>
      </c>
      <c r="C768" t="s">
        <v>257</v>
      </c>
      <c r="D768" t="s">
        <v>32</v>
      </c>
      <c r="E768" t="s">
        <v>27</v>
      </c>
      <c r="G768" s="30">
        <v>1.3</v>
      </c>
      <c r="H768" t="s">
        <v>308</v>
      </c>
      <c r="J768" t="s">
        <v>15</v>
      </c>
      <c r="K768" t="s">
        <v>307</v>
      </c>
      <c r="L768" s="26">
        <v>3086550</v>
      </c>
      <c r="M768">
        <v>65</v>
      </c>
    </row>
    <row r="769" spans="1:13" x14ac:dyDescent="0.25">
      <c r="A769" t="s">
        <v>104</v>
      </c>
      <c r="B769" s="25">
        <v>45041</v>
      </c>
      <c r="C769" t="s">
        <v>257</v>
      </c>
      <c r="D769" t="s">
        <v>32</v>
      </c>
      <c r="E769" t="s">
        <v>27</v>
      </c>
      <c r="F769" t="s">
        <v>258</v>
      </c>
      <c r="G769" s="30">
        <v>1.3</v>
      </c>
      <c r="H769" t="s">
        <v>308</v>
      </c>
      <c r="J769" t="s">
        <v>15</v>
      </c>
      <c r="K769" t="s">
        <v>307</v>
      </c>
      <c r="L769" s="26">
        <v>996273.6</v>
      </c>
      <c r="M769">
        <v>14</v>
      </c>
    </row>
    <row r="770" spans="1:13" x14ac:dyDescent="0.25">
      <c r="A770" t="s">
        <v>172</v>
      </c>
      <c r="B770" s="25">
        <v>45485</v>
      </c>
      <c r="C770" t="s">
        <v>257</v>
      </c>
      <c r="D770" t="s">
        <v>32</v>
      </c>
      <c r="E770" t="s">
        <v>27</v>
      </c>
      <c r="G770" s="30">
        <v>1.3</v>
      </c>
      <c r="H770" t="s">
        <v>308</v>
      </c>
      <c r="J770" t="s">
        <v>15</v>
      </c>
      <c r="K770" t="s">
        <v>307</v>
      </c>
      <c r="L770" s="26">
        <v>998400</v>
      </c>
      <c r="M770">
        <v>75</v>
      </c>
    </row>
    <row r="771" spans="1:13" x14ac:dyDescent="0.25">
      <c r="A771" t="s">
        <v>164</v>
      </c>
      <c r="B771" s="25">
        <v>45478</v>
      </c>
      <c r="C771" t="s">
        <v>257</v>
      </c>
      <c r="D771" t="s">
        <v>32</v>
      </c>
      <c r="E771" t="s">
        <v>27</v>
      </c>
      <c r="F771" t="s">
        <v>258</v>
      </c>
      <c r="G771" s="30">
        <v>1.4</v>
      </c>
      <c r="H771" t="s">
        <v>308</v>
      </c>
      <c r="I771">
        <v>1.4</v>
      </c>
      <c r="J771" t="s">
        <v>228</v>
      </c>
      <c r="K771" t="s">
        <v>314</v>
      </c>
      <c r="L771" s="26">
        <v>7864400</v>
      </c>
      <c r="M771">
        <v>1</v>
      </c>
    </row>
    <row r="772" spans="1:13" x14ac:dyDescent="0.25">
      <c r="A772" t="s">
        <v>172</v>
      </c>
      <c r="B772" s="25">
        <v>45485</v>
      </c>
      <c r="C772" t="s">
        <v>257</v>
      </c>
      <c r="D772" t="s">
        <v>32</v>
      </c>
      <c r="E772" t="s">
        <v>27</v>
      </c>
      <c r="F772" t="s">
        <v>258</v>
      </c>
      <c r="G772" s="30">
        <v>1.4</v>
      </c>
      <c r="H772" t="s">
        <v>308</v>
      </c>
      <c r="I772">
        <v>1.4</v>
      </c>
      <c r="J772" t="s">
        <v>228</v>
      </c>
      <c r="K772" t="s">
        <v>314</v>
      </c>
      <c r="L772" s="26">
        <v>770800</v>
      </c>
      <c r="M772">
        <v>1</v>
      </c>
    </row>
    <row r="773" spans="1:13" x14ac:dyDescent="0.25">
      <c r="A773" t="s">
        <v>83</v>
      </c>
      <c r="B773" s="25">
        <v>45252</v>
      </c>
      <c r="C773" t="s">
        <v>257</v>
      </c>
      <c r="D773" t="s">
        <v>32</v>
      </c>
      <c r="E773" t="s">
        <v>27</v>
      </c>
      <c r="G773" s="30">
        <v>1.4</v>
      </c>
      <c r="H773" t="s">
        <v>308</v>
      </c>
      <c r="J773" t="s">
        <v>15</v>
      </c>
      <c r="K773" t="s">
        <v>307</v>
      </c>
      <c r="L773" s="26">
        <v>7532800</v>
      </c>
      <c r="M773">
        <v>393</v>
      </c>
    </row>
    <row r="774" spans="1:13" x14ac:dyDescent="0.25">
      <c r="A774" t="s">
        <v>54</v>
      </c>
      <c r="B774" s="25">
        <v>45212</v>
      </c>
      <c r="C774" t="s">
        <v>257</v>
      </c>
      <c r="D774" t="s">
        <v>32</v>
      </c>
      <c r="E774" t="s">
        <v>27</v>
      </c>
      <c r="G774" s="30">
        <v>1.4</v>
      </c>
      <c r="H774" t="s">
        <v>308</v>
      </c>
      <c r="J774" t="s">
        <v>15</v>
      </c>
      <c r="K774" t="s">
        <v>307</v>
      </c>
      <c r="L774" s="26">
        <v>23534109</v>
      </c>
      <c r="M774">
        <v>728</v>
      </c>
    </row>
    <row r="775" spans="1:13" x14ac:dyDescent="0.25">
      <c r="A775" t="s">
        <v>77</v>
      </c>
      <c r="B775" s="25">
        <v>45267</v>
      </c>
      <c r="C775" t="s">
        <v>257</v>
      </c>
      <c r="D775" t="s">
        <v>32</v>
      </c>
      <c r="E775" t="s">
        <v>27</v>
      </c>
      <c r="G775" s="30">
        <v>1.4</v>
      </c>
      <c r="H775" t="s">
        <v>308</v>
      </c>
      <c r="J775" t="s">
        <v>15</v>
      </c>
      <c r="K775" t="s">
        <v>307</v>
      </c>
      <c r="L775" s="26">
        <v>1271200</v>
      </c>
      <c r="M775">
        <v>51</v>
      </c>
    </row>
    <row r="776" spans="1:13" x14ac:dyDescent="0.25">
      <c r="A776" t="s">
        <v>217</v>
      </c>
      <c r="B776" s="25">
        <v>45595</v>
      </c>
      <c r="C776" t="s">
        <v>257</v>
      </c>
      <c r="D776" t="s">
        <v>32</v>
      </c>
      <c r="E776" t="s">
        <v>27</v>
      </c>
      <c r="G776" s="30">
        <v>1.4</v>
      </c>
      <c r="H776" t="s">
        <v>308</v>
      </c>
      <c r="J776" t="s">
        <v>15</v>
      </c>
      <c r="K776" t="s">
        <v>307</v>
      </c>
      <c r="L776" s="26">
        <v>425</v>
      </c>
      <c r="M776">
        <v>1</v>
      </c>
    </row>
    <row r="777" spans="1:13" x14ac:dyDescent="0.25">
      <c r="A777" t="s">
        <v>83</v>
      </c>
      <c r="B777" s="25">
        <v>45468</v>
      </c>
      <c r="C777" t="s">
        <v>257</v>
      </c>
      <c r="D777" t="s">
        <v>32</v>
      </c>
      <c r="E777" t="s">
        <v>27</v>
      </c>
      <c r="F777" t="s">
        <v>258</v>
      </c>
      <c r="G777" s="30">
        <v>1.4</v>
      </c>
      <c r="H777" t="s">
        <v>308</v>
      </c>
      <c r="J777" t="s">
        <v>15</v>
      </c>
      <c r="K777" t="s">
        <v>307</v>
      </c>
      <c r="L777" s="26">
        <v>14945310</v>
      </c>
      <c r="M777">
        <v>54</v>
      </c>
    </row>
    <row r="778" spans="1:13" x14ac:dyDescent="0.25">
      <c r="A778" t="s">
        <v>86</v>
      </c>
      <c r="B778" s="25">
        <v>45251</v>
      </c>
      <c r="C778" t="s">
        <v>257</v>
      </c>
      <c r="D778" t="s">
        <v>32</v>
      </c>
      <c r="E778" t="s">
        <v>27</v>
      </c>
      <c r="F778" t="s">
        <v>258</v>
      </c>
      <c r="G778" s="30">
        <v>1.4</v>
      </c>
      <c r="H778" t="s">
        <v>308</v>
      </c>
      <c r="J778" t="s">
        <v>15</v>
      </c>
      <c r="K778" t="s">
        <v>307</v>
      </c>
      <c r="L778" s="26">
        <v>3512250</v>
      </c>
      <c r="M778">
        <v>28</v>
      </c>
    </row>
    <row r="779" spans="1:13" x14ac:dyDescent="0.25">
      <c r="A779" t="s">
        <v>50</v>
      </c>
      <c r="B779" s="25">
        <v>45408</v>
      </c>
      <c r="C779" t="s">
        <v>257</v>
      </c>
      <c r="D779" t="s">
        <v>32</v>
      </c>
      <c r="E779" t="s">
        <v>27</v>
      </c>
      <c r="G779" s="30">
        <v>1.4</v>
      </c>
      <c r="H779" t="s">
        <v>308</v>
      </c>
      <c r="J779" t="s">
        <v>15</v>
      </c>
      <c r="K779" t="s">
        <v>307</v>
      </c>
      <c r="L779" s="26">
        <v>6797500</v>
      </c>
      <c r="M779">
        <v>1110</v>
      </c>
    </row>
    <row r="780" spans="1:13" x14ac:dyDescent="0.25">
      <c r="A780" t="s">
        <v>72</v>
      </c>
      <c r="B780" s="25">
        <v>45288</v>
      </c>
      <c r="C780" t="s">
        <v>257</v>
      </c>
      <c r="D780" t="s">
        <v>32</v>
      </c>
      <c r="E780" t="s">
        <v>27</v>
      </c>
      <c r="F780" t="s">
        <v>258</v>
      </c>
      <c r="G780" s="30">
        <v>1.4</v>
      </c>
      <c r="H780" t="s">
        <v>308</v>
      </c>
      <c r="J780" t="s">
        <v>15</v>
      </c>
      <c r="K780" t="s">
        <v>307</v>
      </c>
      <c r="L780" s="26">
        <v>780750</v>
      </c>
      <c r="M780">
        <v>9</v>
      </c>
    </row>
    <row r="781" spans="1:13" x14ac:dyDescent="0.25">
      <c r="A781" t="s">
        <v>80</v>
      </c>
      <c r="B781" s="25">
        <v>45260</v>
      </c>
      <c r="C781" t="s">
        <v>257</v>
      </c>
      <c r="D781" t="s">
        <v>32</v>
      </c>
      <c r="E781" t="s">
        <v>27</v>
      </c>
      <c r="G781" s="30">
        <v>1.4</v>
      </c>
      <c r="H781" t="s">
        <v>308</v>
      </c>
      <c r="J781" t="s">
        <v>15</v>
      </c>
      <c r="K781" t="s">
        <v>307</v>
      </c>
      <c r="L781" s="26">
        <v>3801600</v>
      </c>
      <c r="M781">
        <v>81</v>
      </c>
    </row>
    <row r="782" spans="1:13" x14ac:dyDescent="0.25">
      <c r="A782" t="s">
        <v>104</v>
      </c>
      <c r="B782" s="25">
        <v>45041</v>
      </c>
      <c r="C782" t="s">
        <v>257</v>
      </c>
      <c r="D782" t="s">
        <v>32</v>
      </c>
      <c r="E782" t="s">
        <v>27</v>
      </c>
      <c r="G782" s="30">
        <v>1.4</v>
      </c>
      <c r="H782" t="s">
        <v>308</v>
      </c>
      <c r="J782" t="s">
        <v>15</v>
      </c>
      <c r="K782" t="s">
        <v>307</v>
      </c>
      <c r="L782" s="26">
        <v>1460080.8</v>
      </c>
      <c r="M782">
        <v>38</v>
      </c>
    </row>
    <row r="783" spans="1:13" x14ac:dyDescent="0.25">
      <c r="A783" t="s">
        <v>50</v>
      </c>
      <c r="B783" s="25">
        <v>45408</v>
      </c>
      <c r="C783" t="s">
        <v>257</v>
      </c>
      <c r="D783" t="s">
        <v>32</v>
      </c>
      <c r="E783" t="s">
        <v>27</v>
      </c>
      <c r="F783" t="s">
        <v>258</v>
      </c>
      <c r="G783" s="30">
        <v>1.4</v>
      </c>
      <c r="H783" t="s">
        <v>308</v>
      </c>
      <c r="J783" t="s">
        <v>15</v>
      </c>
      <c r="K783" t="s">
        <v>307</v>
      </c>
      <c r="L783" s="26">
        <v>26472500</v>
      </c>
      <c r="M783">
        <v>368</v>
      </c>
    </row>
    <row r="784" spans="1:13" x14ac:dyDescent="0.25">
      <c r="A784" t="s">
        <v>74</v>
      </c>
      <c r="B784" s="25">
        <v>45275</v>
      </c>
      <c r="C784" t="s">
        <v>257</v>
      </c>
      <c r="D784" t="s">
        <v>32</v>
      </c>
      <c r="E784" t="s">
        <v>27</v>
      </c>
      <c r="F784" t="s">
        <v>258</v>
      </c>
      <c r="G784" s="30">
        <v>1.4</v>
      </c>
      <c r="H784" t="s">
        <v>308</v>
      </c>
      <c r="J784" t="s">
        <v>15</v>
      </c>
      <c r="K784" t="s">
        <v>307</v>
      </c>
      <c r="L784" s="26">
        <v>19426950</v>
      </c>
      <c r="M784">
        <v>197</v>
      </c>
    </row>
    <row r="785" spans="1:13" x14ac:dyDescent="0.25">
      <c r="A785" t="s">
        <v>54</v>
      </c>
      <c r="B785" s="25">
        <v>45401</v>
      </c>
      <c r="C785" t="s">
        <v>257</v>
      </c>
      <c r="D785" t="s">
        <v>32</v>
      </c>
      <c r="E785" t="s">
        <v>27</v>
      </c>
      <c r="G785" s="30">
        <v>1.4</v>
      </c>
      <c r="H785" t="s">
        <v>308</v>
      </c>
      <c r="J785" t="s">
        <v>15</v>
      </c>
      <c r="K785" t="s">
        <v>307</v>
      </c>
      <c r="L785" s="26">
        <v>58854420</v>
      </c>
      <c r="M785">
        <v>390</v>
      </c>
    </row>
    <row r="786" spans="1:13" x14ac:dyDescent="0.25">
      <c r="A786" t="s">
        <v>66</v>
      </c>
      <c r="B786" s="25">
        <v>45335</v>
      </c>
      <c r="C786" t="s">
        <v>257</v>
      </c>
      <c r="D786" t="s">
        <v>32</v>
      </c>
      <c r="E786" t="s">
        <v>27</v>
      </c>
      <c r="F786" t="s">
        <v>258</v>
      </c>
      <c r="G786" s="30">
        <v>1.4</v>
      </c>
      <c r="H786" t="s">
        <v>308</v>
      </c>
      <c r="J786" t="s">
        <v>15</v>
      </c>
      <c r="K786" t="s">
        <v>307</v>
      </c>
      <c r="L786" s="26">
        <v>8514000</v>
      </c>
      <c r="M786">
        <v>306</v>
      </c>
    </row>
    <row r="787" spans="1:13" x14ac:dyDescent="0.25">
      <c r="A787" t="s">
        <v>211</v>
      </c>
      <c r="B787" s="25">
        <v>45582</v>
      </c>
      <c r="C787" t="s">
        <v>257</v>
      </c>
      <c r="D787" t="s">
        <v>32</v>
      </c>
      <c r="E787" t="s">
        <v>27</v>
      </c>
      <c r="G787" s="30">
        <v>1.4</v>
      </c>
      <c r="H787" t="s">
        <v>308</v>
      </c>
      <c r="J787" t="s">
        <v>15</v>
      </c>
      <c r="K787" t="s">
        <v>307</v>
      </c>
      <c r="L787" s="26">
        <v>1993250</v>
      </c>
      <c r="M787">
        <v>298</v>
      </c>
    </row>
    <row r="788" spans="1:13" x14ac:dyDescent="0.25">
      <c r="A788" t="s">
        <v>77</v>
      </c>
      <c r="B788" s="25">
        <v>45267</v>
      </c>
      <c r="C788" t="s">
        <v>257</v>
      </c>
      <c r="D788" t="s">
        <v>32</v>
      </c>
      <c r="E788" t="s">
        <v>27</v>
      </c>
      <c r="F788" t="s">
        <v>258</v>
      </c>
      <c r="G788" s="30">
        <v>1.4</v>
      </c>
      <c r="H788" t="s">
        <v>308</v>
      </c>
      <c r="J788" t="s">
        <v>15</v>
      </c>
      <c r="K788" t="s">
        <v>307</v>
      </c>
      <c r="L788" s="26">
        <v>3124800</v>
      </c>
      <c r="M788">
        <v>15</v>
      </c>
    </row>
    <row r="789" spans="1:13" x14ac:dyDescent="0.25">
      <c r="A789" t="s">
        <v>164</v>
      </c>
      <c r="B789" s="25">
        <v>45478</v>
      </c>
      <c r="C789" t="s">
        <v>257</v>
      </c>
      <c r="D789" t="s">
        <v>32</v>
      </c>
      <c r="E789" t="s">
        <v>27</v>
      </c>
      <c r="F789" t="s">
        <v>258</v>
      </c>
      <c r="G789" s="30">
        <v>1.4</v>
      </c>
      <c r="H789" t="s">
        <v>308</v>
      </c>
      <c r="J789" t="s">
        <v>15</v>
      </c>
      <c r="K789" t="s">
        <v>307</v>
      </c>
      <c r="L789" s="26">
        <v>3402200</v>
      </c>
      <c r="M789">
        <v>72</v>
      </c>
    </row>
    <row r="790" spans="1:13" x14ac:dyDescent="0.25">
      <c r="A790" t="s">
        <v>89</v>
      </c>
      <c r="B790" s="25">
        <v>45232</v>
      </c>
      <c r="C790" t="s">
        <v>257</v>
      </c>
      <c r="D790" t="s">
        <v>32</v>
      </c>
      <c r="E790" t="s">
        <v>27</v>
      </c>
      <c r="F790" t="s">
        <v>258</v>
      </c>
      <c r="G790" s="30">
        <v>1.4</v>
      </c>
      <c r="H790" t="s">
        <v>308</v>
      </c>
      <c r="J790" t="s">
        <v>15</v>
      </c>
      <c r="K790" t="s">
        <v>307</v>
      </c>
      <c r="L790" s="26">
        <v>32995350</v>
      </c>
      <c r="M790">
        <v>89</v>
      </c>
    </row>
    <row r="791" spans="1:13" x14ac:dyDescent="0.25">
      <c r="A791" t="s">
        <v>66</v>
      </c>
      <c r="B791" s="25">
        <v>45335</v>
      </c>
      <c r="C791" t="s">
        <v>257</v>
      </c>
      <c r="D791" t="s">
        <v>32</v>
      </c>
      <c r="E791" t="s">
        <v>27</v>
      </c>
      <c r="G791" s="30">
        <v>1.4</v>
      </c>
      <c r="H791" t="s">
        <v>308</v>
      </c>
      <c r="J791" t="s">
        <v>15</v>
      </c>
      <c r="K791" t="s">
        <v>307</v>
      </c>
      <c r="L791" s="26">
        <v>7834500</v>
      </c>
      <c r="M791">
        <v>771</v>
      </c>
    </row>
    <row r="792" spans="1:13" x14ac:dyDescent="0.25">
      <c r="A792" t="s">
        <v>57</v>
      </c>
      <c r="B792" s="25">
        <v>45394</v>
      </c>
      <c r="C792" t="s">
        <v>257</v>
      </c>
      <c r="D792" t="s">
        <v>32</v>
      </c>
      <c r="E792" t="s">
        <v>27</v>
      </c>
      <c r="G792" s="30">
        <v>1.4</v>
      </c>
      <c r="H792" t="s">
        <v>308</v>
      </c>
      <c r="J792" t="s">
        <v>15</v>
      </c>
      <c r="K792" t="s">
        <v>307</v>
      </c>
      <c r="L792" s="26">
        <v>1955200</v>
      </c>
      <c r="M792">
        <v>315</v>
      </c>
    </row>
    <row r="793" spans="1:13" x14ac:dyDescent="0.25">
      <c r="A793" t="s">
        <v>217</v>
      </c>
      <c r="B793" s="25">
        <v>45595</v>
      </c>
      <c r="C793" t="s">
        <v>257</v>
      </c>
      <c r="D793" t="s">
        <v>32</v>
      </c>
      <c r="E793" t="s">
        <v>27</v>
      </c>
      <c r="F793" t="s">
        <v>258</v>
      </c>
      <c r="G793" s="30">
        <v>1.4</v>
      </c>
      <c r="H793" t="s">
        <v>308</v>
      </c>
      <c r="J793" t="s">
        <v>15</v>
      </c>
      <c r="K793" t="s">
        <v>307</v>
      </c>
      <c r="L793" s="26">
        <v>109225</v>
      </c>
      <c r="M793">
        <v>2</v>
      </c>
    </row>
    <row r="794" spans="1:13" x14ac:dyDescent="0.25">
      <c r="A794" t="s">
        <v>209</v>
      </c>
      <c r="B794" s="25">
        <v>45572</v>
      </c>
      <c r="C794" t="s">
        <v>257</v>
      </c>
      <c r="D794" t="s">
        <v>32</v>
      </c>
      <c r="E794" t="s">
        <v>27</v>
      </c>
      <c r="F794" t="s">
        <v>258</v>
      </c>
      <c r="G794" s="30">
        <v>1.4</v>
      </c>
      <c r="H794" t="s">
        <v>308</v>
      </c>
      <c r="J794" t="s">
        <v>15</v>
      </c>
      <c r="K794" t="s">
        <v>307</v>
      </c>
      <c r="L794" s="26">
        <v>3685000</v>
      </c>
      <c r="M794">
        <v>10</v>
      </c>
    </row>
    <row r="795" spans="1:13" x14ac:dyDescent="0.25">
      <c r="A795" t="s">
        <v>57</v>
      </c>
      <c r="B795" s="25">
        <v>45394</v>
      </c>
      <c r="C795" t="s">
        <v>257</v>
      </c>
      <c r="D795" t="s">
        <v>32</v>
      </c>
      <c r="E795" t="s">
        <v>27</v>
      </c>
      <c r="F795" t="s">
        <v>258</v>
      </c>
      <c r="G795" s="30">
        <v>1.4</v>
      </c>
      <c r="H795" t="s">
        <v>308</v>
      </c>
      <c r="J795" t="s">
        <v>15</v>
      </c>
      <c r="K795" t="s">
        <v>307</v>
      </c>
      <c r="L795" s="26">
        <v>8920600</v>
      </c>
      <c r="M795">
        <v>148</v>
      </c>
    </row>
    <row r="796" spans="1:13" x14ac:dyDescent="0.25">
      <c r="A796" t="s">
        <v>63</v>
      </c>
      <c r="B796" s="25">
        <v>45344</v>
      </c>
      <c r="C796" t="s">
        <v>257</v>
      </c>
      <c r="D796" t="s">
        <v>32</v>
      </c>
      <c r="E796" t="s">
        <v>27</v>
      </c>
      <c r="F796" t="s">
        <v>258</v>
      </c>
      <c r="G796" s="30">
        <v>1.4</v>
      </c>
      <c r="H796" t="s">
        <v>308</v>
      </c>
      <c r="J796" t="s">
        <v>15</v>
      </c>
      <c r="K796" t="s">
        <v>307</v>
      </c>
      <c r="L796" s="26">
        <v>5012200</v>
      </c>
      <c r="M796">
        <v>29</v>
      </c>
    </row>
    <row r="797" spans="1:13" x14ac:dyDescent="0.25">
      <c r="A797" t="s">
        <v>92</v>
      </c>
      <c r="B797" s="25">
        <v>45198</v>
      </c>
      <c r="C797" t="s">
        <v>257</v>
      </c>
      <c r="D797" t="s">
        <v>32</v>
      </c>
      <c r="E797" t="s">
        <v>27</v>
      </c>
      <c r="F797" t="s">
        <v>258</v>
      </c>
      <c r="G797" s="30">
        <v>1.4</v>
      </c>
      <c r="H797" t="s">
        <v>308</v>
      </c>
      <c r="J797" t="s">
        <v>15</v>
      </c>
      <c r="K797" t="s">
        <v>307</v>
      </c>
      <c r="L797" s="26">
        <v>24921392.399999999</v>
      </c>
      <c r="M797">
        <v>60</v>
      </c>
    </row>
    <row r="798" spans="1:13" x14ac:dyDescent="0.25">
      <c r="A798" t="s">
        <v>175</v>
      </c>
      <c r="B798" s="25">
        <v>45503</v>
      </c>
      <c r="C798" t="s">
        <v>257</v>
      </c>
      <c r="D798" t="s">
        <v>32</v>
      </c>
      <c r="E798" t="s">
        <v>27</v>
      </c>
      <c r="F798" t="s">
        <v>258</v>
      </c>
      <c r="G798" s="30">
        <v>1.4</v>
      </c>
      <c r="H798" t="s">
        <v>308</v>
      </c>
      <c r="J798" t="s">
        <v>15</v>
      </c>
      <c r="K798" t="s">
        <v>307</v>
      </c>
      <c r="L798" s="26">
        <v>24541</v>
      </c>
      <c r="M798">
        <v>3</v>
      </c>
    </row>
    <row r="799" spans="1:13" x14ac:dyDescent="0.25">
      <c r="A799" t="s">
        <v>211</v>
      </c>
      <c r="B799" s="25">
        <v>45582</v>
      </c>
      <c r="C799" t="s">
        <v>257</v>
      </c>
      <c r="D799" t="s">
        <v>32</v>
      </c>
      <c r="E799" t="s">
        <v>27</v>
      </c>
      <c r="F799" t="s">
        <v>258</v>
      </c>
      <c r="G799" s="30">
        <v>1.4</v>
      </c>
      <c r="H799" t="s">
        <v>308</v>
      </c>
      <c r="J799" t="s">
        <v>15</v>
      </c>
      <c r="K799" t="s">
        <v>307</v>
      </c>
      <c r="L799" s="26">
        <v>7943600</v>
      </c>
      <c r="M799">
        <v>83</v>
      </c>
    </row>
    <row r="800" spans="1:13" x14ac:dyDescent="0.25">
      <c r="A800" t="s">
        <v>54</v>
      </c>
      <c r="B800" s="25">
        <v>45401</v>
      </c>
      <c r="C800" t="s">
        <v>257</v>
      </c>
      <c r="D800" t="s">
        <v>32</v>
      </c>
      <c r="E800" t="s">
        <v>27</v>
      </c>
      <c r="F800" t="s">
        <v>258</v>
      </c>
      <c r="G800" s="30">
        <v>1.4</v>
      </c>
      <c r="H800" t="s">
        <v>308</v>
      </c>
      <c r="J800" t="s">
        <v>15</v>
      </c>
      <c r="K800" t="s">
        <v>307</v>
      </c>
      <c r="L800" s="26">
        <v>25582725</v>
      </c>
      <c r="M800">
        <v>132</v>
      </c>
    </row>
    <row r="801" spans="1:13" x14ac:dyDescent="0.25">
      <c r="A801" t="s">
        <v>205</v>
      </c>
      <c r="B801" s="25">
        <v>45566</v>
      </c>
      <c r="C801" t="s">
        <v>257</v>
      </c>
      <c r="D801" t="s">
        <v>32</v>
      </c>
      <c r="E801" t="s">
        <v>27</v>
      </c>
      <c r="F801" t="s">
        <v>258</v>
      </c>
      <c r="G801" s="30">
        <v>1.4</v>
      </c>
      <c r="H801" t="s">
        <v>308</v>
      </c>
      <c r="J801" t="s">
        <v>15</v>
      </c>
      <c r="K801" t="s">
        <v>307</v>
      </c>
      <c r="L801" s="26">
        <v>2060455</v>
      </c>
      <c r="M801">
        <v>52</v>
      </c>
    </row>
    <row r="802" spans="1:13" x14ac:dyDescent="0.25">
      <c r="A802" t="s">
        <v>101</v>
      </c>
      <c r="B802" s="25">
        <v>45079</v>
      </c>
      <c r="C802" t="s">
        <v>257</v>
      </c>
      <c r="D802" t="s">
        <v>32</v>
      </c>
      <c r="E802" t="s">
        <v>27</v>
      </c>
      <c r="G802" s="30">
        <v>1.4</v>
      </c>
      <c r="H802" t="s">
        <v>308</v>
      </c>
      <c r="J802" t="s">
        <v>15</v>
      </c>
      <c r="K802" t="s">
        <v>307</v>
      </c>
      <c r="L802" s="26">
        <v>208858.5</v>
      </c>
      <c r="M802">
        <v>9</v>
      </c>
    </row>
    <row r="803" spans="1:13" x14ac:dyDescent="0.25">
      <c r="A803" t="s">
        <v>83</v>
      </c>
      <c r="B803" s="25">
        <v>45468</v>
      </c>
      <c r="C803" t="s">
        <v>257</v>
      </c>
      <c r="D803" t="s">
        <v>32</v>
      </c>
      <c r="E803" t="s">
        <v>27</v>
      </c>
      <c r="G803" s="30">
        <v>1.4</v>
      </c>
      <c r="H803" t="s">
        <v>308</v>
      </c>
      <c r="J803" t="s">
        <v>15</v>
      </c>
      <c r="K803" t="s">
        <v>307</v>
      </c>
      <c r="L803" s="26">
        <v>2231550</v>
      </c>
      <c r="M803">
        <v>159</v>
      </c>
    </row>
    <row r="804" spans="1:13" x14ac:dyDescent="0.25">
      <c r="A804" t="s">
        <v>60</v>
      </c>
      <c r="B804" s="25">
        <v>45380</v>
      </c>
      <c r="C804" t="s">
        <v>257</v>
      </c>
      <c r="D804" t="s">
        <v>32</v>
      </c>
      <c r="E804" t="s">
        <v>27</v>
      </c>
      <c r="F804" t="s">
        <v>258</v>
      </c>
      <c r="G804" s="30">
        <v>1.4</v>
      </c>
      <c r="H804" t="s">
        <v>308</v>
      </c>
      <c r="J804" t="s">
        <v>15</v>
      </c>
      <c r="K804" t="s">
        <v>307</v>
      </c>
      <c r="L804" s="26">
        <v>8248625</v>
      </c>
      <c r="M804">
        <v>233</v>
      </c>
    </row>
    <row r="805" spans="1:13" x14ac:dyDescent="0.25">
      <c r="A805" t="s">
        <v>101</v>
      </c>
      <c r="B805" s="25">
        <v>45079</v>
      </c>
      <c r="C805" t="s">
        <v>257</v>
      </c>
      <c r="D805" t="s">
        <v>32</v>
      </c>
      <c r="E805" t="s">
        <v>27</v>
      </c>
      <c r="F805" t="s">
        <v>258</v>
      </c>
      <c r="G805" s="30">
        <v>1.4</v>
      </c>
      <c r="H805" t="s">
        <v>308</v>
      </c>
      <c r="J805" t="s">
        <v>15</v>
      </c>
      <c r="K805" t="s">
        <v>307</v>
      </c>
      <c r="L805" s="26">
        <v>1082929.5</v>
      </c>
      <c r="M805">
        <v>6</v>
      </c>
    </row>
    <row r="806" spans="1:13" x14ac:dyDescent="0.25">
      <c r="A806" t="s">
        <v>74</v>
      </c>
      <c r="B806" s="25">
        <v>45275</v>
      </c>
      <c r="C806" t="s">
        <v>257</v>
      </c>
      <c r="D806" t="s">
        <v>32</v>
      </c>
      <c r="E806" t="s">
        <v>27</v>
      </c>
      <c r="G806" s="30">
        <v>1.4</v>
      </c>
      <c r="H806" t="s">
        <v>308</v>
      </c>
      <c r="J806" t="s">
        <v>15</v>
      </c>
      <c r="K806" t="s">
        <v>307</v>
      </c>
      <c r="L806" s="26">
        <v>10842200</v>
      </c>
      <c r="M806">
        <v>478</v>
      </c>
    </row>
    <row r="807" spans="1:13" x14ac:dyDescent="0.25">
      <c r="A807" t="s">
        <v>72</v>
      </c>
      <c r="B807" s="25">
        <v>45288</v>
      </c>
      <c r="C807" t="s">
        <v>257</v>
      </c>
      <c r="D807" t="s">
        <v>32</v>
      </c>
      <c r="E807" t="s">
        <v>27</v>
      </c>
      <c r="G807" s="30">
        <v>1.4</v>
      </c>
      <c r="H807" t="s">
        <v>308</v>
      </c>
      <c r="J807" t="s">
        <v>15</v>
      </c>
      <c r="K807" t="s">
        <v>307</v>
      </c>
      <c r="L807" s="26">
        <v>1393750</v>
      </c>
      <c r="M807">
        <v>20</v>
      </c>
    </row>
    <row r="808" spans="1:13" x14ac:dyDescent="0.25">
      <c r="A808" t="s">
        <v>69</v>
      </c>
      <c r="B808" s="25">
        <v>45328</v>
      </c>
      <c r="C808" t="s">
        <v>257</v>
      </c>
      <c r="D808" t="s">
        <v>32</v>
      </c>
      <c r="E808" t="s">
        <v>27</v>
      </c>
      <c r="F808" t="s">
        <v>258</v>
      </c>
      <c r="G808" s="30">
        <v>1.4</v>
      </c>
      <c r="H808" t="s">
        <v>308</v>
      </c>
      <c r="J808" t="s">
        <v>15</v>
      </c>
      <c r="K808" t="s">
        <v>307</v>
      </c>
      <c r="L808" s="26">
        <v>3406840</v>
      </c>
      <c r="M808">
        <v>81</v>
      </c>
    </row>
    <row r="809" spans="1:13" x14ac:dyDescent="0.25">
      <c r="A809" t="s">
        <v>172</v>
      </c>
      <c r="B809" s="25">
        <v>45485</v>
      </c>
      <c r="C809" t="s">
        <v>257</v>
      </c>
      <c r="D809" t="s">
        <v>32</v>
      </c>
      <c r="E809" t="s">
        <v>27</v>
      </c>
      <c r="G809" s="30">
        <v>1.4</v>
      </c>
      <c r="H809" t="s">
        <v>308</v>
      </c>
      <c r="J809" t="s">
        <v>15</v>
      </c>
      <c r="K809" t="s">
        <v>307</v>
      </c>
      <c r="L809" s="26">
        <v>976800</v>
      </c>
      <c r="M809">
        <v>74</v>
      </c>
    </row>
    <row r="810" spans="1:13" x14ac:dyDescent="0.25">
      <c r="A810" t="s">
        <v>69</v>
      </c>
      <c r="B810" s="25">
        <v>45328</v>
      </c>
      <c r="C810" t="s">
        <v>257</v>
      </c>
      <c r="D810" t="s">
        <v>32</v>
      </c>
      <c r="E810" t="s">
        <v>27</v>
      </c>
      <c r="G810" s="30">
        <v>1.4</v>
      </c>
      <c r="H810" t="s">
        <v>308</v>
      </c>
      <c r="J810" t="s">
        <v>15</v>
      </c>
      <c r="K810" t="s">
        <v>307</v>
      </c>
      <c r="L810" s="26">
        <v>4004415</v>
      </c>
      <c r="M810">
        <v>340</v>
      </c>
    </row>
    <row r="811" spans="1:13" x14ac:dyDescent="0.25">
      <c r="A811" t="s">
        <v>86</v>
      </c>
      <c r="B811" s="25">
        <v>45251</v>
      </c>
      <c r="C811" t="s">
        <v>257</v>
      </c>
      <c r="D811" t="s">
        <v>32</v>
      </c>
      <c r="E811" t="s">
        <v>27</v>
      </c>
      <c r="G811" s="30">
        <v>1.4</v>
      </c>
      <c r="H811" t="s">
        <v>308</v>
      </c>
      <c r="J811" t="s">
        <v>15</v>
      </c>
      <c r="K811" t="s">
        <v>307</v>
      </c>
      <c r="L811" s="26">
        <v>4926250</v>
      </c>
      <c r="M811">
        <v>114</v>
      </c>
    </row>
    <row r="812" spans="1:13" x14ac:dyDescent="0.25">
      <c r="A812" t="s">
        <v>104</v>
      </c>
      <c r="B812" s="25">
        <v>45041</v>
      </c>
      <c r="C812" t="s">
        <v>257</v>
      </c>
      <c r="D812" t="s">
        <v>32</v>
      </c>
      <c r="E812" t="s">
        <v>27</v>
      </c>
      <c r="F812" t="s">
        <v>258</v>
      </c>
      <c r="G812" s="30">
        <v>1.4</v>
      </c>
      <c r="H812" t="s">
        <v>308</v>
      </c>
      <c r="J812" t="s">
        <v>15</v>
      </c>
      <c r="K812" t="s">
        <v>307</v>
      </c>
      <c r="L812" s="26">
        <v>985903.2</v>
      </c>
      <c r="M812">
        <v>13</v>
      </c>
    </row>
    <row r="813" spans="1:13" x14ac:dyDescent="0.25">
      <c r="A813" t="s">
        <v>209</v>
      </c>
      <c r="B813" s="25">
        <v>45572</v>
      </c>
      <c r="C813" t="s">
        <v>257</v>
      </c>
      <c r="D813" t="s">
        <v>32</v>
      </c>
      <c r="E813" t="s">
        <v>27</v>
      </c>
      <c r="G813" s="30">
        <v>1.4</v>
      </c>
      <c r="H813" t="s">
        <v>308</v>
      </c>
      <c r="J813" t="s">
        <v>15</v>
      </c>
      <c r="K813" t="s">
        <v>307</v>
      </c>
      <c r="L813" s="26">
        <v>1468000</v>
      </c>
      <c r="M813">
        <v>17</v>
      </c>
    </row>
    <row r="814" spans="1:13" x14ac:dyDescent="0.25">
      <c r="A814" t="s">
        <v>175</v>
      </c>
      <c r="B814" s="25">
        <v>45503</v>
      </c>
      <c r="C814" t="s">
        <v>257</v>
      </c>
      <c r="D814" t="s">
        <v>32</v>
      </c>
      <c r="E814" t="s">
        <v>27</v>
      </c>
      <c r="G814" s="30">
        <v>1.4</v>
      </c>
      <c r="H814" t="s">
        <v>308</v>
      </c>
      <c r="J814" t="s">
        <v>15</v>
      </c>
      <c r="K814" t="s">
        <v>307</v>
      </c>
      <c r="L814" s="26">
        <v>8245</v>
      </c>
      <c r="M814">
        <v>13</v>
      </c>
    </row>
    <row r="815" spans="1:13" x14ac:dyDescent="0.25">
      <c r="A815" t="s">
        <v>30</v>
      </c>
      <c r="B815" s="25">
        <v>45447</v>
      </c>
      <c r="C815" t="s">
        <v>257</v>
      </c>
      <c r="D815" t="s">
        <v>32</v>
      </c>
      <c r="E815" t="s">
        <v>27</v>
      </c>
      <c r="G815" s="30">
        <v>1.4</v>
      </c>
      <c r="H815" t="s">
        <v>308</v>
      </c>
      <c r="J815" t="s">
        <v>15</v>
      </c>
      <c r="K815" t="s">
        <v>307</v>
      </c>
      <c r="L815" s="26">
        <v>935700</v>
      </c>
      <c r="M815">
        <v>240</v>
      </c>
    </row>
    <row r="816" spans="1:13" x14ac:dyDescent="0.25">
      <c r="A816" t="s">
        <v>164</v>
      </c>
      <c r="B816" s="25">
        <v>45478</v>
      </c>
      <c r="C816" t="s">
        <v>257</v>
      </c>
      <c r="D816" t="s">
        <v>32</v>
      </c>
      <c r="E816" t="s">
        <v>27</v>
      </c>
      <c r="G816" s="30">
        <v>1.4</v>
      </c>
      <c r="H816" t="s">
        <v>308</v>
      </c>
      <c r="J816" t="s">
        <v>15</v>
      </c>
      <c r="K816" t="s">
        <v>307</v>
      </c>
      <c r="L816" s="26">
        <v>2967800</v>
      </c>
      <c r="M816">
        <v>520</v>
      </c>
    </row>
    <row r="817" spans="1:13" x14ac:dyDescent="0.25">
      <c r="A817" t="s">
        <v>83</v>
      </c>
      <c r="B817" s="25">
        <v>45252</v>
      </c>
      <c r="C817" t="s">
        <v>257</v>
      </c>
      <c r="D817" t="s">
        <v>32</v>
      </c>
      <c r="E817" t="s">
        <v>27</v>
      </c>
      <c r="F817" t="s">
        <v>258</v>
      </c>
      <c r="G817" s="30">
        <v>1.4</v>
      </c>
      <c r="H817" t="s">
        <v>308</v>
      </c>
      <c r="J817" t="s">
        <v>15</v>
      </c>
      <c r="K817" t="s">
        <v>307</v>
      </c>
      <c r="L817" s="26">
        <v>10622150</v>
      </c>
      <c r="M817">
        <v>125</v>
      </c>
    </row>
    <row r="818" spans="1:13" x14ac:dyDescent="0.25">
      <c r="A818" t="s">
        <v>60</v>
      </c>
      <c r="B818" s="25">
        <v>45380</v>
      </c>
      <c r="C818" t="s">
        <v>257</v>
      </c>
      <c r="D818" t="s">
        <v>32</v>
      </c>
      <c r="E818" t="s">
        <v>27</v>
      </c>
      <c r="G818" s="30">
        <v>1.4</v>
      </c>
      <c r="H818" t="s">
        <v>308</v>
      </c>
      <c r="J818" t="s">
        <v>15</v>
      </c>
      <c r="K818" t="s">
        <v>307</v>
      </c>
      <c r="L818" s="26">
        <v>4515000</v>
      </c>
      <c r="M818">
        <v>748</v>
      </c>
    </row>
    <row r="819" spans="1:13" x14ac:dyDescent="0.25">
      <c r="A819" t="s">
        <v>172</v>
      </c>
      <c r="B819" s="25">
        <v>45485</v>
      </c>
      <c r="C819" t="s">
        <v>257</v>
      </c>
      <c r="D819" t="s">
        <v>32</v>
      </c>
      <c r="E819" t="s">
        <v>27</v>
      </c>
      <c r="F819" t="s">
        <v>258</v>
      </c>
      <c r="G819" s="30">
        <v>1.4</v>
      </c>
      <c r="H819" t="s">
        <v>308</v>
      </c>
      <c r="J819" t="s">
        <v>15</v>
      </c>
      <c r="K819" t="s">
        <v>307</v>
      </c>
      <c r="L819" s="26">
        <v>1454800</v>
      </c>
      <c r="M819">
        <v>24</v>
      </c>
    </row>
    <row r="820" spans="1:13" x14ac:dyDescent="0.25">
      <c r="A820" t="s">
        <v>89</v>
      </c>
      <c r="B820" s="25">
        <v>45232</v>
      </c>
      <c r="C820" t="s">
        <v>257</v>
      </c>
      <c r="D820" t="s">
        <v>32</v>
      </c>
      <c r="E820" t="s">
        <v>27</v>
      </c>
      <c r="G820" s="30">
        <v>1.4</v>
      </c>
      <c r="H820" t="s">
        <v>308</v>
      </c>
      <c r="J820" t="s">
        <v>15</v>
      </c>
      <c r="K820" t="s">
        <v>307</v>
      </c>
      <c r="L820" s="26">
        <v>8949825</v>
      </c>
      <c r="M820">
        <v>384</v>
      </c>
    </row>
    <row r="821" spans="1:13" x14ac:dyDescent="0.25">
      <c r="A821" t="s">
        <v>63</v>
      </c>
      <c r="B821" s="25">
        <v>45344</v>
      </c>
      <c r="C821" t="s">
        <v>257</v>
      </c>
      <c r="D821" t="s">
        <v>32</v>
      </c>
      <c r="E821" t="s">
        <v>27</v>
      </c>
      <c r="G821" s="30">
        <v>1.4</v>
      </c>
      <c r="H821" t="s">
        <v>308</v>
      </c>
      <c r="J821" t="s">
        <v>15</v>
      </c>
      <c r="K821" t="s">
        <v>307</v>
      </c>
      <c r="L821" s="26">
        <v>3062800</v>
      </c>
      <c r="M821">
        <v>68</v>
      </c>
    </row>
    <row r="822" spans="1:13" x14ac:dyDescent="0.25">
      <c r="A822" t="s">
        <v>92</v>
      </c>
      <c r="B822" s="25">
        <v>45198</v>
      </c>
      <c r="C822" t="s">
        <v>257</v>
      </c>
      <c r="D822" t="s">
        <v>32</v>
      </c>
      <c r="E822" t="s">
        <v>27</v>
      </c>
      <c r="G822" s="30">
        <v>1.4</v>
      </c>
      <c r="H822" t="s">
        <v>308</v>
      </c>
      <c r="J822" t="s">
        <v>15</v>
      </c>
      <c r="K822" t="s">
        <v>307</v>
      </c>
      <c r="L822" s="26">
        <v>2310519.6</v>
      </c>
      <c r="M822">
        <v>107</v>
      </c>
    </row>
    <row r="823" spans="1:13" x14ac:dyDescent="0.25">
      <c r="A823" t="s">
        <v>205</v>
      </c>
      <c r="B823" s="25">
        <v>45566</v>
      </c>
      <c r="C823" t="s">
        <v>257</v>
      </c>
      <c r="D823" t="s">
        <v>32</v>
      </c>
      <c r="E823" t="s">
        <v>27</v>
      </c>
      <c r="G823" s="30">
        <v>1.4</v>
      </c>
      <c r="H823" t="s">
        <v>308</v>
      </c>
      <c r="J823" t="s">
        <v>15</v>
      </c>
      <c r="K823" t="s">
        <v>307</v>
      </c>
      <c r="L823" s="26">
        <v>216885</v>
      </c>
      <c r="M823">
        <v>131</v>
      </c>
    </row>
    <row r="824" spans="1:13" x14ac:dyDescent="0.25">
      <c r="A824" t="s">
        <v>54</v>
      </c>
      <c r="B824" s="25">
        <v>45212</v>
      </c>
      <c r="C824" t="s">
        <v>257</v>
      </c>
      <c r="D824" t="s">
        <v>32</v>
      </c>
      <c r="E824" t="s">
        <v>27</v>
      </c>
      <c r="F824" t="s">
        <v>258</v>
      </c>
      <c r="G824" s="30">
        <v>1.4</v>
      </c>
      <c r="H824" t="s">
        <v>308</v>
      </c>
      <c r="J824" t="s">
        <v>15</v>
      </c>
      <c r="K824" t="s">
        <v>307</v>
      </c>
      <c r="L824" s="26">
        <v>10050606</v>
      </c>
      <c r="M824">
        <v>225</v>
      </c>
    </row>
    <row r="825" spans="1:13" x14ac:dyDescent="0.25">
      <c r="A825" t="s">
        <v>80</v>
      </c>
      <c r="B825" s="25">
        <v>45260</v>
      </c>
      <c r="C825" t="s">
        <v>257</v>
      </c>
      <c r="D825" t="s">
        <v>32</v>
      </c>
      <c r="E825" t="s">
        <v>27</v>
      </c>
      <c r="F825" t="s">
        <v>258</v>
      </c>
      <c r="G825" s="30">
        <v>1.4</v>
      </c>
      <c r="H825" t="s">
        <v>308</v>
      </c>
      <c r="J825" t="s">
        <v>15</v>
      </c>
      <c r="K825" t="s">
        <v>307</v>
      </c>
      <c r="L825" s="26">
        <v>11912400</v>
      </c>
      <c r="M825">
        <v>45</v>
      </c>
    </row>
    <row r="826" spans="1:13" x14ac:dyDescent="0.25">
      <c r="A826" t="s">
        <v>30</v>
      </c>
      <c r="B826" s="25">
        <v>45447</v>
      </c>
      <c r="C826" t="s">
        <v>257</v>
      </c>
      <c r="D826" t="s">
        <v>32</v>
      </c>
      <c r="E826" t="s">
        <v>27</v>
      </c>
      <c r="F826" t="s">
        <v>258</v>
      </c>
      <c r="G826" s="30">
        <v>1.4</v>
      </c>
      <c r="H826" t="s">
        <v>308</v>
      </c>
      <c r="J826" t="s">
        <v>15</v>
      </c>
      <c r="K826" t="s">
        <v>307</v>
      </c>
      <c r="L826" s="26">
        <v>3536400</v>
      </c>
      <c r="M826">
        <v>91</v>
      </c>
    </row>
    <row r="827" spans="1:13" x14ac:dyDescent="0.25">
      <c r="A827" t="s">
        <v>172</v>
      </c>
      <c r="B827" s="25">
        <v>45485</v>
      </c>
      <c r="C827" t="s">
        <v>257</v>
      </c>
      <c r="D827" t="s">
        <v>32</v>
      </c>
      <c r="E827" t="s">
        <v>27</v>
      </c>
      <c r="F827" t="s">
        <v>258</v>
      </c>
      <c r="G827" s="30">
        <v>1.5</v>
      </c>
      <c r="H827" t="s">
        <v>308</v>
      </c>
      <c r="I827">
        <v>1.5</v>
      </c>
      <c r="J827" t="s">
        <v>228</v>
      </c>
      <c r="K827" t="s">
        <v>314</v>
      </c>
      <c r="L827" s="26">
        <v>386800</v>
      </c>
      <c r="M827">
        <v>1</v>
      </c>
    </row>
    <row r="828" spans="1:13" x14ac:dyDescent="0.25">
      <c r="A828" t="s">
        <v>164</v>
      </c>
      <c r="B828" s="25">
        <v>45478</v>
      </c>
      <c r="C828" t="s">
        <v>257</v>
      </c>
      <c r="D828" t="s">
        <v>32</v>
      </c>
      <c r="E828" t="s">
        <v>27</v>
      </c>
      <c r="F828" t="s">
        <v>258</v>
      </c>
      <c r="G828" s="30">
        <v>1.5</v>
      </c>
      <c r="H828" t="s">
        <v>308</v>
      </c>
      <c r="I828">
        <v>1.5</v>
      </c>
      <c r="J828" t="s">
        <v>228</v>
      </c>
      <c r="K828" t="s">
        <v>314</v>
      </c>
      <c r="L828" s="26">
        <v>3216400</v>
      </c>
      <c r="M828">
        <v>1</v>
      </c>
    </row>
    <row r="829" spans="1:13" x14ac:dyDescent="0.25">
      <c r="A829" t="s">
        <v>83</v>
      </c>
      <c r="B829" s="25">
        <v>45468</v>
      </c>
      <c r="C829" t="s">
        <v>257</v>
      </c>
      <c r="D829" t="s">
        <v>32</v>
      </c>
      <c r="E829" t="s">
        <v>27</v>
      </c>
      <c r="F829" t="s">
        <v>258</v>
      </c>
      <c r="G829" s="30">
        <v>1.5</v>
      </c>
      <c r="H829" t="s">
        <v>308</v>
      </c>
      <c r="J829" t="s">
        <v>15</v>
      </c>
      <c r="K829" t="s">
        <v>307</v>
      </c>
      <c r="L829" s="26">
        <v>9478620</v>
      </c>
      <c r="M829">
        <v>52</v>
      </c>
    </row>
    <row r="830" spans="1:13" x14ac:dyDescent="0.25">
      <c r="A830" t="s">
        <v>69</v>
      </c>
      <c r="B830" s="25">
        <v>45328</v>
      </c>
      <c r="C830" t="s">
        <v>257</v>
      </c>
      <c r="D830" t="s">
        <v>32</v>
      </c>
      <c r="E830" t="s">
        <v>27</v>
      </c>
      <c r="F830" t="s">
        <v>258</v>
      </c>
      <c r="G830" s="30">
        <v>1.5</v>
      </c>
      <c r="H830" t="s">
        <v>308</v>
      </c>
      <c r="J830" t="s">
        <v>15</v>
      </c>
      <c r="K830" t="s">
        <v>307</v>
      </c>
      <c r="L830" s="26">
        <v>5241700</v>
      </c>
      <c r="M830">
        <v>69</v>
      </c>
    </row>
    <row r="831" spans="1:13" x14ac:dyDescent="0.25">
      <c r="A831" t="s">
        <v>50</v>
      </c>
      <c r="B831" s="25">
        <v>45408</v>
      </c>
      <c r="C831" t="s">
        <v>257</v>
      </c>
      <c r="D831" t="s">
        <v>32</v>
      </c>
      <c r="E831" t="s">
        <v>27</v>
      </c>
      <c r="F831" t="s">
        <v>258</v>
      </c>
      <c r="G831" s="30">
        <v>1.5</v>
      </c>
      <c r="H831" t="s">
        <v>308</v>
      </c>
      <c r="J831" t="s">
        <v>15</v>
      </c>
      <c r="K831" t="s">
        <v>307</v>
      </c>
      <c r="L831" s="26">
        <v>11635000</v>
      </c>
      <c r="M831">
        <v>284</v>
      </c>
    </row>
    <row r="832" spans="1:13" x14ac:dyDescent="0.25">
      <c r="A832" t="s">
        <v>92</v>
      </c>
      <c r="B832" s="25">
        <v>45198</v>
      </c>
      <c r="C832" t="s">
        <v>257</v>
      </c>
      <c r="D832" t="s">
        <v>32</v>
      </c>
      <c r="E832" t="s">
        <v>27</v>
      </c>
      <c r="F832" t="s">
        <v>258</v>
      </c>
      <c r="G832" s="30">
        <v>1.5</v>
      </c>
      <c r="H832" t="s">
        <v>308</v>
      </c>
      <c r="J832" t="s">
        <v>15</v>
      </c>
      <c r="K832" t="s">
        <v>307</v>
      </c>
      <c r="L832" s="26">
        <v>36112075.200000003</v>
      </c>
      <c r="M832">
        <v>87</v>
      </c>
    </row>
    <row r="833" spans="1:13" x14ac:dyDescent="0.25">
      <c r="A833" t="s">
        <v>80</v>
      </c>
      <c r="B833" s="25">
        <v>45260</v>
      </c>
      <c r="C833" t="s">
        <v>257</v>
      </c>
      <c r="D833" t="s">
        <v>32</v>
      </c>
      <c r="E833" t="s">
        <v>27</v>
      </c>
      <c r="G833" s="30">
        <v>1.5</v>
      </c>
      <c r="H833" t="s">
        <v>308</v>
      </c>
      <c r="J833" t="s">
        <v>15</v>
      </c>
      <c r="K833" t="s">
        <v>307</v>
      </c>
      <c r="L833" s="26">
        <v>11626200</v>
      </c>
      <c r="M833">
        <v>92</v>
      </c>
    </row>
    <row r="834" spans="1:13" x14ac:dyDescent="0.25">
      <c r="A834" t="s">
        <v>54</v>
      </c>
      <c r="B834" s="25">
        <v>45401</v>
      </c>
      <c r="C834" t="s">
        <v>257</v>
      </c>
      <c r="D834" t="s">
        <v>32</v>
      </c>
      <c r="E834" t="s">
        <v>27</v>
      </c>
      <c r="G834" s="30">
        <v>1.5</v>
      </c>
      <c r="H834" t="s">
        <v>308</v>
      </c>
      <c r="J834" t="s">
        <v>15</v>
      </c>
      <c r="K834" t="s">
        <v>307</v>
      </c>
      <c r="L834" s="26">
        <v>8177370</v>
      </c>
      <c r="M834">
        <v>277</v>
      </c>
    </row>
    <row r="835" spans="1:13" x14ac:dyDescent="0.25">
      <c r="A835" t="s">
        <v>74</v>
      </c>
      <c r="B835" s="25">
        <v>45275</v>
      </c>
      <c r="C835" t="s">
        <v>257</v>
      </c>
      <c r="D835" t="s">
        <v>32</v>
      </c>
      <c r="E835" t="s">
        <v>27</v>
      </c>
      <c r="F835" t="s">
        <v>258</v>
      </c>
      <c r="G835" s="30">
        <v>1.5</v>
      </c>
      <c r="H835" t="s">
        <v>308</v>
      </c>
      <c r="J835" t="s">
        <v>15</v>
      </c>
      <c r="K835" t="s">
        <v>307</v>
      </c>
      <c r="L835" s="26">
        <v>144204250</v>
      </c>
      <c r="M835">
        <v>186</v>
      </c>
    </row>
    <row r="836" spans="1:13" x14ac:dyDescent="0.25">
      <c r="A836" t="s">
        <v>54</v>
      </c>
      <c r="B836" s="25">
        <v>45212</v>
      </c>
      <c r="C836" t="s">
        <v>257</v>
      </c>
      <c r="D836" t="s">
        <v>32</v>
      </c>
      <c r="E836" t="s">
        <v>27</v>
      </c>
      <c r="F836" t="s">
        <v>258</v>
      </c>
      <c r="G836" s="30">
        <v>1.5</v>
      </c>
      <c r="H836" t="s">
        <v>308</v>
      </c>
      <c r="J836" t="s">
        <v>15</v>
      </c>
      <c r="K836" t="s">
        <v>307</v>
      </c>
      <c r="L836" s="26">
        <v>30702600</v>
      </c>
      <c r="M836">
        <v>289</v>
      </c>
    </row>
    <row r="837" spans="1:13" x14ac:dyDescent="0.25">
      <c r="A837" t="s">
        <v>89</v>
      </c>
      <c r="B837" s="25">
        <v>45232</v>
      </c>
      <c r="C837" t="s">
        <v>257</v>
      </c>
      <c r="D837" t="s">
        <v>32</v>
      </c>
      <c r="E837" t="s">
        <v>27</v>
      </c>
      <c r="G837" s="30">
        <v>1.5</v>
      </c>
      <c r="H837" t="s">
        <v>308</v>
      </c>
      <c r="J837" t="s">
        <v>15</v>
      </c>
      <c r="K837" t="s">
        <v>307</v>
      </c>
      <c r="L837" s="26">
        <v>5229225</v>
      </c>
      <c r="M837">
        <v>226</v>
      </c>
    </row>
    <row r="838" spans="1:13" x14ac:dyDescent="0.25">
      <c r="A838" t="s">
        <v>175</v>
      </c>
      <c r="B838" s="25">
        <v>45503</v>
      </c>
      <c r="C838" t="s">
        <v>257</v>
      </c>
      <c r="D838" t="s">
        <v>32</v>
      </c>
      <c r="E838" t="s">
        <v>27</v>
      </c>
      <c r="F838" t="s">
        <v>258</v>
      </c>
      <c r="G838" s="30">
        <v>1.5</v>
      </c>
      <c r="H838" t="s">
        <v>308</v>
      </c>
      <c r="J838" t="s">
        <v>15</v>
      </c>
      <c r="K838" t="s">
        <v>307</v>
      </c>
      <c r="L838" s="26">
        <v>8730</v>
      </c>
      <c r="M838">
        <v>2</v>
      </c>
    </row>
    <row r="839" spans="1:13" x14ac:dyDescent="0.25">
      <c r="A839" t="s">
        <v>92</v>
      </c>
      <c r="B839" s="25">
        <v>45198</v>
      </c>
      <c r="C839" t="s">
        <v>257</v>
      </c>
      <c r="D839" t="s">
        <v>32</v>
      </c>
      <c r="E839" t="s">
        <v>27</v>
      </c>
      <c r="G839" s="30">
        <v>1.5</v>
      </c>
      <c r="H839" t="s">
        <v>308</v>
      </c>
      <c r="J839" t="s">
        <v>15</v>
      </c>
      <c r="K839" t="s">
        <v>307</v>
      </c>
      <c r="L839" s="26">
        <v>6311448</v>
      </c>
      <c r="M839">
        <v>258</v>
      </c>
    </row>
    <row r="840" spans="1:13" x14ac:dyDescent="0.25">
      <c r="A840" t="s">
        <v>63</v>
      </c>
      <c r="B840" s="25">
        <v>45344</v>
      </c>
      <c r="C840" t="s">
        <v>257</v>
      </c>
      <c r="D840" t="s">
        <v>32</v>
      </c>
      <c r="E840" t="s">
        <v>27</v>
      </c>
      <c r="F840" t="s">
        <v>258</v>
      </c>
      <c r="G840" s="30">
        <v>1.5</v>
      </c>
      <c r="H840" t="s">
        <v>308</v>
      </c>
      <c r="J840" t="s">
        <v>15</v>
      </c>
      <c r="K840" t="s">
        <v>307</v>
      </c>
      <c r="L840" s="26">
        <v>4502050</v>
      </c>
      <c r="M840">
        <v>20</v>
      </c>
    </row>
    <row r="841" spans="1:13" x14ac:dyDescent="0.25">
      <c r="A841" t="s">
        <v>164</v>
      </c>
      <c r="B841" s="25">
        <v>45478</v>
      </c>
      <c r="C841" t="s">
        <v>257</v>
      </c>
      <c r="D841" t="s">
        <v>32</v>
      </c>
      <c r="E841" t="s">
        <v>27</v>
      </c>
      <c r="G841" s="30">
        <v>1.5</v>
      </c>
      <c r="H841" t="s">
        <v>308</v>
      </c>
      <c r="J841" t="s">
        <v>15</v>
      </c>
      <c r="K841" t="s">
        <v>307</v>
      </c>
      <c r="L841" s="26">
        <v>1377400</v>
      </c>
      <c r="M841">
        <v>374</v>
      </c>
    </row>
    <row r="842" spans="1:13" x14ac:dyDescent="0.25">
      <c r="A842" t="s">
        <v>211</v>
      </c>
      <c r="B842" s="25">
        <v>45582</v>
      </c>
      <c r="C842" t="s">
        <v>257</v>
      </c>
      <c r="D842" t="s">
        <v>32</v>
      </c>
      <c r="E842" t="s">
        <v>27</v>
      </c>
      <c r="F842" t="s">
        <v>258</v>
      </c>
      <c r="G842" s="30">
        <v>1.5</v>
      </c>
      <c r="H842" t="s">
        <v>308</v>
      </c>
      <c r="J842" t="s">
        <v>15</v>
      </c>
      <c r="K842" t="s">
        <v>307</v>
      </c>
      <c r="L842" s="26">
        <v>13826050</v>
      </c>
      <c r="M842">
        <v>99</v>
      </c>
    </row>
    <row r="843" spans="1:13" x14ac:dyDescent="0.25">
      <c r="A843" t="s">
        <v>104</v>
      </c>
      <c r="B843" s="25">
        <v>45041</v>
      </c>
      <c r="C843" t="s">
        <v>257</v>
      </c>
      <c r="D843" t="s">
        <v>32</v>
      </c>
      <c r="E843" t="s">
        <v>27</v>
      </c>
      <c r="F843" t="s">
        <v>258</v>
      </c>
      <c r="G843" s="30">
        <v>1.5</v>
      </c>
      <c r="H843" t="s">
        <v>308</v>
      </c>
      <c r="J843" t="s">
        <v>15</v>
      </c>
      <c r="K843" t="s">
        <v>307</v>
      </c>
      <c r="L843" s="26">
        <v>1153617.6000000001</v>
      </c>
      <c r="M843">
        <v>16</v>
      </c>
    </row>
    <row r="844" spans="1:13" x14ac:dyDescent="0.25">
      <c r="A844" t="s">
        <v>60</v>
      </c>
      <c r="B844" s="25">
        <v>45380</v>
      </c>
      <c r="C844" t="s">
        <v>257</v>
      </c>
      <c r="D844" t="s">
        <v>32</v>
      </c>
      <c r="E844" t="s">
        <v>27</v>
      </c>
      <c r="G844" s="30">
        <v>1.5</v>
      </c>
      <c r="H844" t="s">
        <v>308</v>
      </c>
      <c r="J844" t="s">
        <v>15</v>
      </c>
      <c r="K844" t="s">
        <v>307</v>
      </c>
      <c r="L844" s="26">
        <v>4032875</v>
      </c>
      <c r="M844">
        <v>709</v>
      </c>
    </row>
    <row r="845" spans="1:13" x14ac:dyDescent="0.25">
      <c r="A845" t="s">
        <v>205</v>
      </c>
      <c r="B845" s="25">
        <v>45566</v>
      </c>
      <c r="C845" t="s">
        <v>257</v>
      </c>
      <c r="D845" t="s">
        <v>32</v>
      </c>
      <c r="E845" t="s">
        <v>27</v>
      </c>
      <c r="G845" s="30">
        <v>1.5</v>
      </c>
      <c r="H845" t="s">
        <v>308</v>
      </c>
      <c r="J845" t="s">
        <v>15</v>
      </c>
      <c r="K845" t="s">
        <v>307</v>
      </c>
      <c r="L845" s="26">
        <v>332880</v>
      </c>
      <c r="M845">
        <v>180</v>
      </c>
    </row>
    <row r="846" spans="1:13" x14ac:dyDescent="0.25">
      <c r="A846" t="s">
        <v>83</v>
      </c>
      <c r="B846" s="25">
        <v>45468</v>
      </c>
      <c r="C846" t="s">
        <v>257</v>
      </c>
      <c r="D846" t="s">
        <v>32</v>
      </c>
      <c r="E846" t="s">
        <v>27</v>
      </c>
      <c r="G846" s="30">
        <v>1.5</v>
      </c>
      <c r="H846" t="s">
        <v>308</v>
      </c>
      <c r="J846" t="s">
        <v>15</v>
      </c>
      <c r="K846" t="s">
        <v>307</v>
      </c>
      <c r="L846" s="26">
        <v>2515050</v>
      </c>
      <c r="M846">
        <v>110</v>
      </c>
    </row>
    <row r="847" spans="1:13" x14ac:dyDescent="0.25">
      <c r="A847" t="s">
        <v>172</v>
      </c>
      <c r="B847" s="25">
        <v>45485</v>
      </c>
      <c r="C847" t="s">
        <v>257</v>
      </c>
      <c r="D847" t="s">
        <v>32</v>
      </c>
      <c r="E847" t="s">
        <v>27</v>
      </c>
      <c r="F847" t="s">
        <v>258</v>
      </c>
      <c r="G847" s="30">
        <v>1.5</v>
      </c>
      <c r="H847" t="s">
        <v>308</v>
      </c>
      <c r="J847" t="s">
        <v>15</v>
      </c>
      <c r="K847" t="s">
        <v>307</v>
      </c>
      <c r="L847" s="26">
        <v>3582000</v>
      </c>
      <c r="M847">
        <v>21</v>
      </c>
    </row>
    <row r="848" spans="1:13" x14ac:dyDescent="0.25">
      <c r="A848" t="s">
        <v>72</v>
      </c>
      <c r="B848" s="25">
        <v>45288</v>
      </c>
      <c r="C848" t="s">
        <v>257</v>
      </c>
      <c r="D848" t="s">
        <v>32</v>
      </c>
      <c r="E848" t="s">
        <v>27</v>
      </c>
      <c r="G848" s="30">
        <v>1.5</v>
      </c>
      <c r="H848" t="s">
        <v>308</v>
      </c>
      <c r="J848" t="s">
        <v>15</v>
      </c>
      <c r="K848" t="s">
        <v>307</v>
      </c>
      <c r="L848" s="26">
        <v>592750</v>
      </c>
      <c r="M848">
        <v>20</v>
      </c>
    </row>
    <row r="849" spans="1:13" x14ac:dyDescent="0.25">
      <c r="A849" t="s">
        <v>217</v>
      </c>
      <c r="B849" s="25">
        <v>45595</v>
      </c>
      <c r="C849" t="s">
        <v>257</v>
      </c>
      <c r="D849" t="s">
        <v>32</v>
      </c>
      <c r="E849" t="s">
        <v>27</v>
      </c>
      <c r="F849" t="s">
        <v>258</v>
      </c>
      <c r="G849" s="30">
        <v>1.5</v>
      </c>
      <c r="H849" t="s">
        <v>308</v>
      </c>
      <c r="J849" t="s">
        <v>15</v>
      </c>
      <c r="K849" t="s">
        <v>307</v>
      </c>
      <c r="L849" s="26">
        <v>24650</v>
      </c>
      <c r="M849">
        <v>2</v>
      </c>
    </row>
    <row r="850" spans="1:13" x14ac:dyDescent="0.25">
      <c r="A850" t="s">
        <v>164</v>
      </c>
      <c r="B850" s="25">
        <v>45478</v>
      </c>
      <c r="C850" t="s">
        <v>257</v>
      </c>
      <c r="D850" t="s">
        <v>32</v>
      </c>
      <c r="E850" t="s">
        <v>27</v>
      </c>
      <c r="F850" t="s">
        <v>258</v>
      </c>
      <c r="G850" s="30">
        <v>1.5</v>
      </c>
      <c r="H850" t="s">
        <v>308</v>
      </c>
      <c r="J850" t="s">
        <v>15</v>
      </c>
      <c r="K850" t="s">
        <v>307</v>
      </c>
      <c r="L850" s="26">
        <v>3349200</v>
      </c>
      <c r="M850">
        <v>87</v>
      </c>
    </row>
    <row r="851" spans="1:13" x14ac:dyDescent="0.25">
      <c r="A851" t="s">
        <v>30</v>
      </c>
      <c r="B851" s="25">
        <v>45447</v>
      </c>
      <c r="C851" t="s">
        <v>257</v>
      </c>
      <c r="D851" t="s">
        <v>32</v>
      </c>
      <c r="E851" t="s">
        <v>27</v>
      </c>
      <c r="F851" t="s">
        <v>258</v>
      </c>
      <c r="G851" s="30">
        <v>1.5</v>
      </c>
      <c r="H851" t="s">
        <v>308</v>
      </c>
      <c r="J851" t="s">
        <v>15</v>
      </c>
      <c r="K851" t="s">
        <v>307</v>
      </c>
      <c r="L851" s="26">
        <v>39120900</v>
      </c>
      <c r="M851">
        <v>82</v>
      </c>
    </row>
    <row r="852" spans="1:13" x14ac:dyDescent="0.25">
      <c r="A852" t="s">
        <v>72</v>
      </c>
      <c r="B852" s="25">
        <v>45288</v>
      </c>
      <c r="C852" t="s">
        <v>257</v>
      </c>
      <c r="D852" t="s">
        <v>32</v>
      </c>
      <c r="E852" t="s">
        <v>27</v>
      </c>
      <c r="F852" t="s">
        <v>258</v>
      </c>
      <c r="G852" s="30">
        <v>1.5</v>
      </c>
      <c r="H852" t="s">
        <v>308</v>
      </c>
      <c r="J852" t="s">
        <v>15</v>
      </c>
      <c r="K852" t="s">
        <v>307</v>
      </c>
      <c r="L852" s="26">
        <v>576000</v>
      </c>
      <c r="M852">
        <v>10</v>
      </c>
    </row>
    <row r="853" spans="1:13" x14ac:dyDescent="0.25">
      <c r="A853" t="s">
        <v>104</v>
      </c>
      <c r="B853" s="25">
        <v>45041</v>
      </c>
      <c r="C853" t="s">
        <v>257</v>
      </c>
      <c r="D853" t="s">
        <v>32</v>
      </c>
      <c r="E853" t="s">
        <v>27</v>
      </c>
      <c r="G853" s="30">
        <v>1.5</v>
      </c>
      <c r="H853" t="s">
        <v>308</v>
      </c>
      <c r="J853" t="s">
        <v>15</v>
      </c>
      <c r="K853" t="s">
        <v>307</v>
      </c>
      <c r="L853" s="26">
        <v>1064396.3999999999</v>
      </c>
      <c r="M853">
        <v>40</v>
      </c>
    </row>
    <row r="854" spans="1:13" x14ac:dyDescent="0.25">
      <c r="A854" t="s">
        <v>57</v>
      </c>
      <c r="B854" s="25">
        <v>45394</v>
      </c>
      <c r="C854" t="s">
        <v>257</v>
      </c>
      <c r="D854" t="s">
        <v>32</v>
      </c>
      <c r="E854" t="s">
        <v>27</v>
      </c>
      <c r="F854" t="s">
        <v>258</v>
      </c>
      <c r="G854" s="30">
        <v>1.5</v>
      </c>
      <c r="H854" t="s">
        <v>308</v>
      </c>
      <c r="J854" t="s">
        <v>15</v>
      </c>
      <c r="K854" t="s">
        <v>307</v>
      </c>
      <c r="L854" s="26">
        <v>12631250</v>
      </c>
      <c r="M854">
        <v>90</v>
      </c>
    </row>
    <row r="855" spans="1:13" x14ac:dyDescent="0.25">
      <c r="A855" t="s">
        <v>80</v>
      </c>
      <c r="B855" s="25">
        <v>45260</v>
      </c>
      <c r="C855" t="s">
        <v>257</v>
      </c>
      <c r="D855" t="s">
        <v>32</v>
      </c>
      <c r="E855" t="s">
        <v>27</v>
      </c>
      <c r="F855" t="s">
        <v>258</v>
      </c>
      <c r="G855" s="30">
        <v>1.5</v>
      </c>
      <c r="H855" t="s">
        <v>308</v>
      </c>
      <c r="J855" t="s">
        <v>15</v>
      </c>
      <c r="K855" t="s">
        <v>307</v>
      </c>
      <c r="L855" s="26">
        <v>10207800</v>
      </c>
      <c r="M855">
        <v>48</v>
      </c>
    </row>
    <row r="856" spans="1:13" x14ac:dyDescent="0.25">
      <c r="A856" t="s">
        <v>50</v>
      </c>
      <c r="B856" s="25">
        <v>45408</v>
      </c>
      <c r="C856" t="s">
        <v>257</v>
      </c>
      <c r="D856" t="s">
        <v>32</v>
      </c>
      <c r="E856" t="s">
        <v>27</v>
      </c>
      <c r="G856" s="30">
        <v>1.5</v>
      </c>
      <c r="H856" t="s">
        <v>308</v>
      </c>
      <c r="J856" t="s">
        <v>15</v>
      </c>
      <c r="K856" t="s">
        <v>307</v>
      </c>
      <c r="L856" s="26">
        <v>4635000</v>
      </c>
      <c r="M856">
        <v>890</v>
      </c>
    </row>
    <row r="857" spans="1:13" x14ac:dyDescent="0.25">
      <c r="A857" t="s">
        <v>86</v>
      </c>
      <c r="B857" s="25">
        <v>45251</v>
      </c>
      <c r="C857" t="s">
        <v>257</v>
      </c>
      <c r="D857" t="s">
        <v>32</v>
      </c>
      <c r="E857" t="s">
        <v>27</v>
      </c>
      <c r="F857" t="s">
        <v>258</v>
      </c>
      <c r="G857" s="30">
        <v>1.5</v>
      </c>
      <c r="H857" t="s">
        <v>308</v>
      </c>
      <c r="J857" t="s">
        <v>15</v>
      </c>
      <c r="K857" t="s">
        <v>307</v>
      </c>
      <c r="L857" s="26">
        <v>1627000</v>
      </c>
      <c r="M857">
        <v>20</v>
      </c>
    </row>
    <row r="858" spans="1:13" x14ac:dyDescent="0.25">
      <c r="A858" t="s">
        <v>86</v>
      </c>
      <c r="B858" s="25">
        <v>45251</v>
      </c>
      <c r="C858" t="s">
        <v>257</v>
      </c>
      <c r="D858" t="s">
        <v>32</v>
      </c>
      <c r="E858" t="s">
        <v>27</v>
      </c>
      <c r="G858" s="30">
        <v>1.5</v>
      </c>
      <c r="H858" t="s">
        <v>308</v>
      </c>
      <c r="J858" t="s">
        <v>15</v>
      </c>
      <c r="K858" t="s">
        <v>307</v>
      </c>
      <c r="L858" s="26">
        <v>4660750</v>
      </c>
      <c r="M858">
        <v>137</v>
      </c>
    </row>
    <row r="859" spans="1:13" x14ac:dyDescent="0.25">
      <c r="A859" t="s">
        <v>209</v>
      </c>
      <c r="B859" s="25">
        <v>45572</v>
      </c>
      <c r="C859" t="s">
        <v>257</v>
      </c>
      <c r="D859" t="s">
        <v>32</v>
      </c>
      <c r="E859" t="s">
        <v>27</v>
      </c>
      <c r="F859" t="s">
        <v>258</v>
      </c>
      <c r="G859" s="30">
        <v>1.5</v>
      </c>
      <c r="H859" t="s">
        <v>308</v>
      </c>
      <c r="J859" t="s">
        <v>15</v>
      </c>
      <c r="K859" t="s">
        <v>307</v>
      </c>
      <c r="L859" s="26">
        <v>2149750</v>
      </c>
      <c r="M859">
        <v>12</v>
      </c>
    </row>
    <row r="860" spans="1:13" x14ac:dyDescent="0.25">
      <c r="A860" t="s">
        <v>217</v>
      </c>
      <c r="B860" s="25">
        <v>45595</v>
      </c>
      <c r="C860" t="s">
        <v>257</v>
      </c>
      <c r="D860" t="s">
        <v>32</v>
      </c>
      <c r="E860" t="s">
        <v>27</v>
      </c>
      <c r="G860" s="30">
        <v>1.5</v>
      </c>
      <c r="H860" t="s">
        <v>308</v>
      </c>
      <c r="J860" t="s">
        <v>15</v>
      </c>
      <c r="K860" t="s">
        <v>307</v>
      </c>
      <c r="L860" s="26">
        <v>12325</v>
      </c>
      <c r="M860">
        <v>5</v>
      </c>
    </row>
    <row r="861" spans="1:13" x14ac:dyDescent="0.25">
      <c r="A861" t="s">
        <v>101</v>
      </c>
      <c r="B861" s="25">
        <v>45079</v>
      </c>
      <c r="C861" t="s">
        <v>257</v>
      </c>
      <c r="D861" t="s">
        <v>32</v>
      </c>
      <c r="E861" t="s">
        <v>27</v>
      </c>
      <c r="G861" s="30">
        <v>1.5</v>
      </c>
      <c r="H861" t="s">
        <v>308</v>
      </c>
      <c r="J861" t="s">
        <v>15</v>
      </c>
      <c r="K861" t="s">
        <v>307</v>
      </c>
      <c r="L861" s="26">
        <v>248224.5</v>
      </c>
      <c r="M861">
        <v>11</v>
      </c>
    </row>
    <row r="862" spans="1:13" x14ac:dyDescent="0.25">
      <c r="A862" t="s">
        <v>57</v>
      </c>
      <c r="B862" s="25">
        <v>45394</v>
      </c>
      <c r="C862" t="s">
        <v>257</v>
      </c>
      <c r="D862" t="s">
        <v>32</v>
      </c>
      <c r="E862" t="s">
        <v>27</v>
      </c>
      <c r="G862" s="30">
        <v>1.5</v>
      </c>
      <c r="H862" t="s">
        <v>308</v>
      </c>
      <c r="J862" t="s">
        <v>15</v>
      </c>
      <c r="K862" t="s">
        <v>307</v>
      </c>
      <c r="L862" s="26">
        <v>1908200</v>
      </c>
      <c r="M862">
        <v>257</v>
      </c>
    </row>
    <row r="863" spans="1:13" x14ac:dyDescent="0.25">
      <c r="A863" t="s">
        <v>63</v>
      </c>
      <c r="B863" s="25">
        <v>45344</v>
      </c>
      <c r="C863" t="s">
        <v>257</v>
      </c>
      <c r="D863" t="s">
        <v>32</v>
      </c>
      <c r="E863" t="s">
        <v>27</v>
      </c>
      <c r="G863" s="30">
        <v>1.5</v>
      </c>
      <c r="H863" t="s">
        <v>308</v>
      </c>
      <c r="J863" t="s">
        <v>15</v>
      </c>
      <c r="K863" t="s">
        <v>307</v>
      </c>
      <c r="L863" s="26">
        <v>533900</v>
      </c>
      <c r="M863">
        <v>51</v>
      </c>
    </row>
    <row r="864" spans="1:13" x14ac:dyDescent="0.25">
      <c r="A864" t="s">
        <v>66</v>
      </c>
      <c r="B864" s="25">
        <v>45335</v>
      </c>
      <c r="C864" t="s">
        <v>257</v>
      </c>
      <c r="D864" t="s">
        <v>32</v>
      </c>
      <c r="E864" t="s">
        <v>27</v>
      </c>
      <c r="F864" t="s">
        <v>258</v>
      </c>
      <c r="G864" s="30">
        <v>1.5</v>
      </c>
      <c r="H864" t="s">
        <v>308</v>
      </c>
      <c r="J864" t="s">
        <v>15</v>
      </c>
      <c r="K864" t="s">
        <v>307</v>
      </c>
      <c r="L864" s="26">
        <v>7182000</v>
      </c>
      <c r="M864">
        <v>263</v>
      </c>
    </row>
    <row r="865" spans="1:13" x14ac:dyDescent="0.25">
      <c r="A865" t="s">
        <v>60</v>
      </c>
      <c r="B865" s="25">
        <v>45380</v>
      </c>
      <c r="C865" t="s">
        <v>257</v>
      </c>
      <c r="D865" t="s">
        <v>32</v>
      </c>
      <c r="E865" t="s">
        <v>27</v>
      </c>
      <c r="F865" t="s">
        <v>258</v>
      </c>
      <c r="G865" s="30">
        <v>1.5</v>
      </c>
      <c r="H865" t="s">
        <v>308</v>
      </c>
      <c r="J865" t="s">
        <v>15</v>
      </c>
      <c r="K865" t="s">
        <v>307</v>
      </c>
      <c r="L865" s="26">
        <v>15015000</v>
      </c>
      <c r="M865">
        <v>263</v>
      </c>
    </row>
    <row r="866" spans="1:13" x14ac:dyDescent="0.25">
      <c r="A866" t="s">
        <v>205</v>
      </c>
      <c r="B866" s="25">
        <v>45566</v>
      </c>
      <c r="C866" t="s">
        <v>257</v>
      </c>
      <c r="D866" t="s">
        <v>32</v>
      </c>
      <c r="E866" t="s">
        <v>27</v>
      </c>
      <c r="F866" t="s">
        <v>258</v>
      </c>
      <c r="G866" s="30">
        <v>1.5</v>
      </c>
      <c r="H866" t="s">
        <v>308</v>
      </c>
      <c r="J866" t="s">
        <v>15</v>
      </c>
      <c r="K866" t="s">
        <v>307</v>
      </c>
      <c r="L866" s="26">
        <v>3073345</v>
      </c>
      <c r="M866">
        <v>81</v>
      </c>
    </row>
    <row r="867" spans="1:13" x14ac:dyDescent="0.25">
      <c r="A867" t="s">
        <v>69</v>
      </c>
      <c r="B867" s="25">
        <v>45328</v>
      </c>
      <c r="C867" t="s">
        <v>257</v>
      </c>
      <c r="D867" t="s">
        <v>32</v>
      </c>
      <c r="E867" t="s">
        <v>27</v>
      </c>
      <c r="G867" s="30">
        <v>1.5</v>
      </c>
      <c r="H867" t="s">
        <v>308</v>
      </c>
      <c r="J867" t="s">
        <v>15</v>
      </c>
      <c r="K867" t="s">
        <v>307</v>
      </c>
      <c r="L867" s="26">
        <v>8630255</v>
      </c>
      <c r="M867">
        <v>289</v>
      </c>
    </row>
    <row r="868" spans="1:13" x14ac:dyDescent="0.25">
      <c r="A868" t="s">
        <v>74</v>
      </c>
      <c r="B868" s="25">
        <v>45275</v>
      </c>
      <c r="C868" t="s">
        <v>257</v>
      </c>
      <c r="D868" t="s">
        <v>32</v>
      </c>
      <c r="E868" t="s">
        <v>27</v>
      </c>
      <c r="G868" s="30">
        <v>1.5</v>
      </c>
      <c r="H868" t="s">
        <v>308</v>
      </c>
      <c r="J868" t="s">
        <v>15</v>
      </c>
      <c r="K868" t="s">
        <v>307</v>
      </c>
      <c r="L868" s="26">
        <v>24883700</v>
      </c>
      <c r="M868">
        <v>572</v>
      </c>
    </row>
    <row r="869" spans="1:13" x14ac:dyDescent="0.25">
      <c r="A869" t="s">
        <v>172</v>
      </c>
      <c r="B869" s="25">
        <v>45485</v>
      </c>
      <c r="C869" t="s">
        <v>257</v>
      </c>
      <c r="D869" t="s">
        <v>32</v>
      </c>
      <c r="E869" t="s">
        <v>27</v>
      </c>
      <c r="G869" s="30">
        <v>1.5</v>
      </c>
      <c r="H869" t="s">
        <v>308</v>
      </c>
      <c r="J869" t="s">
        <v>15</v>
      </c>
      <c r="K869" t="s">
        <v>307</v>
      </c>
      <c r="L869" s="26">
        <v>612000</v>
      </c>
      <c r="M869">
        <v>70</v>
      </c>
    </row>
    <row r="870" spans="1:13" x14ac:dyDescent="0.25">
      <c r="A870" t="s">
        <v>54</v>
      </c>
      <c r="B870" s="25">
        <v>45212</v>
      </c>
      <c r="C870" t="s">
        <v>257</v>
      </c>
      <c r="D870" t="s">
        <v>32</v>
      </c>
      <c r="E870" t="s">
        <v>27</v>
      </c>
      <c r="G870" s="30">
        <v>1.5</v>
      </c>
      <c r="H870" t="s">
        <v>308</v>
      </c>
      <c r="J870" t="s">
        <v>15</v>
      </c>
      <c r="K870" t="s">
        <v>307</v>
      </c>
      <c r="L870" s="26">
        <v>5296032</v>
      </c>
      <c r="M870">
        <v>793</v>
      </c>
    </row>
    <row r="871" spans="1:13" x14ac:dyDescent="0.25">
      <c r="A871" t="s">
        <v>30</v>
      </c>
      <c r="B871" s="25">
        <v>45447</v>
      </c>
      <c r="C871" t="s">
        <v>257</v>
      </c>
      <c r="D871" t="s">
        <v>32</v>
      </c>
      <c r="E871" t="s">
        <v>27</v>
      </c>
      <c r="G871" s="30">
        <v>1.5</v>
      </c>
      <c r="H871" t="s">
        <v>308</v>
      </c>
      <c r="J871" t="s">
        <v>15</v>
      </c>
      <c r="K871" t="s">
        <v>307</v>
      </c>
      <c r="L871" s="26">
        <v>685500</v>
      </c>
      <c r="M871">
        <v>266</v>
      </c>
    </row>
    <row r="872" spans="1:13" x14ac:dyDescent="0.25">
      <c r="A872" t="s">
        <v>66</v>
      </c>
      <c r="B872" s="25">
        <v>45335</v>
      </c>
      <c r="C872" t="s">
        <v>257</v>
      </c>
      <c r="D872" t="s">
        <v>32</v>
      </c>
      <c r="E872" t="s">
        <v>27</v>
      </c>
      <c r="G872" s="30">
        <v>1.5</v>
      </c>
      <c r="H872" t="s">
        <v>308</v>
      </c>
      <c r="J872" t="s">
        <v>15</v>
      </c>
      <c r="K872" t="s">
        <v>307</v>
      </c>
      <c r="L872" s="26">
        <v>10147500</v>
      </c>
      <c r="M872">
        <v>653</v>
      </c>
    </row>
    <row r="873" spans="1:13" x14ac:dyDescent="0.25">
      <c r="A873" t="s">
        <v>209</v>
      </c>
      <c r="B873" s="25">
        <v>45572</v>
      </c>
      <c r="C873" t="s">
        <v>257</v>
      </c>
      <c r="D873" t="s">
        <v>32</v>
      </c>
      <c r="E873" t="s">
        <v>27</v>
      </c>
      <c r="G873" s="30">
        <v>1.5</v>
      </c>
      <c r="H873" t="s">
        <v>308</v>
      </c>
      <c r="J873" t="s">
        <v>15</v>
      </c>
      <c r="K873" t="s">
        <v>307</v>
      </c>
      <c r="L873" s="26">
        <v>595000</v>
      </c>
      <c r="M873">
        <v>20</v>
      </c>
    </row>
    <row r="874" spans="1:13" x14ac:dyDescent="0.25">
      <c r="A874" t="s">
        <v>77</v>
      </c>
      <c r="B874" s="25">
        <v>45267</v>
      </c>
      <c r="C874" t="s">
        <v>257</v>
      </c>
      <c r="D874" t="s">
        <v>32</v>
      </c>
      <c r="E874" t="s">
        <v>27</v>
      </c>
      <c r="F874" t="s">
        <v>258</v>
      </c>
      <c r="G874" s="30">
        <v>1.5</v>
      </c>
      <c r="H874" t="s">
        <v>308</v>
      </c>
      <c r="J874" t="s">
        <v>15</v>
      </c>
      <c r="K874" t="s">
        <v>307</v>
      </c>
      <c r="L874" s="26">
        <v>222600</v>
      </c>
      <c r="M874">
        <v>10</v>
      </c>
    </row>
    <row r="875" spans="1:13" x14ac:dyDescent="0.25">
      <c r="A875" t="s">
        <v>211</v>
      </c>
      <c r="B875" s="25">
        <v>45582</v>
      </c>
      <c r="C875" t="s">
        <v>257</v>
      </c>
      <c r="D875" t="s">
        <v>32</v>
      </c>
      <c r="E875" t="s">
        <v>27</v>
      </c>
      <c r="G875" s="30">
        <v>1.5</v>
      </c>
      <c r="H875" t="s">
        <v>308</v>
      </c>
      <c r="J875" t="s">
        <v>15</v>
      </c>
      <c r="K875" t="s">
        <v>307</v>
      </c>
      <c r="L875" s="26">
        <v>1486100</v>
      </c>
      <c r="M875">
        <v>402</v>
      </c>
    </row>
    <row r="876" spans="1:13" x14ac:dyDescent="0.25">
      <c r="A876" t="s">
        <v>83</v>
      </c>
      <c r="B876" s="25">
        <v>45252</v>
      </c>
      <c r="C876" t="s">
        <v>257</v>
      </c>
      <c r="D876" t="s">
        <v>32</v>
      </c>
      <c r="E876" t="s">
        <v>27</v>
      </c>
      <c r="F876" t="s">
        <v>258</v>
      </c>
      <c r="G876" s="30">
        <v>1.5</v>
      </c>
      <c r="H876" t="s">
        <v>308</v>
      </c>
      <c r="J876" t="s">
        <v>15</v>
      </c>
      <c r="K876" t="s">
        <v>307</v>
      </c>
      <c r="L876" s="26">
        <v>15904350</v>
      </c>
      <c r="M876">
        <v>109</v>
      </c>
    </row>
    <row r="877" spans="1:13" x14ac:dyDescent="0.25">
      <c r="A877" t="s">
        <v>175</v>
      </c>
      <c r="B877" s="25">
        <v>45503</v>
      </c>
      <c r="C877" t="s">
        <v>257</v>
      </c>
      <c r="D877" t="s">
        <v>32</v>
      </c>
      <c r="E877" t="s">
        <v>27</v>
      </c>
      <c r="G877" s="30">
        <v>1.5</v>
      </c>
      <c r="H877" t="s">
        <v>308</v>
      </c>
      <c r="J877" t="s">
        <v>15</v>
      </c>
      <c r="K877" t="s">
        <v>307</v>
      </c>
      <c r="L877" s="26">
        <v>6984</v>
      </c>
      <c r="M877">
        <v>7</v>
      </c>
    </row>
    <row r="878" spans="1:13" x14ac:dyDescent="0.25">
      <c r="A878" t="s">
        <v>83</v>
      </c>
      <c r="B878" s="25">
        <v>45252</v>
      </c>
      <c r="C878" t="s">
        <v>257</v>
      </c>
      <c r="D878" t="s">
        <v>32</v>
      </c>
      <c r="E878" t="s">
        <v>27</v>
      </c>
      <c r="G878" s="30">
        <v>1.5</v>
      </c>
      <c r="H878" t="s">
        <v>308</v>
      </c>
      <c r="J878" t="s">
        <v>15</v>
      </c>
      <c r="K878" t="s">
        <v>307</v>
      </c>
      <c r="L878" s="26">
        <v>10089200</v>
      </c>
      <c r="M878">
        <v>438</v>
      </c>
    </row>
    <row r="879" spans="1:13" x14ac:dyDescent="0.25">
      <c r="A879" t="s">
        <v>89</v>
      </c>
      <c r="B879" s="25">
        <v>45232</v>
      </c>
      <c r="C879" t="s">
        <v>257</v>
      </c>
      <c r="D879" t="s">
        <v>32</v>
      </c>
      <c r="E879" t="s">
        <v>27</v>
      </c>
      <c r="F879" t="s">
        <v>258</v>
      </c>
      <c r="G879" s="30">
        <v>1.5</v>
      </c>
      <c r="H879" t="s">
        <v>308</v>
      </c>
      <c r="J879" t="s">
        <v>15</v>
      </c>
      <c r="K879" t="s">
        <v>307</v>
      </c>
      <c r="L879" s="26">
        <v>8486775</v>
      </c>
      <c r="M879">
        <v>74</v>
      </c>
    </row>
    <row r="880" spans="1:13" x14ac:dyDescent="0.25">
      <c r="A880" t="s">
        <v>101</v>
      </c>
      <c r="B880" s="25">
        <v>45079</v>
      </c>
      <c r="C880" t="s">
        <v>257</v>
      </c>
      <c r="D880" t="s">
        <v>32</v>
      </c>
      <c r="E880" t="s">
        <v>27</v>
      </c>
      <c r="F880" t="s">
        <v>258</v>
      </c>
      <c r="G880" s="30">
        <v>1.5</v>
      </c>
      <c r="H880" t="s">
        <v>308</v>
      </c>
      <c r="J880" t="s">
        <v>15</v>
      </c>
      <c r="K880" t="s">
        <v>307</v>
      </c>
      <c r="L880" s="26">
        <v>499911.75</v>
      </c>
      <c r="M880">
        <v>1</v>
      </c>
    </row>
    <row r="881" spans="1:13" x14ac:dyDescent="0.25">
      <c r="A881" t="s">
        <v>77</v>
      </c>
      <c r="B881" s="25">
        <v>45267</v>
      </c>
      <c r="C881" t="s">
        <v>257</v>
      </c>
      <c r="D881" t="s">
        <v>32</v>
      </c>
      <c r="E881" t="s">
        <v>27</v>
      </c>
      <c r="G881" s="30">
        <v>1.5</v>
      </c>
      <c r="H881" t="s">
        <v>308</v>
      </c>
      <c r="J881" t="s">
        <v>15</v>
      </c>
      <c r="K881" t="s">
        <v>307</v>
      </c>
      <c r="L881" s="26">
        <v>1248800</v>
      </c>
      <c r="M881">
        <v>51</v>
      </c>
    </row>
    <row r="882" spans="1:13" x14ac:dyDescent="0.25">
      <c r="A882" t="s">
        <v>54</v>
      </c>
      <c r="B882" s="25">
        <v>45401</v>
      </c>
      <c r="C882" t="s">
        <v>257</v>
      </c>
      <c r="D882" t="s">
        <v>32</v>
      </c>
      <c r="E882" t="s">
        <v>27</v>
      </c>
      <c r="F882" t="s">
        <v>258</v>
      </c>
      <c r="G882" s="30">
        <v>1.5</v>
      </c>
      <c r="H882" t="s">
        <v>308</v>
      </c>
      <c r="J882" t="s">
        <v>15</v>
      </c>
      <c r="K882" t="s">
        <v>307</v>
      </c>
      <c r="L882" s="26">
        <v>20306340</v>
      </c>
      <c r="M882">
        <v>91</v>
      </c>
    </row>
    <row r="883" spans="1:13" x14ac:dyDescent="0.25">
      <c r="A883" t="s">
        <v>164</v>
      </c>
      <c r="B883" s="25">
        <v>45478</v>
      </c>
      <c r="C883" t="s">
        <v>257</v>
      </c>
      <c r="D883" t="s">
        <v>32</v>
      </c>
      <c r="E883" t="s">
        <v>27</v>
      </c>
      <c r="F883" t="s">
        <v>258</v>
      </c>
      <c r="G883" s="30">
        <v>1.6</v>
      </c>
      <c r="H883" t="s">
        <v>308</v>
      </c>
      <c r="I883">
        <v>1.6</v>
      </c>
      <c r="J883" t="s">
        <v>228</v>
      </c>
      <c r="K883" t="s">
        <v>314</v>
      </c>
      <c r="L883" s="26">
        <v>1180400</v>
      </c>
      <c r="M883">
        <v>1</v>
      </c>
    </row>
    <row r="884" spans="1:13" x14ac:dyDescent="0.25">
      <c r="A884" t="s">
        <v>92</v>
      </c>
      <c r="B884" s="25">
        <v>45198</v>
      </c>
      <c r="C884" t="s">
        <v>257</v>
      </c>
      <c r="D884" t="s">
        <v>32</v>
      </c>
      <c r="E884" t="s">
        <v>27</v>
      </c>
      <c r="F884" t="s">
        <v>258</v>
      </c>
      <c r="G884" s="30">
        <v>1.6</v>
      </c>
      <c r="H884" t="s">
        <v>308</v>
      </c>
      <c r="J884" t="s">
        <v>15</v>
      </c>
      <c r="K884" t="s">
        <v>307</v>
      </c>
      <c r="L884" s="26">
        <v>33905275.200000003</v>
      </c>
      <c r="M884">
        <v>125</v>
      </c>
    </row>
    <row r="885" spans="1:13" x14ac:dyDescent="0.25">
      <c r="A885" t="s">
        <v>101</v>
      </c>
      <c r="B885" s="25">
        <v>45079</v>
      </c>
      <c r="C885" t="s">
        <v>257</v>
      </c>
      <c r="D885" t="s">
        <v>32</v>
      </c>
      <c r="E885" t="s">
        <v>27</v>
      </c>
      <c r="F885" t="s">
        <v>258</v>
      </c>
      <c r="G885" s="30">
        <v>1.6</v>
      </c>
      <c r="H885" t="s">
        <v>308</v>
      </c>
      <c r="J885" t="s">
        <v>15</v>
      </c>
      <c r="K885" t="s">
        <v>307</v>
      </c>
      <c r="L885" s="26">
        <v>9841.5</v>
      </c>
      <c r="M885">
        <v>1</v>
      </c>
    </row>
    <row r="886" spans="1:13" x14ac:dyDescent="0.25">
      <c r="A886" t="s">
        <v>72</v>
      </c>
      <c r="B886" s="25">
        <v>45288</v>
      </c>
      <c r="C886" t="s">
        <v>257</v>
      </c>
      <c r="D886" t="s">
        <v>32</v>
      </c>
      <c r="E886" t="s">
        <v>27</v>
      </c>
      <c r="G886" s="30">
        <v>1.6</v>
      </c>
      <c r="H886" t="s">
        <v>308</v>
      </c>
      <c r="J886" t="s">
        <v>15</v>
      </c>
      <c r="K886" t="s">
        <v>307</v>
      </c>
      <c r="L886" s="26">
        <v>996750</v>
      </c>
      <c r="M886">
        <v>30</v>
      </c>
    </row>
    <row r="887" spans="1:13" x14ac:dyDescent="0.25">
      <c r="A887" t="s">
        <v>175</v>
      </c>
      <c r="B887" s="25">
        <v>45503</v>
      </c>
      <c r="C887" t="s">
        <v>257</v>
      </c>
      <c r="D887" t="s">
        <v>32</v>
      </c>
      <c r="E887" t="s">
        <v>27</v>
      </c>
      <c r="F887" t="s">
        <v>258</v>
      </c>
      <c r="G887" s="30">
        <v>1.6</v>
      </c>
      <c r="H887" t="s">
        <v>308</v>
      </c>
      <c r="J887" t="s">
        <v>15</v>
      </c>
      <c r="K887" t="s">
        <v>307</v>
      </c>
      <c r="L887" s="26">
        <v>6208</v>
      </c>
      <c r="M887">
        <v>2</v>
      </c>
    </row>
    <row r="888" spans="1:13" x14ac:dyDescent="0.25">
      <c r="A888" t="s">
        <v>77</v>
      </c>
      <c r="B888" s="25">
        <v>45267</v>
      </c>
      <c r="C888" t="s">
        <v>257</v>
      </c>
      <c r="D888" t="s">
        <v>32</v>
      </c>
      <c r="E888" t="s">
        <v>27</v>
      </c>
      <c r="G888" s="30">
        <v>1.6</v>
      </c>
      <c r="H888" t="s">
        <v>308</v>
      </c>
      <c r="J888" t="s">
        <v>15</v>
      </c>
      <c r="K888" t="s">
        <v>307</v>
      </c>
      <c r="L888" s="26">
        <v>5191200</v>
      </c>
      <c r="M888">
        <v>35</v>
      </c>
    </row>
    <row r="889" spans="1:13" x14ac:dyDescent="0.25">
      <c r="A889" t="s">
        <v>80</v>
      </c>
      <c r="B889" s="25">
        <v>45260</v>
      </c>
      <c r="C889" t="s">
        <v>257</v>
      </c>
      <c r="D889" t="s">
        <v>32</v>
      </c>
      <c r="E889" t="s">
        <v>27</v>
      </c>
      <c r="F889" t="s">
        <v>258</v>
      </c>
      <c r="G889" s="30">
        <v>1.6</v>
      </c>
      <c r="H889" t="s">
        <v>308</v>
      </c>
      <c r="J889" t="s">
        <v>15</v>
      </c>
      <c r="K889" t="s">
        <v>307</v>
      </c>
      <c r="L889" s="26">
        <v>9324900</v>
      </c>
      <c r="M889">
        <v>51</v>
      </c>
    </row>
    <row r="890" spans="1:13" x14ac:dyDescent="0.25">
      <c r="A890" t="s">
        <v>77</v>
      </c>
      <c r="B890" s="25">
        <v>45267</v>
      </c>
      <c r="C890" t="s">
        <v>257</v>
      </c>
      <c r="D890" t="s">
        <v>32</v>
      </c>
      <c r="E890" t="s">
        <v>27</v>
      </c>
      <c r="F890" t="s">
        <v>258</v>
      </c>
      <c r="G890" s="30">
        <v>1.6</v>
      </c>
      <c r="H890" t="s">
        <v>308</v>
      </c>
      <c r="J890" t="s">
        <v>15</v>
      </c>
      <c r="K890" t="s">
        <v>307</v>
      </c>
      <c r="L890" s="26">
        <v>730800</v>
      </c>
      <c r="M890">
        <v>11</v>
      </c>
    </row>
    <row r="891" spans="1:13" x14ac:dyDescent="0.25">
      <c r="A891" t="s">
        <v>86</v>
      </c>
      <c r="B891" s="25">
        <v>45251</v>
      </c>
      <c r="C891" t="s">
        <v>257</v>
      </c>
      <c r="D891" t="s">
        <v>32</v>
      </c>
      <c r="E891" t="s">
        <v>27</v>
      </c>
      <c r="G891" s="30">
        <v>1.6</v>
      </c>
      <c r="H891" t="s">
        <v>308</v>
      </c>
      <c r="J891" t="s">
        <v>15</v>
      </c>
      <c r="K891" t="s">
        <v>307</v>
      </c>
      <c r="L891" s="26">
        <v>5098500</v>
      </c>
      <c r="M891">
        <v>125</v>
      </c>
    </row>
    <row r="892" spans="1:13" x14ac:dyDescent="0.25">
      <c r="A892" t="s">
        <v>83</v>
      </c>
      <c r="B892" s="25">
        <v>45252</v>
      </c>
      <c r="C892" t="s">
        <v>257</v>
      </c>
      <c r="D892" t="s">
        <v>32</v>
      </c>
      <c r="E892" t="s">
        <v>27</v>
      </c>
      <c r="F892" t="s">
        <v>258</v>
      </c>
      <c r="G892" s="30">
        <v>1.6</v>
      </c>
      <c r="H892" t="s">
        <v>308</v>
      </c>
      <c r="J892" t="s">
        <v>15</v>
      </c>
      <c r="K892" t="s">
        <v>307</v>
      </c>
      <c r="L892" s="26">
        <v>61157250</v>
      </c>
      <c r="M892">
        <v>146</v>
      </c>
    </row>
    <row r="893" spans="1:13" x14ac:dyDescent="0.25">
      <c r="A893" t="s">
        <v>66</v>
      </c>
      <c r="B893" s="25">
        <v>45335</v>
      </c>
      <c r="C893" t="s">
        <v>257</v>
      </c>
      <c r="D893" t="s">
        <v>32</v>
      </c>
      <c r="E893" t="s">
        <v>27</v>
      </c>
      <c r="F893" t="s">
        <v>258</v>
      </c>
      <c r="G893" s="30">
        <v>1.6</v>
      </c>
      <c r="H893" t="s">
        <v>308</v>
      </c>
      <c r="J893" t="s">
        <v>15</v>
      </c>
      <c r="K893" t="s">
        <v>307</v>
      </c>
      <c r="L893" s="26">
        <v>4968000</v>
      </c>
      <c r="M893">
        <v>305</v>
      </c>
    </row>
    <row r="894" spans="1:13" x14ac:dyDescent="0.25">
      <c r="A894" t="s">
        <v>209</v>
      </c>
      <c r="B894" s="25">
        <v>45572</v>
      </c>
      <c r="C894" t="s">
        <v>257</v>
      </c>
      <c r="D894" t="s">
        <v>32</v>
      </c>
      <c r="E894" t="s">
        <v>27</v>
      </c>
      <c r="F894" t="s">
        <v>258</v>
      </c>
      <c r="G894" s="30">
        <v>1.6</v>
      </c>
      <c r="H894" t="s">
        <v>308</v>
      </c>
      <c r="J894" t="s">
        <v>15</v>
      </c>
      <c r="K894" t="s">
        <v>307</v>
      </c>
      <c r="L894" s="26">
        <v>937000</v>
      </c>
      <c r="M894">
        <v>12</v>
      </c>
    </row>
    <row r="895" spans="1:13" x14ac:dyDescent="0.25">
      <c r="A895" t="s">
        <v>205</v>
      </c>
      <c r="B895" s="25">
        <v>45566</v>
      </c>
      <c r="C895" t="s">
        <v>257</v>
      </c>
      <c r="D895" t="s">
        <v>32</v>
      </c>
      <c r="E895" t="s">
        <v>27</v>
      </c>
      <c r="G895" s="30">
        <v>1.6</v>
      </c>
      <c r="H895" t="s">
        <v>308</v>
      </c>
      <c r="J895" t="s">
        <v>15</v>
      </c>
      <c r="K895" t="s">
        <v>307</v>
      </c>
      <c r="L895" s="26">
        <v>292790</v>
      </c>
      <c r="M895">
        <v>161</v>
      </c>
    </row>
    <row r="896" spans="1:13" x14ac:dyDescent="0.25">
      <c r="A896" t="s">
        <v>83</v>
      </c>
      <c r="B896" s="25">
        <v>45252</v>
      </c>
      <c r="C896" t="s">
        <v>257</v>
      </c>
      <c r="D896" t="s">
        <v>32</v>
      </c>
      <c r="E896" t="s">
        <v>27</v>
      </c>
      <c r="G896" s="30">
        <v>1.6</v>
      </c>
      <c r="H896" t="s">
        <v>308</v>
      </c>
      <c r="J896" t="s">
        <v>15</v>
      </c>
      <c r="K896" t="s">
        <v>307</v>
      </c>
      <c r="L896" s="26">
        <v>14012900</v>
      </c>
      <c r="M896">
        <v>471</v>
      </c>
    </row>
    <row r="897" spans="1:13" x14ac:dyDescent="0.25">
      <c r="A897" t="s">
        <v>92</v>
      </c>
      <c r="B897" s="25">
        <v>45198</v>
      </c>
      <c r="C897" t="s">
        <v>257</v>
      </c>
      <c r="D897" t="s">
        <v>32</v>
      </c>
      <c r="E897" t="s">
        <v>27</v>
      </c>
      <c r="G897" s="30">
        <v>1.6</v>
      </c>
      <c r="H897" t="s">
        <v>308</v>
      </c>
      <c r="J897" t="s">
        <v>15</v>
      </c>
      <c r="K897" t="s">
        <v>307</v>
      </c>
      <c r="L897" s="26">
        <v>10638982.800000001</v>
      </c>
      <c r="M897">
        <v>488</v>
      </c>
    </row>
    <row r="898" spans="1:13" x14ac:dyDescent="0.25">
      <c r="A898" t="s">
        <v>209</v>
      </c>
      <c r="B898" s="25">
        <v>45572</v>
      </c>
      <c r="C898" t="s">
        <v>257</v>
      </c>
      <c r="D898" t="s">
        <v>32</v>
      </c>
      <c r="E898" t="s">
        <v>27</v>
      </c>
      <c r="G898" s="30">
        <v>1.6</v>
      </c>
      <c r="H898" t="s">
        <v>308</v>
      </c>
      <c r="J898" t="s">
        <v>15</v>
      </c>
      <c r="K898" t="s">
        <v>307</v>
      </c>
      <c r="L898" s="26">
        <v>673000</v>
      </c>
      <c r="M898">
        <v>23</v>
      </c>
    </row>
    <row r="899" spans="1:13" x14ac:dyDescent="0.25">
      <c r="A899" t="s">
        <v>169</v>
      </c>
      <c r="B899" s="25">
        <v>45490</v>
      </c>
      <c r="C899" t="s">
        <v>257</v>
      </c>
      <c r="D899" t="s">
        <v>32</v>
      </c>
      <c r="E899" t="s">
        <v>27</v>
      </c>
      <c r="F899" t="s">
        <v>258</v>
      </c>
      <c r="G899" s="30">
        <v>1.6</v>
      </c>
      <c r="H899" t="s">
        <v>308</v>
      </c>
      <c r="J899" t="s">
        <v>15</v>
      </c>
      <c r="K899" t="s">
        <v>307</v>
      </c>
      <c r="L899" s="26">
        <v>19800</v>
      </c>
      <c r="M899">
        <v>1</v>
      </c>
    </row>
    <row r="900" spans="1:13" x14ac:dyDescent="0.25">
      <c r="A900" t="s">
        <v>89</v>
      </c>
      <c r="B900" s="25">
        <v>45232</v>
      </c>
      <c r="C900" t="s">
        <v>257</v>
      </c>
      <c r="D900" t="s">
        <v>32</v>
      </c>
      <c r="E900" t="s">
        <v>27</v>
      </c>
      <c r="F900" t="s">
        <v>258</v>
      </c>
      <c r="G900" s="30">
        <v>1.6</v>
      </c>
      <c r="H900" t="s">
        <v>308</v>
      </c>
      <c r="J900" t="s">
        <v>15</v>
      </c>
      <c r="K900" t="s">
        <v>307</v>
      </c>
      <c r="L900" s="26">
        <v>19088325</v>
      </c>
      <c r="M900">
        <v>151</v>
      </c>
    </row>
    <row r="901" spans="1:13" x14ac:dyDescent="0.25">
      <c r="A901" t="s">
        <v>80</v>
      </c>
      <c r="B901" s="25">
        <v>45260</v>
      </c>
      <c r="C901" t="s">
        <v>257</v>
      </c>
      <c r="D901" t="s">
        <v>32</v>
      </c>
      <c r="E901" t="s">
        <v>27</v>
      </c>
      <c r="G901" s="30">
        <v>1.6</v>
      </c>
      <c r="H901" t="s">
        <v>308</v>
      </c>
      <c r="J901" t="s">
        <v>15</v>
      </c>
      <c r="K901" t="s">
        <v>307</v>
      </c>
      <c r="L901" s="26">
        <v>6453900</v>
      </c>
      <c r="M901">
        <v>65</v>
      </c>
    </row>
    <row r="902" spans="1:13" x14ac:dyDescent="0.25">
      <c r="A902" t="s">
        <v>86</v>
      </c>
      <c r="B902" s="25">
        <v>45251</v>
      </c>
      <c r="C902" t="s">
        <v>257</v>
      </c>
      <c r="D902" t="s">
        <v>32</v>
      </c>
      <c r="E902" t="s">
        <v>27</v>
      </c>
      <c r="F902" t="s">
        <v>258</v>
      </c>
      <c r="G902" s="30">
        <v>1.6</v>
      </c>
      <c r="H902" t="s">
        <v>308</v>
      </c>
      <c r="J902" t="s">
        <v>15</v>
      </c>
      <c r="K902" t="s">
        <v>307</v>
      </c>
      <c r="L902" s="26">
        <v>7550750</v>
      </c>
      <c r="M902">
        <v>38</v>
      </c>
    </row>
    <row r="903" spans="1:13" x14ac:dyDescent="0.25">
      <c r="A903" t="s">
        <v>54</v>
      </c>
      <c r="B903" s="25">
        <v>45212</v>
      </c>
      <c r="C903" t="s">
        <v>257</v>
      </c>
      <c r="D903" t="s">
        <v>32</v>
      </c>
      <c r="E903" t="s">
        <v>27</v>
      </c>
      <c r="G903" s="30">
        <v>1.6</v>
      </c>
      <c r="H903" t="s">
        <v>308</v>
      </c>
      <c r="J903" t="s">
        <v>15</v>
      </c>
      <c r="K903" t="s">
        <v>307</v>
      </c>
      <c r="L903" s="26">
        <v>19166481</v>
      </c>
      <c r="M903">
        <v>2511</v>
      </c>
    </row>
    <row r="904" spans="1:13" x14ac:dyDescent="0.25">
      <c r="A904" t="s">
        <v>164</v>
      </c>
      <c r="B904" s="25">
        <v>45478</v>
      </c>
      <c r="C904" t="s">
        <v>257</v>
      </c>
      <c r="D904" t="s">
        <v>32</v>
      </c>
      <c r="E904" t="s">
        <v>27</v>
      </c>
      <c r="G904" s="30">
        <v>1.6</v>
      </c>
      <c r="H904" t="s">
        <v>308</v>
      </c>
      <c r="J904" t="s">
        <v>15</v>
      </c>
      <c r="K904" t="s">
        <v>307</v>
      </c>
      <c r="L904" s="26">
        <v>1855800</v>
      </c>
      <c r="M904">
        <v>357</v>
      </c>
    </row>
    <row r="905" spans="1:13" x14ac:dyDescent="0.25">
      <c r="A905" t="s">
        <v>63</v>
      </c>
      <c r="B905" s="25">
        <v>45344</v>
      </c>
      <c r="C905" t="s">
        <v>257</v>
      </c>
      <c r="D905" t="s">
        <v>32</v>
      </c>
      <c r="E905" t="s">
        <v>27</v>
      </c>
      <c r="F905" t="s">
        <v>258</v>
      </c>
      <c r="G905" s="30">
        <v>1.6</v>
      </c>
      <c r="H905" t="s">
        <v>308</v>
      </c>
      <c r="J905" t="s">
        <v>15</v>
      </c>
      <c r="K905" t="s">
        <v>307</v>
      </c>
      <c r="L905" s="26">
        <v>11535850</v>
      </c>
      <c r="M905">
        <v>30</v>
      </c>
    </row>
    <row r="906" spans="1:13" x14ac:dyDescent="0.25">
      <c r="A906" t="s">
        <v>54</v>
      </c>
      <c r="B906" s="25">
        <v>45401</v>
      </c>
      <c r="C906" t="s">
        <v>257</v>
      </c>
      <c r="D906" t="s">
        <v>32</v>
      </c>
      <c r="E906" t="s">
        <v>27</v>
      </c>
      <c r="G906" s="30">
        <v>1.6</v>
      </c>
      <c r="H906" t="s">
        <v>308</v>
      </c>
      <c r="J906" t="s">
        <v>15</v>
      </c>
      <c r="K906" t="s">
        <v>307</v>
      </c>
      <c r="L906" s="26">
        <v>2402595</v>
      </c>
      <c r="M906">
        <v>351</v>
      </c>
    </row>
    <row r="907" spans="1:13" x14ac:dyDescent="0.25">
      <c r="A907" t="s">
        <v>50</v>
      </c>
      <c r="B907" s="25">
        <v>45408</v>
      </c>
      <c r="C907" t="s">
        <v>257</v>
      </c>
      <c r="D907" t="s">
        <v>32</v>
      </c>
      <c r="E907" t="s">
        <v>27</v>
      </c>
      <c r="G907" s="30">
        <v>1.6</v>
      </c>
      <c r="H907" t="s">
        <v>308</v>
      </c>
      <c r="J907" t="s">
        <v>15</v>
      </c>
      <c r="K907" t="s">
        <v>307</v>
      </c>
      <c r="L907" s="26">
        <v>6577500</v>
      </c>
      <c r="M907">
        <v>1061</v>
      </c>
    </row>
    <row r="908" spans="1:13" x14ac:dyDescent="0.25">
      <c r="A908" t="s">
        <v>60</v>
      </c>
      <c r="B908" s="25">
        <v>45380</v>
      </c>
      <c r="C908" t="s">
        <v>257</v>
      </c>
      <c r="D908" t="s">
        <v>32</v>
      </c>
      <c r="E908" t="s">
        <v>27</v>
      </c>
      <c r="F908" t="s">
        <v>258</v>
      </c>
      <c r="G908" s="30">
        <v>1.6</v>
      </c>
      <c r="H908" t="s">
        <v>308</v>
      </c>
      <c r="J908" t="s">
        <v>15</v>
      </c>
      <c r="K908" t="s">
        <v>307</v>
      </c>
      <c r="L908" s="26">
        <v>10657500</v>
      </c>
      <c r="M908">
        <v>242</v>
      </c>
    </row>
    <row r="909" spans="1:13" x14ac:dyDescent="0.25">
      <c r="A909" t="s">
        <v>69</v>
      </c>
      <c r="B909" s="25">
        <v>45328</v>
      </c>
      <c r="C909" t="s">
        <v>257</v>
      </c>
      <c r="D909" t="s">
        <v>32</v>
      </c>
      <c r="E909" t="s">
        <v>27</v>
      </c>
      <c r="G909" s="30">
        <v>1.6</v>
      </c>
      <c r="H909" t="s">
        <v>308</v>
      </c>
      <c r="J909" t="s">
        <v>15</v>
      </c>
      <c r="K909" t="s">
        <v>307</v>
      </c>
      <c r="L909" s="26">
        <v>4155730</v>
      </c>
      <c r="M909">
        <v>351</v>
      </c>
    </row>
    <row r="910" spans="1:13" x14ac:dyDescent="0.25">
      <c r="A910" t="s">
        <v>63</v>
      </c>
      <c r="B910" s="25">
        <v>45344</v>
      </c>
      <c r="C910" t="s">
        <v>257</v>
      </c>
      <c r="D910" t="s">
        <v>32</v>
      </c>
      <c r="E910" t="s">
        <v>27</v>
      </c>
      <c r="G910" s="30">
        <v>1.6</v>
      </c>
      <c r="H910" t="s">
        <v>308</v>
      </c>
      <c r="J910" t="s">
        <v>15</v>
      </c>
      <c r="K910" t="s">
        <v>307</v>
      </c>
      <c r="L910" s="26">
        <v>1563700</v>
      </c>
      <c r="M910">
        <v>54</v>
      </c>
    </row>
    <row r="911" spans="1:13" x14ac:dyDescent="0.25">
      <c r="A911" t="s">
        <v>50</v>
      </c>
      <c r="B911" s="25">
        <v>45408</v>
      </c>
      <c r="C911" t="s">
        <v>257</v>
      </c>
      <c r="D911" t="s">
        <v>32</v>
      </c>
      <c r="E911" t="s">
        <v>27</v>
      </c>
      <c r="F911" t="s">
        <v>258</v>
      </c>
      <c r="G911" s="30">
        <v>1.6</v>
      </c>
      <c r="H911" t="s">
        <v>308</v>
      </c>
      <c r="J911" t="s">
        <v>15</v>
      </c>
      <c r="K911" t="s">
        <v>307</v>
      </c>
      <c r="L911" s="26">
        <v>24025000</v>
      </c>
      <c r="M911">
        <v>362</v>
      </c>
    </row>
    <row r="912" spans="1:13" x14ac:dyDescent="0.25">
      <c r="A912" t="s">
        <v>54</v>
      </c>
      <c r="B912" s="25">
        <v>45401</v>
      </c>
      <c r="C912" t="s">
        <v>257</v>
      </c>
      <c r="D912" t="s">
        <v>32</v>
      </c>
      <c r="E912" t="s">
        <v>27</v>
      </c>
      <c r="F912" t="s">
        <v>258</v>
      </c>
      <c r="G912" s="30">
        <v>1.6</v>
      </c>
      <c r="H912" t="s">
        <v>308</v>
      </c>
      <c r="J912" t="s">
        <v>15</v>
      </c>
      <c r="K912" t="s">
        <v>307</v>
      </c>
      <c r="L912" s="26">
        <v>26076675</v>
      </c>
      <c r="M912">
        <v>126</v>
      </c>
    </row>
    <row r="913" spans="1:13" x14ac:dyDescent="0.25">
      <c r="A913" t="s">
        <v>30</v>
      </c>
      <c r="B913" s="25">
        <v>45447</v>
      </c>
      <c r="C913" t="s">
        <v>257</v>
      </c>
      <c r="D913" t="s">
        <v>32</v>
      </c>
      <c r="E913" t="s">
        <v>27</v>
      </c>
      <c r="F913" t="s">
        <v>258</v>
      </c>
      <c r="G913" s="30">
        <v>1.6</v>
      </c>
      <c r="H913" t="s">
        <v>308</v>
      </c>
      <c r="J913" t="s">
        <v>15</v>
      </c>
      <c r="K913" t="s">
        <v>307</v>
      </c>
      <c r="L913" s="26">
        <v>6777300</v>
      </c>
      <c r="M913">
        <v>80</v>
      </c>
    </row>
    <row r="914" spans="1:13" x14ac:dyDescent="0.25">
      <c r="A914" t="s">
        <v>217</v>
      </c>
      <c r="B914" s="25">
        <v>45595</v>
      </c>
      <c r="C914" t="s">
        <v>257</v>
      </c>
      <c r="D914" t="s">
        <v>32</v>
      </c>
      <c r="E914" t="s">
        <v>27</v>
      </c>
      <c r="G914" s="30">
        <v>1.6</v>
      </c>
      <c r="H914" t="s">
        <v>308</v>
      </c>
      <c r="J914" t="s">
        <v>15</v>
      </c>
      <c r="K914" t="s">
        <v>307</v>
      </c>
      <c r="L914" s="26">
        <v>19550</v>
      </c>
      <c r="M914">
        <v>5</v>
      </c>
    </row>
    <row r="915" spans="1:13" x14ac:dyDescent="0.25">
      <c r="A915" t="s">
        <v>172</v>
      </c>
      <c r="B915" s="25">
        <v>45485</v>
      </c>
      <c r="C915" t="s">
        <v>257</v>
      </c>
      <c r="D915" t="s">
        <v>32</v>
      </c>
      <c r="E915" t="s">
        <v>27</v>
      </c>
      <c r="F915" t="s">
        <v>258</v>
      </c>
      <c r="G915" s="30">
        <v>1.6</v>
      </c>
      <c r="H915" t="s">
        <v>308</v>
      </c>
      <c r="J915" t="s">
        <v>15</v>
      </c>
      <c r="K915" t="s">
        <v>307</v>
      </c>
      <c r="L915" s="26">
        <v>1956000</v>
      </c>
      <c r="M915">
        <v>24</v>
      </c>
    </row>
    <row r="916" spans="1:13" x14ac:dyDescent="0.25">
      <c r="A916" t="s">
        <v>104</v>
      </c>
      <c r="B916" s="25">
        <v>45041</v>
      </c>
      <c r="C916" t="s">
        <v>257</v>
      </c>
      <c r="D916" t="s">
        <v>32</v>
      </c>
      <c r="E916" t="s">
        <v>27</v>
      </c>
      <c r="G916" s="30">
        <v>1.6</v>
      </c>
      <c r="H916" t="s">
        <v>308</v>
      </c>
      <c r="J916" t="s">
        <v>15</v>
      </c>
      <c r="K916" t="s">
        <v>307</v>
      </c>
      <c r="L916" s="26">
        <v>1099620</v>
      </c>
      <c r="M916">
        <v>49</v>
      </c>
    </row>
    <row r="917" spans="1:13" x14ac:dyDescent="0.25">
      <c r="A917" t="s">
        <v>83</v>
      </c>
      <c r="B917" s="25">
        <v>45468</v>
      </c>
      <c r="C917" t="s">
        <v>257</v>
      </c>
      <c r="D917" t="s">
        <v>32</v>
      </c>
      <c r="E917" t="s">
        <v>27</v>
      </c>
      <c r="G917" s="30">
        <v>1.6</v>
      </c>
      <c r="H917" t="s">
        <v>308</v>
      </c>
      <c r="J917" t="s">
        <v>15</v>
      </c>
      <c r="K917" t="s">
        <v>307</v>
      </c>
      <c r="L917" s="26">
        <v>1826550</v>
      </c>
      <c r="M917">
        <v>115</v>
      </c>
    </row>
    <row r="918" spans="1:13" x14ac:dyDescent="0.25">
      <c r="A918" t="s">
        <v>66</v>
      </c>
      <c r="B918" s="25">
        <v>45335</v>
      </c>
      <c r="C918" t="s">
        <v>257</v>
      </c>
      <c r="D918" t="s">
        <v>32</v>
      </c>
      <c r="E918" t="s">
        <v>27</v>
      </c>
      <c r="G918" s="30">
        <v>1.6</v>
      </c>
      <c r="H918" t="s">
        <v>308</v>
      </c>
      <c r="J918" t="s">
        <v>15</v>
      </c>
      <c r="K918" t="s">
        <v>307</v>
      </c>
      <c r="L918" s="26">
        <v>6858000</v>
      </c>
      <c r="M918">
        <v>717</v>
      </c>
    </row>
    <row r="919" spans="1:13" x14ac:dyDescent="0.25">
      <c r="A919" t="s">
        <v>205</v>
      </c>
      <c r="B919" s="25">
        <v>45566</v>
      </c>
      <c r="C919" t="s">
        <v>257</v>
      </c>
      <c r="D919" t="s">
        <v>32</v>
      </c>
      <c r="E919" t="s">
        <v>27</v>
      </c>
      <c r="F919" t="s">
        <v>258</v>
      </c>
      <c r="G919" s="30">
        <v>1.6</v>
      </c>
      <c r="H919" t="s">
        <v>308</v>
      </c>
      <c r="J919" t="s">
        <v>15</v>
      </c>
      <c r="K919" t="s">
        <v>307</v>
      </c>
      <c r="L919" s="26">
        <v>7441730</v>
      </c>
      <c r="M919">
        <v>83</v>
      </c>
    </row>
    <row r="920" spans="1:13" x14ac:dyDescent="0.25">
      <c r="A920" t="s">
        <v>164</v>
      </c>
      <c r="B920" s="25">
        <v>45478</v>
      </c>
      <c r="C920" t="s">
        <v>257</v>
      </c>
      <c r="D920" t="s">
        <v>32</v>
      </c>
      <c r="E920" t="s">
        <v>27</v>
      </c>
      <c r="F920" t="s">
        <v>258</v>
      </c>
      <c r="G920" s="30">
        <v>1.6</v>
      </c>
      <c r="H920" t="s">
        <v>308</v>
      </c>
      <c r="J920" t="s">
        <v>15</v>
      </c>
      <c r="K920" t="s">
        <v>307</v>
      </c>
      <c r="L920" s="26">
        <v>4763000</v>
      </c>
      <c r="M920">
        <v>96</v>
      </c>
    </row>
    <row r="921" spans="1:13" x14ac:dyDescent="0.25">
      <c r="A921" t="s">
        <v>175</v>
      </c>
      <c r="B921" s="25">
        <v>45503</v>
      </c>
      <c r="C921" t="s">
        <v>257</v>
      </c>
      <c r="D921" t="s">
        <v>32</v>
      </c>
      <c r="E921" t="s">
        <v>27</v>
      </c>
      <c r="G921" s="30">
        <v>1.6</v>
      </c>
      <c r="H921" t="s">
        <v>308</v>
      </c>
      <c r="J921" t="s">
        <v>15</v>
      </c>
      <c r="K921" t="s">
        <v>307</v>
      </c>
      <c r="L921" s="26">
        <v>15908</v>
      </c>
      <c r="M921">
        <v>11</v>
      </c>
    </row>
    <row r="922" spans="1:13" x14ac:dyDescent="0.25">
      <c r="A922" t="s">
        <v>60</v>
      </c>
      <c r="B922" s="25">
        <v>45380</v>
      </c>
      <c r="C922" t="s">
        <v>257</v>
      </c>
      <c r="D922" t="s">
        <v>32</v>
      </c>
      <c r="E922" t="s">
        <v>27</v>
      </c>
      <c r="G922" s="30">
        <v>1.6</v>
      </c>
      <c r="H922" t="s">
        <v>308</v>
      </c>
      <c r="J922" t="s">
        <v>15</v>
      </c>
      <c r="K922" t="s">
        <v>307</v>
      </c>
      <c r="L922" s="26">
        <v>4936750</v>
      </c>
      <c r="M922">
        <v>736</v>
      </c>
    </row>
    <row r="923" spans="1:13" x14ac:dyDescent="0.25">
      <c r="A923" t="s">
        <v>57</v>
      </c>
      <c r="B923" s="25">
        <v>45394</v>
      </c>
      <c r="C923" t="s">
        <v>257</v>
      </c>
      <c r="D923" t="s">
        <v>32</v>
      </c>
      <c r="E923" t="s">
        <v>27</v>
      </c>
      <c r="F923" t="s">
        <v>258</v>
      </c>
      <c r="G923" s="30">
        <v>1.6</v>
      </c>
      <c r="H923" t="s">
        <v>308</v>
      </c>
      <c r="J923" t="s">
        <v>15</v>
      </c>
      <c r="K923" t="s">
        <v>307</v>
      </c>
      <c r="L923" s="26">
        <v>10847600</v>
      </c>
      <c r="M923">
        <v>150</v>
      </c>
    </row>
    <row r="924" spans="1:13" x14ac:dyDescent="0.25">
      <c r="A924" t="s">
        <v>211</v>
      </c>
      <c r="B924" s="25">
        <v>45582</v>
      </c>
      <c r="C924" t="s">
        <v>257</v>
      </c>
      <c r="D924" t="s">
        <v>32</v>
      </c>
      <c r="E924" t="s">
        <v>27</v>
      </c>
      <c r="G924" s="30">
        <v>1.6</v>
      </c>
      <c r="H924" t="s">
        <v>308</v>
      </c>
      <c r="J924" t="s">
        <v>15</v>
      </c>
      <c r="K924" t="s">
        <v>307</v>
      </c>
      <c r="L924" s="26">
        <v>1255100</v>
      </c>
      <c r="M924">
        <v>396</v>
      </c>
    </row>
    <row r="925" spans="1:13" x14ac:dyDescent="0.25">
      <c r="A925" t="s">
        <v>74</v>
      </c>
      <c r="B925" s="25">
        <v>45275</v>
      </c>
      <c r="C925" t="s">
        <v>257</v>
      </c>
      <c r="D925" t="s">
        <v>32</v>
      </c>
      <c r="E925" t="s">
        <v>27</v>
      </c>
      <c r="F925" t="s">
        <v>258</v>
      </c>
      <c r="G925" s="30">
        <v>1.6</v>
      </c>
      <c r="H925" t="s">
        <v>308</v>
      </c>
      <c r="J925" t="s">
        <v>15</v>
      </c>
      <c r="K925" t="s">
        <v>307</v>
      </c>
      <c r="L925" s="26">
        <v>28324500</v>
      </c>
      <c r="M925">
        <v>176</v>
      </c>
    </row>
    <row r="926" spans="1:13" x14ac:dyDescent="0.25">
      <c r="A926" t="s">
        <v>57</v>
      </c>
      <c r="B926" s="25">
        <v>45394</v>
      </c>
      <c r="C926" t="s">
        <v>257</v>
      </c>
      <c r="D926" t="s">
        <v>32</v>
      </c>
      <c r="E926" t="s">
        <v>27</v>
      </c>
      <c r="G926" s="30">
        <v>1.6</v>
      </c>
      <c r="H926" t="s">
        <v>308</v>
      </c>
      <c r="J926" t="s">
        <v>15</v>
      </c>
      <c r="K926" t="s">
        <v>307</v>
      </c>
      <c r="L926" s="26">
        <v>2756550</v>
      </c>
      <c r="M926">
        <v>361</v>
      </c>
    </row>
    <row r="927" spans="1:13" x14ac:dyDescent="0.25">
      <c r="A927" t="s">
        <v>69</v>
      </c>
      <c r="B927" s="25">
        <v>45328</v>
      </c>
      <c r="C927" t="s">
        <v>257</v>
      </c>
      <c r="D927" t="s">
        <v>32</v>
      </c>
      <c r="E927" t="s">
        <v>27</v>
      </c>
      <c r="F927" t="s">
        <v>258</v>
      </c>
      <c r="G927" s="30">
        <v>1.6</v>
      </c>
      <c r="H927" t="s">
        <v>308</v>
      </c>
      <c r="J927" t="s">
        <v>15</v>
      </c>
      <c r="K927" t="s">
        <v>307</v>
      </c>
      <c r="L927" s="26">
        <v>5015390</v>
      </c>
      <c r="M927">
        <v>78</v>
      </c>
    </row>
    <row r="928" spans="1:13" x14ac:dyDescent="0.25">
      <c r="A928" t="s">
        <v>30</v>
      </c>
      <c r="B928" s="25">
        <v>45447</v>
      </c>
      <c r="C928" t="s">
        <v>257</v>
      </c>
      <c r="D928" t="s">
        <v>32</v>
      </c>
      <c r="E928" t="s">
        <v>27</v>
      </c>
      <c r="G928" s="30">
        <v>1.6</v>
      </c>
      <c r="H928" t="s">
        <v>308</v>
      </c>
      <c r="J928" t="s">
        <v>15</v>
      </c>
      <c r="K928" t="s">
        <v>307</v>
      </c>
      <c r="L928" s="26">
        <v>1146300</v>
      </c>
      <c r="M928">
        <v>243</v>
      </c>
    </row>
    <row r="929" spans="1:13" x14ac:dyDescent="0.25">
      <c r="A929" t="s">
        <v>54</v>
      </c>
      <c r="B929" s="25">
        <v>45212</v>
      </c>
      <c r="C929" t="s">
        <v>257</v>
      </c>
      <c r="D929" t="s">
        <v>32</v>
      </c>
      <c r="E929" t="s">
        <v>27</v>
      </c>
      <c r="F929" t="s">
        <v>258</v>
      </c>
      <c r="G929" s="30">
        <v>1.6</v>
      </c>
      <c r="H929" t="s">
        <v>308</v>
      </c>
      <c r="J929" t="s">
        <v>15</v>
      </c>
      <c r="K929" t="s">
        <v>307</v>
      </c>
      <c r="L929" s="26">
        <v>12127527</v>
      </c>
      <c r="M929">
        <v>511</v>
      </c>
    </row>
    <row r="930" spans="1:13" x14ac:dyDescent="0.25">
      <c r="A930" t="s">
        <v>101</v>
      </c>
      <c r="B930" s="25">
        <v>45079</v>
      </c>
      <c r="C930" t="s">
        <v>257</v>
      </c>
      <c r="D930" t="s">
        <v>32</v>
      </c>
      <c r="E930" t="s">
        <v>27</v>
      </c>
      <c r="G930" s="30">
        <v>1.6</v>
      </c>
      <c r="H930" t="s">
        <v>308</v>
      </c>
      <c r="J930" t="s">
        <v>15</v>
      </c>
      <c r="K930" t="s">
        <v>307</v>
      </c>
      <c r="L930" s="26">
        <v>214872.75</v>
      </c>
      <c r="M930">
        <v>20</v>
      </c>
    </row>
    <row r="931" spans="1:13" x14ac:dyDescent="0.25">
      <c r="A931" t="s">
        <v>83</v>
      </c>
      <c r="B931" s="25">
        <v>45468</v>
      </c>
      <c r="C931" t="s">
        <v>257</v>
      </c>
      <c r="D931" t="s">
        <v>32</v>
      </c>
      <c r="E931" t="s">
        <v>27</v>
      </c>
      <c r="F931" t="s">
        <v>258</v>
      </c>
      <c r="G931" s="30">
        <v>1.6</v>
      </c>
      <c r="H931" t="s">
        <v>308</v>
      </c>
      <c r="J931" t="s">
        <v>15</v>
      </c>
      <c r="K931" t="s">
        <v>307</v>
      </c>
      <c r="L931" s="26">
        <v>83259900</v>
      </c>
      <c r="M931">
        <v>54</v>
      </c>
    </row>
    <row r="932" spans="1:13" x14ac:dyDescent="0.25">
      <c r="A932" t="s">
        <v>211</v>
      </c>
      <c r="B932" s="25">
        <v>45582</v>
      </c>
      <c r="C932" t="s">
        <v>257</v>
      </c>
      <c r="D932" t="s">
        <v>32</v>
      </c>
      <c r="E932" t="s">
        <v>27</v>
      </c>
      <c r="F932" t="s">
        <v>258</v>
      </c>
      <c r="G932" s="30">
        <v>1.6</v>
      </c>
      <c r="H932" t="s">
        <v>308</v>
      </c>
      <c r="J932" t="s">
        <v>15</v>
      </c>
      <c r="K932" t="s">
        <v>307</v>
      </c>
      <c r="L932" s="26">
        <v>3240300</v>
      </c>
      <c r="M932">
        <v>105</v>
      </c>
    </row>
    <row r="933" spans="1:13" x14ac:dyDescent="0.25">
      <c r="A933" t="s">
        <v>172</v>
      </c>
      <c r="B933" s="25">
        <v>45485</v>
      </c>
      <c r="C933" t="s">
        <v>257</v>
      </c>
      <c r="D933" t="s">
        <v>32</v>
      </c>
      <c r="E933" t="s">
        <v>27</v>
      </c>
      <c r="G933" s="30">
        <v>1.6</v>
      </c>
      <c r="H933" t="s">
        <v>308</v>
      </c>
      <c r="J933" t="s">
        <v>15</v>
      </c>
      <c r="K933" t="s">
        <v>307</v>
      </c>
      <c r="L933" s="26">
        <v>459200</v>
      </c>
      <c r="M933">
        <v>68</v>
      </c>
    </row>
    <row r="934" spans="1:13" x14ac:dyDescent="0.25">
      <c r="A934" t="s">
        <v>104</v>
      </c>
      <c r="B934" s="25">
        <v>45041</v>
      </c>
      <c r="C934" t="s">
        <v>257</v>
      </c>
      <c r="D934" t="s">
        <v>32</v>
      </c>
      <c r="E934" t="s">
        <v>27</v>
      </c>
      <c r="F934" t="s">
        <v>258</v>
      </c>
      <c r="G934" s="30">
        <v>1.6</v>
      </c>
      <c r="H934" t="s">
        <v>308</v>
      </c>
      <c r="J934" t="s">
        <v>15</v>
      </c>
      <c r="K934" t="s">
        <v>307</v>
      </c>
      <c r="L934" s="26">
        <v>460767.6</v>
      </c>
      <c r="M934">
        <v>15</v>
      </c>
    </row>
    <row r="935" spans="1:13" x14ac:dyDescent="0.25">
      <c r="A935" t="s">
        <v>89</v>
      </c>
      <c r="B935" s="25">
        <v>45232</v>
      </c>
      <c r="C935" t="s">
        <v>257</v>
      </c>
      <c r="D935" t="s">
        <v>32</v>
      </c>
      <c r="E935" t="s">
        <v>27</v>
      </c>
      <c r="G935" s="30">
        <v>1.6</v>
      </c>
      <c r="H935" t="s">
        <v>308</v>
      </c>
      <c r="J935" t="s">
        <v>15</v>
      </c>
      <c r="K935" t="s">
        <v>307</v>
      </c>
      <c r="L935" s="26">
        <v>11103075</v>
      </c>
      <c r="M935">
        <v>534</v>
      </c>
    </row>
    <row r="936" spans="1:13" x14ac:dyDescent="0.25">
      <c r="A936" t="s">
        <v>74</v>
      </c>
      <c r="B936" s="25">
        <v>45275</v>
      </c>
      <c r="C936" t="s">
        <v>257</v>
      </c>
      <c r="D936" t="s">
        <v>32</v>
      </c>
      <c r="E936" t="s">
        <v>27</v>
      </c>
      <c r="G936" s="30">
        <v>1.6</v>
      </c>
      <c r="H936" t="s">
        <v>308</v>
      </c>
      <c r="J936" t="s">
        <v>15</v>
      </c>
      <c r="K936" t="s">
        <v>307</v>
      </c>
      <c r="L936" s="26">
        <v>15865400</v>
      </c>
      <c r="M936">
        <v>484</v>
      </c>
    </row>
    <row r="937" spans="1:13" x14ac:dyDescent="0.25">
      <c r="A937" t="s">
        <v>72</v>
      </c>
      <c r="B937" s="25">
        <v>45288</v>
      </c>
      <c r="C937" t="s">
        <v>257</v>
      </c>
      <c r="D937" t="s">
        <v>32</v>
      </c>
      <c r="E937" t="s">
        <v>27</v>
      </c>
      <c r="F937" t="s">
        <v>258</v>
      </c>
      <c r="G937" s="30">
        <v>1.6</v>
      </c>
      <c r="H937" t="s">
        <v>308</v>
      </c>
      <c r="J937" t="s">
        <v>15</v>
      </c>
      <c r="K937" t="s">
        <v>307</v>
      </c>
      <c r="L937" s="26">
        <v>405750</v>
      </c>
      <c r="M937">
        <v>9</v>
      </c>
    </row>
    <row r="938" spans="1:13" x14ac:dyDescent="0.25">
      <c r="A938" t="s">
        <v>172</v>
      </c>
      <c r="B938" s="25">
        <v>45485</v>
      </c>
      <c r="C938" t="s">
        <v>257</v>
      </c>
      <c r="D938" t="s">
        <v>32</v>
      </c>
      <c r="E938" t="s">
        <v>27</v>
      </c>
      <c r="F938" t="s">
        <v>258</v>
      </c>
      <c r="G938" s="30">
        <v>1.7</v>
      </c>
      <c r="H938" t="s">
        <v>308</v>
      </c>
      <c r="I938">
        <v>1.7</v>
      </c>
      <c r="J938" t="s">
        <v>228</v>
      </c>
      <c r="K938" t="s">
        <v>314</v>
      </c>
      <c r="L938" s="26">
        <v>6686400</v>
      </c>
      <c r="M938">
        <v>1</v>
      </c>
    </row>
    <row r="939" spans="1:13" x14ac:dyDescent="0.25">
      <c r="A939" t="s">
        <v>164</v>
      </c>
      <c r="B939" s="25">
        <v>45478</v>
      </c>
      <c r="C939" t="s">
        <v>257</v>
      </c>
      <c r="D939" t="s">
        <v>32</v>
      </c>
      <c r="E939" t="s">
        <v>27</v>
      </c>
      <c r="F939" t="s">
        <v>258</v>
      </c>
      <c r="G939" s="30">
        <v>1.7</v>
      </c>
      <c r="H939" t="s">
        <v>308</v>
      </c>
      <c r="I939">
        <v>1.7</v>
      </c>
      <c r="J939" t="s">
        <v>228</v>
      </c>
      <c r="K939" t="s">
        <v>314</v>
      </c>
      <c r="L939" s="26">
        <v>368600</v>
      </c>
      <c r="M939">
        <v>1</v>
      </c>
    </row>
    <row r="940" spans="1:13" x14ac:dyDescent="0.25">
      <c r="A940" t="s">
        <v>57</v>
      </c>
      <c r="B940" s="25">
        <v>45394</v>
      </c>
      <c r="C940" t="s">
        <v>257</v>
      </c>
      <c r="D940" t="s">
        <v>32</v>
      </c>
      <c r="E940" t="s">
        <v>27</v>
      </c>
      <c r="G940" s="30">
        <v>1.7</v>
      </c>
      <c r="H940" t="s">
        <v>308</v>
      </c>
      <c r="J940" t="s">
        <v>15</v>
      </c>
      <c r="K940" t="s">
        <v>307</v>
      </c>
      <c r="L940" s="26">
        <v>2481600</v>
      </c>
      <c r="M940">
        <v>273</v>
      </c>
    </row>
    <row r="941" spans="1:13" x14ac:dyDescent="0.25">
      <c r="A941" t="s">
        <v>104</v>
      </c>
      <c r="B941" s="25">
        <v>45041</v>
      </c>
      <c r="C941" t="s">
        <v>257</v>
      </c>
      <c r="D941" t="s">
        <v>32</v>
      </c>
      <c r="E941" t="s">
        <v>27</v>
      </c>
      <c r="F941" t="s">
        <v>258</v>
      </c>
      <c r="G941" s="30">
        <v>1.7</v>
      </c>
      <c r="H941" t="s">
        <v>308</v>
      </c>
      <c r="J941" t="s">
        <v>15</v>
      </c>
      <c r="K941" t="s">
        <v>307</v>
      </c>
      <c r="L941" s="26">
        <v>418928.4</v>
      </c>
      <c r="M941">
        <v>13</v>
      </c>
    </row>
    <row r="942" spans="1:13" x14ac:dyDescent="0.25">
      <c r="A942" t="s">
        <v>54</v>
      </c>
      <c r="B942" s="25">
        <v>45212</v>
      </c>
      <c r="C942" t="s">
        <v>257</v>
      </c>
      <c r="D942" t="s">
        <v>32</v>
      </c>
      <c r="E942" t="s">
        <v>27</v>
      </c>
      <c r="F942" t="s">
        <v>258</v>
      </c>
      <c r="G942" s="30">
        <v>1.7</v>
      </c>
      <c r="H942" t="s">
        <v>308</v>
      </c>
      <c r="J942" t="s">
        <v>15</v>
      </c>
      <c r="K942" t="s">
        <v>307</v>
      </c>
      <c r="L942" s="26">
        <v>5611383</v>
      </c>
      <c r="M942">
        <v>332</v>
      </c>
    </row>
    <row r="943" spans="1:13" x14ac:dyDescent="0.25">
      <c r="A943" t="s">
        <v>211</v>
      </c>
      <c r="B943" s="25">
        <v>45582</v>
      </c>
      <c r="C943" t="s">
        <v>257</v>
      </c>
      <c r="D943" t="s">
        <v>32</v>
      </c>
      <c r="E943" t="s">
        <v>27</v>
      </c>
      <c r="F943" t="s">
        <v>258</v>
      </c>
      <c r="G943" s="30">
        <v>1.7</v>
      </c>
      <c r="H943" t="s">
        <v>308</v>
      </c>
      <c r="J943" t="s">
        <v>15</v>
      </c>
      <c r="K943" t="s">
        <v>307</v>
      </c>
      <c r="L943" s="26">
        <v>7710850</v>
      </c>
      <c r="M943">
        <v>128</v>
      </c>
    </row>
    <row r="944" spans="1:13" x14ac:dyDescent="0.25">
      <c r="A944" t="s">
        <v>101</v>
      </c>
      <c r="B944" s="25">
        <v>45079</v>
      </c>
      <c r="C944" t="s">
        <v>257</v>
      </c>
      <c r="D944" t="s">
        <v>32</v>
      </c>
      <c r="E944" t="s">
        <v>27</v>
      </c>
      <c r="G944" s="30">
        <v>1.7</v>
      </c>
      <c r="H944" t="s">
        <v>308</v>
      </c>
      <c r="J944" t="s">
        <v>15</v>
      </c>
      <c r="K944" t="s">
        <v>307</v>
      </c>
      <c r="L944" s="26">
        <v>91854</v>
      </c>
      <c r="M944">
        <v>12</v>
      </c>
    </row>
    <row r="945" spans="1:13" x14ac:dyDescent="0.25">
      <c r="A945" t="s">
        <v>60</v>
      </c>
      <c r="B945" s="25">
        <v>45380</v>
      </c>
      <c r="C945" t="s">
        <v>257</v>
      </c>
      <c r="D945" t="s">
        <v>32</v>
      </c>
      <c r="E945" t="s">
        <v>27</v>
      </c>
      <c r="F945" t="s">
        <v>258</v>
      </c>
      <c r="G945" s="30">
        <v>1.7</v>
      </c>
      <c r="H945" t="s">
        <v>308</v>
      </c>
      <c r="J945" t="s">
        <v>15</v>
      </c>
      <c r="K945" t="s">
        <v>307</v>
      </c>
      <c r="L945" s="26">
        <v>18675125</v>
      </c>
      <c r="M945">
        <v>294</v>
      </c>
    </row>
    <row r="946" spans="1:13" x14ac:dyDescent="0.25">
      <c r="A946" t="s">
        <v>72</v>
      </c>
      <c r="B946" s="25">
        <v>45288</v>
      </c>
      <c r="C946" t="s">
        <v>257</v>
      </c>
      <c r="D946" t="s">
        <v>32</v>
      </c>
      <c r="E946" t="s">
        <v>27</v>
      </c>
      <c r="F946" t="s">
        <v>258</v>
      </c>
      <c r="G946" s="30">
        <v>1.7</v>
      </c>
      <c r="H946" t="s">
        <v>308</v>
      </c>
      <c r="J946" t="s">
        <v>15</v>
      </c>
      <c r="K946" t="s">
        <v>307</v>
      </c>
      <c r="L946" s="26">
        <v>258750</v>
      </c>
      <c r="M946">
        <v>10</v>
      </c>
    </row>
    <row r="947" spans="1:13" x14ac:dyDescent="0.25">
      <c r="A947" t="s">
        <v>80</v>
      </c>
      <c r="B947" s="25">
        <v>45260</v>
      </c>
      <c r="C947" t="s">
        <v>257</v>
      </c>
      <c r="D947" t="s">
        <v>32</v>
      </c>
      <c r="E947" t="s">
        <v>27</v>
      </c>
      <c r="G947" s="30">
        <v>1.7</v>
      </c>
      <c r="H947" t="s">
        <v>308</v>
      </c>
      <c r="J947" t="s">
        <v>15</v>
      </c>
      <c r="K947" t="s">
        <v>307</v>
      </c>
      <c r="L947" s="26">
        <v>11644200</v>
      </c>
      <c r="M947">
        <v>167</v>
      </c>
    </row>
    <row r="948" spans="1:13" x14ac:dyDescent="0.25">
      <c r="A948" t="s">
        <v>83</v>
      </c>
      <c r="B948" s="25">
        <v>45252</v>
      </c>
      <c r="C948" t="s">
        <v>257</v>
      </c>
      <c r="D948" t="s">
        <v>32</v>
      </c>
      <c r="E948" t="s">
        <v>27</v>
      </c>
      <c r="F948" t="s">
        <v>258</v>
      </c>
      <c r="G948" s="30">
        <v>1.7</v>
      </c>
      <c r="H948" t="s">
        <v>308</v>
      </c>
      <c r="J948" t="s">
        <v>15</v>
      </c>
      <c r="K948" t="s">
        <v>307</v>
      </c>
      <c r="L948" s="26">
        <v>39372300</v>
      </c>
      <c r="M948">
        <v>326</v>
      </c>
    </row>
    <row r="949" spans="1:13" x14ac:dyDescent="0.25">
      <c r="A949" t="s">
        <v>209</v>
      </c>
      <c r="B949" s="25">
        <v>45572</v>
      </c>
      <c r="C949" t="s">
        <v>257</v>
      </c>
      <c r="D949" t="s">
        <v>32</v>
      </c>
      <c r="E949" t="s">
        <v>27</v>
      </c>
      <c r="G949" s="30">
        <v>1.7</v>
      </c>
      <c r="H949" t="s">
        <v>308</v>
      </c>
      <c r="J949" t="s">
        <v>15</v>
      </c>
      <c r="K949" t="s">
        <v>307</v>
      </c>
      <c r="L949" s="26">
        <v>886250</v>
      </c>
      <c r="M949">
        <v>22</v>
      </c>
    </row>
    <row r="950" spans="1:13" x14ac:dyDescent="0.25">
      <c r="A950" t="s">
        <v>172</v>
      </c>
      <c r="B950" s="25">
        <v>45485</v>
      </c>
      <c r="C950" t="s">
        <v>257</v>
      </c>
      <c r="D950" t="s">
        <v>32</v>
      </c>
      <c r="E950" t="s">
        <v>27</v>
      </c>
      <c r="F950" t="s">
        <v>258</v>
      </c>
      <c r="G950" s="30">
        <v>1.7</v>
      </c>
      <c r="H950" t="s">
        <v>308</v>
      </c>
      <c r="J950" t="s">
        <v>15</v>
      </c>
      <c r="K950" t="s">
        <v>307</v>
      </c>
      <c r="L950" s="26">
        <v>1417600</v>
      </c>
      <c r="M950">
        <v>20</v>
      </c>
    </row>
    <row r="951" spans="1:13" x14ac:dyDescent="0.25">
      <c r="A951" t="s">
        <v>77</v>
      </c>
      <c r="B951" s="25">
        <v>45267</v>
      </c>
      <c r="C951" t="s">
        <v>257</v>
      </c>
      <c r="D951" t="s">
        <v>32</v>
      </c>
      <c r="E951" t="s">
        <v>27</v>
      </c>
      <c r="G951" s="30">
        <v>1.7</v>
      </c>
      <c r="H951" t="s">
        <v>308</v>
      </c>
      <c r="J951" t="s">
        <v>15</v>
      </c>
      <c r="K951" t="s">
        <v>307</v>
      </c>
      <c r="L951" s="26">
        <v>4092200</v>
      </c>
      <c r="M951">
        <v>99</v>
      </c>
    </row>
    <row r="952" spans="1:13" x14ac:dyDescent="0.25">
      <c r="A952" t="s">
        <v>54</v>
      </c>
      <c r="B952" s="25">
        <v>45401</v>
      </c>
      <c r="C952" t="s">
        <v>257</v>
      </c>
      <c r="D952" t="s">
        <v>32</v>
      </c>
      <c r="E952" t="s">
        <v>27</v>
      </c>
      <c r="F952" t="s">
        <v>258</v>
      </c>
      <c r="G952" s="30">
        <v>1.7</v>
      </c>
      <c r="H952" t="s">
        <v>308</v>
      </c>
      <c r="J952" t="s">
        <v>15</v>
      </c>
      <c r="K952" t="s">
        <v>307</v>
      </c>
      <c r="L952" s="26">
        <v>10156500</v>
      </c>
      <c r="M952">
        <v>105</v>
      </c>
    </row>
    <row r="953" spans="1:13" x14ac:dyDescent="0.25">
      <c r="A953" t="s">
        <v>74</v>
      </c>
      <c r="B953" s="25">
        <v>45275</v>
      </c>
      <c r="C953" t="s">
        <v>257</v>
      </c>
      <c r="D953" t="s">
        <v>32</v>
      </c>
      <c r="E953" t="s">
        <v>27</v>
      </c>
      <c r="G953" s="30">
        <v>1.7</v>
      </c>
      <c r="H953" t="s">
        <v>308</v>
      </c>
      <c r="J953" t="s">
        <v>15</v>
      </c>
      <c r="K953" t="s">
        <v>307</v>
      </c>
      <c r="L953" s="26">
        <v>19654650</v>
      </c>
      <c r="M953">
        <v>847</v>
      </c>
    </row>
    <row r="954" spans="1:13" x14ac:dyDescent="0.25">
      <c r="A954" t="s">
        <v>92</v>
      </c>
      <c r="B954" s="25">
        <v>45198</v>
      </c>
      <c r="C954" t="s">
        <v>257</v>
      </c>
      <c r="D954" t="s">
        <v>32</v>
      </c>
      <c r="E954" t="s">
        <v>27</v>
      </c>
      <c r="G954" s="30">
        <v>1.7</v>
      </c>
      <c r="H954" t="s">
        <v>308</v>
      </c>
      <c r="J954" t="s">
        <v>15</v>
      </c>
      <c r="K954" t="s">
        <v>307</v>
      </c>
      <c r="L954" s="26">
        <v>6209935.2000000002</v>
      </c>
      <c r="M954">
        <v>279</v>
      </c>
    </row>
    <row r="955" spans="1:13" x14ac:dyDescent="0.25">
      <c r="A955" t="s">
        <v>205</v>
      </c>
      <c r="B955" s="25">
        <v>45566</v>
      </c>
      <c r="C955" t="s">
        <v>257</v>
      </c>
      <c r="D955" t="s">
        <v>32</v>
      </c>
      <c r="E955" t="s">
        <v>27</v>
      </c>
      <c r="G955" s="30">
        <v>1.7</v>
      </c>
      <c r="H955" t="s">
        <v>308</v>
      </c>
      <c r="J955" t="s">
        <v>15</v>
      </c>
      <c r="K955" t="s">
        <v>307</v>
      </c>
      <c r="L955" s="26">
        <v>341810</v>
      </c>
      <c r="M955">
        <v>109</v>
      </c>
    </row>
    <row r="956" spans="1:13" x14ac:dyDescent="0.25">
      <c r="A956" t="s">
        <v>57</v>
      </c>
      <c r="B956" s="25">
        <v>45394</v>
      </c>
      <c r="C956" t="s">
        <v>257</v>
      </c>
      <c r="D956" t="s">
        <v>32</v>
      </c>
      <c r="E956" t="s">
        <v>27</v>
      </c>
      <c r="F956" t="s">
        <v>258</v>
      </c>
      <c r="G956" s="30">
        <v>1.7</v>
      </c>
      <c r="H956" t="s">
        <v>308</v>
      </c>
      <c r="J956" t="s">
        <v>15</v>
      </c>
      <c r="K956" t="s">
        <v>307</v>
      </c>
      <c r="L956" s="26">
        <v>11315250</v>
      </c>
      <c r="M956">
        <v>123</v>
      </c>
    </row>
    <row r="957" spans="1:13" x14ac:dyDescent="0.25">
      <c r="A957" t="s">
        <v>175</v>
      </c>
      <c r="B957" s="25">
        <v>45503</v>
      </c>
      <c r="C957" t="s">
        <v>257</v>
      </c>
      <c r="D957" t="s">
        <v>32</v>
      </c>
      <c r="E957" t="s">
        <v>27</v>
      </c>
      <c r="F957" t="s">
        <v>258</v>
      </c>
      <c r="G957" s="30">
        <v>1.7</v>
      </c>
      <c r="H957" t="s">
        <v>308</v>
      </c>
      <c r="J957" t="s">
        <v>15</v>
      </c>
      <c r="K957" t="s">
        <v>307</v>
      </c>
      <c r="L957" s="26">
        <v>4850</v>
      </c>
      <c r="M957">
        <v>1</v>
      </c>
    </row>
    <row r="958" spans="1:13" x14ac:dyDescent="0.25">
      <c r="A958" t="s">
        <v>164</v>
      </c>
      <c r="B958" s="25">
        <v>45478</v>
      </c>
      <c r="C958" t="s">
        <v>257</v>
      </c>
      <c r="D958" t="s">
        <v>32</v>
      </c>
      <c r="E958" t="s">
        <v>27</v>
      </c>
      <c r="F958" t="s">
        <v>258</v>
      </c>
      <c r="G958" s="30">
        <v>1.7</v>
      </c>
      <c r="H958" t="s">
        <v>308</v>
      </c>
      <c r="J958" t="s">
        <v>15</v>
      </c>
      <c r="K958" t="s">
        <v>307</v>
      </c>
      <c r="L958" s="26">
        <v>5485800</v>
      </c>
      <c r="M958">
        <v>69</v>
      </c>
    </row>
    <row r="959" spans="1:13" x14ac:dyDescent="0.25">
      <c r="A959" t="s">
        <v>30</v>
      </c>
      <c r="B959" s="25">
        <v>45447</v>
      </c>
      <c r="C959" t="s">
        <v>257</v>
      </c>
      <c r="D959" t="s">
        <v>32</v>
      </c>
      <c r="E959" t="s">
        <v>27</v>
      </c>
      <c r="F959" t="s">
        <v>258</v>
      </c>
      <c r="G959" s="30">
        <v>1.7</v>
      </c>
      <c r="H959" t="s">
        <v>308</v>
      </c>
      <c r="J959" t="s">
        <v>15</v>
      </c>
      <c r="K959" t="s">
        <v>307</v>
      </c>
      <c r="L959" s="26">
        <v>2247600</v>
      </c>
      <c r="M959">
        <v>76</v>
      </c>
    </row>
    <row r="960" spans="1:13" x14ac:dyDescent="0.25">
      <c r="A960" t="s">
        <v>63</v>
      </c>
      <c r="B960" s="25">
        <v>45344</v>
      </c>
      <c r="C960" t="s">
        <v>257</v>
      </c>
      <c r="D960" t="s">
        <v>32</v>
      </c>
      <c r="E960" t="s">
        <v>27</v>
      </c>
      <c r="G960" s="30">
        <v>1.7</v>
      </c>
      <c r="H960" t="s">
        <v>308</v>
      </c>
      <c r="J960" t="s">
        <v>15</v>
      </c>
      <c r="K960" t="s">
        <v>307</v>
      </c>
      <c r="L960" s="26">
        <v>3135950</v>
      </c>
      <c r="M960">
        <v>83</v>
      </c>
    </row>
    <row r="961" spans="1:13" x14ac:dyDescent="0.25">
      <c r="A961" t="s">
        <v>50</v>
      </c>
      <c r="B961" s="25">
        <v>45408</v>
      </c>
      <c r="C961" t="s">
        <v>257</v>
      </c>
      <c r="D961" t="s">
        <v>32</v>
      </c>
      <c r="E961" t="s">
        <v>27</v>
      </c>
      <c r="G961" s="30">
        <v>1.7</v>
      </c>
      <c r="H961" t="s">
        <v>308</v>
      </c>
      <c r="J961" t="s">
        <v>15</v>
      </c>
      <c r="K961" t="s">
        <v>307</v>
      </c>
      <c r="L961" s="26">
        <v>4540000</v>
      </c>
      <c r="M961">
        <v>928</v>
      </c>
    </row>
    <row r="962" spans="1:13" x14ac:dyDescent="0.25">
      <c r="A962" t="s">
        <v>83</v>
      </c>
      <c r="B962" s="25">
        <v>45252</v>
      </c>
      <c r="C962" t="s">
        <v>257</v>
      </c>
      <c r="D962" t="s">
        <v>32</v>
      </c>
      <c r="E962" t="s">
        <v>27</v>
      </c>
      <c r="G962" s="30">
        <v>1.7</v>
      </c>
      <c r="H962" t="s">
        <v>308</v>
      </c>
      <c r="J962" t="s">
        <v>15</v>
      </c>
      <c r="K962" t="s">
        <v>307</v>
      </c>
      <c r="L962" s="26">
        <v>37110700</v>
      </c>
      <c r="M962">
        <v>1595</v>
      </c>
    </row>
    <row r="963" spans="1:13" x14ac:dyDescent="0.25">
      <c r="A963" t="s">
        <v>172</v>
      </c>
      <c r="B963" s="25">
        <v>45485</v>
      </c>
      <c r="C963" t="s">
        <v>257</v>
      </c>
      <c r="D963" t="s">
        <v>32</v>
      </c>
      <c r="E963" t="s">
        <v>27</v>
      </c>
      <c r="G963" s="30">
        <v>1.7</v>
      </c>
      <c r="H963" t="s">
        <v>308</v>
      </c>
      <c r="J963" t="s">
        <v>15</v>
      </c>
      <c r="K963" t="s">
        <v>307</v>
      </c>
      <c r="L963" s="26">
        <v>558400</v>
      </c>
      <c r="M963">
        <v>65</v>
      </c>
    </row>
    <row r="964" spans="1:13" x14ac:dyDescent="0.25">
      <c r="A964" t="s">
        <v>209</v>
      </c>
      <c r="B964" s="25">
        <v>45572</v>
      </c>
      <c r="C964" t="s">
        <v>257</v>
      </c>
      <c r="D964" t="s">
        <v>32</v>
      </c>
      <c r="E964" t="s">
        <v>27</v>
      </c>
      <c r="F964" t="s">
        <v>258</v>
      </c>
      <c r="G964" s="30">
        <v>1.7</v>
      </c>
      <c r="H964" t="s">
        <v>308</v>
      </c>
      <c r="J964" t="s">
        <v>15</v>
      </c>
      <c r="K964" t="s">
        <v>307</v>
      </c>
      <c r="L964" s="26">
        <v>200000</v>
      </c>
      <c r="M964">
        <v>5</v>
      </c>
    </row>
    <row r="965" spans="1:13" x14ac:dyDescent="0.25">
      <c r="A965" t="s">
        <v>83</v>
      </c>
      <c r="B965" s="25">
        <v>45468</v>
      </c>
      <c r="C965" t="s">
        <v>257</v>
      </c>
      <c r="D965" t="s">
        <v>32</v>
      </c>
      <c r="E965" t="s">
        <v>27</v>
      </c>
      <c r="G965" s="30">
        <v>1.7</v>
      </c>
      <c r="H965" t="s">
        <v>308</v>
      </c>
      <c r="J965" t="s">
        <v>15</v>
      </c>
      <c r="K965" t="s">
        <v>307</v>
      </c>
      <c r="L965" s="26">
        <v>1909170</v>
      </c>
      <c r="M965">
        <v>107</v>
      </c>
    </row>
    <row r="966" spans="1:13" x14ac:dyDescent="0.25">
      <c r="A966" t="s">
        <v>30</v>
      </c>
      <c r="B966" s="25">
        <v>45447</v>
      </c>
      <c r="C966" t="s">
        <v>257</v>
      </c>
      <c r="D966" t="s">
        <v>32</v>
      </c>
      <c r="E966" t="s">
        <v>27</v>
      </c>
      <c r="G966" s="30">
        <v>1.7</v>
      </c>
      <c r="H966" t="s">
        <v>308</v>
      </c>
      <c r="J966" t="s">
        <v>15</v>
      </c>
      <c r="K966" t="s">
        <v>307</v>
      </c>
      <c r="L966" s="26">
        <v>817500</v>
      </c>
      <c r="M966">
        <v>245</v>
      </c>
    </row>
    <row r="967" spans="1:13" x14ac:dyDescent="0.25">
      <c r="A967" t="s">
        <v>50</v>
      </c>
      <c r="B967" s="25">
        <v>45408</v>
      </c>
      <c r="C967" t="s">
        <v>257</v>
      </c>
      <c r="D967" t="s">
        <v>32</v>
      </c>
      <c r="E967" t="s">
        <v>27</v>
      </c>
      <c r="F967" t="s">
        <v>258</v>
      </c>
      <c r="G967" s="30">
        <v>1.7</v>
      </c>
      <c r="H967" t="s">
        <v>308</v>
      </c>
      <c r="J967" t="s">
        <v>15</v>
      </c>
      <c r="K967" t="s">
        <v>307</v>
      </c>
      <c r="L967" s="26">
        <v>23172500</v>
      </c>
      <c r="M967">
        <v>312</v>
      </c>
    </row>
    <row r="968" spans="1:13" x14ac:dyDescent="0.25">
      <c r="A968" t="s">
        <v>211</v>
      </c>
      <c r="B968" s="25">
        <v>45582</v>
      </c>
      <c r="C968" t="s">
        <v>257</v>
      </c>
      <c r="D968" t="s">
        <v>32</v>
      </c>
      <c r="E968" t="s">
        <v>27</v>
      </c>
      <c r="G968" s="30">
        <v>1.7</v>
      </c>
      <c r="H968" t="s">
        <v>308</v>
      </c>
      <c r="J968" t="s">
        <v>15</v>
      </c>
      <c r="K968" t="s">
        <v>307</v>
      </c>
      <c r="L968" s="26">
        <v>1068900</v>
      </c>
      <c r="M968">
        <v>327</v>
      </c>
    </row>
    <row r="969" spans="1:13" x14ac:dyDescent="0.25">
      <c r="A969" t="s">
        <v>63</v>
      </c>
      <c r="B969" s="25">
        <v>45344</v>
      </c>
      <c r="C969" t="s">
        <v>257</v>
      </c>
      <c r="D969" t="s">
        <v>32</v>
      </c>
      <c r="E969" t="s">
        <v>27</v>
      </c>
      <c r="F969" t="s">
        <v>258</v>
      </c>
      <c r="G969" s="30">
        <v>1.7</v>
      </c>
      <c r="H969" t="s">
        <v>308</v>
      </c>
      <c r="J969" t="s">
        <v>15</v>
      </c>
      <c r="K969" t="s">
        <v>307</v>
      </c>
      <c r="L969" s="26">
        <v>5529950</v>
      </c>
      <c r="M969">
        <v>26</v>
      </c>
    </row>
    <row r="970" spans="1:13" x14ac:dyDescent="0.25">
      <c r="A970" t="s">
        <v>74</v>
      </c>
      <c r="B970" s="25">
        <v>45275</v>
      </c>
      <c r="C970" t="s">
        <v>257</v>
      </c>
      <c r="D970" t="s">
        <v>32</v>
      </c>
      <c r="E970" t="s">
        <v>27</v>
      </c>
      <c r="F970" t="s">
        <v>258</v>
      </c>
      <c r="G970" s="30">
        <v>1.7</v>
      </c>
      <c r="H970" t="s">
        <v>308</v>
      </c>
      <c r="J970" t="s">
        <v>15</v>
      </c>
      <c r="K970" t="s">
        <v>307</v>
      </c>
      <c r="L970" s="26">
        <v>17106250</v>
      </c>
      <c r="M970">
        <v>274</v>
      </c>
    </row>
    <row r="971" spans="1:13" x14ac:dyDescent="0.25">
      <c r="A971" t="s">
        <v>86</v>
      </c>
      <c r="B971" s="25">
        <v>45251</v>
      </c>
      <c r="C971" t="s">
        <v>257</v>
      </c>
      <c r="D971" t="s">
        <v>32</v>
      </c>
      <c r="E971" t="s">
        <v>27</v>
      </c>
      <c r="F971" t="s">
        <v>258</v>
      </c>
      <c r="G971" s="30">
        <v>1.7</v>
      </c>
      <c r="H971" t="s">
        <v>308</v>
      </c>
      <c r="J971" t="s">
        <v>15</v>
      </c>
      <c r="K971" t="s">
        <v>307</v>
      </c>
      <c r="L971" s="26">
        <v>6223750</v>
      </c>
      <c r="M971">
        <v>66</v>
      </c>
    </row>
    <row r="972" spans="1:13" x14ac:dyDescent="0.25">
      <c r="A972" t="s">
        <v>60</v>
      </c>
      <c r="B972" s="25">
        <v>45380</v>
      </c>
      <c r="C972" t="s">
        <v>257</v>
      </c>
      <c r="D972" t="s">
        <v>32</v>
      </c>
      <c r="E972" t="s">
        <v>27</v>
      </c>
      <c r="G972" s="30">
        <v>1.7</v>
      </c>
      <c r="H972" t="s">
        <v>308</v>
      </c>
      <c r="J972" t="s">
        <v>15</v>
      </c>
      <c r="K972" t="s">
        <v>307</v>
      </c>
      <c r="L972" s="26">
        <v>4248125</v>
      </c>
      <c r="M972">
        <v>663</v>
      </c>
    </row>
    <row r="973" spans="1:13" x14ac:dyDescent="0.25">
      <c r="A973" t="s">
        <v>69</v>
      </c>
      <c r="B973" s="25">
        <v>45328</v>
      </c>
      <c r="C973" t="s">
        <v>257</v>
      </c>
      <c r="D973" t="s">
        <v>32</v>
      </c>
      <c r="E973" t="s">
        <v>27</v>
      </c>
      <c r="G973" s="30">
        <v>1.7</v>
      </c>
      <c r="H973" t="s">
        <v>308</v>
      </c>
      <c r="J973" t="s">
        <v>15</v>
      </c>
      <c r="K973" t="s">
        <v>307</v>
      </c>
      <c r="L973" s="26">
        <v>4250865</v>
      </c>
      <c r="M973">
        <v>320</v>
      </c>
    </row>
    <row r="974" spans="1:13" x14ac:dyDescent="0.25">
      <c r="A974" t="s">
        <v>175</v>
      </c>
      <c r="B974" s="25">
        <v>45503</v>
      </c>
      <c r="C974" t="s">
        <v>257</v>
      </c>
      <c r="D974" t="s">
        <v>32</v>
      </c>
      <c r="E974" t="s">
        <v>27</v>
      </c>
      <c r="G974" s="30">
        <v>1.7</v>
      </c>
      <c r="H974" t="s">
        <v>308</v>
      </c>
      <c r="J974" t="s">
        <v>15</v>
      </c>
      <c r="K974" t="s">
        <v>307</v>
      </c>
      <c r="L974" s="26">
        <v>17072</v>
      </c>
      <c r="M974">
        <v>9</v>
      </c>
    </row>
    <row r="975" spans="1:13" x14ac:dyDescent="0.25">
      <c r="A975" t="s">
        <v>77</v>
      </c>
      <c r="B975" s="25">
        <v>45267</v>
      </c>
      <c r="C975" t="s">
        <v>257</v>
      </c>
      <c r="D975" t="s">
        <v>32</v>
      </c>
      <c r="E975" t="s">
        <v>27</v>
      </c>
      <c r="F975" t="s">
        <v>258</v>
      </c>
      <c r="G975" s="30">
        <v>1.7</v>
      </c>
      <c r="H975" t="s">
        <v>308</v>
      </c>
      <c r="J975" t="s">
        <v>15</v>
      </c>
      <c r="K975" t="s">
        <v>307</v>
      </c>
      <c r="L975" s="26">
        <v>2213400</v>
      </c>
      <c r="M975">
        <v>34</v>
      </c>
    </row>
    <row r="976" spans="1:13" x14ac:dyDescent="0.25">
      <c r="A976" t="s">
        <v>66</v>
      </c>
      <c r="B976" s="25">
        <v>45335</v>
      </c>
      <c r="C976" t="s">
        <v>257</v>
      </c>
      <c r="D976" t="s">
        <v>32</v>
      </c>
      <c r="E976" t="s">
        <v>27</v>
      </c>
      <c r="F976" t="s">
        <v>258</v>
      </c>
      <c r="G976" s="30">
        <v>1.7</v>
      </c>
      <c r="H976" t="s">
        <v>308</v>
      </c>
      <c r="J976" t="s">
        <v>15</v>
      </c>
      <c r="K976" t="s">
        <v>307</v>
      </c>
      <c r="L976" s="26">
        <v>7519500</v>
      </c>
      <c r="M976">
        <v>337</v>
      </c>
    </row>
    <row r="977" spans="1:13" x14ac:dyDescent="0.25">
      <c r="A977" t="s">
        <v>54</v>
      </c>
      <c r="B977" s="25">
        <v>45401</v>
      </c>
      <c r="C977" t="s">
        <v>257</v>
      </c>
      <c r="D977" t="s">
        <v>32</v>
      </c>
      <c r="E977" t="s">
        <v>27</v>
      </c>
      <c r="G977" s="30">
        <v>1.7</v>
      </c>
      <c r="H977" t="s">
        <v>308</v>
      </c>
      <c r="J977" t="s">
        <v>15</v>
      </c>
      <c r="K977" t="s">
        <v>307</v>
      </c>
      <c r="L977" s="26">
        <v>2253855</v>
      </c>
      <c r="M977">
        <v>316</v>
      </c>
    </row>
    <row r="978" spans="1:13" x14ac:dyDescent="0.25">
      <c r="A978" t="s">
        <v>92</v>
      </c>
      <c r="B978" s="25">
        <v>45198</v>
      </c>
      <c r="C978" t="s">
        <v>257</v>
      </c>
      <c r="D978" t="s">
        <v>32</v>
      </c>
      <c r="E978" t="s">
        <v>27</v>
      </c>
      <c r="F978" t="s">
        <v>258</v>
      </c>
      <c r="G978" s="30">
        <v>1.7</v>
      </c>
      <c r="H978" t="s">
        <v>308</v>
      </c>
      <c r="J978" t="s">
        <v>15</v>
      </c>
      <c r="K978" t="s">
        <v>307</v>
      </c>
      <c r="L978" s="26">
        <v>38837473.200000003</v>
      </c>
      <c r="M978">
        <v>89</v>
      </c>
    </row>
    <row r="979" spans="1:13" x14ac:dyDescent="0.25">
      <c r="A979" t="s">
        <v>89</v>
      </c>
      <c r="B979" s="25">
        <v>45232</v>
      </c>
      <c r="C979" t="s">
        <v>257</v>
      </c>
      <c r="D979" t="s">
        <v>32</v>
      </c>
      <c r="E979" t="s">
        <v>27</v>
      </c>
      <c r="F979" t="s">
        <v>258</v>
      </c>
      <c r="G979" s="30">
        <v>1.7</v>
      </c>
      <c r="H979" t="s">
        <v>308</v>
      </c>
      <c r="J979" t="s">
        <v>15</v>
      </c>
      <c r="K979" t="s">
        <v>307</v>
      </c>
      <c r="L979" s="26">
        <v>23176800</v>
      </c>
      <c r="M979">
        <v>202</v>
      </c>
    </row>
    <row r="980" spans="1:13" x14ac:dyDescent="0.25">
      <c r="A980" t="s">
        <v>101</v>
      </c>
      <c r="B980" s="25">
        <v>45079</v>
      </c>
      <c r="C980" t="s">
        <v>257</v>
      </c>
      <c r="D980" t="s">
        <v>32</v>
      </c>
      <c r="E980" t="s">
        <v>27</v>
      </c>
      <c r="F980" t="s">
        <v>258</v>
      </c>
      <c r="G980" s="30">
        <v>1.7</v>
      </c>
      <c r="H980" t="s">
        <v>308</v>
      </c>
      <c r="J980" t="s">
        <v>15</v>
      </c>
      <c r="K980" t="s">
        <v>307</v>
      </c>
      <c r="L980" s="26">
        <v>3923660.25</v>
      </c>
      <c r="M980">
        <v>4</v>
      </c>
    </row>
    <row r="981" spans="1:13" x14ac:dyDescent="0.25">
      <c r="A981" t="s">
        <v>205</v>
      </c>
      <c r="B981" s="25">
        <v>45566</v>
      </c>
      <c r="C981" t="s">
        <v>257</v>
      </c>
      <c r="D981" t="s">
        <v>32</v>
      </c>
      <c r="E981" t="s">
        <v>27</v>
      </c>
      <c r="F981" t="s">
        <v>258</v>
      </c>
      <c r="G981" s="30">
        <v>1.7</v>
      </c>
      <c r="H981" t="s">
        <v>308</v>
      </c>
      <c r="J981" t="s">
        <v>15</v>
      </c>
      <c r="K981" t="s">
        <v>307</v>
      </c>
      <c r="L981" s="26">
        <v>2295675</v>
      </c>
      <c r="M981">
        <v>90</v>
      </c>
    </row>
    <row r="982" spans="1:13" x14ac:dyDescent="0.25">
      <c r="A982" t="s">
        <v>80</v>
      </c>
      <c r="B982" s="25">
        <v>45260</v>
      </c>
      <c r="C982" t="s">
        <v>257</v>
      </c>
      <c r="D982" t="s">
        <v>32</v>
      </c>
      <c r="E982" t="s">
        <v>27</v>
      </c>
      <c r="F982" t="s">
        <v>258</v>
      </c>
      <c r="G982" s="30">
        <v>1.7</v>
      </c>
      <c r="H982" t="s">
        <v>308</v>
      </c>
      <c r="J982" t="s">
        <v>15</v>
      </c>
      <c r="K982" t="s">
        <v>307</v>
      </c>
      <c r="L982" s="26">
        <v>34348500</v>
      </c>
      <c r="M982">
        <v>64</v>
      </c>
    </row>
    <row r="983" spans="1:13" x14ac:dyDescent="0.25">
      <c r="A983" t="s">
        <v>66</v>
      </c>
      <c r="B983" s="25">
        <v>45335</v>
      </c>
      <c r="C983" t="s">
        <v>257</v>
      </c>
      <c r="D983" t="s">
        <v>32</v>
      </c>
      <c r="E983" t="s">
        <v>27</v>
      </c>
      <c r="G983" s="30">
        <v>1.7</v>
      </c>
      <c r="H983" t="s">
        <v>308</v>
      </c>
      <c r="J983" t="s">
        <v>15</v>
      </c>
      <c r="K983" t="s">
        <v>307</v>
      </c>
      <c r="L983" s="26">
        <v>7425000</v>
      </c>
      <c r="M983">
        <v>881</v>
      </c>
    </row>
    <row r="984" spans="1:13" x14ac:dyDescent="0.25">
      <c r="A984" t="s">
        <v>217</v>
      </c>
      <c r="B984" s="25">
        <v>45595</v>
      </c>
      <c r="C984" t="s">
        <v>257</v>
      </c>
      <c r="D984" t="s">
        <v>32</v>
      </c>
      <c r="E984" t="s">
        <v>27</v>
      </c>
      <c r="G984" s="30">
        <v>1.7</v>
      </c>
      <c r="H984" t="s">
        <v>308</v>
      </c>
      <c r="J984" t="s">
        <v>15</v>
      </c>
      <c r="K984" t="s">
        <v>307</v>
      </c>
      <c r="L984" s="26">
        <v>1275</v>
      </c>
      <c r="M984">
        <v>3</v>
      </c>
    </row>
    <row r="985" spans="1:13" x14ac:dyDescent="0.25">
      <c r="A985" t="s">
        <v>89</v>
      </c>
      <c r="B985" s="25">
        <v>45232</v>
      </c>
      <c r="C985" t="s">
        <v>257</v>
      </c>
      <c r="D985" t="s">
        <v>32</v>
      </c>
      <c r="E985" t="s">
        <v>27</v>
      </c>
      <c r="G985" s="30">
        <v>1.7</v>
      </c>
      <c r="H985" t="s">
        <v>308</v>
      </c>
      <c r="J985" t="s">
        <v>15</v>
      </c>
      <c r="K985" t="s">
        <v>307</v>
      </c>
      <c r="L985" s="26">
        <v>20378250</v>
      </c>
      <c r="M985">
        <v>962</v>
      </c>
    </row>
    <row r="986" spans="1:13" x14ac:dyDescent="0.25">
      <c r="A986" t="s">
        <v>72</v>
      </c>
      <c r="B986" s="25">
        <v>45288</v>
      </c>
      <c r="C986" t="s">
        <v>257</v>
      </c>
      <c r="D986" t="s">
        <v>32</v>
      </c>
      <c r="E986" t="s">
        <v>27</v>
      </c>
      <c r="G986" s="30">
        <v>1.7</v>
      </c>
      <c r="H986" t="s">
        <v>308</v>
      </c>
      <c r="J986" t="s">
        <v>15</v>
      </c>
      <c r="K986" t="s">
        <v>307</v>
      </c>
      <c r="L986" s="26">
        <v>777250</v>
      </c>
      <c r="M986">
        <v>29</v>
      </c>
    </row>
    <row r="987" spans="1:13" x14ac:dyDescent="0.25">
      <c r="A987" t="s">
        <v>69</v>
      </c>
      <c r="B987" s="25">
        <v>45328</v>
      </c>
      <c r="C987" t="s">
        <v>257</v>
      </c>
      <c r="D987" t="s">
        <v>32</v>
      </c>
      <c r="E987" t="s">
        <v>27</v>
      </c>
      <c r="F987" t="s">
        <v>258</v>
      </c>
      <c r="G987" s="30">
        <v>1.7</v>
      </c>
      <c r="H987" t="s">
        <v>308</v>
      </c>
      <c r="J987" t="s">
        <v>15</v>
      </c>
      <c r="K987" t="s">
        <v>307</v>
      </c>
      <c r="L987" s="26">
        <v>27221860</v>
      </c>
      <c r="M987">
        <v>80</v>
      </c>
    </row>
    <row r="988" spans="1:13" x14ac:dyDescent="0.25">
      <c r="A988" t="s">
        <v>86</v>
      </c>
      <c r="B988" s="25">
        <v>45251</v>
      </c>
      <c r="C988" t="s">
        <v>257</v>
      </c>
      <c r="D988" t="s">
        <v>32</v>
      </c>
      <c r="E988" t="s">
        <v>27</v>
      </c>
      <c r="G988" s="30">
        <v>1.7</v>
      </c>
      <c r="H988" t="s">
        <v>308</v>
      </c>
      <c r="J988" t="s">
        <v>15</v>
      </c>
      <c r="K988" t="s">
        <v>307</v>
      </c>
      <c r="L988" s="26">
        <v>16112000</v>
      </c>
      <c r="M988">
        <v>409</v>
      </c>
    </row>
    <row r="989" spans="1:13" x14ac:dyDescent="0.25">
      <c r="A989" t="s">
        <v>164</v>
      </c>
      <c r="B989" s="25">
        <v>45478</v>
      </c>
      <c r="C989" t="s">
        <v>257</v>
      </c>
      <c r="D989" t="s">
        <v>32</v>
      </c>
      <c r="E989" t="s">
        <v>27</v>
      </c>
      <c r="G989" s="30">
        <v>1.7</v>
      </c>
      <c r="H989" t="s">
        <v>308</v>
      </c>
      <c r="J989" t="s">
        <v>15</v>
      </c>
      <c r="K989" t="s">
        <v>307</v>
      </c>
      <c r="L989" s="26">
        <v>2034000</v>
      </c>
      <c r="M989">
        <v>339</v>
      </c>
    </row>
    <row r="990" spans="1:13" x14ac:dyDescent="0.25">
      <c r="A990" t="s">
        <v>83</v>
      </c>
      <c r="B990" s="25">
        <v>45468</v>
      </c>
      <c r="C990" t="s">
        <v>257</v>
      </c>
      <c r="D990" t="s">
        <v>32</v>
      </c>
      <c r="E990" t="s">
        <v>27</v>
      </c>
      <c r="F990" t="s">
        <v>258</v>
      </c>
      <c r="G990" s="30">
        <v>1.7</v>
      </c>
      <c r="H990" t="s">
        <v>308</v>
      </c>
      <c r="J990" t="s">
        <v>15</v>
      </c>
      <c r="K990" t="s">
        <v>307</v>
      </c>
      <c r="L990" s="26">
        <v>21690180</v>
      </c>
      <c r="M990">
        <v>45</v>
      </c>
    </row>
    <row r="991" spans="1:13" x14ac:dyDescent="0.25">
      <c r="A991" t="s">
        <v>54</v>
      </c>
      <c r="B991" s="25">
        <v>45212</v>
      </c>
      <c r="C991" t="s">
        <v>257</v>
      </c>
      <c r="D991" t="s">
        <v>32</v>
      </c>
      <c r="E991" t="s">
        <v>27</v>
      </c>
      <c r="G991" s="30">
        <v>1.7</v>
      </c>
      <c r="H991" t="s">
        <v>308</v>
      </c>
      <c r="J991" t="s">
        <v>15</v>
      </c>
      <c r="K991" t="s">
        <v>307</v>
      </c>
      <c r="L991" s="26">
        <v>6253074</v>
      </c>
      <c r="M991">
        <v>1339</v>
      </c>
    </row>
    <row r="992" spans="1:13" x14ac:dyDescent="0.25">
      <c r="A992" t="s">
        <v>104</v>
      </c>
      <c r="B992" s="25">
        <v>45041</v>
      </c>
      <c r="C992" t="s">
        <v>257</v>
      </c>
      <c r="D992" t="s">
        <v>32</v>
      </c>
      <c r="E992" t="s">
        <v>27</v>
      </c>
      <c r="G992" s="30">
        <v>1.7</v>
      </c>
      <c r="H992" t="s">
        <v>308</v>
      </c>
      <c r="J992" t="s">
        <v>15</v>
      </c>
      <c r="K992" t="s">
        <v>307</v>
      </c>
      <c r="L992" s="26">
        <v>1002174</v>
      </c>
      <c r="M992">
        <v>28</v>
      </c>
    </row>
    <row r="993" spans="1:13" x14ac:dyDescent="0.25">
      <c r="A993" t="s">
        <v>164</v>
      </c>
      <c r="B993" s="25">
        <v>45478</v>
      </c>
      <c r="C993" t="s">
        <v>257</v>
      </c>
      <c r="D993" t="s">
        <v>32</v>
      </c>
      <c r="E993" t="s">
        <v>27</v>
      </c>
      <c r="F993" t="s">
        <v>258</v>
      </c>
      <c r="G993" s="30">
        <v>1.8</v>
      </c>
      <c r="H993" t="s">
        <v>308</v>
      </c>
      <c r="I993">
        <v>1.8</v>
      </c>
      <c r="J993" t="s">
        <v>228</v>
      </c>
      <c r="K993" t="s">
        <v>314</v>
      </c>
      <c r="L993" s="26">
        <v>8926800</v>
      </c>
      <c r="M993">
        <v>1</v>
      </c>
    </row>
    <row r="994" spans="1:13" x14ac:dyDescent="0.25">
      <c r="A994" t="s">
        <v>172</v>
      </c>
      <c r="B994" s="25">
        <v>45485</v>
      </c>
      <c r="C994" t="s">
        <v>257</v>
      </c>
      <c r="D994" t="s">
        <v>32</v>
      </c>
      <c r="E994" t="s">
        <v>27</v>
      </c>
      <c r="F994" t="s">
        <v>258</v>
      </c>
      <c r="G994" s="30">
        <v>1.8</v>
      </c>
      <c r="H994" t="s">
        <v>308</v>
      </c>
      <c r="I994">
        <v>1.8</v>
      </c>
      <c r="J994" t="s">
        <v>228</v>
      </c>
      <c r="K994" t="s">
        <v>314</v>
      </c>
      <c r="L994" s="26">
        <v>527200</v>
      </c>
      <c r="M994">
        <v>1</v>
      </c>
    </row>
    <row r="995" spans="1:13" x14ac:dyDescent="0.25">
      <c r="A995" t="s">
        <v>217</v>
      </c>
      <c r="B995" s="25">
        <v>45595</v>
      </c>
      <c r="C995" t="s">
        <v>257</v>
      </c>
      <c r="D995" t="s">
        <v>32</v>
      </c>
      <c r="E995" t="s">
        <v>27</v>
      </c>
      <c r="G995" s="30">
        <v>1.8</v>
      </c>
      <c r="H995" t="s">
        <v>308</v>
      </c>
      <c r="J995" t="s">
        <v>15</v>
      </c>
      <c r="K995" t="s">
        <v>307</v>
      </c>
      <c r="L995" s="26">
        <v>6800</v>
      </c>
      <c r="M995">
        <v>4</v>
      </c>
    </row>
    <row r="996" spans="1:13" x14ac:dyDescent="0.25">
      <c r="A996" t="s">
        <v>54</v>
      </c>
      <c r="B996" s="25">
        <v>45212</v>
      </c>
      <c r="C996" t="s">
        <v>257</v>
      </c>
      <c r="D996" t="s">
        <v>32</v>
      </c>
      <c r="E996" t="s">
        <v>27</v>
      </c>
      <c r="G996" s="30">
        <v>1.8</v>
      </c>
      <c r="H996" t="s">
        <v>308</v>
      </c>
      <c r="J996" t="s">
        <v>15</v>
      </c>
      <c r="K996" t="s">
        <v>307</v>
      </c>
      <c r="L996" s="26">
        <v>7060599</v>
      </c>
      <c r="M996">
        <v>1327</v>
      </c>
    </row>
    <row r="997" spans="1:13" x14ac:dyDescent="0.25">
      <c r="A997" t="s">
        <v>175</v>
      </c>
      <c r="B997" s="25">
        <v>45503</v>
      </c>
      <c r="C997" t="s">
        <v>257</v>
      </c>
      <c r="D997" t="s">
        <v>32</v>
      </c>
      <c r="E997" t="s">
        <v>27</v>
      </c>
      <c r="G997" s="30">
        <v>1.8</v>
      </c>
      <c r="H997" t="s">
        <v>308</v>
      </c>
      <c r="J997" t="s">
        <v>15</v>
      </c>
      <c r="K997" t="s">
        <v>307</v>
      </c>
      <c r="L997" s="26">
        <v>5917</v>
      </c>
      <c r="M997">
        <v>9</v>
      </c>
    </row>
    <row r="998" spans="1:13" x14ac:dyDescent="0.25">
      <c r="A998" t="s">
        <v>211</v>
      </c>
      <c r="B998" s="25">
        <v>45582</v>
      </c>
      <c r="C998" t="s">
        <v>257</v>
      </c>
      <c r="D998" t="s">
        <v>32</v>
      </c>
      <c r="E998" t="s">
        <v>27</v>
      </c>
      <c r="F998" t="s">
        <v>258</v>
      </c>
      <c r="G998" s="30">
        <v>1.8</v>
      </c>
      <c r="H998" t="s">
        <v>308</v>
      </c>
      <c r="J998" t="s">
        <v>15</v>
      </c>
      <c r="K998" t="s">
        <v>307</v>
      </c>
      <c r="L998" s="26">
        <v>15990100</v>
      </c>
      <c r="M998">
        <v>123</v>
      </c>
    </row>
    <row r="999" spans="1:13" x14ac:dyDescent="0.25">
      <c r="A999" t="s">
        <v>54</v>
      </c>
      <c r="B999" s="25">
        <v>45401</v>
      </c>
      <c r="C999" t="s">
        <v>257</v>
      </c>
      <c r="D999" t="s">
        <v>32</v>
      </c>
      <c r="E999" t="s">
        <v>27</v>
      </c>
      <c r="F999" t="s">
        <v>258</v>
      </c>
      <c r="G999" s="30">
        <v>1.8</v>
      </c>
      <c r="H999" t="s">
        <v>308</v>
      </c>
      <c r="J999" t="s">
        <v>15</v>
      </c>
      <c r="K999" t="s">
        <v>307</v>
      </c>
      <c r="L999" s="26">
        <v>14246850</v>
      </c>
      <c r="M999">
        <v>153</v>
      </c>
    </row>
    <row r="1000" spans="1:13" x14ac:dyDescent="0.25">
      <c r="A1000" t="s">
        <v>104</v>
      </c>
      <c r="B1000" s="25">
        <v>45041</v>
      </c>
      <c r="C1000" t="s">
        <v>257</v>
      </c>
      <c r="D1000" t="s">
        <v>32</v>
      </c>
      <c r="E1000" t="s">
        <v>27</v>
      </c>
      <c r="G1000" s="30">
        <v>1.8</v>
      </c>
      <c r="H1000" t="s">
        <v>308</v>
      </c>
      <c r="J1000" t="s">
        <v>15</v>
      </c>
      <c r="K1000" t="s">
        <v>307</v>
      </c>
      <c r="L1000" s="26">
        <v>946567.2</v>
      </c>
      <c r="M1000">
        <v>27</v>
      </c>
    </row>
    <row r="1001" spans="1:13" x14ac:dyDescent="0.25">
      <c r="A1001" t="s">
        <v>101</v>
      </c>
      <c r="B1001" s="25">
        <v>45079</v>
      </c>
      <c r="C1001" t="s">
        <v>257</v>
      </c>
      <c r="D1001" t="s">
        <v>32</v>
      </c>
      <c r="E1001" t="s">
        <v>27</v>
      </c>
      <c r="G1001" s="30">
        <v>1.8</v>
      </c>
      <c r="H1001" t="s">
        <v>308</v>
      </c>
      <c r="J1001" t="s">
        <v>15</v>
      </c>
      <c r="K1001" t="s">
        <v>307</v>
      </c>
      <c r="L1001" s="26">
        <v>450704.25</v>
      </c>
      <c r="M1001">
        <v>18</v>
      </c>
    </row>
    <row r="1002" spans="1:13" x14ac:dyDescent="0.25">
      <c r="A1002" t="s">
        <v>60</v>
      </c>
      <c r="B1002" s="25">
        <v>45380</v>
      </c>
      <c r="C1002" t="s">
        <v>257</v>
      </c>
      <c r="D1002" t="s">
        <v>32</v>
      </c>
      <c r="E1002" t="s">
        <v>27</v>
      </c>
      <c r="F1002" t="s">
        <v>258</v>
      </c>
      <c r="G1002" s="30">
        <v>1.8</v>
      </c>
      <c r="H1002" t="s">
        <v>308</v>
      </c>
      <c r="J1002" t="s">
        <v>15</v>
      </c>
      <c r="K1002" t="s">
        <v>307</v>
      </c>
      <c r="L1002" s="26">
        <v>18457250</v>
      </c>
      <c r="M1002">
        <v>307</v>
      </c>
    </row>
    <row r="1003" spans="1:13" x14ac:dyDescent="0.25">
      <c r="A1003" t="s">
        <v>80</v>
      </c>
      <c r="B1003" s="25">
        <v>45260</v>
      </c>
      <c r="C1003" t="s">
        <v>257</v>
      </c>
      <c r="D1003" t="s">
        <v>32</v>
      </c>
      <c r="E1003" t="s">
        <v>27</v>
      </c>
      <c r="F1003" t="s">
        <v>258</v>
      </c>
      <c r="G1003" s="30">
        <v>1.8</v>
      </c>
      <c r="H1003" t="s">
        <v>308</v>
      </c>
      <c r="J1003" t="s">
        <v>15</v>
      </c>
      <c r="K1003" t="s">
        <v>307</v>
      </c>
      <c r="L1003" s="26">
        <v>30078000</v>
      </c>
      <c r="M1003">
        <v>83</v>
      </c>
    </row>
    <row r="1004" spans="1:13" x14ac:dyDescent="0.25">
      <c r="A1004" t="s">
        <v>164</v>
      </c>
      <c r="B1004" s="25">
        <v>45478</v>
      </c>
      <c r="C1004" t="s">
        <v>257</v>
      </c>
      <c r="D1004" t="s">
        <v>32</v>
      </c>
      <c r="E1004" t="s">
        <v>27</v>
      </c>
      <c r="F1004" t="s">
        <v>258</v>
      </c>
      <c r="G1004" s="30">
        <v>1.8</v>
      </c>
      <c r="H1004" t="s">
        <v>308</v>
      </c>
      <c r="J1004" t="s">
        <v>15</v>
      </c>
      <c r="K1004" t="s">
        <v>307</v>
      </c>
      <c r="L1004" s="26">
        <v>7580800</v>
      </c>
      <c r="M1004">
        <v>91</v>
      </c>
    </row>
    <row r="1005" spans="1:13" x14ac:dyDescent="0.25">
      <c r="A1005" t="s">
        <v>89</v>
      </c>
      <c r="B1005" s="25">
        <v>45232</v>
      </c>
      <c r="C1005" t="s">
        <v>257</v>
      </c>
      <c r="D1005" t="s">
        <v>32</v>
      </c>
      <c r="E1005" t="s">
        <v>27</v>
      </c>
      <c r="F1005" t="s">
        <v>258</v>
      </c>
      <c r="G1005" s="30">
        <v>1.8</v>
      </c>
      <c r="H1005" t="s">
        <v>308</v>
      </c>
      <c r="J1005" t="s">
        <v>15</v>
      </c>
      <c r="K1005" t="s">
        <v>307</v>
      </c>
      <c r="L1005" s="26">
        <v>17340750</v>
      </c>
      <c r="M1005">
        <v>137</v>
      </c>
    </row>
    <row r="1006" spans="1:13" x14ac:dyDescent="0.25">
      <c r="A1006" t="s">
        <v>217</v>
      </c>
      <c r="B1006" s="25">
        <v>45595</v>
      </c>
      <c r="C1006" t="s">
        <v>257</v>
      </c>
      <c r="D1006" t="s">
        <v>32</v>
      </c>
      <c r="E1006" t="s">
        <v>27</v>
      </c>
      <c r="F1006" t="s">
        <v>258</v>
      </c>
      <c r="G1006" s="30">
        <v>1.8</v>
      </c>
      <c r="H1006" t="s">
        <v>308</v>
      </c>
      <c r="J1006" t="s">
        <v>15</v>
      </c>
      <c r="K1006" t="s">
        <v>307</v>
      </c>
      <c r="L1006" s="26">
        <v>3400</v>
      </c>
      <c r="M1006">
        <v>2</v>
      </c>
    </row>
    <row r="1007" spans="1:13" x14ac:dyDescent="0.25">
      <c r="A1007" t="s">
        <v>50</v>
      </c>
      <c r="B1007" s="25">
        <v>45408</v>
      </c>
      <c r="C1007" t="s">
        <v>257</v>
      </c>
      <c r="D1007" t="s">
        <v>32</v>
      </c>
      <c r="E1007" t="s">
        <v>27</v>
      </c>
      <c r="F1007" t="s">
        <v>258</v>
      </c>
      <c r="G1007" s="30">
        <v>1.8</v>
      </c>
      <c r="H1007" t="s">
        <v>308</v>
      </c>
      <c r="J1007" t="s">
        <v>15</v>
      </c>
      <c r="K1007" t="s">
        <v>307</v>
      </c>
      <c r="L1007" s="26">
        <v>17980000</v>
      </c>
      <c r="M1007">
        <v>340</v>
      </c>
    </row>
    <row r="1008" spans="1:13" x14ac:dyDescent="0.25">
      <c r="A1008" t="s">
        <v>86</v>
      </c>
      <c r="B1008" s="25">
        <v>45251</v>
      </c>
      <c r="C1008" t="s">
        <v>257</v>
      </c>
      <c r="D1008" t="s">
        <v>32</v>
      </c>
      <c r="E1008" t="s">
        <v>27</v>
      </c>
      <c r="G1008" s="30">
        <v>1.8</v>
      </c>
      <c r="H1008" t="s">
        <v>308</v>
      </c>
      <c r="J1008" t="s">
        <v>15</v>
      </c>
      <c r="K1008" t="s">
        <v>307</v>
      </c>
      <c r="L1008" s="26">
        <v>7523250</v>
      </c>
      <c r="M1008">
        <v>274</v>
      </c>
    </row>
    <row r="1009" spans="1:13" x14ac:dyDescent="0.25">
      <c r="A1009" t="s">
        <v>211</v>
      </c>
      <c r="B1009" s="25">
        <v>45582</v>
      </c>
      <c r="C1009" t="s">
        <v>257</v>
      </c>
      <c r="D1009" t="s">
        <v>32</v>
      </c>
      <c r="E1009" t="s">
        <v>27</v>
      </c>
      <c r="G1009" s="30">
        <v>1.8</v>
      </c>
      <c r="H1009" t="s">
        <v>308</v>
      </c>
      <c r="J1009" t="s">
        <v>15</v>
      </c>
      <c r="K1009" t="s">
        <v>307</v>
      </c>
      <c r="L1009" s="26">
        <v>12822600</v>
      </c>
      <c r="M1009">
        <v>346</v>
      </c>
    </row>
    <row r="1010" spans="1:13" x14ac:dyDescent="0.25">
      <c r="A1010" t="s">
        <v>69</v>
      </c>
      <c r="B1010" s="25">
        <v>45328</v>
      </c>
      <c r="C1010" t="s">
        <v>257</v>
      </c>
      <c r="D1010" t="s">
        <v>32</v>
      </c>
      <c r="E1010" t="s">
        <v>27</v>
      </c>
      <c r="F1010" t="s">
        <v>258</v>
      </c>
      <c r="G1010" s="30">
        <v>1.8</v>
      </c>
      <c r="H1010" t="s">
        <v>308</v>
      </c>
      <c r="J1010" t="s">
        <v>15</v>
      </c>
      <c r="K1010" t="s">
        <v>307</v>
      </c>
      <c r="L1010" s="26">
        <v>12170655</v>
      </c>
      <c r="M1010">
        <v>99</v>
      </c>
    </row>
    <row r="1011" spans="1:13" x14ac:dyDescent="0.25">
      <c r="A1011" t="s">
        <v>77</v>
      </c>
      <c r="B1011" s="25">
        <v>45267</v>
      </c>
      <c r="C1011" t="s">
        <v>257</v>
      </c>
      <c r="D1011" t="s">
        <v>32</v>
      </c>
      <c r="E1011" t="s">
        <v>27</v>
      </c>
      <c r="F1011" t="s">
        <v>258</v>
      </c>
      <c r="G1011" s="30">
        <v>1.8</v>
      </c>
      <c r="H1011" t="s">
        <v>308</v>
      </c>
      <c r="J1011" t="s">
        <v>15</v>
      </c>
      <c r="K1011" t="s">
        <v>307</v>
      </c>
      <c r="L1011" s="26">
        <v>5555200</v>
      </c>
      <c r="M1011">
        <v>28</v>
      </c>
    </row>
    <row r="1012" spans="1:13" x14ac:dyDescent="0.25">
      <c r="A1012" t="s">
        <v>80</v>
      </c>
      <c r="B1012" s="25">
        <v>45260</v>
      </c>
      <c r="C1012" t="s">
        <v>257</v>
      </c>
      <c r="D1012" t="s">
        <v>32</v>
      </c>
      <c r="E1012" t="s">
        <v>27</v>
      </c>
      <c r="G1012" s="30">
        <v>1.8</v>
      </c>
      <c r="H1012" t="s">
        <v>308</v>
      </c>
      <c r="J1012" t="s">
        <v>15</v>
      </c>
      <c r="K1012" t="s">
        <v>307</v>
      </c>
      <c r="L1012" s="26">
        <v>12462300</v>
      </c>
      <c r="M1012">
        <v>225</v>
      </c>
    </row>
    <row r="1013" spans="1:13" x14ac:dyDescent="0.25">
      <c r="A1013" t="s">
        <v>30</v>
      </c>
      <c r="B1013" s="25">
        <v>45447</v>
      </c>
      <c r="C1013" t="s">
        <v>257</v>
      </c>
      <c r="D1013" t="s">
        <v>32</v>
      </c>
      <c r="E1013" t="s">
        <v>27</v>
      </c>
      <c r="F1013" t="s">
        <v>258</v>
      </c>
      <c r="G1013" s="30">
        <v>1.8</v>
      </c>
      <c r="H1013" t="s">
        <v>308</v>
      </c>
      <c r="J1013" t="s">
        <v>15</v>
      </c>
      <c r="K1013" t="s">
        <v>307</v>
      </c>
      <c r="L1013" s="26">
        <v>6090000</v>
      </c>
      <c r="M1013">
        <v>73</v>
      </c>
    </row>
    <row r="1014" spans="1:13" x14ac:dyDescent="0.25">
      <c r="A1014" t="s">
        <v>83</v>
      </c>
      <c r="B1014" s="25">
        <v>45468</v>
      </c>
      <c r="C1014" t="s">
        <v>257</v>
      </c>
      <c r="D1014" t="s">
        <v>32</v>
      </c>
      <c r="E1014" t="s">
        <v>27</v>
      </c>
      <c r="F1014" t="s">
        <v>258</v>
      </c>
      <c r="G1014" s="30">
        <v>1.8</v>
      </c>
      <c r="H1014" t="s">
        <v>308</v>
      </c>
      <c r="J1014" t="s">
        <v>15</v>
      </c>
      <c r="K1014" t="s">
        <v>307</v>
      </c>
      <c r="L1014" s="26">
        <v>11237130</v>
      </c>
      <c r="M1014">
        <v>42</v>
      </c>
    </row>
    <row r="1015" spans="1:13" x14ac:dyDescent="0.25">
      <c r="A1015" t="s">
        <v>74</v>
      </c>
      <c r="B1015" s="25">
        <v>45275</v>
      </c>
      <c r="C1015" t="s">
        <v>257</v>
      </c>
      <c r="D1015" t="s">
        <v>32</v>
      </c>
      <c r="E1015" t="s">
        <v>27</v>
      </c>
      <c r="F1015" t="s">
        <v>258</v>
      </c>
      <c r="G1015" s="30">
        <v>1.8</v>
      </c>
      <c r="H1015" t="s">
        <v>308</v>
      </c>
      <c r="J1015" t="s">
        <v>15</v>
      </c>
      <c r="K1015" t="s">
        <v>307</v>
      </c>
      <c r="L1015" s="26">
        <v>54660650</v>
      </c>
      <c r="M1015">
        <v>475</v>
      </c>
    </row>
    <row r="1016" spans="1:13" x14ac:dyDescent="0.25">
      <c r="A1016" t="s">
        <v>101</v>
      </c>
      <c r="B1016" s="25">
        <v>45079</v>
      </c>
      <c r="C1016" t="s">
        <v>257</v>
      </c>
      <c r="D1016" t="s">
        <v>32</v>
      </c>
      <c r="E1016" t="s">
        <v>27</v>
      </c>
      <c r="F1016" t="s">
        <v>258</v>
      </c>
      <c r="G1016" s="30">
        <v>1.8</v>
      </c>
      <c r="H1016" t="s">
        <v>308</v>
      </c>
      <c r="J1016" t="s">
        <v>15</v>
      </c>
      <c r="K1016" t="s">
        <v>307</v>
      </c>
      <c r="L1016" s="26">
        <v>89120.25</v>
      </c>
      <c r="M1016">
        <v>4</v>
      </c>
    </row>
    <row r="1017" spans="1:13" x14ac:dyDescent="0.25">
      <c r="A1017" t="s">
        <v>209</v>
      </c>
      <c r="B1017" s="25">
        <v>45572</v>
      </c>
      <c r="C1017" t="s">
        <v>257</v>
      </c>
      <c r="D1017" t="s">
        <v>32</v>
      </c>
      <c r="E1017" t="s">
        <v>27</v>
      </c>
      <c r="F1017" t="s">
        <v>258</v>
      </c>
      <c r="G1017" s="30">
        <v>1.8</v>
      </c>
      <c r="H1017" t="s">
        <v>308</v>
      </c>
      <c r="J1017" t="s">
        <v>15</v>
      </c>
      <c r="K1017" t="s">
        <v>307</v>
      </c>
      <c r="L1017" s="26">
        <v>2013000</v>
      </c>
      <c r="M1017">
        <v>15</v>
      </c>
    </row>
    <row r="1018" spans="1:13" x14ac:dyDescent="0.25">
      <c r="A1018" t="s">
        <v>92</v>
      </c>
      <c r="B1018" s="25">
        <v>45198</v>
      </c>
      <c r="C1018" t="s">
        <v>257</v>
      </c>
      <c r="D1018" t="s">
        <v>32</v>
      </c>
      <c r="E1018" t="s">
        <v>27</v>
      </c>
      <c r="F1018" t="s">
        <v>258</v>
      </c>
      <c r="G1018" s="30">
        <v>1.8</v>
      </c>
      <c r="H1018" t="s">
        <v>308</v>
      </c>
      <c r="J1018" t="s">
        <v>15</v>
      </c>
      <c r="K1018" t="s">
        <v>307</v>
      </c>
      <c r="L1018" s="26">
        <v>10493334</v>
      </c>
      <c r="M1018">
        <v>87</v>
      </c>
    </row>
    <row r="1019" spans="1:13" x14ac:dyDescent="0.25">
      <c r="A1019" t="s">
        <v>72</v>
      </c>
      <c r="B1019" s="25">
        <v>45288</v>
      </c>
      <c r="C1019" t="s">
        <v>257</v>
      </c>
      <c r="D1019" t="s">
        <v>32</v>
      </c>
      <c r="E1019" t="s">
        <v>27</v>
      </c>
      <c r="F1019" t="s">
        <v>258</v>
      </c>
      <c r="G1019" s="30">
        <v>1.8</v>
      </c>
      <c r="H1019" t="s">
        <v>308</v>
      </c>
      <c r="J1019" t="s">
        <v>15</v>
      </c>
      <c r="K1019" t="s">
        <v>307</v>
      </c>
      <c r="L1019" s="26">
        <v>1465250</v>
      </c>
      <c r="M1019">
        <v>18</v>
      </c>
    </row>
    <row r="1020" spans="1:13" x14ac:dyDescent="0.25">
      <c r="A1020" t="s">
        <v>175</v>
      </c>
      <c r="B1020" s="25">
        <v>45503</v>
      </c>
      <c r="C1020" t="s">
        <v>257</v>
      </c>
      <c r="D1020" t="s">
        <v>32</v>
      </c>
      <c r="E1020" t="s">
        <v>27</v>
      </c>
      <c r="F1020" t="s">
        <v>258</v>
      </c>
      <c r="G1020" s="30">
        <v>1.8</v>
      </c>
      <c r="H1020" t="s">
        <v>308</v>
      </c>
      <c r="J1020" t="s">
        <v>15</v>
      </c>
      <c r="K1020" t="s">
        <v>307</v>
      </c>
      <c r="L1020" s="26">
        <v>85360</v>
      </c>
      <c r="M1020">
        <v>1</v>
      </c>
    </row>
    <row r="1021" spans="1:13" x14ac:dyDescent="0.25">
      <c r="A1021" t="s">
        <v>77</v>
      </c>
      <c r="B1021" s="25">
        <v>45267</v>
      </c>
      <c r="C1021" t="s">
        <v>257</v>
      </c>
      <c r="D1021" t="s">
        <v>32</v>
      </c>
      <c r="E1021" t="s">
        <v>27</v>
      </c>
      <c r="G1021" s="30">
        <v>1.8</v>
      </c>
      <c r="H1021" t="s">
        <v>308</v>
      </c>
      <c r="J1021" t="s">
        <v>15</v>
      </c>
      <c r="K1021" t="s">
        <v>307</v>
      </c>
      <c r="L1021" s="26">
        <v>10200400</v>
      </c>
      <c r="M1021">
        <v>152</v>
      </c>
    </row>
    <row r="1022" spans="1:13" x14ac:dyDescent="0.25">
      <c r="A1022" t="s">
        <v>60</v>
      </c>
      <c r="B1022" s="25">
        <v>45380</v>
      </c>
      <c r="C1022" t="s">
        <v>257</v>
      </c>
      <c r="D1022" t="s">
        <v>32</v>
      </c>
      <c r="E1022" t="s">
        <v>27</v>
      </c>
      <c r="G1022" s="30">
        <v>1.8</v>
      </c>
      <c r="H1022" t="s">
        <v>308</v>
      </c>
      <c r="J1022" t="s">
        <v>15</v>
      </c>
      <c r="K1022" t="s">
        <v>307</v>
      </c>
      <c r="L1022" s="26">
        <v>6914250</v>
      </c>
      <c r="M1022">
        <v>932</v>
      </c>
    </row>
    <row r="1023" spans="1:13" x14ac:dyDescent="0.25">
      <c r="A1023" t="s">
        <v>69</v>
      </c>
      <c r="B1023" s="25">
        <v>45328</v>
      </c>
      <c r="C1023" t="s">
        <v>257</v>
      </c>
      <c r="D1023" t="s">
        <v>32</v>
      </c>
      <c r="E1023" t="s">
        <v>27</v>
      </c>
      <c r="G1023" s="30">
        <v>1.8</v>
      </c>
      <c r="H1023" t="s">
        <v>308</v>
      </c>
      <c r="J1023" t="s">
        <v>15</v>
      </c>
      <c r="K1023" t="s">
        <v>307</v>
      </c>
      <c r="L1023" s="26">
        <v>5082700</v>
      </c>
      <c r="M1023">
        <v>376</v>
      </c>
    </row>
    <row r="1024" spans="1:13" x14ac:dyDescent="0.25">
      <c r="A1024" t="s">
        <v>164</v>
      </c>
      <c r="B1024" s="25">
        <v>45478</v>
      </c>
      <c r="C1024" t="s">
        <v>257</v>
      </c>
      <c r="D1024" t="s">
        <v>32</v>
      </c>
      <c r="E1024" t="s">
        <v>27</v>
      </c>
      <c r="G1024" s="30">
        <v>1.8</v>
      </c>
      <c r="H1024" t="s">
        <v>308</v>
      </c>
      <c r="J1024" t="s">
        <v>15</v>
      </c>
      <c r="K1024" t="s">
        <v>307</v>
      </c>
      <c r="L1024" s="26">
        <v>1484800</v>
      </c>
      <c r="M1024">
        <v>374</v>
      </c>
    </row>
    <row r="1025" spans="1:13" x14ac:dyDescent="0.25">
      <c r="A1025" t="s">
        <v>83</v>
      </c>
      <c r="B1025" s="25">
        <v>45252</v>
      </c>
      <c r="C1025" t="s">
        <v>257</v>
      </c>
      <c r="D1025" t="s">
        <v>32</v>
      </c>
      <c r="E1025" t="s">
        <v>27</v>
      </c>
      <c r="F1025" t="s">
        <v>258</v>
      </c>
      <c r="G1025" s="30">
        <v>1.8</v>
      </c>
      <c r="H1025" t="s">
        <v>308</v>
      </c>
      <c r="J1025" t="s">
        <v>15</v>
      </c>
      <c r="K1025" t="s">
        <v>307</v>
      </c>
      <c r="L1025" s="26">
        <v>27773900</v>
      </c>
      <c r="M1025">
        <v>231</v>
      </c>
    </row>
    <row r="1026" spans="1:13" x14ac:dyDescent="0.25">
      <c r="A1026" t="s">
        <v>172</v>
      </c>
      <c r="B1026" s="25">
        <v>45485</v>
      </c>
      <c r="C1026" t="s">
        <v>257</v>
      </c>
      <c r="D1026" t="s">
        <v>32</v>
      </c>
      <c r="E1026" t="s">
        <v>27</v>
      </c>
      <c r="F1026" t="s">
        <v>258</v>
      </c>
      <c r="G1026" s="30">
        <v>1.8</v>
      </c>
      <c r="H1026" t="s">
        <v>308</v>
      </c>
      <c r="J1026" t="s">
        <v>15</v>
      </c>
      <c r="K1026" t="s">
        <v>307</v>
      </c>
      <c r="L1026" s="26">
        <v>2043600</v>
      </c>
      <c r="M1026">
        <v>15</v>
      </c>
    </row>
    <row r="1027" spans="1:13" x14ac:dyDescent="0.25">
      <c r="A1027" t="s">
        <v>209</v>
      </c>
      <c r="B1027" s="25">
        <v>45572</v>
      </c>
      <c r="C1027" t="s">
        <v>257</v>
      </c>
      <c r="D1027" t="s">
        <v>32</v>
      </c>
      <c r="E1027" t="s">
        <v>27</v>
      </c>
      <c r="G1027" s="30">
        <v>1.8</v>
      </c>
      <c r="H1027" t="s">
        <v>308</v>
      </c>
      <c r="J1027" t="s">
        <v>15</v>
      </c>
      <c r="K1027" t="s">
        <v>307</v>
      </c>
      <c r="L1027" s="26">
        <v>420000</v>
      </c>
      <c r="M1027">
        <v>15</v>
      </c>
    </row>
    <row r="1028" spans="1:13" x14ac:dyDescent="0.25">
      <c r="A1028" t="s">
        <v>104</v>
      </c>
      <c r="B1028" s="25">
        <v>45041</v>
      </c>
      <c r="C1028" t="s">
        <v>257</v>
      </c>
      <c r="D1028" t="s">
        <v>32</v>
      </c>
      <c r="E1028" t="s">
        <v>27</v>
      </c>
      <c r="F1028" t="s">
        <v>258</v>
      </c>
      <c r="G1028" s="30">
        <v>1.8</v>
      </c>
      <c r="H1028" t="s">
        <v>308</v>
      </c>
      <c r="J1028" t="s">
        <v>15</v>
      </c>
      <c r="K1028" t="s">
        <v>307</v>
      </c>
      <c r="L1028" s="26">
        <v>664957.19999999995</v>
      </c>
      <c r="M1028">
        <v>13</v>
      </c>
    </row>
    <row r="1029" spans="1:13" x14ac:dyDescent="0.25">
      <c r="A1029" t="s">
        <v>54</v>
      </c>
      <c r="B1029" s="25">
        <v>45401</v>
      </c>
      <c r="C1029" t="s">
        <v>257</v>
      </c>
      <c r="D1029" t="s">
        <v>32</v>
      </c>
      <c r="E1029" t="s">
        <v>27</v>
      </c>
      <c r="G1029" s="30">
        <v>1.8</v>
      </c>
      <c r="H1029" t="s">
        <v>308</v>
      </c>
      <c r="J1029" t="s">
        <v>15</v>
      </c>
      <c r="K1029" t="s">
        <v>307</v>
      </c>
      <c r="L1029" s="26">
        <v>2513595</v>
      </c>
      <c r="M1029">
        <v>401</v>
      </c>
    </row>
    <row r="1030" spans="1:13" x14ac:dyDescent="0.25">
      <c r="A1030" t="s">
        <v>83</v>
      </c>
      <c r="B1030" s="25">
        <v>45468</v>
      </c>
      <c r="C1030" t="s">
        <v>257</v>
      </c>
      <c r="D1030" t="s">
        <v>32</v>
      </c>
      <c r="E1030" t="s">
        <v>27</v>
      </c>
      <c r="G1030" s="30">
        <v>1.8</v>
      </c>
      <c r="H1030" t="s">
        <v>308</v>
      </c>
      <c r="J1030" t="s">
        <v>15</v>
      </c>
      <c r="K1030" t="s">
        <v>307</v>
      </c>
      <c r="L1030" s="26">
        <v>2650320</v>
      </c>
      <c r="M1030">
        <v>122</v>
      </c>
    </row>
    <row r="1031" spans="1:13" x14ac:dyDescent="0.25">
      <c r="A1031" t="s">
        <v>66</v>
      </c>
      <c r="B1031" s="25">
        <v>45335</v>
      </c>
      <c r="C1031" t="s">
        <v>257</v>
      </c>
      <c r="D1031" t="s">
        <v>32</v>
      </c>
      <c r="E1031" t="s">
        <v>27</v>
      </c>
      <c r="G1031" s="30">
        <v>1.8</v>
      </c>
      <c r="H1031" t="s">
        <v>308</v>
      </c>
      <c r="J1031" t="s">
        <v>15</v>
      </c>
      <c r="K1031" t="s">
        <v>307</v>
      </c>
      <c r="L1031" s="26">
        <v>7132500</v>
      </c>
      <c r="M1031">
        <v>687</v>
      </c>
    </row>
    <row r="1032" spans="1:13" x14ac:dyDescent="0.25">
      <c r="A1032" t="s">
        <v>54</v>
      </c>
      <c r="B1032" s="25">
        <v>45212</v>
      </c>
      <c r="C1032" t="s">
        <v>257</v>
      </c>
      <c r="D1032" t="s">
        <v>32</v>
      </c>
      <c r="E1032" t="s">
        <v>27</v>
      </c>
      <c r="F1032" t="s">
        <v>258</v>
      </c>
      <c r="G1032" s="30">
        <v>1.8</v>
      </c>
      <c r="H1032" t="s">
        <v>308</v>
      </c>
      <c r="J1032" t="s">
        <v>15</v>
      </c>
      <c r="K1032" t="s">
        <v>307</v>
      </c>
      <c r="L1032" s="26">
        <v>5495499</v>
      </c>
      <c r="M1032">
        <v>330</v>
      </c>
    </row>
    <row r="1033" spans="1:13" x14ac:dyDescent="0.25">
      <c r="A1033" t="s">
        <v>172</v>
      </c>
      <c r="B1033" s="25">
        <v>45485</v>
      </c>
      <c r="C1033" t="s">
        <v>257</v>
      </c>
      <c r="D1033" t="s">
        <v>32</v>
      </c>
      <c r="E1033" t="s">
        <v>27</v>
      </c>
      <c r="G1033" s="30">
        <v>1.8</v>
      </c>
      <c r="H1033" t="s">
        <v>308</v>
      </c>
      <c r="J1033" t="s">
        <v>15</v>
      </c>
      <c r="K1033" t="s">
        <v>307</v>
      </c>
      <c r="L1033" s="26">
        <v>1358000</v>
      </c>
      <c r="M1033">
        <v>53</v>
      </c>
    </row>
    <row r="1034" spans="1:13" x14ac:dyDescent="0.25">
      <c r="A1034" t="s">
        <v>86</v>
      </c>
      <c r="B1034" s="25">
        <v>45251</v>
      </c>
      <c r="C1034" t="s">
        <v>257</v>
      </c>
      <c r="D1034" t="s">
        <v>32</v>
      </c>
      <c r="E1034" t="s">
        <v>27</v>
      </c>
      <c r="F1034" t="s">
        <v>258</v>
      </c>
      <c r="G1034" s="30">
        <v>1.8</v>
      </c>
      <c r="H1034" t="s">
        <v>308</v>
      </c>
      <c r="J1034" t="s">
        <v>15</v>
      </c>
      <c r="K1034" t="s">
        <v>307</v>
      </c>
      <c r="L1034" s="26">
        <v>2112750</v>
      </c>
      <c r="M1034">
        <v>39</v>
      </c>
    </row>
    <row r="1035" spans="1:13" x14ac:dyDescent="0.25">
      <c r="A1035" t="s">
        <v>72</v>
      </c>
      <c r="B1035" s="25">
        <v>45288</v>
      </c>
      <c r="C1035" t="s">
        <v>257</v>
      </c>
      <c r="D1035" t="s">
        <v>32</v>
      </c>
      <c r="E1035" t="s">
        <v>27</v>
      </c>
      <c r="G1035" s="30">
        <v>1.8</v>
      </c>
      <c r="H1035" t="s">
        <v>308</v>
      </c>
      <c r="J1035" t="s">
        <v>15</v>
      </c>
      <c r="K1035" t="s">
        <v>307</v>
      </c>
      <c r="L1035" s="26">
        <v>1635500</v>
      </c>
      <c r="M1035">
        <v>67</v>
      </c>
    </row>
    <row r="1036" spans="1:13" x14ac:dyDescent="0.25">
      <c r="A1036" t="s">
        <v>74</v>
      </c>
      <c r="B1036" s="25">
        <v>45275</v>
      </c>
      <c r="C1036" t="s">
        <v>257</v>
      </c>
      <c r="D1036" t="s">
        <v>32</v>
      </c>
      <c r="E1036" t="s">
        <v>27</v>
      </c>
      <c r="G1036" s="30">
        <v>1.8</v>
      </c>
      <c r="H1036" t="s">
        <v>308</v>
      </c>
      <c r="J1036" t="s">
        <v>15</v>
      </c>
      <c r="K1036" t="s">
        <v>307</v>
      </c>
      <c r="L1036" s="26">
        <v>56768600</v>
      </c>
      <c r="M1036">
        <v>1830</v>
      </c>
    </row>
    <row r="1037" spans="1:13" x14ac:dyDescent="0.25">
      <c r="A1037" t="s">
        <v>63</v>
      </c>
      <c r="B1037" s="25">
        <v>45344</v>
      </c>
      <c r="C1037" t="s">
        <v>257</v>
      </c>
      <c r="D1037" t="s">
        <v>32</v>
      </c>
      <c r="E1037" t="s">
        <v>27</v>
      </c>
      <c r="F1037" t="s">
        <v>258</v>
      </c>
      <c r="G1037" s="30">
        <v>1.8</v>
      </c>
      <c r="H1037" t="s">
        <v>308</v>
      </c>
      <c r="J1037" t="s">
        <v>15</v>
      </c>
      <c r="K1037" t="s">
        <v>307</v>
      </c>
      <c r="L1037" s="26">
        <v>4584700</v>
      </c>
      <c r="M1037">
        <v>33</v>
      </c>
    </row>
    <row r="1038" spans="1:13" x14ac:dyDescent="0.25">
      <c r="A1038" t="s">
        <v>66</v>
      </c>
      <c r="B1038" s="25">
        <v>45335</v>
      </c>
      <c r="C1038" t="s">
        <v>257</v>
      </c>
      <c r="D1038" t="s">
        <v>32</v>
      </c>
      <c r="E1038" t="s">
        <v>27</v>
      </c>
      <c r="F1038" t="s">
        <v>258</v>
      </c>
      <c r="G1038" s="30">
        <v>1.8</v>
      </c>
      <c r="H1038" t="s">
        <v>308</v>
      </c>
      <c r="J1038" t="s">
        <v>15</v>
      </c>
      <c r="K1038" t="s">
        <v>307</v>
      </c>
      <c r="L1038" s="26">
        <v>10084500</v>
      </c>
      <c r="M1038">
        <v>320</v>
      </c>
    </row>
    <row r="1039" spans="1:13" x14ac:dyDescent="0.25">
      <c r="A1039" t="s">
        <v>83</v>
      </c>
      <c r="B1039" s="25">
        <v>45252</v>
      </c>
      <c r="C1039" t="s">
        <v>257</v>
      </c>
      <c r="D1039" t="s">
        <v>32</v>
      </c>
      <c r="E1039" t="s">
        <v>27</v>
      </c>
      <c r="G1039" s="30">
        <v>1.8</v>
      </c>
      <c r="H1039" t="s">
        <v>308</v>
      </c>
      <c r="J1039" t="s">
        <v>15</v>
      </c>
      <c r="K1039" t="s">
        <v>307</v>
      </c>
      <c r="L1039" s="26">
        <v>16540150</v>
      </c>
      <c r="M1039">
        <v>962</v>
      </c>
    </row>
    <row r="1040" spans="1:13" x14ac:dyDescent="0.25">
      <c r="A1040" t="s">
        <v>50</v>
      </c>
      <c r="B1040" s="25">
        <v>45408</v>
      </c>
      <c r="C1040" t="s">
        <v>257</v>
      </c>
      <c r="D1040" t="s">
        <v>32</v>
      </c>
      <c r="E1040" t="s">
        <v>27</v>
      </c>
      <c r="G1040" s="30">
        <v>1.8</v>
      </c>
      <c r="H1040" t="s">
        <v>308</v>
      </c>
      <c r="J1040" t="s">
        <v>15</v>
      </c>
      <c r="K1040" t="s">
        <v>307</v>
      </c>
      <c r="L1040" s="26">
        <v>8705000</v>
      </c>
      <c r="M1040">
        <v>984</v>
      </c>
    </row>
    <row r="1041" spans="1:13" x14ac:dyDescent="0.25">
      <c r="A1041" t="s">
        <v>57</v>
      </c>
      <c r="B1041" s="25">
        <v>45394</v>
      </c>
      <c r="C1041" t="s">
        <v>257</v>
      </c>
      <c r="D1041" t="s">
        <v>32</v>
      </c>
      <c r="E1041" t="s">
        <v>27</v>
      </c>
      <c r="F1041" t="s">
        <v>258</v>
      </c>
      <c r="G1041" s="30">
        <v>1.8</v>
      </c>
      <c r="H1041" t="s">
        <v>308</v>
      </c>
      <c r="J1041" t="s">
        <v>15</v>
      </c>
      <c r="K1041" t="s">
        <v>307</v>
      </c>
      <c r="L1041" s="26">
        <v>6008950</v>
      </c>
      <c r="M1041">
        <v>143</v>
      </c>
    </row>
    <row r="1042" spans="1:13" x14ac:dyDescent="0.25">
      <c r="A1042" t="s">
        <v>30</v>
      </c>
      <c r="B1042" s="25">
        <v>45447</v>
      </c>
      <c r="C1042" t="s">
        <v>257</v>
      </c>
      <c r="D1042" t="s">
        <v>32</v>
      </c>
      <c r="E1042" t="s">
        <v>27</v>
      </c>
      <c r="G1042" s="30">
        <v>1.8</v>
      </c>
      <c r="H1042" t="s">
        <v>308</v>
      </c>
      <c r="J1042" t="s">
        <v>15</v>
      </c>
      <c r="K1042" t="s">
        <v>307</v>
      </c>
      <c r="L1042" s="26">
        <v>409200</v>
      </c>
      <c r="M1042">
        <v>186</v>
      </c>
    </row>
    <row r="1043" spans="1:13" x14ac:dyDescent="0.25">
      <c r="A1043" t="s">
        <v>63</v>
      </c>
      <c r="B1043" s="25">
        <v>45344</v>
      </c>
      <c r="C1043" t="s">
        <v>257</v>
      </c>
      <c r="D1043" t="s">
        <v>32</v>
      </c>
      <c r="E1043" t="s">
        <v>27</v>
      </c>
      <c r="G1043" s="30">
        <v>1.8</v>
      </c>
      <c r="H1043" t="s">
        <v>308</v>
      </c>
      <c r="J1043" t="s">
        <v>15</v>
      </c>
      <c r="K1043" t="s">
        <v>307</v>
      </c>
      <c r="L1043" s="26">
        <v>773300</v>
      </c>
      <c r="M1043">
        <v>57</v>
      </c>
    </row>
    <row r="1044" spans="1:13" x14ac:dyDescent="0.25">
      <c r="A1044" t="s">
        <v>205</v>
      </c>
      <c r="B1044" s="25">
        <v>45566</v>
      </c>
      <c r="C1044" t="s">
        <v>257</v>
      </c>
      <c r="D1044" t="s">
        <v>32</v>
      </c>
      <c r="E1044" t="s">
        <v>27</v>
      </c>
      <c r="G1044" s="30">
        <v>1.8</v>
      </c>
      <c r="H1044" t="s">
        <v>308</v>
      </c>
      <c r="J1044" t="s">
        <v>15</v>
      </c>
      <c r="K1044" t="s">
        <v>307</v>
      </c>
      <c r="L1044" s="26">
        <v>413630</v>
      </c>
      <c r="M1044">
        <v>150</v>
      </c>
    </row>
    <row r="1045" spans="1:13" x14ac:dyDescent="0.25">
      <c r="A1045" t="s">
        <v>205</v>
      </c>
      <c r="B1045" s="25">
        <v>45566</v>
      </c>
      <c r="C1045" t="s">
        <v>257</v>
      </c>
      <c r="D1045" t="s">
        <v>32</v>
      </c>
      <c r="E1045" t="s">
        <v>27</v>
      </c>
      <c r="F1045" t="s">
        <v>258</v>
      </c>
      <c r="G1045" s="30">
        <v>1.8</v>
      </c>
      <c r="H1045" t="s">
        <v>308</v>
      </c>
      <c r="J1045" t="s">
        <v>15</v>
      </c>
      <c r="K1045" t="s">
        <v>307</v>
      </c>
      <c r="L1045" s="26">
        <v>9470930</v>
      </c>
      <c r="M1045">
        <v>95</v>
      </c>
    </row>
    <row r="1046" spans="1:13" x14ac:dyDescent="0.25">
      <c r="A1046" t="s">
        <v>57</v>
      </c>
      <c r="B1046" s="25">
        <v>45394</v>
      </c>
      <c r="C1046" t="s">
        <v>257</v>
      </c>
      <c r="D1046" t="s">
        <v>32</v>
      </c>
      <c r="E1046" t="s">
        <v>27</v>
      </c>
      <c r="G1046" s="30">
        <v>1.8</v>
      </c>
      <c r="H1046" t="s">
        <v>308</v>
      </c>
      <c r="J1046" t="s">
        <v>15</v>
      </c>
      <c r="K1046" t="s">
        <v>307</v>
      </c>
      <c r="L1046" s="26">
        <v>2968050</v>
      </c>
      <c r="M1046">
        <v>365</v>
      </c>
    </row>
    <row r="1047" spans="1:13" x14ac:dyDescent="0.25">
      <c r="A1047" t="s">
        <v>89</v>
      </c>
      <c r="B1047" s="25">
        <v>45232</v>
      </c>
      <c r="C1047" t="s">
        <v>257</v>
      </c>
      <c r="D1047" t="s">
        <v>32</v>
      </c>
      <c r="E1047" t="s">
        <v>27</v>
      </c>
      <c r="G1047" s="30">
        <v>1.8</v>
      </c>
      <c r="H1047" t="s">
        <v>308</v>
      </c>
      <c r="J1047" t="s">
        <v>15</v>
      </c>
      <c r="K1047" t="s">
        <v>307</v>
      </c>
      <c r="L1047" s="26">
        <v>11016000</v>
      </c>
      <c r="M1047">
        <v>581</v>
      </c>
    </row>
    <row r="1048" spans="1:13" x14ac:dyDescent="0.25">
      <c r="A1048" t="s">
        <v>92</v>
      </c>
      <c r="B1048" s="25">
        <v>45198</v>
      </c>
      <c r="C1048" t="s">
        <v>257</v>
      </c>
      <c r="D1048" t="s">
        <v>32</v>
      </c>
      <c r="E1048" t="s">
        <v>27</v>
      </c>
      <c r="G1048" s="30">
        <v>1.8</v>
      </c>
      <c r="H1048" t="s">
        <v>308</v>
      </c>
      <c r="J1048" t="s">
        <v>15</v>
      </c>
      <c r="K1048" t="s">
        <v>307</v>
      </c>
      <c r="L1048" s="26">
        <v>6883009.2000000002</v>
      </c>
      <c r="M1048">
        <v>270</v>
      </c>
    </row>
    <row r="1049" spans="1:13" x14ac:dyDescent="0.25">
      <c r="A1049" t="s">
        <v>164</v>
      </c>
      <c r="B1049" s="25">
        <v>45478</v>
      </c>
      <c r="C1049" t="s">
        <v>257</v>
      </c>
      <c r="D1049" t="s">
        <v>32</v>
      </c>
      <c r="E1049" t="s">
        <v>27</v>
      </c>
      <c r="F1049" t="s">
        <v>258</v>
      </c>
      <c r="G1049" s="30">
        <v>1.9</v>
      </c>
      <c r="H1049" t="s">
        <v>308</v>
      </c>
      <c r="I1049">
        <v>1.9</v>
      </c>
      <c r="J1049" t="s">
        <v>228</v>
      </c>
      <c r="K1049" t="s">
        <v>314</v>
      </c>
      <c r="L1049" s="26">
        <v>2035800</v>
      </c>
      <c r="M1049">
        <v>1</v>
      </c>
    </row>
    <row r="1050" spans="1:13" x14ac:dyDescent="0.25">
      <c r="A1050" t="s">
        <v>217</v>
      </c>
      <c r="B1050" s="25">
        <v>45595</v>
      </c>
      <c r="C1050" t="s">
        <v>257</v>
      </c>
      <c r="D1050" t="s">
        <v>32</v>
      </c>
      <c r="E1050" t="s">
        <v>27</v>
      </c>
      <c r="G1050" s="30">
        <v>1.9</v>
      </c>
      <c r="H1050" t="s">
        <v>308</v>
      </c>
      <c r="J1050" t="s">
        <v>15</v>
      </c>
      <c r="K1050" t="s">
        <v>307</v>
      </c>
      <c r="L1050" s="26">
        <v>9775</v>
      </c>
      <c r="M1050">
        <v>3</v>
      </c>
    </row>
    <row r="1051" spans="1:13" x14ac:dyDescent="0.25">
      <c r="A1051" t="s">
        <v>77</v>
      </c>
      <c r="B1051" s="25">
        <v>45267</v>
      </c>
      <c r="C1051" t="s">
        <v>257</v>
      </c>
      <c r="D1051" t="s">
        <v>32</v>
      </c>
      <c r="E1051" t="s">
        <v>27</v>
      </c>
      <c r="G1051" s="30">
        <v>1.9</v>
      </c>
      <c r="H1051" t="s">
        <v>308</v>
      </c>
      <c r="J1051" t="s">
        <v>15</v>
      </c>
      <c r="K1051" t="s">
        <v>307</v>
      </c>
      <c r="L1051" s="26">
        <v>4459000</v>
      </c>
      <c r="M1051">
        <v>95</v>
      </c>
    </row>
    <row r="1052" spans="1:13" x14ac:dyDescent="0.25">
      <c r="A1052" t="s">
        <v>164</v>
      </c>
      <c r="B1052" s="25">
        <v>45478</v>
      </c>
      <c r="C1052" t="s">
        <v>257</v>
      </c>
      <c r="D1052" t="s">
        <v>32</v>
      </c>
      <c r="E1052" t="s">
        <v>27</v>
      </c>
      <c r="G1052" s="30">
        <v>1.9</v>
      </c>
      <c r="H1052" t="s">
        <v>308</v>
      </c>
      <c r="J1052" t="s">
        <v>15</v>
      </c>
      <c r="K1052" t="s">
        <v>307</v>
      </c>
      <c r="L1052" s="26">
        <v>1096000</v>
      </c>
      <c r="M1052">
        <v>337</v>
      </c>
    </row>
    <row r="1053" spans="1:13" x14ac:dyDescent="0.25">
      <c r="A1053" t="s">
        <v>30</v>
      </c>
      <c r="B1053" s="25">
        <v>45447</v>
      </c>
      <c r="C1053" t="s">
        <v>257</v>
      </c>
      <c r="D1053" t="s">
        <v>32</v>
      </c>
      <c r="E1053" t="s">
        <v>27</v>
      </c>
      <c r="F1053" t="s">
        <v>258</v>
      </c>
      <c r="G1053" s="30">
        <v>1.9</v>
      </c>
      <c r="H1053" t="s">
        <v>308</v>
      </c>
      <c r="J1053" t="s">
        <v>15</v>
      </c>
      <c r="K1053" t="s">
        <v>307</v>
      </c>
      <c r="L1053" s="26">
        <v>4221600</v>
      </c>
      <c r="M1053">
        <v>62</v>
      </c>
    </row>
    <row r="1054" spans="1:13" x14ac:dyDescent="0.25">
      <c r="A1054" t="s">
        <v>57</v>
      </c>
      <c r="B1054" s="25">
        <v>45394</v>
      </c>
      <c r="C1054" t="s">
        <v>257</v>
      </c>
      <c r="D1054" t="s">
        <v>32</v>
      </c>
      <c r="E1054" t="s">
        <v>27</v>
      </c>
      <c r="F1054" t="s">
        <v>258</v>
      </c>
      <c r="G1054" s="30">
        <v>1.9</v>
      </c>
      <c r="H1054" t="s">
        <v>308</v>
      </c>
      <c r="J1054" t="s">
        <v>15</v>
      </c>
      <c r="K1054" t="s">
        <v>307</v>
      </c>
      <c r="L1054" s="26">
        <v>17573300</v>
      </c>
      <c r="M1054">
        <v>140</v>
      </c>
    </row>
    <row r="1055" spans="1:13" x14ac:dyDescent="0.25">
      <c r="A1055" t="s">
        <v>72</v>
      </c>
      <c r="B1055" s="25">
        <v>45288</v>
      </c>
      <c r="C1055" t="s">
        <v>257</v>
      </c>
      <c r="D1055" t="s">
        <v>32</v>
      </c>
      <c r="E1055" t="s">
        <v>27</v>
      </c>
      <c r="G1055" s="30">
        <v>1.9</v>
      </c>
      <c r="H1055" t="s">
        <v>308</v>
      </c>
      <c r="J1055" t="s">
        <v>15</v>
      </c>
      <c r="K1055" t="s">
        <v>307</v>
      </c>
      <c r="L1055" s="26">
        <v>1214000</v>
      </c>
      <c r="M1055">
        <v>44</v>
      </c>
    </row>
    <row r="1056" spans="1:13" x14ac:dyDescent="0.25">
      <c r="A1056" t="s">
        <v>83</v>
      </c>
      <c r="B1056" s="25">
        <v>45252</v>
      </c>
      <c r="C1056" t="s">
        <v>257</v>
      </c>
      <c r="D1056" t="s">
        <v>32</v>
      </c>
      <c r="E1056" t="s">
        <v>27</v>
      </c>
      <c r="F1056" t="s">
        <v>258</v>
      </c>
      <c r="G1056" s="30">
        <v>1.9</v>
      </c>
      <c r="H1056" t="s">
        <v>308</v>
      </c>
      <c r="J1056" t="s">
        <v>15</v>
      </c>
      <c r="K1056" t="s">
        <v>307</v>
      </c>
      <c r="L1056" s="26">
        <v>18580100</v>
      </c>
      <c r="M1056">
        <v>193</v>
      </c>
    </row>
    <row r="1057" spans="1:13" x14ac:dyDescent="0.25">
      <c r="A1057" t="s">
        <v>54</v>
      </c>
      <c r="B1057" s="25">
        <v>45212</v>
      </c>
      <c r="C1057" t="s">
        <v>257</v>
      </c>
      <c r="D1057" t="s">
        <v>32</v>
      </c>
      <c r="E1057" t="s">
        <v>27</v>
      </c>
      <c r="G1057" s="30">
        <v>1.9</v>
      </c>
      <c r="H1057" t="s">
        <v>308</v>
      </c>
      <c r="J1057" t="s">
        <v>15</v>
      </c>
      <c r="K1057" t="s">
        <v>307</v>
      </c>
      <c r="L1057" s="26">
        <v>7588071</v>
      </c>
      <c r="M1057">
        <v>1725</v>
      </c>
    </row>
    <row r="1058" spans="1:13" x14ac:dyDescent="0.25">
      <c r="A1058" t="s">
        <v>172</v>
      </c>
      <c r="B1058" s="25">
        <v>45485</v>
      </c>
      <c r="C1058" t="s">
        <v>257</v>
      </c>
      <c r="D1058" t="s">
        <v>32</v>
      </c>
      <c r="E1058" t="s">
        <v>27</v>
      </c>
      <c r="F1058" t="s">
        <v>258</v>
      </c>
      <c r="G1058" s="30">
        <v>1.9</v>
      </c>
      <c r="H1058" t="s">
        <v>308</v>
      </c>
      <c r="J1058" t="s">
        <v>15</v>
      </c>
      <c r="K1058" t="s">
        <v>307</v>
      </c>
      <c r="L1058" s="26">
        <v>1124000</v>
      </c>
      <c r="M1058">
        <v>22</v>
      </c>
    </row>
    <row r="1059" spans="1:13" x14ac:dyDescent="0.25">
      <c r="A1059" t="s">
        <v>50</v>
      </c>
      <c r="B1059" s="25">
        <v>45408</v>
      </c>
      <c r="C1059" t="s">
        <v>257</v>
      </c>
      <c r="D1059" t="s">
        <v>32</v>
      </c>
      <c r="E1059" t="s">
        <v>27</v>
      </c>
      <c r="G1059" s="30">
        <v>1.9</v>
      </c>
      <c r="H1059" t="s">
        <v>308</v>
      </c>
      <c r="J1059" t="s">
        <v>15</v>
      </c>
      <c r="K1059" t="s">
        <v>307</v>
      </c>
      <c r="L1059" s="26">
        <v>6980000</v>
      </c>
      <c r="M1059">
        <v>1262</v>
      </c>
    </row>
    <row r="1060" spans="1:13" x14ac:dyDescent="0.25">
      <c r="A1060" t="s">
        <v>211</v>
      </c>
      <c r="B1060" s="25">
        <v>45582</v>
      </c>
      <c r="C1060" t="s">
        <v>257</v>
      </c>
      <c r="D1060" t="s">
        <v>32</v>
      </c>
      <c r="E1060" t="s">
        <v>27</v>
      </c>
      <c r="F1060" t="s">
        <v>258</v>
      </c>
      <c r="G1060" s="30">
        <v>1.9</v>
      </c>
      <c r="H1060" t="s">
        <v>308</v>
      </c>
      <c r="J1060" t="s">
        <v>15</v>
      </c>
      <c r="K1060" t="s">
        <v>307</v>
      </c>
      <c r="L1060" s="26">
        <v>28878500</v>
      </c>
      <c r="M1060">
        <v>105</v>
      </c>
    </row>
    <row r="1061" spans="1:13" x14ac:dyDescent="0.25">
      <c r="A1061" t="s">
        <v>175</v>
      </c>
      <c r="B1061" s="25">
        <v>45503</v>
      </c>
      <c r="C1061" t="s">
        <v>257</v>
      </c>
      <c r="D1061" t="s">
        <v>32</v>
      </c>
      <c r="E1061" t="s">
        <v>27</v>
      </c>
      <c r="G1061" s="30">
        <v>1.9</v>
      </c>
      <c r="H1061" t="s">
        <v>308</v>
      </c>
      <c r="J1061" t="s">
        <v>15</v>
      </c>
      <c r="K1061" t="s">
        <v>307</v>
      </c>
      <c r="L1061" s="26">
        <v>3104</v>
      </c>
      <c r="M1061">
        <v>10</v>
      </c>
    </row>
    <row r="1062" spans="1:13" x14ac:dyDescent="0.25">
      <c r="A1062" t="s">
        <v>60</v>
      </c>
      <c r="B1062" s="25">
        <v>45380</v>
      </c>
      <c r="C1062" t="s">
        <v>257</v>
      </c>
      <c r="D1062" t="s">
        <v>32</v>
      </c>
      <c r="E1062" t="s">
        <v>27</v>
      </c>
      <c r="F1062" t="s">
        <v>258</v>
      </c>
      <c r="G1062" s="30">
        <v>1.9</v>
      </c>
      <c r="H1062" t="s">
        <v>308</v>
      </c>
      <c r="J1062" t="s">
        <v>15</v>
      </c>
      <c r="K1062" t="s">
        <v>307</v>
      </c>
      <c r="L1062" s="26">
        <v>18106375</v>
      </c>
      <c r="M1062">
        <v>256</v>
      </c>
    </row>
    <row r="1063" spans="1:13" x14ac:dyDescent="0.25">
      <c r="A1063" t="s">
        <v>77</v>
      </c>
      <c r="B1063" s="25">
        <v>45267</v>
      </c>
      <c r="C1063" t="s">
        <v>257</v>
      </c>
      <c r="D1063" t="s">
        <v>32</v>
      </c>
      <c r="E1063" t="s">
        <v>27</v>
      </c>
      <c r="F1063" t="s">
        <v>258</v>
      </c>
      <c r="G1063" s="30">
        <v>1.9</v>
      </c>
      <c r="H1063" t="s">
        <v>308</v>
      </c>
      <c r="J1063" t="s">
        <v>15</v>
      </c>
      <c r="K1063" t="s">
        <v>307</v>
      </c>
      <c r="L1063" s="26">
        <v>3176600</v>
      </c>
      <c r="M1063">
        <v>32</v>
      </c>
    </row>
    <row r="1064" spans="1:13" x14ac:dyDescent="0.25">
      <c r="A1064" t="s">
        <v>175</v>
      </c>
      <c r="B1064" s="25">
        <v>45503</v>
      </c>
      <c r="C1064" t="s">
        <v>257</v>
      </c>
      <c r="D1064" t="s">
        <v>32</v>
      </c>
      <c r="E1064" t="s">
        <v>27</v>
      </c>
      <c r="F1064" t="s">
        <v>258</v>
      </c>
      <c r="G1064" s="30">
        <v>1.9</v>
      </c>
      <c r="H1064" t="s">
        <v>308</v>
      </c>
      <c r="J1064" t="s">
        <v>15</v>
      </c>
      <c r="K1064" t="s">
        <v>307</v>
      </c>
      <c r="L1064" s="26">
        <v>9797</v>
      </c>
      <c r="M1064">
        <v>2</v>
      </c>
    </row>
    <row r="1065" spans="1:13" x14ac:dyDescent="0.25">
      <c r="A1065" t="s">
        <v>211</v>
      </c>
      <c r="B1065" s="25">
        <v>45582</v>
      </c>
      <c r="C1065" t="s">
        <v>257</v>
      </c>
      <c r="D1065" t="s">
        <v>32</v>
      </c>
      <c r="E1065" t="s">
        <v>27</v>
      </c>
      <c r="G1065" s="30">
        <v>1.9</v>
      </c>
      <c r="H1065" t="s">
        <v>308</v>
      </c>
      <c r="J1065" t="s">
        <v>15</v>
      </c>
      <c r="K1065" t="s">
        <v>307</v>
      </c>
      <c r="L1065" s="26">
        <v>1423100</v>
      </c>
      <c r="M1065">
        <v>282</v>
      </c>
    </row>
    <row r="1066" spans="1:13" x14ac:dyDescent="0.25">
      <c r="A1066" t="s">
        <v>60</v>
      </c>
      <c r="B1066" s="25">
        <v>45380</v>
      </c>
      <c r="C1066" t="s">
        <v>257</v>
      </c>
      <c r="D1066" t="s">
        <v>32</v>
      </c>
      <c r="E1066" t="s">
        <v>27</v>
      </c>
      <c r="G1066" s="30">
        <v>1.9</v>
      </c>
      <c r="H1066" t="s">
        <v>308</v>
      </c>
      <c r="J1066" t="s">
        <v>15</v>
      </c>
      <c r="K1066" t="s">
        <v>307</v>
      </c>
      <c r="L1066" s="26">
        <v>4272625</v>
      </c>
      <c r="M1066">
        <v>686</v>
      </c>
    </row>
    <row r="1067" spans="1:13" x14ac:dyDescent="0.25">
      <c r="A1067" t="s">
        <v>101</v>
      </c>
      <c r="B1067" s="25">
        <v>45079</v>
      </c>
      <c r="C1067" t="s">
        <v>257</v>
      </c>
      <c r="D1067" t="s">
        <v>32</v>
      </c>
      <c r="E1067" t="s">
        <v>27</v>
      </c>
      <c r="F1067" t="s">
        <v>258</v>
      </c>
      <c r="G1067" s="30">
        <v>1.9</v>
      </c>
      <c r="H1067" t="s">
        <v>308</v>
      </c>
      <c r="J1067" t="s">
        <v>15</v>
      </c>
      <c r="K1067" t="s">
        <v>307</v>
      </c>
      <c r="L1067" s="26">
        <v>55039.5</v>
      </c>
      <c r="M1067">
        <v>2</v>
      </c>
    </row>
    <row r="1068" spans="1:13" x14ac:dyDescent="0.25">
      <c r="A1068" t="s">
        <v>69</v>
      </c>
      <c r="B1068" s="25">
        <v>45328</v>
      </c>
      <c r="C1068" t="s">
        <v>257</v>
      </c>
      <c r="D1068" t="s">
        <v>32</v>
      </c>
      <c r="E1068" t="s">
        <v>27</v>
      </c>
      <c r="F1068" t="s">
        <v>258</v>
      </c>
      <c r="G1068" s="30">
        <v>1.9</v>
      </c>
      <c r="H1068" t="s">
        <v>308</v>
      </c>
      <c r="J1068" t="s">
        <v>15</v>
      </c>
      <c r="K1068" t="s">
        <v>307</v>
      </c>
      <c r="L1068" s="26">
        <v>12909210</v>
      </c>
      <c r="M1068">
        <v>189</v>
      </c>
    </row>
    <row r="1069" spans="1:13" x14ac:dyDescent="0.25">
      <c r="A1069" t="s">
        <v>80</v>
      </c>
      <c r="B1069" s="25">
        <v>45260</v>
      </c>
      <c r="C1069" t="s">
        <v>257</v>
      </c>
      <c r="D1069" t="s">
        <v>32</v>
      </c>
      <c r="E1069" t="s">
        <v>27</v>
      </c>
      <c r="F1069" t="s">
        <v>258</v>
      </c>
      <c r="G1069" s="30">
        <v>1.9</v>
      </c>
      <c r="H1069" t="s">
        <v>308</v>
      </c>
      <c r="J1069" t="s">
        <v>15</v>
      </c>
      <c r="K1069" t="s">
        <v>307</v>
      </c>
      <c r="L1069" s="26">
        <v>19760400</v>
      </c>
      <c r="M1069">
        <v>53</v>
      </c>
    </row>
    <row r="1070" spans="1:13" x14ac:dyDescent="0.25">
      <c r="A1070" t="s">
        <v>83</v>
      </c>
      <c r="B1070" s="25">
        <v>45468</v>
      </c>
      <c r="C1070" t="s">
        <v>257</v>
      </c>
      <c r="D1070" t="s">
        <v>32</v>
      </c>
      <c r="E1070" t="s">
        <v>27</v>
      </c>
      <c r="G1070" s="30">
        <v>1.9</v>
      </c>
      <c r="H1070" t="s">
        <v>308</v>
      </c>
      <c r="J1070" t="s">
        <v>15</v>
      </c>
      <c r="K1070" t="s">
        <v>307</v>
      </c>
      <c r="L1070" s="26">
        <v>1291140</v>
      </c>
      <c r="M1070">
        <v>105</v>
      </c>
    </row>
    <row r="1071" spans="1:13" x14ac:dyDescent="0.25">
      <c r="A1071" t="s">
        <v>86</v>
      </c>
      <c r="B1071" s="25">
        <v>45251</v>
      </c>
      <c r="C1071" t="s">
        <v>257</v>
      </c>
      <c r="D1071" t="s">
        <v>32</v>
      </c>
      <c r="E1071" t="s">
        <v>27</v>
      </c>
      <c r="F1071" t="s">
        <v>258</v>
      </c>
      <c r="G1071" s="30">
        <v>1.9</v>
      </c>
      <c r="H1071" t="s">
        <v>308</v>
      </c>
      <c r="J1071" t="s">
        <v>15</v>
      </c>
      <c r="K1071" t="s">
        <v>307</v>
      </c>
      <c r="L1071" s="26">
        <v>4308000</v>
      </c>
      <c r="M1071">
        <v>50</v>
      </c>
    </row>
    <row r="1072" spans="1:13" x14ac:dyDescent="0.25">
      <c r="A1072" t="s">
        <v>66</v>
      </c>
      <c r="B1072" s="25">
        <v>45335</v>
      </c>
      <c r="C1072" t="s">
        <v>257</v>
      </c>
      <c r="D1072" t="s">
        <v>32</v>
      </c>
      <c r="E1072" t="s">
        <v>27</v>
      </c>
      <c r="F1072" t="s">
        <v>258</v>
      </c>
      <c r="G1072" s="30">
        <v>1.9</v>
      </c>
      <c r="H1072" t="s">
        <v>308</v>
      </c>
      <c r="J1072" t="s">
        <v>15</v>
      </c>
      <c r="K1072" t="s">
        <v>307</v>
      </c>
      <c r="L1072" s="26">
        <v>9288000</v>
      </c>
      <c r="M1072">
        <v>496</v>
      </c>
    </row>
    <row r="1073" spans="1:13" x14ac:dyDescent="0.25">
      <c r="A1073" t="s">
        <v>205</v>
      </c>
      <c r="B1073" s="25">
        <v>45566</v>
      </c>
      <c r="C1073" t="s">
        <v>257</v>
      </c>
      <c r="D1073" t="s">
        <v>32</v>
      </c>
      <c r="E1073" t="s">
        <v>27</v>
      </c>
      <c r="F1073" t="s">
        <v>258</v>
      </c>
      <c r="G1073" s="30">
        <v>1.9</v>
      </c>
      <c r="H1073" t="s">
        <v>308</v>
      </c>
      <c r="J1073" t="s">
        <v>15</v>
      </c>
      <c r="K1073" t="s">
        <v>307</v>
      </c>
      <c r="L1073" s="26">
        <v>4093930</v>
      </c>
      <c r="M1073">
        <v>78</v>
      </c>
    </row>
    <row r="1074" spans="1:13" x14ac:dyDescent="0.25">
      <c r="A1074" t="s">
        <v>83</v>
      </c>
      <c r="B1074" s="25">
        <v>45468</v>
      </c>
      <c r="C1074" t="s">
        <v>257</v>
      </c>
      <c r="D1074" t="s">
        <v>32</v>
      </c>
      <c r="E1074" t="s">
        <v>27</v>
      </c>
      <c r="F1074" t="s">
        <v>258</v>
      </c>
      <c r="G1074" s="30">
        <v>1.9</v>
      </c>
      <c r="H1074" t="s">
        <v>308</v>
      </c>
      <c r="J1074" t="s">
        <v>15</v>
      </c>
      <c r="K1074" t="s">
        <v>307</v>
      </c>
      <c r="L1074" s="26">
        <v>11936160</v>
      </c>
      <c r="M1074">
        <v>57</v>
      </c>
    </row>
    <row r="1075" spans="1:13" x14ac:dyDescent="0.25">
      <c r="A1075" t="s">
        <v>63</v>
      </c>
      <c r="B1075" s="25">
        <v>45344</v>
      </c>
      <c r="C1075" t="s">
        <v>257</v>
      </c>
      <c r="D1075" t="s">
        <v>32</v>
      </c>
      <c r="E1075" t="s">
        <v>27</v>
      </c>
      <c r="F1075" t="s">
        <v>258</v>
      </c>
      <c r="G1075" s="30">
        <v>1.9</v>
      </c>
      <c r="H1075" t="s">
        <v>308</v>
      </c>
      <c r="J1075" t="s">
        <v>15</v>
      </c>
      <c r="K1075" t="s">
        <v>307</v>
      </c>
      <c r="L1075" s="26">
        <v>5796900</v>
      </c>
      <c r="M1075">
        <v>55</v>
      </c>
    </row>
    <row r="1076" spans="1:13" x14ac:dyDescent="0.25">
      <c r="A1076" t="s">
        <v>205</v>
      </c>
      <c r="B1076" s="25">
        <v>45566</v>
      </c>
      <c r="C1076" t="s">
        <v>257</v>
      </c>
      <c r="D1076" t="s">
        <v>32</v>
      </c>
      <c r="E1076" t="s">
        <v>27</v>
      </c>
      <c r="G1076" s="30">
        <v>1.9</v>
      </c>
      <c r="H1076" t="s">
        <v>308</v>
      </c>
      <c r="J1076" t="s">
        <v>15</v>
      </c>
      <c r="K1076" t="s">
        <v>307</v>
      </c>
      <c r="L1076" s="26">
        <v>186200</v>
      </c>
      <c r="M1076">
        <v>108</v>
      </c>
    </row>
    <row r="1077" spans="1:13" x14ac:dyDescent="0.25">
      <c r="A1077" t="s">
        <v>209</v>
      </c>
      <c r="B1077" s="25">
        <v>45572</v>
      </c>
      <c r="C1077" t="s">
        <v>257</v>
      </c>
      <c r="D1077" t="s">
        <v>32</v>
      </c>
      <c r="E1077" t="s">
        <v>27</v>
      </c>
      <c r="G1077" s="30">
        <v>1.9</v>
      </c>
      <c r="H1077" t="s">
        <v>308</v>
      </c>
      <c r="J1077" t="s">
        <v>15</v>
      </c>
      <c r="K1077" t="s">
        <v>307</v>
      </c>
      <c r="L1077" s="26">
        <v>756000</v>
      </c>
      <c r="M1077">
        <v>23</v>
      </c>
    </row>
    <row r="1078" spans="1:13" x14ac:dyDescent="0.25">
      <c r="A1078" t="s">
        <v>83</v>
      </c>
      <c r="B1078" s="25">
        <v>45252</v>
      </c>
      <c r="C1078" t="s">
        <v>257</v>
      </c>
      <c r="D1078" t="s">
        <v>32</v>
      </c>
      <c r="E1078" t="s">
        <v>27</v>
      </c>
      <c r="G1078" s="30">
        <v>1.9</v>
      </c>
      <c r="H1078" t="s">
        <v>308</v>
      </c>
      <c r="J1078" t="s">
        <v>15</v>
      </c>
      <c r="K1078" t="s">
        <v>307</v>
      </c>
      <c r="L1078" s="26">
        <v>15305400</v>
      </c>
      <c r="M1078">
        <v>749</v>
      </c>
    </row>
    <row r="1079" spans="1:13" x14ac:dyDescent="0.25">
      <c r="A1079" t="s">
        <v>69</v>
      </c>
      <c r="B1079" s="25">
        <v>45328</v>
      </c>
      <c r="C1079" t="s">
        <v>257</v>
      </c>
      <c r="D1079" t="s">
        <v>32</v>
      </c>
      <c r="E1079" t="s">
        <v>27</v>
      </c>
      <c r="G1079" s="30">
        <v>1.9</v>
      </c>
      <c r="H1079" t="s">
        <v>308</v>
      </c>
      <c r="J1079" t="s">
        <v>15</v>
      </c>
      <c r="K1079" t="s">
        <v>307</v>
      </c>
      <c r="L1079" s="26">
        <v>18188275</v>
      </c>
      <c r="M1079">
        <v>1021</v>
      </c>
    </row>
    <row r="1080" spans="1:13" x14ac:dyDescent="0.25">
      <c r="A1080" t="s">
        <v>74</v>
      </c>
      <c r="B1080" s="25">
        <v>45275</v>
      </c>
      <c r="C1080" t="s">
        <v>257</v>
      </c>
      <c r="D1080" t="s">
        <v>32</v>
      </c>
      <c r="E1080" t="s">
        <v>27</v>
      </c>
      <c r="F1080" t="s">
        <v>258</v>
      </c>
      <c r="G1080" s="30">
        <v>1.9</v>
      </c>
      <c r="H1080" t="s">
        <v>308</v>
      </c>
      <c r="J1080" t="s">
        <v>15</v>
      </c>
      <c r="K1080" t="s">
        <v>307</v>
      </c>
      <c r="L1080" s="26">
        <v>28536100</v>
      </c>
      <c r="M1080">
        <v>299</v>
      </c>
    </row>
    <row r="1081" spans="1:13" x14ac:dyDescent="0.25">
      <c r="A1081" t="s">
        <v>209</v>
      </c>
      <c r="B1081" s="25">
        <v>45572</v>
      </c>
      <c r="C1081" t="s">
        <v>257</v>
      </c>
      <c r="D1081" t="s">
        <v>32</v>
      </c>
      <c r="E1081" t="s">
        <v>27</v>
      </c>
      <c r="F1081" t="s">
        <v>258</v>
      </c>
      <c r="G1081" s="30">
        <v>1.9</v>
      </c>
      <c r="H1081" t="s">
        <v>308</v>
      </c>
      <c r="J1081" t="s">
        <v>15</v>
      </c>
      <c r="K1081" t="s">
        <v>307</v>
      </c>
      <c r="L1081" s="26">
        <v>1461000</v>
      </c>
      <c r="M1081">
        <v>10</v>
      </c>
    </row>
    <row r="1082" spans="1:13" x14ac:dyDescent="0.25">
      <c r="A1082" t="s">
        <v>89</v>
      </c>
      <c r="B1082" s="25">
        <v>45232</v>
      </c>
      <c r="C1082" t="s">
        <v>257</v>
      </c>
      <c r="D1082" t="s">
        <v>32</v>
      </c>
      <c r="E1082" t="s">
        <v>27</v>
      </c>
      <c r="F1082" t="s">
        <v>258</v>
      </c>
      <c r="G1082" s="30">
        <v>1.9</v>
      </c>
      <c r="H1082" t="s">
        <v>308</v>
      </c>
      <c r="J1082" t="s">
        <v>15</v>
      </c>
      <c r="K1082" t="s">
        <v>307</v>
      </c>
      <c r="L1082" s="26">
        <v>338025825</v>
      </c>
      <c r="M1082">
        <v>122</v>
      </c>
    </row>
    <row r="1083" spans="1:13" x14ac:dyDescent="0.25">
      <c r="A1083" t="s">
        <v>172</v>
      </c>
      <c r="B1083" s="25">
        <v>45485</v>
      </c>
      <c r="C1083" t="s">
        <v>257</v>
      </c>
      <c r="D1083" t="s">
        <v>32</v>
      </c>
      <c r="E1083" t="s">
        <v>27</v>
      </c>
      <c r="G1083" s="30">
        <v>1.9</v>
      </c>
      <c r="H1083" t="s">
        <v>308</v>
      </c>
      <c r="J1083" t="s">
        <v>15</v>
      </c>
      <c r="K1083" t="s">
        <v>307</v>
      </c>
      <c r="L1083" s="26">
        <v>954000</v>
      </c>
      <c r="M1083">
        <v>51</v>
      </c>
    </row>
    <row r="1084" spans="1:13" x14ac:dyDescent="0.25">
      <c r="A1084" t="s">
        <v>104</v>
      </c>
      <c r="B1084" s="25">
        <v>45041</v>
      </c>
      <c r="C1084" t="s">
        <v>257</v>
      </c>
      <c r="D1084" t="s">
        <v>32</v>
      </c>
      <c r="E1084" t="s">
        <v>27</v>
      </c>
      <c r="G1084" s="30">
        <v>1.9</v>
      </c>
      <c r="H1084" t="s">
        <v>308</v>
      </c>
      <c r="J1084" t="s">
        <v>15</v>
      </c>
      <c r="K1084" t="s">
        <v>307</v>
      </c>
      <c r="L1084" s="26">
        <v>823910.40000000002</v>
      </c>
      <c r="M1084">
        <v>32</v>
      </c>
    </row>
    <row r="1085" spans="1:13" x14ac:dyDescent="0.25">
      <c r="A1085" t="s">
        <v>217</v>
      </c>
      <c r="B1085" s="25">
        <v>45595</v>
      </c>
      <c r="C1085" t="s">
        <v>257</v>
      </c>
      <c r="D1085" t="s">
        <v>32</v>
      </c>
      <c r="E1085" t="s">
        <v>27</v>
      </c>
      <c r="F1085" t="s">
        <v>258</v>
      </c>
      <c r="G1085" s="30">
        <v>1.9</v>
      </c>
      <c r="H1085" t="s">
        <v>308</v>
      </c>
      <c r="J1085" t="s">
        <v>15</v>
      </c>
      <c r="K1085" t="s">
        <v>307</v>
      </c>
      <c r="L1085" s="26">
        <v>10200</v>
      </c>
      <c r="M1085">
        <v>2</v>
      </c>
    </row>
    <row r="1086" spans="1:13" x14ac:dyDescent="0.25">
      <c r="A1086" t="s">
        <v>30</v>
      </c>
      <c r="B1086" s="25">
        <v>45447</v>
      </c>
      <c r="C1086" t="s">
        <v>257</v>
      </c>
      <c r="D1086" t="s">
        <v>32</v>
      </c>
      <c r="E1086" t="s">
        <v>27</v>
      </c>
      <c r="G1086" s="30">
        <v>1.9</v>
      </c>
      <c r="H1086" t="s">
        <v>308</v>
      </c>
      <c r="J1086" t="s">
        <v>15</v>
      </c>
      <c r="K1086" t="s">
        <v>307</v>
      </c>
      <c r="L1086" s="26">
        <v>3366600</v>
      </c>
      <c r="M1086">
        <v>230</v>
      </c>
    </row>
    <row r="1087" spans="1:13" x14ac:dyDescent="0.25">
      <c r="A1087" t="s">
        <v>89</v>
      </c>
      <c r="B1087" s="25">
        <v>45232</v>
      </c>
      <c r="C1087" t="s">
        <v>257</v>
      </c>
      <c r="D1087" t="s">
        <v>32</v>
      </c>
      <c r="E1087" t="s">
        <v>27</v>
      </c>
      <c r="G1087" s="30">
        <v>1.9</v>
      </c>
      <c r="H1087" t="s">
        <v>308</v>
      </c>
      <c r="J1087" t="s">
        <v>15</v>
      </c>
      <c r="K1087" t="s">
        <v>307</v>
      </c>
      <c r="L1087" s="26">
        <v>7422300</v>
      </c>
      <c r="M1087">
        <v>488</v>
      </c>
    </row>
    <row r="1088" spans="1:13" x14ac:dyDescent="0.25">
      <c r="A1088" t="s">
        <v>72</v>
      </c>
      <c r="B1088" s="25">
        <v>45288</v>
      </c>
      <c r="C1088" t="s">
        <v>257</v>
      </c>
      <c r="D1088" t="s">
        <v>32</v>
      </c>
      <c r="E1088" t="s">
        <v>27</v>
      </c>
      <c r="F1088" t="s">
        <v>258</v>
      </c>
      <c r="G1088" s="30">
        <v>1.9</v>
      </c>
      <c r="H1088" t="s">
        <v>308</v>
      </c>
      <c r="J1088" t="s">
        <v>15</v>
      </c>
      <c r="K1088" t="s">
        <v>307</v>
      </c>
      <c r="L1088" s="26">
        <v>190250</v>
      </c>
      <c r="M1088">
        <v>10</v>
      </c>
    </row>
    <row r="1089" spans="1:13" x14ac:dyDescent="0.25">
      <c r="A1089" t="s">
        <v>80</v>
      </c>
      <c r="B1089" s="25">
        <v>45260</v>
      </c>
      <c r="C1089" t="s">
        <v>257</v>
      </c>
      <c r="D1089" t="s">
        <v>32</v>
      </c>
      <c r="E1089" t="s">
        <v>27</v>
      </c>
      <c r="G1089" s="30">
        <v>1.9</v>
      </c>
      <c r="H1089" t="s">
        <v>308</v>
      </c>
      <c r="J1089" t="s">
        <v>15</v>
      </c>
      <c r="K1089" t="s">
        <v>307</v>
      </c>
      <c r="L1089" s="26">
        <v>4949100</v>
      </c>
      <c r="M1089">
        <v>134</v>
      </c>
    </row>
    <row r="1090" spans="1:13" x14ac:dyDescent="0.25">
      <c r="A1090" t="s">
        <v>54</v>
      </c>
      <c r="B1090" s="25">
        <v>45401</v>
      </c>
      <c r="C1090" t="s">
        <v>257</v>
      </c>
      <c r="D1090" t="s">
        <v>32</v>
      </c>
      <c r="E1090" t="s">
        <v>27</v>
      </c>
      <c r="F1090" t="s">
        <v>258</v>
      </c>
      <c r="G1090" s="30">
        <v>1.9</v>
      </c>
      <c r="H1090" t="s">
        <v>308</v>
      </c>
      <c r="J1090" t="s">
        <v>15</v>
      </c>
      <c r="K1090" t="s">
        <v>307</v>
      </c>
      <c r="L1090" s="26">
        <v>53585250</v>
      </c>
      <c r="M1090">
        <v>135</v>
      </c>
    </row>
    <row r="1091" spans="1:13" x14ac:dyDescent="0.25">
      <c r="A1091" t="s">
        <v>164</v>
      </c>
      <c r="B1091" s="25">
        <v>45478</v>
      </c>
      <c r="C1091" t="s">
        <v>257</v>
      </c>
      <c r="D1091" t="s">
        <v>32</v>
      </c>
      <c r="E1091" t="s">
        <v>27</v>
      </c>
      <c r="F1091" t="s">
        <v>258</v>
      </c>
      <c r="G1091" s="30">
        <v>1.9</v>
      </c>
      <c r="H1091" t="s">
        <v>308</v>
      </c>
      <c r="J1091" t="s">
        <v>15</v>
      </c>
      <c r="K1091" t="s">
        <v>307</v>
      </c>
      <c r="L1091" s="26">
        <v>6117600</v>
      </c>
      <c r="M1091">
        <v>78</v>
      </c>
    </row>
    <row r="1092" spans="1:13" x14ac:dyDescent="0.25">
      <c r="A1092" t="s">
        <v>104</v>
      </c>
      <c r="B1092" s="25">
        <v>45041</v>
      </c>
      <c r="C1092" t="s">
        <v>257</v>
      </c>
      <c r="D1092" t="s">
        <v>32</v>
      </c>
      <c r="E1092" t="s">
        <v>27</v>
      </c>
      <c r="F1092" t="s">
        <v>258</v>
      </c>
      <c r="G1092" s="30">
        <v>1.9</v>
      </c>
      <c r="H1092" t="s">
        <v>308</v>
      </c>
      <c r="J1092" t="s">
        <v>15</v>
      </c>
      <c r="K1092" t="s">
        <v>307</v>
      </c>
      <c r="L1092" s="26">
        <v>458264.4</v>
      </c>
      <c r="M1092">
        <v>12</v>
      </c>
    </row>
    <row r="1093" spans="1:13" x14ac:dyDescent="0.25">
      <c r="A1093" t="s">
        <v>74</v>
      </c>
      <c r="B1093" s="25">
        <v>45275</v>
      </c>
      <c r="C1093" t="s">
        <v>257</v>
      </c>
      <c r="D1093" t="s">
        <v>32</v>
      </c>
      <c r="E1093" t="s">
        <v>27</v>
      </c>
      <c r="G1093" s="30">
        <v>1.9</v>
      </c>
      <c r="H1093" t="s">
        <v>308</v>
      </c>
      <c r="J1093" t="s">
        <v>15</v>
      </c>
      <c r="K1093" t="s">
        <v>307</v>
      </c>
      <c r="L1093" s="26">
        <v>31030450</v>
      </c>
      <c r="M1093">
        <v>1092</v>
      </c>
    </row>
    <row r="1094" spans="1:13" x14ac:dyDescent="0.25">
      <c r="A1094" t="s">
        <v>57</v>
      </c>
      <c r="B1094" s="25">
        <v>45394</v>
      </c>
      <c r="C1094" t="s">
        <v>257</v>
      </c>
      <c r="D1094" t="s">
        <v>32</v>
      </c>
      <c r="E1094" t="s">
        <v>27</v>
      </c>
      <c r="G1094" s="30">
        <v>1.9</v>
      </c>
      <c r="H1094" t="s">
        <v>308</v>
      </c>
      <c r="J1094" t="s">
        <v>15</v>
      </c>
      <c r="K1094" t="s">
        <v>307</v>
      </c>
      <c r="L1094" s="26">
        <v>3111400</v>
      </c>
      <c r="M1094">
        <v>385</v>
      </c>
    </row>
    <row r="1095" spans="1:13" x14ac:dyDescent="0.25">
      <c r="A1095" t="s">
        <v>92</v>
      </c>
      <c r="B1095" s="25">
        <v>45198</v>
      </c>
      <c r="C1095" t="s">
        <v>257</v>
      </c>
      <c r="D1095" t="s">
        <v>32</v>
      </c>
      <c r="E1095" t="s">
        <v>27</v>
      </c>
      <c r="G1095" s="30">
        <v>1.9</v>
      </c>
      <c r="H1095" t="s">
        <v>308</v>
      </c>
      <c r="J1095" t="s">
        <v>15</v>
      </c>
      <c r="K1095" t="s">
        <v>307</v>
      </c>
      <c r="L1095" s="26">
        <v>10738288.800000001</v>
      </c>
      <c r="M1095">
        <v>356</v>
      </c>
    </row>
    <row r="1096" spans="1:13" x14ac:dyDescent="0.25">
      <c r="A1096" t="s">
        <v>92</v>
      </c>
      <c r="B1096" s="25">
        <v>45198</v>
      </c>
      <c r="C1096" t="s">
        <v>257</v>
      </c>
      <c r="D1096" t="s">
        <v>32</v>
      </c>
      <c r="E1096" t="s">
        <v>27</v>
      </c>
      <c r="F1096" t="s">
        <v>258</v>
      </c>
      <c r="G1096" s="30">
        <v>1.9</v>
      </c>
      <c r="H1096" t="s">
        <v>308</v>
      </c>
      <c r="J1096" t="s">
        <v>15</v>
      </c>
      <c r="K1096" t="s">
        <v>307</v>
      </c>
      <c r="L1096" s="26">
        <v>36319514.399999999</v>
      </c>
      <c r="M1096">
        <v>92</v>
      </c>
    </row>
    <row r="1097" spans="1:13" x14ac:dyDescent="0.25">
      <c r="A1097" t="s">
        <v>66</v>
      </c>
      <c r="B1097" s="25">
        <v>45335</v>
      </c>
      <c r="C1097" t="s">
        <v>257</v>
      </c>
      <c r="D1097" t="s">
        <v>32</v>
      </c>
      <c r="E1097" t="s">
        <v>27</v>
      </c>
      <c r="G1097" s="30">
        <v>1.9</v>
      </c>
      <c r="H1097" t="s">
        <v>308</v>
      </c>
      <c r="J1097" t="s">
        <v>15</v>
      </c>
      <c r="K1097" t="s">
        <v>307</v>
      </c>
      <c r="L1097" s="26">
        <v>17356500</v>
      </c>
      <c r="M1097">
        <v>1535</v>
      </c>
    </row>
    <row r="1098" spans="1:13" x14ac:dyDescent="0.25">
      <c r="A1098" t="s">
        <v>86</v>
      </c>
      <c r="B1098" s="25">
        <v>45251</v>
      </c>
      <c r="C1098" t="s">
        <v>257</v>
      </c>
      <c r="D1098" t="s">
        <v>32</v>
      </c>
      <c r="E1098" t="s">
        <v>27</v>
      </c>
      <c r="G1098" s="30">
        <v>1.9</v>
      </c>
      <c r="H1098" t="s">
        <v>308</v>
      </c>
      <c r="J1098" t="s">
        <v>15</v>
      </c>
      <c r="K1098" t="s">
        <v>307</v>
      </c>
      <c r="L1098" s="26">
        <v>6837250</v>
      </c>
      <c r="M1098">
        <v>222</v>
      </c>
    </row>
    <row r="1099" spans="1:13" x14ac:dyDescent="0.25">
      <c r="A1099" t="s">
        <v>54</v>
      </c>
      <c r="B1099" s="25">
        <v>45212</v>
      </c>
      <c r="C1099" t="s">
        <v>257</v>
      </c>
      <c r="D1099" t="s">
        <v>32</v>
      </c>
      <c r="E1099" t="s">
        <v>27</v>
      </c>
      <c r="F1099" t="s">
        <v>258</v>
      </c>
      <c r="G1099" s="30">
        <v>1.9</v>
      </c>
      <c r="H1099" t="s">
        <v>308</v>
      </c>
      <c r="J1099" t="s">
        <v>15</v>
      </c>
      <c r="K1099" t="s">
        <v>307</v>
      </c>
      <c r="L1099" s="26">
        <v>7885440</v>
      </c>
      <c r="M1099">
        <v>427</v>
      </c>
    </row>
    <row r="1100" spans="1:13" x14ac:dyDescent="0.25">
      <c r="A1100" t="s">
        <v>63</v>
      </c>
      <c r="B1100" s="25">
        <v>45344</v>
      </c>
      <c r="C1100" t="s">
        <v>257</v>
      </c>
      <c r="D1100" t="s">
        <v>32</v>
      </c>
      <c r="E1100" t="s">
        <v>27</v>
      </c>
      <c r="G1100" s="30">
        <v>1.9</v>
      </c>
      <c r="H1100" t="s">
        <v>308</v>
      </c>
      <c r="J1100" t="s">
        <v>15</v>
      </c>
      <c r="K1100" t="s">
        <v>307</v>
      </c>
      <c r="L1100" s="26">
        <v>3705950</v>
      </c>
      <c r="M1100">
        <v>119</v>
      </c>
    </row>
    <row r="1101" spans="1:13" x14ac:dyDescent="0.25">
      <c r="A1101" t="s">
        <v>50</v>
      </c>
      <c r="B1101" s="25">
        <v>45408</v>
      </c>
      <c r="C1101" t="s">
        <v>257</v>
      </c>
      <c r="D1101" t="s">
        <v>32</v>
      </c>
      <c r="E1101" t="s">
        <v>27</v>
      </c>
      <c r="F1101" t="s">
        <v>258</v>
      </c>
      <c r="G1101" s="30">
        <v>1.9</v>
      </c>
      <c r="H1101" t="s">
        <v>308</v>
      </c>
      <c r="J1101" t="s">
        <v>15</v>
      </c>
      <c r="K1101" t="s">
        <v>307</v>
      </c>
      <c r="L1101" s="26">
        <v>22245000</v>
      </c>
      <c r="M1101">
        <v>378</v>
      </c>
    </row>
    <row r="1102" spans="1:13" x14ac:dyDescent="0.25">
      <c r="A1102" t="s">
        <v>54</v>
      </c>
      <c r="B1102" s="25">
        <v>45401</v>
      </c>
      <c r="C1102" t="s">
        <v>257</v>
      </c>
      <c r="D1102" t="s">
        <v>32</v>
      </c>
      <c r="E1102" t="s">
        <v>27</v>
      </c>
      <c r="G1102" s="30">
        <v>1.9</v>
      </c>
      <c r="H1102" t="s">
        <v>308</v>
      </c>
      <c r="J1102" t="s">
        <v>15</v>
      </c>
      <c r="K1102" t="s">
        <v>307</v>
      </c>
      <c r="L1102" s="26">
        <v>3719610</v>
      </c>
      <c r="M1102">
        <v>374</v>
      </c>
    </row>
    <row r="1103" spans="1:13" x14ac:dyDescent="0.25">
      <c r="A1103" t="s">
        <v>101</v>
      </c>
      <c r="B1103" s="25">
        <v>45079</v>
      </c>
      <c r="C1103" t="s">
        <v>257</v>
      </c>
      <c r="D1103" t="s">
        <v>32</v>
      </c>
      <c r="E1103" t="s">
        <v>27</v>
      </c>
      <c r="G1103" s="30">
        <v>1.9</v>
      </c>
      <c r="H1103" t="s">
        <v>308</v>
      </c>
      <c r="J1103" t="s">
        <v>15</v>
      </c>
      <c r="K1103" t="s">
        <v>307</v>
      </c>
      <c r="L1103" s="26">
        <v>174413.25</v>
      </c>
      <c r="M1103">
        <v>17</v>
      </c>
    </row>
    <row r="1104" spans="1:13" x14ac:dyDescent="0.25">
      <c r="A1104" t="s">
        <v>164</v>
      </c>
      <c r="B1104" s="25">
        <v>45478</v>
      </c>
      <c r="C1104" t="s">
        <v>257</v>
      </c>
      <c r="D1104" t="s">
        <v>32</v>
      </c>
      <c r="E1104" t="s">
        <v>27</v>
      </c>
      <c r="F1104" t="s">
        <v>258</v>
      </c>
      <c r="G1104" s="30">
        <v>2</v>
      </c>
      <c r="H1104" t="s">
        <v>308</v>
      </c>
      <c r="I1104">
        <v>2</v>
      </c>
      <c r="J1104" t="s">
        <v>228</v>
      </c>
      <c r="K1104" t="s">
        <v>314</v>
      </c>
      <c r="L1104" s="26">
        <v>295000</v>
      </c>
      <c r="M1104">
        <v>1</v>
      </c>
    </row>
    <row r="1105" spans="1:13" x14ac:dyDescent="0.25">
      <c r="A1105" t="s">
        <v>172</v>
      </c>
      <c r="B1105" s="25">
        <v>45485</v>
      </c>
      <c r="C1105" t="s">
        <v>257</v>
      </c>
      <c r="D1105" t="s">
        <v>32</v>
      </c>
      <c r="E1105" t="s">
        <v>27</v>
      </c>
      <c r="F1105" t="s">
        <v>258</v>
      </c>
      <c r="G1105" s="30">
        <v>2</v>
      </c>
      <c r="H1105" t="s">
        <v>308</v>
      </c>
      <c r="I1105">
        <v>2</v>
      </c>
      <c r="J1105" t="s">
        <v>228</v>
      </c>
      <c r="K1105" t="s">
        <v>314</v>
      </c>
      <c r="L1105" s="26">
        <v>545600</v>
      </c>
      <c r="M1105">
        <v>1</v>
      </c>
    </row>
    <row r="1106" spans="1:13" x14ac:dyDescent="0.25">
      <c r="A1106" t="s">
        <v>57</v>
      </c>
      <c r="B1106" s="25">
        <v>45394</v>
      </c>
      <c r="C1106" t="s">
        <v>257</v>
      </c>
      <c r="D1106" t="s">
        <v>32</v>
      </c>
      <c r="E1106" t="s">
        <v>27</v>
      </c>
      <c r="G1106" s="30">
        <v>2</v>
      </c>
      <c r="H1106" t="s">
        <v>308</v>
      </c>
      <c r="J1106" t="s">
        <v>15</v>
      </c>
      <c r="K1106" t="s">
        <v>307</v>
      </c>
      <c r="L1106" s="26">
        <v>2664900</v>
      </c>
      <c r="M1106">
        <v>381</v>
      </c>
    </row>
    <row r="1107" spans="1:13" x14ac:dyDescent="0.25">
      <c r="A1107" t="s">
        <v>60</v>
      </c>
      <c r="B1107" s="25">
        <v>45380</v>
      </c>
      <c r="C1107" t="s">
        <v>257</v>
      </c>
      <c r="D1107" t="s">
        <v>32</v>
      </c>
      <c r="E1107" t="s">
        <v>27</v>
      </c>
      <c r="F1107" t="s">
        <v>258</v>
      </c>
      <c r="G1107" s="30">
        <v>2</v>
      </c>
      <c r="H1107" t="s">
        <v>308</v>
      </c>
      <c r="J1107" t="s">
        <v>15</v>
      </c>
      <c r="K1107" t="s">
        <v>307</v>
      </c>
      <c r="L1107" s="26">
        <v>21472500</v>
      </c>
      <c r="M1107">
        <v>439</v>
      </c>
    </row>
    <row r="1108" spans="1:13" x14ac:dyDescent="0.25">
      <c r="A1108" t="s">
        <v>172</v>
      </c>
      <c r="B1108" s="25">
        <v>45485</v>
      </c>
      <c r="C1108" t="s">
        <v>257</v>
      </c>
      <c r="D1108" t="s">
        <v>32</v>
      </c>
      <c r="E1108" t="s">
        <v>27</v>
      </c>
      <c r="G1108" s="30">
        <v>2</v>
      </c>
      <c r="H1108" t="s">
        <v>308</v>
      </c>
      <c r="J1108" t="s">
        <v>15</v>
      </c>
      <c r="K1108" t="s">
        <v>307</v>
      </c>
      <c r="L1108" s="26">
        <v>243200</v>
      </c>
      <c r="M1108">
        <v>48</v>
      </c>
    </row>
    <row r="1109" spans="1:13" x14ac:dyDescent="0.25">
      <c r="A1109" t="s">
        <v>104</v>
      </c>
      <c r="B1109" s="25">
        <v>45041</v>
      </c>
      <c r="C1109" t="s">
        <v>257</v>
      </c>
      <c r="D1109" t="s">
        <v>32</v>
      </c>
      <c r="E1109" t="s">
        <v>27</v>
      </c>
      <c r="F1109" t="s">
        <v>258</v>
      </c>
      <c r="G1109" s="30">
        <v>2</v>
      </c>
      <c r="H1109" t="s">
        <v>308</v>
      </c>
      <c r="J1109" t="s">
        <v>15</v>
      </c>
      <c r="K1109" t="s">
        <v>307</v>
      </c>
      <c r="L1109" s="26">
        <v>666387.6</v>
      </c>
      <c r="M1109">
        <v>13</v>
      </c>
    </row>
    <row r="1110" spans="1:13" x14ac:dyDescent="0.25">
      <c r="A1110" t="s">
        <v>101</v>
      </c>
      <c r="B1110" s="25">
        <v>45079</v>
      </c>
      <c r="C1110" t="s">
        <v>257</v>
      </c>
      <c r="D1110" t="s">
        <v>32</v>
      </c>
      <c r="E1110" t="s">
        <v>27</v>
      </c>
      <c r="G1110" s="30">
        <v>2</v>
      </c>
      <c r="H1110" t="s">
        <v>308</v>
      </c>
      <c r="J1110" t="s">
        <v>15</v>
      </c>
      <c r="K1110" t="s">
        <v>307</v>
      </c>
      <c r="L1110" s="26">
        <v>138510</v>
      </c>
      <c r="M1110">
        <v>15</v>
      </c>
    </row>
    <row r="1111" spans="1:13" x14ac:dyDescent="0.25">
      <c r="A1111" t="s">
        <v>77</v>
      </c>
      <c r="B1111" s="25">
        <v>45267</v>
      </c>
      <c r="C1111" t="s">
        <v>257</v>
      </c>
      <c r="D1111" t="s">
        <v>32</v>
      </c>
      <c r="E1111" t="s">
        <v>27</v>
      </c>
      <c r="F1111" t="s">
        <v>258</v>
      </c>
      <c r="G1111" s="30">
        <v>2</v>
      </c>
      <c r="H1111" t="s">
        <v>308</v>
      </c>
      <c r="J1111" t="s">
        <v>15</v>
      </c>
      <c r="K1111" t="s">
        <v>307</v>
      </c>
      <c r="L1111" s="26">
        <v>1626800</v>
      </c>
      <c r="M1111">
        <v>31</v>
      </c>
    </row>
    <row r="1112" spans="1:13" x14ac:dyDescent="0.25">
      <c r="A1112" t="s">
        <v>80</v>
      </c>
      <c r="B1112" s="25">
        <v>45260</v>
      </c>
      <c r="C1112" t="s">
        <v>257</v>
      </c>
      <c r="D1112" t="s">
        <v>32</v>
      </c>
      <c r="E1112" t="s">
        <v>27</v>
      </c>
      <c r="G1112" s="30">
        <v>2</v>
      </c>
      <c r="H1112" t="s">
        <v>308</v>
      </c>
      <c r="J1112" t="s">
        <v>15</v>
      </c>
      <c r="K1112" t="s">
        <v>307</v>
      </c>
      <c r="L1112" s="26">
        <v>5496300</v>
      </c>
      <c r="M1112">
        <v>163</v>
      </c>
    </row>
    <row r="1113" spans="1:13" x14ac:dyDescent="0.25">
      <c r="A1113" t="s">
        <v>54</v>
      </c>
      <c r="B1113" s="25">
        <v>45212</v>
      </c>
      <c r="C1113" t="s">
        <v>257</v>
      </c>
      <c r="D1113" t="s">
        <v>32</v>
      </c>
      <c r="E1113" t="s">
        <v>27</v>
      </c>
      <c r="F1113" t="s">
        <v>258</v>
      </c>
      <c r="G1113" s="30">
        <v>2</v>
      </c>
      <c r="H1113" t="s">
        <v>308</v>
      </c>
      <c r="J1113" t="s">
        <v>15</v>
      </c>
      <c r="K1113" t="s">
        <v>307</v>
      </c>
      <c r="L1113" s="26">
        <v>14778873</v>
      </c>
      <c r="M1113">
        <v>411</v>
      </c>
    </row>
    <row r="1114" spans="1:13" x14ac:dyDescent="0.25">
      <c r="A1114" t="s">
        <v>175</v>
      </c>
      <c r="B1114" s="25">
        <v>45503</v>
      </c>
      <c r="C1114" t="s">
        <v>257</v>
      </c>
      <c r="D1114" t="s">
        <v>32</v>
      </c>
      <c r="E1114" t="s">
        <v>27</v>
      </c>
      <c r="F1114" t="s">
        <v>258</v>
      </c>
      <c r="G1114" s="30">
        <v>2</v>
      </c>
      <c r="H1114" t="s">
        <v>308</v>
      </c>
      <c r="J1114" t="s">
        <v>15</v>
      </c>
      <c r="K1114" t="s">
        <v>307</v>
      </c>
      <c r="L1114" s="26">
        <v>97</v>
      </c>
      <c r="M1114">
        <v>1</v>
      </c>
    </row>
    <row r="1115" spans="1:13" x14ac:dyDescent="0.25">
      <c r="A1115" t="s">
        <v>57</v>
      </c>
      <c r="B1115" s="25">
        <v>45394</v>
      </c>
      <c r="C1115" t="s">
        <v>257</v>
      </c>
      <c r="D1115" t="s">
        <v>32</v>
      </c>
      <c r="E1115" t="s">
        <v>27</v>
      </c>
      <c r="F1115" t="s">
        <v>258</v>
      </c>
      <c r="G1115" s="30">
        <v>2</v>
      </c>
      <c r="H1115" t="s">
        <v>308</v>
      </c>
      <c r="J1115" t="s">
        <v>15</v>
      </c>
      <c r="K1115" t="s">
        <v>307</v>
      </c>
      <c r="L1115" s="26">
        <v>7026500</v>
      </c>
      <c r="M1115">
        <v>167</v>
      </c>
    </row>
    <row r="1116" spans="1:13" x14ac:dyDescent="0.25">
      <c r="A1116" t="s">
        <v>74</v>
      </c>
      <c r="B1116" s="25">
        <v>45275</v>
      </c>
      <c r="C1116" t="s">
        <v>257</v>
      </c>
      <c r="D1116" t="s">
        <v>32</v>
      </c>
      <c r="E1116" t="s">
        <v>27</v>
      </c>
      <c r="F1116" t="s">
        <v>258</v>
      </c>
      <c r="G1116" s="30">
        <v>2</v>
      </c>
      <c r="H1116" t="s">
        <v>308</v>
      </c>
      <c r="J1116" t="s">
        <v>15</v>
      </c>
      <c r="K1116" t="s">
        <v>307</v>
      </c>
      <c r="L1116" s="26">
        <v>37746450</v>
      </c>
      <c r="M1116">
        <v>282</v>
      </c>
    </row>
    <row r="1117" spans="1:13" x14ac:dyDescent="0.25">
      <c r="A1117" t="s">
        <v>211</v>
      </c>
      <c r="B1117" s="25">
        <v>45582</v>
      </c>
      <c r="C1117" t="s">
        <v>257</v>
      </c>
      <c r="D1117" t="s">
        <v>32</v>
      </c>
      <c r="E1117" t="s">
        <v>27</v>
      </c>
      <c r="G1117" s="30">
        <v>2</v>
      </c>
      <c r="H1117" t="s">
        <v>308</v>
      </c>
      <c r="J1117" t="s">
        <v>15</v>
      </c>
      <c r="K1117" t="s">
        <v>307</v>
      </c>
      <c r="L1117" s="26">
        <v>920500</v>
      </c>
      <c r="M1117">
        <v>268</v>
      </c>
    </row>
    <row r="1118" spans="1:13" x14ac:dyDescent="0.25">
      <c r="A1118" t="s">
        <v>69</v>
      </c>
      <c r="B1118" s="25">
        <v>45328</v>
      </c>
      <c r="C1118" t="s">
        <v>257</v>
      </c>
      <c r="D1118" t="s">
        <v>32</v>
      </c>
      <c r="E1118" t="s">
        <v>27</v>
      </c>
      <c r="G1118" s="30">
        <v>2</v>
      </c>
      <c r="H1118" t="s">
        <v>308</v>
      </c>
      <c r="J1118" t="s">
        <v>15</v>
      </c>
      <c r="K1118" t="s">
        <v>307</v>
      </c>
      <c r="L1118" s="26">
        <v>8600575</v>
      </c>
      <c r="M1118">
        <v>796</v>
      </c>
    </row>
    <row r="1119" spans="1:13" x14ac:dyDescent="0.25">
      <c r="A1119" t="s">
        <v>72</v>
      </c>
      <c r="B1119" s="25">
        <v>45288</v>
      </c>
      <c r="C1119" t="s">
        <v>257</v>
      </c>
      <c r="D1119" t="s">
        <v>32</v>
      </c>
      <c r="E1119" t="s">
        <v>27</v>
      </c>
      <c r="G1119" s="30">
        <v>2</v>
      </c>
      <c r="H1119" t="s">
        <v>308</v>
      </c>
      <c r="J1119" t="s">
        <v>15</v>
      </c>
      <c r="K1119" t="s">
        <v>307</v>
      </c>
      <c r="L1119" s="26">
        <v>896750</v>
      </c>
      <c r="M1119">
        <v>44</v>
      </c>
    </row>
    <row r="1120" spans="1:13" x14ac:dyDescent="0.25">
      <c r="A1120" t="s">
        <v>211</v>
      </c>
      <c r="B1120" s="25">
        <v>45582</v>
      </c>
      <c r="C1120" t="s">
        <v>257</v>
      </c>
      <c r="D1120" t="s">
        <v>32</v>
      </c>
      <c r="E1120" t="s">
        <v>27</v>
      </c>
      <c r="F1120" t="s">
        <v>258</v>
      </c>
      <c r="G1120" s="30">
        <v>2</v>
      </c>
      <c r="H1120" t="s">
        <v>308</v>
      </c>
      <c r="J1120" t="s">
        <v>15</v>
      </c>
      <c r="K1120" t="s">
        <v>307</v>
      </c>
      <c r="L1120" s="26">
        <v>9731050</v>
      </c>
      <c r="M1120">
        <v>98</v>
      </c>
    </row>
    <row r="1121" spans="1:13" x14ac:dyDescent="0.25">
      <c r="A1121" t="s">
        <v>86</v>
      </c>
      <c r="B1121" s="25">
        <v>45251</v>
      </c>
      <c r="C1121" t="s">
        <v>257</v>
      </c>
      <c r="D1121" t="s">
        <v>32</v>
      </c>
      <c r="E1121" t="s">
        <v>27</v>
      </c>
      <c r="G1121" s="30">
        <v>2</v>
      </c>
      <c r="H1121" t="s">
        <v>308</v>
      </c>
      <c r="J1121" t="s">
        <v>15</v>
      </c>
      <c r="K1121" t="s">
        <v>307</v>
      </c>
      <c r="L1121" s="26">
        <v>6597000</v>
      </c>
      <c r="M1121">
        <v>273</v>
      </c>
    </row>
    <row r="1122" spans="1:13" x14ac:dyDescent="0.25">
      <c r="A1122" t="s">
        <v>69</v>
      </c>
      <c r="B1122" s="25">
        <v>45328</v>
      </c>
      <c r="C1122" t="s">
        <v>257</v>
      </c>
      <c r="D1122" t="s">
        <v>32</v>
      </c>
      <c r="E1122" t="s">
        <v>27</v>
      </c>
      <c r="F1122" t="s">
        <v>258</v>
      </c>
      <c r="G1122" s="30">
        <v>2</v>
      </c>
      <c r="H1122" t="s">
        <v>308</v>
      </c>
      <c r="J1122" t="s">
        <v>15</v>
      </c>
      <c r="K1122" t="s">
        <v>307</v>
      </c>
      <c r="L1122" s="26">
        <v>12550400</v>
      </c>
      <c r="M1122">
        <v>149</v>
      </c>
    </row>
    <row r="1123" spans="1:13" x14ac:dyDescent="0.25">
      <c r="A1123" t="s">
        <v>205</v>
      </c>
      <c r="B1123" s="25">
        <v>45566</v>
      </c>
      <c r="C1123" t="s">
        <v>257</v>
      </c>
      <c r="D1123" t="s">
        <v>32</v>
      </c>
      <c r="E1123" t="s">
        <v>27</v>
      </c>
      <c r="G1123" s="30">
        <v>2</v>
      </c>
      <c r="H1123" t="s">
        <v>308</v>
      </c>
      <c r="J1123" t="s">
        <v>15</v>
      </c>
      <c r="K1123" t="s">
        <v>307</v>
      </c>
      <c r="L1123" s="26">
        <v>316540</v>
      </c>
      <c r="M1123">
        <v>126</v>
      </c>
    </row>
    <row r="1124" spans="1:13" x14ac:dyDescent="0.25">
      <c r="A1124" t="s">
        <v>89</v>
      </c>
      <c r="B1124" s="25">
        <v>45232</v>
      </c>
      <c r="C1124" t="s">
        <v>257</v>
      </c>
      <c r="D1124" t="s">
        <v>32</v>
      </c>
      <c r="E1124" t="s">
        <v>27</v>
      </c>
      <c r="F1124" t="s">
        <v>258</v>
      </c>
      <c r="G1124" s="30">
        <v>2</v>
      </c>
      <c r="H1124" t="s">
        <v>308</v>
      </c>
      <c r="J1124" t="s">
        <v>15</v>
      </c>
      <c r="K1124" t="s">
        <v>307</v>
      </c>
      <c r="L1124" s="26">
        <v>15473700</v>
      </c>
      <c r="M1124">
        <v>185</v>
      </c>
    </row>
    <row r="1125" spans="1:13" x14ac:dyDescent="0.25">
      <c r="A1125" t="s">
        <v>54</v>
      </c>
      <c r="B1125" s="25">
        <v>45401</v>
      </c>
      <c r="C1125" t="s">
        <v>257</v>
      </c>
      <c r="D1125" t="s">
        <v>32</v>
      </c>
      <c r="E1125" t="s">
        <v>27</v>
      </c>
      <c r="G1125" s="30">
        <v>2</v>
      </c>
      <c r="H1125" t="s">
        <v>308</v>
      </c>
      <c r="J1125" t="s">
        <v>15</v>
      </c>
      <c r="K1125" t="s">
        <v>307</v>
      </c>
      <c r="L1125" s="26">
        <v>4393935</v>
      </c>
      <c r="M1125">
        <v>383</v>
      </c>
    </row>
    <row r="1126" spans="1:13" x14ac:dyDescent="0.25">
      <c r="A1126" t="s">
        <v>30</v>
      </c>
      <c r="B1126" s="25">
        <v>45447</v>
      </c>
      <c r="C1126" t="s">
        <v>257</v>
      </c>
      <c r="D1126" t="s">
        <v>32</v>
      </c>
      <c r="E1126" t="s">
        <v>27</v>
      </c>
      <c r="F1126" t="s">
        <v>258</v>
      </c>
      <c r="G1126" s="30">
        <v>2</v>
      </c>
      <c r="H1126" t="s">
        <v>308</v>
      </c>
      <c r="J1126" t="s">
        <v>15</v>
      </c>
      <c r="K1126" t="s">
        <v>307</v>
      </c>
      <c r="L1126" s="26">
        <v>4216500</v>
      </c>
      <c r="M1126">
        <v>93</v>
      </c>
    </row>
    <row r="1127" spans="1:13" x14ac:dyDescent="0.25">
      <c r="A1127" t="s">
        <v>74</v>
      </c>
      <c r="B1127" s="25">
        <v>45275</v>
      </c>
      <c r="C1127" t="s">
        <v>257</v>
      </c>
      <c r="D1127" t="s">
        <v>32</v>
      </c>
      <c r="E1127" t="s">
        <v>27</v>
      </c>
      <c r="G1127" s="30">
        <v>2</v>
      </c>
      <c r="H1127" t="s">
        <v>308</v>
      </c>
      <c r="J1127" t="s">
        <v>15</v>
      </c>
      <c r="K1127" t="s">
        <v>307</v>
      </c>
      <c r="L1127" s="26">
        <v>18816300</v>
      </c>
      <c r="M1127">
        <v>961</v>
      </c>
    </row>
    <row r="1128" spans="1:13" x14ac:dyDescent="0.25">
      <c r="A1128" t="s">
        <v>101</v>
      </c>
      <c r="B1128" s="25">
        <v>45079</v>
      </c>
      <c r="C1128" t="s">
        <v>257</v>
      </c>
      <c r="D1128" t="s">
        <v>32</v>
      </c>
      <c r="E1128" t="s">
        <v>27</v>
      </c>
      <c r="F1128" t="s">
        <v>258</v>
      </c>
      <c r="G1128" s="30">
        <v>2</v>
      </c>
      <c r="H1128" t="s">
        <v>308</v>
      </c>
      <c r="J1128" t="s">
        <v>15</v>
      </c>
      <c r="K1128" t="s">
        <v>307</v>
      </c>
      <c r="L1128" s="26">
        <v>1895035.5</v>
      </c>
      <c r="M1128">
        <v>5</v>
      </c>
    </row>
    <row r="1129" spans="1:13" x14ac:dyDescent="0.25">
      <c r="A1129" t="s">
        <v>63</v>
      </c>
      <c r="B1129" s="25">
        <v>45344</v>
      </c>
      <c r="C1129" t="s">
        <v>257</v>
      </c>
      <c r="D1129" t="s">
        <v>32</v>
      </c>
      <c r="E1129" t="s">
        <v>27</v>
      </c>
      <c r="G1129" s="30">
        <v>2</v>
      </c>
      <c r="H1129" t="s">
        <v>308</v>
      </c>
      <c r="J1129" t="s">
        <v>15</v>
      </c>
      <c r="K1129" t="s">
        <v>307</v>
      </c>
      <c r="L1129" s="26">
        <v>105726450</v>
      </c>
      <c r="M1129">
        <v>228</v>
      </c>
    </row>
    <row r="1130" spans="1:13" x14ac:dyDescent="0.25">
      <c r="A1130" t="s">
        <v>83</v>
      </c>
      <c r="B1130" s="25">
        <v>45468</v>
      </c>
      <c r="C1130" t="s">
        <v>257</v>
      </c>
      <c r="D1130" t="s">
        <v>32</v>
      </c>
      <c r="E1130" t="s">
        <v>27</v>
      </c>
      <c r="G1130" s="30">
        <v>2</v>
      </c>
      <c r="H1130" t="s">
        <v>308</v>
      </c>
      <c r="J1130" t="s">
        <v>15</v>
      </c>
      <c r="K1130" t="s">
        <v>307</v>
      </c>
      <c r="L1130" s="26">
        <v>2018520</v>
      </c>
      <c r="M1130">
        <v>131</v>
      </c>
    </row>
    <row r="1131" spans="1:13" x14ac:dyDescent="0.25">
      <c r="A1131" t="s">
        <v>172</v>
      </c>
      <c r="B1131" s="25">
        <v>45485</v>
      </c>
      <c r="C1131" t="s">
        <v>257</v>
      </c>
      <c r="D1131" t="s">
        <v>32</v>
      </c>
      <c r="E1131" t="s">
        <v>27</v>
      </c>
      <c r="F1131" t="s">
        <v>258</v>
      </c>
      <c r="G1131" s="30">
        <v>2</v>
      </c>
      <c r="H1131" t="s">
        <v>308</v>
      </c>
      <c r="J1131" t="s">
        <v>15</v>
      </c>
      <c r="K1131" t="s">
        <v>307</v>
      </c>
      <c r="L1131" s="26">
        <v>7556000</v>
      </c>
      <c r="M1131">
        <v>15</v>
      </c>
    </row>
    <row r="1132" spans="1:13" x14ac:dyDescent="0.25">
      <c r="A1132" t="s">
        <v>217</v>
      </c>
      <c r="B1132" s="25">
        <v>45595</v>
      </c>
      <c r="C1132" t="s">
        <v>257</v>
      </c>
      <c r="D1132" t="s">
        <v>32</v>
      </c>
      <c r="E1132" t="s">
        <v>27</v>
      </c>
      <c r="F1132" t="s">
        <v>258</v>
      </c>
      <c r="G1132" s="30">
        <v>2</v>
      </c>
      <c r="H1132" t="s">
        <v>308</v>
      </c>
      <c r="J1132" t="s">
        <v>15</v>
      </c>
      <c r="K1132" t="s">
        <v>307</v>
      </c>
      <c r="L1132" s="26">
        <v>8500</v>
      </c>
      <c r="M1132">
        <v>2</v>
      </c>
    </row>
    <row r="1133" spans="1:13" x14ac:dyDescent="0.25">
      <c r="A1133" t="s">
        <v>50</v>
      </c>
      <c r="B1133" s="25">
        <v>45408</v>
      </c>
      <c r="C1133" t="s">
        <v>257</v>
      </c>
      <c r="D1133" t="s">
        <v>32</v>
      </c>
      <c r="E1133" t="s">
        <v>27</v>
      </c>
      <c r="F1133" t="s">
        <v>258</v>
      </c>
      <c r="G1133" s="30">
        <v>2</v>
      </c>
      <c r="H1133" t="s">
        <v>308</v>
      </c>
      <c r="J1133" t="s">
        <v>15</v>
      </c>
      <c r="K1133" t="s">
        <v>307</v>
      </c>
      <c r="L1133" s="26">
        <v>25925000</v>
      </c>
      <c r="M1133">
        <v>370</v>
      </c>
    </row>
    <row r="1134" spans="1:13" x14ac:dyDescent="0.25">
      <c r="A1134" t="s">
        <v>50</v>
      </c>
      <c r="B1134" s="25">
        <v>45408</v>
      </c>
      <c r="C1134" t="s">
        <v>257</v>
      </c>
      <c r="D1134" t="s">
        <v>32</v>
      </c>
      <c r="E1134" t="s">
        <v>27</v>
      </c>
      <c r="G1134" s="30">
        <v>2</v>
      </c>
      <c r="H1134" t="s">
        <v>308</v>
      </c>
      <c r="J1134" t="s">
        <v>15</v>
      </c>
      <c r="K1134" t="s">
        <v>307</v>
      </c>
      <c r="L1134" s="26">
        <v>5010000</v>
      </c>
      <c r="M1134">
        <v>931</v>
      </c>
    </row>
    <row r="1135" spans="1:13" x14ac:dyDescent="0.25">
      <c r="A1135" t="s">
        <v>80</v>
      </c>
      <c r="B1135" s="25">
        <v>45260</v>
      </c>
      <c r="C1135" t="s">
        <v>257</v>
      </c>
      <c r="D1135" t="s">
        <v>32</v>
      </c>
      <c r="E1135" t="s">
        <v>27</v>
      </c>
      <c r="F1135" t="s">
        <v>258</v>
      </c>
      <c r="G1135" s="30">
        <v>2</v>
      </c>
      <c r="H1135" t="s">
        <v>308</v>
      </c>
      <c r="J1135" t="s">
        <v>15</v>
      </c>
      <c r="K1135" t="s">
        <v>307</v>
      </c>
      <c r="L1135" s="26">
        <v>21587400</v>
      </c>
      <c r="M1135">
        <v>66</v>
      </c>
    </row>
    <row r="1136" spans="1:13" x14ac:dyDescent="0.25">
      <c r="A1136" t="s">
        <v>60</v>
      </c>
      <c r="B1136" s="25">
        <v>45380</v>
      </c>
      <c r="C1136" t="s">
        <v>257</v>
      </c>
      <c r="D1136" t="s">
        <v>32</v>
      </c>
      <c r="E1136" t="s">
        <v>27</v>
      </c>
      <c r="G1136" s="30">
        <v>2</v>
      </c>
      <c r="H1136" t="s">
        <v>308</v>
      </c>
      <c r="J1136" t="s">
        <v>15</v>
      </c>
      <c r="K1136" t="s">
        <v>307</v>
      </c>
      <c r="L1136" s="26">
        <v>21405125</v>
      </c>
      <c r="M1136">
        <v>1274</v>
      </c>
    </row>
    <row r="1137" spans="1:13" x14ac:dyDescent="0.25">
      <c r="A1137" t="s">
        <v>164</v>
      </c>
      <c r="B1137" s="25">
        <v>45478</v>
      </c>
      <c r="C1137" t="s">
        <v>257</v>
      </c>
      <c r="D1137" t="s">
        <v>32</v>
      </c>
      <c r="E1137" t="s">
        <v>27</v>
      </c>
      <c r="F1137" t="s">
        <v>258</v>
      </c>
      <c r="G1137" s="30">
        <v>2</v>
      </c>
      <c r="H1137" t="s">
        <v>308</v>
      </c>
      <c r="J1137" t="s">
        <v>15</v>
      </c>
      <c r="K1137" t="s">
        <v>307</v>
      </c>
      <c r="L1137" s="26">
        <v>2483200</v>
      </c>
      <c r="M1137">
        <v>83</v>
      </c>
    </row>
    <row r="1138" spans="1:13" x14ac:dyDescent="0.25">
      <c r="A1138" t="s">
        <v>54</v>
      </c>
      <c r="B1138" s="25">
        <v>45401</v>
      </c>
      <c r="C1138" t="s">
        <v>257</v>
      </c>
      <c r="D1138" t="s">
        <v>32</v>
      </c>
      <c r="E1138" t="s">
        <v>27</v>
      </c>
      <c r="F1138" t="s">
        <v>258</v>
      </c>
      <c r="G1138" s="30">
        <v>2</v>
      </c>
      <c r="H1138" t="s">
        <v>308</v>
      </c>
      <c r="J1138" t="s">
        <v>15</v>
      </c>
      <c r="K1138" t="s">
        <v>307</v>
      </c>
      <c r="L1138" s="26">
        <v>9313455</v>
      </c>
      <c r="M1138">
        <v>149</v>
      </c>
    </row>
    <row r="1139" spans="1:13" x14ac:dyDescent="0.25">
      <c r="A1139" t="s">
        <v>86</v>
      </c>
      <c r="B1139" s="25">
        <v>45251</v>
      </c>
      <c r="C1139" t="s">
        <v>257</v>
      </c>
      <c r="D1139" t="s">
        <v>32</v>
      </c>
      <c r="E1139" t="s">
        <v>27</v>
      </c>
      <c r="F1139" t="s">
        <v>258</v>
      </c>
      <c r="G1139" s="30">
        <v>2</v>
      </c>
      <c r="H1139" t="s">
        <v>308</v>
      </c>
      <c r="J1139" t="s">
        <v>15</v>
      </c>
      <c r="K1139" t="s">
        <v>307</v>
      </c>
      <c r="L1139" s="26">
        <v>3482500</v>
      </c>
      <c r="M1139">
        <v>60</v>
      </c>
    </row>
    <row r="1140" spans="1:13" x14ac:dyDescent="0.25">
      <c r="A1140" t="s">
        <v>164</v>
      </c>
      <c r="B1140" s="25">
        <v>45478</v>
      </c>
      <c r="C1140" t="s">
        <v>257</v>
      </c>
      <c r="D1140" t="s">
        <v>32</v>
      </c>
      <c r="E1140" t="s">
        <v>27</v>
      </c>
      <c r="G1140" s="30">
        <v>2</v>
      </c>
      <c r="H1140" t="s">
        <v>308</v>
      </c>
      <c r="J1140" t="s">
        <v>15</v>
      </c>
      <c r="K1140" t="s">
        <v>307</v>
      </c>
      <c r="L1140" s="26">
        <v>1522600</v>
      </c>
      <c r="M1140">
        <v>371</v>
      </c>
    </row>
    <row r="1141" spans="1:13" x14ac:dyDescent="0.25">
      <c r="A1141" t="s">
        <v>83</v>
      </c>
      <c r="B1141" s="25">
        <v>45252</v>
      </c>
      <c r="C1141" t="s">
        <v>257</v>
      </c>
      <c r="D1141" t="s">
        <v>32</v>
      </c>
      <c r="E1141" t="s">
        <v>27</v>
      </c>
      <c r="F1141" t="s">
        <v>258</v>
      </c>
      <c r="G1141" s="30">
        <v>2</v>
      </c>
      <c r="H1141" t="s">
        <v>308</v>
      </c>
      <c r="J1141" t="s">
        <v>15</v>
      </c>
      <c r="K1141" t="s">
        <v>307</v>
      </c>
      <c r="L1141" s="26">
        <v>27831650</v>
      </c>
      <c r="M1141">
        <v>240</v>
      </c>
    </row>
    <row r="1142" spans="1:13" x14ac:dyDescent="0.25">
      <c r="A1142" t="s">
        <v>30</v>
      </c>
      <c r="B1142" s="25">
        <v>45447</v>
      </c>
      <c r="C1142" t="s">
        <v>257</v>
      </c>
      <c r="D1142" t="s">
        <v>32</v>
      </c>
      <c r="E1142" t="s">
        <v>27</v>
      </c>
      <c r="G1142" s="30">
        <v>2</v>
      </c>
      <c r="H1142" t="s">
        <v>308</v>
      </c>
      <c r="J1142" t="s">
        <v>15</v>
      </c>
      <c r="K1142" t="s">
        <v>307</v>
      </c>
      <c r="L1142" s="26">
        <v>2474400</v>
      </c>
      <c r="M1142">
        <v>291</v>
      </c>
    </row>
    <row r="1143" spans="1:13" x14ac:dyDescent="0.25">
      <c r="A1143" t="s">
        <v>209</v>
      </c>
      <c r="B1143" s="25">
        <v>45572</v>
      </c>
      <c r="C1143" t="s">
        <v>257</v>
      </c>
      <c r="D1143" t="s">
        <v>32</v>
      </c>
      <c r="E1143" t="s">
        <v>27</v>
      </c>
      <c r="F1143" t="s">
        <v>258</v>
      </c>
      <c r="G1143" s="30">
        <v>2</v>
      </c>
      <c r="H1143" t="s">
        <v>308</v>
      </c>
      <c r="J1143" t="s">
        <v>15</v>
      </c>
      <c r="K1143" t="s">
        <v>307</v>
      </c>
      <c r="L1143" s="26">
        <v>2708000</v>
      </c>
      <c r="M1143">
        <v>16</v>
      </c>
    </row>
    <row r="1144" spans="1:13" x14ac:dyDescent="0.25">
      <c r="A1144" t="s">
        <v>89</v>
      </c>
      <c r="B1144" s="25">
        <v>45232</v>
      </c>
      <c r="C1144" t="s">
        <v>257</v>
      </c>
      <c r="D1144" t="s">
        <v>32</v>
      </c>
      <c r="E1144" t="s">
        <v>27</v>
      </c>
      <c r="G1144" s="30">
        <v>2</v>
      </c>
      <c r="H1144" t="s">
        <v>308</v>
      </c>
      <c r="J1144" t="s">
        <v>15</v>
      </c>
      <c r="K1144" t="s">
        <v>307</v>
      </c>
      <c r="L1144" s="26">
        <v>8357175</v>
      </c>
      <c r="M1144">
        <v>704</v>
      </c>
    </row>
    <row r="1145" spans="1:13" x14ac:dyDescent="0.25">
      <c r="A1145" t="s">
        <v>104</v>
      </c>
      <c r="B1145" s="25">
        <v>45041</v>
      </c>
      <c r="C1145" t="s">
        <v>257</v>
      </c>
      <c r="D1145" t="s">
        <v>32</v>
      </c>
      <c r="E1145" t="s">
        <v>27</v>
      </c>
      <c r="G1145" s="30">
        <v>2</v>
      </c>
      <c r="H1145" t="s">
        <v>308</v>
      </c>
      <c r="J1145" t="s">
        <v>15</v>
      </c>
      <c r="K1145" t="s">
        <v>307</v>
      </c>
      <c r="L1145" s="26">
        <v>611138.4</v>
      </c>
      <c r="M1145">
        <v>31</v>
      </c>
    </row>
    <row r="1146" spans="1:13" x14ac:dyDescent="0.25">
      <c r="A1146" t="s">
        <v>217</v>
      </c>
      <c r="B1146" s="25">
        <v>45595</v>
      </c>
      <c r="C1146" t="s">
        <v>257</v>
      </c>
      <c r="D1146" t="s">
        <v>32</v>
      </c>
      <c r="E1146" t="s">
        <v>27</v>
      </c>
      <c r="G1146" s="30">
        <v>2</v>
      </c>
      <c r="H1146" t="s">
        <v>308</v>
      </c>
      <c r="J1146" t="s">
        <v>15</v>
      </c>
      <c r="K1146" t="s">
        <v>307</v>
      </c>
      <c r="L1146" s="26">
        <v>4675</v>
      </c>
      <c r="M1146">
        <v>5</v>
      </c>
    </row>
    <row r="1147" spans="1:13" x14ac:dyDescent="0.25">
      <c r="A1147" t="s">
        <v>66</v>
      </c>
      <c r="B1147" s="25">
        <v>45335</v>
      </c>
      <c r="C1147" t="s">
        <v>257</v>
      </c>
      <c r="D1147" t="s">
        <v>32</v>
      </c>
      <c r="E1147" t="s">
        <v>27</v>
      </c>
      <c r="G1147" s="30">
        <v>2</v>
      </c>
      <c r="H1147" t="s">
        <v>308</v>
      </c>
      <c r="J1147" t="s">
        <v>15</v>
      </c>
      <c r="K1147" t="s">
        <v>307</v>
      </c>
      <c r="L1147" s="26">
        <v>19552500</v>
      </c>
      <c r="M1147">
        <v>2265</v>
      </c>
    </row>
    <row r="1148" spans="1:13" x14ac:dyDescent="0.25">
      <c r="A1148" t="s">
        <v>63</v>
      </c>
      <c r="B1148" s="25">
        <v>45344</v>
      </c>
      <c r="C1148" t="s">
        <v>257</v>
      </c>
      <c r="D1148" t="s">
        <v>32</v>
      </c>
      <c r="E1148" t="s">
        <v>27</v>
      </c>
      <c r="F1148" t="s">
        <v>258</v>
      </c>
      <c r="G1148" s="30">
        <v>2</v>
      </c>
      <c r="H1148" t="s">
        <v>308</v>
      </c>
      <c r="J1148" t="s">
        <v>15</v>
      </c>
      <c r="K1148" t="s">
        <v>307</v>
      </c>
      <c r="L1148" s="26">
        <v>8618400</v>
      </c>
      <c r="M1148">
        <v>59</v>
      </c>
    </row>
    <row r="1149" spans="1:13" x14ac:dyDescent="0.25">
      <c r="A1149" t="s">
        <v>83</v>
      </c>
      <c r="B1149" s="25">
        <v>45252</v>
      </c>
      <c r="C1149" t="s">
        <v>257</v>
      </c>
      <c r="D1149" t="s">
        <v>32</v>
      </c>
      <c r="E1149" t="s">
        <v>27</v>
      </c>
      <c r="G1149" s="30">
        <v>2</v>
      </c>
      <c r="H1149" t="s">
        <v>308</v>
      </c>
      <c r="J1149" t="s">
        <v>15</v>
      </c>
      <c r="K1149" t="s">
        <v>307</v>
      </c>
      <c r="L1149" s="26">
        <v>15425300</v>
      </c>
      <c r="M1149">
        <v>957</v>
      </c>
    </row>
    <row r="1150" spans="1:13" x14ac:dyDescent="0.25">
      <c r="A1150" t="s">
        <v>92</v>
      </c>
      <c r="B1150" s="25">
        <v>45198</v>
      </c>
      <c r="C1150" t="s">
        <v>257</v>
      </c>
      <c r="D1150" t="s">
        <v>32</v>
      </c>
      <c r="E1150" t="s">
        <v>27</v>
      </c>
      <c r="F1150" t="s">
        <v>258</v>
      </c>
      <c r="G1150" s="30">
        <v>2</v>
      </c>
      <c r="H1150" t="s">
        <v>308</v>
      </c>
      <c r="J1150" t="s">
        <v>15</v>
      </c>
      <c r="K1150" t="s">
        <v>307</v>
      </c>
      <c r="L1150" s="26">
        <v>19461769.199999999</v>
      </c>
      <c r="M1150">
        <v>87</v>
      </c>
    </row>
    <row r="1151" spans="1:13" x14ac:dyDescent="0.25">
      <c r="A1151" t="s">
        <v>77</v>
      </c>
      <c r="B1151" s="25">
        <v>45267</v>
      </c>
      <c r="C1151" t="s">
        <v>257</v>
      </c>
      <c r="D1151" t="s">
        <v>32</v>
      </c>
      <c r="E1151" t="s">
        <v>27</v>
      </c>
      <c r="G1151" s="30">
        <v>2</v>
      </c>
      <c r="H1151" t="s">
        <v>308</v>
      </c>
      <c r="J1151" t="s">
        <v>15</v>
      </c>
      <c r="K1151" t="s">
        <v>307</v>
      </c>
      <c r="L1151" s="26">
        <v>1915200</v>
      </c>
      <c r="M1151">
        <v>94</v>
      </c>
    </row>
    <row r="1152" spans="1:13" x14ac:dyDescent="0.25">
      <c r="A1152" t="s">
        <v>72</v>
      </c>
      <c r="B1152" s="25">
        <v>45288</v>
      </c>
      <c r="C1152" t="s">
        <v>257</v>
      </c>
      <c r="D1152" t="s">
        <v>32</v>
      </c>
      <c r="E1152" t="s">
        <v>27</v>
      </c>
      <c r="F1152" t="s">
        <v>258</v>
      </c>
      <c r="G1152" s="30">
        <v>2</v>
      </c>
      <c r="H1152" t="s">
        <v>308</v>
      </c>
      <c r="J1152" t="s">
        <v>15</v>
      </c>
      <c r="K1152" t="s">
        <v>307</v>
      </c>
      <c r="L1152" s="26">
        <v>609750</v>
      </c>
      <c r="M1152">
        <v>8</v>
      </c>
    </row>
    <row r="1153" spans="1:13" x14ac:dyDescent="0.25">
      <c r="A1153" t="s">
        <v>205</v>
      </c>
      <c r="B1153" s="25">
        <v>45566</v>
      </c>
      <c r="C1153" t="s">
        <v>257</v>
      </c>
      <c r="D1153" t="s">
        <v>32</v>
      </c>
      <c r="E1153" t="s">
        <v>27</v>
      </c>
      <c r="F1153" t="s">
        <v>258</v>
      </c>
      <c r="G1153" s="30">
        <v>2</v>
      </c>
      <c r="H1153" t="s">
        <v>308</v>
      </c>
      <c r="J1153" t="s">
        <v>15</v>
      </c>
      <c r="K1153" t="s">
        <v>307</v>
      </c>
      <c r="L1153" s="26">
        <v>3755350</v>
      </c>
      <c r="M1153">
        <v>76</v>
      </c>
    </row>
    <row r="1154" spans="1:13" x14ac:dyDescent="0.25">
      <c r="A1154" t="s">
        <v>209</v>
      </c>
      <c r="B1154" s="25">
        <v>45572</v>
      </c>
      <c r="C1154" t="s">
        <v>257</v>
      </c>
      <c r="D1154" t="s">
        <v>32</v>
      </c>
      <c r="E1154" t="s">
        <v>27</v>
      </c>
      <c r="G1154" s="30">
        <v>2</v>
      </c>
      <c r="H1154" t="s">
        <v>308</v>
      </c>
      <c r="J1154" t="s">
        <v>15</v>
      </c>
      <c r="K1154" t="s">
        <v>307</v>
      </c>
      <c r="L1154" s="26">
        <v>357625</v>
      </c>
      <c r="M1154">
        <v>13</v>
      </c>
    </row>
    <row r="1155" spans="1:13" x14ac:dyDescent="0.25">
      <c r="A1155" t="s">
        <v>92</v>
      </c>
      <c r="B1155" s="25">
        <v>45198</v>
      </c>
      <c r="C1155" t="s">
        <v>257</v>
      </c>
      <c r="D1155" t="s">
        <v>32</v>
      </c>
      <c r="E1155" t="s">
        <v>27</v>
      </c>
      <c r="G1155" s="30">
        <v>2</v>
      </c>
      <c r="H1155" t="s">
        <v>308</v>
      </c>
      <c r="J1155" t="s">
        <v>15</v>
      </c>
      <c r="K1155" t="s">
        <v>307</v>
      </c>
      <c r="L1155" s="26">
        <v>10974416.4</v>
      </c>
      <c r="M1155">
        <v>294</v>
      </c>
    </row>
    <row r="1156" spans="1:13" x14ac:dyDescent="0.25">
      <c r="A1156" t="s">
        <v>175</v>
      </c>
      <c r="B1156" s="25">
        <v>45503</v>
      </c>
      <c r="C1156" t="s">
        <v>257</v>
      </c>
      <c r="D1156" t="s">
        <v>32</v>
      </c>
      <c r="E1156" t="s">
        <v>27</v>
      </c>
      <c r="G1156" s="30">
        <v>2</v>
      </c>
      <c r="H1156" t="s">
        <v>308</v>
      </c>
      <c r="J1156" t="s">
        <v>15</v>
      </c>
      <c r="K1156" t="s">
        <v>307</v>
      </c>
      <c r="L1156" s="26">
        <v>13289</v>
      </c>
      <c r="M1156">
        <v>7</v>
      </c>
    </row>
    <row r="1157" spans="1:13" x14ac:dyDescent="0.25">
      <c r="A1157" t="s">
        <v>66</v>
      </c>
      <c r="B1157" s="25">
        <v>45335</v>
      </c>
      <c r="C1157" t="s">
        <v>257</v>
      </c>
      <c r="D1157" t="s">
        <v>32</v>
      </c>
      <c r="E1157" t="s">
        <v>27</v>
      </c>
      <c r="F1157" t="s">
        <v>258</v>
      </c>
      <c r="G1157" s="30">
        <v>2</v>
      </c>
      <c r="H1157" t="s">
        <v>308</v>
      </c>
      <c r="J1157" t="s">
        <v>15</v>
      </c>
      <c r="K1157" t="s">
        <v>307</v>
      </c>
      <c r="L1157" s="26">
        <v>14422500</v>
      </c>
      <c r="M1157">
        <v>762</v>
      </c>
    </row>
    <row r="1158" spans="1:13" x14ac:dyDescent="0.25">
      <c r="A1158" t="s">
        <v>83</v>
      </c>
      <c r="B1158" s="25">
        <v>45468</v>
      </c>
      <c r="C1158" t="s">
        <v>257</v>
      </c>
      <c r="D1158" t="s">
        <v>32</v>
      </c>
      <c r="E1158" t="s">
        <v>27</v>
      </c>
      <c r="F1158" t="s">
        <v>258</v>
      </c>
      <c r="G1158" s="30">
        <v>2</v>
      </c>
      <c r="H1158" t="s">
        <v>308</v>
      </c>
      <c r="J1158" t="s">
        <v>15</v>
      </c>
      <c r="K1158" t="s">
        <v>307</v>
      </c>
      <c r="L1158" s="26">
        <v>13583700</v>
      </c>
      <c r="M1158">
        <v>74</v>
      </c>
    </row>
    <row r="1159" spans="1:13" x14ac:dyDescent="0.25">
      <c r="A1159" t="s">
        <v>54</v>
      </c>
      <c r="B1159" s="25">
        <v>45212</v>
      </c>
      <c r="C1159" t="s">
        <v>257</v>
      </c>
      <c r="D1159" t="s">
        <v>32</v>
      </c>
      <c r="E1159" t="s">
        <v>27</v>
      </c>
      <c r="G1159" s="30">
        <v>2</v>
      </c>
      <c r="H1159" t="s">
        <v>308</v>
      </c>
      <c r="J1159" t="s">
        <v>15</v>
      </c>
      <c r="K1159" t="s">
        <v>307</v>
      </c>
      <c r="L1159" s="26">
        <v>6856137</v>
      </c>
      <c r="M1159">
        <v>1528</v>
      </c>
    </row>
    <row r="1160" spans="1:13" x14ac:dyDescent="0.25">
      <c r="A1160" t="s">
        <v>172</v>
      </c>
      <c r="B1160" s="25">
        <v>45485</v>
      </c>
      <c r="C1160" t="s">
        <v>257</v>
      </c>
      <c r="D1160" t="s">
        <v>32</v>
      </c>
      <c r="E1160" t="s">
        <v>27</v>
      </c>
      <c r="F1160" t="s">
        <v>258</v>
      </c>
      <c r="G1160" s="30">
        <v>2.1</v>
      </c>
      <c r="H1160" t="s">
        <v>308</v>
      </c>
      <c r="I1160">
        <v>2.1</v>
      </c>
      <c r="J1160" t="s">
        <v>228</v>
      </c>
      <c r="K1160" t="s">
        <v>314</v>
      </c>
      <c r="L1160" s="26">
        <v>700400</v>
      </c>
      <c r="M1160">
        <v>1</v>
      </c>
    </row>
    <row r="1161" spans="1:13" x14ac:dyDescent="0.25">
      <c r="A1161" t="s">
        <v>164</v>
      </c>
      <c r="B1161" s="25">
        <v>45478</v>
      </c>
      <c r="C1161" t="s">
        <v>257</v>
      </c>
      <c r="D1161" t="s">
        <v>32</v>
      </c>
      <c r="E1161" t="s">
        <v>27</v>
      </c>
      <c r="F1161" t="s">
        <v>258</v>
      </c>
      <c r="G1161" s="30">
        <v>2.1</v>
      </c>
      <c r="H1161" t="s">
        <v>308</v>
      </c>
      <c r="I1161">
        <v>2.1</v>
      </c>
      <c r="J1161" t="s">
        <v>228</v>
      </c>
      <c r="K1161" t="s">
        <v>314</v>
      </c>
      <c r="L1161" s="26">
        <v>4426400</v>
      </c>
      <c r="M1161">
        <v>1</v>
      </c>
    </row>
    <row r="1162" spans="1:13" x14ac:dyDescent="0.25">
      <c r="A1162" t="s">
        <v>77</v>
      </c>
      <c r="B1162" s="25">
        <v>45267</v>
      </c>
      <c r="C1162" t="s">
        <v>257</v>
      </c>
      <c r="D1162" t="s">
        <v>32</v>
      </c>
      <c r="E1162" t="s">
        <v>27</v>
      </c>
      <c r="F1162" t="s">
        <v>258</v>
      </c>
      <c r="G1162" s="30">
        <v>2.1</v>
      </c>
      <c r="H1162" t="s">
        <v>308</v>
      </c>
      <c r="J1162" t="s">
        <v>15</v>
      </c>
      <c r="K1162" t="s">
        <v>307</v>
      </c>
      <c r="L1162" s="26">
        <v>7548800</v>
      </c>
      <c r="M1162">
        <v>37</v>
      </c>
    </row>
    <row r="1163" spans="1:13" x14ac:dyDescent="0.25">
      <c r="A1163" t="s">
        <v>77</v>
      </c>
      <c r="B1163" s="25">
        <v>45267</v>
      </c>
      <c r="C1163" t="s">
        <v>257</v>
      </c>
      <c r="D1163" t="s">
        <v>32</v>
      </c>
      <c r="E1163" t="s">
        <v>27</v>
      </c>
      <c r="G1163" s="30">
        <v>2.1</v>
      </c>
      <c r="H1163" t="s">
        <v>308</v>
      </c>
      <c r="J1163" t="s">
        <v>15</v>
      </c>
      <c r="K1163" t="s">
        <v>307</v>
      </c>
      <c r="L1163" s="26">
        <v>2892400</v>
      </c>
      <c r="M1163">
        <v>128</v>
      </c>
    </row>
    <row r="1164" spans="1:13" x14ac:dyDescent="0.25">
      <c r="A1164" t="s">
        <v>60</v>
      </c>
      <c r="B1164" s="25">
        <v>45380</v>
      </c>
      <c r="C1164" t="s">
        <v>257</v>
      </c>
      <c r="D1164" t="s">
        <v>32</v>
      </c>
      <c r="E1164" t="s">
        <v>27</v>
      </c>
      <c r="F1164" t="s">
        <v>258</v>
      </c>
      <c r="G1164" s="30">
        <v>2.1</v>
      </c>
      <c r="H1164" t="s">
        <v>308</v>
      </c>
      <c r="J1164" t="s">
        <v>15</v>
      </c>
      <c r="K1164" t="s">
        <v>307</v>
      </c>
      <c r="L1164" s="26">
        <v>43479625</v>
      </c>
      <c r="M1164">
        <v>689</v>
      </c>
    </row>
    <row r="1165" spans="1:13" x14ac:dyDescent="0.25">
      <c r="A1165" t="s">
        <v>104</v>
      </c>
      <c r="B1165" s="25">
        <v>45041</v>
      </c>
      <c r="C1165" t="s">
        <v>257</v>
      </c>
      <c r="D1165" t="s">
        <v>32</v>
      </c>
      <c r="E1165" t="s">
        <v>27</v>
      </c>
      <c r="G1165" s="30">
        <v>2.1</v>
      </c>
      <c r="H1165" t="s">
        <v>308</v>
      </c>
      <c r="J1165" t="s">
        <v>15</v>
      </c>
      <c r="K1165" t="s">
        <v>307</v>
      </c>
      <c r="L1165" s="26">
        <v>1044013.2</v>
      </c>
      <c r="M1165">
        <v>38</v>
      </c>
    </row>
    <row r="1166" spans="1:13" x14ac:dyDescent="0.25">
      <c r="A1166" t="s">
        <v>80</v>
      </c>
      <c r="B1166" s="25">
        <v>45260</v>
      </c>
      <c r="C1166" t="s">
        <v>257</v>
      </c>
      <c r="D1166" t="s">
        <v>32</v>
      </c>
      <c r="E1166" t="s">
        <v>27</v>
      </c>
      <c r="F1166" t="s">
        <v>258</v>
      </c>
      <c r="G1166" s="30">
        <v>2.1</v>
      </c>
      <c r="H1166" t="s">
        <v>308</v>
      </c>
      <c r="J1166" t="s">
        <v>15</v>
      </c>
      <c r="K1166" t="s">
        <v>307</v>
      </c>
      <c r="L1166" s="26">
        <v>19986300</v>
      </c>
      <c r="M1166">
        <v>79</v>
      </c>
    </row>
    <row r="1167" spans="1:13" x14ac:dyDescent="0.25">
      <c r="A1167" t="s">
        <v>101</v>
      </c>
      <c r="B1167" s="25">
        <v>45079</v>
      </c>
      <c r="C1167" t="s">
        <v>257</v>
      </c>
      <c r="D1167" t="s">
        <v>32</v>
      </c>
      <c r="E1167" t="s">
        <v>27</v>
      </c>
      <c r="F1167" t="s">
        <v>258</v>
      </c>
      <c r="G1167" s="30">
        <v>2.1</v>
      </c>
      <c r="H1167" t="s">
        <v>308</v>
      </c>
      <c r="J1167" t="s">
        <v>15</v>
      </c>
      <c r="K1167" t="s">
        <v>307</v>
      </c>
      <c r="L1167" s="26">
        <v>54857.25</v>
      </c>
      <c r="M1167">
        <v>4</v>
      </c>
    </row>
    <row r="1168" spans="1:13" x14ac:dyDescent="0.25">
      <c r="A1168" t="s">
        <v>89</v>
      </c>
      <c r="B1168" s="25">
        <v>45232</v>
      </c>
      <c r="C1168" t="s">
        <v>257</v>
      </c>
      <c r="D1168" t="s">
        <v>32</v>
      </c>
      <c r="E1168" t="s">
        <v>27</v>
      </c>
      <c r="G1168" s="30">
        <v>2.1</v>
      </c>
      <c r="H1168" t="s">
        <v>308</v>
      </c>
      <c r="J1168" t="s">
        <v>15</v>
      </c>
      <c r="K1168" t="s">
        <v>307</v>
      </c>
      <c r="L1168" s="26">
        <v>6762150</v>
      </c>
      <c r="M1168">
        <v>607</v>
      </c>
    </row>
    <row r="1169" spans="1:13" x14ac:dyDescent="0.25">
      <c r="A1169" t="s">
        <v>86</v>
      </c>
      <c r="B1169" s="25">
        <v>45251</v>
      </c>
      <c r="C1169" t="s">
        <v>257</v>
      </c>
      <c r="D1169" t="s">
        <v>32</v>
      </c>
      <c r="E1169" t="s">
        <v>27</v>
      </c>
      <c r="F1169" t="s">
        <v>258</v>
      </c>
      <c r="G1169" s="30">
        <v>2.1</v>
      </c>
      <c r="H1169" t="s">
        <v>308</v>
      </c>
      <c r="J1169" t="s">
        <v>15</v>
      </c>
      <c r="K1169" t="s">
        <v>307</v>
      </c>
      <c r="L1169" s="26">
        <v>7922000</v>
      </c>
      <c r="M1169">
        <v>65</v>
      </c>
    </row>
    <row r="1170" spans="1:13" x14ac:dyDescent="0.25">
      <c r="A1170" t="s">
        <v>69</v>
      </c>
      <c r="B1170" s="25">
        <v>45328</v>
      </c>
      <c r="C1170" t="s">
        <v>257</v>
      </c>
      <c r="D1170" t="s">
        <v>32</v>
      </c>
      <c r="E1170" t="s">
        <v>27</v>
      </c>
      <c r="G1170" s="30">
        <v>2.1</v>
      </c>
      <c r="H1170" t="s">
        <v>308</v>
      </c>
      <c r="J1170" t="s">
        <v>15</v>
      </c>
      <c r="K1170" t="s">
        <v>307</v>
      </c>
      <c r="L1170" s="26">
        <v>6203120</v>
      </c>
      <c r="M1170">
        <v>622</v>
      </c>
    </row>
    <row r="1171" spans="1:13" x14ac:dyDescent="0.25">
      <c r="A1171" t="s">
        <v>63</v>
      </c>
      <c r="B1171" s="25">
        <v>45344</v>
      </c>
      <c r="C1171" t="s">
        <v>257</v>
      </c>
      <c r="D1171" t="s">
        <v>32</v>
      </c>
      <c r="E1171" t="s">
        <v>27</v>
      </c>
      <c r="F1171" t="s">
        <v>258</v>
      </c>
      <c r="G1171" s="30">
        <v>2.1</v>
      </c>
      <c r="H1171" t="s">
        <v>308</v>
      </c>
      <c r="J1171" t="s">
        <v>15</v>
      </c>
      <c r="K1171" t="s">
        <v>307</v>
      </c>
      <c r="L1171" s="26">
        <v>12325300</v>
      </c>
      <c r="M1171">
        <v>48</v>
      </c>
    </row>
    <row r="1172" spans="1:13" x14ac:dyDescent="0.25">
      <c r="A1172" t="s">
        <v>66</v>
      </c>
      <c r="B1172" s="25">
        <v>45335</v>
      </c>
      <c r="C1172" t="s">
        <v>257</v>
      </c>
      <c r="D1172" t="s">
        <v>32</v>
      </c>
      <c r="E1172" t="s">
        <v>27</v>
      </c>
      <c r="G1172" s="30">
        <v>2.1</v>
      </c>
      <c r="H1172" t="s">
        <v>308</v>
      </c>
      <c r="J1172" t="s">
        <v>15</v>
      </c>
      <c r="K1172" t="s">
        <v>307</v>
      </c>
      <c r="L1172" s="26">
        <v>12141000</v>
      </c>
      <c r="M1172">
        <v>1337</v>
      </c>
    </row>
    <row r="1173" spans="1:13" x14ac:dyDescent="0.25">
      <c r="A1173" t="s">
        <v>54</v>
      </c>
      <c r="B1173" s="25">
        <v>45401</v>
      </c>
      <c r="C1173" t="s">
        <v>257</v>
      </c>
      <c r="D1173" t="s">
        <v>32</v>
      </c>
      <c r="E1173" t="s">
        <v>27</v>
      </c>
      <c r="F1173" t="s">
        <v>258</v>
      </c>
      <c r="G1173" s="30">
        <v>2.1</v>
      </c>
      <c r="H1173" t="s">
        <v>308</v>
      </c>
      <c r="J1173" t="s">
        <v>15</v>
      </c>
      <c r="K1173" t="s">
        <v>307</v>
      </c>
      <c r="L1173" s="26">
        <v>48944340</v>
      </c>
      <c r="M1173">
        <v>303</v>
      </c>
    </row>
    <row r="1174" spans="1:13" x14ac:dyDescent="0.25">
      <c r="A1174" t="s">
        <v>205</v>
      </c>
      <c r="B1174" s="25">
        <v>45566</v>
      </c>
      <c r="C1174" t="s">
        <v>257</v>
      </c>
      <c r="D1174" t="s">
        <v>32</v>
      </c>
      <c r="E1174" t="s">
        <v>27</v>
      </c>
      <c r="G1174" s="30">
        <v>2.1</v>
      </c>
      <c r="H1174" t="s">
        <v>308</v>
      </c>
      <c r="J1174" t="s">
        <v>15</v>
      </c>
      <c r="K1174" t="s">
        <v>307</v>
      </c>
      <c r="L1174" s="26">
        <v>148390</v>
      </c>
      <c r="M1174">
        <v>136</v>
      </c>
    </row>
    <row r="1175" spans="1:13" x14ac:dyDescent="0.25">
      <c r="A1175" t="s">
        <v>57</v>
      </c>
      <c r="B1175" s="25">
        <v>45394</v>
      </c>
      <c r="C1175" t="s">
        <v>257</v>
      </c>
      <c r="D1175" t="s">
        <v>32</v>
      </c>
      <c r="E1175" t="s">
        <v>27</v>
      </c>
      <c r="F1175" t="s">
        <v>258</v>
      </c>
      <c r="G1175" s="30">
        <v>2.1</v>
      </c>
      <c r="H1175" t="s">
        <v>308</v>
      </c>
      <c r="J1175" t="s">
        <v>15</v>
      </c>
      <c r="K1175" t="s">
        <v>307</v>
      </c>
      <c r="L1175" s="26">
        <v>39552850</v>
      </c>
      <c r="M1175">
        <v>332</v>
      </c>
    </row>
    <row r="1176" spans="1:13" x14ac:dyDescent="0.25">
      <c r="A1176" t="s">
        <v>72</v>
      </c>
      <c r="B1176" s="25">
        <v>45288</v>
      </c>
      <c r="C1176" t="s">
        <v>257</v>
      </c>
      <c r="D1176" t="s">
        <v>32</v>
      </c>
      <c r="E1176" t="s">
        <v>27</v>
      </c>
      <c r="F1176" t="s">
        <v>258</v>
      </c>
      <c r="G1176" s="30">
        <v>2.1</v>
      </c>
      <c r="H1176" t="s">
        <v>308</v>
      </c>
      <c r="J1176" t="s">
        <v>15</v>
      </c>
      <c r="K1176" t="s">
        <v>307</v>
      </c>
      <c r="L1176" s="26">
        <v>619500</v>
      </c>
      <c r="M1176">
        <v>15</v>
      </c>
    </row>
    <row r="1177" spans="1:13" x14ac:dyDescent="0.25">
      <c r="A1177" t="s">
        <v>86</v>
      </c>
      <c r="B1177" s="25">
        <v>45251</v>
      </c>
      <c r="C1177" t="s">
        <v>257</v>
      </c>
      <c r="D1177" t="s">
        <v>32</v>
      </c>
      <c r="E1177" t="s">
        <v>27</v>
      </c>
      <c r="G1177" s="30">
        <v>2.1</v>
      </c>
      <c r="H1177" t="s">
        <v>308</v>
      </c>
      <c r="J1177" t="s">
        <v>15</v>
      </c>
      <c r="K1177" t="s">
        <v>307</v>
      </c>
      <c r="L1177" s="26">
        <v>7123250</v>
      </c>
      <c r="M1177">
        <v>313</v>
      </c>
    </row>
    <row r="1178" spans="1:13" x14ac:dyDescent="0.25">
      <c r="A1178" t="s">
        <v>30</v>
      </c>
      <c r="B1178" s="25">
        <v>45447</v>
      </c>
      <c r="C1178" t="s">
        <v>257</v>
      </c>
      <c r="D1178" t="s">
        <v>32</v>
      </c>
      <c r="E1178" t="s">
        <v>27</v>
      </c>
      <c r="F1178" t="s">
        <v>258</v>
      </c>
      <c r="G1178" s="30">
        <v>2.1</v>
      </c>
      <c r="H1178" t="s">
        <v>308</v>
      </c>
      <c r="J1178" t="s">
        <v>15</v>
      </c>
      <c r="K1178" t="s">
        <v>307</v>
      </c>
      <c r="L1178" s="26">
        <v>3725700</v>
      </c>
      <c r="M1178">
        <v>89</v>
      </c>
    </row>
    <row r="1179" spans="1:13" x14ac:dyDescent="0.25">
      <c r="A1179" t="s">
        <v>92</v>
      </c>
      <c r="B1179" s="25">
        <v>45198</v>
      </c>
      <c r="C1179" t="s">
        <v>257</v>
      </c>
      <c r="D1179" t="s">
        <v>32</v>
      </c>
      <c r="E1179" t="s">
        <v>27</v>
      </c>
      <c r="G1179" s="30">
        <v>2.1</v>
      </c>
      <c r="H1179" t="s">
        <v>308</v>
      </c>
      <c r="J1179" t="s">
        <v>15</v>
      </c>
      <c r="K1179" t="s">
        <v>307</v>
      </c>
      <c r="L1179" s="26">
        <v>6386479.2000000002</v>
      </c>
      <c r="M1179">
        <v>249</v>
      </c>
    </row>
    <row r="1180" spans="1:13" x14ac:dyDescent="0.25">
      <c r="A1180" t="s">
        <v>66</v>
      </c>
      <c r="B1180" s="25">
        <v>45335</v>
      </c>
      <c r="C1180" t="s">
        <v>257</v>
      </c>
      <c r="D1180" t="s">
        <v>32</v>
      </c>
      <c r="E1180" t="s">
        <v>27</v>
      </c>
      <c r="F1180" t="s">
        <v>258</v>
      </c>
      <c r="G1180" s="30">
        <v>2.1</v>
      </c>
      <c r="H1180" t="s">
        <v>308</v>
      </c>
      <c r="J1180" t="s">
        <v>15</v>
      </c>
      <c r="K1180" t="s">
        <v>307</v>
      </c>
      <c r="L1180" s="26">
        <v>9747000</v>
      </c>
      <c r="M1180">
        <v>496</v>
      </c>
    </row>
    <row r="1181" spans="1:13" x14ac:dyDescent="0.25">
      <c r="A1181" t="s">
        <v>54</v>
      </c>
      <c r="B1181" s="25">
        <v>45212</v>
      </c>
      <c r="C1181" t="s">
        <v>257</v>
      </c>
      <c r="D1181" t="s">
        <v>32</v>
      </c>
      <c r="E1181" t="s">
        <v>27</v>
      </c>
      <c r="F1181" t="s">
        <v>258</v>
      </c>
      <c r="G1181" s="30">
        <v>2.1</v>
      </c>
      <c r="H1181" t="s">
        <v>308</v>
      </c>
      <c r="J1181" t="s">
        <v>15</v>
      </c>
      <c r="K1181" t="s">
        <v>307</v>
      </c>
      <c r="L1181" s="26">
        <v>7027632</v>
      </c>
      <c r="M1181">
        <v>378</v>
      </c>
    </row>
    <row r="1182" spans="1:13" x14ac:dyDescent="0.25">
      <c r="A1182" t="s">
        <v>54</v>
      </c>
      <c r="B1182" s="25">
        <v>45401</v>
      </c>
      <c r="C1182" t="s">
        <v>257</v>
      </c>
      <c r="D1182" t="s">
        <v>32</v>
      </c>
      <c r="E1182" t="s">
        <v>27</v>
      </c>
      <c r="G1182" s="30">
        <v>2.1</v>
      </c>
      <c r="H1182" t="s">
        <v>308</v>
      </c>
      <c r="J1182" t="s">
        <v>15</v>
      </c>
      <c r="K1182" t="s">
        <v>307</v>
      </c>
      <c r="L1182" s="26">
        <v>8077470</v>
      </c>
      <c r="M1182">
        <v>994</v>
      </c>
    </row>
    <row r="1183" spans="1:13" x14ac:dyDescent="0.25">
      <c r="A1183" t="s">
        <v>83</v>
      </c>
      <c r="B1183" s="25">
        <v>45252</v>
      </c>
      <c r="C1183" t="s">
        <v>257</v>
      </c>
      <c r="D1183" t="s">
        <v>32</v>
      </c>
      <c r="E1183" t="s">
        <v>27</v>
      </c>
      <c r="F1183" t="s">
        <v>258</v>
      </c>
      <c r="G1183" s="30">
        <v>2.1</v>
      </c>
      <c r="H1183" t="s">
        <v>308</v>
      </c>
      <c r="J1183" t="s">
        <v>15</v>
      </c>
      <c r="K1183" t="s">
        <v>307</v>
      </c>
      <c r="L1183" s="26">
        <v>28578000</v>
      </c>
      <c r="M1183">
        <v>262</v>
      </c>
    </row>
    <row r="1184" spans="1:13" x14ac:dyDescent="0.25">
      <c r="A1184" t="s">
        <v>83</v>
      </c>
      <c r="B1184" s="25">
        <v>45252</v>
      </c>
      <c r="C1184" t="s">
        <v>257</v>
      </c>
      <c r="D1184" t="s">
        <v>32</v>
      </c>
      <c r="E1184" t="s">
        <v>27</v>
      </c>
      <c r="G1184" s="30">
        <v>2.1</v>
      </c>
      <c r="H1184" t="s">
        <v>308</v>
      </c>
      <c r="J1184" t="s">
        <v>15</v>
      </c>
      <c r="K1184" t="s">
        <v>307</v>
      </c>
      <c r="L1184" s="26">
        <v>14219150</v>
      </c>
      <c r="M1184">
        <v>1018</v>
      </c>
    </row>
    <row r="1185" spans="1:13" x14ac:dyDescent="0.25">
      <c r="A1185" t="s">
        <v>89</v>
      </c>
      <c r="B1185" s="25">
        <v>45232</v>
      </c>
      <c r="C1185" t="s">
        <v>257</v>
      </c>
      <c r="D1185" t="s">
        <v>32</v>
      </c>
      <c r="E1185" t="s">
        <v>27</v>
      </c>
      <c r="F1185" t="s">
        <v>258</v>
      </c>
      <c r="G1185" s="30">
        <v>2.1</v>
      </c>
      <c r="H1185" t="s">
        <v>308</v>
      </c>
      <c r="J1185" t="s">
        <v>15</v>
      </c>
      <c r="K1185" t="s">
        <v>307</v>
      </c>
      <c r="L1185" s="26">
        <v>12116925</v>
      </c>
      <c r="M1185">
        <v>155</v>
      </c>
    </row>
    <row r="1186" spans="1:13" x14ac:dyDescent="0.25">
      <c r="A1186" t="s">
        <v>54</v>
      </c>
      <c r="B1186" s="25">
        <v>45212</v>
      </c>
      <c r="C1186" t="s">
        <v>257</v>
      </c>
      <c r="D1186" t="s">
        <v>32</v>
      </c>
      <c r="E1186" t="s">
        <v>27</v>
      </c>
      <c r="G1186" s="30">
        <v>2.1</v>
      </c>
      <c r="H1186" t="s">
        <v>308</v>
      </c>
      <c r="J1186" t="s">
        <v>15</v>
      </c>
      <c r="K1186" t="s">
        <v>307</v>
      </c>
      <c r="L1186" s="26">
        <v>29782188</v>
      </c>
      <c r="M1186">
        <v>1654</v>
      </c>
    </row>
    <row r="1187" spans="1:13" x14ac:dyDescent="0.25">
      <c r="A1187" t="s">
        <v>30</v>
      </c>
      <c r="B1187" s="25">
        <v>45447</v>
      </c>
      <c r="C1187" t="s">
        <v>257</v>
      </c>
      <c r="D1187" t="s">
        <v>32</v>
      </c>
      <c r="E1187" t="s">
        <v>27</v>
      </c>
      <c r="G1187" s="30">
        <v>2.1</v>
      </c>
      <c r="H1187" t="s">
        <v>308</v>
      </c>
      <c r="J1187" t="s">
        <v>15</v>
      </c>
      <c r="K1187" t="s">
        <v>307</v>
      </c>
      <c r="L1187" s="26">
        <v>1093800</v>
      </c>
      <c r="M1187">
        <v>192</v>
      </c>
    </row>
    <row r="1188" spans="1:13" x14ac:dyDescent="0.25">
      <c r="A1188" t="s">
        <v>164</v>
      </c>
      <c r="B1188" s="25">
        <v>45478</v>
      </c>
      <c r="C1188" t="s">
        <v>257</v>
      </c>
      <c r="D1188" t="s">
        <v>32</v>
      </c>
      <c r="E1188" t="s">
        <v>27</v>
      </c>
      <c r="G1188" s="30">
        <v>2.1</v>
      </c>
      <c r="H1188" t="s">
        <v>308</v>
      </c>
      <c r="J1188" t="s">
        <v>15</v>
      </c>
      <c r="K1188" t="s">
        <v>307</v>
      </c>
      <c r="L1188" s="26">
        <v>2416200</v>
      </c>
      <c r="M1188">
        <v>437</v>
      </c>
    </row>
    <row r="1189" spans="1:13" x14ac:dyDescent="0.25">
      <c r="A1189" t="s">
        <v>50</v>
      </c>
      <c r="B1189" s="25">
        <v>45408</v>
      </c>
      <c r="C1189" t="s">
        <v>257</v>
      </c>
      <c r="D1189" t="s">
        <v>32</v>
      </c>
      <c r="E1189" t="s">
        <v>27</v>
      </c>
      <c r="F1189" t="s">
        <v>258</v>
      </c>
      <c r="G1189" s="30">
        <v>2.1</v>
      </c>
      <c r="H1189" t="s">
        <v>308</v>
      </c>
      <c r="J1189" t="s">
        <v>15</v>
      </c>
      <c r="K1189" t="s">
        <v>307</v>
      </c>
      <c r="L1189" s="26">
        <v>24902500</v>
      </c>
      <c r="M1189">
        <v>590</v>
      </c>
    </row>
    <row r="1190" spans="1:13" x14ac:dyDescent="0.25">
      <c r="A1190" t="s">
        <v>164</v>
      </c>
      <c r="B1190" s="25">
        <v>45478</v>
      </c>
      <c r="C1190" t="s">
        <v>257</v>
      </c>
      <c r="D1190" t="s">
        <v>32</v>
      </c>
      <c r="E1190" t="s">
        <v>27</v>
      </c>
      <c r="F1190" t="s">
        <v>258</v>
      </c>
      <c r="G1190" s="30">
        <v>2.1</v>
      </c>
      <c r="H1190" t="s">
        <v>308</v>
      </c>
      <c r="J1190" t="s">
        <v>15</v>
      </c>
      <c r="K1190" t="s">
        <v>307</v>
      </c>
      <c r="L1190" s="26">
        <v>5522800</v>
      </c>
      <c r="M1190">
        <v>84</v>
      </c>
    </row>
    <row r="1191" spans="1:13" x14ac:dyDescent="0.25">
      <c r="A1191" t="s">
        <v>50</v>
      </c>
      <c r="B1191" s="25">
        <v>45408</v>
      </c>
      <c r="C1191" t="s">
        <v>257</v>
      </c>
      <c r="D1191" t="s">
        <v>32</v>
      </c>
      <c r="E1191" t="s">
        <v>27</v>
      </c>
      <c r="G1191" s="30">
        <v>2.1</v>
      </c>
      <c r="H1191" t="s">
        <v>308</v>
      </c>
      <c r="J1191" t="s">
        <v>15</v>
      </c>
      <c r="K1191" t="s">
        <v>307</v>
      </c>
      <c r="L1191" s="26">
        <v>12352500</v>
      </c>
      <c r="M1191">
        <v>2006</v>
      </c>
    </row>
    <row r="1192" spans="1:13" x14ac:dyDescent="0.25">
      <c r="A1192" t="s">
        <v>72</v>
      </c>
      <c r="B1192" s="25">
        <v>45288</v>
      </c>
      <c r="C1192" t="s">
        <v>257</v>
      </c>
      <c r="D1192" t="s">
        <v>32</v>
      </c>
      <c r="E1192" t="s">
        <v>27</v>
      </c>
      <c r="G1192" s="30">
        <v>2.1</v>
      </c>
      <c r="H1192" t="s">
        <v>308</v>
      </c>
      <c r="J1192" t="s">
        <v>15</v>
      </c>
      <c r="K1192" t="s">
        <v>307</v>
      </c>
      <c r="L1192" s="26">
        <v>1042000</v>
      </c>
      <c r="M1192">
        <v>49</v>
      </c>
    </row>
    <row r="1193" spans="1:13" x14ac:dyDescent="0.25">
      <c r="A1193" t="s">
        <v>60</v>
      </c>
      <c r="B1193" s="25">
        <v>45380</v>
      </c>
      <c r="C1193" t="s">
        <v>257</v>
      </c>
      <c r="D1193" t="s">
        <v>32</v>
      </c>
      <c r="E1193" t="s">
        <v>27</v>
      </c>
      <c r="G1193" s="30">
        <v>2.1</v>
      </c>
      <c r="H1193" t="s">
        <v>308</v>
      </c>
      <c r="J1193" t="s">
        <v>15</v>
      </c>
      <c r="K1193" t="s">
        <v>307</v>
      </c>
      <c r="L1193" s="26">
        <v>15215375</v>
      </c>
      <c r="M1193">
        <v>2355</v>
      </c>
    </row>
    <row r="1194" spans="1:13" x14ac:dyDescent="0.25">
      <c r="A1194" t="s">
        <v>92</v>
      </c>
      <c r="B1194" s="25">
        <v>45198</v>
      </c>
      <c r="C1194" t="s">
        <v>257</v>
      </c>
      <c r="D1194" t="s">
        <v>32</v>
      </c>
      <c r="E1194" t="s">
        <v>27</v>
      </c>
      <c r="F1194" t="s">
        <v>258</v>
      </c>
      <c r="G1194" s="30">
        <v>2.1</v>
      </c>
      <c r="H1194" t="s">
        <v>308</v>
      </c>
      <c r="J1194" t="s">
        <v>15</v>
      </c>
      <c r="K1194" t="s">
        <v>307</v>
      </c>
      <c r="L1194" s="26">
        <v>9504687.5999999996</v>
      </c>
      <c r="M1194">
        <v>80</v>
      </c>
    </row>
    <row r="1195" spans="1:13" x14ac:dyDescent="0.25">
      <c r="A1195" t="s">
        <v>74</v>
      </c>
      <c r="B1195" s="25">
        <v>45275</v>
      </c>
      <c r="C1195" t="s">
        <v>257</v>
      </c>
      <c r="D1195" t="s">
        <v>32</v>
      </c>
      <c r="E1195" t="s">
        <v>27</v>
      </c>
      <c r="F1195" t="s">
        <v>258</v>
      </c>
      <c r="G1195" s="30">
        <v>2.1</v>
      </c>
      <c r="H1195" t="s">
        <v>308</v>
      </c>
      <c r="J1195" t="s">
        <v>15</v>
      </c>
      <c r="K1195" t="s">
        <v>307</v>
      </c>
      <c r="L1195" s="26">
        <v>110632300</v>
      </c>
      <c r="M1195">
        <v>381</v>
      </c>
    </row>
    <row r="1196" spans="1:13" x14ac:dyDescent="0.25">
      <c r="A1196" t="s">
        <v>175</v>
      </c>
      <c r="B1196" s="25">
        <v>45503</v>
      </c>
      <c r="C1196" t="s">
        <v>257</v>
      </c>
      <c r="D1196" t="s">
        <v>32</v>
      </c>
      <c r="E1196" t="s">
        <v>27</v>
      </c>
      <c r="G1196" s="30">
        <v>2.1</v>
      </c>
      <c r="H1196" t="s">
        <v>308</v>
      </c>
      <c r="J1196" t="s">
        <v>15</v>
      </c>
      <c r="K1196" t="s">
        <v>307</v>
      </c>
      <c r="L1196" s="26">
        <v>11155</v>
      </c>
      <c r="M1196">
        <v>15</v>
      </c>
    </row>
    <row r="1197" spans="1:13" x14ac:dyDescent="0.25">
      <c r="A1197" t="s">
        <v>217</v>
      </c>
      <c r="B1197" s="25">
        <v>45595</v>
      </c>
      <c r="C1197" t="s">
        <v>257</v>
      </c>
      <c r="D1197" t="s">
        <v>32</v>
      </c>
      <c r="E1197" t="s">
        <v>27</v>
      </c>
      <c r="G1197" s="30">
        <v>2.1</v>
      </c>
      <c r="H1197" t="s">
        <v>308</v>
      </c>
      <c r="J1197" t="s">
        <v>15</v>
      </c>
      <c r="K1197" t="s">
        <v>307</v>
      </c>
      <c r="L1197" s="26">
        <v>425</v>
      </c>
      <c r="M1197">
        <v>1</v>
      </c>
    </row>
    <row r="1198" spans="1:13" x14ac:dyDescent="0.25">
      <c r="A1198" t="s">
        <v>211</v>
      </c>
      <c r="B1198" s="25">
        <v>45582</v>
      </c>
      <c r="C1198" t="s">
        <v>257</v>
      </c>
      <c r="D1198" t="s">
        <v>32</v>
      </c>
      <c r="E1198" t="s">
        <v>27</v>
      </c>
      <c r="F1198" t="s">
        <v>258</v>
      </c>
      <c r="G1198" s="30">
        <v>2.1</v>
      </c>
      <c r="H1198" t="s">
        <v>308</v>
      </c>
      <c r="J1198" t="s">
        <v>15</v>
      </c>
      <c r="K1198" t="s">
        <v>307</v>
      </c>
      <c r="L1198" s="26">
        <v>4732000</v>
      </c>
      <c r="M1198">
        <v>116</v>
      </c>
    </row>
    <row r="1199" spans="1:13" x14ac:dyDescent="0.25">
      <c r="A1199" t="s">
        <v>104</v>
      </c>
      <c r="B1199" s="25">
        <v>45041</v>
      </c>
      <c r="C1199" t="s">
        <v>257</v>
      </c>
      <c r="D1199" t="s">
        <v>32</v>
      </c>
      <c r="E1199" t="s">
        <v>27</v>
      </c>
      <c r="F1199" t="s">
        <v>258</v>
      </c>
      <c r="G1199" s="30">
        <v>2.1</v>
      </c>
      <c r="H1199" t="s">
        <v>308</v>
      </c>
      <c r="J1199" t="s">
        <v>15</v>
      </c>
      <c r="K1199" t="s">
        <v>307</v>
      </c>
      <c r="L1199" s="26">
        <v>1309352.3999999999</v>
      </c>
      <c r="M1199">
        <v>17</v>
      </c>
    </row>
    <row r="1200" spans="1:13" x14ac:dyDescent="0.25">
      <c r="A1200" t="s">
        <v>80</v>
      </c>
      <c r="B1200" s="25">
        <v>45260</v>
      </c>
      <c r="C1200" t="s">
        <v>257</v>
      </c>
      <c r="D1200" t="s">
        <v>32</v>
      </c>
      <c r="E1200" t="s">
        <v>27</v>
      </c>
      <c r="G1200" s="30">
        <v>2.1</v>
      </c>
      <c r="H1200" t="s">
        <v>308</v>
      </c>
      <c r="J1200" t="s">
        <v>15</v>
      </c>
      <c r="K1200" t="s">
        <v>307</v>
      </c>
      <c r="L1200" s="26">
        <v>13178700</v>
      </c>
      <c r="M1200">
        <v>216</v>
      </c>
    </row>
    <row r="1201" spans="1:13" x14ac:dyDescent="0.25">
      <c r="A1201" t="s">
        <v>211</v>
      </c>
      <c r="B1201" s="25">
        <v>45582</v>
      </c>
      <c r="C1201" t="s">
        <v>257</v>
      </c>
      <c r="D1201" t="s">
        <v>32</v>
      </c>
      <c r="E1201" t="s">
        <v>27</v>
      </c>
      <c r="G1201" s="30">
        <v>2.1</v>
      </c>
      <c r="H1201" t="s">
        <v>308</v>
      </c>
      <c r="J1201" t="s">
        <v>15</v>
      </c>
      <c r="K1201" t="s">
        <v>307</v>
      </c>
      <c r="L1201" s="26">
        <v>1030050</v>
      </c>
      <c r="M1201">
        <v>323</v>
      </c>
    </row>
    <row r="1202" spans="1:13" x14ac:dyDescent="0.25">
      <c r="A1202" t="s">
        <v>209</v>
      </c>
      <c r="B1202" s="25">
        <v>45572</v>
      </c>
      <c r="C1202" t="s">
        <v>257</v>
      </c>
      <c r="D1202" t="s">
        <v>32</v>
      </c>
      <c r="E1202" t="s">
        <v>27</v>
      </c>
      <c r="G1202" s="30">
        <v>2.1</v>
      </c>
      <c r="H1202" t="s">
        <v>308</v>
      </c>
      <c r="J1202" t="s">
        <v>15</v>
      </c>
      <c r="K1202" t="s">
        <v>307</v>
      </c>
      <c r="L1202" s="26">
        <v>788000</v>
      </c>
      <c r="M1202">
        <v>29</v>
      </c>
    </row>
    <row r="1203" spans="1:13" x14ac:dyDescent="0.25">
      <c r="A1203" t="s">
        <v>83</v>
      </c>
      <c r="B1203" s="25">
        <v>45468</v>
      </c>
      <c r="C1203" t="s">
        <v>257</v>
      </c>
      <c r="D1203" t="s">
        <v>32</v>
      </c>
      <c r="E1203" t="s">
        <v>27</v>
      </c>
      <c r="F1203" t="s">
        <v>258</v>
      </c>
      <c r="G1203" s="30">
        <v>2.1</v>
      </c>
      <c r="H1203" t="s">
        <v>308</v>
      </c>
      <c r="J1203" t="s">
        <v>15</v>
      </c>
      <c r="K1203" t="s">
        <v>307</v>
      </c>
      <c r="L1203" s="26">
        <v>58572720</v>
      </c>
      <c r="M1203">
        <v>67</v>
      </c>
    </row>
    <row r="1204" spans="1:13" x14ac:dyDescent="0.25">
      <c r="A1204" t="s">
        <v>172</v>
      </c>
      <c r="B1204" s="25">
        <v>45485</v>
      </c>
      <c r="C1204" t="s">
        <v>257</v>
      </c>
      <c r="D1204" t="s">
        <v>32</v>
      </c>
      <c r="E1204" t="s">
        <v>27</v>
      </c>
      <c r="G1204" s="30">
        <v>2.1</v>
      </c>
      <c r="H1204" t="s">
        <v>308</v>
      </c>
      <c r="J1204" t="s">
        <v>15</v>
      </c>
      <c r="K1204" t="s">
        <v>307</v>
      </c>
      <c r="L1204" s="26">
        <v>316400</v>
      </c>
      <c r="M1204">
        <v>69</v>
      </c>
    </row>
    <row r="1205" spans="1:13" x14ac:dyDescent="0.25">
      <c r="A1205" t="s">
        <v>57</v>
      </c>
      <c r="B1205" s="25">
        <v>45394</v>
      </c>
      <c r="C1205" t="s">
        <v>257</v>
      </c>
      <c r="D1205" t="s">
        <v>32</v>
      </c>
      <c r="E1205" t="s">
        <v>27</v>
      </c>
      <c r="G1205" s="30">
        <v>2.1</v>
      </c>
      <c r="H1205" t="s">
        <v>308</v>
      </c>
      <c r="J1205" t="s">
        <v>15</v>
      </c>
      <c r="K1205" t="s">
        <v>307</v>
      </c>
      <c r="L1205" s="26">
        <v>11827550</v>
      </c>
      <c r="M1205">
        <v>933</v>
      </c>
    </row>
    <row r="1206" spans="1:13" x14ac:dyDescent="0.25">
      <c r="A1206" t="s">
        <v>69</v>
      </c>
      <c r="B1206" s="25">
        <v>45328</v>
      </c>
      <c r="C1206" t="s">
        <v>257</v>
      </c>
      <c r="D1206" t="s">
        <v>32</v>
      </c>
      <c r="E1206" t="s">
        <v>27</v>
      </c>
      <c r="F1206" t="s">
        <v>258</v>
      </c>
      <c r="G1206" s="30">
        <v>2.1</v>
      </c>
      <c r="H1206" t="s">
        <v>308</v>
      </c>
      <c r="J1206" t="s">
        <v>15</v>
      </c>
      <c r="K1206" t="s">
        <v>307</v>
      </c>
      <c r="L1206" s="26">
        <v>5572685</v>
      </c>
      <c r="M1206">
        <v>124</v>
      </c>
    </row>
    <row r="1207" spans="1:13" x14ac:dyDescent="0.25">
      <c r="A1207" t="s">
        <v>175</v>
      </c>
      <c r="B1207" s="25">
        <v>45503</v>
      </c>
      <c r="C1207" t="s">
        <v>257</v>
      </c>
      <c r="D1207" t="s">
        <v>32</v>
      </c>
      <c r="E1207" t="s">
        <v>27</v>
      </c>
      <c r="F1207" t="s">
        <v>258</v>
      </c>
      <c r="G1207" s="30">
        <v>2.1</v>
      </c>
      <c r="H1207" t="s">
        <v>308</v>
      </c>
      <c r="J1207" t="s">
        <v>15</v>
      </c>
      <c r="K1207" t="s">
        <v>307</v>
      </c>
      <c r="L1207" s="26">
        <v>8031503</v>
      </c>
      <c r="M1207">
        <v>3</v>
      </c>
    </row>
    <row r="1208" spans="1:13" x14ac:dyDescent="0.25">
      <c r="A1208" t="s">
        <v>205</v>
      </c>
      <c r="B1208" s="25">
        <v>45566</v>
      </c>
      <c r="C1208" t="s">
        <v>257</v>
      </c>
      <c r="D1208" t="s">
        <v>32</v>
      </c>
      <c r="E1208" t="s">
        <v>27</v>
      </c>
      <c r="F1208" t="s">
        <v>258</v>
      </c>
      <c r="G1208" s="30">
        <v>2.1</v>
      </c>
      <c r="H1208" t="s">
        <v>308</v>
      </c>
      <c r="J1208" t="s">
        <v>15</v>
      </c>
      <c r="K1208" t="s">
        <v>307</v>
      </c>
      <c r="L1208" s="26">
        <v>5141115</v>
      </c>
      <c r="M1208">
        <v>83</v>
      </c>
    </row>
    <row r="1209" spans="1:13" x14ac:dyDescent="0.25">
      <c r="A1209" t="s">
        <v>63</v>
      </c>
      <c r="B1209" s="25">
        <v>45344</v>
      </c>
      <c r="C1209" t="s">
        <v>257</v>
      </c>
      <c r="D1209" t="s">
        <v>32</v>
      </c>
      <c r="E1209" t="s">
        <v>27</v>
      </c>
      <c r="G1209" s="30">
        <v>2.1</v>
      </c>
      <c r="H1209" t="s">
        <v>308</v>
      </c>
      <c r="J1209" t="s">
        <v>15</v>
      </c>
      <c r="K1209" t="s">
        <v>307</v>
      </c>
      <c r="L1209" s="26">
        <v>2714150</v>
      </c>
      <c r="M1209">
        <v>145</v>
      </c>
    </row>
    <row r="1210" spans="1:13" x14ac:dyDescent="0.25">
      <c r="A1210" t="s">
        <v>172</v>
      </c>
      <c r="B1210" s="25">
        <v>45485</v>
      </c>
      <c r="C1210" t="s">
        <v>257</v>
      </c>
      <c r="D1210" t="s">
        <v>32</v>
      </c>
      <c r="E1210" t="s">
        <v>27</v>
      </c>
      <c r="F1210" t="s">
        <v>258</v>
      </c>
      <c r="G1210" s="30">
        <v>2.1</v>
      </c>
      <c r="H1210" t="s">
        <v>308</v>
      </c>
      <c r="J1210" t="s">
        <v>15</v>
      </c>
      <c r="K1210" t="s">
        <v>307</v>
      </c>
      <c r="L1210" s="26">
        <v>4032000</v>
      </c>
      <c r="M1210">
        <v>29</v>
      </c>
    </row>
    <row r="1211" spans="1:13" x14ac:dyDescent="0.25">
      <c r="A1211" t="s">
        <v>83</v>
      </c>
      <c r="B1211" s="25">
        <v>45468</v>
      </c>
      <c r="C1211" t="s">
        <v>257</v>
      </c>
      <c r="D1211" t="s">
        <v>32</v>
      </c>
      <c r="E1211" t="s">
        <v>27</v>
      </c>
      <c r="G1211" s="30">
        <v>2.1</v>
      </c>
      <c r="H1211" t="s">
        <v>308</v>
      </c>
      <c r="J1211" t="s">
        <v>15</v>
      </c>
      <c r="K1211" t="s">
        <v>307</v>
      </c>
      <c r="L1211" s="26">
        <v>2297970</v>
      </c>
      <c r="M1211">
        <v>125</v>
      </c>
    </row>
    <row r="1212" spans="1:13" x14ac:dyDescent="0.25">
      <c r="A1212" t="s">
        <v>74</v>
      </c>
      <c r="B1212" s="25">
        <v>45275</v>
      </c>
      <c r="C1212" t="s">
        <v>257</v>
      </c>
      <c r="D1212" t="s">
        <v>32</v>
      </c>
      <c r="E1212" t="s">
        <v>27</v>
      </c>
      <c r="G1212" s="30">
        <v>2.1</v>
      </c>
      <c r="H1212" t="s">
        <v>308</v>
      </c>
      <c r="J1212" t="s">
        <v>15</v>
      </c>
      <c r="K1212" t="s">
        <v>307</v>
      </c>
      <c r="L1212" s="26">
        <v>29898850</v>
      </c>
      <c r="M1212">
        <v>1410</v>
      </c>
    </row>
    <row r="1213" spans="1:13" x14ac:dyDescent="0.25">
      <c r="A1213" t="s">
        <v>101</v>
      </c>
      <c r="B1213" s="25">
        <v>45079</v>
      </c>
      <c r="C1213" t="s">
        <v>257</v>
      </c>
      <c r="D1213" t="s">
        <v>32</v>
      </c>
      <c r="E1213" t="s">
        <v>27</v>
      </c>
      <c r="G1213" s="30">
        <v>2.1</v>
      </c>
      <c r="H1213" t="s">
        <v>308</v>
      </c>
      <c r="J1213" t="s">
        <v>15</v>
      </c>
      <c r="K1213" t="s">
        <v>307</v>
      </c>
      <c r="L1213" s="26">
        <v>881178.75</v>
      </c>
      <c r="M1213">
        <v>18</v>
      </c>
    </row>
    <row r="1214" spans="1:13" x14ac:dyDescent="0.25">
      <c r="A1214" t="s">
        <v>209</v>
      </c>
      <c r="B1214" s="25">
        <v>45572</v>
      </c>
      <c r="C1214" t="s">
        <v>257</v>
      </c>
      <c r="D1214" t="s">
        <v>32</v>
      </c>
      <c r="E1214" t="s">
        <v>27</v>
      </c>
      <c r="F1214" t="s">
        <v>258</v>
      </c>
      <c r="G1214" s="30">
        <v>2.1</v>
      </c>
      <c r="H1214" t="s">
        <v>308</v>
      </c>
      <c r="J1214" t="s">
        <v>15</v>
      </c>
      <c r="K1214" t="s">
        <v>307</v>
      </c>
      <c r="L1214" s="26">
        <v>3884000</v>
      </c>
      <c r="M1214">
        <v>9</v>
      </c>
    </row>
    <row r="1215" spans="1:13" x14ac:dyDescent="0.25">
      <c r="A1215" t="s">
        <v>164</v>
      </c>
      <c r="B1215" s="25">
        <v>45478</v>
      </c>
      <c r="C1215" t="s">
        <v>257</v>
      </c>
      <c r="D1215" t="s">
        <v>32</v>
      </c>
      <c r="E1215" t="s">
        <v>27</v>
      </c>
      <c r="F1215" t="s">
        <v>258</v>
      </c>
      <c r="G1215" s="30">
        <v>2.2000000000000002</v>
      </c>
      <c r="H1215" t="s">
        <v>308</v>
      </c>
      <c r="I1215">
        <v>2.2000000000000002</v>
      </c>
      <c r="J1215" t="s">
        <v>228</v>
      </c>
      <c r="K1215" t="s">
        <v>314</v>
      </c>
      <c r="L1215" s="26">
        <v>2655600</v>
      </c>
      <c r="M1215">
        <v>1</v>
      </c>
    </row>
    <row r="1216" spans="1:13" x14ac:dyDescent="0.25">
      <c r="A1216" t="s">
        <v>172</v>
      </c>
      <c r="B1216" s="25">
        <v>45485</v>
      </c>
      <c r="C1216" t="s">
        <v>257</v>
      </c>
      <c r="D1216" t="s">
        <v>32</v>
      </c>
      <c r="E1216" t="s">
        <v>27</v>
      </c>
      <c r="F1216" t="s">
        <v>258</v>
      </c>
      <c r="G1216" s="30">
        <v>2.2000000000000002</v>
      </c>
      <c r="H1216" t="s">
        <v>308</v>
      </c>
      <c r="I1216">
        <v>2.2000000000000002</v>
      </c>
      <c r="J1216" t="s">
        <v>228</v>
      </c>
      <c r="K1216" t="s">
        <v>314</v>
      </c>
      <c r="L1216" s="26">
        <v>4575600</v>
      </c>
      <c r="M1216">
        <v>1</v>
      </c>
    </row>
    <row r="1217" spans="1:13" x14ac:dyDescent="0.25">
      <c r="A1217" t="s">
        <v>66</v>
      </c>
      <c r="B1217" s="25">
        <v>45335</v>
      </c>
      <c r="C1217" t="s">
        <v>257</v>
      </c>
      <c r="D1217" t="s">
        <v>32</v>
      </c>
      <c r="E1217" t="s">
        <v>27</v>
      </c>
      <c r="F1217" t="s">
        <v>258</v>
      </c>
      <c r="G1217" s="30">
        <v>2.2000000000000002</v>
      </c>
      <c r="H1217" t="s">
        <v>308</v>
      </c>
      <c r="J1217" t="s">
        <v>15</v>
      </c>
      <c r="K1217" t="s">
        <v>307</v>
      </c>
      <c r="L1217" s="26">
        <v>11061000</v>
      </c>
      <c r="M1217">
        <v>534</v>
      </c>
    </row>
    <row r="1218" spans="1:13" x14ac:dyDescent="0.25">
      <c r="A1218" t="s">
        <v>77</v>
      </c>
      <c r="B1218" s="25">
        <v>45267</v>
      </c>
      <c r="C1218" t="s">
        <v>257</v>
      </c>
      <c r="D1218" t="s">
        <v>32</v>
      </c>
      <c r="E1218" t="s">
        <v>27</v>
      </c>
      <c r="G1218" s="30">
        <v>2.2000000000000002</v>
      </c>
      <c r="H1218" t="s">
        <v>308</v>
      </c>
      <c r="J1218" t="s">
        <v>15</v>
      </c>
      <c r="K1218" t="s">
        <v>307</v>
      </c>
      <c r="L1218" s="26">
        <v>1850800</v>
      </c>
      <c r="M1218">
        <v>89</v>
      </c>
    </row>
    <row r="1219" spans="1:13" x14ac:dyDescent="0.25">
      <c r="A1219" t="s">
        <v>86</v>
      </c>
      <c r="B1219" s="25">
        <v>45251</v>
      </c>
      <c r="C1219" t="s">
        <v>257</v>
      </c>
      <c r="D1219" t="s">
        <v>32</v>
      </c>
      <c r="E1219" t="s">
        <v>27</v>
      </c>
      <c r="F1219" t="s">
        <v>258</v>
      </c>
      <c r="G1219" s="30">
        <v>2.2000000000000002</v>
      </c>
      <c r="H1219" t="s">
        <v>308</v>
      </c>
      <c r="J1219" t="s">
        <v>15</v>
      </c>
      <c r="K1219" t="s">
        <v>307</v>
      </c>
      <c r="L1219" s="26">
        <v>4557000</v>
      </c>
      <c r="M1219">
        <v>43</v>
      </c>
    </row>
    <row r="1220" spans="1:13" x14ac:dyDescent="0.25">
      <c r="A1220" t="s">
        <v>50</v>
      </c>
      <c r="B1220" s="25">
        <v>45408</v>
      </c>
      <c r="C1220" t="s">
        <v>257</v>
      </c>
      <c r="D1220" t="s">
        <v>32</v>
      </c>
      <c r="E1220" t="s">
        <v>27</v>
      </c>
      <c r="G1220" s="30">
        <v>2.2000000000000002</v>
      </c>
      <c r="H1220" t="s">
        <v>308</v>
      </c>
      <c r="J1220" t="s">
        <v>15</v>
      </c>
      <c r="K1220" t="s">
        <v>307</v>
      </c>
      <c r="L1220" s="26">
        <v>19572500</v>
      </c>
      <c r="M1220">
        <v>3075</v>
      </c>
    </row>
    <row r="1221" spans="1:13" x14ac:dyDescent="0.25">
      <c r="A1221" t="s">
        <v>217</v>
      </c>
      <c r="B1221" s="25">
        <v>45595</v>
      </c>
      <c r="C1221" t="s">
        <v>257</v>
      </c>
      <c r="D1221" t="s">
        <v>32</v>
      </c>
      <c r="E1221" t="s">
        <v>27</v>
      </c>
      <c r="F1221" t="s">
        <v>258</v>
      </c>
      <c r="G1221" s="30">
        <v>2.2000000000000002</v>
      </c>
      <c r="H1221" t="s">
        <v>308</v>
      </c>
      <c r="J1221" t="s">
        <v>15</v>
      </c>
      <c r="K1221" t="s">
        <v>307</v>
      </c>
      <c r="L1221" s="26">
        <v>10200</v>
      </c>
      <c r="M1221">
        <v>1</v>
      </c>
    </row>
    <row r="1222" spans="1:13" x14ac:dyDescent="0.25">
      <c r="A1222" t="s">
        <v>83</v>
      </c>
      <c r="B1222" s="25">
        <v>45468</v>
      </c>
      <c r="C1222" t="s">
        <v>257</v>
      </c>
      <c r="D1222" t="s">
        <v>32</v>
      </c>
      <c r="E1222" t="s">
        <v>27</v>
      </c>
      <c r="F1222" t="s">
        <v>258</v>
      </c>
      <c r="G1222" s="30">
        <v>2.2000000000000002</v>
      </c>
      <c r="H1222" t="s">
        <v>308</v>
      </c>
      <c r="J1222" t="s">
        <v>15</v>
      </c>
      <c r="K1222" t="s">
        <v>307</v>
      </c>
      <c r="L1222" s="26">
        <v>20192490</v>
      </c>
      <c r="M1222">
        <v>72</v>
      </c>
    </row>
    <row r="1223" spans="1:13" x14ac:dyDescent="0.25">
      <c r="A1223" t="s">
        <v>175</v>
      </c>
      <c r="B1223" s="25">
        <v>45503</v>
      </c>
      <c r="C1223" t="s">
        <v>257</v>
      </c>
      <c r="D1223" t="s">
        <v>32</v>
      </c>
      <c r="E1223" t="s">
        <v>27</v>
      </c>
      <c r="G1223" s="30">
        <v>2.2000000000000002</v>
      </c>
      <c r="H1223" t="s">
        <v>308</v>
      </c>
      <c r="J1223" t="s">
        <v>15</v>
      </c>
      <c r="K1223" t="s">
        <v>307</v>
      </c>
      <c r="L1223" s="26">
        <v>12416</v>
      </c>
      <c r="M1223">
        <v>7</v>
      </c>
    </row>
    <row r="1224" spans="1:13" x14ac:dyDescent="0.25">
      <c r="A1224" t="s">
        <v>104</v>
      </c>
      <c r="B1224" s="25">
        <v>45041</v>
      </c>
      <c r="C1224" t="s">
        <v>257</v>
      </c>
      <c r="D1224" t="s">
        <v>32</v>
      </c>
      <c r="E1224" t="s">
        <v>27</v>
      </c>
      <c r="G1224" s="30">
        <v>2.2000000000000002</v>
      </c>
      <c r="H1224" t="s">
        <v>308</v>
      </c>
      <c r="J1224" t="s">
        <v>15</v>
      </c>
      <c r="K1224" t="s">
        <v>307</v>
      </c>
      <c r="L1224" s="26">
        <v>1438267.2</v>
      </c>
      <c r="M1224">
        <v>45</v>
      </c>
    </row>
    <row r="1225" spans="1:13" x14ac:dyDescent="0.25">
      <c r="A1225" t="s">
        <v>89</v>
      </c>
      <c r="B1225" s="25">
        <v>45232</v>
      </c>
      <c r="C1225" t="s">
        <v>257</v>
      </c>
      <c r="D1225" t="s">
        <v>32</v>
      </c>
      <c r="E1225" t="s">
        <v>27</v>
      </c>
      <c r="F1225" t="s">
        <v>258</v>
      </c>
      <c r="G1225" s="30">
        <v>2.2000000000000002</v>
      </c>
      <c r="H1225" t="s">
        <v>308</v>
      </c>
      <c r="J1225" t="s">
        <v>15</v>
      </c>
      <c r="K1225" t="s">
        <v>307</v>
      </c>
      <c r="L1225" s="26">
        <v>20703600</v>
      </c>
      <c r="M1225">
        <v>134</v>
      </c>
    </row>
    <row r="1226" spans="1:13" x14ac:dyDescent="0.25">
      <c r="A1226" t="s">
        <v>104</v>
      </c>
      <c r="B1226" s="25">
        <v>45041</v>
      </c>
      <c r="C1226" t="s">
        <v>257</v>
      </c>
      <c r="D1226" t="s">
        <v>32</v>
      </c>
      <c r="E1226" t="s">
        <v>27</v>
      </c>
      <c r="F1226" t="s">
        <v>258</v>
      </c>
      <c r="G1226" s="30">
        <v>2.2000000000000002</v>
      </c>
      <c r="H1226" t="s">
        <v>308</v>
      </c>
      <c r="J1226" t="s">
        <v>15</v>
      </c>
      <c r="K1226" t="s">
        <v>307</v>
      </c>
      <c r="L1226" s="26">
        <v>1651396.8</v>
      </c>
      <c r="M1226">
        <v>24</v>
      </c>
    </row>
    <row r="1227" spans="1:13" x14ac:dyDescent="0.25">
      <c r="A1227" t="s">
        <v>72</v>
      </c>
      <c r="B1227" s="25">
        <v>45288</v>
      </c>
      <c r="C1227" t="s">
        <v>257</v>
      </c>
      <c r="D1227" t="s">
        <v>32</v>
      </c>
      <c r="E1227" t="s">
        <v>27</v>
      </c>
      <c r="F1227" t="s">
        <v>258</v>
      </c>
      <c r="G1227" s="30">
        <v>2.2000000000000002</v>
      </c>
      <c r="H1227" t="s">
        <v>308</v>
      </c>
      <c r="J1227" t="s">
        <v>15</v>
      </c>
      <c r="K1227" t="s">
        <v>307</v>
      </c>
      <c r="L1227" s="26">
        <v>793500</v>
      </c>
      <c r="M1227">
        <v>22</v>
      </c>
    </row>
    <row r="1228" spans="1:13" x14ac:dyDescent="0.25">
      <c r="A1228" t="s">
        <v>50</v>
      </c>
      <c r="B1228" s="25">
        <v>45408</v>
      </c>
      <c r="C1228" t="s">
        <v>257</v>
      </c>
      <c r="D1228" t="s">
        <v>32</v>
      </c>
      <c r="E1228" t="s">
        <v>27</v>
      </c>
      <c r="F1228" t="s">
        <v>258</v>
      </c>
      <c r="G1228" s="30">
        <v>2.2000000000000002</v>
      </c>
      <c r="H1228" t="s">
        <v>308</v>
      </c>
      <c r="J1228" t="s">
        <v>15</v>
      </c>
      <c r="K1228" t="s">
        <v>307</v>
      </c>
      <c r="L1228" s="26">
        <v>41445000</v>
      </c>
      <c r="M1228">
        <v>809</v>
      </c>
    </row>
    <row r="1229" spans="1:13" x14ac:dyDescent="0.25">
      <c r="A1229" t="s">
        <v>57</v>
      </c>
      <c r="B1229" s="25">
        <v>45394</v>
      </c>
      <c r="C1229" t="s">
        <v>257</v>
      </c>
      <c r="D1229" t="s">
        <v>32</v>
      </c>
      <c r="E1229" t="s">
        <v>27</v>
      </c>
      <c r="G1229" s="30">
        <v>2.2000000000000002</v>
      </c>
      <c r="H1229" t="s">
        <v>308</v>
      </c>
      <c r="J1229" t="s">
        <v>15</v>
      </c>
      <c r="K1229" t="s">
        <v>307</v>
      </c>
      <c r="L1229" s="26">
        <v>5388550</v>
      </c>
      <c r="M1229">
        <v>610</v>
      </c>
    </row>
    <row r="1230" spans="1:13" x14ac:dyDescent="0.25">
      <c r="A1230" t="s">
        <v>209</v>
      </c>
      <c r="B1230" s="25">
        <v>45572</v>
      </c>
      <c r="C1230" t="s">
        <v>257</v>
      </c>
      <c r="D1230" t="s">
        <v>32</v>
      </c>
      <c r="E1230" t="s">
        <v>27</v>
      </c>
      <c r="G1230" s="30">
        <v>2.2000000000000002</v>
      </c>
      <c r="H1230" t="s">
        <v>308</v>
      </c>
      <c r="J1230" t="s">
        <v>15</v>
      </c>
      <c r="K1230" t="s">
        <v>307</v>
      </c>
      <c r="L1230" s="26">
        <v>113000</v>
      </c>
      <c r="M1230">
        <v>12</v>
      </c>
    </row>
    <row r="1231" spans="1:13" x14ac:dyDescent="0.25">
      <c r="A1231" t="s">
        <v>72</v>
      </c>
      <c r="B1231" s="25">
        <v>45288</v>
      </c>
      <c r="C1231" t="s">
        <v>257</v>
      </c>
      <c r="D1231" t="s">
        <v>32</v>
      </c>
      <c r="E1231" t="s">
        <v>27</v>
      </c>
      <c r="G1231" s="30">
        <v>2.2000000000000002</v>
      </c>
      <c r="H1231" t="s">
        <v>308</v>
      </c>
      <c r="J1231" t="s">
        <v>15</v>
      </c>
      <c r="K1231" t="s">
        <v>307</v>
      </c>
      <c r="L1231" s="26">
        <v>1657500</v>
      </c>
      <c r="M1231">
        <v>57</v>
      </c>
    </row>
    <row r="1232" spans="1:13" x14ac:dyDescent="0.25">
      <c r="A1232" t="s">
        <v>205</v>
      </c>
      <c r="B1232" s="25">
        <v>45566</v>
      </c>
      <c r="C1232" t="s">
        <v>257</v>
      </c>
      <c r="D1232" t="s">
        <v>32</v>
      </c>
      <c r="E1232" t="s">
        <v>27</v>
      </c>
      <c r="G1232" s="30">
        <v>2.2000000000000002</v>
      </c>
      <c r="H1232" t="s">
        <v>308</v>
      </c>
      <c r="J1232" t="s">
        <v>15</v>
      </c>
      <c r="K1232" t="s">
        <v>307</v>
      </c>
      <c r="L1232" s="26">
        <v>345610</v>
      </c>
      <c r="M1232">
        <v>135</v>
      </c>
    </row>
    <row r="1233" spans="1:13" x14ac:dyDescent="0.25">
      <c r="A1233" t="s">
        <v>77</v>
      </c>
      <c r="B1233" s="25">
        <v>45267</v>
      </c>
      <c r="C1233" t="s">
        <v>257</v>
      </c>
      <c r="D1233" t="s">
        <v>32</v>
      </c>
      <c r="E1233" t="s">
        <v>27</v>
      </c>
      <c r="F1233" t="s">
        <v>258</v>
      </c>
      <c r="G1233" s="30">
        <v>2.2000000000000002</v>
      </c>
      <c r="H1233" t="s">
        <v>308</v>
      </c>
      <c r="J1233" t="s">
        <v>15</v>
      </c>
      <c r="K1233" t="s">
        <v>307</v>
      </c>
      <c r="L1233" s="26">
        <v>4895800</v>
      </c>
      <c r="M1233">
        <v>29</v>
      </c>
    </row>
    <row r="1234" spans="1:13" x14ac:dyDescent="0.25">
      <c r="A1234" t="s">
        <v>63</v>
      </c>
      <c r="B1234" s="25">
        <v>45344</v>
      </c>
      <c r="C1234" t="s">
        <v>257</v>
      </c>
      <c r="D1234" t="s">
        <v>32</v>
      </c>
      <c r="E1234" t="s">
        <v>27</v>
      </c>
      <c r="F1234" t="s">
        <v>258</v>
      </c>
      <c r="G1234" s="30">
        <v>2.2000000000000002</v>
      </c>
      <c r="H1234" t="s">
        <v>308</v>
      </c>
      <c r="J1234" t="s">
        <v>15</v>
      </c>
      <c r="K1234" t="s">
        <v>307</v>
      </c>
      <c r="L1234" s="26">
        <v>6643350</v>
      </c>
      <c r="M1234">
        <v>47</v>
      </c>
    </row>
    <row r="1235" spans="1:13" x14ac:dyDescent="0.25">
      <c r="A1235" t="s">
        <v>172</v>
      </c>
      <c r="B1235" s="25">
        <v>45485</v>
      </c>
      <c r="C1235" t="s">
        <v>257</v>
      </c>
      <c r="D1235" t="s">
        <v>32</v>
      </c>
      <c r="E1235" t="s">
        <v>27</v>
      </c>
      <c r="F1235" t="s">
        <v>258</v>
      </c>
      <c r="G1235" s="30">
        <v>2.2000000000000002</v>
      </c>
      <c r="H1235" t="s">
        <v>308</v>
      </c>
      <c r="J1235" t="s">
        <v>15</v>
      </c>
      <c r="K1235" t="s">
        <v>307</v>
      </c>
      <c r="L1235" s="26">
        <v>40624800</v>
      </c>
      <c r="M1235">
        <v>21</v>
      </c>
    </row>
    <row r="1236" spans="1:13" x14ac:dyDescent="0.25">
      <c r="A1236" t="s">
        <v>217</v>
      </c>
      <c r="B1236" s="25">
        <v>45595</v>
      </c>
      <c r="C1236" t="s">
        <v>257</v>
      </c>
      <c r="D1236" t="s">
        <v>32</v>
      </c>
      <c r="E1236" t="s">
        <v>27</v>
      </c>
      <c r="G1236" s="30">
        <v>2.2000000000000002</v>
      </c>
      <c r="H1236" t="s">
        <v>308</v>
      </c>
      <c r="J1236" t="s">
        <v>15</v>
      </c>
      <c r="K1236" t="s">
        <v>307</v>
      </c>
      <c r="L1236" s="26">
        <v>143225</v>
      </c>
      <c r="M1236">
        <v>3</v>
      </c>
    </row>
    <row r="1237" spans="1:13" x14ac:dyDescent="0.25">
      <c r="A1237" t="s">
        <v>54</v>
      </c>
      <c r="B1237" s="25">
        <v>45212</v>
      </c>
      <c r="C1237" t="s">
        <v>257</v>
      </c>
      <c r="D1237" t="s">
        <v>32</v>
      </c>
      <c r="E1237" t="s">
        <v>27</v>
      </c>
      <c r="G1237" s="30">
        <v>2.2000000000000002</v>
      </c>
      <c r="H1237" t="s">
        <v>308</v>
      </c>
      <c r="J1237" t="s">
        <v>15</v>
      </c>
      <c r="K1237" t="s">
        <v>307</v>
      </c>
      <c r="L1237" s="26">
        <v>9997326</v>
      </c>
      <c r="M1237">
        <v>1244</v>
      </c>
    </row>
    <row r="1238" spans="1:13" x14ac:dyDescent="0.25">
      <c r="A1238" t="s">
        <v>69</v>
      </c>
      <c r="B1238" s="25">
        <v>45328</v>
      </c>
      <c r="C1238" t="s">
        <v>257</v>
      </c>
      <c r="D1238" t="s">
        <v>32</v>
      </c>
      <c r="E1238" t="s">
        <v>27</v>
      </c>
      <c r="G1238" s="30">
        <v>2.2000000000000002</v>
      </c>
      <c r="H1238" t="s">
        <v>308</v>
      </c>
      <c r="J1238" t="s">
        <v>15</v>
      </c>
      <c r="K1238" t="s">
        <v>307</v>
      </c>
      <c r="L1238" s="26">
        <v>6995470</v>
      </c>
      <c r="M1238">
        <v>732</v>
      </c>
    </row>
    <row r="1239" spans="1:13" x14ac:dyDescent="0.25">
      <c r="A1239" t="s">
        <v>30</v>
      </c>
      <c r="B1239" s="25">
        <v>45447</v>
      </c>
      <c r="C1239" t="s">
        <v>257</v>
      </c>
      <c r="D1239" t="s">
        <v>32</v>
      </c>
      <c r="E1239" t="s">
        <v>27</v>
      </c>
      <c r="F1239" t="s">
        <v>258</v>
      </c>
      <c r="G1239" s="30">
        <v>2.2000000000000002</v>
      </c>
      <c r="H1239" t="s">
        <v>308</v>
      </c>
      <c r="J1239" t="s">
        <v>15</v>
      </c>
      <c r="K1239" t="s">
        <v>307</v>
      </c>
      <c r="L1239" s="26">
        <v>10009800</v>
      </c>
      <c r="M1239">
        <v>129</v>
      </c>
    </row>
    <row r="1240" spans="1:13" x14ac:dyDescent="0.25">
      <c r="A1240" t="s">
        <v>172</v>
      </c>
      <c r="B1240" s="25">
        <v>45485</v>
      </c>
      <c r="C1240" t="s">
        <v>257</v>
      </c>
      <c r="D1240" t="s">
        <v>32</v>
      </c>
      <c r="E1240" t="s">
        <v>27</v>
      </c>
      <c r="G1240" s="30">
        <v>2.2000000000000002</v>
      </c>
      <c r="H1240" t="s">
        <v>308</v>
      </c>
      <c r="J1240" t="s">
        <v>15</v>
      </c>
      <c r="K1240" t="s">
        <v>307</v>
      </c>
      <c r="L1240" s="26">
        <v>169600</v>
      </c>
      <c r="M1240">
        <v>48</v>
      </c>
    </row>
    <row r="1241" spans="1:13" x14ac:dyDescent="0.25">
      <c r="A1241" t="s">
        <v>30</v>
      </c>
      <c r="B1241" s="25">
        <v>45447</v>
      </c>
      <c r="C1241" t="s">
        <v>257</v>
      </c>
      <c r="D1241" t="s">
        <v>32</v>
      </c>
      <c r="E1241" t="s">
        <v>27</v>
      </c>
      <c r="G1241" s="30">
        <v>2.2000000000000002</v>
      </c>
      <c r="H1241" t="s">
        <v>308</v>
      </c>
      <c r="J1241" t="s">
        <v>15</v>
      </c>
      <c r="K1241" t="s">
        <v>307</v>
      </c>
      <c r="L1241" s="26">
        <v>1850100</v>
      </c>
      <c r="M1241">
        <v>444</v>
      </c>
    </row>
    <row r="1242" spans="1:13" x14ac:dyDescent="0.25">
      <c r="A1242" t="s">
        <v>205</v>
      </c>
      <c r="B1242" s="25">
        <v>45566</v>
      </c>
      <c r="C1242" t="s">
        <v>257</v>
      </c>
      <c r="D1242" t="s">
        <v>32</v>
      </c>
      <c r="E1242" t="s">
        <v>27</v>
      </c>
      <c r="F1242" t="s">
        <v>258</v>
      </c>
      <c r="G1242" s="30">
        <v>2.2000000000000002</v>
      </c>
      <c r="H1242" t="s">
        <v>308</v>
      </c>
      <c r="J1242" t="s">
        <v>15</v>
      </c>
      <c r="K1242" t="s">
        <v>307</v>
      </c>
      <c r="L1242" s="26">
        <v>51133845</v>
      </c>
      <c r="M1242">
        <v>83</v>
      </c>
    </row>
    <row r="1243" spans="1:13" x14ac:dyDescent="0.25">
      <c r="A1243" t="s">
        <v>83</v>
      </c>
      <c r="B1243" s="25">
        <v>45468</v>
      </c>
      <c r="C1243" t="s">
        <v>257</v>
      </c>
      <c r="D1243" t="s">
        <v>32</v>
      </c>
      <c r="E1243" t="s">
        <v>27</v>
      </c>
      <c r="G1243" s="30">
        <v>2.2000000000000002</v>
      </c>
      <c r="H1243" t="s">
        <v>308</v>
      </c>
      <c r="J1243" t="s">
        <v>15</v>
      </c>
      <c r="K1243" t="s">
        <v>307</v>
      </c>
      <c r="L1243" s="26">
        <v>2324700</v>
      </c>
      <c r="M1243">
        <v>144</v>
      </c>
    </row>
    <row r="1244" spans="1:13" x14ac:dyDescent="0.25">
      <c r="A1244" t="s">
        <v>209</v>
      </c>
      <c r="B1244" s="25">
        <v>45572</v>
      </c>
      <c r="C1244" t="s">
        <v>257</v>
      </c>
      <c r="D1244" t="s">
        <v>32</v>
      </c>
      <c r="E1244" t="s">
        <v>27</v>
      </c>
      <c r="F1244" t="s">
        <v>258</v>
      </c>
      <c r="G1244" s="30">
        <v>2.2000000000000002</v>
      </c>
      <c r="H1244" t="s">
        <v>308</v>
      </c>
      <c r="J1244" t="s">
        <v>15</v>
      </c>
      <c r="K1244" t="s">
        <v>307</v>
      </c>
      <c r="L1244" s="26">
        <v>1580000</v>
      </c>
      <c r="M1244">
        <v>11</v>
      </c>
    </row>
    <row r="1245" spans="1:13" x14ac:dyDescent="0.25">
      <c r="A1245" t="s">
        <v>211</v>
      </c>
      <c r="B1245" s="25">
        <v>45582</v>
      </c>
      <c r="C1245" t="s">
        <v>257</v>
      </c>
      <c r="D1245" t="s">
        <v>32</v>
      </c>
      <c r="E1245" t="s">
        <v>27</v>
      </c>
      <c r="G1245" s="30">
        <v>2.2000000000000002</v>
      </c>
      <c r="H1245" t="s">
        <v>308</v>
      </c>
      <c r="J1245" t="s">
        <v>15</v>
      </c>
      <c r="K1245" t="s">
        <v>307</v>
      </c>
      <c r="L1245" s="26">
        <v>1004500</v>
      </c>
      <c r="M1245">
        <v>268</v>
      </c>
    </row>
    <row r="1246" spans="1:13" x14ac:dyDescent="0.25">
      <c r="A1246" t="s">
        <v>101</v>
      </c>
      <c r="B1246" s="25">
        <v>45079</v>
      </c>
      <c r="C1246" t="s">
        <v>257</v>
      </c>
      <c r="D1246" t="s">
        <v>32</v>
      </c>
      <c r="E1246" t="s">
        <v>27</v>
      </c>
      <c r="F1246" t="s">
        <v>258</v>
      </c>
      <c r="G1246" s="30">
        <v>2.2000000000000002</v>
      </c>
      <c r="H1246" t="s">
        <v>308</v>
      </c>
      <c r="J1246" t="s">
        <v>15</v>
      </c>
      <c r="K1246" t="s">
        <v>307</v>
      </c>
      <c r="L1246" s="26">
        <v>293787</v>
      </c>
      <c r="M1246">
        <v>5</v>
      </c>
    </row>
    <row r="1247" spans="1:13" x14ac:dyDescent="0.25">
      <c r="A1247" t="s">
        <v>69</v>
      </c>
      <c r="B1247" s="25">
        <v>45328</v>
      </c>
      <c r="C1247" t="s">
        <v>257</v>
      </c>
      <c r="D1247" t="s">
        <v>32</v>
      </c>
      <c r="E1247" t="s">
        <v>27</v>
      </c>
      <c r="F1247" t="s">
        <v>258</v>
      </c>
      <c r="G1247" s="30">
        <v>2.2000000000000002</v>
      </c>
      <c r="H1247" t="s">
        <v>308</v>
      </c>
      <c r="J1247" t="s">
        <v>15</v>
      </c>
      <c r="K1247" t="s">
        <v>307</v>
      </c>
      <c r="L1247" s="26">
        <v>7547995</v>
      </c>
      <c r="M1247">
        <v>142</v>
      </c>
    </row>
    <row r="1248" spans="1:13" x14ac:dyDescent="0.25">
      <c r="A1248" t="s">
        <v>86</v>
      </c>
      <c r="B1248" s="25">
        <v>45251</v>
      </c>
      <c r="C1248" t="s">
        <v>257</v>
      </c>
      <c r="D1248" t="s">
        <v>32</v>
      </c>
      <c r="E1248" t="s">
        <v>27</v>
      </c>
      <c r="G1248" s="30">
        <v>2.2000000000000002</v>
      </c>
      <c r="H1248" t="s">
        <v>308</v>
      </c>
      <c r="J1248" t="s">
        <v>15</v>
      </c>
      <c r="K1248" t="s">
        <v>307</v>
      </c>
      <c r="L1248" s="26">
        <v>8252250</v>
      </c>
      <c r="M1248">
        <v>274</v>
      </c>
    </row>
    <row r="1249" spans="1:13" x14ac:dyDescent="0.25">
      <c r="A1249" t="s">
        <v>175</v>
      </c>
      <c r="B1249" s="25">
        <v>45503</v>
      </c>
      <c r="C1249" t="s">
        <v>257</v>
      </c>
      <c r="D1249" t="s">
        <v>32</v>
      </c>
      <c r="E1249" t="s">
        <v>27</v>
      </c>
      <c r="F1249" t="s">
        <v>258</v>
      </c>
      <c r="G1249" s="30">
        <v>2.2000000000000002</v>
      </c>
      <c r="H1249" t="s">
        <v>308</v>
      </c>
      <c r="J1249" t="s">
        <v>15</v>
      </c>
      <c r="K1249" t="s">
        <v>307</v>
      </c>
      <c r="L1249" s="26">
        <v>17460</v>
      </c>
      <c r="M1249">
        <v>2</v>
      </c>
    </row>
    <row r="1250" spans="1:13" x14ac:dyDescent="0.25">
      <c r="A1250" t="s">
        <v>164</v>
      </c>
      <c r="B1250" s="25">
        <v>45478</v>
      </c>
      <c r="C1250" t="s">
        <v>257</v>
      </c>
      <c r="D1250" t="s">
        <v>32</v>
      </c>
      <c r="E1250" t="s">
        <v>27</v>
      </c>
      <c r="G1250" s="30">
        <v>2.2000000000000002</v>
      </c>
      <c r="H1250" t="s">
        <v>308</v>
      </c>
      <c r="J1250" t="s">
        <v>15</v>
      </c>
      <c r="K1250" t="s">
        <v>307</v>
      </c>
      <c r="L1250" s="26">
        <v>2252000</v>
      </c>
      <c r="M1250">
        <v>352</v>
      </c>
    </row>
    <row r="1251" spans="1:13" x14ac:dyDescent="0.25">
      <c r="A1251" t="s">
        <v>80</v>
      </c>
      <c r="B1251" s="25">
        <v>45260</v>
      </c>
      <c r="C1251" t="s">
        <v>257</v>
      </c>
      <c r="D1251" t="s">
        <v>32</v>
      </c>
      <c r="E1251" t="s">
        <v>27</v>
      </c>
      <c r="F1251" t="s">
        <v>258</v>
      </c>
      <c r="G1251" s="30">
        <v>2.2000000000000002</v>
      </c>
      <c r="H1251" t="s">
        <v>308</v>
      </c>
      <c r="J1251" t="s">
        <v>15</v>
      </c>
      <c r="K1251" t="s">
        <v>307</v>
      </c>
      <c r="L1251" s="26">
        <v>18548100</v>
      </c>
      <c r="M1251">
        <v>73</v>
      </c>
    </row>
    <row r="1252" spans="1:13" x14ac:dyDescent="0.25">
      <c r="A1252" t="s">
        <v>57</v>
      </c>
      <c r="B1252" s="25">
        <v>45394</v>
      </c>
      <c r="C1252" t="s">
        <v>257</v>
      </c>
      <c r="D1252" t="s">
        <v>32</v>
      </c>
      <c r="E1252" t="s">
        <v>27</v>
      </c>
      <c r="F1252" t="s">
        <v>258</v>
      </c>
      <c r="G1252" s="30">
        <v>2.2000000000000002</v>
      </c>
      <c r="H1252" t="s">
        <v>308</v>
      </c>
      <c r="J1252" t="s">
        <v>15</v>
      </c>
      <c r="K1252" t="s">
        <v>307</v>
      </c>
      <c r="L1252" s="26">
        <v>10356450</v>
      </c>
      <c r="M1252">
        <v>221</v>
      </c>
    </row>
    <row r="1253" spans="1:13" x14ac:dyDescent="0.25">
      <c r="A1253" t="s">
        <v>83</v>
      </c>
      <c r="B1253" s="25">
        <v>45252</v>
      </c>
      <c r="C1253" t="s">
        <v>257</v>
      </c>
      <c r="D1253" t="s">
        <v>32</v>
      </c>
      <c r="E1253" t="s">
        <v>27</v>
      </c>
      <c r="F1253" t="s">
        <v>258</v>
      </c>
      <c r="G1253" s="30">
        <v>2.2000000000000002</v>
      </c>
      <c r="H1253" t="s">
        <v>308</v>
      </c>
      <c r="J1253" t="s">
        <v>15</v>
      </c>
      <c r="K1253" t="s">
        <v>307</v>
      </c>
      <c r="L1253" s="26">
        <v>27753000</v>
      </c>
      <c r="M1253">
        <v>250</v>
      </c>
    </row>
    <row r="1254" spans="1:13" x14ac:dyDescent="0.25">
      <c r="A1254" t="s">
        <v>60</v>
      </c>
      <c r="B1254" s="25">
        <v>45380</v>
      </c>
      <c r="C1254" t="s">
        <v>257</v>
      </c>
      <c r="D1254" t="s">
        <v>32</v>
      </c>
      <c r="E1254" t="s">
        <v>27</v>
      </c>
      <c r="G1254" s="30">
        <v>2.2000000000000002</v>
      </c>
      <c r="H1254" t="s">
        <v>308</v>
      </c>
      <c r="J1254" t="s">
        <v>15</v>
      </c>
      <c r="K1254" t="s">
        <v>307</v>
      </c>
      <c r="L1254" s="26">
        <v>9264500</v>
      </c>
      <c r="M1254">
        <v>1453</v>
      </c>
    </row>
    <row r="1255" spans="1:13" x14ac:dyDescent="0.25">
      <c r="A1255" t="s">
        <v>83</v>
      </c>
      <c r="B1255" s="25">
        <v>45252</v>
      </c>
      <c r="C1255" t="s">
        <v>257</v>
      </c>
      <c r="D1255" t="s">
        <v>32</v>
      </c>
      <c r="E1255" t="s">
        <v>27</v>
      </c>
      <c r="G1255" s="30">
        <v>2.2000000000000002</v>
      </c>
      <c r="H1255" t="s">
        <v>308</v>
      </c>
      <c r="J1255" t="s">
        <v>15</v>
      </c>
      <c r="K1255" t="s">
        <v>307</v>
      </c>
      <c r="L1255" s="26">
        <v>15455000</v>
      </c>
      <c r="M1255">
        <v>1011</v>
      </c>
    </row>
    <row r="1256" spans="1:13" x14ac:dyDescent="0.25">
      <c r="A1256" t="s">
        <v>66</v>
      </c>
      <c r="B1256" s="25">
        <v>45335</v>
      </c>
      <c r="C1256" t="s">
        <v>257</v>
      </c>
      <c r="D1256" t="s">
        <v>32</v>
      </c>
      <c r="E1256" t="s">
        <v>27</v>
      </c>
      <c r="G1256" s="30">
        <v>2.2000000000000002</v>
      </c>
      <c r="H1256" t="s">
        <v>308</v>
      </c>
      <c r="J1256" t="s">
        <v>15</v>
      </c>
      <c r="K1256" t="s">
        <v>307</v>
      </c>
      <c r="L1256" s="26">
        <v>11934000</v>
      </c>
      <c r="M1256">
        <v>1371</v>
      </c>
    </row>
    <row r="1257" spans="1:13" x14ac:dyDescent="0.25">
      <c r="A1257" t="s">
        <v>92</v>
      </c>
      <c r="B1257" s="25">
        <v>45198</v>
      </c>
      <c r="C1257" t="s">
        <v>257</v>
      </c>
      <c r="D1257" t="s">
        <v>32</v>
      </c>
      <c r="E1257" t="s">
        <v>27</v>
      </c>
      <c r="F1257" t="s">
        <v>258</v>
      </c>
      <c r="G1257" s="30">
        <v>2.2000000000000002</v>
      </c>
      <c r="H1257" t="s">
        <v>308</v>
      </c>
      <c r="J1257" t="s">
        <v>15</v>
      </c>
      <c r="K1257" t="s">
        <v>307</v>
      </c>
      <c r="L1257" s="26">
        <v>30453840</v>
      </c>
      <c r="M1257">
        <v>75</v>
      </c>
    </row>
    <row r="1258" spans="1:13" x14ac:dyDescent="0.25">
      <c r="A1258" t="s">
        <v>74</v>
      </c>
      <c r="B1258" s="25">
        <v>45275</v>
      </c>
      <c r="C1258" t="s">
        <v>257</v>
      </c>
      <c r="D1258" t="s">
        <v>32</v>
      </c>
      <c r="E1258" t="s">
        <v>27</v>
      </c>
      <c r="F1258" t="s">
        <v>258</v>
      </c>
      <c r="G1258" s="30">
        <v>2.2000000000000002</v>
      </c>
      <c r="H1258" t="s">
        <v>308</v>
      </c>
      <c r="J1258" t="s">
        <v>15</v>
      </c>
      <c r="K1258" t="s">
        <v>307</v>
      </c>
      <c r="L1258" s="26">
        <v>14967250</v>
      </c>
      <c r="M1258">
        <v>324</v>
      </c>
    </row>
    <row r="1259" spans="1:13" x14ac:dyDescent="0.25">
      <c r="A1259" t="s">
        <v>80</v>
      </c>
      <c r="B1259" s="25">
        <v>45260</v>
      </c>
      <c r="C1259" t="s">
        <v>257</v>
      </c>
      <c r="D1259" t="s">
        <v>32</v>
      </c>
      <c r="E1259" t="s">
        <v>27</v>
      </c>
      <c r="G1259" s="30">
        <v>2.2000000000000002</v>
      </c>
      <c r="H1259" t="s">
        <v>308</v>
      </c>
      <c r="J1259" t="s">
        <v>15</v>
      </c>
      <c r="K1259" t="s">
        <v>307</v>
      </c>
      <c r="L1259" s="26">
        <v>11508300</v>
      </c>
      <c r="M1259">
        <v>184</v>
      </c>
    </row>
    <row r="1260" spans="1:13" x14ac:dyDescent="0.25">
      <c r="A1260" t="s">
        <v>211</v>
      </c>
      <c r="B1260" s="25">
        <v>45582</v>
      </c>
      <c r="C1260" t="s">
        <v>257</v>
      </c>
      <c r="D1260" t="s">
        <v>32</v>
      </c>
      <c r="E1260" t="s">
        <v>27</v>
      </c>
      <c r="F1260" t="s">
        <v>258</v>
      </c>
      <c r="G1260" s="30">
        <v>2.2000000000000002</v>
      </c>
      <c r="H1260" t="s">
        <v>308</v>
      </c>
      <c r="J1260" t="s">
        <v>15</v>
      </c>
      <c r="K1260" t="s">
        <v>307</v>
      </c>
      <c r="L1260" s="26">
        <v>11628750</v>
      </c>
      <c r="M1260">
        <v>90</v>
      </c>
    </row>
    <row r="1261" spans="1:13" x14ac:dyDescent="0.25">
      <c r="A1261" t="s">
        <v>74</v>
      </c>
      <c r="B1261" s="25">
        <v>45275</v>
      </c>
      <c r="C1261" t="s">
        <v>257</v>
      </c>
      <c r="D1261" t="s">
        <v>32</v>
      </c>
      <c r="E1261" t="s">
        <v>27</v>
      </c>
      <c r="G1261" s="30">
        <v>2.2000000000000002</v>
      </c>
      <c r="H1261" t="s">
        <v>308</v>
      </c>
      <c r="J1261" t="s">
        <v>15</v>
      </c>
      <c r="K1261" t="s">
        <v>307</v>
      </c>
      <c r="L1261" s="26">
        <v>39839450</v>
      </c>
      <c r="M1261">
        <v>1168</v>
      </c>
    </row>
    <row r="1262" spans="1:13" x14ac:dyDescent="0.25">
      <c r="A1262" t="s">
        <v>60</v>
      </c>
      <c r="B1262" s="25">
        <v>45380</v>
      </c>
      <c r="C1262" t="s">
        <v>257</v>
      </c>
      <c r="D1262" t="s">
        <v>32</v>
      </c>
      <c r="E1262" t="s">
        <v>27</v>
      </c>
      <c r="F1262" t="s">
        <v>258</v>
      </c>
      <c r="G1262" s="30">
        <v>2.2000000000000002</v>
      </c>
      <c r="H1262" t="s">
        <v>308</v>
      </c>
      <c r="J1262" t="s">
        <v>15</v>
      </c>
      <c r="K1262" t="s">
        <v>307</v>
      </c>
      <c r="L1262" s="26">
        <v>19412750</v>
      </c>
      <c r="M1262">
        <v>440</v>
      </c>
    </row>
    <row r="1263" spans="1:13" x14ac:dyDescent="0.25">
      <c r="A1263" t="s">
        <v>101</v>
      </c>
      <c r="B1263" s="25">
        <v>45079</v>
      </c>
      <c r="C1263" t="s">
        <v>257</v>
      </c>
      <c r="D1263" t="s">
        <v>32</v>
      </c>
      <c r="E1263" t="s">
        <v>27</v>
      </c>
      <c r="G1263" s="30">
        <v>2.2000000000000002</v>
      </c>
      <c r="H1263" t="s">
        <v>308</v>
      </c>
      <c r="J1263" t="s">
        <v>15</v>
      </c>
      <c r="K1263" t="s">
        <v>307</v>
      </c>
      <c r="L1263" s="26">
        <v>338073.75</v>
      </c>
      <c r="M1263">
        <v>19</v>
      </c>
    </row>
    <row r="1264" spans="1:13" x14ac:dyDescent="0.25">
      <c r="A1264" t="s">
        <v>164</v>
      </c>
      <c r="B1264" s="25">
        <v>45478</v>
      </c>
      <c r="C1264" t="s">
        <v>257</v>
      </c>
      <c r="D1264" t="s">
        <v>32</v>
      </c>
      <c r="E1264" t="s">
        <v>27</v>
      </c>
      <c r="F1264" t="s">
        <v>258</v>
      </c>
      <c r="G1264" s="30">
        <v>2.2000000000000002</v>
      </c>
      <c r="H1264" t="s">
        <v>308</v>
      </c>
      <c r="J1264" t="s">
        <v>15</v>
      </c>
      <c r="K1264" t="s">
        <v>307</v>
      </c>
      <c r="L1264" s="26">
        <v>3590000</v>
      </c>
      <c r="M1264">
        <v>87</v>
      </c>
    </row>
    <row r="1265" spans="1:13" x14ac:dyDescent="0.25">
      <c r="A1265" t="s">
        <v>63</v>
      </c>
      <c r="B1265" s="25">
        <v>45344</v>
      </c>
      <c r="C1265" t="s">
        <v>257</v>
      </c>
      <c r="D1265" t="s">
        <v>32</v>
      </c>
      <c r="E1265" t="s">
        <v>27</v>
      </c>
      <c r="G1265" s="30">
        <v>2.2000000000000002</v>
      </c>
      <c r="H1265" t="s">
        <v>308</v>
      </c>
      <c r="J1265" t="s">
        <v>15</v>
      </c>
      <c r="K1265" t="s">
        <v>307</v>
      </c>
      <c r="L1265" s="26">
        <v>3811400</v>
      </c>
      <c r="M1265">
        <v>182</v>
      </c>
    </row>
    <row r="1266" spans="1:13" x14ac:dyDescent="0.25">
      <c r="A1266" t="s">
        <v>89</v>
      </c>
      <c r="B1266" s="25">
        <v>45232</v>
      </c>
      <c r="C1266" t="s">
        <v>257</v>
      </c>
      <c r="D1266" t="s">
        <v>32</v>
      </c>
      <c r="E1266" t="s">
        <v>27</v>
      </c>
      <c r="G1266" s="30">
        <v>2.2000000000000002</v>
      </c>
      <c r="H1266" t="s">
        <v>308</v>
      </c>
      <c r="J1266" t="s">
        <v>15</v>
      </c>
      <c r="K1266" t="s">
        <v>307</v>
      </c>
      <c r="L1266" s="26">
        <v>9028125</v>
      </c>
      <c r="M1266">
        <v>533</v>
      </c>
    </row>
    <row r="1267" spans="1:13" x14ac:dyDescent="0.25">
      <c r="A1267" t="s">
        <v>54</v>
      </c>
      <c r="B1267" s="25">
        <v>45401</v>
      </c>
      <c r="C1267" t="s">
        <v>257</v>
      </c>
      <c r="D1267" t="s">
        <v>32</v>
      </c>
      <c r="E1267" t="s">
        <v>27</v>
      </c>
      <c r="G1267" s="30">
        <v>2.2000000000000002</v>
      </c>
      <c r="H1267" t="s">
        <v>308</v>
      </c>
      <c r="J1267" t="s">
        <v>15</v>
      </c>
      <c r="K1267" t="s">
        <v>307</v>
      </c>
      <c r="L1267" s="26">
        <v>6420240</v>
      </c>
      <c r="M1267">
        <v>838</v>
      </c>
    </row>
    <row r="1268" spans="1:13" x14ac:dyDescent="0.25">
      <c r="A1268" t="s">
        <v>54</v>
      </c>
      <c r="B1268" s="25">
        <v>45401</v>
      </c>
      <c r="C1268" t="s">
        <v>257</v>
      </c>
      <c r="D1268" t="s">
        <v>32</v>
      </c>
      <c r="E1268" t="s">
        <v>27</v>
      </c>
      <c r="F1268" t="s">
        <v>258</v>
      </c>
      <c r="G1268" s="30">
        <v>2.2000000000000002</v>
      </c>
      <c r="H1268" t="s">
        <v>308</v>
      </c>
      <c r="J1268" t="s">
        <v>15</v>
      </c>
      <c r="K1268" t="s">
        <v>307</v>
      </c>
      <c r="L1268" s="26">
        <v>23685180</v>
      </c>
      <c r="M1268">
        <v>243</v>
      </c>
    </row>
    <row r="1269" spans="1:13" x14ac:dyDescent="0.25">
      <c r="A1269" t="s">
        <v>92</v>
      </c>
      <c r="B1269" s="25">
        <v>45198</v>
      </c>
      <c r="C1269" t="s">
        <v>257</v>
      </c>
      <c r="D1269" t="s">
        <v>32</v>
      </c>
      <c r="E1269" t="s">
        <v>27</v>
      </c>
      <c r="G1269" s="30">
        <v>2.2000000000000002</v>
      </c>
      <c r="H1269" t="s">
        <v>308</v>
      </c>
      <c r="J1269" t="s">
        <v>15</v>
      </c>
      <c r="K1269" t="s">
        <v>307</v>
      </c>
      <c r="L1269" s="26">
        <v>7394986.7999999998</v>
      </c>
      <c r="M1269">
        <v>283</v>
      </c>
    </row>
    <row r="1270" spans="1:13" x14ac:dyDescent="0.25">
      <c r="A1270" t="s">
        <v>54</v>
      </c>
      <c r="B1270" s="25">
        <v>45212</v>
      </c>
      <c r="C1270" t="s">
        <v>257</v>
      </c>
      <c r="D1270" t="s">
        <v>32</v>
      </c>
      <c r="E1270" t="s">
        <v>27</v>
      </c>
      <c r="F1270" t="s">
        <v>258</v>
      </c>
      <c r="G1270" s="30">
        <v>2.2000000000000002</v>
      </c>
      <c r="H1270" t="s">
        <v>308</v>
      </c>
      <c r="J1270" t="s">
        <v>15</v>
      </c>
      <c r="K1270" t="s">
        <v>307</v>
      </c>
      <c r="L1270" s="26">
        <v>7494831</v>
      </c>
      <c r="M1270">
        <v>357</v>
      </c>
    </row>
    <row r="1271" spans="1:13" x14ac:dyDescent="0.25">
      <c r="A1271" t="s">
        <v>172</v>
      </c>
      <c r="B1271" s="25">
        <v>45485</v>
      </c>
      <c r="C1271" t="s">
        <v>257</v>
      </c>
      <c r="D1271" t="s">
        <v>32</v>
      </c>
      <c r="E1271" t="s">
        <v>27</v>
      </c>
      <c r="F1271" t="s">
        <v>258</v>
      </c>
      <c r="G1271" s="30">
        <v>2.2999999999999998</v>
      </c>
      <c r="H1271" t="s">
        <v>308</v>
      </c>
      <c r="I1271">
        <v>2.2999999999999998</v>
      </c>
      <c r="J1271" t="s">
        <v>228</v>
      </c>
      <c r="K1271" t="s">
        <v>314</v>
      </c>
      <c r="L1271" s="26">
        <v>351600</v>
      </c>
      <c r="M1271">
        <v>1</v>
      </c>
    </row>
    <row r="1272" spans="1:13" x14ac:dyDescent="0.25">
      <c r="A1272" t="s">
        <v>164</v>
      </c>
      <c r="B1272" s="25">
        <v>45478</v>
      </c>
      <c r="C1272" t="s">
        <v>257</v>
      </c>
      <c r="D1272" t="s">
        <v>32</v>
      </c>
      <c r="E1272" t="s">
        <v>27</v>
      </c>
      <c r="F1272" t="s">
        <v>258</v>
      </c>
      <c r="G1272" s="30">
        <v>2.2999999999999998</v>
      </c>
      <c r="H1272" t="s">
        <v>308</v>
      </c>
      <c r="I1272">
        <v>2.2999999999999998</v>
      </c>
      <c r="J1272" t="s">
        <v>228</v>
      </c>
      <c r="K1272" t="s">
        <v>314</v>
      </c>
      <c r="L1272" s="26">
        <v>1290800</v>
      </c>
      <c r="M1272">
        <v>1</v>
      </c>
    </row>
    <row r="1273" spans="1:13" x14ac:dyDescent="0.25">
      <c r="A1273" t="s">
        <v>66</v>
      </c>
      <c r="B1273" s="25">
        <v>45335</v>
      </c>
      <c r="C1273" t="s">
        <v>257</v>
      </c>
      <c r="D1273" t="s">
        <v>32</v>
      </c>
      <c r="E1273" t="s">
        <v>27</v>
      </c>
      <c r="G1273" s="30">
        <v>2.2999999999999998</v>
      </c>
      <c r="H1273" t="s">
        <v>308</v>
      </c>
      <c r="J1273" t="s">
        <v>15</v>
      </c>
      <c r="K1273" t="s">
        <v>307</v>
      </c>
      <c r="L1273" s="26">
        <v>15111000</v>
      </c>
      <c r="M1273">
        <v>1729</v>
      </c>
    </row>
    <row r="1274" spans="1:13" x14ac:dyDescent="0.25">
      <c r="A1274" t="s">
        <v>175</v>
      </c>
      <c r="B1274" s="25">
        <v>45503</v>
      </c>
      <c r="C1274" t="s">
        <v>257</v>
      </c>
      <c r="D1274" t="s">
        <v>32</v>
      </c>
      <c r="E1274" t="s">
        <v>27</v>
      </c>
      <c r="G1274" s="30">
        <v>2.2999999999999998</v>
      </c>
      <c r="H1274" t="s">
        <v>308</v>
      </c>
      <c r="J1274" t="s">
        <v>15</v>
      </c>
      <c r="K1274" t="s">
        <v>307</v>
      </c>
      <c r="L1274" s="26">
        <v>18721</v>
      </c>
      <c r="M1274">
        <v>11</v>
      </c>
    </row>
    <row r="1275" spans="1:13" x14ac:dyDescent="0.25">
      <c r="A1275" t="s">
        <v>164</v>
      </c>
      <c r="B1275" s="25">
        <v>45478</v>
      </c>
      <c r="C1275" t="s">
        <v>257</v>
      </c>
      <c r="D1275" t="s">
        <v>32</v>
      </c>
      <c r="E1275" t="s">
        <v>27</v>
      </c>
      <c r="F1275" t="s">
        <v>258</v>
      </c>
      <c r="G1275" s="30">
        <v>2.2999999999999998</v>
      </c>
      <c r="H1275" t="s">
        <v>308</v>
      </c>
      <c r="J1275" t="s">
        <v>15</v>
      </c>
      <c r="K1275" t="s">
        <v>307</v>
      </c>
      <c r="L1275" s="26">
        <v>50961400</v>
      </c>
      <c r="M1275">
        <v>164</v>
      </c>
    </row>
    <row r="1276" spans="1:13" x14ac:dyDescent="0.25">
      <c r="A1276" t="s">
        <v>89</v>
      </c>
      <c r="B1276" s="25">
        <v>45232</v>
      </c>
      <c r="C1276" t="s">
        <v>257</v>
      </c>
      <c r="D1276" t="s">
        <v>32</v>
      </c>
      <c r="E1276" t="s">
        <v>27</v>
      </c>
      <c r="F1276" t="s">
        <v>258</v>
      </c>
      <c r="G1276" s="30">
        <v>2.2999999999999998</v>
      </c>
      <c r="H1276" t="s">
        <v>308</v>
      </c>
      <c r="J1276" t="s">
        <v>15</v>
      </c>
      <c r="K1276" t="s">
        <v>307</v>
      </c>
      <c r="L1276" s="26">
        <v>22319550</v>
      </c>
      <c r="M1276">
        <v>161</v>
      </c>
    </row>
    <row r="1277" spans="1:13" x14ac:dyDescent="0.25">
      <c r="A1277" t="s">
        <v>86</v>
      </c>
      <c r="B1277" s="25">
        <v>45251</v>
      </c>
      <c r="C1277" t="s">
        <v>257</v>
      </c>
      <c r="D1277" t="s">
        <v>32</v>
      </c>
      <c r="E1277" t="s">
        <v>27</v>
      </c>
      <c r="G1277" s="30">
        <v>2.2999999999999998</v>
      </c>
      <c r="H1277" t="s">
        <v>308</v>
      </c>
      <c r="J1277" t="s">
        <v>15</v>
      </c>
      <c r="K1277" t="s">
        <v>307</v>
      </c>
      <c r="L1277" s="26">
        <v>4251750</v>
      </c>
      <c r="M1277">
        <v>182</v>
      </c>
    </row>
    <row r="1278" spans="1:13" x14ac:dyDescent="0.25">
      <c r="A1278" t="s">
        <v>209</v>
      </c>
      <c r="B1278" s="25">
        <v>45572</v>
      </c>
      <c r="C1278" t="s">
        <v>257</v>
      </c>
      <c r="D1278" t="s">
        <v>32</v>
      </c>
      <c r="E1278" t="s">
        <v>27</v>
      </c>
      <c r="G1278" s="30">
        <v>2.2999999999999998</v>
      </c>
      <c r="H1278" t="s">
        <v>308</v>
      </c>
      <c r="J1278" t="s">
        <v>15</v>
      </c>
      <c r="K1278" t="s">
        <v>307</v>
      </c>
      <c r="L1278" s="26">
        <v>712000</v>
      </c>
      <c r="M1278">
        <v>22</v>
      </c>
    </row>
    <row r="1279" spans="1:13" x14ac:dyDescent="0.25">
      <c r="A1279" t="s">
        <v>83</v>
      </c>
      <c r="B1279" s="25">
        <v>45252</v>
      </c>
      <c r="C1279" t="s">
        <v>257</v>
      </c>
      <c r="D1279" t="s">
        <v>32</v>
      </c>
      <c r="E1279" t="s">
        <v>27</v>
      </c>
      <c r="G1279" s="30">
        <v>2.2999999999999998</v>
      </c>
      <c r="H1279" t="s">
        <v>308</v>
      </c>
      <c r="J1279" t="s">
        <v>15</v>
      </c>
      <c r="K1279" t="s">
        <v>307</v>
      </c>
      <c r="L1279" s="26">
        <v>10559450</v>
      </c>
      <c r="M1279">
        <v>682</v>
      </c>
    </row>
    <row r="1280" spans="1:13" x14ac:dyDescent="0.25">
      <c r="A1280" t="s">
        <v>72</v>
      </c>
      <c r="B1280" s="25">
        <v>45288</v>
      </c>
      <c r="C1280" t="s">
        <v>257</v>
      </c>
      <c r="D1280" t="s">
        <v>32</v>
      </c>
      <c r="E1280" t="s">
        <v>27</v>
      </c>
      <c r="G1280" s="30">
        <v>2.2999999999999998</v>
      </c>
      <c r="H1280" t="s">
        <v>308</v>
      </c>
      <c r="J1280" t="s">
        <v>15</v>
      </c>
      <c r="K1280" t="s">
        <v>307</v>
      </c>
      <c r="L1280" s="26">
        <v>746750</v>
      </c>
      <c r="M1280">
        <v>49</v>
      </c>
    </row>
    <row r="1281" spans="1:13" x14ac:dyDescent="0.25">
      <c r="A1281" t="s">
        <v>104</v>
      </c>
      <c r="B1281" s="25">
        <v>45041</v>
      </c>
      <c r="C1281" t="s">
        <v>257</v>
      </c>
      <c r="D1281" t="s">
        <v>32</v>
      </c>
      <c r="E1281" t="s">
        <v>27</v>
      </c>
      <c r="F1281" t="s">
        <v>258</v>
      </c>
      <c r="G1281" s="30">
        <v>2.2999999999999998</v>
      </c>
      <c r="H1281" t="s">
        <v>308</v>
      </c>
      <c r="J1281" t="s">
        <v>15</v>
      </c>
      <c r="K1281" t="s">
        <v>307</v>
      </c>
      <c r="L1281" s="26">
        <v>409988.4</v>
      </c>
      <c r="M1281">
        <v>14</v>
      </c>
    </row>
    <row r="1282" spans="1:13" x14ac:dyDescent="0.25">
      <c r="A1282" t="s">
        <v>69</v>
      </c>
      <c r="B1282" s="25">
        <v>45328</v>
      </c>
      <c r="C1282" t="s">
        <v>257</v>
      </c>
      <c r="D1282" t="s">
        <v>32</v>
      </c>
      <c r="E1282" t="s">
        <v>27</v>
      </c>
      <c r="F1282" t="s">
        <v>258</v>
      </c>
      <c r="G1282" s="30">
        <v>2.2999999999999998</v>
      </c>
      <c r="H1282" t="s">
        <v>308</v>
      </c>
      <c r="J1282" t="s">
        <v>15</v>
      </c>
      <c r="K1282" t="s">
        <v>307</v>
      </c>
      <c r="L1282" s="26">
        <v>17539290</v>
      </c>
      <c r="M1282">
        <v>163</v>
      </c>
    </row>
    <row r="1283" spans="1:13" x14ac:dyDescent="0.25">
      <c r="A1283" t="s">
        <v>50</v>
      </c>
      <c r="B1283" s="25">
        <v>45408</v>
      </c>
      <c r="C1283" t="s">
        <v>257</v>
      </c>
      <c r="D1283" t="s">
        <v>32</v>
      </c>
      <c r="E1283" t="s">
        <v>27</v>
      </c>
      <c r="G1283" s="30">
        <v>2.2999999999999998</v>
      </c>
      <c r="H1283" t="s">
        <v>308</v>
      </c>
      <c r="J1283" t="s">
        <v>15</v>
      </c>
      <c r="K1283" t="s">
        <v>307</v>
      </c>
      <c r="L1283" s="26">
        <v>9590000</v>
      </c>
      <c r="M1283">
        <v>1845</v>
      </c>
    </row>
    <row r="1284" spans="1:13" x14ac:dyDescent="0.25">
      <c r="A1284" t="s">
        <v>92</v>
      </c>
      <c r="B1284" s="25">
        <v>45198</v>
      </c>
      <c r="C1284" t="s">
        <v>257</v>
      </c>
      <c r="D1284" t="s">
        <v>32</v>
      </c>
      <c r="E1284" t="s">
        <v>27</v>
      </c>
      <c r="F1284" t="s">
        <v>258</v>
      </c>
      <c r="G1284" s="30">
        <v>2.2999999999999998</v>
      </c>
      <c r="H1284" t="s">
        <v>308</v>
      </c>
      <c r="J1284" t="s">
        <v>15</v>
      </c>
      <c r="K1284" t="s">
        <v>307</v>
      </c>
      <c r="L1284" s="26">
        <v>17091666</v>
      </c>
      <c r="M1284">
        <v>97</v>
      </c>
    </row>
    <row r="1285" spans="1:13" x14ac:dyDescent="0.25">
      <c r="A1285" t="s">
        <v>63</v>
      </c>
      <c r="B1285" s="25">
        <v>45344</v>
      </c>
      <c r="C1285" t="s">
        <v>257</v>
      </c>
      <c r="D1285" t="s">
        <v>32</v>
      </c>
      <c r="E1285" t="s">
        <v>27</v>
      </c>
      <c r="F1285" t="s">
        <v>258</v>
      </c>
      <c r="G1285" s="30">
        <v>2.2999999999999998</v>
      </c>
      <c r="H1285" t="s">
        <v>308</v>
      </c>
      <c r="J1285" t="s">
        <v>15</v>
      </c>
      <c r="K1285" t="s">
        <v>307</v>
      </c>
      <c r="L1285" s="26">
        <v>12231250</v>
      </c>
      <c r="M1285">
        <v>51</v>
      </c>
    </row>
    <row r="1286" spans="1:13" x14ac:dyDescent="0.25">
      <c r="A1286" t="s">
        <v>101</v>
      </c>
      <c r="B1286" s="25">
        <v>45079</v>
      </c>
      <c r="C1286" t="s">
        <v>257</v>
      </c>
      <c r="D1286" t="s">
        <v>32</v>
      </c>
      <c r="E1286" t="s">
        <v>27</v>
      </c>
      <c r="F1286" t="s">
        <v>258</v>
      </c>
      <c r="G1286" s="30">
        <v>2.2999999999999998</v>
      </c>
      <c r="H1286" t="s">
        <v>308</v>
      </c>
      <c r="J1286" t="s">
        <v>15</v>
      </c>
      <c r="K1286" t="s">
        <v>307</v>
      </c>
      <c r="L1286" s="26">
        <v>501187.5</v>
      </c>
      <c r="M1286">
        <v>6</v>
      </c>
    </row>
    <row r="1287" spans="1:13" x14ac:dyDescent="0.25">
      <c r="A1287" t="s">
        <v>83</v>
      </c>
      <c r="B1287" s="25">
        <v>45468</v>
      </c>
      <c r="C1287" t="s">
        <v>257</v>
      </c>
      <c r="D1287" t="s">
        <v>32</v>
      </c>
      <c r="E1287" t="s">
        <v>27</v>
      </c>
      <c r="G1287" s="30">
        <v>2.2999999999999998</v>
      </c>
      <c r="H1287" t="s">
        <v>308</v>
      </c>
      <c r="J1287" t="s">
        <v>15</v>
      </c>
      <c r="K1287" t="s">
        <v>307</v>
      </c>
      <c r="L1287" s="26">
        <v>6504300</v>
      </c>
      <c r="M1287">
        <v>303</v>
      </c>
    </row>
    <row r="1288" spans="1:13" x14ac:dyDescent="0.25">
      <c r="A1288" t="s">
        <v>172</v>
      </c>
      <c r="B1288" s="25">
        <v>45485</v>
      </c>
      <c r="C1288" t="s">
        <v>257</v>
      </c>
      <c r="D1288" t="s">
        <v>32</v>
      </c>
      <c r="E1288" t="s">
        <v>27</v>
      </c>
      <c r="G1288" s="30">
        <v>2.2999999999999998</v>
      </c>
      <c r="H1288" t="s">
        <v>308</v>
      </c>
      <c r="J1288" t="s">
        <v>15</v>
      </c>
      <c r="K1288" t="s">
        <v>307</v>
      </c>
      <c r="L1288" s="26">
        <v>1167200</v>
      </c>
      <c r="M1288">
        <v>113</v>
      </c>
    </row>
    <row r="1289" spans="1:13" x14ac:dyDescent="0.25">
      <c r="A1289" t="s">
        <v>80</v>
      </c>
      <c r="B1289" s="25">
        <v>45260</v>
      </c>
      <c r="C1289" t="s">
        <v>257</v>
      </c>
      <c r="D1289" t="s">
        <v>32</v>
      </c>
      <c r="E1289" t="s">
        <v>27</v>
      </c>
      <c r="F1289" t="s">
        <v>258</v>
      </c>
      <c r="G1289" s="30">
        <v>2.2999999999999998</v>
      </c>
      <c r="H1289" t="s">
        <v>308</v>
      </c>
      <c r="J1289" t="s">
        <v>15</v>
      </c>
      <c r="K1289" t="s">
        <v>307</v>
      </c>
      <c r="L1289" s="26">
        <v>19880100</v>
      </c>
      <c r="M1289">
        <v>60</v>
      </c>
    </row>
    <row r="1290" spans="1:13" x14ac:dyDescent="0.25">
      <c r="A1290" t="s">
        <v>57</v>
      </c>
      <c r="B1290" s="25">
        <v>45394</v>
      </c>
      <c r="C1290" t="s">
        <v>257</v>
      </c>
      <c r="D1290" t="s">
        <v>32</v>
      </c>
      <c r="E1290" t="s">
        <v>27</v>
      </c>
      <c r="F1290" t="s">
        <v>258</v>
      </c>
      <c r="G1290" s="30">
        <v>2.2999999999999998</v>
      </c>
      <c r="H1290" t="s">
        <v>308</v>
      </c>
      <c r="J1290" t="s">
        <v>15</v>
      </c>
      <c r="K1290" t="s">
        <v>307</v>
      </c>
      <c r="L1290" s="26">
        <v>11533800</v>
      </c>
      <c r="M1290">
        <v>197</v>
      </c>
    </row>
    <row r="1291" spans="1:13" x14ac:dyDescent="0.25">
      <c r="A1291" t="s">
        <v>69</v>
      </c>
      <c r="B1291" s="25">
        <v>45328</v>
      </c>
      <c r="C1291" t="s">
        <v>257</v>
      </c>
      <c r="D1291" t="s">
        <v>32</v>
      </c>
      <c r="E1291" t="s">
        <v>27</v>
      </c>
      <c r="G1291" s="30">
        <v>2.2999999999999998</v>
      </c>
      <c r="H1291" t="s">
        <v>308</v>
      </c>
      <c r="J1291" t="s">
        <v>15</v>
      </c>
      <c r="K1291" t="s">
        <v>307</v>
      </c>
      <c r="L1291" s="26">
        <v>7544815</v>
      </c>
      <c r="M1291">
        <v>747</v>
      </c>
    </row>
    <row r="1292" spans="1:13" x14ac:dyDescent="0.25">
      <c r="A1292" t="s">
        <v>54</v>
      </c>
      <c r="B1292" s="25">
        <v>45212</v>
      </c>
      <c r="C1292" t="s">
        <v>257</v>
      </c>
      <c r="D1292" t="s">
        <v>32</v>
      </c>
      <c r="E1292" t="s">
        <v>27</v>
      </c>
      <c r="G1292" s="30">
        <v>2.2999999999999998</v>
      </c>
      <c r="H1292" t="s">
        <v>308</v>
      </c>
      <c r="J1292" t="s">
        <v>15</v>
      </c>
      <c r="K1292" t="s">
        <v>307</v>
      </c>
      <c r="L1292" s="26">
        <v>5873121</v>
      </c>
      <c r="M1292">
        <v>1240</v>
      </c>
    </row>
    <row r="1293" spans="1:13" x14ac:dyDescent="0.25">
      <c r="A1293" t="s">
        <v>83</v>
      </c>
      <c r="B1293" s="25">
        <v>45252</v>
      </c>
      <c r="C1293" t="s">
        <v>257</v>
      </c>
      <c r="D1293" t="s">
        <v>32</v>
      </c>
      <c r="E1293" t="s">
        <v>27</v>
      </c>
      <c r="F1293" t="s">
        <v>258</v>
      </c>
      <c r="G1293" s="30">
        <v>2.2999999999999998</v>
      </c>
      <c r="H1293" t="s">
        <v>308</v>
      </c>
      <c r="J1293" t="s">
        <v>15</v>
      </c>
      <c r="K1293" t="s">
        <v>307</v>
      </c>
      <c r="L1293" s="26">
        <v>21061700</v>
      </c>
      <c r="M1293">
        <v>196</v>
      </c>
    </row>
    <row r="1294" spans="1:13" x14ac:dyDescent="0.25">
      <c r="A1294" t="s">
        <v>54</v>
      </c>
      <c r="B1294" s="25">
        <v>45401</v>
      </c>
      <c r="C1294" t="s">
        <v>257</v>
      </c>
      <c r="D1294" t="s">
        <v>32</v>
      </c>
      <c r="E1294" t="s">
        <v>27</v>
      </c>
      <c r="G1294" s="30">
        <v>2.2999999999999998</v>
      </c>
      <c r="H1294" t="s">
        <v>308</v>
      </c>
      <c r="J1294" t="s">
        <v>15</v>
      </c>
      <c r="K1294" t="s">
        <v>307</v>
      </c>
      <c r="L1294" s="26">
        <v>6344205</v>
      </c>
      <c r="M1294">
        <v>579</v>
      </c>
    </row>
    <row r="1295" spans="1:13" x14ac:dyDescent="0.25">
      <c r="A1295" t="s">
        <v>60</v>
      </c>
      <c r="B1295" s="25">
        <v>45380</v>
      </c>
      <c r="C1295" t="s">
        <v>257</v>
      </c>
      <c r="D1295" t="s">
        <v>32</v>
      </c>
      <c r="E1295" t="s">
        <v>27</v>
      </c>
      <c r="F1295" t="s">
        <v>258</v>
      </c>
      <c r="G1295" s="30">
        <v>2.2999999999999998</v>
      </c>
      <c r="H1295" t="s">
        <v>308</v>
      </c>
      <c r="J1295" t="s">
        <v>15</v>
      </c>
      <c r="K1295" t="s">
        <v>307</v>
      </c>
      <c r="L1295" s="26">
        <v>20054125</v>
      </c>
      <c r="M1295">
        <v>453</v>
      </c>
    </row>
    <row r="1296" spans="1:13" x14ac:dyDescent="0.25">
      <c r="A1296" t="s">
        <v>92</v>
      </c>
      <c r="B1296" s="25">
        <v>45198</v>
      </c>
      <c r="C1296" t="s">
        <v>257</v>
      </c>
      <c r="D1296" t="s">
        <v>32</v>
      </c>
      <c r="E1296" t="s">
        <v>27</v>
      </c>
      <c r="G1296" s="30">
        <v>2.2999999999999998</v>
      </c>
      <c r="H1296" t="s">
        <v>308</v>
      </c>
      <c r="J1296" t="s">
        <v>15</v>
      </c>
      <c r="K1296" t="s">
        <v>307</v>
      </c>
      <c r="L1296" s="26">
        <v>9242078.4000000004</v>
      </c>
      <c r="M1296">
        <v>258</v>
      </c>
    </row>
    <row r="1297" spans="1:13" x14ac:dyDescent="0.25">
      <c r="A1297" t="s">
        <v>205</v>
      </c>
      <c r="B1297" s="25">
        <v>45566</v>
      </c>
      <c r="C1297" t="s">
        <v>257</v>
      </c>
      <c r="D1297" t="s">
        <v>32</v>
      </c>
      <c r="E1297" t="s">
        <v>27</v>
      </c>
      <c r="G1297" s="30">
        <v>2.2999999999999998</v>
      </c>
      <c r="H1297" t="s">
        <v>308</v>
      </c>
      <c r="J1297" t="s">
        <v>15</v>
      </c>
      <c r="K1297" t="s">
        <v>307</v>
      </c>
      <c r="L1297" s="26">
        <v>389215</v>
      </c>
      <c r="M1297">
        <v>143</v>
      </c>
    </row>
    <row r="1298" spans="1:13" x14ac:dyDescent="0.25">
      <c r="A1298" t="s">
        <v>60</v>
      </c>
      <c r="B1298" s="25">
        <v>45380</v>
      </c>
      <c r="C1298" t="s">
        <v>257</v>
      </c>
      <c r="D1298" t="s">
        <v>32</v>
      </c>
      <c r="E1298" t="s">
        <v>27</v>
      </c>
      <c r="G1298" s="30">
        <v>2.2999999999999998</v>
      </c>
      <c r="H1298" t="s">
        <v>308</v>
      </c>
      <c r="J1298" t="s">
        <v>15</v>
      </c>
      <c r="K1298" t="s">
        <v>307</v>
      </c>
      <c r="L1298" s="26">
        <v>9117500</v>
      </c>
      <c r="M1298">
        <v>1315</v>
      </c>
    </row>
    <row r="1299" spans="1:13" x14ac:dyDescent="0.25">
      <c r="A1299" t="s">
        <v>104</v>
      </c>
      <c r="B1299" s="25">
        <v>45041</v>
      </c>
      <c r="C1299" t="s">
        <v>257</v>
      </c>
      <c r="D1299" t="s">
        <v>32</v>
      </c>
      <c r="E1299" t="s">
        <v>27</v>
      </c>
      <c r="G1299" s="30">
        <v>2.2999999999999998</v>
      </c>
      <c r="H1299" t="s">
        <v>308</v>
      </c>
      <c r="J1299" t="s">
        <v>15</v>
      </c>
      <c r="K1299" t="s">
        <v>307</v>
      </c>
      <c r="L1299" s="26">
        <v>731649.6</v>
      </c>
      <c r="M1299">
        <v>39</v>
      </c>
    </row>
    <row r="1300" spans="1:13" x14ac:dyDescent="0.25">
      <c r="A1300" t="s">
        <v>175</v>
      </c>
      <c r="B1300" s="25">
        <v>45503</v>
      </c>
      <c r="C1300" t="s">
        <v>257</v>
      </c>
      <c r="D1300" t="s">
        <v>32</v>
      </c>
      <c r="E1300" t="s">
        <v>27</v>
      </c>
      <c r="F1300" t="s">
        <v>258</v>
      </c>
      <c r="G1300" s="30">
        <v>2.2999999999999998</v>
      </c>
      <c r="H1300" t="s">
        <v>308</v>
      </c>
      <c r="J1300" t="s">
        <v>15</v>
      </c>
      <c r="K1300" t="s">
        <v>307</v>
      </c>
      <c r="L1300" s="26">
        <v>10062489</v>
      </c>
      <c r="M1300">
        <v>3</v>
      </c>
    </row>
    <row r="1301" spans="1:13" x14ac:dyDescent="0.25">
      <c r="A1301" t="s">
        <v>74</v>
      </c>
      <c r="B1301" s="25">
        <v>45275</v>
      </c>
      <c r="C1301" t="s">
        <v>257</v>
      </c>
      <c r="D1301" t="s">
        <v>32</v>
      </c>
      <c r="E1301" t="s">
        <v>27</v>
      </c>
      <c r="G1301" s="30">
        <v>2.2999999999999998</v>
      </c>
      <c r="H1301" t="s">
        <v>308</v>
      </c>
      <c r="J1301" t="s">
        <v>15</v>
      </c>
      <c r="K1301" t="s">
        <v>307</v>
      </c>
      <c r="L1301" s="26">
        <v>26521300</v>
      </c>
      <c r="M1301">
        <v>1067</v>
      </c>
    </row>
    <row r="1302" spans="1:13" x14ac:dyDescent="0.25">
      <c r="A1302" t="s">
        <v>77</v>
      </c>
      <c r="B1302" s="25">
        <v>45267</v>
      </c>
      <c r="C1302" t="s">
        <v>257</v>
      </c>
      <c r="D1302" t="s">
        <v>32</v>
      </c>
      <c r="E1302" t="s">
        <v>27</v>
      </c>
      <c r="F1302" t="s">
        <v>258</v>
      </c>
      <c r="G1302" s="30">
        <v>2.2999999999999998</v>
      </c>
      <c r="H1302" t="s">
        <v>308</v>
      </c>
      <c r="J1302" t="s">
        <v>15</v>
      </c>
      <c r="K1302" t="s">
        <v>307</v>
      </c>
      <c r="L1302" s="26">
        <v>10228400</v>
      </c>
      <c r="M1302">
        <v>19</v>
      </c>
    </row>
    <row r="1303" spans="1:13" x14ac:dyDescent="0.25">
      <c r="A1303" t="s">
        <v>164</v>
      </c>
      <c r="B1303" s="25">
        <v>45478</v>
      </c>
      <c r="C1303" t="s">
        <v>257</v>
      </c>
      <c r="D1303" t="s">
        <v>32</v>
      </c>
      <c r="E1303" t="s">
        <v>27</v>
      </c>
      <c r="G1303" s="30">
        <v>2.2999999999999998</v>
      </c>
      <c r="H1303" t="s">
        <v>308</v>
      </c>
      <c r="J1303" t="s">
        <v>15</v>
      </c>
      <c r="K1303" t="s">
        <v>307</v>
      </c>
      <c r="L1303" s="26">
        <v>5739800</v>
      </c>
      <c r="M1303">
        <v>896</v>
      </c>
    </row>
    <row r="1304" spans="1:13" x14ac:dyDescent="0.25">
      <c r="A1304" t="s">
        <v>74</v>
      </c>
      <c r="B1304" s="25">
        <v>45275</v>
      </c>
      <c r="C1304" t="s">
        <v>257</v>
      </c>
      <c r="D1304" t="s">
        <v>32</v>
      </c>
      <c r="E1304" t="s">
        <v>27</v>
      </c>
      <c r="F1304" t="s">
        <v>258</v>
      </c>
      <c r="G1304" s="30">
        <v>2.2999999999999998</v>
      </c>
      <c r="H1304" t="s">
        <v>308</v>
      </c>
      <c r="J1304" t="s">
        <v>15</v>
      </c>
      <c r="K1304" t="s">
        <v>307</v>
      </c>
      <c r="L1304" s="26">
        <v>23210450</v>
      </c>
      <c r="M1304">
        <v>275</v>
      </c>
    </row>
    <row r="1305" spans="1:13" x14ac:dyDescent="0.25">
      <c r="A1305" t="s">
        <v>169</v>
      </c>
      <c r="B1305" s="25">
        <v>45490</v>
      </c>
      <c r="C1305" t="s">
        <v>257</v>
      </c>
      <c r="D1305" t="s">
        <v>32</v>
      </c>
      <c r="E1305" t="s">
        <v>27</v>
      </c>
      <c r="G1305" s="30">
        <v>2.2999999999999998</v>
      </c>
      <c r="H1305" t="s">
        <v>308</v>
      </c>
      <c r="J1305" t="s">
        <v>15</v>
      </c>
      <c r="K1305" t="s">
        <v>307</v>
      </c>
      <c r="L1305" s="26">
        <v>3300</v>
      </c>
      <c r="M1305">
        <v>1</v>
      </c>
    </row>
    <row r="1306" spans="1:13" x14ac:dyDescent="0.25">
      <c r="A1306" t="s">
        <v>101</v>
      </c>
      <c r="B1306" s="25">
        <v>45079</v>
      </c>
      <c r="C1306" t="s">
        <v>257</v>
      </c>
      <c r="D1306" t="s">
        <v>32</v>
      </c>
      <c r="E1306" t="s">
        <v>27</v>
      </c>
      <c r="G1306" s="30">
        <v>2.2999999999999998</v>
      </c>
      <c r="H1306" t="s">
        <v>308</v>
      </c>
      <c r="J1306" t="s">
        <v>15</v>
      </c>
      <c r="K1306" t="s">
        <v>307</v>
      </c>
      <c r="L1306" s="26">
        <v>551488.5</v>
      </c>
      <c r="M1306">
        <v>17</v>
      </c>
    </row>
    <row r="1307" spans="1:13" x14ac:dyDescent="0.25">
      <c r="A1307" t="s">
        <v>50</v>
      </c>
      <c r="B1307" s="25">
        <v>45408</v>
      </c>
      <c r="C1307" t="s">
        <v>257</v>
      </c>
      <c r="D1307" t="s">
        <v>32</v>
      </c>
      <c r="E1307" t="s">
        <v>27</v>
      </c>
      <c r="F1307" t="s">
        <v>258</v>
      </c>
      <c r="G1307" s="30">
        <v>2.2999999999999998</v>
      </c>
      <c r="H1307" t="s">
        <v>308</v>
      </c>
      <c r="J1307" t="s">
        <v>15</v>
      </c>
      <c r="K1307" t="s">
        <v>307</v>
      </c>
      <c r="L1307" s="26">
        <v>34717500</v>
      </c>
      <c r="M1307">
        <v>568</v>
      </c>
    </row>
    <row r="1308" spans="1:13" x14ac:dyDescent="0.25">
      <c r="A1308" t="s">
        <v>54</v>
      </c>
      <c r="B1308" s="25">
        <v>45401</v>
      </c>
      <c r="C1308" t="s">
        <v>257</v>
      </c>
      <c r="D1308" t="s">
        <v>32</v>
      </c>
      <c r="E1308" t="s">
        <v>27</v>
      </c>
      <c r="F1308" t="s">
        <v>258</v>
      </c>
      <c r="G1308" s="30">
        <v>2.2999999999999998</v>
      </c>
      <c r="H1308" t="s">
        <v>308</v>
      </c>
      <c r="J1308" t="s">
        <v>15</v>
      </c>
      <c r="K1308" t="s">
        <v>307</v>
      </c>
      <c r="L1308" s="26">
        <v>15390705</v>
      </c>
      <c r="M1308">
        <v>217</v>
      </c>
    </row>
    <row r="1309" spans="1:13" x14ac:dyDescent="0.25">
      <c r="A1309" t="s">
        <v>86</v>
      </c>
      <c r="B1309" s="25">
        <v>45251</v>
      </c>
      <c r="C1309" t="s">
        <v>257</v>
      </c>
      <c r="D1309" t="s">
        <v>32</v>
      </c>
      <c r="E1309" t="s">
        <v>27</v>
      </c>
      <c r="F1309" t="s">
        <v>258</v>
      </c>
      <c r="G1309" s="30">
        <v>2.2999999999999998</v>
      </c>
      <c r="H1309" t="s">
        <v>308</v>
      </c>
      <c r="J1309" t="s">
        <v>15</v>
      </c>
      <c r="K1309" t="s">
        <v>307</v>
      </c>
      <c r="L1309" s="26">
        <v>5089750</v>
      </c>
      <c r="M1309">
        <v>45</v>
      </c>
    </row>
    <row r="1310" spans="1:13" x14ac:dyDescent="0.25">
      <c r="A1310" t="s">
        <v>211</v>
      </c>
      <c r="B1310" s="25">
        <v>45582</v>
      </c>
      <c r="C1310" t="s">
        <v>257</v>
      </c>
      <c r="D1310" t="s">
        <v>32</v>
      </c>
      <c r="E1310" t="s">
        <v>27</v>
      </c>
      <c r="F1310" t="s">
        <v>258</v>
      </c>
      <c r="G1310" s="30">
        <v>2.2999999999999998</v>
      </c>
      <c r="H1310" t="s">
        <v>308</v>
      </c>
      <c r="J1310" t="s">
        <v>15</v>
      </c>
      <c r="K1310" t="s">
        <v>307</v>
      </c>
      <c r="L1310" s="26">
        <v>3041150</v>
      </c>
      <c r="M1310">
        <v>108</v>
      </c>
    </row>
    <row r="1311" spans="1:13" x14ac:dyDescent="0.25">
      <c r="A1311" t="s">
        <v>54</v>
      </c>
      <c r="B1311" s="25">
        <v>45212</v>
      </c>
      <c r="C1311" t="s">
        <v>257</v>
      </c>
      <c r="D1311" t="s">
        <v>32</v>
      </c>
      <c r="E1311" t="s">
        <v>27</v>
      </c>
      <c r="F1311" t="s">
        <v>258</v>
      </c>
      <c r="G1311" s="30">
        <v>2.2999999999999998</v>
      </c>
      <c r="H1311" t="s">
        <v>308</v>
      </c>
      <c r="J1311" t="s">
        <v>15</v>
      </c>
      <c r="K1311" t="s">
        <v>307</v>
      </c>
      <c r="L1311" s="26">
        <v>34145154</v>
      </c>
      <c r="M1311">
        <v>394</v>
      </c>
    </row>
    <row r="1312" spans="1:13" x14ac:dyDescent="0.25">
      <c r="A1312" t="s">
        <v>30</v>
      </c>
      <c r="B1312" s="25">
        <v>45447</v>
      </c>
      <c r="C1312" t="s">
        <v>257</v>
      </c>
      <c r="D1312" t="s">
        <v>32</v>
      </c>
      <c r="E1312" t="s">
        <v>27</v>
      </c>
      <c r="G1312" s="30">
        <v>2.2999999999999998</v>
      </c>
      <c r="H1312" t="s">
        <v>308</v>
      </c>
      <c r="J1312" t="s">
        <v>15</v>
      </c>
      <c r="K1312" t="s">
        <v>307</v>
      </c>
      <c r="L1312" s="26">
        <v>3789600</v>
      </c>
      <c r="M1312">
        <v>654</v>
      </c>
    </row>
    <row r="1313" spans="1:13" x14ac:dyDescent="0.25">
      <c r="A1313" t="s">
        <v>63</v>
      </c>
      <c r="B1313" s="25">
        <v>45344</v>
      </c>
      <c r="C1313" t="s">
        <v>257</v>
      </c>
      <c r="D1313" t="s">
        <v>32</v>
      </c>
      <c r="E1313" t="s">
        <v>27</v>
      </c>
      <c r="G1313" s="30">
        <v>2.2999999999999998</v>
      </c>
      <c r="H1313" t="s">
        <v>308</v>
      </c>
      <c r="J1313" t="s">
        <v>15</v>
      </c>
      <c r="K1313" t="s">
        <v>307</v>
      </c>
      <c r="L1313" s="26">
        <v>4046050</v>
      </c>
      <c r="M1313">
        <v>191</v>
      </c>
    </row>
    <row r="1314" spans="1:13" x14ac:dyDescent="0.25">
      <c r="A1314" t="s">
        <v>211</v>
      </c>
      <c r="B1314" s="25">
        <v>45582</v>
      </c>
      <c r="C1314" t="s">
        <v>257</v>
      </c>
      <c r="D1314" t="s">
        <v>32</v>
      </c>
      <c r="E1314" t="s">
        <v>27</v>
      </c>
      <c r="G1314" s="30">
        <v>2.2999999999999998</v>
      </c>
      <c r="H1314" t="s">
        <v>308</v>
      </c>
      <c r="J1314" t="s">
        <v>15</v>
      </c>
      <c r="K1314" t="s">
        <v>307</v>
      </c>
      <c r="L1314" s="26">
        <v>1414700</v>
      </c>
      <c r="M1314">
        <v>347</v>
      </c>
    </row>
    <row r="1315" spans="1:13" x14ac:dyDescent="0.25">
      <c r="A1315" t="s">
        <v>217</v>
      </c>
      <c r="B1315" s="25">
        <v>45595</v>
      </c>
      <c r="C1315" t="s">
        <v>257</v>
      </c>
      <c r="D1315" t="s">
        <v>32</v>
      </c>
      <c r="E1315" t="s">
        <v>27</v>
      </c>
      <c r="G1315" s="30">
        <v>2.2999999999999998</v>
      </c>
      <c r="H1315" t="s">
        <v>308</v>
      </c>
      <c r="J1315" t="s">
        <v>15</v>
      </c>
      <c r="K1315" t="s">
        <v>307</v>
      </c>
      <c r="L1315" s="26">
        <v>9775</v>
      </c>
      <c r="M1315">
        <v>3</v>
      </c>
    </row>
    <row r="1316" spans="1:13" x14ac:dyDescent="0.25">
      <c r="A1316" t="s">
        <v>57</v>
      </c>
      <c r="B1316" s="25">
        <v>45394</v>
      </c>
      <c r="C1316" t="s">
        <v>257</v>
      </c>
      <c r="D1316" t="s">
        <v>32</v>
      </c>
      <c r="E1316" t="s">
        <v>27</v>
      </c>
      <c r="G1316" s="30">
        <v>2.2999999999999998</v>
      </c>
      <c r="H1316" t="s">
        <v>308</v>
      </c>
      <c r="J1316" t="s">
        <v>15</v>
      </c>
      <c r="K1316" t="s">
        <v>307</v>
      </c>
      <c r="L1316" s="26">
        <v>4084300</v>
      </c>
      <c r="M1316">
        <v>497</v>
      </c>
    </row>
    <row r="1317" spans="1:13" x14ac:dyDescent="0.25">
      <c r="A1317" t="s">
        <v>172</v>
      </c>
      <c r="B1317" s="25">
        <v>45485</v>
      </c>
      <c r="C1317" t="s">
        <v>257</v>
      </c>
      <c r="D1317" t="s">
        <v>32</v>
      </c>
      <c r="E1317" t="s">
        <v>27</v>
      </c>
      <c r="F1317" t="s">
        <v>258</v>
      </c>
      <c r="G1317" s="30">
        <v>2.2999999999999998</v>
      </c>
      <c r="H1317" t="s">
        <v>308</v>
      </c>
      <c r="J1317" t="s">
        <v>15</v>
      </c>
      <c r="K1317" t="s">
        <v>307</v>
      </c>
      <c r="L1317" s="26">
        <v>2327600</v>
      </c>
      <c r="M1317">
        <v>23</v>
      </c>
    </row>
    <row r="1318" spans="1:13" x14ac:dyDescent="0.25">
      <c r="A1318" t="s">
        <v>209</v>
      </c>
      <c r="B1318" s="25">
        <v>45572</v>
      </c>
      <c r="C1318" t="s">
        <v>257</v>
      </c>
      <c r="D1318" t="s">
        <v>32</v>
      </c>
      <c r="E1318" t="s">
        <v>27</v>
      </c>
      <c r="F1318" t="s">
        <v>258</v>
      </c>
      <c r="G1318" s="30">
        <v>2.2999999999999998</v>
      </c>
      <c r="H1318" t="s">
        <v>308</v>
      </c>
      <c r="J1318" t="s">
        <v>15</v>
      </c>
      <c r="K1318" t="s">
        <v>307</v>
      </c>
      <c r="L1318" s="26">
        <v>1944000</v>
      </c>
      <c r="M1318">
        <v>14</v>
      </c>
    </row>
    <row r="1319" spans="1:13" x14ac:dyDescent="0.25">
      <c r="A1319" t="s">
        <v>66</v>
      </c>
      <c r="B1319" s="25">
        <v>45335</v>
      </c>
      <c r="C1319" t="s">
        <v>257</v>
      </c>
      <c r="D1319" t="s">
        <v>32</v>
      </c>
      <c r="E1319" t="s">
        <v>27</v>
      </c>
      <c r="F1319" t="s">
        <v>258</v>
      </c>
      <c r="G1319" s="30">
        <v>2.2999999999999998</v>
      </c>
      <c r="H1319" t="s">
        <v>308</v>
      </c>
      <c r="J1319" t="s">
        <v>15</v>
      </c>
      <c r="K1319" t="s">
        <v>307</v>
      </c>
      <c r="L1319" s="26">
        <v>23926500</v>
      </c>
      <c r="M1319">
        <v>634</v>
      </c>
    </row>
    <row r="1320" spans="1:13" x14ac:dyDescent="0.25">
      <c r="A1320" t="s">
        <v>83</v>
      </c>
      <c r="B1320" s="25">
        <v>45468</v>
      </c>
      <c r="C1320" t="s">
        <v>257</v>
      </c>
      <c r="D1320" t="s">
        <v>32</v>
      </c>
      <c r="E1320" t="s">
        <v>27</v>
      </c>
      <c r="F1320" t="s">
        <v>258</v>
      </c>
      <c r="G1320" s="30">
        <v>2.2999999999999998</v>
      </c>
      <c r="H1320" t="s">
        <v>308</v>
      </c>
      <c r="J1320" t="s">
        <v>15</v>
      </c>
      <c r="K1320" t="s">
        <v>307</v>
      </c>
      <c r="L1320" s="26">
        <v>39204000</v>
      </c>
      <c r="M1320">
        <v>131</v>
      </c>
    </row>
    <row r="1321" spans="1:13" x14ac:dyDescent="0.25">
      <c r="A1321" t="s">
        <v>77</v>
      </c>
      <c r="B1321" s="25">
        <v>45267</v>
      </c>
      <c r="C1321" t="s">
        <v>257</v>
      </c>
      <c r="D1321" t="s">
        <v>32</v>
      </c>
      <c r="E1321" t="s">
        <v>27</v>
      </c>
      <c r="G1321" s="30">
        <v>2.2999999999999998</v>
      </c>
      <c r="H1321" t="s">
        <v>308</v>
      </c>
      <c r="J1321" t="s">
        <v>15</v>
      </c>
      <c r="K1321" t="s">
        <v>307</v>
      </c>
      <c r="L1321" s="26">
        <v>2588600</v>
      </c>
      <c r="M1321">
        <v>98</v>
      </c>
    </row>
    <row r="1322" spans="1:13" x14ac:dyDescent="0.25">
      <c r="A1322" t="s">
        <v>205</v>
      </c>
      <c r="B1322" s="25">
        <v>45566</v>
      </c>
      <c r="C1322" t="s">
        <v>257</v>
      </c>
      <c r="D1322" t="s">
        <v>32</v>
      </c>
      <c r="E1322" t="s">
        <v>27</v>
      </c>
      <c r="F1322" t="s">
        <v>258</v>
      </c>
      <c r="G1322" s="30">
        <v>2.2999999999999998</v>
      </c>
      <c r="H1322" t="s">
        <v>308</v>
      </c>
      <c r="J1322" t="s">
        <v>15</v>
      </c>
      <c r="K1322" t="s">
        <v>307</v>
      </c>
      <c r="L1322" s="26">
        <v>7905330</v>
      </c>
      <c r="M1322">
        <v>95</v>
      </c>
    </row>
    <row r="1323" spans="1:13" x14ac:dyDescent="0.25">
      <c r="A1323" t="s">
        <v>30</v>
      </c>
      <c r="B1323" s="25">
        <v>45447</v>
      </c>
      <c r="C1323" t="s">
        <v>257</v>
      </c>
      <c r="D1323" t="s">
        <v>32</v>
      </c>
      <c r="E1323" t="s">
        <v>27</v>
      </c>
      <c r="F1323" t="s">
        <v>258</v>
      </c>
      <c r="G1323" s="30">
        <v>2.2999999999999998</v>
      </c>
      <c r="H1323" t="s">
        <v>308</v>
      </c>
      <c r="J1323" t="s">
        <v>15</v>
      </c>
      <c r="K1323" t="s">
        <v>307</v>
      </c>
      <c r="L1323" s="26">
        <v>14971200</v>
      </c>
      <c r="M1323">
        <v>169</v>
      </c>
    </row>
    <row r="1324" spans="1:13" x14ac:dyDescent="0.25">
      <c r="A1324" t="s">
        <v>72</v>
      </c>
      <c r="B1324" s="25">
        <v>45288</v>
      </c>
      <c r="C1324" t="s">
        <v>257</v>
      </c>
      <c r="D1324" t="s">
        <v>32</v>
      </c>
      <c r="E1324" t="s">
        <v>27</v>
      </c>
      <c r="F1324" t="s">
        <v>258</v>
      </c>
      <c r="G1324" s="30">
        <v>2.2999999999999998</v>
      </c>
      <c r="H1324" t="s">
        <v>308</v>
      </c>
      <c r="J1324" t="s">
        <v>15</v>
      </c>
      <c r="K1324" t="s">
        <v>307</v>
      </c>
      <c r="L1324" s="26">
        <v>331250</v>
      </c>
      <c r="M1324">
        <v>14</v>
      </c>
    </row>
    <row r="1325" spans="1:13" x14ac:dyDescent="0.25">
      <c r="A1325" t="s">
        <v>89</v>
      </c>
      <c r="B1325" s="25">
        <v>45232</v>
      </c>
      <c r="C1325" t="s">
        <v>257</v>
      </c>
      <c r="D1325" t="s">
        <v>32</v>
      </c>
      <c r="E1325" t="s">
        <v>27</v>
      </c>
      <c r="G1325" s="30">
        <v>2.2999999999999998</v>
      </c>
      <c r="H1325" t="s">
        <v>308</v>
      </c>
      <c r="J1325" t="s">
        <v>15</v>
      </c>
      <c r="K1325" t="s">
        <v>307</v>
      </c>
      <c r="L1325" s="26">
        <v>9298125</v>
      </c>
      <c r="M1325">
        <v>485</v>
      </c>
    </row>
    <row r="1326" spans="1:13" x14ac:dyDescent="0.25">
      <c r="A1326" t="s">
        <v>80</v>
      </c>
      <c r="B1326" s="25">
        <v>45260</v>
      </c>
      <c r="C1326" t="s">
        <v>257</v>
      </c>
      <c r="D1326" t="s">
        <v>32</v>
      </c>
      <c r="E1326" t="s">
        <v>27</v>
      </c>
      <c r="G1326" s="30">
        <v>2.2999999999999998</v>
      </c>
      <c r="H1326" t="s">
        <v>308</v>
      </c>
      <c r="J1326" t="s">
        <v>15</v>
      </c>
      <c r="K1326" t="s">
        <v>307</v>
      </c>
      <c r="L1326" s="26">
        <v>12584700</v>
      </c>
      <c r="M1326">
        <v>136</v>
      </c>
    </row>
    <row r="1327" spans="1:13" x14ac:dyDescent="0.25">
      <c r="A1327" t="s">
        <v>164</v>
      </c>
      <c r="B1327" s="25">
        <v>45478</v>
      </c>
      <c r="C1327" t="s">
        <v>257</v>
      </c>
      <c r="D1327" t="s">
        <v>32</v>
      </c>
      <c r="E1327" t="s">
        <v>27</v>
      </c>
      <c r="F1327" t="s">
        <v>258</v>
      </c>
      <c r="G1327" s="30">
        <v>2.4</v>
      </c>
      <c r="H1327" t="s">
        <v>308</v>
      </c>
      <c r="I1327">
        <v>2.4</v>
      </c>
      <c r="J1327" t="s">
        <v>228</v>
      </c>
      <c r="K1327" t="s">
        <v>314</v>
      </c>
      <c r="L1327" s="26">
        <v>1150800</v>
      </c>
      <c r="M1327">
        <v>1</v>
      </c>
    </row>
    <row r="1328" spans="1:13" x14ac:dyDescent="0.25">
      <c r="A1328" t="s">
        <v>89</v>
      </c>
      <c r="B1328" s="25">
        <v>45232</v>
      </c>
      <c r="C1328" t="s">
        <v>257</v>
      </c>
      <c r="D1328" t="s">
        <v>32</v>
      </c>
      <c r="E1328" t="s">
        <v>27</v>
      </c>
      <c r="G1328" s="30">
        <v>2.4</v>
      </c>
      <c r="H1328" t="s">
        <v>308</v>
      </c>
      <c r="J1328" t="s">
        <v>15</v>
      </c>
      <c r="K1328" t="s">
        <v>307</v>
      </c>
      <c r="L1328" s="26">
        <v>6620400</v>
      </c>
      <c r="M1328">
        <v>482</v>
      </c>
    </row>
    <row r="1329" spans="1:13" x14ac:dyDescent="0.25">
      <c r="A1329" t="s">
        <v>63</v>
      </c>
      <c r="B1329" s="25">
        <v>45344</v>
      </c>
      <c r="C1329" t="s">
        <v>257</v>
      </c>
      <c r="D1329" t="s">
        <v>32</v>
      </c>
      <c r="E1329" t="s">
        <v>27</v>
      </c>
      <c r="G1329" s="30">
        <v>2.4</v>
      </c>
      <c r="H1329" t="s">
        <v>308</v>
      </c>
      <c r="J1329" t="s">
        <v>15</v>
      </c>
      <c r="K1329" t="s">
        <v>307</v>
      </c>
      <c r="L1329" s="26">
        <v>4439350</v>
      </c>
      <c r="M1329">
        <v>181</v>
      </c>
    </row>
    <row r="1330" spans="1:13" x14ac:dyDescent="0.25">
      <c r="A1330" t="s">
        <v>83</v>
      </c>
      <c r="B1330" s="25">
        <v>45468</v>
      </c>
      <c r="C1330" t="s">
        <v>257</v>
      </c>
      <c r="D1330" t="s">
        <v>32</v>
      </c>
      <c r="E1330" t="s">
        <v>27</v>
      </c>
      <c r="F1330" t="s">
        <v>258</v>
      </c>
      <c r="G1330" s="30">
        <v>2.4</v>
      </c>
      <c r="H1330" t="s">
        <v>308</v>
      </c>
      <c r="J1330" t="s">
        <v>15</v>
      </c>
      <c r="K1330" t="s">
        <v>307</v>
      </c>
      <c r="L1330" s="26">
        <v>18353790</v>
      </c>
      <c r="M1330">
        <v>87</v>
      </c>
    </row>
    <row r="1331" spans="1:13" x14ac:dyDescent="0.25">
      <c r="A1331" t="s">
        <v>205</v>
      </c>
      <c r="B1331" s="25">
        <v>45566</v>
      </c>
      <c r="C1331" t="s">
        <v>257</v>
      </c>
      <c r="D1331" t="s">
        <v>32</v>
      </c>
      <c r="E1331" t="s">
        <v>27</v>
      </c>
      <c r="G1331" s="30">
        <v>2.4</v>
      </c>
      <c r="H1331" t="s">
        <v>308</v>
      </c>
      <c r="J1331" t="s">
        <v>15</v>
      </c>
      <c r="K1331" t="s">
        <v>307</v>
      </c>
      <c r="L1331" s="26">
        <v>335730</v>
      </c>
      <c r="M1331">
        <v>125</v>
      </c>
    </row>
    <row r="1332" spans="1:13" x14ac:dyDescent="0.25">
      <c r="A1332" t="s">
        <v>30</v>
      </c>
      <c r="B1332" s="25">
        <v>45447</v>
      </c>
      <c r="C1332" t="s">
        <v>257</v>
      </c>
      <c r="D1332" t="s">
        <v>32</v>
      </c>
      <c r="E1332" t="s">
        <v>27</v>
      </c>
      <c r="G1332" s="30">
        <v>2.4</v>
      </c>
      <c r="H1332" t="s">
        <v>308</v>
      </c>
      <c r="J1332" t="s">
        <v>15</v>
      </c>
      <c r="K1332" t="s">
        <v>307</v>
      </c>
      <c r="L1332" s="26">
        <v>1208100</v>
      </c>
      <c r="M1332">
        <v>438</v>
      </c>
    </row>
    <row r="1333" spans="1:13" x14ac:dyDescent="0.25">
      <c r="A1333" t="s">
        <v>54</v>
      </c>
      <c r="B1333" s="25">
        <v>45212</v>
      </c>
      <c r="C1333" t="s">
        <v>257</v>
      </c>
      <c r="D1333" t="s">
        <v>32</v>
      </c>
      <c r="E1333" t="s">
        <v>27</v>
      </c>
      <c r="F1333" t="s">
        <v>258</v>
      </c>
      <c r="G1333" s="30">
        <v>2.4</v>
      </c>
      <c r="H1333" t="s">
        <v>308</v>
      </c>
      <c r="J1333" t="s">
        <v>15</v>
      </c>
      <c r="K1333" t="s">
        <v>307</v>
      </c>
      <c r="L1333" s="26">
        <v>12331989</v>
      </c>
      <c r="M1333">
        <v>409</v>
      </c>
    </row>
    <row r="1334" spans="1:13" x14ac:dyDescent="0.25">
      <c r="A1334" t="s">
        <v>175</v>
      </c>
      <c r="B1334" s="25">
        <v>45503</v>
      </c>
      <c r="C1334" t="s">
        <v>257</v>
      </c>
      <c r="D1334" t="s">
        <v>32</v>
      </c>
      <c r="E1334" t="s">
        <v>27</v>
      </c>
      <c r="G1334" s="30">
        <v>2.4</v>
      </c>
      <c r="H1334" t="s">
        <v>308</v>
      </c>
      <c r="J1334" t="s">
        <v>15</v>
      </c>
      <c r="K1334" t="s">
        <v>307</v>
      </c>
      <c r="L1334" s="26">
        <v>113296</v>
      </c>
      <c r="M1334">
        <v>23</v>
      </c>
    </row>
    <row r="1335" spans="1:13" x14ac:dyDescent="0.25">
      <c r="A1335" t="s">
        <v>50</v>
      </c>
      <c r="B1335" s="25">
        <v>45408</v>
      </c>
      <c r="C1335" t="s">
        <v>257</v>
      </c>
      <c r="D1335" t="s">
        <v>32</v>
      </c>
      <c r="E1335" t="s">
        <v>27</v>
      </c>
      <c r="F1335" t="s">
        <v>258</v>
      </c>
      <c r="G1335" s="30">
        <v>2.4</v>
      </c>
      <c r="H1335" t="s">
        <v>308</v>
      </c>
      <c r="J1335" t="s">
        <v>15</v>
      </c>
      <c r="K1335" t="s">
        <v>307</v>
      </c>
      <c r="L1335" s="26">
        <v>23695000</v>
      </c>
      <c r="M1335">
        <v>596</v>
      </c>
    </row>
    <row r="1336" spans="1:13" x14ac:dyDescent="0.25">
      <c r="A1336" t="s">
        <v>57</v>
      </c>
      <c r="B1336" s="25">
        <v>45394</v>
      </c>
      <c r="C1336" t="s">
        <v>257</v>
      </c>
      <c r="D1336" t="s">
        <v>32</v>
      </c>
      <c r="E1336" t="s">
        <v>27</v>
      </c>
      <c r="G1336" s="30">
        <v>2.4</v>
      </c>
      <c r="H1336" t="s">
        <v>308</v>
      </c>
      <c r="J1336" t="s">
        <v>15</v>
      </c>
      <c r="K1336" t="s">
        <v>307</v>
      </c>
      <c r="L1336" s="26">
        <v>6406100</v>
      </c>
      <c r="M1336">
        <v>760</v>
      </c>
    </row>
    <row r="1337" spans="1:13" x14ac:dyDescent="0.25">
      <c r="A1337" t="s">
        <v>172</v>
      </c>
      <c r="B1337" s="25">
        <v>45485</v>
      </c>
      <c r="C1337" t="s">
        <v>257</v>
      </c>
      <c r="D1337" t="s">
        <v>32</v>
      </c>
      <c r="E1337" t="s">
        <v>27</v>
      </c>
      <c r="G1337" s="30">
        <v>2.4</v>
      </c>
      <c r="H1337" t="s">
        <v>308</v>
      </c>
      <c r="J1337" t="s">
        <v>15</v>
      </c>
      <c r="K1337" t="s">
        <v>307</v>
      </c>
      <c r="L1337" s="26">
        <v>14674000</v>
      </c>
      <c r="M1337">
        <v>157</v>
      </c>
    </row>
    <row r="1338" spans="1:13" x14ac:dyDescent="0.25">
      <c r="A1338" t="s">
        <v>169</v>
      </c>
      <c r="B1338" s="25">
        <v>45490</v>
      </c>
      <c r="C1338" t="s">
        <v>257</v>
      </c>
      <c r="D1338" t="s">
        <v>32</v>
      </c>
      <c r="E1338" t="s">
        <v>27</v>
      </c>
      <c r="G1338" s="30">
        <v>2.4</v>
      </c>
      <c r="H1338" t="s">
        <v>308</v>
      </c>
      <c r="J1338" t="s">
        <v>15</v>
      </c>
      <c r="K1338" t="s">
        <v>307</v>
      </c>
      <c r="L1338" s="26">
        <v>298650</v>
      </c>
      <c r="M1338">
        <v>1</v>
      </c>
    </row>
    <row r="1339" spans="1:13" x14ac:dyDescent="0.25">
      <c r="A1339" t="s">
        <v>66</v>
      </c>
      <c r="B1339" s="25">
        <v>45335</v>
      </c>
      <c r="C1339" t="s">
        <v>257</v>
      </c>
      <c r="D1339" t="s">
        <v>32</v>
      </c>
      <c r="E1339" t="s">
        <v>27</v>
      </c>
      <c r="G1339" s="30">
        <v>2.4</v>
      </c>
      <c r="H1339" t="s">
        <v>308</v>
      </c>
      <c r="J1339" t="s">
        <v>15</v>
      </c>
      <c r="K1339" t="s">
        <v>307</v>
      </c>
      <c r="L1339" s="26">
        <v>13990500</v>
      </c>
      <c r="M1339">
        <v>1698</v>
      </c>
    </row>
    <row r="1340" spans="1:13" x14ac:dyDescent="0.25">
      <c r="A1340" t="s">
        <v>101</v>
      </c>
      <c r="B1340" s="25">
        <v>45079</v>
      </c>
      <c r="C1340" t="s">
        <v>257</v>
      </c>
      <c r="D1340" t="s">
        <v>32</v>
      </c>
      <c r="E1340" t="s">
        <v>27</v>
      </c>
      <c r="G1340" s="30">
        <v>2.4</v>
      </c>
      <c r="H1340" t="s">
        <v>308</v>
      </c>
      <c r="J1340" t="s">
        <v>15</v>
      </c>
      <c r="K1340" t="s">
        <v>307</v>
      </c>
      <c r="L1340" s="26">
        <v>192273.75</v>
      </c>
      <c r="M1340">
        <v>12</v>
      </c>
    </row>
    <row r="1341" spans="1:13" x14ac:dyDescent="0.25">
      <c r="A1341" t="s">
        <v>60</v>
      </c>
      <c r="B1341" s="25">
        <v>45380</v>
      </c>
      <c r="C1341" t="s">
        <v>257</v>
      </c>
      <c r="D1341" t="s">
        <v>32</v>
      </c>
      <c r="E1341" t="s">
        <v>27</v>
      </c>
      <c r="G1341" s="30">
        <v>2.4</v>
      </c>
      <c r="H1341" t="s">
        <v>308</v>
      </c>
      <c r="J1341" t="s">
        <v>15</v>
      </c>
      <c r="K1341" t="s">
        <v>307</v>
      </c>
      <c r="L1341" s="26">
        <v>24866625</v>
      </c>
      <c r="M1341">
        <v>1974</v>
      </c>
    </row>
    <row r="1342" spans="1:13" x14ac:dyDescent="0.25">
      <c r="A1342" t="s">
        <v>86</v>
      </c>
      <c r="B1342" s="25">
        <v>45251</v>
      </c>
      <c r="C1342" t="s">
        <v>257</v>
      </c>
      <c r="D1342" t="s">
        <v>32</v>
      </c>
      <c r="E1342" t="s">
        <v>27</v>
      </c>
      <c r="F1342" t="s">
        <v>258</v>
      </c>
      <c r="G1342" s="30">
        <v>2.4</v>
      </c>
      <c r="H1342" t="s">
        <v>308</v>
      </c>
      <c r="J1342" t="s">
        <v>15</v>
      </c>
      <c r="K1342" t="s">
        <v>307</v>
      </c>
      <c r="L1342" s="26">
        <v>4778000</v>
      </c>
      <c r="M1342">
        <v>54</v>
      </c>
    </row>
    <row r="1343" spans="1:13" x14ac:dyDescent="0.25">
      <c r="A1343" t="s">
        <v>80</v>
      </c>
      <c r="B1343" s="25">
        <v>45260</v>
      </c>
      <c r="C1343" t="s">
        <v>257</v>
      </c>
      <c r="D1343" t="s">
        <v>32</v>
      </c>
      <c r="E1343" t="s">
        <v>27</v>
      </c>
      <c r="F1343" t="s">
        <v>258</v>
      </c>
      <c r="G1343" s="30">
        <v>2.4</v>
      </c>
      <c r="H1343" t="s">
        <v>308</v>
      </c>
      <c r="J1343" t="s">
        <v>15</v>
      </c>
      <c r="K1343" t="s">
        <v>307</v>
      </c>
      <c r="L1343" s="26">
        <v>69911100</v>
      </c>
      <c r="M1343">
        <v>57</v>
      </c>
    </row>
    <row r="1344" spans="1:13" x14ac:dyDescent="0.25">
      <c r="A1344" t="s">
        <v>205</v>
      </c>
      <c r="B1344" s="25">
        <v>45566</v>
      </c>
      <c r="C1344" t="s">
        <v>257</v>
      </c>
      <c r="D1344" t="s">
        <v>32</v>
      </c>
      <c r="E1344" t="s">
        <v>27</v>
      </c>
      <c r="F1344" t="s">
        <v>258</v>
      </c>
      <c r="G1344" s="30">
        <v>2.4</v>
      </c>
      <c r="H1344" t="s">
        <v>308</v>
      </c>
      <c r="J1344" t="s">
        <v>15</v>
      </c>
      <c r="K1344" t="s">
        <v>307</v>
      </c>
      <c r="L1344" s="26">
        <v>3811780</v>
      </c>
      <c r="M1344">
        <v>93</v>
      </c>
    </row>
    <row r="1345" spans="1:13" x14ac:dyDescent="0.25">
      <c r="A1345" t="s">
        <v>92</v>
      </c>
      <c r="B1345" s="25">
        <v>45198</v>
      </c>
      <c r="C1345" t="s">
        <v>257</v>
      </c>
      <c r="D1345" t="s">
        <v>32</v>
      </c>
      <c r="E1345" t="s">
        <v>27</v>
      </c>
      <c r="F1345" t="s">
        <v>258</v>
      </c>
      <c r="G1345" s="30">
        <v>2.4</v>
      </c>
      <c r="H1345" t="s">
        <v>308</v>
      </c>
      <c r="J1345" t="s">
        <v>15</v>
      </c>
      <c r="K1345" t="s">
        <v>307</v>
      </c>
      <c r="L1345" s="26">
        <v>28895839.199999999</v>
      </c>
      <c r="M1345">
        <v>98</v>
      </c>
    </row>
    <row r="1346" spans="1:13" x14ac:dyDescent="0.25">
      <c r="A1346" t="s">
        <v>172</v>
      </c>
      <c r="B1346" s="25">
        <v>45485</v>
      </c>
      <c r="C1346" t="s">
        <v>257</v>
      </c>
      <c r="D1346" t="s">
        <v>32</v>
      </c>
      <c r="E1346" t="s">
        <v>27</v>
      </c>
      <c r="F1346" t="s">
        <v>258</v>
      </c>
      <c r="G1346" s="30">
        <v>2.4</v>
      </c>
      <c r="H1346" t="s">
        <v>308</v>
      </c>
      <c r="J1346" t="s">
        <v>15</v>
      </c>
      <c r="K1346" t="s">
        <v>307</v>
      </c>
      <c r="L1346" s="26">
        <v>3335600</v>
      </c>
      <c r="M1346">
        <v>41</v>
      </c>
    </row>
    <row r="1347" spans="1:13" x14ac:dyDescent="0.25">
      <c r="A1347" t="s">
        <v>30</v>
      </c>
      <c r="B1347" s="25">
        <v>45447</v>
      </c>
      <c r="C1347" t="s">
        <v>257</v>
      </c>
      <c r="D1347" t="s">
        <v>32</v>
      </c>
      <c r="E1347" t="s">
        <v>27</v>
      </c>
      <c r="F1347" t="s">
        <v>258</v>
      </c>
      <c r="G1347" s="30">
        <v>2.4</v>
      </c>
      <c r="H1347" t="s">
        <v>308</v>
      </c>
      <c r="J1347" t="s">
        <v>15</v>
      </c>
      <c r="K1347" t="s">
        <v>307</v>
      </c>
      <c r="L1347" s="26">
        <v>4430700</v>
      </c>
      <c r="M1347">
        <v>126</v>
      </c>
    </row>
    <row r="1348" spans="1:13" x14ac:dyDescent="0.25">
      <c r="A1348" t="s">
        <v>209</v>
      </c>
      <c r="B1348" s="25">
        <v>45572</v>
      </c>
      <c r="C1348" t="s">
        <v>257</v>
      </c>
      <c r="D1348" t="s">
        <v>32</v>
      </c>
      <c r="E1348" t="s">
        <v>27</v>
      </c>
      <c r="F1348" t="s">
        <v>258</v>
      </c>
      <c r="G1348" s="30">
        <v>2.4</v>
      </c>
      <c r="H1348" t="s">
        <v>308</v>
      </c>
      <c r="J1348" t="s">
        <v>15</v>
      </c>
      <c r="K1348" t="s">
        <v>307</v>
      </c>
      <c r="L1348" s="26">
        <v>2309000</v>
      </c>
      <c r="M1348">
        <v>17</v>
      </c>
    </row>
    <row r="1349" spans="1:13" x14ac:dyDescent="0.25">
      <c r="A1349" t="s">
        <v>164</v>
      </c>
      <c r="B1349" s="25">
        <v>45478</v>
      </c>
      <c r="C1349" t="s">
        <v>257</v>
      </c>
      <c r="D1349" t="s">
        <v>32</v>
      </c>
      <c r="E1349" t="s">
        <v>27</v>
      </c>
      <c r="F1349" t="s">
        <v>258</v>
      </c>
      <c r="G1349" s="30">
        <v>2.4</v>
      </c>
      <c r="H1349" t="s">
        <v>308</v>
      </c>
      <c r="J1349" t="s">
        <v>15</v>
      </c>
      <c r="K1349" t="s">
        <v>307</v>
      </c>
      <c r="L1349" s="26">
        <v>8311400</v>
      </c>
      <c r="M1349">
        <v>165</v>
      </c>
    </row>
    <row r="1350" spans="1:13" x14ac:dyDescent="0.25">
      <c r="A1350" t="s">
        <v>72</v>
      </c>
      <c r="B1350" s="25">
        <v>45288</v>
      </c>
      <c r="C1350" t="s">
        <v>257</v>
      </c>
      <c r="D1350" t="s">
        <v>32</v>
      </c>
      <c r="E1350" t="s">
        <v>27</v>
      </c>
      <c r="G1350" s="30">
        <v>2.4</v>
      </c>
      <c r="H1350" t="s">
        <v>308</v>
      </c>
      <c r="J1350" t="s">
        <v>15</v>
      </c>
      <c r="K1350" t="s">
        <v>307</v>
      </c>
      <c r="L1350" s="26">
        <v>1010500</v>
      </c>
      <c r="M1350">
        <v>36</v>
      </c>
    </row>
    <row r="1351" spans="1:13" x14ac:dyDescent="0.25">
      <c r="A1351" t="s">
        <v>54</v>
      </c>
      <c r="B1351" s="25">
        <v>45401</v>
      </c>
      <c r="C1351" t="s">
        <v>257</v>
      </c>
      <c r="D1351" t="s">
        <v>32</v>
      </c>
      <c r="E1351" t="s">
        <v>27</v>
      </c>
      <c r="F1351" t="s">
        <v>258</v>
      </c>
      <c r="G1351" s="30">
        <v>2.4</v>
      </c>
      <c r="H1351" t="s">
        <v>308</v>
      </c>
      <c r="J1351" t="s">
        <v>15</v>
      </c>
      <c r="K1351" t="s">
        <v>307</v>
      </c>
      <c r="L1351" s="26">
        <v>21760440</v>
      </c>
      <c r="M1351">
        <v>226</v>
      </c>
    </row>
    <row r="1352" spans="1:13" x14ac:dyDescent="0.25">
      <c r="A1352" t="s">
        <v>175</v>
      </c>
      <c r="B1352" s="25">
        <v>45503</v>
      </c>
      <c r="C1352" t="s">
        <v>257</v>
      </c>
      <c r="D1352" t="s">
        <v>32</v>
      </c>
      <c r="E1352" t="s">
        <v>27</v>
      </c>
      <c r="F1352" t="s">
        <v>258</v>
      </c>
      <c r="G1352" s="30">
        <v>2.4</v>
      </c>
      <c r="H1352" t="s">
        <v>308</v>
      </c>
      <c r="J1352" t="s">
        <v>15</v>
      </c>
      <c r="K1352" t="s">
        <v>307</v>
      </c>
      <c r="L1352" s="26">
        <v>91240819</v>
      </c>
      <c r="M1352">
        <v>4</v>
      </c>
    </row>
    <row r="1353" spans="1:13" x14ac:dyDescent="0.25">
      <c r="A1353" t="s">
        <v>217</v>
      </c>
      <c r="B1353" s="25">
        <v>45595</v>
      </c>
      <c r="C1353" t="s">
        <v>257</v>
      </c>
      <c r="D1353" t="s">
        <v>32</v>
      </c>
      <c r="E1353" t="s">
        <v>27</v>
      </c>
      <c r="G1353" s="30">
        <v>2.4</v>
      </c>
      <c r="H1353" t="s">
        <v>308</v>
      </c>
      <c r="J1353" t="s">
        <v>15</v>
      </c>
      <c r="K1353" t="s">
        <v>307</v>
      </c>
      <c r="L1353" s="26">
        <v>48450</v>
      </c>
      <c r="M1353">
        <v>4</v>
      </c>
    </row>
    <row r="1354" spans="1:13" x14ac:dyDescent="0.25">
      <c r="A1354" t="s">
        <v>83</v>
      </c>
      <c r="B1354" s="25">
        <v>45252</v>
      </c>
      <c r="C1354" t="s">
        <v>257</v>
      </c>
      <c r="D1354" t="s">
        <v>32</v>
      </c>
      <c r="E1354" t="s">
        <v>27</v>
      </c>
      <c r="F1354" t="s">
        <v>258</v>
      </c>
      <c r="G1354" s="30">
        <v>2.4</v>
      </c>
      <c r="H1354" t="s">
        <v>308</v>
      </c>
      <c r="J1354" t="s">
        <v>15</v>
      </c>
      <c r="K1354" t="s">
        <v>307</v>
      </c>
      <c r="L1354" s="26">
        <v>35810500</v>
      </c>
      <c r="M1354">
        <v>232</v>
      </c>
    </row>
    <row r="1355" spans="1:13" x14ac:dyDescent="0.25">
      <c r="A1355" t="s">
        <v>74</v>
      </c>
      <c r="B1355" s="25">
        <v>45275</v>
      </c>
      <c r="C1355" t="s">
        <v>257</v>
      </c>
      <c r="D1355" t="s">
        <v>32</v>
      </c>
      <c r="E1355" t="s">
        <v>27</v>
      </c>
      <c r="F1355" t="s">
        <v>258</v>
      </c>
      <c r="G1355" s="30">
        <v>2.4</v>
      </c>
      <c r="H1355" t="s">
        <v>308</v>
      </c>
      <c r="J1355" t="s">
        <v>15</v>
      </c>
      <c r="K1355" t="s">
        <v>307</v>
      </c>
      <c r="L1355" s="26">
        <v>22530800</v>
      </c>
      <c r="M1355">
        <v>274</v>
      </c>
    </row>
    <row r="1356" spans="1:13" x14ac:dyDescent="0.25">
      <c r="A1356" t="s">
        <v>92</v>
      </c>
      <c r="B1356" s="25">
        <v>45198</v>
      </c>
      <c r="C1356" t="s">
        <v>257</v>
      </c>
      <c r="D1356" t="s">
        <v>32</v>
      </c>
      <c r="E1356" t="s">
        <v>27</v>
      </c>
      <c r="G1356" s="30">
        <v>2.4</v>
      </c>
      <c r="H1356" t="s">
        <v>308</v>
      </c>
      <c r="J1356" t="s">
        <v>15</v>
      </c>
      <c r="K1356" t="s">
        <v>307</v>
      </c>
      <c r="L1356" s="26">
        <v>6876388.7999999998</v>
      </c>
      <c r="M1356">
        <v>272</v>
      </c>
    </row>
    <row r="1357" spans="1:13" x14ac:dyDescent="0.25">
      <c r="A1357" t="s">
        <v>69</v>
      </c>
      <c r="B1357" s="25">
        <v>45328</v>
      </c>
      <c r="C1357" t="s">
        <v>257</v>
      </c>
      <c r="D1357" t="s">
        <v>32</v>
      </c>
      <c r="E1357" t="s">
        <v>27</v>
      </c>
      <c r="F1357" t="s">
        <v>258</v>
      </c>
      <c r="G1357" s="30">
        <v>2.4</v>
      </c>
      <c r="H1357" t="s">
        <v>308</v>
      </c>
      <c r="J1357" t="s">
        <v>15</v>
      </c>
      <c r="K1357" t="s">
        <v>307</v>
      </c>
      <c r="L1357" s="26">
        <v>5176245</v>
      </c>
      <c r="M1357">
        <v>123</v>
      </c>
    </row>
    <row r="1358" spans="1:13" x14ac:dyDescent="0.25">
      <c r="A1358" t="s">
        <v>211</v>
      </c>
      <c r="B1358" s="25">
        <v>45582</v>
      </c>
      <c r="C1358" t="s">
        <v>257</v>
      </c>
      <c r="D1358" t="s">
        <v>32</v>
      </c>
      <c r="E1358" t="s">
        <v>27</v>
      </c>
      <c r="G1358" s="30">
        <v>2.4</v>
      </c>
      <c r="H1358" t="s">
        <v>308</v>
      </c>
      <c r="J1358" t="s">
        <v>15</v>
      </c>
      <c r="K1358" t="s">
        <v>307</v>
      </c>
      <c r="L1358" s="26">
        <v>1304800</v>
      </c>
      <c r="M1358">
        <v>300</v>
      </c>
    </row>
    <row r="1359" spans="1:13" x14ac:dyDescent="0.25">
      <c r="A1359" t="s">
        <v>164</v>
      </c>
      <c r="B1359" s="25">
        <v>45478</v>
      </c>
      <c r="C1359" t="s">
        <v>257</v>
      </c>
      <c r="D1359" t="s">
        <v>32</v>
      </c>
      <c r="E1359" t="s">
        <v>27</v>
      </c>
      <c r="G1359" s="30">
        <v>2.4</v>
      </c>
      <c r="H1359" t="s">
        <v>308</v>
      </c>
      <c r="J1359" t="s">
        <v>15</v>
      </c>
      <c r="K1359" t="s">
        <v>307</v>
      </c>
      <c r="L1359" s="26">
        <v>5646600</v>
      </c>
      <c r="M1359">
        <v>1128</v>
      </c>
    </row>
    <row r="1360" spans="1:13" x14ac:dyDescent="0.25">
      <c r="A1360" t="s">
        <v>77</v>
      </c>
      <c r="B1360" s="25">
        <v>45267</v>
      </c>
      <c r="C1360" t="s">
        <v>257</v>
      </c>
      <c r="D1360" t="s">
        <v>32</v>
      </c>
      <c r="E1360" t="s">
        <v>27</v>
      </c>
      <c r="F1360" t="s">
        <v>258</v>
      </c>
      <c r="G1360" s="30">
        <v>2.4</v>
      </c>
      <c r="H1360" t="s">
        <v>308</v>
      </c>
      <c r="J1360" t="s">
        <v>15</v>
      </c>
      <c r="K1360" t="s">
        <v>307</v>
      </c>
      <c r="L1360" s="26">
        <v>40380200</v>
      </c>
      <c r="M1360">
        <v>18</v>
      </c>
    </row>
    <row r="1361" spans="1:13" x14ac:dyDescent="0.25">
      <c r="A1361" t="s">
        <v>66</v>
      </c>
      <c r="B1361" s="25">
        <v>45335</v>
      </c>
      <c r="C1361" t="s">
        <v>257</v>
      </c>
      <c r="D1361" t="s">
        <v>32</v>
      </c>
      <c r="E1361" t="s">
        <v>27</v>
      </c>
      <c r="F1361" t="s">
        <v>258</v>
      </c>
      <c r="G1361" s="30">
        <v>2.4</v>
      </c>
      <c r="H1361" t="s">
        <v>308</v>
      </c>
      <c r="J1361" t="s">
        <v>15</v>
      </c>
      <c r="K1361" t="s">
        <v>307</v>
      </c>
      <c r="L1361" s="26">
        <v>33007500</v>
      </c>
      <c r="M1361">
        <v>587</v>
      </c>
    </row>
    <row r="1362" spans="1:13" x14ac:dyDescent="0.25">
      <c r="A1362" t="s">
        <v>80</v>
      </c>
      <c r="B1362" s="25">
        <v>45260</v>
      </c>
      <c r="C1362" t="s">
        <v>257</v>
      </c>
      <c r="D1362" t="s">
        <v>32</v>
      </c>
      <c r="E1362" t="s">
        <v>27</v>
      </c>
      <c r="G1362" s="30">
        <v>2.4</v>
      </c>
      <c r="H1362" t="s">
        <v>308</v>
      </c>
      <c r="J1362" t="s">
        <v>15</v>
      </c>
      <c r="K1362" t="s">
        <v>307</v>
      </c>
      <c r="L1362" s="26">
        <v>5899500</v>
      </c>
      <c r="M1362">
        <v>129</v>
      </c>
    </row>
    <row r="1363" spans="1:13" x14ac:dyDescent="0.25">
      <c r="A1363" t="s">
        <v>217</v>
      </c>
      <c r="B1363" s="25">
        <v>45595</v>
      </c>
      <c r="C1363" t="s">
        <v>257</v>
      </c>
      <c r="D1363" t="s">
        <v>32</v>
      </c>
      <c r="E1363" t="s">
        <v>27</v>
      </c>
      <c r="F1363" t="s">
        <v>258</v>
      </c>
      <c r="G1363" s="30">
        <v>2.4</v>
      </c>
      <c r="H1363" t="s">
        <v>308</v>
      </c>
      <c r="J1363" t="s">
        <v>15</v>
      </c>
      <c r="K1363" t="s">
        <v>307</v>
      </c>
      <c r="L1363" s="26">
        <v>4675</v>
      </c>
      <c r="M1363">
        <v>1</v>
      </c>
    </row>
    <row r="1364" spans="1:13" x14ac:dyDescent="0.25">
      <c r="A1364" t="s">
        <v>77</v>
      </c>
      <c r="B1364" s="25">
        <v>45267</v>
      </c>
      <c r="C1364" t="s">
        <v>257</v>
      </c>
      <c r="D1364" t="s">
        <v>32</v>
      </c>
      <c r="E1364" t="s">
        <v>27</v>
      </c>
      <c r="G1364" s="30">
        <v>2.4</v>
      </c>
      <c r="H1364" t="s">
        <v>308</v>
      </c>
      <c r="J1364" t="s">
        <v>15</v>
      </c>
      <c r="K1364" t="s">
        <v>307</v>
      </c>
      <c r="L1364" s="26">
        <v>2153200</v>
      </c>
      <c r="M1364">
        <v>93</v>
      </c>
    </row>
    <row r="1365" spans="1:13" x14ac:dyDescent="0.25">
      <c r="A1365" t="s">
        <v>57</v>
      </c>
      <c r="B1365" s="25">
        <v>45394</v>
      </c>
      <c r="C1365" t="s">
        <v>257</v>
      </c>
      <c r="D1365" t="s">
        <v>32</v>
      </c>
      <c r="E1365" t="s">
        <v>27</v>
      </c>
      <c r="F1365" t="s">
        <v>258</v>
      </c>
      <c r="G1365" s="30">
        <v>2.4</v>
      </c>
      <c r="H1365" t="s">
        <v>308</v>
      </c>
      <c r="J1365" t="s">
        <v>15</v>
      </c>
      <c r="K1365" t="s">
        <v>307</v>
      </c>
      <c r="L1365" s="26">
        <v>10365850</v>
      </c>
      <c r="M1365">
        <v>275</v>
      </c>
    </row>
    <row r="1366" spans="1:13" x14ac:dyDescent="0.25">
      <c r="A1366" t="s">
        <v>72</v>
      </c>
      <c r="B1366" s="25">
        <v>45288</v>
      </c>
      <c r="C1366" t="s">
        <v>257</v>
      </c>
      <c r="D1366" t="s">
        <v>32</v>
      </c>
      <c r="E1366" t="s">
        <v>27</v>
      </c>
      <c r="F1366" t="s">
        <v>258</v>
      </c>
      <c r="G1366" s="30">
        <v>2.4</v>
      </c>
      <c r="H1366" t="s">
        <v>308</v>
      </c>
      <c r="J1366" t="s">
        <v>15</v>
      </c>
      <c r="K1366" t="s">
        <v>307</v>
      </c>
      <c r="L1366" s="26">
        <v>2762250</v>
      </c>
      <c r="M1366">
        <v>13</v>
      </c>
    </row>
    <row r="1367" spans="1:13" x14ac:dyDescent="0.25">
      <c r="A1367" t="s">
        <v>74</v>
      </c>
      <c r="B1367" s="25">
        <v>45275</v>
      </c>
      <c r="C1367" t="s">
        <v>257</v>
      </c>
      <c r="D1367" t="s">
        <v>32</v>
      </c>
      <c r="E1367" t="s">
        <v>27</v>
      </c>
      <c r="G1367" s="30">
        <v>2.4</v>
      </c>
      <c r="H1367" t="s">
        <v>308</v>
      </c>
      <c r="J1367" t="s">
        <v>15</v>
      </c>
      <c r="K1367" t="s">
        <v>307</v>
      </c>
      <c r="L1367" s="26">
        <v>20513700</v>
      </c>
      <c r="M1367">
        <v>957</v>
      </c>
    </row>
    <row r="1368" spans="1:13" x14ac:dyDescent="0.25">
      <c r="A1368" t="s">
        <v>211</v>
      </c>
      <c r="B1368" s="25">
        <v>45582</v>
      </c>
      <c r="C1368" t="s">
        <v>257</v>
      </c>
      <c r="D1368" t="s">
        <v>32</v>
      </c>
      <c r="E1368" t="s">
        <v>27</v>
      </c>
      <c r="F1368" t="s">
        <v>258</v>
      </c>
      <c r="G1368" s="30">
        <v>2.4</v>
      </c>
      <c r="H1368" t="s">
        <v>308</v>
      </c>
      <c r="J1368" t="s">
        <v>15</v>
      </c>
      <c r="K1368" t="s">
        <v>307</v>
      </c>
      <c r="L1368" s="26">
        <v>15954050</v>
      </c>
      <c r="M1368">
        <v>116</v>
      </c>
    </row>
    <row r="1369" spans="1:13" x14ac:dyDescent="0.25">
      <c r="A1369" t="s">
        <v>104</v>
      </c>
      <c r="B1369" s="25">
        <v>45041</v>
      </c>
      <c r="C1369" t="s">
        <v>257</v>
      </c>
      <c r="D1369" t="s">
        <v>32</v>
      </c>
      <c r="E1369" t="s">
        <v>27</v>
      </c>
      <c r="F1369" t="s">
        <v>258</v>
      </c>
      <c r="G1369" s="30">
        <v>2.4</v>
      </c>
      <c r="H1369" t="s">
        <v>308</v>
      </c>
      <c r="J1369" t="s">
        <v>15</v>
      </c>
      <c r="K1369" t="s">
        <v>307</v>
      </c>
      <c r="L1369" s="26">
        <v>1101229.2</v>
      </c>
      <c r="M1369">
        <v>26</v>
      </c>
    </row>
    <row r="1370" spans="1:13" x14ac:dyDescent="0.25">
      <c r="A1370" t="s">
        <v>83</v>
      </c>
      <c r="B1370" s="25">
        <v>45468</v>
      </c>
      <c r="C1370" t="s">
        <v>257</v>
      </c>
      <c r="D1370" t="s">
        <v>32</v>
      </c>
      <c r="E1370" t="s">
        <v>27</v>
      </c>
      <c r="G1370" s="30">
        <v>2.4</v>
      </c>
      <c r="H1370" t="s">
        <v>308</v>
      </c>
      <c r="J1370" t="s">
        <v>15</v>
      </c>
      <c r="K1370" t="s">
        <v>307</v>
      </c>
      <c r="L1370" s="26">
        <v>3273210</v>
      </c>
      <c r="M1370">
        <v>208</v>
      </c>
    </row>
    <row r="1371" spans="1:13" x14ac:dyDescent="0.25">
      <c r="A1371" t="s">
        <v>54</v>
      </c>
      <c r="B1371" s="25">
        <v>45401</v>
      </c>
      <c r="C1371" t="s">
        <v>257</v>
      </c>
      <c r="D1371" t="s">
        <v>32</v>
      </c>
      <c r="E1371" t="s">
        <v>27</v>
      </c>
      <c r="G1371" s="30">
        <v>2.4</v>
      </c>
      <c r="H1371" t="s">
        <v>308</v>
      </c>
      <c r="J1371" t="s">
        <v>15</v>
      </c>
      <c r="K1371" t="s">
        <v>307</v>
      </c>
      <c r="L1371" s="26">
        <v>4399485</v>
      </c>
      <c r="M1371">
        <v>728</v>
      </c>
    </row>
    <row r="1372" spans="1:13" x14ac:dyDescent="0.25">
      <c r="A1372" t="s">
        <v>89</v>
      </c>
      <c r="B1372" s="25">
        <v>45232</v>
      </c>
      <c r="C1372" t="s">
        <v>257</v>
      </c>
      <c r="D1372" t="s">
        <v>32</v>
      </c>
      <c r="E1372" t="s">
        <v>27</v>
      </c>
      <c r="F1372" t="s">
        <v>258</v>
      </c>
      <c r="G1372" s="30">
        <v>2.4</v>
      </c>
      <c r="H1372" t="s">
        <v>308</v>
      </c>
      <c r="J1372" t="s">
        <v>15</v>
      </c>
      <c r="K1372" t="s">
        <v>307</v>
      </c>
      <c r="L1372" s="26">
        <v>12881025</v>
      </c>
      <c r="M1372">
        <v>135</v>
      </c>
    </row>
    <row r="1373" spans="1:13" x14ac:dyDescent="0.25">
      <c r="A1373" t="s">
        <v>60</v>
      </c>
      <c r="B1373" s="25">
        <v>45380</v>
      </c>
      <c r="C1373" t="s">
        <v>257</v>
      </c>
      <c r="D1373" t="s">
        <v>32</v>
      </c>
      <c r="E1373" t="s">
        <v>27</v>
      </c>
      <c r="F1373" t="s">
        <v>258</v>
      </c>
      <c r="G1373" s="30">
        <v>2.4</v>
      </c>
      <c r="H1373" t="s">
        <v>308</v>
      </c>
      <c r="J1373" t="s">
        <v>15</v>
      </c>
      <c r="K1373" t="s">
        <v>307</v>
      </c>
      <c r="L1373" s="26">
        <v>29380750</v>
      </c>
      <c r="M1373">
        <v>599</v>
      </c>
    </row>
    <row r="1374" spans="1:13" x14ac:dyDescent="0.25">
      <c r="A1374" t="s">
        <v>86</v>
      </c>
      <c r="B1374" s="25">
        <v>45251</v>
      </c>
      <c r="C1374" t="s">
        <v>257</v>
      </c>
      <c r="D1374" t="s">
        <v>32</v>
      </c>
      <c r="E1374" t="s">
        <v>27</v>
      </c>
      <c r="G1374" s="30">
        <v>2.4</v>
      </c>
      <c r="H1374" t="s">
        <v>308</v>
      </c>
      <c r="J1374" t="s">
        <v>15</v>
      </c>
      <c r="K1374" t="s">
        <v>307</v>
      </c>
      <c r="L1374" s="26">
        <v>4357000</v>
      </c>
      <c r="M1374">
        <v>210</v>
      </c>
    </row>
    <row r="1375" spans="1:13" x14ac:dyDescent="0.25">
      <c r="A1375" t="s">
        <v>101</v>
      </c>
      <c r="B1375" s="25">
        <v>45079</v>
      </c>
      <c r="C1375" t="s">
        <v>257</v>
      </c>
      <c r="D1375" t="s">
        <v>32</v>
      </c>
      <c r="E1375" t="s">
        <v>27</v>
      </c>
      <c r="F1375" t="s">
        <v>258</v>
      </c>
      <c r="G1375" s="30">
        <v>2.4</v>
      </c>
      <c r="H1375" t="s">
        <v>308</v>
      </c>
      <c r="J1375" t="s">
        <v>15</v>
      </c>
      <c r="K1375" t="s">
        <v>307</v>
      </c>
      <c r="L1375" s="26">
        <v>10023.75</v>
      </c>
      <c r="M1375">
        <v>1</v>
      </c>
    </row>
    <row r="1376" spans="1:13" x14ac:dyDescent="0.25">
      <c r="A1376" t="s">
        <v>63</v>
      </c>
      <c r="B1376" s="25">
        <v>45344</v>
      </c>
      <c r="C1376" t="s">
        <v>257</v>
      </c>
      <c r="D1376" t="s">
        <v>32</v>
      </c>
      <c r="E1376" t="s">
        <v>27</v>
      </c>
      <c r="F1376" t="s">
        <v>258</v>
      </c>
      <c r="G1376" s="30">
        <v>2.4</v>
      </c>
      <c r="H1376" t="s">
        <v>308</v>
      </c>
      <c r="J1376" t="s">
        <v>15</v>
      </c>
      <c r="K1376" t="s">
        <v>307</v>
      </c>
      <c r="L1376" s="26">
        <v>4680650</v>
      </c>
      <c r="M1376">
        <v>50</v>
      </c>
    </row>
    <row r="1377" spans="1:13" x14ac:dyDescent="0.25">
      <c r="A1377" t="s">
        <v>83</v>
      </c>
      <c r="B1377" s="25">
        <v>45252</v>
      </c>
      <c r="C1377" t="s">
        <v>257</v>
      </c>
      <c r="D1377" t="s">
        <v>32</v>
      </c>
      <c r="E1377" t="s">
        <v>27</v>
      </c>
      <c r="G1377" s="30">
        <v>2.4</v>
      </c>
      <c r="H1377" t="s">
        <v>308</v>
      </c>
      <c r="J1377" t="s">
        <v>15</v>
      </c>
      <c r="K1377" t="s">
        <v>307</v>
      </c>
      <c r="L1377" s="26">
        <v>11621500</v>
      </c>
      <c r="M1377">
        <v>702</v>
      </c>
    </row>
    <row r="1378" spans="1:13" x14ac:dyDescent="0.25">
      <c r="A1378" t="s">
        <v>104</v>
      </c>
      <c r="B1378" s="25">
        <v>45041</v>
      </c>
      <c r="C1378" t="s">
        <v>257</v>
      </c>
      <c r="D1378" t="s">
        <v>32</v>
      </c>
      <c r="E1378" t="s">
        <v>27</v>
      </c>
      <c r="G1378" s="30">
        <v>2.4</v>
      </c>
      <c r="H1378" t="s">
        <v>308</v>
      </c>
      <c r="J1378" t="s">
        <v>15</v>
      </c>
      <c r="K1378" t="s">
        <v>307</v>
      </c>
      <c r="L1378" s="26">
        <v>682300.8</v>
      </c>
      <c r="M1378">
        <v>28</v>
      </c>
    </row>
    <row r="1379" spans="1:13" x14ac:dyDescent="0.25">
      <c r="A1379" t="s">
        <v>54</v>
      </c>
      <c r="B1379" s="25">
        <v>45212</v>
      </c>
      <c r="C1379" t="s">
        <v>257</v>
      </c>
      <c r="D1379" t="s">
        <v>32</v>
      </c>
      <c r="E1379" t="s">
        <v>27</v>
      </c>
      <c r="G1379" s="30">
        <v>2.4</v>
      </c>
      <c r="H1379" t="s">
        <v>308</v>
      </c>
      <c r="J1379" t="s">
        <v>15</v>
      </c>
      <c r="K1379" t="s">
        <v>307</v>
      </c>
      <c r="L1379" s="26">
        <v>7929729</v>
      </c>
      <c r="M1379">
        <v>1300</v>
      </c>
    </row>
    <row r="1380" spans="1:13" x14ac:dyDescent="0.25">
      <c r="A1380" t="s">
        <v>50</v>
      </c>
      <c r="B1380" s="25">
        <v>45408</v>
      </c>
      <c r="C1380" t="s">
        <v>257</v>
      </c>
      <c r="D1380" t="s">
        <v>32</v>
      </c>
      <c r="E1380" t="s">
        <v>27</v>
      </c>
      <c r="G1380" s="30">
        <v>2.4</v>
      </c>
      <c r="H1380" t="s">
        <v>308</v>
      </c>
      <c r="J1380" t="s">
        <v>15</v>
      </c>
      <c r="K1380" t="s">
        <v>307</v>
      </c>
      <c r="L1380" s="26">
        <v>11207500</v>
      </c>
      <c r="M1380">
        <v>1940</v>
      </c>
    </row>
    <row r="1381" spans="1:13" x14ac:dyDescent="0.25">
      <c r="A1381" t="s">
        <v>209</v>
      </c>
      <c r="B1381" s="25">
        <v>45572</v>
      </c>
      <c r="C1381" t="s">
        <v>257</v>
      </c>
      <c r="D1381" t="s">
        <v>32</v>
      </c>
      <c r="E1381" t="s">
        <v>27</v>
      </c>
      <c r="G1381" s="30">
        <v>2.4</v>
      </c>
      <c r="H1381" t="s">
        <v>308</v>
      </c>
      <c r="J1381" t="s">
        <v>15</v>
      </c>
      <c r="K1381" t="s">
        <v>307</v>
      </c>
      <c r="L1381" s="26">
        <v>183875</v>
      </c>
      <c r="M1381">
        <v>17</v>
      </c>
    </row>
    <row r="1382" spans="1:13" x14ac:dyDescent="0.25">
      <c r="A1382" t="s">
        <v>69</v>
      </c>
      <c r="B1382" s="25">
        <v>45328</v>
      </c>
      <c r="C1382" t="s">
        <v>257</v>
      </c>
      <c r="D1382" t="s">
        <v>32</v>
      </c>
      <c r="E1382" t="s">
        <v>27</v>
      </c>
      <c r="G1382" s="30">
        <v>2.4</v>
      </c>
      <c r="H1382" t="s">
        <v>308</v>
      </c>
      <c r="J1382" t="s">
        <v>15</v>
      </c>
      <c r="K1382" t="s">
        <v>307</v>
      </c>
      <c r="L1382" s="26">
        <v>8375855</v>
      </c>
      <c r="M1382">
        <v>708</v>
      </c>
    </row>
    <row r="1383" spans="1:13" x14ac:dyDescent="0.25">
      <c r="A1383" t="s">
        <v>164</v>
      </c>
      <c r="B1383" s="25">
        <v>45478</v>
      </c>
      <c r="C1383" t="s">
        <v>257</v>
      </c>
      <c r="D1383" t="s">
        <v>32</v>
      </c>
      <c r="E1383" t="s">
        <v>27</v>
      </c>
      <c r="F1383" t="s">
        <v>258</v>
      </c>
      <c r="G1383" s="30">
        <v>2.5</v>
      </c>
      <c r="H1383" t="s">
        <v>308</v>
      </c>
      <c r="I1383">
        <v>2.5</v>
      </c>
      <c r="J1383" t="s">
        <v>228</v>
      </c>
      <c r="K1383" t="s">
        <v>314</v>
      </c>
      <c r="L1383" s="26">
        <v>1513400</v>
      </c>
      <c r="M1383">
        <v>1</v>
      </c>
    </row>
    <row r="1384" spans="1:13" x14ac:dyDescent="0.25">
      <c r="A1384" t="s">
        <v>172</v>
      </c>
      <c r="B1384" s="25">
        <v>45485</v>
      </c>
      <c r="C1384" t="s">
        <v>257</v>
      </c>
      <c r="D1384" t="s">
        <v>32</v>
      </c>
      <c r="E1384" t="s">
        <v>27</v>
      </c>
      <c r="F1384" t="s">
        <v>258</v>
      </c>
      <c r="G1384" s="30">
        <v>2.5</v>
      </c>
      <c r="H1384" t="s">
        <v>308</v>
      </c>
      <c r="I1384">
        <v>2.5</v>
      </c>
      <c r="J1384" t="s">
        <v>228</v>
      </c>
      <c r="K1384" t="s">
        <v>314</v>
      </c>
      <c r="L1384" s="26">
        <v>3519600</v>
      </c>
      <c r="M1384">
        <v>1</v>
      </c>
    </row>
    <row r="1385" spans="1:13" x14ac:dyDescent="0.25">
      <c r="A1385" t="s">
        <v>205</v>
      </c>
      <c r="B1385" s="25">
        <v>45566</v>
      </c>
      <c r="C1385" t="s">
        <v>257</v>
      </c>
      <c r="D1385" t="s">
        <v>32</v>
      </c>
      <c r="E1385" t="s">
        <v>27</v>
      </c>
      <c r="G1385" s="30">
        <v>2.5</v>
      </c>
      <c r="H1385" t="s">
        <v>308</v>
      </c>
      <c r="J1385" t="s">
        <v>15</v>
      </c>
      <c r="K1385" t="s">
        <v>307</v>
      </c>
      <c r="L1385" s="26">
        <v>413535</v>
      </c>
      <c r="M1385">
        <v>195</v>
      </c>
    </row>
    <row r="1386" spans="1:13" x14ac:dyDescent="0.25">
      <c r="A1386" t="s">
        <v>83</v>
      </c>
      <c r="B1386" s="25">
        <v>45468</v>
      </c>
      <c r="C1386" t="s">
        <v>257</v>
      </c>
      <c r="D1386" t="s">
        <v>32</v>
      </c>
      <c r="E1386" t="s">
        <v>27</v>
      </c>
      <c r="F1386" t="s">
        <v>258</v>
      </c>
      <c r="G1386" s="30">
        <v>2.5</v>
      </c>
      <c r="H1386" t="s">
        <v>308</v>
      </c>
      <c r="J1386" t="s">
        <v>15</v>
      </c>
      <c r="K1386" t="s">
        <v>307</v>
      </c>
      <c r="L1386" s="26">
        <v>19737270</v>
      </c>
      <c r="M1386">
        <v>83</v>
      </c>
    </row>
    <row r="1387" spans="1:13" x14ac:dyDescent="0.25">
      <c r="A1387" t="s">
        <v>54</v>
      </c>
      <c r="B1387" s="25">
        <v>45401</v>
      </c>
      <c r="C1387" t="s">
        <v>257</v>
      </c>
      <c r="D1387" t="s">
        <v>32</v>
      </c>
      <c r="E1387" t="s">
        <v>27</v>
      </c>
      <c r="G1387" s="30">
        <v>2.5</v>
      </c>
      <c r="H1387" t="s">
        <v>308</v>
      </c>
      <c r="J1387" t="s">
        <v>15</v>
      </c>
      <c r="K1387" t="s">
        <v>307</v>
      </c>
      <c r="L1387" s="26">
        <v>5028300</v>
      </c>
      <c r="M1387">
        <v>835</v>
      </c>
    </row>
    <row r="1388" spans="1:13" x14ac:dyDescent="0.25">
      <c r="A1388" t="s">
        <v>211</v>
      </c>
      <c r="B1388" s="25">
        <v>45582</v>
      </c>
      <c r="C1388" t="s">
        <v>257</v>
      </c>
      <c r="D1388" t="s">
        <v>32</v>
      </c>
      <c r="E1388" t="s">
        <v>27</v>
      </c>
      <c r="G1388" s="30">
        <v>2.5</v>
      </c>
      <c r="H1388" t="s">
        <v>308</v>
      </c>
      <c r="J1388" t="s">
        <v>15</v>
      </c>
      <c r="K1388" t="s">
        <v>307</v>
      </c>
      <c r="L1388" s="26">
        <v>1122100</v>
      </c>
      <c r="M1388">
        <v>323</v>
      </c>
    </row>
    <row r="1389" spans="1:13" x14ac:dyDescent="0.25">
      <c r="A1389" t="s">
        <v>60</v>
      </c>
      <c r="B1389" s="25">
        <v>45380</v>
      </c>
      <c r="C1389" t="s">
        <v>257</v>
      </c>
      <c r="D1389" t="s">
        <v>32</v>
      </c>
      <c r="E1389" t="s">
        <v>27</v>
      </c>
      <c r="G1389" s="30">
        <v>2.5</v>
      </c>
      <c r="H1389" t="s">
        <v>308</v>
      </c>
      <c r="J1389" t="s">
        <v>15</v>
      </c>
      <c r="K1389" t="s">
        <v>307</v>
      </c>
      <c r="L1389" s="26">
        <v>10763375</v>
      </c>
      <c r="M1389">
        <v>1585</v>
      </c>
    </row>
    <row r="1390" spans="1:13" x14ac:dyDescent="0.25">
      <c r="A1390" t="s">
        <v>172</v>
      </c>
      <c r="B1390" s="25">
        <v>45485</v>
      </c>
      <c r="C1390" t="s">
        <v>257</v>
      </c>
      <c r="D1390" t="s">
        <v>32</v>
      </c>
      <c r="E1390" t="s">
        <v>27</v>
      </c>
      <c r="G1390" s="30">
        <v>2.5</v>
      </c>
      <c r="H1390" t="s">
        <v>308</v>
      </c>
      <c r="J1390" t="s">
        <v>15</v>
      </c>
      <c r="K1390" t="s">
        <v>307</v>
      </c>
      <c r="L1390" s="26">
        <v>949200</v>
      </c>
      <c r="M1390">
        <v>98</v>
      </c>
    </row>
    <row r="1391" spans="1:13" x14ac:dyDescent="0.25">
      <c r="A1391" t="s">
        <v>209</v>
      </c>
      <c r="B1391" s="25">
        <v>45572</v>
      </c>
      <c r="C1391" t="s">
        <v>257</v>
      </c>
      <c r="D1391" t="s">
        <v>32</v>
      </c>
      <c r="E1391" t="s">
        <v>27</v>
      </c>
      <c r="F1391" t="s">
        <v>258</v>
      </c>
      <c r="G1391" s="30">
        <v>2.5</v>
      </c>
      <c r="H1391" t="s">
        <v>308</v>
      </c>
      <c r="J1391" t="s">
        <v>15</v>
      </c>
      <c r="K1391" t="s">
        <v>307</v>
      </c>
      <c r="L1391" s="26">
        <v>3985000</v>
      </c>
      <c r="M1391">
        <v>24</v>
      </c>
    </row>
    <row r="1392" spans="1:13" x14ac:dyDescent="0.25">
      <c r="A1392" t="s">
        <v>92</v>
      </c>
      <c r="B1392" s="25">
        <v>45198</v>
      </c>
      <c r="C1392" t="s">
        <v>257</v>
      </c>
      <c r="D1392" t="s">
        <v>32</v>
      </c>
      <c r="E1392" t="s">
        <v>27</v>
      </c>
      <c r="G1392" s="30">
        <v>2.5</v>
      </c>
      <c r="H1392" t="s">
        <v>308</v>
      </c>
      <c r="J1392" t="s">
        <v>15</v>
      </c>
      <c r="K1392" t="s">
        <v>307</v>
      </c>
      <c r="L1392" s="26">
        <v>8209296</v>
      </c>
      <c r="M1392">
        <v>260</v>
      </c>
    </row>
    <row r="1393" spans="1:13" x14ac:dyDescent="0.25">
      <c r="A1393" t="s">
        <v>209</v>
      </c>
      <c r="B1393" s="25">
        <v>45572</v>
      </c>
      <c r="C1393" t="s">
        <v>257</v>
      </c>
      <c r="D1393" t="s">
        <v>32</v>
      </c>
      <c r="E1393" t="s">
        <v>27</v>
      </c>
      <c r="G1393" s="30">
        <v>2.5</v>
      </c>
      <c r="H1393" t="s">
        <v>308</v>
      </c>
      <c r="J1393" t="s">
        <v>15</v>
      </c>
      <c r="K1393" t="s">
        <v>307</v>
      </c>
      <c r="L1393" s="26">
        <v>411000</v>
      </c>
      <c r="M1393">
        <v>33</v>
      </c>
    </row>
    <row r="1394" spans="1:13" x14ac:dyDescent="0.25">
      <c r="A1394" t="s">
        <v>175</v>
      </c>
      <c r="B1394" s="25">
        <v>45503</v>
      </c>
      <c r="C1394" t="s">
        <v>257</v>
      </c>
      <c r="D1394" t="s">
        <v>32</v>
      </c>
      <c r="E1394" t="s">
        <v>27</v>
      </c>
      <c r="G1394" s="30">
        <v>2.5</v>
      </c>
      <c r="H1394" t="s">
        <v>308</v>
      </c>
      <c r="J1394" t="s">
        <v>15</v>
      </c>
      <c r="K1394" t="s">
        <v>307</v>
      </c>
      <c r="L1394" s="26">
        <v>30846</v>
      </c>
      <c r="M1394">
        <v>14</v>
      </c>
    </row>
    <row r="1395" spans="1:13" x14ac:dyDescent="0.25">
      <c r="A1395" t="s">
        <v>69</v>
      </c>
      <c r="B1395" s="25">
        <v>45328</v>
      </c>
      <c r="C1395" t="s">
        <v>257</v>
      </c>
      <c r="D1395" t="s">
        <v>32</v>
      </c>
      <c r="E1395" t="s">
        <v>27</v>
      </c>
      <c r="F1395" t="s">
        <v>258</v>
      </c>
      <c r="G1395" s="30">
        <v>2.5</v>
      </c>
      <c r="H1395" t="s">
        <v>308</v>
      </c>
      <c r="J1395" t="s">
        <v>15</v>
      </c>
      <c r="K1395" t="s">
        <v>307</v>
      </c>
      <c r="L1395" s="26">
        <v>8415075</v>
      </c>
      <c r="M1395">
        <v>109</v>
      </c>
    </row>
    <row r="1396" spans="1:13" x14ac:dyDescent="0.25">
      <c r="A1396" t="s">
        <v>50</v>
      </c>
      <c r="B1396" s="25">
        <v>45408</v>
      </c>
      <c r="C1396" t="s">
        <v>257</v>
      </c>
      <c r="D1396" t="s">
        <v>32</v>
      </c>
      <c r="E1396" t="s">
        <v>27</v>
      </c>
      <c r="F1396" t="s">
        <v>258</v>
      </c>
      <c r="G1396" s="30">
        <v>2.5</v>
      </c>
      <c r="H1396" t="s">
        <v>308</v>
      </c>
      <c r="J1396" t="s">
        <v>15</v>
      </c>
      <c r="K1396" t="s">
        <v>307</v>
      </c>
      <c r="L1396" s="26">
        <v>52357500</v>
      </c>
      <c r="M1396">
        <v>713</v>
      </c>
    </row>
    <row r="1397" spans="1:13" x14ac:dyDescent="0.25">
      <c r="A1397" t="s">
        <v>69</v>
      </c>
      <c r="B1397" s="25">
        <v>45328</v>
      </c>
      <c r="C1397" t="s">
        <v>257</v>
      </c>
      <c r="D1397" t="s">
        <v>32</v>
      </c>
      <c r="E1397" t="s">
        <v>27</v>
      </c>
      <c r="G1397" s="30">
        <v>2.5</v>
      </c>
      <c r="H1397" t="s">
        <v>308</v>
      </c>
      <c r="J1397" t="s">
        <v>15</v>
      </c>
      <c r="K1397" t="s">
        <v>307</v>
      </c>
      <c r="L1397" s="26">
        <v>6089170</v>
      </c>
      <c r="M1397">
        <v>534</v>
      </c>
    </row>
    <row r="1398" spans="1:13" x14ac:dyDescent="0.25">
      <c r="A1398" t="s">
        <v>57</v>
      </c>
      <c r="B1398" s="25">
        <v>45394</v>
      </c>
      <c r="C1398" t="s">
        <v>257</v>
      </c>
      <c r="D1398" t="s">
        <v>32</v>
      </c>
      <c r="E1398" t="s">
        <v>27</v>
      </c>
      <c r="G1398" s="30">
        <v>2.5</v>
      </c>
      <c r="H1398" t="s">
        <v>308</v>
      </c>
      <c r="J1398" t="s">
        <v>15</v>
      </c>
      <c r="K1398" t="s">
        <v>307</v>
      </c>
      <c r="L1398" s="26">
        <v>6204000</v>
      </c>
      <c r="M1398">
        <v>685</v>
      </c>
    </row>
    <row r="1399" spans="1:13" x14ac:dyDescent="0.25">
      <c r="A1399" t="s">
        <v>63</v>
      </c>
      <c r="B1399" s="25">
        <v>45344</v>
      </c>
      <c r="C1399" t="s">
        <v>257</v>
      </c>
      <c r="D1399" t="s">
        <v>32</v>
      </c>
      <c r="E1399" t="s">
        <v>27</v>
      </c>
      <c r="G1399" s="30">
        <v>2.5</v>
      </c>
      <c r="H1399" t="s">
        <v>308</v>
      </c>
      <c r="J1399" t="s">
        <v>15</v>
      </c>
      <c r="K1399" t="s">
        <v>307</v>
      </c>
      <c r="L1399" s="26">
        <v>2996300</v>
      </c>
      <c r="M1399">
        <v>121</v>
      </c>
    </row>
    <row r="1400" spans="1:13" x14ac:dyDescent="0.25">
      <c r="A1400" t="s">
        <v>72</v>
      </c>
      <c r="B1400" s="25">
        <v>45288</v>
      </c>
      <c r="C1400" t="s">
        <v>257</v>
      </c>
      <c r="D1400" t="s">
        <v>32</v>
      </c>
      <c r="E1400" t="s">
        <v>27</v>
      </c>
      <c r="F1400" t="s">
        <v>258</v>
      </c>
      <c r="G1400" s="30">
        <v>2.5</v>
      </c>
      <c r="H1400" t="s">
        <v>308</v>
      </c>
      <c r="J1400" t="s">
        <v>15</v>
      </c>
      <c r="K1400" t="s">
        <v>307</v>
      </c>
      <c r="L1400" s="26">
        <v>455750</v>
      </c>
      <c r="M1400">
        <v>15</v>
      </c>
    </row>
    <row r="1401" spans="1:13" x14ac:dyDescent="0.25">
      <c r="A1401" t="s">
        <v>205</v>
      </c>
      <c r="B1401" s="25">
        <v>45566</v>
      </c>
      <c r="C1401" t="s">
        <v>257</v>
      </c>
      <c r="D1401" t="s">
        <v>32</v>
      </c>
      <c r="E1401" t="s">
        <v>27</v>
      </c>
      <c r="F1401" t="s">
        <v>258</v>
      </c>
      <c r="G1401" s="30">
        <v>2.5</v>
      </c>
      <c r="H1401" t="s">
        <v>308</v>
      </c>
      <c r="J1401" t="s">
        <v>15</v>
      </c>
      <c r="K1401" t="s">
        <v>307</v>
      </c>
      <c r="L1401" s="26">
        <v>3654365</v>
      </c>
      <c r="M1401">
        <v>118</v>
      </c>
    </row>
    <row r="1402" spans="1:13" x14ac:dyDescent="0.25">
      <c r="A1402" t="s">
        <v>217</v>
      </c>
      <c r="B1402" s="25">
        <v>45595</v>
      </c>
      <c r="C1402" t="s">
        <v>257</v>
      </c>
      <c r="D1402" t="s">
        <v>32</v>
      </c>
      <c r="E1402" t="s">
        <v>27</v>
      </c>
      <c r="G1402" s="30">
        <v>2.5</v>
      </c>
      <c r="H1402" t="s">
        <v>308</v>
      </c>
      <c r="J1402" t="s">
        <v>15</v>
      </c>
      <c r="K1402" t="s">
        <v>307</v>
      </c>
      <c r="L1402" s="26">
        <v>5950</v>
      </c>
      <c r="M1402">
        <v>2</v>
      </c>
    </row>
    <row r="1403" spans="1:13" x14ac:dyDescent="0.25">
      <c r="A1403" t="s">
        <v>86</v>
      </c>
      <c r="B1403" s="25">
        <v>45251</v>
      </c>
      <c r="C1403" t="s">
        <v>257</v>
      </c>
      <c r="D1403" t="s">
        <v>32</v>
      </c>
      <c r="E1403" t="s">
        <v>27</v>
      </c>
      <c r="F1403" t="s">
        <v>258</v>
      </c>
      <c r="G1403" s="30">
        <v>2.5</v>
      </c>
      <c r="H1403" t="s">
        <v>308</v>
      </c>
      <c r="J1403" t="s">
        <v>15</v>
      </c>
      <c r="K1403" t="s">
        <v>307</v>
      </c>
      <c r="L1403" s="26">
        <v>4720250</v>
      </c>
      <c r="M1403">
        <v>43</v>
      </c>
    </row>
    <row r="1404" spans="1:13" x14ac:dyDescent="0.25">
      <c r="A1404" t="s">
        <v>74</v>
      </c>
      <c r="B1404" s="25">
        <v>45275</v>
      </c>
      <c r="C1404" t="s">
        <v>257</v>
      </c>
      <c r="D1404" t="s">
        <v>32</v>
      </c>
      <c r="E1404" t="s">
        <v>27</v>
      </c>
      <c r="G1404" s="30">
        <v>2.5</v>
      </c>
      <c r="H1404" t="s">
        <v>308</v>
      </c>
      <c r="J1404" t="s">
        <v>15</v>
      </c>
      <c r="K1404" t="s">
        <v>307</v>
      </c>
      <c r="L1404" s="26">
        <v>18985350</v>
      </c>
      <c r="M1404">
        <v>843</v>
      </c>
    </row>
    <row r="1405" spans="1:13" x14ac:dyDescent="0.25">
      <c r="A1405" t="s">
        <v>89</v>
      </c>
      <c r="B1405" s="25">
        <v>45232</v>
      </c>
      <c r="C1405" t="s">
        <v>257</v>
      </c>
      <c r="D1405" t="s">
        <v>32</v>
      </c>
      <c r="E1405" t="s">
        <v>27</v>
      </c>
      <c r="F1405" t="s">
        <v>258</v>
      </c>
      <c r="G1405" s="30">
        <v>2.5</v>
      </c>
      <c r="H1405" t="s">
        <v>308</v>
      </c>
      <c r="J1405" t="s">
        <v>15</v>
      </c>
      <c r="K1405" t="s">
        <v>307</v>
      </c>
      <c r="L1405" s="26">
        <v>28588950</v>
      </c>
      <c r="M1405">
        <v>134</v>
      </c>
    </row>
    <row r="1406" spans="1:13" x14ac:dyDescent="0.25">
      <c r="A1406" t="s">
        <v>50</v>
      </c>
      <c r="B1406" s="25">
        <v>45408</v>
      </c>
      <c r="C1406" t="s">
        <v>257</v>
      </c>
      <c r="D1406" t="s">
        <v>32</v>
      </c>
      <c r="E1406" t="s">
        <v>27</v>
      </c>
      <c r="G1406" s="30">
        <v>2.5</v>
      </c>
      <c r="H1406" t="s">
        <v>308</v>
      </c>
      <c r="J1406" t="s">
        <v>15</v>
      </c>
      <c r="K1406" t="s">
        <v>307</v>
      </c>
      <c r="L1406" s="26">
        <v>12847500</v>
      </c>
      <c r="M1406">
        <v>2458</v>
      </c>
    </row>
    <row r="1407" spans="1:13" x14ac:dyDescent="0.25">
      <c r="A1407" t="s">
        <v>63</v>
      </c>
      <c r="B1407" s="25">
        <v>45344</v>
      </c>
      <c r="C1407" t="s">
        <v>257</v>
      </c>
      <c r="D1407" t="s">
        <v>32</v>
      </c>
      <c r="E1407" t="s">
        <v>27</v>
      </c>
      <c r="F1407" t="s">
        <v>258</v>
      </c>
      <c r="G1407" s="30">
        <v>2.5</v>
      </c>
      <c r="H1407" t="s">
        <v>308</v>
      </c>
      <c r="J1407" t="s">
        <v>15</v>
      </c>
      <c r="K1407" t="s">
        <v>307</v>
      </c>
      <c r="L1407" s="26">
        <v>4631250</v>
      </c>
      <c r="M1407">
        <v>43</v>
      </c>
    </row>
    <row r="1408" spans="1:13" x14ac:dyDescent="0.25">
      <c r="A1408" t="s">
        <v>30</v>
      </c>
      <c r="B1408" s="25">
        <v>45447</v>
      </c>
      <c r="C1408" t="s">
        <v>257</v>
      </c>
      <c r="D1408" t="s">
        <v>32</v>
      </c>
      <c r="E1408" t="s">
        <v>27</v>
      </c>
      <c r="G1408" s="30">
        <v>2.5</v>
      </c>
      <c r="H1408" t="s">
        <v>308</v>
      </c>
      <c r="J1408" t="s">
        <v>15</v>
      </c>
      <c r="K1408" t="s">
        <v>307</v>
      </c>
      <c r="L1408" s="26">
        <v>3805800</v>
      </c>
      <c r="M1408">
        <v>411</v>
      </c>
    </row>
    <row r="1409" spans="1:13" x14ac:dyDescent="0.25">
      <c r="A1409" t="s">
        <v>66</v>
      </c>
      <c r="B1409" s="25">
        <v>45335</v>
      </c>
      <c r="C1409" t="s">
        <v>257</v>
      </c>
      <c r="D1409" t="s">
        <v>32</v>
      </c>
      <c r="E1409" t="s">
        <v>27</v>
      </c>
      <c r="F1409" t="s">
        <v>258</v>
      </c>
      <c r="G1409" s="30">
        <v>2.5</v>
      </c>
      <c r="H1409" t="s">
        <v>308</v>
      </c>
      <c r="J1409" t="s">
        <v>15</v>
      </c>
      <c r="K1409" t="s">
        <v>307</v>
      </c>
      <c r="L1409" s="26">
        <v>10795500</v>
      </c>
      <c r="M1409">
        <v>451</v>
      </c>
    </row>
    <row r="1410" spans="1:13" x14ac:dyDescent="0.25">
      <c r="A1410" t="s">
        <v>211</v>
      </c>
      <c r="B1410" s="25">
        <v>45582</v>
      </c>
      <c r="C1410" t="s">
        <v>257</v>
      </c>
      <c r="D1410" t="s">
        <v>32</v>
      </c>
      <c r="E1410" t="s">
        <v>27</v>
      </c>
      <c r="F1410" t="s">
        <v>258</v>
      </c>
      <c r="G1410" s="30">
        <v>2.5</v>
      </c>
      <c r="H1410" t="s">
        <v>308</v>
      </c>
      <c r="J1410" t="s">
        <v>15</v>
      </c>
      <c r="K1410" t="s">
        <v>307</v>
      </c>
      <c r="L1410" s="26">
        <v>5227600</v>
      </c>
      <c r="M1410">
        <v>129</v>
      </c>
    </row>
    <row r="1411" spans="1:13" x14ac:dyDescent="0.25">
      <c r="A1411" t="s">
        <v>164</v>
      </c>
      <c r="B1411" s="25">
        <v>45478</v>
      </c>
      <c r="C1411" t="s">
        <v>257</v>
      </c>
      <c r="D1411" t="s">
        <v>32</v>
      </c>
      <c r="E1411" t="s">
        <v>27</v>
      </c>
      <c r="G1411" s="30">
        <v>2.5</v>
      </c>
      <c r="H1411" t="s">
        <v>308</v>
      </c>
      <c r="J1411" t="s">
        <v>15</v>
      </c>
      <c r="K1411" t="s">
        <v>307</v>
      </c>
      <c r="L1411" s="26">
        <v>3126200</v>
      </c>
      <c r="M1411">
        <v>703</v>
      </c>
    </row>
    <row r="1412" spans="1:13" x14ac:dyDescent="0.25">
      <c r="A1412" t="s">
        <v>80</v>
      </c>
      <c r="B1412" s="25">
        <v>45260</v>
      </c>
      <c r="C1412" t="s">
        <v>257</v>
      </c>
      <c r="D1412" t="s">
        <v>32</v>
      </c>
      <c r="E1412" t="s">
        <v>27</v>
      </c>
      <c r="F1412" t="s">
        <v>258</v>
      </c>
      <c r="G1412" s="30">
        <v>2.5</v>
      </c>
      <c r="H1412" t="s">
        <v>308</v>
      </c>
      <c r="J1412" t="s">
        <v>15</v>
      </c>
      <c r="K1412" t="s">
        <v>307</v>
      </c>
      <c r="L1412" s="26">
        <v>18398700</v>
      </c>
      <c r="M1412">
        <v>63</v>
      </c>
    </row>
    <row r="1413" spans="1:13" x14ac:dyDescent="0.25">
      <c r="A1413" t="s">
        <v>60</v>
      </c>
      <c r="B1413" s="25">
        <v>45380</v>
      </c>
      <c r="C1413" t="s">
        <v>257</v>
      </c>
      <c r="D1413" t="s">
        <v>32</v>
      </c>
      <c r="E1413" t="s">
        <v>27</v>
      </c>
      <c r="F1413" t="s">
        <v>258</v>
      </c>
      <c r="G1413" s="30">
        <v>2.5</v>
      </c>
      <c r="H1413" t="s">
        <v>308</v>
      </c>
      <c r="J1413" t="s">
        <v>15</v>
      </c>
      <c r="K1413" t="s">
        <v>307</v>
      </c>
      <c r="L1413" s="26">
        <v>26873000</v>
      </c>
      <c r="M1413">
        <v>486</v>
      </c>
    </row>
    <row r="1414" spans="1:13" x14ac:dyDescent="0.25">
      <c r="A1414" t="s">
        <v>172</v>
      </c>
      <c r="B1414" s="25">
        <v>45485</v>
      </c>
      <c r="C1414" t="s">
        <v>257</v>
      </c>
      <c r="D1414" t="s">
        <v>32</v>
      </c>
      <c r="E1414" t="s">
        <v>27</v>
      </c>
      <c r="F1414" t="s">
        <v>258</v>
      </c>
      <c r="G1414" s="30">
        <v>2.5</v>
      </c>
      <c r="H1414" t="s">
        <v>308</v>
      </c>
      <c r="J1414" t="s">
        <v>15</v>
      </c>
      <c r="K1414" t="s">
        <v>307</v>
      </c>
      <c r="L1414" s="26">
        <v>2234800</v>
      </c>
      <c r="M1414">
        <v>32</v>
      </c>
    </row>
    <row r="1415" spans="1:13" x14ac:dyDescent="0.25">
      <c r="A1415" t="s">
        <v>54</v>
      </c>
      <c r="B1415" s="25">
        <v>45401</v>
      </c>
      <c r="C1415" t="s">
        <v>257</v>
      </c>
      <c r="D1415" t="s">
        <v>32</v>
      </c>
      <c r="E1415" t="s">
        <v>27</v>
      </c>
      <c r="F1415" t="s">
        <v>258</v>
      </c>
      <c r="G1415" s="30">
        <v>2.5</v>
      </c>
      <c r="H1415" t="s">
        <v>308</v>
      </c>
      <c r="J1415" t="s">
        <v>15</v>
      </c>
      <c r="K1415" t="s">
        <v>307</v>
      </c>
      <c r="L1415" s="26">
        <v>21094440</v>
      </c>
      <c r="M1415">
        <v>266</v>
      </c>
    </row>
    <row r="1416" spans="1:13" x14ac:dyDescent="0.25">
      <c r="A1416" t="s">
        <v>83</v>
      </c>
      <c r="B1416" s="25">
        <v>45468</v>
      </c>
      <c r="C1416" t="s">
        <v>257</v>
      </c>
      <c r="D1416" t="s">
        <v>32</v>
      </c>
      <c r="E1416" t="s">
        <v>27</v>
      </c>
      <c r="G1416" s="30">
        <v>2.5</v>
      </c>
      <c r="H1416" t="s">
        <v>308</v>
      </c>
      <c r="J1416" t="s">
        <v>15</v>
      </c>
      <c r="K1416" t="s">
        <v>307</v>
      </c>
      <c r="L1416" s="26">
        <v>3746250</v>
      </c>
      <c r="M1416">
        <v>207</v>
      </c>
    </row>
    <row r="1417" spans="1:13" x14ac:dyDescent="0.25">
      <c r="A1417" t="s">
        <v>74</v>
      </c>
      <c r="B1417" s="25">
        <v>45275</v>
      </c>
      <c r="C1417" t="s">
        <v>257</v>
      </c>
      <c r="D1417" t="s">
        <v>32</v>
      </c>
      <c r="E1417" t="s">
        <v>27</v>
      </c>
      <c r="F1417" t="s">
        <v>258</v>
      </c>
      <c r="G1417" s="30">
        <v>2.5</v>
      </c>
      <c r="H1417" t="s">
        <v>308</v>
      </c>
      <c r="J1417" t="s">
        <v>15</v>
      </c>
      <c r="K1417" t="s">
        <v>307</v>
      </c>
      <c r="L1417" s="26">
        <v>20839150</v>
      </c>
      <c r="M1417">
        <v>348</v>
      </c>
    </row>
    <row r="1418" spans="1:13" x14ac:dyDescent="0.25">
      <c r="A1418" t="s">
        <v>101</v>
      </c>
      <c r="B1418" s="25">
        <v>45079</v>
      </c>
      <c r="C1418" t="s">
        <v>257</v>
      </c>
      <c r="D1418" t="s">
        <v>32</v>
      </c>
      <c r="E1418" t="s">
        <v>27</v>
      </c>
      <c r="F1418" t="s">
        <v>258</v>
      </c>
      <c r="G1418" s="30">
        <v>2.5</v>
      </c>
      <c r="H1418" t="s">
        <v>308</v>
      </c>
      <c r="J1418" t="s">
        <v>15</v>
      </c>
      <c r="K1418" t="s">
        <v>307</v>
      </c>
      <c r="L1418" s="26">
        <v>5737776.75</v>
      </c>
      <c r="M1418">
        <v>5</v>
      </c>
    </row>
    <row r="1419" spans="1:13" x14ac:dyDescent="0.25">
      <c r="A1419" t="s">
        <v>89</v>
      </c>
      <c r="B1419" s="25">
        <v>45232</v>
      </c>
      <c r="C1419" t="s">
        <v>257</v>
      </c>
      <c r="D1419" t="s">
        <v>32</v>
      </c>
      <c r="E1419" t="s">
        <v>27</v>
      </c>
      <c r="G1419" s="30">
        <v>2.5</v>
      </c>
      <c r="H1419" t="s">
        <v>308</v>
      </c>
      <c r="J1419" t="s">
        <v>15</v>
      </c>
      <c r="K1419" t="s">
        <v>307</v>
      </c>
      <c r="L1419" s="26">
        <v>11772000</v>
      </c>
      <c r="M1419">
        <v>482</v>
      </c>
    </row>
    <row r="1420" spans="1:13" x14ac:dyDescent="0.25">
      <c r="A1420" t="s">
        <v>104</v>
      </c>
      <c r="B1420" s="25">
        <v>45041</v>
      </c>
      <c r="C1420" t="s">
        <v>257</v>
      </c>
      <c r="D1420" t="s">
        <v>32</v>
      </c>
      <c r="E1420" t="s">
        <v>27</v>
      </c>
      <c r="F1420" t="s">
        <v>258</v>
      </c>
      <c r="G1420" s="30">
        <v>2.5</v>
      </c>
      <c r="H1420" t="s">
        <v>308</v>
      </c>
      <c r="J1420" t="s">
        <v>15</v>
      </c>
      <c r="K1420" t="s">
        <v>307</v>
      </c>
      <c r="L1420" s="26">
        <v>1415380.8</v>
      </c>
      <c r="M1420">
        <v>25</v>
      </c>
    </row>
    <row r="1421" spans="1:13" x14ac:dyDescent="0.25">
      <c r="A1421" t="s">
        <v>164</v>
      </c>
      <c r="B1421" s="25">
        <v>45478</v>
      </c>
      <c r="C1421" t="s">
        <v>257</v>
      </c>
      <c r="D1421" t="s">
        <v>32</v>
      </c>
      <c r="E1421" t="s">
        <v>27</v>
      </c>
      <c r="F1421" t="s">
        <v>258</v>
      </c>
      <c r="G1421" s="30">
        <v>2.5</v>
      </c>
      <c r="H1421" t="s">
        <v>308</v>
      </c>
      <c r="J1421" t="s">
        <v>15</v>
      </c>
      <c r="K1421" t="s">
        <v>307</v>
      </c>
      <c r="L1421" s="26">
        <v>28666200</v>
      </c>
      <c r="M1421">
        <v>125</v>
      </c>
    </row>
    <row r="1422" spans="1:13" x14ac:dyDescent="0.25">
      <c r="A1422" t="s">
        <v>77</v>
      </c>
      <c r="B1422" s="25">
        <v>45267</v>
      </c>
      <c r="C1422" t="s">
        <v>257</v>
      </c>
      <c r="D1422" t="s">
        <v>32</v>
      </c>
      <c r="E1422" t="s">
        <v>27</v>
      </c>
      <c r="G1422" s="30">
        <v>2.5</v>
      </c>
      <c r="H1422" t="s">
        <v>308</v>
      </c>
      <c r="J1422" t="s">
        <v>15</v>
      </c>
      <c r="K1422" t="s">
        <v>307</v>
      </c>
      <c r="L1422" s="26">
        <v>2469600</v>
      </c>
      <c r="M1422">
        <v>77</v>
      </c>
    </row>
    <row r="1423" spans="1:13" x14ac:dyDescent="0.25">
      <c r="A1423" t="s">
        <v>92</v>
      </c>
      <c r="B1423" s="25">
        <v>45198</v>
      </c>
      <c r="C1423" t="s">
        <v>257</v>
      </c>
      <c r="D1423" t="s">
        <v>32</v>
      </c>
      <c r="E1423" t="s">
        <v>27</v>
      </c>
      <c r="F1423" t="s">
        <v>258</v>
      </c>
      <c r="G1423" s="30">
        <v>2.5</v>
      </c>
      <c r="H1423" t="s">
        <v>308</v>
      </c>
      <c r="J1423" t="s">
        <v>15</v>
      </c>
      <c r="K1423" t="s">
        <v>307</v>
      </c>
      <c r="L1423" s="26">
        <v>32351688</v>
      </c>
      <c r="M1423">
        <v>114</v>
      </c>
    </row>
    <row r="1424" spans="1:13" x14ac:dyDescent="0.25">
      <c r="A1424" t="s">
        <v>72</v>
      </c>
      <c r="B1424" s="25">
        <v>45288</v>
      </c>
      <c r="C1424" t="s">
        <v>257</v>
      </c>
      <c r="D1424" t="s">
        <v>32</v>
      </c>
      <c r="E1424" t="s">
        <v>27</v>
      </c>
      <c r="G1424" s="30">
        <v>2.5</v>
      </c>
      <c r="H1424" t="s">
        <v>308</v>
      </c>
      <c r="J1424" t="s">
        <v>15</v>
      </c>
      <c r="K1424" t="s">
        <v>307</v>
      </c>
      <c r="L1424" s="26">
        <v>1622500</v>
      </c>
      <c r="M1424">
        <v>33</v>
      </c>
    </row>
    <row r="1425" spans="1:13" x14ac:dyDescent="0.25">
      <c r="A1425" t="s">
        <v>217</v>
      </c>
      <c r="B1425" s="25">
        <v>45595</v>
      </c>
      <c r="C1425" t="s">
        <v>257</v>
      </c>
      <c r="D1425" t="s">
        <v>32</v>
      </c>
      <c r="E1425" t="s">
        <v>27</v>
      </c>
      <c r="F1425" t="s">
        <v>258</v>
      </c>
      <c r="G1425" s="30">
        <v>2.5</v>
      </c>
      <c r="H1425" t="s">
        <v>308</v>
      </c>
      <c r="J1425" t="s">
        <v>15</v>
      </c>
      <c r="K1425" t="s">
        <v>307</v>
      </c>
      <c r="L1425" s="26">
        <v>45900</v>
      </c>
      <c r="M1425">
        <v>1</v>
      </c>
    </row>
    <row r="1426" spans="1:13" x14ac:dyDescent="0.25">
      <c r="A1426" t="s">
        <v>77</v>
      </c>
      <c r="B1426" s="25">
        <v>45267</v>
      </c>
      <c r="C1426" t="s">
        <v>257</v>
      </c>
      <c r="D1426" t="s">
        <v>32</v>
      </c>
      <c r="E1426" t="s">
        <v>27</v>
      </c>
      <c r="F1426" t="s">
        <v>258</v>
      </c>
      <c r="G1426" s="30">
        <v>2.5</v>
      </c>
      <c r="H1426" t="s">
        <v>308</v>
      </c>
      <c r="J1426" t="s">
        <v>15</v>
      </c>
      <c r="K1426" t="s">
        <v>307</v>
      </c>
      <c r="L1426" s="26">
        <v>4067000</v>
      </c>
      <c r="M1426">
        <v>25</v>
      </c>
    </row>
    <row r="1427" spans="1:13" x14ac:dyDescent="0.25">
      <c r="A1427" t="s">
        <v>83</v>
      </c>
      <c r="B1427" s="25">
        <v>45252</v>
      </c>
      <c r="C1427" t="s">
        <v>257</v>
      </c>
      <c r="D1427" t="s">
        <v>32</v>
      </c>
      <c r="E1427" t="s">
        <v>27</v>
      </c>
      <c r="F1427" t="s">
        <v>258</v>
      </c>
      <c r="G1427" s="30">
        <v>2.5</v>
      </c>
      <c r="H1427" t="s">
        <v>308</v>
      </c>
      <c r="J1427" t="s">
        <v>15</v>
      </c>
      <c r="K1427" t="s">
        <v>307</v>
      </c>
      <c r="L1427" s="26">
        <v>21890550</v>
      </c>
      <c r="M1427">
        <v>211</v>
      </c>
    </row>
    <row r="1428" spans="1:13" x14ac:dyDescent="0.25">
      <c r="A1428" t="s">
        <v>54</v>
      </c>
      <c r="B1428" s="25">
        <v>45212</v>
      </c>
      <c r="C1428" t="s">
        <v>257</v>
      </c>
      <c r="D1428" t="s">
        <v>32</v>
      </c>
      <c r="E1428" t="s">
        <v>27</v>
      </c>
      <c r="F1428" t="s">
        <v>258</v>
      </c>
      <c r="G1428" s="30">
        <v>2.5</v>
      </c>
      <c r="H1428" t="s">
        <v>308</v>
      </c>
      <c r="J1428" t="s">
        <v>15</v>
      </c>
      <c r="K1428" t="s">
        <v>307</v>
      </c>
      <c r="L1428" s="26">
        <v>9915741</v>
      </c>
      <c r="M1428">
        <v>403</v>
      </c>
    </row>
    <row r="1429" spans="1:13" x14ac:dyDescent="0.25">
      <c r="A1429" t="s">
        <v>66</v>
      </c>
      <c r="B1429" s="25">
        <v>45335</v>
      </c>
      <c r="C1429" t="s">
        <v>257</v>
      </c>
      <c r="D1429" t="s">
        <v>32</v>
      </c>
      <c r="E1429" t="s">
        <v>27</v>
      </c>
      <c r="G1429" s="30">
        <v>2.5</v>
      </c>
      <c r="H1429" t="s">
        <v>308</v>
      </c>
      <c r="J1429" t="s">
        <v>15</v>
      </c>
      <c r="K1429" t="s">
        <v>307</v>
      </c>
      <c r="L1429" s="26">
        <v>11088000</v>
      </c>
      <c r="M1429">
        <v>1229</v>
      </c>
    </row>
    <row r="1430" spans="1:13" x14ac:dyDescent="0.25">
      <c r="A1430" t="s">
        <v>30</v>
      </c>
      <c r="B1430" s="25">
        <v>45447</v>
      </c>
      <c r="C1430" t="s">
        <v>257</v>
      </c>
      <c r="D1430" t="s">
        <v>32</v>
      </c>
      <c r="E1430" t="s">
        <v>27</v>
      </c>
      <c r="F1430" t="s">
        <v>258</v>
      </c>
      <c r="G1430" s="30">
        <v>2.5</v>
      </c>
      <c r="H1430" t="s">
        <v>308</v>
      </c>
      <c r="J1430" t="s">
        <v>15</v>
      </c>
      <c r="K1430" t="s">
        <v>307</v>
      </c>
      <c r="L1430" s="26">
        <v>4410900</v>
      </c>
      <c r="M1430">
        <v>128</v>
      </c>
    </row>
    <row r="1431" spans="1:13" x14ac:dyDescent="0.25">
      <c r="A1431" t="s">
        <v>80</v>
      </c>
      <c r="B1431" s="25">
        <v>45260</v>
      </c>
      <c r="C1431" t="s">
        <v>257</v>
      </c>
      <c r="D1431" t="s">
        <v>32</v>
      </c>
      <c r="E1431" t="s">
        <v>27</v>
      </c>
      <c r="G1431" s="30">
        <v>2.5</v>
      </c>
      <c r="H1431" t="s">
        <v>308</v>
      </c>
      <c r="J1431" t="s">
        <v>15</v>
      </c>
      <c r="K1431" t="s">
        <v>307</v>
      </c>
      <c r="L1431" s="26">
        <v>5929200</v>
      </c>
      <c r="M1431">
        <v>114</v>
      </c>
    </row>
    <row r="1432" spans="1:13" x14ac:dyDescent="0.25">
      <c r="A1432" t="s">
        <v>86</v>
      </c>
      <c r="B1432" s="25">
        <v>45251</v>
      </c>
      <c r="C1432" t="s">
        <v>257</v>
      </c>
      <c r="D1432" t="s">
        <v>32</v>
      </c>
      <c r="E1432" t="s">
        <v>27</v>
      </c>
      <c r="G1432" s="30">
        <v>2.5</v>
      </c>
      <c r="H1432" t="s">
        <v>308</v>
      </c>
      <c r="J1432" t="s">
        <v>15</v>
      </c>
      <c r="K1432" t="s">
        <v>307</v>
      </c>
      <c r="L1432" s="26">
        <v>5522500</v>
      </c>
      <c r="M1432">
        <v>231</v>
      </c>
    </row>
    <row r="1433" spans="1:13" x14ac:dyDescent="0.25">
      <c r="A1433" t="s">
        <v>101</v>
      </c>
      <c r="B1433" s="25">
        <v>45079</v>
      </c>
      <c r="C1433" t="s">
        <v>257</v>
      </c>
      <c r="D1433" t="s">
        <v>32</v>
      </c>
      <c r="E1433" t="s">
        <v>27</v>
      </c>
      <c r="G1433" s="30">
        <v>2.5</v>
      </c>
      <c r="H1433" t="s">
        <v>308</v>
      </c>
      <c r="J1433" t="s">
        <v>15</v>
      </c>
      <c r="K1433" t="s">
        <v>307</v>
      </c>
      <c r="L1433" s="26">
        <v>428469.75</v>
      </c>
      <c r="M1433">
        <v>12</v>
      </c>
    </row>
    <row r="1434" spans="1:13" x14ac:dyDescent="0.25">
      <c r="A1434" t="s">
        <v>104</v>
      </c>
      <c r="B1434" s="25">
        <v>45041</v>
      </c>
      <c r="C1434" t="s">
        <v>257</v>
      </c>
      <c r="D1434" t="s">
        <v>32</v>
      </c>
      <c r="E1434" t="s">
        <v>27</v>
      </c>
      <c r="G1434" s="30">
        <v>2.5</v>
      </c>
      <c r="H1434" t="s">
        <v>308</v>
      </c>
      <c r="J1434" t="s">
        <v>15</v>
      </c>
      <c r="K1434" t="s">
        <v>307</v>
      </c>
      <c r="L1434" s="26">
        <v>1411983.6</v>
      </c>
      <c r="M1434">
        <v>57</v>
      </c>
    </row>
    <row r="1435" spans="1:13" x14ac:dyDescent="0.25">
      <c r="A1435" t="s">
        <v>54</v>
      </c>
      <c r="B1435" s="25">
        <v>45212</v>
      </c>
      <c r="C1435" t="s">
        <v>257</v>
      </c>
      <c r="D1435" t="s">
        <v>32</v>
      </c>
      <c r="E1435" t="s">
        <v>27</v>
      </c>
      <c r="G1435" s="30">
        <v>2.5</v>
      </c>
      <c r="H1435" t="s">
        <v>308</v>
      </c>
      <c r="J1435" t="s">
        <v>15</v>
      </c>
      <c r="K1435" t="s">
        <v>307</v>
      </c>
      <c r="L1435" s="26">
        <v>6837489</v>
      </c>
      <c r="M1435">
        <v>1185</v>
      </c>
    </row>
    <row r="1436" spans="1:13" x14ac:dyDescent="0.25">
      <c r="A1436" t="s">
        <v>57</v>
      </c>
      <c r="B1436" s="25">
        <v>45394</v>
      </c>
      <c r="C1436" t="s">
        <v>257</v>
      </c>
      <c r="D1436" t="s">
        <v>32</v>
      </c>
      <c r="E1436" t="s">
        <v>27</v>
      </c>
      <c r="F1436" t="s">
        <v>258</v>
      </c>
      <c r="G1436" s="30">
        <v>2.5</v>
      </c>
      <c r="H1436" t="s">
        <v>308</v>
      </c>
      <c r="J1436" t="s">
        <v>15</v>
      </c>
      <c r="K1436" t="s">
        <v>307</v>
      </c>
      <c r="L1436" s="26">
        <v>11848700</v>
      </c>
      <c r="M1436">
        <v>256</v>
      </c>
    </row>
    <row r="1437" spans="1:13" x14ac:dyDescent="0.25">
      <c r="A1437" t="s">
        <v>83</v>
      </c>
      <c r="B1437" s="25">
        <v>45252</v>
      </c>
      <c r="C1437" t="s">
        <v>257</v>
      </c>
      <c r="D1437" t="s">
        <v>32</v>
      </c>
      <c r="E1437" t="s">
        <v>27</v>
      </c>
      <c r="G1437" s="30">
        <v>2.5</v>
      </c>
      <c r="H1437" t="s">
        <v>308</v>
      </c>
      <c r="J1437" t="s">
        <v>15</v>
      </c>
      <c r="K1437" t="s">
        <v>307</v>
      </c>
      <c r="L1437" s="26">
        <v>12044450</v>
      </c>
      <c r="M1437">
        <v>756</v>
      </c>
    </row>
    <row r="1438" spans="1:13" x14ac:dyDescent="0.25">
      <c r="A1438" t="s">
        <v>164</v>
      </c>
      <c r="B1438" s="25">
        <v>45478</v>
      </c>
      <c r="C1438" t="s">
        <v>257</v>
      </c>
      <c r="D1438" t="s">
        <v>32</v>
      </c>
      <c r="E1438" t="s">
        <v>27</v>
      </c>
      <c r="F1438" t="s">
        <v>258</v>
      </c>
      <c r="G1438" s="30">
        <v>2.6</v>
      </c>
      <c r="H1438" t="s">
        <v>308</v>
      </c>
      <c r="I1438">
        <v>2.6</v>
      </c>
      <c r="J1438" t="s">
        <v>228</v>
      </c>
      <c r="K1438" t="s">
        <v>314</v>
      </c>
      <c r="L1438" s="26">
        <v>362600</v>
      </c>
      <c r="M1438">
        <v>1</v>
      </c>
    </row>
    <row r="1439" spans="1:13" x14ac:dyDescent="0.25">
      <c r="A1439" t="s">
        <v>172</v>
      </c>
      <c r="B1439" s="25">
        <v>45485</v>
      </c>
      <c r="C1439" t="s">
        <v>257</v>
      </c>
      <c r="D1439" t="s">
        <v>32</v>
      </c>
      <c r="E1439" t="s">
        <v>27</v>
      </c>
      <c r="F1439" t="s">
        <v>258</v>
      </c>
      <c r="G1439" s="30">
        <v>2.6</v>
      </c>
      <c r="H1439" t="s">
        <v>308</v>
      </c>
      <c r="I1439">
        <v>2.6</v>
      </c>
      <c r="J1439" t="s">
        <v>228</v>
      </c>
      <c r="K1439" t="s">
        <v>314</v>
      </c>
      <c r="L1439" s="26">
        <v>2638800</v>
      </c>
      <c r="M1439">
        <v>1</v>
      </c>
    </row>
    <row r="1440" spans="1:13" x14ac:dyDescent="0.25">
      <c r="A1440" t="s">
        <v>217</v>
      </c>
      <c r="B1440" s="25">
        <v>45595</v>
      </c>
      <c r="C1440" t="s">
        <v>257</v>
      </c>
      <c r="D1440" t="s">
        <v>32</v>
      </c>
      <c r="E1440" t="s">
        <v>27</v>
      </c>
      <c r="F1440" t="s">
        <v>258</v>
      </c>
      <c r="G1440" s="30">
        <v>2.6</v>
      </c>
      <c r="H1440" t="s">
        <v>308</v>
      </c>
      <c r="J1440" t="s">
        <v>15</v>
      </c>
      <c r="K1440" t="s">
        <v>307</v>
      </c>
      <c r="L1440" s="26">
        <v>3889600</v>
      </c>
      <c r="M1440">
        <v>6</v>
      </c>
    </row>
    <row r="1441" spans="1:13" x14ac:dyDescent="0.25">
      <c r="A1441" t="s">
        <v>50</v>
      </c>
      <c r="B1441" s="25">
        <v>45408</v>
      </c>
      <c r="C1441" t="s">
        <v>257</v>
      </c>
      <c r="D1441" t="s">
        <v>32</v>
      </c>
      <c r="E1441" t="s">
        <v>27</v>
      </c>
      <c r="F1441" t="s">
        <v>258</v>
      </c>
      <c r="G1441" s="30">
        <v>2.6</v>
      </c>
      <c r="H1441" t="s">
        <v>308</v>
      </c>
      <c r="J1441" t="s">
        <v>15</v>
      </c>
      <c r="K1441" t="s">
        <v>307</v>
      </c>
      <c r="L1441" s="26">
        <v>38122500</v>
      </c>
      <c r="M1441">
        <v>640</v>
      </c>
    </row>
    <row r="1442" spans="1:13" x14ac:dyDescent="0.25">
      <c r="A1442" t="s">
        <v>69</v>
      </c>
      <c r="B1442" s="25">
        <v>45328</v>
      </c>
      <c r="C1442" t="s">
        <v>257</v>
      </c>
      <c r="D1442" t="s">
        <v>32</v>
      </c>
      <c r="E1442" t="s">
        <v>27</v>
      </c>
      <c r="F1442" t="s">
        <v>258</v>
      </c>
      <c r="G1442" s="30">
        <v>2.6</v>
      </c>
      <c r="H1442" t="s">
        <v>308</v>
      </c>
      <c r="J1442" t="s">
        <v>15</v>
      </c>
      <c r="K1442" t="s">
        <v>307</v>
      </c>
      <c r="L1442" s="26">
        <v>5740960</v>
      </c>
      <c r="M1442">
        <v>127</v>
      </c>
    </row>
    <row r="1443" spans="1:13" x14ac:dyDescent="0.25">
      <c r="A1443" t="s">
        <v>77</v>
      </c>
      <c r="B1443" s="25">
        <v>45267</v>
      </c>
      <c r="C1443" t="s">
        <v>257</v>
      </c>
      <c r="D1443" t="s">
        <v>32</v>
      </c>
      <c r="E1443" t="s">
        <v>27</v>
      </c>
      <c r="F1443" t="s">
        <v>258</v>
      </c>
      <c r="G1443" s="30">
        <v>2.6</v>
      </c>
      <c r="H1443" t="s">
        <v>308</v>
      </c>
      <c r="J1443" t="s">
        <v>15</v>
      </c>
      <c r="K1443" t="s">
        <v>307</v>
      </c>
      <c r="L1443" s="26">
        <v>1188600</v>
      </c>
      <c r="M1443">
        <v>25</v>
      </c>
    </row>
    <row r="1444" spans="1:13" x14ac:dyDescent="0.25">
      <c r="A1444" t="s">
        <v>104</v>
      </c>
      <c r="B1444" s="25">
        <v>45041</v>
      </c>
      <c r="C1444" t="s">
        <v>257</v>
      </c>
      <c r="D1444" t="s">
        <v>32</v>
      </c>
      <c r="E1444" t="s">
        <v>27</v>
      </c>
      <c r="G1444" s="30">
        <v>2.6</v>
      </c>
      <c r="H1444" t="s">
        <v>308</v>
      </c>
      <c r="J1444" t="s">
        <v>15</v>
      </c>
      <c r="K1444" t="s">
        <v>307</v>
      </c>
      <c r="L1444" s="26">
        <v>872544</v>
      </c>
      <c r="M1444">
        <v>28</v>
      </c>
    </row>
    <row r="1445" spans="1:13" x14ac:dyDescent="0.25">
      <c r="A1445" t="s">
        <v>205</v>
      </c>
      <c r="B1445" s="25">
        <v>45566</v>
      </c>
      <c r="C1445" t="s">
        <v>257</v>
      </c>
      <c r="D1445" t="s">
        <v>32</v>
      </c>
      <c r="E1445" t="s">
        <v>27</v>
      </c>
      <c r="F1445" t="s">
        <v>258</v>
      </c>
      <c r="G1445" s="30">
        <v>2.6</v>
      </c>
      <c r="H1445" t="s">
        <v>308</v>
      </c>
      <c r="J1445" t="s">
        <v>15</v>
      </c>
      <c r="K1445" t="s">
        <v>307</v>
      </c>
      <c r="L1445" s="26">
        <v>20393365</v>
      </c>
      <c r="M1445">
        <v>224</v>
      </c>
    </row>
    <row r="1446" spans="1:13" x14ac:dyDescent="0.25">
      <c r="A1446" t="s">
        <v>66</v>
      </c>
      <c r="B1446" s="25">
        <v>45335</v>
      </c>
      <c r="C1446" t="s">
        <v>257</v>
      </c>
      <c r="D1446" t="s">
        <v>32</v>
      </c>
      <c r="E1446" t="s">
        <v>27</v>
      </c>
      <c r="G1446" s="30">
        <v>2.6</v>
      </c>
      <c r="H1446" t="s">
        <v>308</v>
      </c>
      <c r="J1446" t="s">
        <v>15</v>
      </c>
      <c r="K1446" t="s">
        <v>307</v>
      </c>
      <c r="L1446" s="26">
        <v>13063500</v>
      </c>
      <c r="M1446">
        <v>1217</v>
      </c>
    </row>
    <row r="1447" spans="1:13" x14ac:dyDescent="0.25">
      <c r="A1447" t="s">
        <v>80</v>
      </c>
      <c r="B1447" s="25">
        <v>45260</v>
      </c>
      <c r="C1447" t="s">
        <v>257</v>
      </c>
      <c r="D1447" t="s">
        <v>32</v>
      </c>
      <c r="E1447" t="s">
        <v>27</v>
      </c>
      <c r="F1447" t="s">
        <v>258</v>
      </c>
      <c r="G1447" s="30">
        <v>2.6</v>
      </c>
      <c r="H1447" t="s">
        <v>308</v>
      </c>
      <c r="J1447" t="s">
        <v>15</v>
      </c>
      <c r="K1447" t="s">
        <v>307</v>
      </c>
      <c r="L1447" s="26">
        <v>30636000</v>
      </c>
      <c r="M1447">
        <v>76</v>
      </c>
    </row>
    <row r="1448" spans="1:13" x14ac:dyDescent="0.25">
      <c r="A1448" t="s">
        <v>30</v>
      </c>
      <c r="B1448" s="25">
        <v>45447</v>
      </c>
      <c r="C1448" t="s">
        <v>257</v>
      </c>
      <c r="D1448" t="s">
        <v>32</v>
      </c>
      <c r="E1448" t="s">
        <v>27</v>
      </c>
      <c r="G1448" s="30">
        <v>2.6</v>
      </c>
      <c r="H1448" t="s">
        <v>308</v>
      </c>
      <c r="J1448" t="s">
        <v>15</v>
      </c>
      <c r="K1448" t="s">
        <v>307</v>
      </c>
      <c r="L1448" s="26">
        <v>8434200</v>
      </c>
      <c r="M1448">
        <v>651</v>
      </c>
    </row>
    <row r="1449" spans="1:13" x14ac:dyDescent="0.25">
      <c r="A1449" t="s">
        <v>30</v>
      </c>
      <c r="B1449" s="25">
        <v>45447</v>
      </c>
      <c r="C1449" t="s">
        <v>257</v>
      </c>
      <c r="D1449" t="s">
        <v>32</v>
      </c>
      <c r="E1449" t="s">
        <v>27</v>
      </c>
      <c r="F1449" t="s">
        <v>258</v>
      </c>
      <c r="G1449" s="30">
        <v>2.6</v>
      </c>
      <c r="H1449" t="s">
        <v>308</v>
      </c>
      <c r="J1449" t="s">
        <v>15</v>
      </c>
      <c r="K1449" t="s">
        <v>307</v>
      </c>
      <c r="L1449" s="26">
        <v>20037600</v>
      </c>
      <c r="M1449">
        <v>190</v>
      </c>
    </row>
    <row r="1450" spans="1:13" x14ac:dyDescent="0.25">
      <c r="A1450" t="s">
        <v>77</v>
      </c>
      <c r="B1450" s="25">
        <v>45267</v>
      </c>
      <c r="C1450" t="s">
        <v>257</v>
      </c>
      <c r="D1450" t="s">
        <v>32</v>
      </c>
      <c r="E1450" t="s">
        <v>27</v>
      </c>
      <c r="G1450" s="30">
        <v>2.6</v>
      </c>
      <c r="H1450" t="s">
        <v>308</v>
      </c>
      <c r="J1450" t="s">
        <v>15</v>
      </c>
      <c r="K1450" t="s">
        <v>307</v>
      </c>
      <c r="L1450" s="26">
        <v>2027200</v>
      </c>
      <c r="M1450">
        <v>80</v>
      </c>
    </row>
    <row r="1451" spans="1:13" x14ac:dyDescent="0.25">
      <c r="A1451" t="s">
        <v>211</v>
      </c>
      <c r="B1451" s="25">
        <v>45582</v>
      </c>
      <c r="C1451" t="s">
        <v>257</v>
      </c>
      <c r="D1451" t="s">
        <v>32</v>
      </c>
      <c r="E1451" t="s">
        <v>27</v>
      </c>
      <c r="F1451" t="s">
        <v>258</v>
      </c>
      <c r="G1451" s="30">
        <v>2.6</v>
      </c>
      <c r="H1451" t="s">
        <v>308</v>
      </c>
      <c r="J1451" t="s">
        <v>15</v>
      </c>
      <c r="K1451" t="s">
        <v>307</v>
      </c>
      <c r="L1451" s="26">
        <v>34595750</v>
      </c>
      <c r="M1451">
        <v>249</v>
      </c>
    </row>
    <row r="1452" spans="1:13" x14ac:dyDescent="0.25">
      <c r="A1452" t="s">
        <v>54</v>
      </c>
      <c r="B1452" s="25">
        <v>45401</v>
      </c>
      <c r="C1452" t="s">
        <v>257</v>
      </c>
      <c r="D1452" t="s">
        <v>32</v>
      </c>
      <c r="E1452" t="s">
        <v>27</v>
      </c>
      <c r="F1452" t="s">
        <v>258</v>
      </c>
      <c r="G1452" s="30">
        <v>2.6</v>
      </c>
      <c r="H1452" t="s">
        <v>308</v>
      </c>
      <c r="J1452" t="s">
        <v>15</v>
      </c>
      <c r="K1452" t="s">
        <v>307</v>
      </c>
      <c r="L1452" s="26">
        <v>21768765</v>
      </c>
      <c r="M1452">
        <v>224</v>
      </c>
    </row>
    <row r="1453" spans="1:13" x14ac:dyDescent="0.25">
      <c r="A1453" t="s">
        <v>164</v>
      </c>
      <c r="B1453" s="25">
        <v>45478</v>
      </c>
      <c r="C1453" t="s">
        <v>257</v>
      </c>
      <c r="D1453" t="s">
        <v>32</v>
      </c>
      <c r="E1453" t="s">
        <v>27</v>
      </c>
      <c r="F1453" t="s">
        <v>258</v>
      </c>
      <c r="G1453" s="30">
        <v>2.6</v>
      </c>
      <c r="H1453" t="s">
        <v>308</v>
      </c>
      <c r="J1453" t="s">
        <v>15</v>
      </c>
      <c r="K1453" t="s">
        <v>307</v>
      </c>
      <c r="L1453" s="26">
        <v>21249800</v>
      </c>
      <c r="M1453">
        <v>115</v>
      </c>
    </row>
    <row r="1454" spans="1:13" x14ac:dyDescent="0.25">
      <c r="A1454" t="s">
        <v>83</v>
      </c>
      <c r="B1454" s="25">
        <v>45468</v>
      </c>
      <c r="C1454" t="s">
        <v>257</v>
      </c>
      <c r="D1454" t="s">
        <v>32</v>
      </c>
      <c r="E1454" t="s">
        <v>27</v>
      </c>
      <c r="F1454" t="s">
        <v>258</v>
      </c>
      <c r="G1454" s="30">
        <v>2.6</v>
      </c>
      <c r="H1454" t="s">
        <v>308</v>
      </c>
      <c r="J1454" t="s">
        <v>15</v>
      </c>
      <c r="K1454" t="s">
        <v>307</v>
      </c>
      <c r="L1454" s="26">
        <v>10564020</v>
      </c>
      <c r="M1454">
        <v>113</v>
      </c>
    </row>
    <row r="1455" spans="1:13" x14ac:dyDescent="0.25">
      <c r="A1455" t="s">
        <v>175</v>
      </c>
      <c r="B1455" s="25">
        <v>45503</v>
      </c>
      <c r="C1455" t="s">
        <v>257</v>
      </c>
      <c r="D1455" t="s">
        <v>32</v>
      </c>
      <c r="E1455" t="s">
        <v>27</v>
      </c>
      <c r="G1455" s="30">
        <v>2.6</v>
      </c>
      <c r="H1455" t="s">
        <v>308</v>
      </c>
      <c r="J1455" t="s">
        <v>15</v>
      </c>
      <c r="K1455" t="s">
        <v>307</v>
      </c>
      <c r="L1455" s="26">
        <v>1322498</v>
      </c>
      <c r="M1455">
        <v>18</v>
      </c>
    </row>
    <row r="1456" spans="1:13" x14ac:dyDescent="0.25">
      <c r="A1456" t="s">
        <v>89</v>
      </c>
      <c r="B1456" s="25">
        <v>45232</v>
      </c>
      <c r="C1456" t="s">
        <v>257</v>
      </c>
      <c r="D1456" t="s">
        <v>32</v>
      </c>
      <c r="E1456" t="s">
        <v>27</v>
      </c>
      <c r="F1456" t="s">
        <v>258</v>
      </c>
      <c r="G1456" s="30">
        <v>2.6</v>
      </c>
      <c r="H1456" t="s">
        <v>308</v>
      </c>
      <c r="J1456" t="s">
        <v>15</v>
      </c>
      <c r="K1456" t="s">
        <v>307</v>
      </c>
      <c r="L1456" s="26">
        <v>22069800</v>
      </c>
      <c r="M1456">
        <v>185</v>
      </c>
    </row>
    <row r="1457" spans="1:13" x14ac:dyDescent="0.25">
      <c r="A1457" t="s">
        <v>101</v>
      </c>
      <c r="B1457" s="25">
        <v>45079</v>
      </c>
      <c r="C1457" t="s">
        <v>257</v>
      </c>
      <c r="D1457" t="s">
        <v>32</v>
      </c>
      <c r="E1457" t="s">
        <v>27</v>
      </c>
      <c r="F1457" t="s">
        <v>258</v>
      </c>
      <c r="G1457" s="30">
        <v>2.6</v>
      </c>
      <c r="H1457" t="s">
        <v>308</v>
      </c>
      <c r="J1457" t="s">
        <v>15</v>
      </c>
      <c r="K1457" t="s">
        <v>307</v>
      </c>
      <c r="L1457" s="26">
        <v>2655564.75</v>
      </c>
      <c r="M1457">
        <v>10</v>
      </c>
    </row>
    <row r="1458" spans="1:13" x14ac:dyDescent="0.25">
      <c r="A1458" t="s">
        <v>50</v>
      </c>
      <c r="B1458" s="25">
        <v>45408</v>
      </c>
      <c r="C1458" t="s">
        <v>257</v>
      </c>
      <c r="D1458" t="s">
        <v>32</v>
      </c>
      <c r="E1458" t="s">
        <v>27</v>
      </c>
      <c r="G1458" s="30">
        <v>2.6</v>
      </c>
      <c r="H1458" t="s">
        <v>308</v>
      </c>
      <c r="J1458" t="s">
        <v>15</v>
      </c>
      <c r="K1458" t="s">
        <v>307</v>
      </c>
      <c r="L1458" s="26">
        <v>11565000</v>
      </c>
      <c r="M1458">
        <v>2255</v>
      </c>
    </row>
    <row r="1459" spans="1:13" x14ac:dyDescent="0.25">
      <c r="A1459" t="s">
        <v>86</v>
      </c>
      <c r="B1459" s="25">
        <v>45251</v>
      </c>
      <c r="C1459" t="s">
        <v>257</v>
      </c>
      <c r="D1459" t="s">
        <v>32</v>
      </c>
      <c r="E1459" t="s">
        <v>27</v>
      </c>
      <c r="G1459" s="30">
        <v>2.6</v>
      </c>
      <c r="H1459" t="s">
        <v>308</v>
      </c>
      <c r="J1459" t="s">
        <v>15</v>
      </c>
      <c r="K1459" t="s">
        <v>307</v>
      </c>
      <c r="L1459" s="26">
        <v>4570750</v>
      </c>
      <c r="M1459">
        <v>193</v>
      </c>
    </row>
    <row r="1460" spans="1:13" x14ac:dyDescent="0.25">
      <c r="A1460" t="s">
        <v>209</v>
      </c>
      <c r="B1460" s="25">
        <v>45572</v>
      </c>
      <c r="C1460" t="s">
        <v>257</v>
      </c>
      <c r="D1460" t="s">
        <v>32</v>
      </c>
      <c r="E1460" t="s">
        <v>27</v>
      </c>
      <c r="G1460" s="30">
        <v>2.6</v>
      </c>
      <c r="H1460" t="s">
        <v>308</v>
      </c>
      <c r="J1460" t="s">
        <v>15</v>
      </c>
      <c r="K1460" t="s">
        <v>307</v>
      </c>
      <c r="L1460" s="26">
        <v>1670400</v>
      </c>
      <c r="M1460">
        <v>42</v>
      </c>
    </row>
    <row r="1461" spans="1:13" x14ac:dyDescent="0.25">
      <c r="A1461" t="s">
        <v>83</v>
      </c>
      <c r="B1461" s="25">
        <v>45252</v>
      </c>
      <c r="C1461" t="s">
        <v>257</v>
      </c>
      <c r="D1461" t="s">
        <v>32</v>
      </c>
      <c r="E1461" t="s">
        <v>27</v>
      </c>
      <c r="F1461" t="s">
        <v>258</v>
      </c>
      <c r="G1461" s="30">
        <v>2.6</v>
      </c>
      <c r="H1461" t="s">
        <v>308</v>
      </c>
      <c r="J1461" t="s">
        <v>15</v>
      </c>
      <c r="K1461" t="s">
        <v>307</v>
      </c>
      <c r="L1461" s="26">
        <v>31294450</v>
      </c>
      <c r="M1461">
        <v>240</v>
      </c>
    </row>
    <row r="1462" spans="1:13" x14ac:dyDescent="0.25">
      <c r="A1462" t="s">
        <v>54</v>
      </c>
      <c r="B1462" s="25">
        <v>45212</v>
      </c>
      <c r="C1462" t="s">
        <v>257</v>
      </c>
      <c r="D1462" t="s">
        <v>32</v>
      </c>
      <c r="E1462" t="s">
        <v>27</v>
      </c>
      <c r="F1462" t="s">
        <v>258</v>
      </c>
      <c r="G1462" s="30">
        <v>2.6</v>
      </c>
      <c r="H1462" t="s">
        <v>308</v>
      </c>
      <c r="J1462" t="s">
        <v>15</v>
      </c>
      <c r="K1462" t="s">
        <v>307</v>
      </c>
      <c r="L1462" s="26">
        <v>10623699</v>
      </c>
      <c r="M1462">
        <v>494</v>
      </c>
    </row>
    <row r="1463" spans="1:13" x14ac:dyDescent="0.25">
      <c r="A1463" t="s">
        <v>92</v>
      </c>
      <c r="B1463" s="25">
        <v>45198</v>
      </c>
      <c r="C1463" t="s">
        <v>257</v>
      </c>
      <c r="D1463" t="s">
        <v>32</v>
      </c>
      <c r="E1463" t="s">
        <v>27</v>
      </c>
      <c r="G1463" s="30">
        <v>2.6</v>
      </c>
      <c r="H1463" t="s">
        <v>308</v>
      </c>
      <c r="J1463" t="s">
        <v>15</v>
      </c>
      <c r="K1463" t="s">
        <v>307</v>
      </c>
      <c r="L1463" s="26">
        <v>6898456.7999999998</v>
      </c>
      <c r="M1463">
        <v>326</v>
      </c>
    </row>
    <row r="1464" spans="1:13" x14ac:dyDescent="0.25">
      <c r="A1464" t="s">
        <v>86</v>
      </c>
      <c r="B1464" s="25">
        <v>45251</v>
      </c>
      <c r="C1464" t="s">
        <v>257</v>
      </c>
      <c r="D1464" t="s">
        <v>32</v>
      </c>
      <c r="E1464" t="s">
        <v>27</v>
      </c>
      <c r="F1464" t="s">
        <v>258</v>
      </c>
      <c r="G1464" s="30">
        <v>2.6</v>
      </c>
      <c r="H1464" t="s">
        <v>308</v>
      </c>
      <c r="J1464" t="s">
        <v>15</v>
      </c>
      <c r="K1464" t="s">
        <v>307</v>
      </c>
      <c r="L1464" s="26">
        <v>8208250</v>
      </c>
      <c r="M1464">
        <v>56</v>
      </c>
    </row>
    <row r="1465" spans="1:13" x14ac:dyDescent="0.25">
      <c r="A1465" t="s">
        <v>83</v>
      </c>
      <c r="B1465" s="25">
        <v>45252</v>
      </c>
      <c r="C1465" t="s">
        <v>257</v>
      </c>
      <c r="D1465" t="s">
        <v>32</v>
      </c>
      <c r="E1465" t="s">
        <v>27</v>
      </c>
      <c r="G1465" s="30">
        <v>2.6</v>
      </c>
      <c r="H1465" t="s">
        <v>308</v>
      </c>
      <c r="J1465" t="s">
        <v>15</v>
      </c>
      <c r="K1465" t="s">
        <v>307</v>
      </c>
      <c r="L1465" s="26">
        <v>10804750</v>
      </c>
      <c r="M1465">
        <v>756</v>
      </c>
    </row>
    <row r="1466" spans="1:13" x14ac:dyDescent="0.25">
      <c r="A1466" t="s">
        <v>54</v>
      </c>
      <c r="B1466" s="25">
        <v>45212</v>
      </c>
      <c r="C1466" t="s">
        <v>257</v>
      </c>
      <c r="D1466" t="s">
        <v>32</v>
      </c>
      <c r="E1466" t="s">
        <v>27</v>
      </c>
      <c r="G1466" s="30">
        <v>2.6</v>
      </c>
      <c r="H1466" t="s">
        <v>308</v>
      </c>
      <c r="J1466" t="s">
        <v>15</v>
      </c>
      <c r="K1466" t="s">
        <v>307</v>
      </c>
      <c r="L1466" s="26">
        <v>8638020</v>
      </c>
      <c r="M1466">
        <v>1510</v>
      </c>
    </row>
    <row r="1467" spans="1:13" x14ac:dyDescent="0.25">
      <c r="A1467" t="s">
        <v>101</v>
      </c>
      <c r="B1467" s="25">
        <v>45079</v>
      </c>
      <c r="C1467" t="s">
        <v>257</v>
      </c>
      <c r="D1467" t="s">
        <v>32</v>
      </c>
      <c r="E1467" t="s">
        <v>27</v>
      </c>
      <c r="G1467" s="30">
        <v>2.6</v>
      </c>
      <c r="H1467" t="s">
        <v>308</v>
      </c>
      <c r="J1467" t="s">
        <v>15</v>
      </c>
      <c r="K1467" t="s">
        <v>307</v>
      </c>
      <c r="L1467" s="26">
        <v>153636.75</v>
      </c>
      <c r="M1467">
        <v>13</v>
      </c>
    </row>
    <row r="1468" spans="1:13" x14ac:dyDescent="0.25">
      <c r="A1468" t="s">
        <v>72</v>
      </c>
      <c r="B1468" s="25">
        <v>45288</v>
      </c>
      <c r="C1468" t="s">
        <v>257</v>
      </c>
      <c r="D1468" t="s">
        <v>32</v>
      </c>
      <c r="E1468" t="s">
        <v>27</v>
      </c>
      <c r="G1468" s="30">
        <v>2.6</v>
      </c>
      <c r="H1468" t="s">
        <v>308</v>
      </c>
      <c r="J1468" t="s">
        <v>15</v>
      </c>
      <c r="K1468" t="s">
        <v>307</v>
      </c>
      <c r="L1468" s="26">
        <v>744000</v>
      </c>
      <c r="M1468">
        <v>29</v>
      </c>
    </row>
    <row r="1469" spans="1:13" x14ac:dyDescent="0.25">
      <c r="A1469" t="s">
        <v>92</v>
      </c>
      <c r="B1469" s="25">
        <v>45198</v>
      </c>
      <c r="C1469" t="s">
        <v>257</v>
      </c>
      <c r="D1469" t="s">
        <v>32</v>
      </c>
      <c r="E1469" t="s">
        <v>27</v>
      </c>
      <c r="F1469" t="s">
        <v>258</v>
      </c>
      <c r="G1469" s="30">
        <v>2.6</v>
      </c>
      <c r="H1469" t="s">
        <v>308</v>
      </c>
      <c r="J1469" t="s">
        <v>15</v>
      </c>
      <c r="K1469" t="s">
        <v>307</v>
      </c>
      <c r="L1469" s="26">
        <v>23716479.600000001</v>
      </c>
      <c r="M1469">
        <v>117</v>
      </c>
    </row>
    <row r="1470" spans="1:13" x14ac:dyDescent="0.25">
      <c r="A1470" t="s">
        <v>54</v>
      </c>
      <c r="B1470" s="25">
        <v>45401</v>
      </c>
      <c r="C1470" t="s">
        <v>257</v>
      </c>
      <c r="D1470" t="s">
        <v>32</v>
      </c>
      <c r="E1470" t="s">
        <v>27</v>
      </c>
      <c r="G1470" s="30">
        <v>2.6</v>
      </c>
      <c r="H1470" t="s">
        <v>308</v>
      </c>
      <c r="J1470" t="s">
        <v>15</v>
      </c>
      <c r="K1470" t="s">
        <v>307</v>
      </c>
      <c r="L1470" s="26">
        <v>5783655</v>
      </c>
      <c r="M1470">
        <v>775</v>
      </c>
    </row>
    <row r="1471" spans="1:13" x14ac:dyDescent="0.25">
      <c r="A1471" t="s">
        <v>175</v>
      </c>
      <c r="B1471" s="25">
        <v>45503</v>
      </c>
      <c r="C1471" t="s">
        <v>257</v>
      </c>
      <c r="D1471" t="s">
        <v>32</v>
      </c>
      <c r="E1471" t="s">
        <v>27</v>
      </c>
      <c r="F1471" t="s">
        <v>258</v>
      </c>
      <c r="G1471" s="30">
        <v>2.6</v>
      </c>
      <c r="H1471" t="s">
        <v>308</v>
      </c>
      <c r="J1471" t="s">
        <v>15</v>
      </c>
      <c r="K1471" t="s">
        <v>307</v>
      </c>
      <c r="L1471" s="26">
        <v>75854</v>
      </c>
      <c r="M1471">
        <v>6</v>
      </c>
    </row>
    <row r="1472" spans="1:13" x14ac:dyDescent="0.25">
      <c r="A1472" t="s">
        <v>172</v>
      </c>
      <c r="B1472" s="25">
        <v>45485</v>
      </c>
      <c r="C1472" t="s">
        <v>257</v>
      </c>
      <c r="D1472" t="s">
        <v>32</v>
      </c>
      <c r="E1472" t="s">
        <v>27</v>
      </c>
      <c r="F1472" t="s">
        <v>258</v>
      </c>
      <c r="G1472" s="30">
        <v>2.6</v>
      </c>
      <c r="H1472" t="s">
        <v>308</v>
      </c>
      <c r="J1472" t="s">
        <v>15</v>
      </c>
      <c r="K1472" t="s">
        <v>307</v>
      </c>
      <c r="L1472" s="26">
        <v>2003200</v>
      </c>
      <c r="M1472">
        <v>38</v>
      </c>
    </row>
    <row r="1473" spans="1:13" x14ac:dyDescent="0.25">
      <c r="A1473" t="s">
        <v>205</v>
      </c>
      <c r="B1473" s="25">
        <v>45566</v>
      </c>
      <c r="C1473" t="s">
        <v>257</v>
      </c>
      <c r="D1473" t="s">
        <v>32</v>
      </c>
      <c r="E1473" t="s">
        <v>27</v>
      </c>
      <c r="G1473" s="30">
        <v>2.6</v>
      </c>
      <c r="H1473" t="s">
        <v>308</v>
      </c>
      <c r="J1473" t="s">
        <v>15</v>
      </c>
      <c r="K1473" t="s">
        <v>307</v>
      </c>
      <c r="L1473" s="26">
        <v>887490</v>
      </c>
      <c r="M1473">
        <v>409</v>
      </c>
    </row>
    <row r="1474" spans="1:13" x14ac:dyDescent="0.25">
      <c r="A1474" t="s">
        <v>69</v>
      </c>
      <c r="B1474" s="25">
        <v>45328</v>
      </c>
      <c r="C1474" t="s">
        <v>257</v>
      </c>
      <c r="D1474" t="s">
        <v>32</v>
      </c>
      <c r="E1474" t="s">
        <v>27</v>
      </c>
      <c r="G1474" s="30">
        <v>2.6</v>
      </c>
      <c r="H1474" t="s">
        <v>308</v>
      </c>
      <c r="J1474" t="s">
        <v>15</v>
      </c>
      <c r="K1474" t="s">
        <v>307</v>
      </c>
      <c r="L1474" s="26">
        <v>6070090</v>
      </c>
      <c r="M1474">
        <v>561</v>
      </c>
    </row>
    <row r="1475" spans="1:13" x14ac:dyDescent="0.25">
      <c r="A1475" t="s">
        <v>172</v>
      </c>
      <c r="B1475" s="25">
        <v>45485</v>
      </c>
      <c r="C1475" t="s">
        <v>257</v>
      </c>
      <c r="D1475" t="s">
        <v>32</v>
      </c>
      <c r="E1475" t="s">
        <v>27</v>
      </c>
      <c r="G1475" s="30">
        <v>2.6</v>
      </c>
      <c r="H1475" t="s">
        <v>308</v>
      </c>
      <c r="J1475" t="s">
        <v>15</v>
      </c>
      <c r="K1475" t="s">
        <v>307</v>
      </c>
      <c r="L1475" s="26">
        <v>914000</v>
      </c>
      <c r="M1475">
        <v>111</v>
      </c>
    </row>
    <row r="1476" spans="1:13" x14ac:dyDescent="0.25">
      <c r="A1476" t="s">
        <v>57</v>
      </c>
      <c r="B1476" s="25">
        <v>45394</v>
      </c>
      <c r="C1476" t="s">
        <v>257</v>
      </c>
      <c r="D1476" t="s">
        <v>32</v>
      </c>
      <c r="E1476" t="s">
        <v>27</v>
      </c>
      <c r="G1476" s="30">
        <v>2.6</v>
      </c>
      <c r="H1476" t="s">
        <v>308</v>
      </c>
      <c r="J1476" t="s">
        <v>15</v>
      </c>
      <c r="K1476" t="s">
        <v>307</v>
      </c>
      <c r="L1476" s="26">
        <v>5823300</v>
      </c>
      <c r="M1476">
        <v>672</v>
      </c>
    </row>
    <row r="1477" spans="1:13" x14ac:dyDescent="0.25">
      <c r="A1477" t="s">
        <v>60</v>
      </c>
      <c r="B1477" s="25">
        <v>45380</v>
      </c>
      <c r="C1477" t="s">
        <v>257</v>
      </c>
      <c r="D1477" t="s">
        <v>32</v>
      </c>
      <c r="E1477" t="s">
        <v>27</v>
      </c>
      <c r="G1477" s="30">
        <v>2.6</v>
      </c>
      <c r="H1477" t="s">
        <v>308</v>
      </c>
      <c r="J1477" t="s">
        <v>15</v>
      </c>
      <c r="K1477" t="s">
        <v>307</v>
      </c>
      <c r="L1477" s="26">
        <v>10270750</v>
      </c>
      <c r="M1477">
        <v>1422</v>
      </c>
    </row>
    <row r="1478" spans="1:13" x14ac:dyDescent="0.25">
      <c r="A1478" t="s">
        <v>217</v>
      </c>
      <c r="B1478" s="25">
        <v>45595</v>
      </c>
      <c r="C1478" t="s">
        <v>257</v>
      </c>
      <c r="D1478" t="s">
        <v>32</v>
      </c>
      <c r="E1478" t="s">
        <v>27</v>
      </c>
      <c r="G1478" s="30">
        <v>2.6</v>
      </c>
      <c r="H1478" t="s">
        <v>308</v>
      </c>
      <c r="J1478" t="s">
        <v>15</v>
      </c>
      <c r="K1478" t="s">
        <v>307</v>
      </c>
      <c r="L1478" s="26">
        <v>56100</v>
      </c>
      <c r="M1478">
        <v>6</v>
      </c>
    </row>
    <row r="1479" spans="1:13" x14ac:dyDescent="0.25">
      <c r="A1479" t="s">
        <v>66</v>
      </c>
      <c r="B1479" s="25">
        <v>45335</v>
      </c>
      <c r="C1479" t="s">
        <v>257</v>
      </c>
      <c r="D1479" t="s">
        <v>32</v>
      </c>
      <c r="E1479" t="s">
        <v>27</v>
      </c>
      <c r="F1479" t="s">
        <v>258</v>
      </c>
      <c r="G1479" s="30">
        <v>2.6</v>
      </c>
      <c r="H1479" t="s">
        <v>308</v>
      </c>
      <c r="J1479" t="s">
        <v>15</v>
      </c>
      <c r="K1479" t="s">
        <v>307</v>
      </c>
      <c r="L1479" s="26">
        <v>13765500</v>
      </c>
      <c r="M1479">
        <v>537</v>
      </c>
    </row>
    <row r="1480" spans="1:13" x14ac:dyDescent="0.25">
      <c r="A1480" t="s">
        <v>74</v>
      </c>
      <c r="B1480" s="25">
        <v>45275</v>
      </c>
      <c r="C1480" t="s">
        <v>257</v>
      </c>
      <c r="D1480" t="s">
        <v>32</v>
      </c>
      <c r="E1480" t="s">
        <v>27</v>
      </c>
      <c r="F1480" t="s">
        <v>258</v>
      </c>
      <c r="G1480" s="30">
        <v>2.6</v>
      </c>
      <c r="H1480" t="s">
        <v>308</v>
      </c>
      <c r="J1480" t="s">
        <v>15</v>
      </c>
      <c r="K1480" t="s">
        <v>307</v>
      </c>
      <c r="L1480" s="26">
        <v>23842950</v>
      </c>
      <c r="M1480">
        <v>311</v>
      </c>
    </row>
    <row r="1481" spans="1:13" x14ac:dyDescent="0.25">
      <c r="A1481" t="s">
        <v>209</v>
      </c>
      <c r="B1481" s="25">
        <v>45572</v>
      </c>
      <c r="C1481" t="s">
        <v>257</v>
      </c>
      <c r="D1481" t="s">
        <v>32</v>
      </c>
      <c r="E1481" t="s">
        <v>27</v>
      </c>
      <c r="F1481" t="s">
        <v>258</v>
      </c>
      <c r="G1481" s="30">
        <v>2.6</v>
      </c>
      <c r="H1481" t="s">
        <v>308</v>
      </c>
      <c r="J1481" t="s">
        <v>15</v>
      </c>
      <c r="K1481" t="s">
        <v>307</v>
      </c>
      <c r="L1481" s="26">
        <v>13727000</v>
      </c>
      <c r="M1481">
        <v>31</v>
      </c>
    </row>
    <row r="1482" spans="1:13" x14ac:dyDescent="0.25">
      <c r="A1482" t="s">
        <v>60</v>
      </c>
      <c r="B1482" s="25">
        <v>45380</v>
      </c>
      <c r="C1482" t="s">
        <v>257</v>
      </c>
      <c r="D1482" t="s">
        <v>32</v>
      </c>
      <c r="E1482" t="s">
        <v>27</v>
      </c>
      <c r="F1482" t="s">
        <v>258</v>
      </c>
      <c r="G1482" s="30">
        <v>2.6</v>
      </c>
      <c r="H1482" t="s">
        <v>308</v>
      </c>
      <c r="J1482" t="s">
        <v>15</v>
      </c>
      <c r="K1482" t="s">
        <v>307</v>
      </c>
      <c r="L1482" s="26">
        <v>136451875</v>
      </c>
      <c r="M1482">
        <v>451</v>
      </c>
    </row>
    <row r="1483" spans="1:13" x14ac:dyDescent="0.25">
      <c r="A1483" t="s">
        <v>211</v>
      </c>
      <c r="B1483" s="25">
        <v>45582</v>
      </c>
      <c r="C1483" t="s">
        <v>257</v>
      </c>
      <c r="D1483" t="s">
        <v>32</v>
      </c>
      <c r="E1483" t="s">
        <v>27</v>
      </c>
      <c r="G1483" s="30">
        <v>2.6</v>
      </c>
      <c r="H1483" t="s">
        <v>308</v>
      </c>
      <c r="J1483" t="s">
        <v>15</v>
      </c>
      <c r="K1483" t="s">
        <v>307</v>
      </c>
      <c r="L1483" s="26">
        <v>8335950</v>
      </c>
      <c r="M1483">
        <v>863</v>
      </c>
    </row>
    <row r="1484" spans="1:13" x14ac:dyDescent="0.25">
      <c r="A1484" t="s">
        <v>164</v>
      </c>
      <c r="B1484" s="25">
        <v>45478</v>
      </c>
      <c r="C1484" t="s">
        <v>257</v>
      </c>
      <c r="D1484" t="s">
        <v>32</v>
      </c>
      <c r="E1484" t="s">
        <v>27</v>
      </c>
      <c r="G1484" s="30">
        <v>2.6</v>
      </c>
      <c r="H1484" t="s">
        <v>308</v>
      </c>
      <c r="J1484" t="s">
        <v>15</v>
      </c>
      <c r="K1484" t="s">
        <v>307</v>
      </c>
      <c r="L1484" s="26">
        <v>3150600</v>
      </c>
      <c r="M1484">
        <v>826</v>
      </c>
    </row>
    <row r="1485" spans="1:13" x14ac:dyDescent="0.25">
      <c r="A1485" t="s">
        <v>72</v>
      </c>
      <c r="B1485" s="25">
        <v>45288</v>
      </c>
      <c r="C1485" t="s">
        <v>257</v>
      </c>
      <c r="D1485" t="s">
        <v>32</v>
      </c>
      <c r="E1485" t="s">
        <v>27</v>
      </c>
      <c r="F1485" t="s">
        <v>258</v>
      </c>
      <c r="G1485" s="30">
        <v>2.6</v>
      </c>
      <c r="H1485" t="s">
        <v>308</v>
      </c>
      <c r="J1485" t="s">
        <v>15</v>
      </c>
      <c r="K1485" t="s">
        <v>307</v>
      </c>
      <c r="L1485" s="26">
        <v>573000</v>
      </c>
      <c r="M1485">
        <v>8</v>
      </c>
    </row>
    <row r="1486" spans="1:13" x14ac:dyDescent="0.25">
      <c r="A1486" t="s">
        <v>57</v>
      </c>
      <c r="B1486" s="25">
        <v>45394</v>
      </c>
      <c r="C1486" t="s">
        <v>257</v>
      </c>
      <c r="D1486" t="s">
        <v>32</v>
      </c>
      <c r="E1486" t="s">
        <v>27</v>
      </c>
      <c r="F1486" t="s">
        <v>258</v>
      </c>
      <c r="G1486" s="30">
        <v>2.6</v>
      </c>
      <c r="H1486" t="s">
        <v>308</v>
      </c>
      <c r="J1486" t="s">
        <v>15</v>
      </c>
      <c r="K1486" t="s">
        <v>307</v>
      </c>
      <c r="L1486" s="26">
        <v>10415200</v>
      </c>
      <c r="M1486">
        <v>245</v>
      </c>
    </row>
    <row r="1487" spans="1:13" x14ac:dyDescent="0.25">
      <c r="A1487" t="s">
        <v>80</v>
      </c>
      <c r="B1487" s="25">
        <v>45260</v>
      </c>
      <c r="C1487" t="s">
        <v>257</v>
      </c>
      <c r="D1487" t="s">
        <v>32</v>
      </c>
      <c r="E1487" t="s">
        <v>27</v>
      </c>
      <c r="G1487" s="30">
        <v>2.6</v>
      </c>
      <c r="H1487" t="s">
        <v>308</v>
      </c>
      <c r="J1487" t="s">
        <v>15</v>
      </c>
      <c r="K1487" t="s">
        <v>307</v>
      </c>
      <c r="L1487" s="26">
        <v>5391900</v>
      </c>
      <c r="M1487">
        <v>135</v>
      </c>
    </row>
    <row r="1488" spans="1:13" x14ac:dyDescent="0.25">
      <c r="A1488" t="s">
        <v>63</v>
      </c>
      <c r="B1488" s="25">
        <v>45344</v>
      </c>
      <c r="C1488" t="s">
        <v>257</v>
      </c>
      <c r="D1488" t="s">
        <v>32</v>
      </c>
      <c r="E1488" t="s">
        <v>27</v>
      </c>
      <c r="F1488" t="s">
        <v>258</v>
      </c>
      <c r="G1488" s="30">
        <v>2.6</v>
      </c>
      <c r="H1488" t="s">
        <v>308</v>
      </c>
      <c r="J1488" t="s">
        <v>15</v>
      </c>
      <c r="K1488" t="s">
        <v>307</v>
      </c>
      <c r="L1488" s="26">
        <v>2905100</v>
      </c>
      <c r="M1488">
        <v>40</v>
      </c>
    </row>
    <row r="1489" spans="1:13" x14ac:dyDescent="0.25">
      <c r="A1489" t="s">
        <v>83</v>
      </c>
      <c r="B1489" s="25">
        <v>45468</v>
      </c>
      <c r="C1489" t="s">
        <v>257</v>
      </c>
      <c r="D1489" t="s">
        <v>32</v>
      </c>
      <c r="E1489" t="s">
        <v>27</v>
      </c>
      <c r="G1489" s="30">
        <v>2.6</v>
      </c>
      <c r="H1489" t="s">
        <v>308</v>
      </c>
      <c r="J1489" t="s">
        <v>15</v>
      </c>
      <c r="K1489" t="s">
        <v>307</v>
      </c>
      <c r="L1489" s="26">
        <v>3321810</v>
      </c>
      <c r="M1489">
        <v>275</v>
      </c>
    </row>
    <row r="1490" spans="1:13" x14ac:dyDescent="0.25">
      <c r="A1490" t="s">
        <v>63</v>
      </c>
      <c r="B1490" s="25">
        <v>45344</v>
      </c>
      <c r="C1490" t="s">
        <v>257</v>
      </c>
      <c r="D1490" t="s">
        <v>32</v>
      </c>
      <c r="E1490" t="s">
        <v>27</v>
      </c>
      <c r="G1490" s="30">
        <v>2.6</v>
      </c>
      <c r="H1490" t="s">
        <v>308</v>
      </c>
      <c r="J1490" t="s">
        <v>15</v>
      </c>
      <c r="K1490" t="s">
        <v>307</v>
      </c>
      <c r="L1490" s="26">
        <v>6719350</v>
      </c>
      <c r="M1490">
        <v>132</v>
      </c>
    </row>
    <row r="1491" spans="1:13" x14ac:dyDescent="0.25">
      <c r="A1491" t="s">
        <v>104</v>
      </c>
      <c r="B1491" s="25">
        <v>45041</v>
      </c>
      <c r="C1491" t="s">
        <v>257</v>
      </c>
      <c r="D1491" t="s">
        <v>32</v>
      </c>
      <c r="E1491" t="s">
        <v>27</v>
      </c>
      <c r="F1491" t="s">
        <v>258</v>
      </c>
      <c r="G1491" s="30">
        <v>2.6</v>
      </c>
      <c r="H1491" t="s">
        <v>308</v>
      </c>
      <c r="J1491" t="s">
        <v>15</v>
      </c>
      <c r="K1491" t="s">
        <v>307</v>
      </c>
      <c r="L1491" s="26">
        <v>3571887.6</v>
      </c>
      <c r="M1491">
        <v>36</v>
      </c>
    </row>
    <row r="1492" spans="1:13" x14ac:dyDescent="0.25">
      <c r="A1492" t="s">
        <v>89</v>
      </c>
      <c r="B1492" s="25">
        <v>45232</v>
      </c>
      <c r="C1492" t="s">
        <v>257</v>
      </c>
      <c r="D1492" t="s">
        <v>32</v>
      </c>
      <c r="E1492" t="s">
        <v>27</v>
      </c>
      <c r="G1492" s="30">
        <v>2.6</v>
      </c>
      <c r="H1492" t="s">
        <v>308</v>
      </c>
      <c r="J1492" t="s">
        <v>15</v>
      </c>
      <c r="K1492" t="s">
        <v>307</v>
      </c>
      <c r="L1492" s="26">
        <v>7345350</v>
      </c>
      <c r="M1492">
        <v>535</v>
      </c>
    </row>
    <row r="1493" spans="1:13" x14ac:dyDescent="0.25">
      <c r="A1493" t="s">
        <v>74</v>
      </c>
      <c r="B1493" s="25">
        <v>45275</v>
      </c>
      <c r="C1493" t="s">
        <v>257</v>
      </c>
      <c r="D1493" t="s">
        <v>32</v>
      </c>
      <c r="E1493" t="s">
        <v>27</v>
      </c>
      <c r="G1493" s="30">
        <v>2.6</v>
      </c>
      <c r="H1493" t="s">
        <v>308</v>
      </c>
      <c r="J1493" t="s">
        <v>15</v>
      </c>
      <c r="K1493" t="s">
        <v>307</v>
      </c>
      <c r="L1493" s="26">
        <v>19001450</v>
      </c>
      <c r="M1493">
        <v>934</v>
      </c>
    </row>
    <row r="1494" spans="1:13" x14ac:dyDescent="0.25">
      <c r="A1494" t="s">
        <v>164</v>
      </c>
      <c r="B1494" s="25">
        <v>45478</v>
      </c>
      <c r="C1494" t="s">
        <v>257</v>
      </c>
      <c r="D1494" t="s">
        <v>32</v>
      </c>
      <c r="E1494" t="s">
        <v>27</v>
      </c>
      <c r="F1494" t="s">
        <v>258</v>
      </c>
      <c r="G1494" s="30">
        <v>2.7</v>
      </c>
      <c r="H1494" t="s">
        <v>308</v>
      </c>
      <c r="I1494">
        <v>2.7</v>
      </c>
      <c r="J1494" t="s">
        <v>228</v>
      </c>
      <c r="K1494" t="s">
        <v>314</v>
      </c>
      <c r="L1494" s="26">
        <v>393200</v>
      </c>
      <c r="M1494">
        <v>1</v>
      </c>
    </row>
    <row r="1495" spans="1:13" x14ac:dyDescent="0.25">
      <c r="A1495" t="s">
        <v>172</v>
      </c>
      <c r="B1495" s="25">
        <v>45485</v>
      </c>
      <c r="C1495" t="s">
        <v>257</v>
      </c>
      <c r="D1495" t="s">
        <v>32</v>
      </c>
      <c r="E1495" t="s">
        <v>27</v>
      </c>
      <c r="F1495" t="s">
        <v>258</v>
      </c>
      <c r="G1495" s="30">
        <v>2.7</v>
      </c>
      <c r="H1495" t="s">
        <v>308</v>
      </c>
      <c r="I1495">
        <v>2.7</v>
      </c>
      <c r="J1495" t="s">
        <v>228</v>
      </c>
      <c r="K1495" t="s">
        <v>314</v>
      </c>
      <c r="L1495" s="26">
        <v>970800</v>
      </c>
      <c r="M1495">
        <v>1</v>
      </c>
    </row>
    <row r="1496" spans="1:13" x14ac:dyDescent="0.25">
      <c r="A1496" t="s">
        <v>217</v>
      </c>
      <c r="B1496" s="25">
        <v>45595</v>
      </c>
      <c r="C1496" t="s">
        <v>257</v>
      </c>
      <c r="D1496" t="s">
        <v>32</v>
      </c>
      <c r="E1496" t="s">
        <v>27</v>
      </c>
      <c r="G1496" s="30">
        <v>2.7</v>
      </c>
      <c r="H1496" t="s">
        <v>308</v>
      </c>
      <c r="J1496" t="s">
        <v>15</v>
      </c>
      <c r="K1496" t="s">
        <v>307</v>
      </c>
      <c r="L1496" s="26">
        <v>18275</v>
      </c>
      <c r="M1496">
        <v>7</v>
      </c>
    </row>
    <row r="1497" spans="1:13" x14ac:dyDescent="0.25">
      <c r="A1497" t="s">
        <v>89</v>
      </c>
      <c r="B1497" s="25">
        <v>45232</v>
      </c>
      <c r="C1497" t="s">
        <v>257</v>
      </c>
      <c r="D1497" t="s">
        <v>32</v>
      </c>
      <c r="E1497" t="s">
        <v>27</v>
      </c>
      <c r="F1497" t="s">
        <v>258</v>
      </c>
      <c r="G1497" s="30">
        <v>2.7</v>
      </c>
      <c r="H1497" t="s">
        <v>308</v>
      </c>
      <c r="J1497" t="s">
        <v>15</v>
      </c>
      <c r="K1497" t="s">
        <v>307</v>
      </c>
      <c r="L1497" s="26">
        <v>27068850</v>
      </c>
      <c r="M1497">
        <v>229</v>
      </c>
    </row>
    <row r="1498" spans="1:13" x14ac:dyDescent="0.25">
      <c r="A1498" t="s">
        <v>164</v>
      </c>
      <c r="B1498" s="25">
        <v>45478</v>
      </c>
      <c r="C1498" t="s">
        <v>257</v>
      </c>
      <c r="D1498" t="s">
        <v>32</v>
      </c>
      <c r="E1498" t="s">
        <v>27</v>
      </c>
      <c r="G1498" s="30">
        <v>2.7</v>
      </c>
      <c r="H1498" t="s">
        <v>308</v>
      </c>
      <c r="J1498" t="s">
        <v>15</v>
      </c>
      <c r="K1498" t="s">
        <v>307</v>
      </c>
      <c r="L1498" s="26">
        <v>5669000</v>
      </c>
      <c r="M1498">
        <v>988</v>
      </c>
    </row>
    <row r="1499" spans="1:13" x14ac:dyDescent="0.25">
      <c r="A1499" t="s">
        <v>74</v>
      </c>
      <c r="B1499" s="25">
        <v>45275</v>
      </c>
      <c r="C1499" t="s">
        <v>257</v>
      </c>
      <c r="D1499" t="s">
        <v>32</v>
      </c>
      <c r="E1499" t="s">
        <v>27</v>
      </c>
      <c r="G1499" s="30">
        <v>2.7</v>
      </c>
      <c r="H1499" t="s">
        <v>308</v>
      </c>
      <c r="J1499" t="s">
        <v>15</v>
      </c>
      <c r="K1499" t="s">
        <v>307</v>
      </c>
      <c r="L1499" s="26">
        <v>34690900</v>
      </c>
      <c r="M1499">
        <v>975</v>
      </c>
    </row>
    <row r="1500" spans="1:13" x14ac:dyDescent="0.25">
      <c r="A1500" t="s">
        <v>211</v>
      </c>
      <c r="B1500" s="25">
        <v>45582</v>
      </c>
      <c r="C1500" t="s">
        <v>257</v>
      </c>
      <c r="D1500" t="s">
        <v>32</v>
      </c>
      <c r="E1500" t="s">
        <v>27</v>
      </c>
      <c r="F1500" t="s">
        <v>258</v>
      </c>
      <c r="G1500" s="30">
        <v>2.7</v>
      </c>
      <c r="H1500" t="s">
        <v>308</v>
      </c>
      <c r="J1500" t="s">
        <v>15</v>
      </c>
      <c r="K1500" t="s">
        <v>307</v>
      </c>
      <c r="L1500" s="26">
        <v>13598900</v>
      </c>
      <c r="M1500">
        <v>194</v>
      </c>
    </row>
    <row r="1501" spans="1:13" x14ac:dyDescent="0.25">
      <c r="A1501" t="s">
        <v>164</v>
      </c>
      <c r="B1501" s="25">
        <v>45478</v>
      </c>
      <c r="C1501" t="s">
        <v>257</v>
      </c>
      <c r="D1501" t="s">
        <v>32</v>
      </c>
      <c r="E1501" t="s">
        <v>27</v>
      </c>
      <c r="F1501" t="s">
        <v>258</v>
      </c>
      <c r="G1501" s="30">
        <v>2.7</v>
      </c>
      <c r="H1501" t="s">
        <v>308</v>
      </c>
      <c r="J1501" t="s">
        <v>15</v>
      </c>
      <c r="K1501" t="s">
        <v>307</v>
      </c>
      <c r="L1501" s="26">
        <v>12460000</v>
      </c>
      <c r="M1501">
        <v>170</v>
      </c>
    </row>
    <row r="1502" spans="1:13" x14ac:dyDescent="0.25">
      <c r="A1502" t="s">
        <v>83</v>
      </c>
      <c r="B1502" s="25">
        <v>45252</v>
      </c>
      <c r="C1502" t="s">
        <v>257</v>
      </c>
      <c r="D1502" t="s">
        <v>32</v>
      </c>
      <c r="E1502" t="s">
        <v>27</v>
      </c>
      <c r="F1502" t="s">
        <v>258</v>
      </c>
      <c r="G1502" s="30">
        <v>2.7</v>
      </c>
      <c r="H1502" t="s">
        <v>308</v>
      </c>
      <c r="J1502" t="s">
        <v>15</v>
      </c>
      <c r="K1502" t="s">
        <v>307</v>
      </c>
      <c r="L1502" s="26">
        <v>29414000</v>
      </c>
      <c r="M1502">
        <v>256</v>
      </c>
    </row>
    <row r="1503" spans="1:13" x14ac:dyDescent="0.25">
      <c r="A1503" t="s">
        <v>175</v>
      </c>
      <c r="B1503" s="25">
        <v>45503</v>
      </c>
      <c r="C1503" t="s">
        <v>257</v>
      </c>
      <c r="D1503" t="s">
        <v>32</v>
      </c>
      <c r="E1503" t="s">
        <v>27</v>
      </c>
      <c r="G1503" s="30">
        <v>2.7</v>
      </c>
      <c r="H1503" t="s">
        <v>308</v>
      </c>
      <c r="J1503" t="s">
        <v>15</v>
      </c>
      <c r="K1503" t="s">
        <v>307</v>
      </c>
      <c r="L1503" s="26">
        <v>26578</v>
      </c>
      <c r="M1503">
        <v>21</v>
      </c>
    </row>
    <row r="1504" spans="1:13" x14ac:dyDescent="0.25">
      <c r="A1504" t="s">
        <v>57</v>
      </c>
      <c r="B1504" s="25">
        <v>45394</v>
      </c>
      <c r="C1504" t="s">
        <v>257</v>
      </c>
      <c r="D1504" t="s">
        <v>32</v>
      </c>
      <c r="E1504" t="s">
        <v>27</v>
      </c>
      <c r="F1504" t="s">
        <v>258</v>
      </c>
      <c r="G1504" s="30">
        <v>2.7</v>
      </c>
      <c r="H1504" t="s">
        <v>308</v>
      </c>
      <c r="J1504" t="s">
        <v>15</v>
      </c>
      <c r="K1504" t="s">
        <v>307</v>
      </c>
      <c r="L1504" s="26">
        <v>10008650</v>
      </c>
      <c r="M1504">
        <v>199</v>
      </c>
    </row>
    <row r="1505" spans="1:13" x14ac:dyDescent="0.25">
      <c r="A1505" t="s">
        <v>77</v>
      </c>
      <c r="B1505" s="25">
        <v>45267</v>
      </c>
      <c r="C1505" t="s">
        <v>257</v>
      </c>
      <c r="D1505" t="s">
        <v>32</v>
      </c>
      <c r="E1505" t="s">
        <v>27</v>
      </c>
      <c r="G1505" s="30">
        <v>2.7</v>
      </c>
      <c r="H1505" t="s">
        <v>308</v>
      </c>
      <c r="J1505" t="s">
        <v>15</v>
      </c>
      <c r="K1505" t="s">
        <v>307</v>
      </c>
      <c r="L1505" s="26">
        <v>2189600</v>
      </c>
      <c r="M1505">
        <v>102</v>
      </c>
    </row>
    <row r="1506" spans="1:13" x14ac:dyDescent="0.25">
      <c r="A1506" t="s">
        <v>104</v>
      </c>
      <c r="B1506" s="25">
        <v>45041</v>
      </c>
      <c r="C1506" t="s">
        <v>257</v>
      </c>
      <c r="D1506" t="s">
        <v>32</v>
      </c>
      <c r="E1506" t="s">
        <v>27</v>
      </c>
      <c r="F1506" t="s">
        <v>258</v>
      </c>
      <c r="G1506" s="30">
        <v>2.7</v>
      </c>
      <c r="H1506" t="s">
        <v>308</v>
      </c>
      <c r="J1506" t="s">
        <v>15</v>
      </c>
      <c r="K1506" t="s">
        <v>307</v>
      </c>
      <c r="L1506" s="26">
        <v>4276717.2</v>
      </c>
      <c r="M1506">
        <v>22</v>
      </c>
    </row>
    <row r="1507" spans="1:13" x14ac:dyDescent="0.25">
      <c r="A1507" t="s">
        <v>50</v>
      </c>
      <c r="B1507" s="25">
        <v>45408</v>
      </c>
      <c r="C1507" t="s">
        <v>257</v>
      </c>
      <c r="D1507" t="s">
        <v>32</v>
      </c>
      <c r="E1507" t="s">
        <v>27</v>
      </c>
      <c r="F1507" t="s">
        <v>258</v>
      </c>
      <c r="G1507" s="30">
        <v>2.7</v>
      </c>
      <c r="H1507" t="s">
        <v>308</v>
      </c>
      <c r="J1507" t="s">
        <v>15</v>
      </c>
      <c r="K1507" t="s">
        <v>307</v>
      </c>
      <c r="L1507" s="26">
        <v>23992500</v>
      </c>
      <c r="M1507">
        <v>544</v>
      </c>
    </row>
    <row r="1508" spans="1:13" x14ac:dyDescent="0.25">
      <c r="A1508" t="s">
        <v>80</v>
      </c>
      <c r="B1508" s="25">
        <v>45260</v>
      </c>
      <c r="C1508" t="s">
        <v>257</v>
      </c>
      <c r="D1508" t="s">
        <v>32</v>
      </c>
      <c r="E1508" t="s">
        <v>27</v>
      </c>
      <c r="G1508" s="30">
        <v>2.7</v>
      </c>
      <c r="H1508" t="s">
        <v>308</v>
      </c>
      <c r="J1508" t="s">
        <v>15</v>
      </c>
      <c r="K1508" t="s">
        <v>307</v>
      </c>
      <c r="L1508" s="26">
        <v>7909200</v>
      </c>
      <c r="M1508">
        <v>141</v>
      </c>
    </row>
    <row r="1509" spans="1:13" x14ac:dyDescent="0.25">
      <c r="A1509" t="s">
        <v>60</v>
      </c>
      <c r="B1509" s="25">
        <v>45380</v>
      </c>
      <c r="C1509" t="s">
        <v>257</v>
      </c>
      <c r="D1509" t="s">
        <v>32</v>
      </c>
      <c r="E1509" t="s">
        <v>27</v>
      </c>
      <c r="F1509" t="s">
        <v>258</v>
      </c>
      <c r="G1509" s="30">
        <v>2.7</v>
      </c>
      <c r="H1509" t="s">
        <v>308</v>
      </c>
      <c r="J1509" t="s">
        <v>15</v>
      </c>
      <c r="K1509" t="s">
        <v>307</v>
      </c>
      <c r="L1509" s="26">
        <v>26323500</v>
      </c>
      <c r="M1509">
        <v>452</v>
      </c>
    </row>
    <row r="1510" spans="1:13" x14ac:dyDescent="0.25">
      <c r="A1510" t="s">
        <v>77</v>
      </c>
      <c r="B1510" s="25">
        <v>45267</v>
      </c>
      <c r="C1510" t="s">
        <v>257</v>
      </c>
      <c r="D1510" t="s">
        <v>32</v>
      </c>
      <c r="E1510" t="s">
        <v>27</v>
      </c>
      <c r="F1510" t="s">
        <v>258</v>
      </c>
      <c r="G1510" s="30">
        <v>2.7</v>
      </c>
      <c r="H1510" t="s">
        <v>308</v>
      </c>
      <c r="J1510" t="s">
        <v>15</v>
      </c>
      <c r="K1510" t="s">
        <v>307</v>
      </c>
      <c r="L1510" s="26">
        <v>3911600</v>
      </c>
      <c r="M1510">
        <v>34</v>
      </c>
    </row>
    <row r="1511" spans="1:13" x14ac:dyDescent="0.25">
      <c r="A1511" t="s">
        <v>30</v>
      </c>
      <c r="B1511" s="25">
        <v>45447</v>
      </c>
      <c r="C1511" t="s">
        <v>257</v>
      </c>
      <c r="D1511" t="s">
        <v>32</v>
      </c>
      <c r="E1511" t="s">
        <v>27</v>
      </c>
      <c r="F1511" t="s">
        <v>258</v>
      </c>
      <c r="G1511" s="30">
        <v>2.7</v>
      </c>
      <c r="H1511" t="s">
        <v>308</v>
      </c>
      <c r="J1511" t="s">
        <v>15</v>
      </c>
      <c r="K1511" t="s">
        <v>307</v>
      </c>
      <c r="L1511" s="26">
        <v>126877200</v>
      </c>
      <c r="M1511">
        <v>128</v>
      </c>
    </row>
    <row r="1512" spans="1:13" x14ac:dyDescent="0.25">
      <c r="A1512" t="s">
        <v>50</v>
      </c>
      <c r="B1512" s="25">
        <v>45408</v>
      </c>
      <c r="C1512" t="s">
        <v>257</v>
      </c>
      <c r="D1512" t="s">
        <v>32</v>
      </c>
      <c r="E1512" t="s">
        <v>27</v>
      </c>
      <c r="G1512" s="30">
        <v>2.7</v>
      </c>
      <c r="H1512" t="s">
        <v>308</v>
      </c>
      <c r="J1512" t="s">
        <v>15</v>
      </c>
      <c r="K1512" t="s">
        <v>307</v>
      </c>
      <c r="L1512" s="26">
        <v>11005000</v>
      </c>
      <c r="M1512">
        <v>1699</v>
      </c>
    </row>
    <row r="1513" spans="1:13" x14ac:dyDescent="0.25">
      <c r="A1513" t="s">
        <v>83</v>
      </c>
      <c r="B1513" s="25">
        <v>45468</v>
      </c>
      <c r="C1513" t="s">
        <v>257</v>
      </c>
      <c r="D1513" t="s">
        <v>32</v>
      </c>
      <c r="E1513" t="s">
        <v>27</v>
      </c>
      <c r="F1513" t="s">
        <v>258</v>
      </c>
      <c r="G1513" s="30">
        <v>2.7</v>
      </c>
      <c r="H1513" t="s">
        <v>308</v>
      </c>
      <c r="J1513" t="s">
        <v>15</v>
      </c>
      <c r="K1513" t="s">
        <v>307</v>
      </c>
      <c r="L1513" s="26">
        <v>20203020</v>
      </c>
      <c r="M1513">
        <v>114</v>
      </c>
    </row>
    <row r="1514" spans="1:13" x14ac:dyDescent="0.25">
      <c r="A1514" t="s">
        <v>72</v>
      </c>
      <c r="B1514" s="25">
        <v>45288</v>
      </c>
      <c r="C1514" t="s">
        <v>257</v>
      </c>
      <c r="D1514" t="s">
        <v>32</v>
      </c>
      <c r="E1514" t="s">
        <v>27</v>
      </c>
      <c r="F1514" t="s">
        <v>258</v>
      </c>
      <c r="G1514" s="30">
        <v>2.7</v>
      </c>
      <c r="H1514" t="s">
        <v>308</v>
      </c>
      <c r="J1514" t="s">
        <v>15</v>
      </c>
      <c r="K1514" t="s">
        <v>307</v>
      </c>
      <c r="L1514" s="26">
        <v>576000</v>
      </c>
      <c r="M1514">
        <v>19</v>
      </c>
    </row>
    <row r="1515" spans="1:13" x14ac:dyDescent="0.25">
      <c r="A1515" t="s">
        <v>92</v>
      </c>
      <c r="B1515" s="25">
        <v>45198</v>
      </c>
      <c r="C1515" t="s">
        <v>257</v>
      </c>
      <c r="D1515" t="s">
        <v>32</v>
      </c>
      <c r="E1515" t="s">
        <v>27</v>
      </c>
      <c r="F1515" t="s">
        <v>258</v>
      </c>
      <c r="G1515" s="30">
        <v>2.7</v>
      </c>
      <c r="H1515" t="s">
        <v>308</v>
      </c>
      <c r="J1515" t="s">
        <v>15</v>
      </c>
      <c r="K1515" t="s">
        <v>307</v>
      </c>
      <c r="L1515" s="26">
        <v>18528292.800000001</v>
      </c>
      <c r="M1515">
        <v>121</v>
      </c>
    </row>
    <row r="1516" spans="1:13" x14ac:dyDescent="0.25">
      <c r="A1516" t="s">
        <v>169</v>
      </c>
      <c r="B1516" s="25">
        <v>45490</v>
      </c>
      <c r="C1516" t="s">
        <v>257</v>
      </c>
      <c r="D1516" t="s">
        <v>32</v>
      </c>
      <c r="E1516" t="s">
        <v>27</v>
      </c>
      <c r="F1516" t="s">
        <v>258</v>
      </c>
      <c r="G1516" s="30">
        <v>2.7</v>
      </c>
      <c r="H1516" t="s">
        <v>308</v>
      </c>
      <c r="J1516" t="s">
        <v>15</v>
      </c>
      <c r="K1516" t="s">
        <v>307</v>
      </c>
      <c r="L1516" s="26">
        <v>9982500</v>
      </c>
      <c r="M1516">
        <v>1</v>
      </c>
    </row>
    <row r="1517" spans="1:13" x14ac:dyDescent="0.25">
      <c r="A1517" t="s">
        <v>69</v>
      </c>
      <c r="B1517" s="25">
        <v>45328</v>
      </c>
      <c r="C1517" t="s">
        <v>257</v>
      </c>
      <c r="D1517" t="s">
        <v>32</v>
      </c>
      <c r="E1517" t="s">
        <v>27</v>
      </c>
      <c r="G1517" s="30">
        <v>2.7</v>
      </c>
      <c r="H1517" t="s">
        <v>308</v>
      </c>
      <c r="J1517" t="s">
        <v>15</v>
      </c>
      <c r="K1517" t="s">
        <v>307</v>
      </c>
      <c r="L1517" s="26">
        <v>6676940</v>
      </c>
      <c r="M1517">
        <v>586</v>
      </c>
    </row>
    <row r="1518" spans="1:13" x14ac:dyDescent="0.25">
      <c r="A1518" t="s">
        <v>89</v>
      </c>
      <c r="B1518" s="25">
        <v>45232</v>
      </c>
      <c r="C1518" t="s">
        <v>257</v>
      </c>
      <c r="D1518" t="s">
        <v>32</v>
      </c>
      <c r="E1518" t="s">
        <v>27</v>
      </c>
      <c r="G1518" s="30">
        <v>2.7</v>
      </c>
      <c r="H1518" t="s">
        <v>308</v>
      </c>
      <c r="J1518" t="s">
        <v>15</v>
      </c>
      <c r="K1518" t="s">
        <v>307</v>
      </c>
      <c r="L1518" s="26">
        <v>10393650</v>
      </c>
      <c r="M1518">
        <v>681</v>
      </c>
    </row>
    <row r="1519" spans="1:13" x14ac:dyDescent="0.25">
      <c r="A1519" t="s">
        <v>60</v>
      </c>
      <c r="B1519" s="25">
        <v>45380</v>
      </c>
      <c r="C1519" t="s">
        <v>257</v>
      </c>
      <c r="D1519" t="s">
        <v>32</v>
      </c>
      <c r="E1519" t="s">
        <v>27</v>
      </c>
      <c r="G1519" s="30">
        <v>2.7</v>
      </c>
      <c r="H1519" t="s">
        <v>308</v>
      </c>
      <c r="J1519" t="s">
        <v>15</v>
      </c>
      <c r="K1519" t="s">
        <v>307</v>
      </c>
      <c r="L1519" s="26">
        <v>7805875</v>
      </c>
      <c r="M1519">
        <v>1198</v>
      </c>
    </row>
    <row r="1520" spans="1:13" x14ac:dyDescent="0.25">
      <c r="A1520" t="s">
        <v>66</v>
      </c>
      <c r="B1520" s="25">
        <v>45335</v>
      </c>
      <c r="C1520" t="s">
        <v>257</v>
      </c>
      <c r="D1520" t="s">
        <v>32</v>
      </c>
      <c r="E1520" t="s">
        <v>27</v>
      </c>
      <c r="F1520" t="s">
        <v>258</v>
      </c>
      <c r="G1520" s="30">
        <v>2.7</v>
      </c>
      <c r="H1520" t="s">
        <v>308</v>
      </c>
      <c r="J1520" t="s">
        <v>15</v>
      </c>
      <c r="K1520" t="s">
        <v>307</v>
      </c>
      <c r="L1520" s="26">
        <v>49905000</v>
      </c>
      <c r="M1520">
        <v>516</v>
      </c>
    </row>
    <row r="1521" spans="1:13" x14ac:dyDescent="0.25">
      <c r="A1521" t="s">
        <v>172</v>
      </c>
      <c r="B1521" s="25">
        <v>45485</v>
      </c>
      <c r="C1521" t="s">
        <v>257</v>
      </c>
      <c r="D1521" t="s">
        <v>32</v>
      </c>
      <c r="E1521" t="s">
        <v>27</v>
      </c>
      <c r="F1521" t="s">
        <v>258</v>
      </c>
      <c r="G1521" s="30">
        <v>2.7</v>
      </c>
      <c r="H1521" t="s">
        <v>308</v>
      </c>
      <c r="J1521" t="s">
        <v>15</v>
      </c>
      <c r="K1521" t="s">
        <v>307</v>
      </c>
      <c r="L1521" s="26">
        <v>900800</v>
      </c>
      <c r="M1521">
        <v>40</v>
      </c>
    </row>
    <row r="1522" spans="1:13" x14ac:dyDescent="0.25">
      <c r="A1522" t="s">
        <v>205</v>
      </c>
      <c r="B1522" s="25">
        <v>45566</v>
      </c>
      <c r="C1522" t="s">
        <v>257</v>
      </c>
      <c r="D1522" t="s">
        <v>32</v>
      </c>
      <c r="E1522" t="s">
        <v>27</v>
      </c>
      <c r="F1522" t="s">
        <v>258</v>
      </c>
      <c r="G1522" s="30">
        <v>2.7</v>
      </c>
      <c r="H1522" t="s">
        <v>308</v>
      </c>
      <c r="J1522" t="s">
        <v>15</v>
      </c>
      <c r="K1522" t="s">
        <v>307</v>
      </c>
      <c r="L1522" s="26">
        <v>3608005</v>
      </c>
      <c r="M1522">
        <v>151</v>
      </c>
    </row>
    <row r="1523" spans="1:13" x14ac:dyDescent="0.25">
      <c r="A1523" t="s">
        <v>54</v>
      </c>
      <c r="B1523" s="25">
        <v>45401</v>
      </c>
      <c r="C1523" t="s">
        <v>257</v>
      </c>
      <c r="D1523" t="s">
        <v>32</v>
      </c>
      <c r="E1523" t="s">
        <v>27</v>
      </c>
      <c r="F1523" t="s">
        <v>258</v>
      </c>
      <c r="G1523" s="30">
        <v>2.7</v>
      </c>
      <c r="H1523" t="s">
        <v>308</v>
      </c>
      <c r="J1523" t="s">
        <v>15</v>
      </c>
      <c r="K1523" t="s">
        <v>307</v>
      </c>
      <c r="L1523" s="26">
        <v>14600940</v>
      </c>
      <c r="M1523">
        <v>208</v>
      </c>
    </row>
    <row r="1524" spans="1:13" x14ac:dyDescent="0.25">
      <c r="A1524" t="s">
        <v>211</v>
      </c>
      <c r="B1524" s="25">
        <v>45582</v>
      </c>
      <c r="C1524" t="s">
        <v>257</v>
      </c>
      <c r="D1524" t="s">
        <v>32</v>
      </c>
      <c r="E1524" t="s">
        <v>27</v>
      </c>
      <c r="G1524" s="30">
        <v>2.7</v>
      </c>
      <c r="H1524" t="s">
        <v>308</v>
      </c>
      <c r="J1524" t="s">
        <v>15</v>
      </c>
      <c r="K1524" t="s">
        <v>307</v>
      </c>
      <c r="L1524" s="26">
        <v>2506000</v>
      </c>
      <c r="M1524">
        <v>602</v>
      </c>
    </row>
    <row r="1525" spans="1:13" x14ac:dyDescent="0.25">
      <c r="A1525" t="s">
        <v>205</v>
      </c>
      <c r="B1525" s="25">
        <v>45566</v>
      </c>
      <c r="C1525" t="s">
        <v>257</v>
      </c>
      <c r="D1525" t="s">
        <v>32</v>
      </c>
      <c r="E1525" t="s">
        <v>27</v>
      </c>
      <c r="G1525" s="30">
        <v>2.7</v>
      </c>
      <c r="H1525" t="s">
        <v>308</v>
      </c>
      <c r="J1525" t="s">
        <v>15</v>
      </c>
      <c r="K1525" t="s">
        <v>307</v>
      </c>
      <c r="L1525" s="26">
        <v>347225</v>
      </c>
      <c r="M1525">
        <v>211</v>
      </c>
    </row>
    <row r="1526" spans="1:13" x14ac:dyDescent="0.25">
      <c r="A1526" t="s">
        <v>175</v>
      </c>
      <c r="B1526" s="25">
        <v>45503</v>
      </c>
      <c r="C1526" t="s">
        <v>257</v>
      </c>
      <c r="D1526" t="s">
        <v>32</v>
      </c>
      <c r="E1526" t="s">
        <v>27</v>
      </c>
      <c r="F1526" t="s">
        <v>258</v>
      </c>
      <c r="G1526" s="30">
        <v>2.7</v>
      </c>
      <c r="H1526" t="s">
        <v>308</v>
      </c>
      <c r="J1526" t="s">
        <v>15</v>
      </c>
      <c r="K1526" t="s">
        <v>307</v>
      </c>
      <c r="L1526" s="26">
        <v>2037</v>
      </c>
      <c r="M1526">
        <v>2</v>
      </c>
    </row>
    <row r="1527" spans="1:13" x14ac:dyDescent="0.25">
      <c r="A1527" t="s">
        <v>54</v>
      </c>
      <c r="B1527" s="25">
        <v>45401</v>
      </c>
      <c r="C1527" t="s">
        <v>257</v>
      </c>
      <c r="D1527" t="s">
        <v>32</v>
      </c>
      <c r="E1527" t="s">
        <v>27</v>
      </c>
      <c r="G1527" s="30">
        <v>2.7</v>
      </c>
      <c r="H1527" t="s">
        <v>308</v>
      </c>
      <c r="J1527" t="s">
        <v>15</v>
      </c>
      <c r="K1527" t="s">
        <v>307</v>
      </c>
      <c r="L1527" s="26">
        <v>3848370</v>
      </c>
      <c r="M1527">
        <v>571</v>
      </c>
    </row>
    <row r="1528" spans="1:13" x14ac:dyDescent="0.25">
      <c r="A1528" t="s">
        <v>63</v>
      </c>
      <c r="B1528" s="25">
        <v>45344</v>
      </c>
      <c r="C1528" t="s">
        <v>257</v>
      </c>
      <c r="D1528" t="s">
        <v>32</v>
      </c>
      <c r="E1528" t="s">
        <v>27</v>
      </c>
      <c r="G1528" s="30">
        <v>2.7</v>
      </c>
      <c r="H1528" t="s">
        <v>308</v>
      </c>
      <c r="J1528" t="s">
        <v>15</v>
      </c>
      <c r="K1528" t="s">
        <v>307</v>
      </c>
      <c r="L1528" s="26">
        <v>3528300</v>
      </c>
      <c r="M1528">
        <v>123</v>
      </c>
    </row>
    <row r="1529" spans="1:13" x14ac:dyDescent="0.25">
      <c r="A1529" t="s">
        <v>209</v>
      </c>
      <c r="B1529" s="25">
        <v>45572</v>
      </c>
      <c r="C1529" t="s">
        <v>257</v>
      </c>
      <c r="D1529" t="s">
        <v>32</v>
      </c>
      <c r="E1529" t="s">
        <v>27</v>
      </c>
      <c r="G1529" s="30">
        <v>2.7</v>
      </c>
      <c r="H1529" t="s">
        <v>308</v>
      </c>
      <c r="J1529" t="s">
        <v>15</v>
      </c>
      <c r="K1529" t="s">
        <v>307</v>
      </c>
      <c r="L1529" s="26">
        <v>1003000</v>
      </c>
      <c r="M1529">
        <v>40</v>
      </c>
    </row>
    <row r="1530" spans="1:13" x14ac:dyDescent="0.25">
      <c r="A1530" t="s">
        <v>80</v>
      </c>
      <c r="B1530" s="25">
        <v>45260</v>
      </c>
      <c r="C1530" t="s">
        <v>257</v>
      </c>
      <c r="D1530" t="s">
        <v>32</v>
      </c>
      <c r="E1530" t="s">
        <v>27</v>
      </c>
      <c r="F1530" t="s">
        <v>258</v>
      </c>
      <c r="G1530" s="30">
        <v>2.7</v>
      </c>
      <c r="H1530" t="s">
        <v>308</v>
      </c>
      <c r="J1530" t="s">
        <v>15</v>
      </c>
      <c r="K1530" t="s">
        <v>307</v>
      </c>
      <c r="L1530" s="26">
        <v>27723600</v>
      </c>
      <c r="M1530">
        <v>79</v>
      </c>
    </row>
    <row r="1531" spans="1:13" x14ac:dyDescent="0.25">
      <c r="A1531" t="s">
        <v>104</v>
      </c>
      <c r="B1531" s="25">
        <v>45041</v>
      </c>
      <c r="C1531" t="s">
        <v>257</v>
      </c>
      <c r="D1531" t="s">
        <v>32</v>
      </c>
      <c r="E1531" t="s">
        <v>27</v>
      </c>
      <c r="G1531" s="30">
        <v>2.7</v>
      </c>
      <c r="H1531" t="s">
        <v>308</v>
      </c>
      <c r="J1531" t="s">
        <v>15</v>
      </c>
      <c r="K1531" t="s">
        <v>307</v>
      </c>
      <c r="L1531" s="26">
        <v>543015.6</v>
      </c>
      <c r="M1531">
        <v>28</v>
      </c>
    </row>
    <row r="1532" spans="1:13" x14ac:dyDescent="0.25">
      <c r="A1532" t="s">
        <v>63</v>
      </c>
      <c r="B1532" s="25">
        <v>45344</v>
      </c>
      <c r="C1532" t="s">
        <v>257</v>
      </c>
      <c r="D1532" t="s">
        <v>32</v>
      </c>
      <c r="E1532" t="s">
        <v>27</v>
      </c>
      <c r="F1532" t="s">
        <v>258</v>
      </c>
      <c r="G1532" s="30">
        <v>2.7</v>
      </c>
      <c r="H1532" t="s">
        <v>308</v>
      </c>
      <c r="J1532" t="s">
        <v>15</v>
      </c>
      <c r="K1532" t="s">
        <v>307</v>
      </c>
      <c r="L1532" s="26">
        <v>4333900</v>
      </c>
      <c r="M1532">
        <v>38</v>
      </c>
    </row>
    <row r="1533" spans="1:13" x14ac:dyDescent="0.25">
      <c r="A1533" t="s">
        <v>209</v>
      </c>
      <c r="B1533" s="25">
        <v>45572</v>
      </c>
      <c r="C1533" t="s">
        <v>257</v>
      </c>
      <c r="D1533" t="s">
        <v>32</v>
      </c>
      <c r="E1533" t="s">
        <v>27</v>
      </c>
      <c r="F1533" t="s">
        <v>258</v>
      </c>
      <c r="G1533" s="30">
        <v>2.7</v>
      </c>
      <c r="H1533" t="s">
        <v>308</v>
      </c>
      <c r="J1533" t="s">
        <v>15</v>
      </c>
      <c r="K1533" t="s">
        <v>307</v>
      </c>
      <c r="L1533" s="26">
        <v>1688625</v>
      </c>
      <c r="M1533">
        <v>16</v>
      </c>
    </row>
    <row r="1534" spans="1:13" x14ac:dyDescent="0.25">
      <c r="A1534" t="s">
        <v>101</v>
      </c>
      <c r="B1534" s="25">
        <v>45079</v>
      </c>
      <c r="C1534" t="s">
        <v>257</v>
      </c>
      <c r="D1534" t="s">
        <v>32</v>
      </c>
      <c r="E1534" t="s">
        <v>27</v>
      </c>
      <c r="G1534" s="30">
        <v>2.7</v>
      </c>
      <c r="H1534" t="s">
        <v>308</v>
      </c>
      <c r="J1534" t="s">
        <v>15</v>
      </c>
      <c r="K1534" t="s">
        <v>307</v>
      </c>
      <c r="L1534" s="26">
        <v>1814481</v>
      </c>
      <c r="M1534">
        <v>11</v>
      </c>
    </row>
    <row r="1535" spans="1:13" x14ac:dyDescent="0.25">
      <c r="A1535" t="s">
        <v>86</v>
      </c>
      <c r="B1535" s="25">
        <v>45251</v>
      </c>
      <c r="C1535" t="s">
        <v>257</v>
      </c>
      <c r="D1535" t="s">
        <v>32</v>
      </c>
      <c r="E1535" t="s">
        <v>27</v>
      </c>
      <c r="F1535" t="s">
        <v>258</v>
      </c>
      <c r="G1535" s="30">
        <v>2.7</v>
      </c>
      <c r="H1535" t="s">
        <v>308</v>
      </c>
      <c r="J1535" t="s">
        <v>15</v>
      </c>
      <c r="K1535" t="s">
        <v>307</v>
      </c>
      <c r="L1535" s="26">
        <v>2909250</v>
      </c>
      <c r="M1535">
        <v>59</v>
      </c>
    </row>
    <row r="1536" spans="1:13" x14ac:dyDescent="0.25">
      <c r="A1536" t="s">
        <v>83</v>
      </c>
      <c r="B1536" s="25">
        <v>45468</v>
      </c>
      <c r="C1536" t="s">
        <v>257</v>
      </c>
      <c r="D1536" t="s">
        <v>32</v>
      </c>
      <c r="E1536" t="s">
        <v>27</v>
      </c>
      <c r="G1536" s="30">
        <v>2.7</v>
      </c>
      <c r="H1536" t="s">
        <v>308</v>
      </c>
      <c r="J1536" t="s">
        <v>15</v>
      </c>
      <c r="K1536" t="s">
        <v>307</v>
      </c>
      <c r="L1536" s="26">
        <v>3637710</v>
      </c>
      <c r="M1536">
        <v>254</v>
      </c>
    </row>
    <row r="1537" spans="1:13" x14ac:dyDescent="0.25">
      <c r="A1537" t="s">
        <v>101</v>
      </c>
      <c r="B1537" s="25">
        <v>45079</v>
      </c>
      <c r="C1537" t="s">
        <v>257</v>
      </c>
      <c r="D1537" t="s">
        <v>32</v>
      </c>
      <c r="E1537" t="s">
        <v>27</v>
      </c>
      <c r="F1537" t="s">
        <v>258</v>
      </c>
      <c r="G1537" s="30">
        <v>2.7</v>
      </c>
      <c r="H1537" t="s">
        <v>308</v>
      </c>
      <c r="J1537" t="s">
        <v>15</v>
      </c>
      <c r="K1537" t="s">
        <v>307</v>
      </c>
      <c r="L1537" s="26">
        <v>3976695</v>
      </c>
      <c r="M1537">
        <v>7</v>
      </c>
    </row>
    <row r="1538" spans="1:13" x14ac:dyDescent="0.25">
      <c r="A1538" t="s">
        <v>72</v>
      </c>
      <c r="B1538" s="25">
        <v>45288</v>
      </c>
      <c r="C1538" t="s">
        <v>257</v>
      </c>
      <c r="D1538" t="s">
        <v>32</v>
      </c>
      <c r="E1538" t="s">
        <v>27</v>
      </c>
      <c r="G1538" s="30">
        <v>2.7</v>
      </c>
      <c r="H1538" t="s">
        <v>308</v>
      </c>
      <c r="J1538" t="s">
        <v>15</v>
      </c>
      <c r="K1538" t="s">
        <v>307</v>
      </c>
      <c r="L1538" s="26">
        <v>1426250</v>
      </c>
      <c r="M1538">
        <v>39</v>
      </c>
    </row>
    <row r="1539" spans="1:13" x14ac:dyDescent="0.25">
      <c r="A1539" t="s">
        <v>54</v>
      </c>
      <c r="B1539" s="25">
        <v>45212</v>
      </c>
      <c r="C1539" t="s">
        <v>257</v>
      </c>
      <c r="D1539" t="s">
        <v>32</v>
      </c>
      <c r="E1539" t="s">
        <v>27</v>
      </c>
      <c r="F1539" t="s">
        <v>258</v>
      </c>
      <c r="G1539" s="30">
        <v>2.7</v>
      </c>
      <c r="H1539" t="s">
        <v>308</v>
      </c>
      <c r="J1539" t="s">
        <v>15</v>
      </c>
      <c r="K1539" t="s">
        <v>307</v>
      </c>
      <c r="L1539" s="26">
        <v>16160157</v>
      </c>
      <c r="M1539">
        <v>618</v>
      </c>
    </row>
    <row r="1540" spans="1:13" x14ac:dyDescent="0.25">
      <c r="A1540" t="s">
        <v>69</v>
      </c>
      <c r="B1540" s="25">
        <v>45328</v>
      </c>
      <c r="C1540" t="s">
        <v>257</v>
      </c>
      <c r="D1540" t="s">
        <v>32</v>
      </c>
      <c r="E1540" t="s">
        <v>27</v>
      </c>
      <c r="F1540" t="s">
        <v>258</v>
      </c>
      <c r="G1540" s="30">
        <v>2.7</v>
      </c>
      <c r="H1540" t="s">
        <v>308</v>
      </c>
      <c r="J1540" t="s">
        <v>15</v>
      </c>
      <c r="K1540" t="s">
        <v>307</v>
      </c>
      <c r="L1540" s="26">
        <v>3973410</v>
      </c>
      <c r="M1540">
        <v>145</v>
      </c>
    </row>
    <row r="1541" spans="1:13" x14ac:dyDescent="0.25">
      <c r="A1541" t="s">
        <v>74</v>
      </c>
      <c r="B1541" s="25">
        <v>45275</v>
      </c>
      <c r="C1541" t="s">
        <v>257</v>
      </c>
      <c r="D1541" t="s">
        <v>32</v>
      </c>
      <c r="E1541" t="s">
        <v>27</v>
      </c>
      <c r="F1541" t="s">
        <v>258</v>
      </c>
      <c r="G1541" s="30">
        <v>2.7</v>
      </c>
      <c r="H1541" t="s">
        <v>308</v>
      </c>
      <c r="J1541" t="s">
        <v>15</v>
      </c>
      <c r="K1541" t="s">
        <v>307</v>
      </c>
      <c r="L1541" s="26">
        <v>28624650</v>
      </c>
      <c r="M1541">
        <v>363</v>
      </c>
    </row>
    <row r="1542" spans="1:13" x14ac:dyDescent="0.25">
      <c r="A1542" t="s">
        <v>86</v>
      </c>
      <c r="B1542" s="25">
        <v>45251</v>
      </c>
      <c r="C1542" t="s">
        <v>257</v>
      </c>
      <c r="D1542" t="s">
        <v>32</v>
      </c>
      <c r="E1542" t="s">
        <v>27</v>
      </c>
      <c r="G1542" s="30">
        <v>2.7</v>
      </c>
      <c r="H1542" t="s">
        <v>308</v>
      </c>
      <c r="J1542" t="s">
        <v>15</v>
      </c>
      <c r="K1542" t="s">
        <v>307</v>
      </c>
      <c r="L1542" s="26">
        <v>4131500</v>
      </c>
      <c r="M1542">
        <v>216</v>
      </c>
    </row>
    <row r="1543" spans="1:13" x14ac:dyDescent="0.25">
      <c r="A1543" t="s">
        <v>54</v>
      </c>
      <c r="B1543" s="25">
        <v>45212</v>
      </c>
      <c r="C1543" t="s">
        <v>257</v>
      </c>
      <c r="D1543" t="s">
        <v>32</v>
      </c>
      <c r="E1543" t="s">
        <v>27</v>
      </c>
      <c r="G1543" s="30">
        <v>2.7</v>
      </c>
      <c r="H1543" t="s">
        <v>308</v>
      </c>
      <c r="J1543" t="s">
        <v>15</v>
      </c>
      <c r="K1543" t="s">
        <v>307</v>
      </c>
      <c r="L1543" s="26">
        <v>8090568</v>
      </c>
      <c r="M1543">
        <v>1759</v>
      </c>
    </row>
    <row r="1544" spans="1:13" x14ac:dyDescent="0.25">
      <c r="A1544" t="s">
        <v>66</v>
      </c>
      <c r="B1544" s="25">
        <v>45335</v>
      </c>
      <c r="C1544" t="s">
        <v>257</v>
      </c>
      <c r="D1544" t="s">
        <v>32</v>
      </c>
      <c r="E1544" t="s">
        <v>27</v>
      </c>
      <c r="G1544" s="30">
        <v>2.7</v>
      </c>
      <c r="H1544" t="s">
        <v>308</v>
      </c>
      <c r="J1544" t="s">
        <v>15</v>
      </c>
      <c r="K1544" t="s">
        <v>307</v>
      </c>
      <c r="L1544" s="26">
        <v>10183500</v>
      </c>
      <c r="M1544">
        <v>1148</v>
      </c>
    </row>
    <row r="1545" spans="1:13" x14ac:dyDescent="0.25">
      <c r="A1545" t="s">
        <v>83</v>
      </c>
      <c r="B1545" s="25">
        <v>45252</v>
      </c>
      <c r="C1545" t="s">
        <v>257</v>
      </c>
      <c r="D1545" t="s">
        <v>32</v>
      </c>
      <c r="E1545" t="s">
        <v>27</v>
      </c>
      <c r="G1545" s="30">
        <v>2.7</v>
      </c>
      <c r="H1545" t="s">
        <v>308</v>
      </c>
      <c r="J1545" t="s">
        <v>15</v>
      </c>
      <c r="K1545" t="s">
        <v>307</v>
      </c>
      <c r="L1545" s="26">
        <v>13233550</v>
      </c>
      <c r="M1545">
        <v>930</v>
      </c>
    </row>
    <row r="1546" spans="1:13" x14ac:dyDescent="0.25">
      <c r="A1546" t="s">
        <v>57</v>
      </c>
      <c r="B1546" s="25">
        <v>45394</v>
      </c>
      <c r="C1546" t="s">
        <v>257</v>
      </c>
      <c r="D1546" t="s">
        <v>32</v>
      </c>
      <c r="E1546" t="s">
        <v>27</v>
      </c>
      <c r="G1546" s="30">
        <v>2.7</v>
      </c>
      <c r="H1546" t="s">
        <v>308</v>
      </c>
      <c r="J1546" t="s">
        <v>15</v>
      </c>
      <c r="K1546" t="s">
        <v>307</v>
      </c>
      <c r="L1546" s="26">
        <v>4544900</v>
      </c>
      <c r="M1546">
        <v>480</v>
      </c>
    </row>
    <row r="1547" spans="1:13" x14ac:dyDescent="0.25">
      <c r="A1547" t="s">
        <v>172</v>
      </c>
      <c r="B1547" s="25">
        <v>45485</v>
      </c>
      <c r="C1547" t="s">
        <v>257</v>
      </c>
      <c r="D1547" t="s">
        <v>32</v>
      </c>
      <c r="E1547" t="s">
        <v>27</v>
      </c>
      <c r="G1547" s="30">
        <v>2.7</v>
      </c>
      <c r="H1547" t="s">
        <v>308</v>
      </c>
      <c r="J1547" t="s">
        <v>15</v>
      </c>
      <c r="K1547" t="s">
        <v>307</v>
      </c>
      <c r="L1547" s="26">
        <v>1039200</v>
      </c>
      <c r="M1547">
        <v>134</v>
      </c>
    </row>
    <row r="1548" spans="1:13" x14ac:dyDescent="0.25">
      <c r="A1548" t="s">
        <v>30</v>
      </c>
      <c r="B1548" s="25">
        <v>45447</v>
      </c>
      <c r="C1548" t="s">
        <v>257</v>
      </c>
      <c r="D1548" t="s">
        <v>32</v>
      </c>
      <c r="E1548" t="s">
        <v>27</v>
      </c>
      <c r="G1548" s="30">
        <v>2.7</v>
      </c>
      <c r="H1548" t="s">
        <v>308</v>
      </c>
      <c r="J1548" t="s">
        <v>15</v>
      </c>
      <c r="K1548" t="s">
        <v>307</v>
      </c>
      <c r="L1548" s="26">
        <v>1712100</v>
      </c>
      <c r="M1548">
        <v>522</v>
      </c>
    </row>
    <row r="1549" spans="1:13" x14ac:dyDescent="0.25">
      <c r="A1549" t="s">
        <v>92</v>
      </c>
      <c r="B1549" s="25">
        <v>45198</v>
      </c>
      <c r="C1549" t="s">
        <v>257</v>
      </c>
      <c r="D1549" t="s">
        <v>32</v>
      </c>
      <c r="E1549" t="s">
        <v>27</v>
      </c>
      <c r="G1549" s="30">
        <v>2.7</v>
      </c>
      <c r="H1549" t="s">
        <v>308</v>
      </c>
      <c r="J1549" t="s">
        <v>15</v>
      </c>
      <c r="K1549" t="s">
        <v>307</v>
      </c>
      <c r="L1549" s="26">
        <v>9295041.5999999996</v>
      </c>
      <c r="M1549">
        <v>263</v>
      </c>
    </row>
    <row r="1550" spans="1:13" x14ac:dyDescent="0.25">
      <c r="A1550" t="s">
        <v>172</v>
      </c>
      <c r="B1550" s="25">
        <v>45485</v>
      </c>
      <c r="C1550" t="s">
        <v>257</v>
      </c>
      <c r="D1550" t="s">
        <v>32</v>
      </c>
      <c r="E1550" t="s">
        <v>27</v>
      </c>
      <c r="F1550" t="s">
        <v>258</v>
      </c>
      <c r="G1550" s="30">
        <v>2.8</v>
      </c>
      <c r="H1550" t="s">
        <v>308</v>
      </c>
      <c r="I1550">
        <v>2.8</v>
      </c>
      <c r="J1550" t="s">
        <v>228</v>
      </c>
      <c r="K1550" t="s">
        <v>314</v>
      </c>
      <c r="L1550" s="26">
        <v>70000</v>
      </c>
      <c r="M1550">
        <v>1</v>
      </c>
    </row>
    <row r="1551" spans="1:13" x14ac:dyDescent="0.25">
      <c r="A1551" t="s">
        <v>164</v>
      </c>
      <c r="B1551" s="25">
        <v>45478</v>
      </c>
      <c r="C1551" t="s">
        <v>257</v>
      </c>
      <c r="D1551" t="s">
        <v>32</v>
      </c>
      <c r="E1551" t="s">
        <v>27</v>
      </c>
      <c r="F1551" t="s">
        <v>258</v>
      </c>
      <c r="G1551" s="30">
        <v>2.8</v>
      </c>
      <c r="H1551" t="s">
        <v>308</v>
      </c>
      <c r="I1551">
        <v>2.8</v>
      </c>
      <c r="J1551" t="s">
        <v>228</v>
      </c>
      <c r="K1551" t="s">
        <v>314</v>
      </c>
      <c r="L1551" s="26">
        <v>1180200</v>
      </c>
      <c r="M1551">
        <v>1</v>
      </c>
    </row>
    <row r="1552" spans="1:13" x14ac:dyDescent="0.25">
      <c r="A1552" t="s">
        <v>50</v>
      </c>
      <c r="B1552" s="25">
        <v>45408</v>
      </c>
      <c r="C1552" t="s">
        <v>257</v>
      </c>
      <c r="D1552" t="s">
        <v>32</v>
      </c>
      <c r="E1552" t="s">
        <v>27</v>
      </c>
      <c r="G1552" s="30">
        <v>2.8</v>
      </c>
      <c r="H1552" t="s">
        <v>308</v>
      </c>
      <c r="J1552" t="s">
        <v>15</v>
      </c>
      <c r="K1552" t="s">
        <v>307</v>
      </c>
      <c r="L1552" s="26">
        <v>8810000</v>
      </c>
      <c r="M1552">
        <v>1710</v>
      </c>
    </row>
    <row r="1553" spans="1:13" x14ac:dyDescent="0.25">
      <c r="A1553" t="s">
        <v>83</v>
      </c>
      <c r="B1553" s="25">
        <v>45252</v>
      </c>
      <c r="C1553" t="s">
        <v>257</v>
      </c>
      <c r="D1553" t="s">
        <v>32</v>
      </c>
      <c r="E1553" t="s">
        <v>27</v>
      </c>
      <c r="G1553" s="30">
        <v>2.8</v>
      </c>
      <c r="H1553" t="s">
        <v>308</v>
      </c>
      <c r="J1553" t="s">
        <v>15</v>
      </c>
      <c r="K1553" t="s">
        <v>307</v>
      </c>
      <c r="L1553" s="26">
        <v>14589850</v>
      </c>
      <c r="M1553">
        <v>1005</v>
      </c>
    </row>
    <row r="1554" spans="1:13" x14ac:dyDescent="0.25">
      <c r="A1554" t="s">
        <v>175</v>
      </c>
      <c r="B1554" s="25">
        <v>45503</v>
      </c>
      <c r="C1554" t="s">
        <v>257</v>
      </c>
      <c r="D1554" t="s">
        <v>32</v>
      </c>
      <c r="E1554" t="s">
        <v>27</v>
      </c>
      <c r="F1554" t="s">
        <v>258</v>
      </c>
      <c r="G1554" s="30">
        <v>2.8</v>
      </c>
      <c r="H1554" t="s">
        <v>308</v>
      </c>
      <c r="J1554" t="s">
        <v>15</v>
      </c>
      <c r="K1554" t="s">
        <v>307</v>
      </c>
      <c r="L1554" s="26">
        <v>873</v>
      </c>
      <c r="M1554">
        <v>4</v>
      </c>
    </row>
    <row r="1555" spans="1:13" x14ac:dyDescent="0.25">
      <c r="A1555" t="s">
        <v>54</v>
      </c>
      <c r="B1555" s="25">
        <v>45212</v>
      </c>
      <c r="C1555" t="s">
        <v>257</v>
      </c>
      <c r="D1555" t="s">
        <v>32</v>
      </c>
      <c r="E1555" t="s">
        <v>27</v>
      </c>
      <c r="G1555" s="30">
        <v>2.8</v>
      </c>
      <c r="H1555" t="s">
        <v>308</v>
      </c>
      <c r="J1555" t="s">
        <v>15</v>
      </c>
      <c r="K1555" t="s">
        <v>307</v>
      </c>
      <c r="L1555" s="26">
        <v>7928730</v>
      </c>
      <c r="M1555">
        <v>1476</v>
      </c>
    </row>
    <row r="1556" spans="1:13" x14ac:dyDescent="0.25">
      <c r="A1556" t="s">
        <v>92</v>
      </c>
      <c r="B1556" s="25">
        <v>45198</v>
      </c>
      <c r="C1556" t="s">
        <v>257</v>
      </c>
      <c r="D1556" t="s">
        <v>32</v>
      </c>
      <c r="E1556" t="s">
        <v>27</v>
      </c>
      <c r="F1556" t="s">
        <v>258</v>
      </c>
      <c r="G1556" s="30">
        <v>2.8</v>
      </c>
      <c r="H1556" t="s">
        <v>308</v>
      </c>
      <c r="J1556" t="s">
        <v>15</v>
      </c>
      <c r="K1556" t="s">
        <v>307</v>
      </c>
      <c r="L1556" s="26">
        <v>32857045.199999999</v>
      </c>
      <c r="M1556">
        <v>131</v>
      </c>
    </row>
    <row r="1557" spans="1:13" x14ac:dyDescent="0.25">
      <c r="A1557" t="s">
        <v>69</v>
      </c>
      <c r="B1557" s="25">
        <v>45328</v>
      </c>
      <c r="C1557" t="s">
        <v>257</v>
      </c>
      <c r="D1557" t="s">
        <v>32</v>
      </c>
      <c r="E1557" t="s">
        <v>27</v>
      </c>
      <c r="G1557" s="30">
        <v>2.8</v>
      </c>
      <c r="H1557" t="s">
        <v>308</v>
      </c>
      <c r="J1557" t="s">
        <v>15</v>
      </c>
      <c r="K1557" t="s">
        <v>307</v>
      </c>
      <c r="L1557" s="26">
        <v>5799260</v>
      </c>
      <c r="M1557">
        <v>573</v>
      </c>
    </row>
    <row r="1558" spans="1:13" x14ac:dyDescent="0.25">
      <c r="A1558" t="s">
        <v>92</v>
      </c>
      <c r="B1558" s="25">
        <v>45198</v>
      </c>
      <c r="C1558" t="s">
        <v>257</v>
      </c>
      <c r="D1558" t="s">
        <v>32</v>
      </c>
      <c r="E1558" t="s">
        <v>27</v>
      </c>
      <c r="G1558" s="30">
        <v>2.8</v>
      </c>
      <c r="H1558" t="s">
        <v>308</v>
      </c>
      <c r="J1558" t="s">
        <v>15</v>
      </c>
      <c r="K1558" t="s">
        <v>307</v>
      </c>
      <c r="L1558" s="26">
        <v>8730100.8000000007</v>
      </c>
      <c r="M1558">
        <v>272</v>
      </c>
    </row>
    <row r="1559" spans="1:13" x14ac:dyDescent="0.25">
      <c r="A1559" t="s">
        <v>86</v>
      </c>
      <c r="B1559" s="25">
        <v>45251</v>
      </c>
      <c r="C1559" t="s">
        <v>257</v>
      </c>
      <c r="D1559" t="s">
        <v>32</v>
      </c>
      <c r="E1559" t="s">
        <v>27</v>
      </c>
      <c r="G1559" s="30">
        <v>2.8</v>
      </c>
      <c r="H1559" t="s">
        <v>308</v>
      </c>
      <c r="J1559" t="s">
        <v>15</v>
      </c>
      <c r="K1559" t="s">
        <v>307</v>
      </c>
      <c r="L1559" s="26">
        <v>6230500</v>
      </c>
      <c r="M1559">
        <v>287</v>
      </c>
    </row>
    <row r="1560" spans="1:13" x14ac:dyDescent="0.25">
      <c r="A1560" t="s">
        <v>66</v>
      </c>
      <c r="B1560" s="25">
        <v>45335</v>
      </c>
      <c r="C1560" t="s">
        <v>257</v>
      </c>
      <c r="D1560" t="s">
        <v>32</v>
      </c>
      <c r="E1560" t="s">
        <v>27</v>
      </c>
      <c r="F1560" t="s">
        <v>258</v>
      </c>
      <c r="G1560" s="30">
        <v>2.8</v>
      </c>
      <c r="H1560" t="s">
        <v>308</v>
      </c>
      <c r="J1560" t="s">
        <v>15</v>
      </c>
      <c r="K1560" t="s">
        <v>307</v>
      </c>
      <c r="L1560" s="26">
        <v>8595000</v>
      </c>
      <c r="M1560">
        <v>534</v>
      </c>
    </row>
    <row r="1561" spans="1:13" x14ac:dyDescent="0.25">
      <c r="A1561" t="s">
        <v>74</v>
      </c>
      <c r="B1561" s="25">
        <v>45275</v>
      </c>
      <c r="C1561" t="s">
        <v>257</v>
      </c>
      <c r="D1561" t="s">
        <v>32</v>
      </c>
      <c r="E1561" t="s">
        <v>27</v>
      </c>
      <c r="F1561" t="s">
        <v>258</v>
      </c>
      <c r="G1561" s="30">
        <v>2.8</v>
      </c>
      <c r="H1561" t="s">
        <v>308</v>
      </c>
      <c r="J1561" t="s">
        <v>15</v>
      </c>
      <c r="K1561" t="s">
        <v>307</v>
      </c>
      <c r="L1561" s="26">
        <v>38148950</v>
      </c>
      <c r="M1561">
        <v>491</v>
      </c>
    </row>
    <row r="1562" spans="1:13" x14ac:dyDescent="0.25">
      <c r="A1562" t="s">
        <v>211</v>
      </c>
      <c r="B1562" s="25">
        <v>45582</v>
      </c>
      <c r="C1562" t="s">
        <v>257</v>
      </c>
      <c r="D1562" t="s">
        <v>32</v>
      </c>
      <c r="E1562" t="s">
        <v>27</v>
      </c>
      <c r="G1562" s="30">
        <v>2.8</v>
      </c>
      <c r="H1562" t="s">
        <v>308</v>
      </c>
      <c r="J1562" t="s">
        <v>15</v>
      </c>
      <c r="K1562" t="s">
        <v>307</v>
      </c>
      <c r="L1562" s="26">
        <v>2471000</v>
      </c>
      <c r="M1562">
        <v>507</v>
      </c>
    </row>
    <row r="1563" spans="1:13" x14ac:dyDescent="0.25">
      <c r="A1563" t="s">
        <v>80</v>
      </c>
      <c r="B1563" s="25">
        <v>45260</v>
      </c>
      <c r="C1563" t="s">
        <v>257</v>
      </c>
      <c r="D1563" t="s">
        <v>32</v>
      </c>
      <c r="E1563" t="s">
        <v>27</v>
      </c>
      <c r="G1563" s="30">
        <v>2.8</v>
      </c>
      <c r="H1563" t="s">
        <v>308</v>
      </c>
      <c r="J1563" t="s">
        <v>15</v>
      </c>
      <c r="K1563" t="s">
        <v>307</v>
      </c>
      <c r="L1563" s="26">
        <v>13694400</v>
      </c>
      <c r="M1563">
        <v>195</v>
      </c>
    </row>
    <row r="1564" spans="1:13" x14ac:dyDescent="0.25">
      <c r="A1564" t="s">
        <v>50</v>
      </c>
      <c r="B1564" s="25">
        <v>45408</v>
      </c>
      <c r="C1564" t="s">
        <v>257</v>
      </c>
      <c r="D1564" t="s">
        <v>32</v>
      </c>
      <c r="E1564" t="s">
        <v>27</v>
      </c>
      <c r="F1564" t="s">
        <v>258</v>
      </c>
      <c r="G1564" s="30">
        <v>2.8</v>
      </c>
      <c r="H1564" t="s">
        <v>308</v>
      </c>
      <c r="J1564" t="s">
        <v>15</v>
      </c>
      <c r="K1564" t="s">
        <v>307</v>
      </c>
      <c r="L1564" s="26">
        <v>36982500</v>
      </c>
      <c r="M1564">
        <v>618</v>
      </c>
    </row>
    <row r="1565" spans="1:13" x14ac:dyDescent="0.25">
      <c r="A1565" t="s">
        <v>77</v>
      </c>
      <c r="B1565" s="25">
        <v>45267</v>
      </c>
      <c r="C1565" t="s">
        <v>257</v>
      </c>
      <c r="D1565" t="s">
        <v>32</v>
      </c>
      <c r="E1565" t="s">
        <v>27</v>
      </c>
      <c r="G1565" s="30">
        <v>2.8</v>
      </c>
      <c r="H1565" t="s">
        <v>308</v>
      </c>
      <c r="J1565" t="s">
        <v>15</v>
      </c>
      <c r="K1565" t="s">
        <v>307</v>
      </c>
      <c r="L1565" s="26">
        <v>3000200</v>
      </c>
      <c r="M1565">
        <v>106</v>
      </c>
    </row>
    <row r="1566" spans="1:13" x14ac:dyDescent="0.25">
      <c r="A1566" t="s">
        <v>72</v>
      </c>
      <c r="B1566" s="25">
        <v>45288</v>
      </c>
      <c r="C1566" t="s">
        <v>257</v>
      </c>
      <c r="D1566" t="s">
        <v>32</v>
      </c>
      <c r="E1566" t="s">
        <v>27</v>
      </c>
      <c r="G1566" s="30">
        <v>2.8</v>
      </c>
      <c r="H1566" t="s">
        <v>308</v>
      </c>
      <c r="J1566" t="s">
        <v>15</v>
      </c>
      <c r="K1566" t="s">
        <v>307</v>
      </c>
      <c r="L1566" s="26">
        <v>1234500</v>
      </c>
      <c r="M1566">
        <v>54</v>
      </c>
    </row>
    <row r="1567" spans="1:13" x14ac:dyDescent="0.25">
      <c r="A1567" t="s">
        <v>211</v>
      </c>
      <c r="B1567" s="25">
        <v>45582</v>
      </c>
      <c r="C1567" t="s">
        <v>257</v>
      </c>
      <c r="D1567" t="s">
        <v>32</v>
      </c>
      <c r="E1567" t="s">
        <v>27</v>
      </c>
      <c r="F1567" t="s">
        <v>258</v>
      </c>
      <c r="G1567" s="30">
        <v>2.8</v>
      </c>
      <c r="H1567" t="s">
        <v>308</v>
      </c>
      <c r="J1567" t="s">
        <v>15</v>
      </c>
      <c r="K1567" t="s">
        <v>307</v>
      </c>
      <c r="L1567" s="26">
        <v>7866950</v>
      </c>
      <c r="M1567">
        <v>163</v>
      </c>
    </row>
    <row r="1568" spans="1:13" x14ac:dyDescent="0.25">
      <c r="A1568" t="s">
        <v>74</v>
      </c>
      <c r="B1568" s="25">
        <v>45275</v>
      </c>
      <c r="C1568" t="s">
        <v>257</v>
      </c>
      <c r="D1568" t="s">
        <v>32</v>
      </c>
      <c r="E1568" t="s">
        <v>27</v>
      </c>
      <c r="G1568" s="30">
        <v>2.8</v>
      </c>
      <c r="H1568" t="s">
        <v>308</v>
      </c>
      <c r="J1568" t="s">
        <v>15</v>
      </c>
      <c r="K1568" t="s">
        <v>307</v>
      </c>
      <c r="L1568" s="26">
        <v>31376600</v>
      </c>
      <c r="M1568">
        <v>1354</v>
      </c>
    </row>
    <row r="1569" spans="1:13" x14ac:dyDescent="0.25">
      <c r="A1569" t="s">
        <v>172</v>
      </c>
      <c r="B1569" s="25">
        <v>45485</v>
      </c>
      <c r="C1569" t="s">
        <v>257</v>
      </c>
      <c r="D1569" t="s">
        <v>32</v>
      </c>
      <c r="E1569" t="s">
        <v>27</v>
      </c>
      <c r="G1569" s="30">
        <v>2.8</v>
      </c>
      <c r="H1569" t="s">
        <v>308</v>
      </c>
      <c r="J1569" t="s">
        <v>15</v>
      </c>
      <c r="K1569" t="s">
        <v>307</v>
      </c>
      <c r="L1569" s="26">
        <v>1499200</v>
      </c>
      <c r="M1569">
        <v>134</v>
      </c>
    </row>
    <row r="1570" spans="1:13" x14ac:dyDescent="0.25">
      <c r="A1570" t="s">
        <v>104</v>
      </c>
      <c r="B1570" s="25">
        <v>45041</v>
      </c>
      <c r="C1570" t="s">
        <v>257</v>
      </c>
      <c r="D1570" t="s">
        <v>32</v>
      </c>
      <c r="E1570" t="s">
        <v>27</v>
      </c>
      <c r="G1570" s="30">
        <v>2.8</v>
      </c>
      <c r="H1570" t="s">
        <v>308</v>
      </c>
      <c r="J1570" t="s">
        <v>15</v>
      </c>
      <c r="K1570" t="s">
        <v>307</v>
      </c>
      <c r="L1570" s="26">
        <v>458979.6</v>
      </c>
      <c r="M1570">
        <v>20</v>
      </c>
    </row>
    <row r="1571" spans="1:13" x14ac:dyDescent="0.25">
      <c r="A1571" t="s">
        <v>77</v>
      </c>
      <c r="B1571" s="25">
        <v>45267</v>
      </c>
      <c r="C1571" t="s">
        <v>257</v>
      </c>
      <c r="D1571" t="s">
        <v>32</v>
      </c>
      <c r="E1571" t="s">
        <v>27</v>
      </c>
      <c r="F1571" t="s">
        <v>258</v>
      </c>
      <c r="G1571" s="30">
        <v>2.8</v>
      </c>
      <c r="H1571" t="s">
        <v>308</v>
      </c>
      <c r="J1571" t="s">
        <v>15</v>
      </c>
      <c r="K1571" t="s">
        <v>307</v>
      </c>
      <c r="L1571" s="26">
        <v>2125200</v>
      </c>
      <c r="M1571">
        <v>39</v>
      </c>
    </row>
    <row r="1572" spans="1:13" x14ac:dyDescent="0.25">
      <c r="A1572" t="s">
        <v>54</v>
      </c>
      <c r="B1572" s="25">
        <v>45401</v>
      </c>
      <c r="C1572" t="s">
        <v>257</v>
      </c>
      <c r="D1572" t="s">
        <v>32</v>
      </c>
      <c r="E1572" t="s">
        <v>27</v>
      </c>
      <c r="F1572" t="s">
        <v>258</v>
      </c>
      <c r="G1572" s="30">
        <v>2.8</v>
      </c>
      <c r="H1572" t="s">
        <v>308</v>
      </c>
      <c r="J1572" t="s">
        <v>15</v>
      </c>
      <c r="K1572" t="s">
        <v>307</v>
      </c>
      <c r="L1572" s="26">
        <v>20834145</v>
      </c>
      <c r="M1572">
        <v>235</v>
      </c>
    </row>
    <row r="1573" spans="1:13" x14ac:dyDescent="0.25">
      <c r="A1573" t="s">
        <v>175</v>
      </c>
      <c r="B1573" s="25">
        <v>45503</v>
      </c>
      <c r="C1573" t="s">
        <v>257</v>
      </c>
      <c r="D1573" t="s">
        <v>32</v>
      </c>
      <c r="E1573" t="s">
        <v>27</v>
      </c>
      <c r="G1573" s="30">
        <v>2.8</v>
      </c>
      <c r="H1573" t="s">
        <v>308</v>
      </c>
      <c r="J1573" t="s">
        <v>15</v>
      </c>
      <c r="K1573" t="s">
        <v>307</v>
      </c>
      <c r="L1573" s="26">
        <v>33756</v>
      </c>
      <c r="M1573">
        <v>20</v>
      </c>
    </row>
    <row r="1574" spans="1:13" x14ac:dyDescent="0.25">
      <c r="A1574" t="s">
        <v>72</v>
      </c>
      <c r="B1574" s="25">
        <v>45288</v>
      </c>
      <c r="C1574" t="s">
        <v>257</v>
      </c>
      <c r="D1574" t="s">
        <v>32</v>
      </c>
      <c r="E1574" t="s">
        <v>27</v>
      </c>
      <c r="F1574" t="s">
        <v>258</v>
      </c>
      <c r="G1574" s="30">
        <v>2.8</v>
      </c>
      <c r="H1574" t="s">
        <v>308</v>
      </c>
      <c r="J1574" t="s">
        <v>15</v>
      </c>
      <c r="K1574" t="s">
        <v>307</v>
      </c>
      <c r="L1574" s="26">
        <v>996000</v>
      </c>
      <c r="M1574">
        <v>16</v>
      </c>
    </row>
    <row r="1575" spans="1:13" x14ac:dyDescent="0.25">
      <c r="A1575" t="s">
        <v>69</v>
      </c>
      <c r="B1575" s="25">
        <v>45328</v>
      </c>
      <c r="C1575" t="s">
        <v>257</v>
      </c>
      <c r="D1575" t="s">
        <v>32</v>
      </c>
      <c r="E1575" t="s">
        <v>27</v>
      </c>
      <c r="F1575" t="s">
        <v>258</v>
      </c>
      <c r="G1575" s="30">
        <v>2.8</v>
      </c>
      <c r="H1575" t="s">
        <v>308</v>
      </c>
      <c r="J1575" t="s">
        <v>15</v>
      </c>
      <c r="K1575" t="s">
        <v>307</v>
      </c>
      <c r="L1575" s="26">
        <v>10274845</v>
      </c>
      <c r="M1575">
        <v>154</v>
      </c>
    </row>
    <row r="1576" spans="1:13" x14ac:dyDescent="0.25">
      <c r="A1576" t="s">
        <v>83</v>
      </c>
      <c r="B1576" s="25">
        <v>45468</v>
      </c>
      <c r="C1576" t="s">
        <v>257</v>
      </c>
      <c r="D1576" t="s">
        <v>32</v>
      </c>
      <c r="E1576" t="s">
        <v>27</v>
      </c>
      <c r="G1576" s="30">
        <v>2.8</v>
      </c>
      <c r="H1576" t="s">
        <v>308</v>
      </c>
      <c r="J1576" t="s">
        <v>15</v>
      </c>
      <c r="K1576" t="s">
        <v>307</v>
      </c>
      <c r="L1576" s="26">
        <v>4380480</v>
      </c>
      <c r="M1576">
        <v>216</v>
      </c>
    </row>
    <row r="1577" spans="1:13" x14ac:dyDescent="0.25">
      <c r="A1577" t="s">
        <v>54</v>
      </c>
      <c r="B1577" s="25">
        <v>45401</v>
      </c>
      <c r="C1577" t="s">
        <v>257</v>
      </c>
      <c r="D1577" t="s">
        <v>32</v>
      </c>
      <c r="E1577" t="s">
        <v>27</v>
      </c>
      <c r="G1577" s="30">
        <v>2.8</v>
      </c>
      <c r="H1577" t="s">
        <v>308</v>
      </c>
      <c r="J1577" t="s">
        <v>15</v>
      </c>
      <c r="K1577" t="s">
        <v>307</v>
      </c>
      <c r="L1577" s="26">
        <v>4954485</v>
      </c>
      <c r="M1577">
        <v>625</v>
      </c>
    </row>
    <row r="1578" spans="1:13" x14ac:dyDescent="0.25">
      <c r="A1578" t="s">
        <v>83</v>
      </c>
      <c r="B1578" s="25">
        <v>45468</v>
      </c>
      <c r="C1578" t="s">
        <v>257</v>
      </c>
      <c r="D1578" t="s">
        <v>32</v>
      </c>
      <c r="E1578" t="s">
        <v>27</v>
      </c>
      <c r="F1578" t="s">
        <v>258</v>
      </c>
      <c r="G1578" s="30">
        <v>2.8</v>
      </c>
      <c r="H1578" t="s">
        <v>308</v>
      </c>
      <c r="J1578" t="s">
        <v>15</v>
      </c>
      <c r="K1578" t="s">
        <v>307</v>
      </c>
      <c r="L1578" s="26">
        <v>11952360</v>
      </c>
      <c r="M1578">
        <v>92</v>
      </c>
    </row>
    <row r="1579" spans="1:13" x14ac:dyDescent="0.25">
      <c r="A1579" t="s">
        <v>101</v>
      </c>
      <c r="B1579" s="25">
        <v>45079</v>
      </c>
      <c r="C1579" t="s">
        <v>257</v>
      </c>
      <c r="D1579" t="s">
        <v>32</v>
      </c>
      <c r="E1579" t="s">
        <v>27</v>
      </c>
      <c r="F1579" t="s">
        <v>258</v>
      </c>
      <c r="G1579" s="30">
        <v>2.8</v>
      </c>
      <c r="H1579" t="s">
        <v>308</v>
      </c>
      <c r="J1579" t="s">
        <v>15</v>
      </c>
      <c r="K1579" t="s">
        <v>307</v>
      </c>
      <c r="L1579" s="26">
        <v>104793.75</v>
      </c>
      <c r="M1579">
        <v>2</v>
      </c>
    </row>
    <row r="1580" spans="1:13" x14ac:dyDescent="0.25">
      <c r="A1580" t="s">
        <v>57</v>
      </c>
      <c r="B1580" s="25">
        <v>45394</v>
      </c>
      <c r="C1580" t="s">
        <v>257</v>
      </c>
      <c r="D1580" t="s">
        <v>32</v>
      </c>
      <c r="E1580" t="s">
        <v>27</v>
      </c>
      <c r="F1580" t="s">
        <v>258</v>
      </c>
      <c r="G1580" s="30">
        <v>2.8</v>
      </c>
      <c r="H1580" t="s">
        <v>308</v>
      </c>
      <c r="J1580" t="s">
        <v>15</v>
      </c>
      <c r="K1580" t="s">
        <v>307</v>
      </c>
      <c r="L1580" s="26">
        <v>10083850</v>
      </c>
      <c r="M1580">
        <v>271</v>
      </c>
    </row>
    <row r="1581" spans="1:13" x14ac:dyDescent="0.25">
      <c r="A1581" t="s">
        <v>57</v>
      </c>
      <c r="B1581" s="25">
        <v>45394</v>
      </c>
      <c r="C1581" t="s">
        <v>257</v>
      </c>
      <c r="D1581" t="s">
        <v>32</v>
      </c>
      <c r="E1581" t="s">
        <v>27</v>
      </c>
      <c r="G1581" s="30">
        <v>2.8</v>
      </c>
      <c r="H1581" t="s">
        <v>308</v>
      </c>
      <c r="J1581" t="s">
        <v>15</v>
      </c>
      <c r="K1581" t="s">
        <v>307</v>
      </c>
      <c r="L1581" s="26">
        <v>4213550</v>
      </c>
      <c r="M1581">
        <v>551</v>
      </c>
    </row>
    <row r="1582" spans="1:13" x14ac:dyDescent="0.25">
      <c r="A1582" t="s">
        <v>101</v>
      </c>
      <c r="B1582" s="25">
        <v>45079</v>
      </c>
      <c r="C1582" t="s">
        <v>257</v>
      </c>
      <c r="D1582" t="s">
        <v>32</v>
      </c>
      <c r="E1582" t="s">
        <v>27</v>
      </c>
      <c r="G1582" s="30">
        <v>2.8</v>
      </c>
      <c r="H1582" t="s">
        <v>308</v>
      </c>
      <c r="J1582" t="s">
        <v>15</v>
      </c>
      <c r="K1582" t="s">
        <v>307</v>
      </c>
      <c r="L1582" s="26">
        <v>79278.75</v>
      </c>
      <c r="M1582">
        <v>5</v>
      </c>
    </row>
    <row r="1583" spans="1:13" x14ac:dyDescent="0.25">
      <c r="A1583" t="s">
        <v>54</v>
      </c>
      <c r="B1583" s="25">
        <v>45212</v>
      </c>
      <c r="C1583" t="s">
        <v>257</v>
      </c>
      <c r="D1583" t="s">
        <v>32</v>
      </c>
      <c r="E1583" t="s">
        <v>27</v>
      </c>
      <c r="F1583" t="s">
        <v>258</v>
      </c>
      <c r="G1583" s="30">
        <v>2.8</v>
      </c>
      <c r="H1583" t="s">
        <v>308</v>
      </c>
      <c r="J1583" t="s">
        <v>15</v>
      </c>
      <c r="K1583" t="s">
        <v>307</v>
      </c>
      <c r="L1583" s="26">
        <v>12821166</v>
      </c>
      <c r="M1583">
        <v>556</v>
      </c>
    </row>
    <row r="1584" spans="1:13" x14ac:dyDescent="0.25">
      <c r="A1584" t="s">
        <v>66</v>
      </c>
      <c r="B1584" s="25">
        <v>45335</v>
      </c>
      <c r="C1584" t="s">
        <v>257</v>
      </c>
      <c r="D1584" t="s">
        <v>32</v>
      </c>
      <c r="E1584" t="s">
        <v>27</v>
      </c>
      <c r="G1584" s="30">
        <v>2.8</v>
      </c>
      <c r="H1584" t="s">
        <v>308</v>
      </c>
      <c r="J1584" t="s">
        <v>15</v>
      </c>
      <c r="K1584" t="s">
        <v>307</v>
      </c>
      <c r="L1584" s="26">
        <v>10192500</v>
      </c>
      <c r="M1584">
        <v>1189</v>
      </c>
    </row>
    <row r="1585" spans="1:13" x14ac:dyDescent="0.25">
      <c r="A1585" t="s">
        <v>209</v>
      </c>
      <c r="B1585" s="25">
        <v>45572</v>
      </c>
      <c r="C1585" t="s">
        <v>257</v>
      </c>
      <c r="D1585" t="s">
        <v>32</v>
      </c>
      <c r="E1585" t="s">
        <v>27</v>
      </c>
      <c r="F1585" t="s">
        <v>258</v>
      </c>
      <c r="G1585" s="30">
        <v>2.8</v>
      </c>
      <c r="H1585" t="s">
        <v>308</v>
      </c>
      <c r="J1585" t="s">
        <v>15</v>
      </c>
      <c r="K1585" t="s">
        <v>307</v>
      </c>
      <c r="L1585" s="26">
        <v>2101000</v>
      </c>
      <c r="M1585">
        <v>18</v>
      </c>
    </row>
    <row r="1586" spans="1:13" x14ac:dyDescent="0.25">
      <c r="A1586" t="s">
        <v>83</v>
      </c>
      <c r="B1586" s="25">
        <v>45252</v>
      </c>
      <c r="C1586" t="s">
        <v>257</v>
      </c>
      <c r="D1586" t="s">
        <v>32</v>
      </c>
      <c r="E1586" t="s">
        <v>27</v>
      </c>
      <c r="F1586" t="s">
        <v>258</v>
      </c>
      <c r="G1586" s="30">
        <v>2.8</v>
      </c>
      <c r="H1586" t="s">
        <v>308</v>
      </c>
      <c r="J1586" t="s">
        <v>15</v>
      </c>
      <c r="K1586" t="s">
        <v>307</v>
      </c>
      <c r="L1586" s="26">
        <v>103500100</v>
      </c>
      <c r="M1586">
        <v>360</v>
      </c>
    </row>
    <row r="1587" spans="1:13" x14ac:dyDescent="0.25">
      <c r="A1587" t="s">
        <v>60</v>
      </c>
      <c r="B1587" s="25">
        <v>45380</v>
      </c>
      <c r="C1587" t="s">
        <v>257</v>
      </c>
      <c r="D1587" t="s">
        <v>32</v>
      </c>
      <c r="E1587" t="s">
        <v>27</v>
      </c>
      <c r="G1587" s="30">
        <v>2.8</v>
      </c>
      <c r="H1587" t="s">
        <v>308</v>
      </c>
      <c r="J1587" t="s">
        <v>15</v>
      </c>
      <c r="K1587" t="s">
        <v>307</v>
      </c>
      <c r="L1587" s="26">
        <v>7243250</v>
      </c>
      <c r="M1587">
        <v>1277</v>
      </c>
    </row>
    <row r="1588" spans="1:13" x14ac:dyDescent="0.25">
      <c r="A1588" t="s">
        <v>217</v>
      </c>
      <c r="B1588" s="25">
        <v>45595</v>
      </c>
      <c r="C1588" t="s">
        <v>257</v>
      </c>
      <c r="D1588" t="s">
        <v>32</v>
      </c>
      <c r="E1588" t="s">
        <v>27</v>
      </c>
      <c r="F1588" t="s">
        <v>258</v>
      </c>
      <c r="G1588" s="30">
        <v>2.8</v>
      </c>
      <c r="H1588" t="s">
        <v>308</v>
      </c>
      <c r="J1588" t="s">
        <v>15</v>
      </c>
      <c r="K1588" t="s">
        <v>307</v>
      </c>
      <c r="L1588" s="26">
        <v>1700</v>
      </c>
      <c r="M1588">
        <v>2</v>
      </c>
    </row>
    <row r="1589" spans="1:13" x14ac:dyDescent="0.25">
      <c r="A1589" t="s">
        <v>205</v>
      </c>
      <c r="B1589" s="25">
        <v>45566</v>
      </c>
      <c r="C1589" t="s">
        <v>257</v>
      </c>
      <c r="D1589" t="s">
        <v>32</v>
      </c>
      <c r="E1589" t="s">
        <v>27</v>
      </c>
      <c r="G1589" s="30">
        <v>2.8</v>
      </c>
      <c r="H1589" t="s">
        <v>308</v>
      </c>
      <c r="J1589" t="s">
        <v>15</v>
      </c>
      <c r="K1589" t="s">
        <v>307</v>
      </c>
      <c r="L1589" s="26">
        <v>1135630</v>
      </c>
      <c r="M1589">
        <v>194</v>
      </c>
    </row>
    <row r="1590" spans="1:13" x14ac:dyDescent="0.25">
      <c r="A1590" t="s">
        <v>205</v>
      </c>
      <c r="B1590" s="25">
        <v>45566</v>
      </c>
      <c r="C1590" t="s">
        <v>257</v>
      </c>
      <c r="D1590" t="s">
        <v>32</v>
      </c>
      <c r="E1590" t="s">
        <v>27</v>
      </c>
      <c r="F1590" t="s">
        <v>258</v>
      </c>
      <c r="G1590" s="30">
        <v>2.8</v>
      </c>
      <c r="H1590" t="s">
        <v>308</v>
      </c>
      <c r="J1590" t="s">
        <v>15</v>
      </c>
      <c r="K1590" t="s">
        <v>307</v>
      </c>
      <c r="L1590" s="26">
        <v>3174520</v>
      </c>
      <c r="M1590">
        <v>142</v>
      </c>
    </row>
    <row r="1591" spans="1:13" x14ac:dyDescent="0.25">
      <c r="A1591" t="s">
        <v>86</v>
      </c>
      <c r="B1591" s="25">
        <v>45251</v>
      </c>
      <c r="C1591" t="s">
        <v>257</v>
      </c>
      <c r="D1591" t="s">
        <v>32</v>
      </c>
      <c r="E1591" t="s">
        <v>27</v>
      </c>
      <c r="F1591" t="s">
        <v>258</v>
      </c>
      <c r="G1591" s="30">
        <v>2.8</v>
      </c>
      <c r="H1591" t="s">
        <v>308</v>
      </c>
      <c r="J1591" t="s">
        <v>15</v>
      </c>
      <c r="K1591" t="s">
        <v>307</v>
      </c>
      <c r="L1591" s="26">
        <v>4572500</v>
      </c>
      <c r="M1591">
        <v>69</v>
      </c>
    </row>
    <row r="1592" spans="1:13" x14ac:dyDescent="0.25">
      <c r="A1592" t="s">
        <v>89</v>
      </c>
      <c r="B1592" s="25">
        <v>45232</v>
      </c>
      <c r="C1592" t="s">
        <v>257</v>
      </c>
      <c r="D1592" t="s">
        <v>32</v>
      </c>
      <c r="E1592" t="s">
        <v>27</v>
      </c>
      <c r="F1592" t="s">
        <v>258</v>
      </c>
      <c r="G1592" s="30">
        <v>2.8</v>
      </c>
      <c r="H1592" t="s">
        <v>308</v>
      </c>
      <c r="J1592" t="s">
        <v>15</v>
      </c>
      <c r="K1592" t="s">
        <v>307</v>
      </c>
      <c r="L1592" s="26">
        <v>16477425</v>
      </c>
      <c r="M1592">
        <v>229</v>
      </c>
    </row>
    <row r="1593" spans="1:13" x14ac:dyDescent="0.25">
      <c r="A1593" t="s">
        <v>63</v>
      </c>
      <c r="B1593" s="25">
        <v>45344</v>
      </c>
      <c r="C1593" t="s">
        <v>257</v>
      </c>
      <c r="D1593" t="s">
        <v>32</v>
      </c>
      <c r="E1593" t="s">
        <v>27</v>
      </c>
      <c r="G1593" s="30">
        <v>2.8</v>
      </c>
      <c r="H1593" t="s">
        <v>308</v>
      </c>
      <c r="J1593" t="s">
        <v>15</v>
      </c>
      <c r="K1593" t="s">
        <v>307</v>
      </c>
      <c r="L1593" s="26">
        <v>2558350</v>
      </c>
      <c r="M1593">
        <v>115</v>
      </c>
    </row>
    <row r="1594" spans="1:13" x14ac:dyDescent="0.25">
      <c r="A1594" t="s">
        <v>60</v>
      </c>
      <c r="B1594" s="25">
        <v>45380</v>
      </c>
      <c r="C1594" t="s">
        <v>257</v>
      </c>
      <c r="D1594" t="s">
        <v>32</v>
      </c>
      <c r="E1594" t="s">
        <v>27</v>
      </c>
      <c r="F1594" t="s">
        <v>258</v>
      </c>
      <c r="G1594" s="30">
        <v>2.8</v>
      </c>
      <c r="H1594" t="s">
        <v>308</v>
      </c>
      <c r="J1594" t="s">
        <v>15</v>
      </c>
      <c r="K1594" t="s">
        <v>307</v>
      </c>
      <c r="L1594" s="26">
        <v>16903250</v>
      </c>
      <c r="M1594">
        <v>505</v>
      </c>
    </row>
    <row r="1595" spans="1:13" x14ac:dyDescent="0.25">
      <c r="A1595" t="s">
        <v>217</v>
      </c>
      <c r="B1595" s="25">
        <v>45595</v>
      </c>
      <c r="C1595" t="s">
        <v>257</v>
      </c>
      <c r="D1595" t="s">
        <v>32</v>
      </c>
      <c r="E1595" t="s">
        <v>27</v>
      </c>
      <c r="G1595" s="30">
        <v>2.8</v>
      </c>
      <c r="H1595" t="s">
        <v>308</v>
      </c>
      <c r="J1595" t="s">
        <v>15</v>
      </c>
      <c r="K1595" t="s">
        <v>307</v>
      </c>
      <c r="L1595" s="26">
        <v>39955950</v>
      </c>
      <c r="M1595">
        <v>5</v>
      </c>
    </row>
    <row r="1596" spans="1:13" x14ac:dyDescent="0.25">
      <c r="A1596" t="s">
        <v>172</v>
      </c>
      <c r="B1596" s="25">
        <v>45485</v>
      </c>
      <c r="C1596" t="s">
        <v>257</v>
      </c>
      <c r="D1596" t="s">
        <v>32</v>
      </c>
      <c r="E1596" t="s">
        <v>27</v>
      </c>
      <c r="F1596" t="s">
        <v>258</v>
      </c>
      <c r="G1596" s="30">
        <v>2.8</v>
      </c>
      <c r="H1596" t="s">
        <v>308</v>
      </c>
      <c r="J1596" t="s">
        <v>15</v>
      </c>
      <c r="K1596" t="s">
        <v>307</v>
      </c>
      <c r="L1596" s="26">
        <v>5671200</v>
      </c>
      <c r="M1596">
        <v>37</v>
      </c>
    </row>
    <row r="1597" spans="1:13" x14ac:dyDescent="0.25">
      <c r="A1597" t="s">
        <v>164</v>
      </c>
      <c r="B1597" s="25">
        <v>45478</v>
      </c>
      <c r="C1597" t="s">
        <v>257</v>
      </c>
      <c r="D1597" t="s">
        <v>32</v>
      </c>
      <c r="E1597" t="s">
        <v>27</v>
      </c>
      <c r="G1597" s="30">
        <v>2.8</v>
      </c>
      <c r="H1597" t="s">
        <v>308</v>
      </c>
      <c r="J1597" t="s">
        <v>15</v>
      </c>
      <c r="K1597" t="s">
        <v>307</v>
      </c>
      <c r="L1597" s="26">
        <v>4022200</v>
      </c>
      <c r="M1597">
        <v>925</v>
      </c>
    </row>
    <row r="1598" spans="1:13" x14ac:dyDescent="0.25">
      <c r="A1598" t="s">
        <v>209</v>
      </c>
      <c r="B1598" s="25">
        <v>45572</v>
      </c>
      <c r="C1598" t="s">
        <v>257</v>
      </c>
      <c r="D1598" t="s">
        <v>32</v>
      </c>
      <c r="E1598" t="s">
        <v>27</v>
      </c>
      <c r="G1598" s="30">
        <v>2.8</v>
      </c>
      <c r="H1598" t="s">
        <v>308</v>
      </c>
      <c r="J1598" t="s">
        <v>15</v>
      </c>
      <c r="K1598" t="s">
        <v>307</v>
      </c>
      <c r="L1598" s="26">
        <v>203000</v>
      </c>
      <c r="M1598">
        <v>24</v>
      </c>
    </row>
    <row r="1599" spans="1:13" x14ac:dyDescent="0.25">
      <c r="A1599" t="s">
        <v>89</v>
      </c>
      <c r="B1599" s="25">
        <v>45232</v>
      </c>
      <c r="C1599" t="s">
        <v>257</v>
      </c>
      <c r="D1599" t="s">
        <v>32</v>
      </c>
      <c r="E1599" t="s">
        <v>27</v>
      </c>
      <c r="G1599" s="30">
        <v>2.8</v>
      </c>
      <c r="H1599" t="s">
        <v>308</v>
      </c>
      <c r="J1599" t="s">
        <v>15</v>
      </c>
      <c r="K1599" t="s">
        <v>307</v>
      </c>
      <c r="L1599" s="26">
        <v>9948825</v>
      </c>
      <c r="M1599">
        <v>655</v>
      </c>
    </row>
    <row r="1600" spans="1:13" x14ac:dyDescent="0.25">
      <c r="A1600" t="s">
        <v>30</v>
      </c>
      <c r="B1600" s="25">
        <v>45447</v>
      </c>
      <c r="C1600" t="s">
        <v>257</v>
      </c>
      <c r="D1600" t="s">
        <v>32</v>
      </c>
      <c r="E1600" t="s">
        <v>27</v>
      </c>
      <c r="G1600" s="30">
        <v>2.8</v>
      </c>
      <c r="H1600" t="s">
        <v>308</v>
      </c>
      <c r="J1600" t="s">
        <v>15</v>
      </c>
      <c r="K1600" t="s">
        <v>307</v>
      </c>
      <c r="L1600" s="26">
        <v>2851500</v>
      </c>
      <c r="M1600">
        <v>420</v>
      </c>
    </row>
    <row r="1601" spans="1:13" x14ac:dyDescent="0.25">
      <c r="A1601" t="s">
        <v>80</v>
      </c>
      <c r="B1601" s="25">
        <v>45260</v>
      </c>
      <c r="C1601" t="s">
        <v>257</v>
      </c>
      <c r="D1601" t="s">
        <v>32</v>
      </c>
      <c r="E1601" t="s">
        <v>27</v>
      </c>
      <c r="F1601" t="s">
        <v>258</v>
      </c>
      <c r="G1601" s="30">
        <v>2.8</v>
      </c>
      <c r="H1601" t="s">
        <v>308</v>
      </c>
      <c r="J1601" t="s">
        <v>15</v>
      </c>
      <c r="K1601" t="s">
        <v>307</v>
      </c>
      <c r="L1601" s="26">
        <v>23747400</v>
      </c>
      <c r="M1601">
        <v>103</v>
      </c>
    </row>
    <row r="1602" spans="1:13" x14ac:dyDescent="0.25">
      <c r="A1602" t="s">
        <v>63</v>
      </c>
      <c r="B1602" s="25">
        <v>45344</v>
      </c>
      <c r="C1602" t="s">
        <v>257</v>
      </c>
      <c r="D1602" t="s">
        <v>32</v>
      </c>
      <c r="E1602" t="s">
        <v>27</v>
      </c>
      <c r="F1602" t="s">
        <v>258</v>
      </c>
      <c r="G1602" s="30">
        <v>2.8</v>
      </c>
      <c r="H1602" t="s">
        <v>308</v>
      </c>
      <c r="J1602" t="s">
        <v>15</v>
      </c>
      <c r="K1602" t="s">
        <v>307</v>
      </c>
      <c r="L1602" s="26">
        <v>5269650</v>
      </c>
      <c r="M1602">
        <v>54</v>
      </c>
    </row>
    <row r="1603" spans="1:13" x14ac:dyDescent="0.25">
      <c r="A1603" t="s">
        <v>30</v>
      </c>
      <c r="B1603" s="25">
        <v>45447</v>
      </c>
      <c r="C1603" t="s">
        <v>257</v>
      </c>
      <c r="D1603" t="s">
        <v>32</v>
      </c>
      <c r="E1603" t="s">
        <v>27</v>
      </c>
      <c r="F1603" t="s">
        <v>258</v>
      </c>
      <c r="G1603" s="30">
        <v>2.8</v>
      </c>
      <c r="H1603" t="s">
        <v>308</v>
      </c>
      <c r="J1603" t="s">
        <v>15</v>
      </c>
      <c r="K1603" t="s">
        <v>307</v>
      </c>
      <c r="L1603" s="26">
        <v>4128300</v>
      </c>
      <c r="M1603">
        <v>110</v>
      </c>
    </row>
    <row r="1604" spans="1:13" x14ac:dyDescent="0.25">
      <c r="A1604" t="s">
        <v>104</v>
      </c>
      <c r="B1604" s="25">
        <v>45041</v>
      </c>
      <c r="C1604" t="s">
        <v>257</v>
      </c>
      <c r="D1604" t="s">
        <v>32</v>
      </c>
      <c r="E1604" t="s">
        <v>27</v>
      </c>
      <c r="F1604" t="s">
        <v>258</v>
      </c>
      <c r="G1604" s="30">
        <v>2.8</v>
      </c>
      <c r="H1604" t="s">
        <v>308</v>
      </c>
      <c r="J1604" t="s">
        <v>15</v>
      </c>
      <c r="K1604" t="s">
        <v>307</v>
      </c>
      <c r="L1604" s="26">
        <v>744165.6</v>
      </c>
      <c r="M1604">
        <v>15</v>
      </c>
    </row>
    <row r="1605" spans="1:13" x14ac:dyDescent="0.25">
      <c r="A1605" t="s">
        <v>164</v>
      </c>
      <c r="B1605" s="25">
        <v>45478</v>
      </c>
      <c r="C1605" t="s">
        <v>257</v>
      </c>
      <c r="D1605" t="s">
        <v>32</v>
      </c>
      <c r="E1605" t="s">
        <v>27</v>
      </c>
      <c r="F1605" t="s">
        <v>258</v>
      </c>
      <c r="G1605" s="30">
        <v>2.8</v>
      </c>
      <c r="H1605" t="s">
        <v>308</v>
      </c>
      <c r="J1605" t="s">
        <v>15</v>
      </c>
      <c r="K1605" t="s">
        <v>307</v>
      </c>
      <c r="L1605" s="26">
        <v>4954400</v>
      </c>
      <c r="M1605">
        <v>144</v>
      </c>
    </row>
    <row r="1606" spans="1:13" x14ac:dyDescent="0.25">
      <c r="A1606" t="s">
        <v>164</v>
      </c>
      <c r="B1606" s="25">
        <v>45478</v>
      </c>
      <c r="C1606" t="s">
        <v>257</v>
      </c>
      <c r="D1606" t="s">
        <v>32</v>
      </c>
      <c r="E1606" t="s">
        <v>27</v>
      </c>
      <c r="F1606" t="s">
        <v>258</v>
      </c>
      <c r="G1606" s="30">
        <v>2.9</v>
      </c>
      <c r="H1606" t="s">
        <v>308</v>
      </c>
      <c r="I1606">
        <v>2.9</v>
      </c>
      <c r="J1606" t="s">
        <v>228</v>
      </c>
      <c r="K1606" t="s">
        <v>314</v>
      </c>
      <c r="L1606" s="26">
        <v>2072800</v>
      </c>
      <c r="M1606">
        <v>1</v>
      </c>
    </row>
    <row r="1607" spans="1:13" x14ac:dyDescent="0.25">
      <c r="A1607" t="s">
        <v>172</v>
      </c>
      <c r="B1607" s="25">
        <v>45485</v>
      </c>
      <c r="C1607" t="s">
        <v>257</v>
      </c>
      <c r="D1607" t="s">
        <v>32</v>
      </c>
      <c r="E1607" t="s">
        <v>27</v>
      </c>
      <c r="F1607" t="s">
        <v>258</v>
      </c>
      <c r="G1607" s="30">
        <v>2.9</v>
      </c>
      <c r="H1607" t="s">
        <v>308</v>
      </c>
      <c r="I1607">
        <v>2.9</v>
      </c>
      <c r="J1607" t="s">
        <v>228</v>
      </c>
      <c r="K1607" t="s">
        <v>314</v>
      </c>
      <c r="L1607" s="26">
        <v>1759600</v>
      </c>
      <c r="M1607">
        <v>1</v>
      </c>
    </row>
    <row r="1608" spans="1:13" x14ac:dyDescent="0.25">
      <c r="A1608" t="s">
        <v>63</v>
      </c>
      <c r="B1608" s="25">
        <v>45344</v>
      </c>
      <c r="C1608" t="s">
        <v>257</v>
      </c>
      <c r="D1608" t="s">
        <v>32</v>
      </c>
      <c r="E1608" t="s">
        <v>27</v>
      </c>
      <c r="G1608" s="30">
        <v>2.9</v>
      </c>
      <c r="H1608" t="s">
        <v>308</v>
      </c>
      <c r="J1608" t="s">
        <v>15</v>
      </c>
      <c r="K1608" t="s">
        <v>307</v>
      </c>
      <c r="L1608" s="26">
        <v>4419400</v>
      </c>
      <c r="M1608">
        <v>141</v>
      </c>
    </row>
    <row r="1609" spans="1:13" x14ac:dyDescent="0.25">
      <c r="A1609" t="s">
        <v>92</v>
      </c>
      <c r="B1609" s="25">
        <v>45198</v>
      </c>
      <c r="C1609" t="s">
        <v>257</v>
      </c>
      <c r="D1609" t="s">
        <v>32</v>
      </c>
      <c r="E1609" t="s">
        <v>27</v>
      </c>
      <c r="G1609" s="30">
        <v>2.9</v>
      </c>
      <c r="H1609" t="s">
        <v>308</v>
      </c>
      <c r="J1609" t="s">
        <v>15</v>
      </c>
      <c r="K1609" t="s">
        <v>307</v>
      </c>
      <c r="L1609" s="26">
        <v>9707713.1999999993</v>
      </c>
      <c r="M1609">
        <v>289</v>
      </c>
    </row>
    <row r="1610" spans="1:13" x14ac:dyDescent="0.25">
      <c r="A1610" t="s">
        <v>89</v>
      </c>
      <c r="B1610" s="25">
        <v>45232</v>
      </c>
      <c r="C1610" t="s">
        <v>257</v>
      </c>
      <c r="D1610" t="s">
        <v>32</v>
      </c>
      <c r="E1610" t="s">
        <v>27</v>
      </c>
      <c r="F1610" t="s">
        <v>258</v>
      </c>
      <c r="G1610" s="30">
        <v>2.9</v>
      </c>
      <c r="H1610" t="s">
        <v>308</v>
      </c>
      <c r="J1610" t="s">
        <v>15</v>
      </c>
      <c r="K1610" t="s">
        <v>307</v>
      </c>
      <c r="L1610" s="26">
        <v>21605400</v>
      </c>
      <c r="M1610">
        <v>194</v>
      </c>
    </row>
    <row r="1611" spans="1:13" x14ac:dyDescent="0.25">
      <c r="A1611" t="s">
        <v>104</v>
      </c>
      <c r="B1611" s="25">
        <v>45041</v>
      </c>
      <c r="C1611" t="s">
        <v>257</v>
      </c>
      <c r="D1611" t="s">
        <v>32</v>
      </c>
      <c r="E1611" t="s">
        <v>27</v>
      </c>
      <c r="F1611" t="s">
        <v>258</v>
      </c>
      <c r="G1611" s="30">
        <v>2.9</v>
      </c>
      <c r="H1611" t="s">
        <v>308</v>
      </c>
      <c r="J1611" t="s">
        <v>15</v>
      </c>
      <c r="K1611" t="s">
        <v>307</v>
      </c>
      <c r="L1611" s="26">
        <v>2407542</v>
      </c>
      <c r="M1611">
        <v>27</v>
      </c>
    </row>
    <row r="1612" spans="1:13" x14ac:dyDescent="0.25">
      <c r="A1612" t="s">
        <v>60</v>
      </c>
      <c r="B1612" s="25">
        <v>45380</v>
      </c>
      <c r="C1612" t="s">
        <v>257</v>
      </c>
      <c r="D1612" t="s">
        <v>32</v>
      </c>
      <c r="E1612" t="s">
        <v>27</v>
      </c>
      <c r="F1612" t="s">
        <v>258</v>
      </c>
      <c r="G1612" s="30">
        <v>2.9</v>
      </c>
      <c r="H1612" t="s">
        <v>308</v>
      </c>
      <c r="J1612" t="s">
        <v>15</v>
      </c>
      <c r="K1612" t="s">
        <v>307</v>
      </c>
      <c r="L1612" s="26">
        <v>22121750</v>
      </c>
      <c r="M1612">
        <v>507</v>
      </c>
    </row>
    <row r="1613" spans="1:13" x14ac:dyDescent="0.25">
      <c r="A1613" t="s">
        <v>211</v>
      </c>
      <c r="B1613" s="25">
        <v>45582</v>
      </c>
      <c r="C1613" t="s">
        <v>257</v>
      </c>
      <c r="D1613" t="s">
        <v>32</v>
      </c>
      <c r="E1613" t="s">
        <v>27</v>
      </c>
      <c r="F1613" t="s">
        <v>258</v>
      </c>
      <c r="G1613" s="30">
        <v>2.9</v>
      </c>
      <c r="H1613" t="s">
        <v>308</v>
      </c>
      <c r="J1613" t="s">
        <v>15</v>
      </c>
      <c r="K1613" t="s">
        <v>307</v>
      </c>
      <c r="L1613" s="26">
        <v>8997450</v>
      </c>
      <c r="M1613">
        <v>180</v>
      </c>
    </row>
    <row r="1614" spans="1:13" x14ac:dyDescent="0.25">
      <c r="A1614" t="s">
        <v>172</v>
      </c>
      <c r="B1614" s="25">
        <v>45485</v>
      </c>
      <c r="C1614" t="s">
        <v>257</v>
      </c>
      <c r="D1614" t="s">
        <v>32</v>
      </c>
      <c r="E1614" t="s">
        <v>27</v>
      </c>
      <c r="F1614" t="s">
        <v>258</v>
      </c>
      <c r="G1614" s="30">
        <v>2.9</v>
      </c>
      <c r="H1614" t="s">
        <v>308</v>
      </c>
      <c r="J1614" t="s">
        <v>15</v>
      </c>
      <c r="K1614" t="s">
        <v>307</v>
      </c>
      <c r="L1614" s="26">
        <v>1699600</v>
      </c>
      <c r="M1614">
        <v>27</v>
      </c>
    </row>
    <row r="1615" spans="1:13" x14ac:dyDescent="0.25">
      <c r="A1615" t="s">
        <v>60</v>
      </c>
      <c r="B1615" s="25">
        <v>45380</v>
      </c>
      <c r="C1615" t="s">
        <v>257</v>
      </c>
      <c r="D1615" t="s">
        <v>32</v>
      </c>
      <c r="E1615" t="s">
        <v>27</v>
      </c>
      <c r="G1615" s="30">
        <v>2.9</v>
      </c>
      <c r="H1615" t="s">
        <v>308</v>
      </c>
      <c r="J1615" t="s">
        <v>15</v>
      </c>
      <c r="K1615" t="s">
        <v>307</v>
      </c>
      <c r="L1615" s="26">
        <v>12124875</v>
      </c>
      <c r="M1615">
        <v>1137</v>
      </c>
    </row>
    <row r="1616" spans="1:13" x14ac:dyDescent="0.25">
      <c r="A1616" t="s">
        <v>72</v>
      </c>
      <c r="B1616" s="25">
        <v>45288</v>
      </c>
      <c r="C1616" t="s">
        <v>257</v>
      </c>
      <c r="D1616" t="s">
        <v>32</v>
      </c>
      <c r="E1616" t="s">
        <v>27</v>
      </c>
      <c r="F1616" t="s">
        <v>258</v>
      </c>
      <c r="G1616" s="30">
        <v>2.9</v>
      </c>
      <c r="H1616" t="s">
        <v>308</v>
      </c>
      <c r="J1616" t="s">
        <v>15</v>
      </c>
      <c r="K1616" t="s">
        <v>307</v>
      </c>
      <c r="L1616" s="26">
        <v>1195250</v>
      </c>
      <c r="M1616">
        <v>26</v>
      </c>
    </row>
    <row r="1617" spans="1:13" x14ac:dyDescent="0.25">
      <c r="A1617" t="s">
        <v>83</v>
      </c>
      <c r="B1617" s="25">
        <v>45468</v>
      </c>
      <c r="C1617" t="s">
        <v>257</v>
      </c>
      <c r="D1617" t="s">
        <v>32</v>
      </c>
      <c r="E1617" t="s">
        <v>27</v>
      </c>
      <c r="G1617" s="30">
        <v>2.9</v>
      </c>
      <c r="H1617" t="s">
        <v>308</v>
      </c>
      <c r="J1617" t="s">
        <v>15</v>
      </c>
      <c r="K1617" t="s">
        <v>307</v>
      </c>
      <c r="L1617" s="26">
        <v>2692440</v>
      </c>
      <c r="M1617">
        <v>197</v>
      </c>
    </row>
    <row r="1618" spans="1:13" x14ac:dyDescent="0.25">
      <c r="A1618" t="s">
        <v>89</v>
      </c>
      <c r="B1618" s="25">
        <v>45232</v>
      </c>
      <c r="C1618" t="s">
        <v>257</v>
      </c>
      <c r="D1618" t="s">
        <v>32</v>
      </c>
      <c r="E1618" t="s">
        <v>27</v>
      </c>
      <c r="G1618" s="30">
        <v>2.9</v>
      </c>
      <c r="H1618" t="s">
        <v>308</v>
      </c>
      <c r="J1618" t="s">
        <v>15</v>
      </c>
      <c r="K1618" t="s">
        <v>307</v>
      </c>
      <c r="L1618" s="26">
        <v>7188075</v>
      </c>
      <c r="M1618">
        <v>549</v>
      </c>
    </row>
    <row r="1619" spans="1:13" x14ac:dyDescent="0.25">
      <c r="A1619" t="s">
        <v>50</v>
      </c>
      <c r="B1619" s="25">
        <v>45408</v>
      </c>
      <c r="C1619" t="s">
        <v>257</v>
      </c>
      <c r="D1619" t="s">
        <v>32</v>
      </c>
      <c r="E1619" t="s">
        <v>27</v>
      </c>
      <c r="G1619" s="30">
        <v>2.9</v>
      </c>
      <c r="H1619" t="s">
        <v>308</v>
      </c>
      <c r="J1619" t="s">
        <v>15</v>
      </c>
      <c r="K1619" t="s">
        <v>307</v>
      </c>
      <c r="L1619" s="26">
        <v>11862500</v>
      </c>
      <c r="M1619">
        <v>1644</v>
      </c>
    </row>
    <row r="1620" spans="1:13" x14ac:dyDescent="0.25">
      <c r="A1620" t="s">
        <v>66</v>
      </c>
      <c r="B1620" s="25">
        <v>45335</v>
      </c>
      <c r="C1620" t="s">
        <v>257</v>
      </c>
      <c r="D1620" t="s">
        <v>32</v>
      </c>
      <c r="E1620" t="s">
        <v>27</v>
      </c>
      <c r="G1620" s="30">
        <v>2.9</v>
      </c>
      <c r="H1620" t="s">
        <v>308</v>
      </c>
      <c r="J1620" t="s">
        <v>15</v>
      </c>
      <c r="K1620" t="s">
        <v>307</v>
      </c>
      <c r="L1620" s="26">
        <v>11619000</v>
      </c>
      <c r="M1620">
        <v>1393</v>
      </c>
    </row>
    <row r="1621" spans="1:13" x14ac:dyDescent="0.25">
      <c r="A1621" t="s">
        <v>54</v>
      </c>
      <c r="B1621" s="25">
        <v>45212</v>
      </c>
      <c r="C1621" t="s">
        <v>257</v>
      </c>
      <c r="D1621" t="s">
        <v>32</v>
      </c>
      <c r="E1621" t="s">
        <v>27</v>
      </c>
      <c r="G1621" s="30">
        <v>2.9</v>
      </c>
      <c r="H1621" t="s">
        <v>308</v>
      </c>
      <c r="J1621" t="s">
        <v>15</v>
      </c>
      <c r="K1621" t="s">
        <v>307</v>
      </c>
      <c r="L1621" s="26">
        <v>9426897</v>
      </c>
      <c r="M1621">
        <v>1373</v>
      </c>
    </row>
    <row r="1622" spans="1:13" x14ac:dyDescent="0.25">
      <c r="A1622" t="s">
        <v>86</v>
      </c>
      <c r="B1622" s="25">
        <v>45251</v>
      </c>
      <c r="C1622" t="s">
        <v>257</v>
      </c>
      <c r="D1622" t="s">
        <v>32</v>
      </c>
      <c r="E1622" t="s">
        <v>27</v>
      </c>
      <c r="G1622" s="30">
        <v>2.9</v>
      </c>
      <c r="H1622" t="s">
        <v>308</v>
      </c>
      <c r="J1622" t="s">
        <v>15</v>
      </c>
      <c r="K1622" t="s">
        <v>307</v>
      </c>
      <c r="L1622" s="26">
        <v>5228000</v>
      </c>
      <c r="M1622">
        <v>241</v>
      </c>
    </row>
    <row r="1623" spans="1:13" x14ac:dyDescent="0.25">
      <c r="A1623" t="s">
        <v>83</v>
      </c>
      <c r="B1623" s="25">
        <v>45252</v>
      </c>
      <c r="C1623" t="s">
        <v>257</v>
      </c>
      <c r="D1623" t="s">
        <v>32</v>
      </c>
      <c r="E1623" t="s">
        <v>27</v>
      </c>
      <c r="F1623" t="s">
        <v>258</v>
      </c>
      <c r="G1623" s="30">
        <v>2.9</v>
      </c>
      <c r="H1623" t="s">
        <v>308</v>
      </c>
      <c r="J1623" t="s">
        <v>15</v>
      </c>
      <c r="K1623" t="s">
        <v>307</v>
      </c>
      <c r="L1623" s="26">
        <v>32473100</v>
      </c>
      <c r="M1623">
        <v>296</v>
      </c>
    </row>
    <row r="1624" spans="1:13" x14ac:dyDescent="0.25">
      <c r="A1624" t="s">
        <v>172</v>
      </c>
      <c r="B1624" s="25">
        <v>45485</v>
      </c>
      <c r="C1624" t="s">
        <v>257</v>
      </c>
      <c r="D1624" t="s">
        <v>32</v>
      </c>
      <c r="E1624" t="s">
        <v>27</v>
      </c>
      <c r="G1624" s="30">
        <v>2.9</v>
      </c>
      <c r="H1624" t="s">
        <v>308</v>
      </c>
      <c r="J1624" t="s">
        <v>15</v>
      </c>
      <c r="K1624" t="s">
        <v>307</v>
      </c>
      <c r="L1624" s="26">
        <v>702400</v>
      </c>
      <c r="M1624">
        <v>110</v>
      </c>
    </row>
    <row r="1625" spans="1:13" x14ac:dyDescent="0.25">
      <c r="A1625" t="s">
        <v>86</v>
      </c>
      <c r="B1625" s="25">
        <v>45251</v>
      </c>
      <c r="C1625" t="s">
        <v>257</v>
      </c>
      <c r="D1625" t="s">
        <v>32</v>
      </c>
      <c r="E1625" t="s">
        <v>27</v>
      </c>
      <c r="F1625" t="s">
        <v>258</v>
      </c>
      <c r="G1625" s="30">
        <v>2.9</v>
      </c>
      <c r="H1625" t="s">
        <v>308</v>
      </c>
      <c r="J1625" t="s">
        <v>15</v>
      </c>
      <c r="K1625" t="s">
        <v>307</v>
      </c>
      <c r="L1625" s="26">
        <v>9305250</v>
      </c>
      <c r="M1625">
        <v>63</v>
      </c>
    </row>
    <row r="1626" spans="1:13" x14ac:dyDescent="0.25">
      <c r="A1626" t="s">
        <v>30</v>
      </c>
      <c r="B1626" s="25">
        <v>45447</v>
      </c>
      <c r="C1626" t="s">
        <v>257</v>
      </c>
      <c r="D1626" t="s">
        <v>32</v>
      </c>
      <c r="E1626" t="s">
        <v>27</v>
      </c>
      <c r="F1626" t="s">
        <v>258</v>
      </c>
      <c r="G1626" s="30">
        <v>2.9</v>
      </c>
      <c r="H1626" t="s">
        <v>308</v>
      </c>
      <c r="J1626" t="s">
        <v>15</v>
      </c>
      <c r="K1626" t="s">
        <v>307</v>
      </c>
      <c r="L1626" s="26">
        <v>8659500</v>
      </c>
      <c r="M1626">
        <v>151</v>
      </c>
    </row>
    <row r="1627" spans="1:13" x14ac:dyDescent="0.25">
      <c r="A1627" t="s">
        <v>57</v>
      </c>
      <c r="B1627" s="25">
        <v>45394</v>
      </c>
      <c r="C1627" t="s">
        <v>257</v>
      </c>
      <c r="D1627" t="s">
        <v>32</v>
      </c>
      <c r="E1627" t="s">
        <v>27</v>
      </c>
      <c r="G1627" s="30">
        <v>2.9</v>
      </c>
      <c r="H1627" t="s">
        <v>308</v>
      </c>
      <c r="J1627" t="s">
        <v>15</v>
      </c>
      <c r="K1627" t="s">
        <v>307</v>
      </c>
      <c r="L1627" s="26">
        <v>3235950</v>
      </c>
      <c r="M1627">
        <v>461</v>
      </c>
    </row>
    <row r="1628" spans="1:13" x14ac:dyDescent="0.25">
      <c r="A1628" t="s">
        <v>101</v>
      </c>
      <c r="B1628" s="25">
        <v>45079</v>
      </c>
      <c r="C1628" t="s">
        <v>257</v>
      </c>
      <c r="D1628" t="s">
        <v>32</v>
      </c>
      <c r="E1628" t="s">
        <v>27</v>
      </c>
      <c r="F1628" t="s">
        <v>258</v>
      </c>
      <c r="G1628" s="30">
        <v>2.9</v>
      </c>
      <c r="H1628" t="s">
        <v>308</v>
      </c>
      <c r="J1628" t="s">
        <v>15</v>
      </c>
      <c r="K1628" t="s">
        <v>307</v>
      </c>
      <c r="L1628" s="26">
        <v>2156928.75</v>
      </c>
      <c r="M1628">
        <v>7</v>
      </c>
    </row>
    <row r="1629" spans="1:13" x14ac:dyDescent="0.25">
      <c r="A1629" t="s">
        <v>104</v>
      </c>
      <c r="B1629" s="25">
        <v>45041</v>
      </c>
      <c r="C1629" t="s">
        <v>257</v>
      </c>
      <c r="D1629" t="s">
        <v>32</v>
      </c>
      <c r="E1629" t="s">
        <v>27</v>
      </c>
      <c r="G1629" s="30">
        <v>2.9</v>
      </c>
      <c r="H1629" t="s">
        <v>308</v>
      </c>
      <c r="J1629" t="s">
        <v>15</v>
      </c>
      <c r="K1629" t="s">
        <v>307</v>
      </c>
      <c r="L1629" s="26">
        <v>651010.80000000005</v>
      </c>
      <c r="M1629">
        <v>22</v>
      </c>
    </row>
    <row r="1630" spans="1:13" x14ac:dyDescent="0.25">
      <c r="A1630" t="s">
        <v>54</v>
      </c>
      <c r="B1630" s="25">
        <v>45401</v>
      </c>
      <c r="C1630" t="s">
        <v>257</v>
      </c>
      <c r="D1630" t="s">
        <v>32</v>
      </c>
      <c r="E1630" t="s">
        <v>27</v>
      </c>
      <c r="G1630" s="30">
        <v>2.9</v>
      </c>
      <c r="H1630" t="s">
        <v>308</v>
      </c>
      <c r="J1630" t="s">
        <v>15</v>
      </c>
      <c r="K1630" t="s">
        <v>307</v>
      </c>
      <c r="L1630" s="26">
        <v>4274610</v>
      </c>
      <c r="M1630">
        <v>648</v>
      </c>
    </row>
    <row r="1631" spans="1:13" x14ac:dyDescent="0.25">
      <c r="A1631" t="s">
        <v>74</v>
      </c>
      <c r="B1631" s="25">
        <v>45275</v>
      </c>
      <c r="C1631" t="s">
        <v>257</v>
      </c>
      <c r="D1631" t="s">
        <v>32</v>
      </c>
      <c r="E1631" t="s">
        <v>27</v>
      </c>
      <c r="F1631" t="s">
        <v>258</v>
      </c>
      <c r="G1631" s="30">
        <v>2.9</v>
      </c>
      <c r="H1631" t="s">
        <v>308</v>
      </c>
      <c r="J1631" t="s">
        <v>15</v>
      </c>
      <c r="K1631" t="s">
        <v>307</v>
      </c>
      <c r="L1631" s="26">
        <v>42399350</v>
      </c>
      <c r="M1631">
        <v>435</v>
      </c>
    </row>
    <row r="1632" spans="1:13" x14ac:dyDescent="0.25">
      <c r="A1632" t="s">
        <v>74</v>
      </c>
      <c r="B1632" s="25">
        <v>45275</v>
      </c>
      <c r="C1632" t="s">
        <v>257</v>
      </c>
      <c r="D1632" t="s">
        <v>32</v>
      </c>
      <c r="E1632" t="s">
        <v>27</v>
      </c>
      <c r="G1632" s="30">
        <v>2.9</v>
      </c>
      <c r="H1632" t="s">
        <v>308</v>
      </c>
      <c r="J1632" t="s">
        <v>15</v>
      </c>
      <c r="K1632" t="s">
        <v>307</v>
      </c>
      <c r="L1632" s="26">
        <v>33047550</v>
      </c>
      <c r="M1632">
        <v>1157</v>
      </c>
    </row>
    <row r="1633" spans="1:13" x14ac:dyDescent="0.25">
      <c r="A1633" t="s">
        <v>77</v>
      </c>
      <c r="B1633" s="25">
        <v>45267</v>
      </c>
      <c r="C1633" t="s">
        <v>257</v>
      </c>
      <c r="D1633" t="s">
        <v>32</v>
      </c>
      <c r="E1633" t="s">
        <v>27</v>
      </c>
      <c r="F1633" t="s">
        <v>258</v>
      </c>
      <c r="G1633" s="30">
        <v>2.9</v>
      </c>
      <c r="H1633" t="s">
        <v>308</v>
      </c>
      <c r="J1633" t="s">
        <v>15</v>
      </c>
      <c r="K1633" t="s">
        <v>307</v>
      </c>
      <c r="L1633" s="26">
        <v>2212000</v>
      </c>
      <c r="M1633">
        <v>27</v>
      </c>
    </row>
    <row r="1634" spans="1:13" x14ac:dyDescent="0.25">
      <c r="A1634" t="s">
        <v>30</v>
      </c>
      <c r="B1634" s="25">
        <v>45447</v>
      </c>
      <c r="C1634" t="s">
        <v>257</v>
      </c>
      <c r="D1634" t="s">
        <v>32</v>
      </c>
      <c r="E1634" t="s">
        <v>27</v>
      </c>
      <c r="G1634" s="30">
        <v>2.9</v>
      </c>
      <c r="H1634" t="s">
        <v>308</v>
      </c>
      <c r="J1634" t="s">
        <v>15</v>
      </c>
      <c r="K1634" t="s">
        <v>307</v>
      </c>
      <c r="L1634" s="26">
        <v>2832300</v>
      </c>
      <c r="M1634">
        <v>410</v>
      </c>
    </row>
    <row r="1635" spans="1:13" x14ac:dyDescent="0.25">
      <c r="A1635" t="s">
        <v>164</v>
      </c>
      <c r="B1635" s="25">
        <v>45478</v>
      </c>
      <c r="C1635" t="s">
        <v>257</v>
      </c>
      <c r="D1635" t="s">
        <v>32</v>
      </c>
      <c r="E1635" t="s">
        <v>27</v>
      </c>
      <c r="F1635" t="s">
        <v>258</v>
      </c>
      <c r="G1635" s="30">
        <v>2.9</v>
      </c>
      <c r="H1635" t="s">
        <v>308</v>
      </c>
      <c r="J1635" t="s">
        <v>15</v>
      </c>
      <c r="K1635" t="s">
        <v>307</v>
      </c>
      <c r="L1635" s="26">
        <v>2510400</v>
      </c>
      <c r="M1635">
        <v>121</v>
      </c>
    </row>
    <row r="1636" spans="1:13" x14ac:dyDescent="0.25">
      <c r="A1636" t="s">
        <v>83</v>
      </c>
      <c r="B1636" s="25">
        <v>45252</v>
      </c>
      <c r="C1636" t="s">
        <v>257</v>
      </c>
      <c r="D1636" t="s">
        <v>32</v>
      </c>
      <c r="E1636" t="s">
        <v>27</v>
      </c>
      <c r="G1636" s="30">
        <v>2.9</v>
      </c>
      <c r="H1636" t="s">
        <v>308</v>
      </c>
      <c r="J1636" t="s">
        <v>15</v>
      </c>
      <c r="K1636" t="s">
        <v>307</v>
      </c>
      <c r="L1636" s="26">
        <v>13408450</v>
      </c>
      <c r="M1636">
        <v>891</v>
      </c>
    </row>
    <row r="1637" spans="1:13" x14ac:dyDescent="0.25">
      <c r="A1637" t="s">
        <v>69</v>
      </c>
      <c r="B1637" s="25">
        <v>45328</v>
      </c>
      <c r="C1637" t="s">
        <v>257</v>
      </c>
      <c r="D1637" t="s">
        <v>32</v>
      </c>
      <c r="E1637" t="s">
        <v>27</v>
      </c>
      <c r="G1637" s="30">
        <v>2.9</v>
      </c>
      <c r="H1637" t="s">
        <v>308</v>
      </c>
      <c r="J1637" t="s">
        <v>15</v>
      </c>
      <c r="K1637" t="s">
        <v>307</v>
      </c>
      <c r="L1637" s="26">
        <v>9086055</v>
      </c>
      <c r="M1637">
        <v>685</v>
      </c>
    </row>
    <row r="1638" spans="1:13" x14ac:dyDescent="0.25">
      <c r="A1638" t="s">
        <v>57</v>
      </c>
      <c r="B1638" s="25">
        <v>45394</v>
      </c>
      <c r="C1638" t="s">
        <v>257</v>
      </c>
      <c r="D1638" t="s">
        <v>32</v>
      </c>
      <c r="E1638" t="s">
        <v>27</v>
      </c>
      <c r="F1638" t="s">
        <v>258</v>
      </c>
      <c r="G1638" s="30">
        <v>2.9</v>
      </c>
      <c r="H1638" t="s">
        <v>308</v>
      </c>
      <c r="J1638" t="s">
        <v>15</v>
      </c>
      <c r="K1638" t="s">
        <v>307</v>
      </c>
      <c r="L1638" s="26">
        <v>9670250</v>
      </c>
      <c r="M1638">
        <v>226</v>
      </c>
    </row>
    <row r="1639" spans="1:13" x14ac:dyDescent="0.25">
      <c r="A1639" t="s">
        <v>80</v>
      </c>
      <c r="B1639" s="25">
        <v>45260</v>
      </c>
      <c r="C1639" t="s">
        <v>257</v>
      </c>
      <c r="D1639" t="s">
        <v>32</v>
      </c>
      <c r="E1639" t="s">
        <v>27</v>
      </c>
      <c r="G1639" s="30">
        <v>2.9</v>
      </c>
      <c r="H1639" t="s">
        <v>308</v>
      </c>
      <c r="J1639" t="s">
        <v>15</v>
      </c>
      <c r="K1639" t="s">
        <v>307</v>
      </c>
      <c r="L1639" s="26">
        <v>6327900</v>
      </c>
      <c r="M1639">
        <v>182</v>
      </c>
    </row>
    <row r="1640" spans="1:13" x14ac:dyDescent="0.25">
      <c r="A1640" t="s">
        <v>80</v>
      </c>
      <c r="B1640" s="25">
        <v>45260</v>
      </c>
      <c r="C1640" t="s">
        <v>257</v>
      </c>
      <c r="D1640" t="s">
        <v>32</v>
      </c>
      <c r="E1640" t="s">
        <v>27</v>
      </c>
      <c r="F1640" t="s">
        <v>258</v>
      </c>
      <c r="G1640" s="30">
        <v>2.9</v>
      </c>
      <c r="H1640" t="s">
        <v>308</v>
      </c>
      <c r="J1640" t="s">
        <v>15</v>
      </c>
      <c r="K1640" t="s">
        <v>307</v>
      </c>
      <c r="L1640" s="26">
        <v>23975100</v>
      </c>
      <c r="M1640">
        <v>75</v>
      </c>
    </row>
    <row r="1641" spans="1:13" x14ac:dyDescent="0.25">
      <c r="A1641" t="s">
        <v>175</v>
      </c>
      <c r="B1641" s="25">
        <v>45503</v>
      </c>
      <c r="C1641" t="s">
        <v>257</v>
      </c>
      <c r="D1641" t="s">
        <v>32</v>
      </c>
      <c r="E1641" t="s">
        <v>27</v>
      </c>
      <c r="F1641" t="s">
        <v>258</v>
      </c>
      <c r="G1641" s="30">
        <v>2.9</v>
      </c>
      <c r="H1641" t="s">
        <v>308</v>
      </c>
      <c r="J1641" t="s">
        <v>15</v>
      </c>
      <c r="K1641" t="s">
        <v>307</v>
      </c>
      <c r="L1641" s="26">
        <v>11446</v>
      </c>
      <c r="M1641">
        <v>4</v>
      </c>
    </row>
    <row r="1642" spans="1:13" x14ac:dyDescent="0.25">
      <c r="A1642" t="s">
        <v>205</v>
      </c>
      <c r="B1642" s="25">
        <v>45566</v>
      </c>
      <c r="C1642" t="s">
        <v>257</v>
      </c>
      <c r="D1642" t="s">
        <v>32</v>
      </c>
      <c r="E1642" t="s">
        <v>27</v>
      </c>
      <c r="G1642" s="30">
        <v>2.9</v>
      </c>
      <c r="H1642" t="s">
        <v>308</v>
      </c>
      <c r="J1642" t="s">
        <v>15</v>
      </c>
      <c r="K1642" t="s">
        <v>307</v>
      </c>
      <c r="L1642" s="26">
        <v>787835</v>
      </c>
      <c r="M1642">
        <v>350</v>
      </c>
    </row>
    <row r="1643" spans="1:13" x14ac:dyDescent="0.25">
      <c r="A1643" t="s">
        <v>209</v>
      </c>
      <c r="B1643" s="25">
        <v>45572</v>
      </c>
      <c r="C1643" t="s">
        <v>257</v>
      </c>
      <c r="D1643" t="s">
        <v>32</v>
      </c>
      <c r="E1643" t="s">
        <v>27</v>
      </c>
      <c r="G1643" s="30">
        <v>2.9</v>
      </c>
      <c r="H1643" t="s">
        <v>308</v>
      </c>
      <c r="J1643" t="s">
        <v>15</v>
      </c>
      <c r="K1643" t="s">
        <v>307</v>
      </c>
      <c r="L1643" s="26">
        <v>1393050</v>
      </c>
      <c r="M1643">
        <v>44</v>
      </c>
    </row>
    <row r="1644" spans="1:13" x14ac:dyDescent="0.25">
      <c r="A1644" t="s">
        <v>164</v>
      </c>
      <c r="B1644" s="25">
        <v>45478</v>
      </c>
      <c r="C1644" t="s">
        <v>257</v>
      </c>
      <c r="D1644" t="s">
        <v>32</v>
      </c>
      <c r="E1644" t="s">
        <v>27</v>
      </c>
      <c r="G1644" s="30">
        <v>2.9</v>
      </c>
      <c r="H1644" t="s">
        <v>308</v>
      </c>
      <c r="J1644" t="s">
        <v>15</v>
      </c>
      <c r="K1644" t="s">
        <v>307</v>
      </c>
      <c r="L1644" s="26">
        <v>6103400</v>
      </c>
      <c r="M1644">
        <v>715</v>
      </c>
    </row>
    <row r="1645" spans="1:13" x14ac:dyDescent="0.25">
      <c r="A1645" t="s">
        <v>205</v>
      </c>
      <c r="B1645" s="25">
        <v>45566</v>
      </c>
      <c r="C1645" t="s">
        <v>257</v>
      </c>
      <c r="D1645" t="s">
        <v>32</v>
      </c>
      <c r="E1645" t="s">
        <v>27</v>
      </c>
      <c r="F1645" t="s">
        <v>258</v>
      </c>
      <c r="G1645" s="30">
        <v>2.9</v>
      </c>
      <c r="H1645" t="s">
        <v>308</v>
      </c>
      <c r="J1645" t="s">
        <v>15</v>
      </c>
      <c r="K1645" t="s">
        <v>307</v>
      </c>
      <c r="L1645" s="26">
        <v>4170500</v>
      </c>
      <c r="M1645">
        <v>190</v>
      </c>
    </row>
    <row r="1646" spans="1:13" x14ac:dyDescent="0.25">
      <c r="A1646" t="s">
        <v>217</v>
      </c>
      <c r="B1646" s="25">
        <v>45595</v>
      </c>
      <c r="C1646" t="s">
        <v>257</v>
      </c>
      <c r="D1646" t="s">
        <v>32</v>
      </c>
      <c r="E1646" t="s">
        <v>27</v>
      </c>
      <c r="G1646" s="30">
        <v>2.9</v>
      </c>
      <c r="H1646" t="s">
        <v>308</v>
      </c>
      <c r="J1646" t="s">
        <v>15</v>
      </c>
      <c r="K1646" t="s">
        <v>307</v>
      </c>
      <c r="L1646" s="26">
        <v>4675</v>
      </c>
      <c r="M1646">
        <v>5</v>
      </c>
    </row>
    <row r="1647" spans="1:13" x14ac:dyDescent="0.25">
      <c r="A1647" t="s">
        <v>101</v>
      </c>
      <c r="B1647" s="25">
        <v>45079</v>
      </c>
      <c r="C1647" t="s">
        <v>257</v>
      </c>
      <c r="D1647" t="s">
        <v>32</v>
      </c>
      <c r="E1647" t="s">
        <v>27</v>
      </c>
      <c r="G1647" s="30">
        <v>2.9</v>
      </c>
      <c r="H1647" t="s">
        <v>308</v>
      </c>
      <c r="J1647" t="s">
        <v>15</v>
      </c>
      <c r="K1647" t="s">
        <v>307</v>
      </c>
      <c r="L1647" s="26">
        <v>695466</v>
      </c>
      <c r="M1647">
        <v>8</v>
      </c>
    </row>
    <row r="1648" spans="1:13" x14ac:dyDescent="0.25">
      <c r="A1648" t="s">
        <v>63</v>
      </c>
      <c r="B1648" s="25">
        <v>45344</v>
      </c>
      <c r="C1648" t="s">
        <v>257</v>
      </c>
      <c r="D1648" t="s">
        <v>32</v>
      </c>
      <c r="E1648" t="s">
        <v>27</v>
      </c>
      <c r="F1648" t="s">
        <v>258</v>
      </c>
      <c r="G1648" s="30">
        <v>2.9</v>
      </c>
      <c r="H1648" t="s">
        <v>308</v>
      </c>
      <c r="J1648" t="s">
        <v>15</v>
      </c>
      <c r="K1648" t="s">
        <v>307</v>
      </c>
      <c r="L1648" s="26">
        <v>3471300</v>
      </c>
      <c r="M1648">
        <v>47</v>
      </c>
    </row>
    <row r="1649" spans="1:13" x14ac:dyDescent="0.25">
      <c r="A1649" t="s">
        <v>54</v>
      </c>
      <c r="B1649" s="25">
        <v>45401</v>
      </c>
      <c r="C1649" t="s">
        <v>257</v>
      </c>
      <c r="D1649" t="s">
        <v>32</v>
      </c>
      <c r="E1649" t="s">
        <v>27</v>
      </c>
      <c r="F1649" t="s">
        <v>258</v>
      </c>
      <c r="G1649" s="30">
        <v>2.9</v>
      </c>
      <c r="H1649" t="s">
        <v>308</v>
      </c>
      <c r="J1649" t="s">
        <v>15</v>
      </c>
      <c r="K1649" t="s">
        <v>307</v>
      </c>
      <c r="L1649" s="26">
        <v>23643000</v>
      </c>
      <c r="M1649">
        <v>203</v>
      </c>
    </row>
    <row r="1650" spans="1:13" x14ac:dyDescent="0.25">
      <c r="A1650" t="s">
        <v>92</v>
      </c>
      <c r="B1650" s="25">
        <v>45198</v>
      </c>
      <c r="C1650" t="s">
        <v>257</v>
      </c>
      <c r="D1650" t="s">
        <v>32</v>
      </c>
      <c r="E1650" t="s">
        <v>27</v>
      </c>
      <c r="F1650" t="s">
        <v>258</v>
      </c>
      <c r="G1650" s="30">
        <v>2.9</v>
      </c>
      <c r="H1650" t="s">
        <v>308</v>
      </c>
      <c r="J1650" t="s">
        <v>15</v>
      </c>
      <c r="K1650" t="s">
        <v>307</v>
      </c>
      <c r="L1650" s="26">
        <v>26726554.800000001</v>
      </c>
      <c r="M1650">
        <v>130</v>
      </c>
    </row>
    <row r="1651" spans="1:13" x14ac:dyDescent="0.25">
      <c r="A1651" t="s">
        <v>209</v>
      </c>
      <c r="B1651" s="25">
        <v>45572</v>
      </c>
      <c r="C1651" t="s">
        <v>257</v>
      </c>
      <c r="D1651" t="s">
        <v>32</v>
      </c>
      <c r="E1651" t="s">
        <v>27</v>
      </c>
      <c r="F1651" t="s">
        <v>258</v>
      </c>
      <c r="G1651" s="30">
        <v>2.9</v>
      </c>
      <c r="H1651" t="s">
        <v>308</v>
      </c>
      <c r="J1651" t="s">
        <v>15</v>
      </c>
      <c r="K1651" t="s">
        <v>307</v>
      </c>
      <c r="L1651" s="26">
        <v>8694500</v>
      </c>
      <c r="M1651">
        <v>29</v>
      </c>
    </row>
    <row r="1652" spans="1:13" x14ac:dyDescent="0.25">
      <c r="A1652" t="s">
        <v>54</v>
      </c>
      <c r="B1652" s="25">
        <v>45212</v>
      </c>
      <c r="C1652" t="s">
        <v>257</v>
      </c>
      <c r="D1652" t="s">
        <v>32</v>
      </c>
      <c r="E1652" t="s">
        <v>27</v>
      </c>
      <c r="F1652" t="s">
        <v>258</v>
      </c>
      <c r="G1652" s="30">
        <v>2.9</v>
      </c>
      <c r="H1652" t="s">
        <v>308</v>
      </c>
      <c r="J1652" t="s">
        <v>15</v>
      </c>
      <c r="K1652" t="s">
        <v>307</v>
      </c>
      <c r="L1652" s="26">
        <v>10792863</v>
      </c>
      <c r="M1652">
        <v>556</v>
      </c>
    </row>
    <row r="1653" spans="1:13" x14ac:dyDescent="0.25">
      <c r="A1653" t="s">
        <v>175</v>
      </c>
      <c r="B1653" s="25">
        <v>45503</v>
      </c>
      <c r="C1653" t="s">
        <v>257</v>
      </c>
      <c r="D1653" t="s">
        <v>32</v>
      </c>
      <c r="E1653" t="s">
        <v>27</v>
      </c>
      <c r="G1653" s="30">
        <v>2.9</v>
      </c>
      <c r="H1653" t="s">
        <v>308</v>
      </c>
      <c r="J1653" t="s">
        <v>15</v>
      </c>
      <c r="K1653" t="s">
        <v>307</v>
      </c>
      <c r="L1653" s="26">
        <v>7469</v>
      </c>
      <c r="M1653">
        <v>17</v>
      </c>
    </row>
    <row r="1654" spans="1:13" x14ac:dyDescent="0.25">
      <c r="A1654" t="s">
        <v>211</v>
      </c>
      <c r="B1654" s="25">
        <v>45582</v>
      </c>
      <c r="C1654" t="s">
        <v>257</v>
      </c>
      <c r="D1654" t="s">
        <v>32</v>
      </c>
      <c r="E1654" t="s">
        <v>27</v>
      </c>
      <c r="G1654" s="30">
        <v>2.9</v>
      </c>
      <c r="H1654" t="s">
        <v>308</v>
      </c>
      <c r="J1654" t="s">
        <v>15</v>
      </c>
      <c r="K1654" t="s">
        <v>307</v>
      </c>
      <c r="L1654" s="26">
        <v>3676400</v>
      </c>
      <c r="M1654">
        <v>652</v>
      </c>
    </row>
    <row r="1655" spans="1:13" x14ac:dyDescent="0.25">
      <c r="A1655" t="s">
        <v>50</v>
      </c>
      <c r="B1655" s="25">
        <v>45408</v>
      </c>
      <c r="C1655" t="s">
        <v>257</v>
      </c>
      <c r="D1655" t="s">
        <v>32</v>
      </c>
      <c r="E1655" t="s">
        <v>27</v>
      </c>
      <c r="F1655" t="s">
        <v>258</v>
      </c>
      <c r="G1655" s="30">
        <v>2.9</v>
      </c>
      <c r="H1655" t="s">
        <v>308</v>
      </c>
      <c r="J1655" t="s">
        <v>15</v>
      </c>
      <c r="K1655" t="s">
        <v>307</v>
      </c>
      <c r="L1655" s="26">
        <v>17115000</v>
      </c>
      <c r="M1655">
        <v>604</v>
      </c>
    </row>
    <row r="1656" spans="1:13" x14ac:dyDescent="0.25">
      <c r="A1656" t="s">
        <v>217</v>
      </c>
      <c r="B1656" s="25">
        <v>45595</v>
      </c>
      <c r="C1656" t="s">
        <v>257</v>
      </c>
      <c r="D1656" t="s">
        <v>32</v>
      </c>
      <c r="E1656" t="s">
        <v>27</v>
      </c>
      <c r="F1656" t="s">
        <v>258</v>
      </c>
      <c r="G1656" s="30">
        <v>2.9</v>
      </c>
      <c r="H1656" t="s">
        <v>308</v>
      </c>
      <c r="J1656" t="s">
        <v>15</v>
      </c>
      <c r="K1656" t="s">
        <v>307</v>
      </c>
      <c r="L1656" s="26">
        <v>6800</v>
      </c>
      <c r="M1656">
        <v>2</v>
      </c>
    </row>
    <row r="1657" spans="1:13" x14ac:dyDescent="0.25">
      <c r="A1657" t="s">
        <v>72</v>
      </c>
      <c r="B1657" s="25">
        <v>45288</v>
      </c>
      <c r="C1657" t="s">
        <v>257</v>
      </c>
      <c r="D1657" t="s">
        <v>32</v>
      </c>
      <c r="E1657" t="s">
        <v>27</v>
      </c>
      <c r="G1657" s="30">
        <v>2.9</v>
      </c>
      <c r="H1657" t="s">
        <v>308</v>
      </c>
      <c r="J1657" t="s">
        <v>15</v>
      </c>
      <c r="K1657" t="s">
        <v>307</v>
      </c>
      <c r="L1657" s="26">
        <v>923500</v>
      </c>
      <c r="M1657">
        <v>50</v>
      </c>
    </row>
    <row r="1658" spans="1:13" x14ac:dyDescent="0.25">
      <c r="A1658" t="s">
        <v>77</v>
      </c>
      <c r="B1658" s="25">
        <v>45267</v>
      </c>
      <c r="C1658" t="s">
        <v>257</v>
      </c>
      <c r="D1658" t="s">
        <v>32</v>
      </c>
      <c r="E1658" t="s">
        <v>27</v>
      </c>
      <c r="G1658" s="30">
        <v>2.9</v>
      </c>
      <c r="H1658" t="s">
        <v>308</v>
      </c>
      <c r="J1658" t="s">
        <v>15</v>
      </c>
      <c r="K1658" t="s">
        <v>307</v>
      </c>
      <c r="L1658" s="26">
        <v>2077600</v>
      </c>
      <c r="M1658">
        <v>104</v>
      </c>
    </row>
    <row r="1659" spans="1:13" x14ac:dyDescent="0.25">
      <c r="A1659" t="s">
        <v>69</v>
      </c>
      <c r="B1659" s="25">
        <v>45328</v>
      </c>
      <c r="C1659" t="s">
        <v>257</v>
      </c>
      <c r="D1659" t="s">
        <v>32</v>
      </c>
      <c r="E1659" t="s">
        <v>27</v>
      </c>
      <c r="F1659" t="s">
        <v>258</v>
      </c>
      <c r="G1659" s="30">
        <v>2.9</v>
      </c>
      <c r="H1659" t="s">
        <v>308</v>
      </c>
      <c r="J1659" t="s">
        <v>15</v>
      </c>
      <c r="K1659" t="s">
        <v>307</v>
      </c>
      <c r="L1659" s="26">
        <v>14039965</v>
      </c>
      <c r="M1659">
        <v>171</v>
      </c>
    </row>
    <row r="1660" spans="1:13" x14ac:dyDescent="0.25">
      <c r="A1660" t="s">
        <v>83</v>
      </c>
      <c r="B1660" s="25">
        <v>45468</v>
      </c>
      <c r="C1660" t="s">
        <v>257</v>
      </c>
      <c r="D1660" t="s">
        <v>32</v>
      </c>
      <c r="E1660" t="s">
        <v>27</v>
      </c>
      <c r="F1660" t="s">
        <v>258</v>
      </c>
      <c r="G1660" s="30">
        <v>2.9</v>
      </c>
      <c r="H1660" t="s">
        <v>308</v>
      </c>
      <c r="J1660" t="s">
        <v>15</v>
      </c>
      <c r="K1660" t="s">
        <v>307</v>
      </c>
      <c r="L1660" s="26">
        <v>12214800</v>
      </c>
      <c r="M1660">
        <v>87</v>
      </c>
    </row>
    <row r="1661" spans="1:13" x14ac:dyDescent="0.25">
      <c r="A1661" t="s">
        <v>66</v>
      </c>
      <c r="B1661" s="25">
        <v>45335</v>
      </c>
      <c r="C1661" t="s">
        <v>257</v>
      </c>
      <c r="D1661" t="s">
        <v>32</v>
      </c>
      <c r="E1661" t="s">
        <v>27</v>
      </c>
      <c r="F1661" t="s">
        <v>258</v>
      </c>
      <c r="G1661" s="30">
        <v>2.9</v>
      </c>
      <c r="H1661" t="s">
        <v>308</v>
      </c>
      <c r="J1661" t="s">
        <v>15</v>
      </c>
      <c r="K1661" t="s">
        <v>307</v>
      </c>
      <c r="L1661" s="26">
        <v>13806000</v>
      </c>
      <c r="M1661">
        <v>587</v>
      </c>
    </row>
    <row r="1662" spans="1:13" x14ac:dyDescent="0.25">
      <c r="A1662" t="s">
        <v>164</v>
      </c>
      <c r="B1662" s="25">
        <v>45478</v>
      </c>
      <c r="C1662" t="s">
        <v>257</v>
      </c>
      <c r="D1662" t="s">
        <v>32</v>
      </c>
      <c r="E1662" t="s">
        <v>27</v>
      </c>
      <c r="F1662" t="s">
        <v>258</v>
      </c>
      <c r="G1662" s="30">
        <v>3</v>
      </c>
      <c r="H1662" t="s">
        <v>308</v>
      </c>
      <c r="I1662">
        <v>3</v>
      </c>
      <c r="J1662" t="s">
        <v>228</v>
      </c>
      <c r="K1662" t="s">
        <v>314</v>
      </c>
      <c r="L1662" s="26">
        <v>1235800</v>
      </c>
      <c r="M1662">
        <v>1</v>
      </c>
    </row>
    <row r="1663" spans="1:13" x14ac:dyDescent="0.25">
      <c r="A1663" t="s">
        <v>172</v>
      </c>
      <c r="B1663" s="25">
        <v>45485</v>
      </c>
      <c r="C1663" t="s">
        <v>257</v>
      </c>
      <c r="D1663" t="s">
        <v>32</v>
      </c>
      <c r="E1663" t="s">
        <v>27</v>
      </c>
      <c r="F1663" t="s">
        <v>258</v>
      </c>
      <c r="G1663" s="30">
        <v>3</v>
      </c>
      <c r="H1663" t="s">
        <v>308</v>
      </c>
      <c r="I1663">
        <v>3</v>
      </c>
      <c r="J1663" t="s">
        <v>228</v>
      </c>
      <c r="K1663" t="s">
        <v>314</v>
      </c>
      <c r="L1663" s="26">
        <v>138400</v>
      </c>
      <c r="M1663">
        <v>1</v>
      </c>
    </row>
    <row r="1664" spans="1:13" x14ac:dyDescent="0.25">
      <c r="A1664" t="s">
        <v>217</v>
      </c>
      <c r="B1664" s="25">
        <v>45595</v>
      </c>
      <c r="C1664" t="s">
        <v>257</v>
      </c>
      <c r="D1664" t="s">
        <v>32</v>
      </c>
      <c r="E1664" t="s">
        <v>27</v>
      </c>
      <c r="F1664" t="s">
        <v>258</v>
      </c>
      <c r="G1664" s="30">
        <v>3</v>
      </c>
      <c r="H1664" t="s">
        <v>308</v>
      </c>
      <c r="J1664" t="s">
        <v>15</v>
      </c>
      <c r="K1664" t="s">
        <v>307</v>
      </c>
      <c r="L1664" s="26">
        <v>4675</v>
      </c>
      <c r="M1664">
        <v>1</v>
      </c>
    </row>
    <row r="1665" spans="1:13" x14ac:dyDescent="0.25">
      <c r="A1665" t="s">
        <v>101</v>
      </c>
      <c r="B1665" s="25">
        <v>45079</v>
      </c>
      <c r="C1665" t="s">
        <v>257</v>
      </c>
      <c r="D1665" t="s">
        <v>32</v>
      </c>
      <c r="E1665" t="s">
        <v>27</v>
      </c>
      <c r="G1665" s="30">
        <v>3</v>
      </c>
      <c r="H1665" t="s">
        <v>308</v>
      </c>
      <c r="J1665" t="s">
        <v>15</v>
      </c>
      <c r="K1665" t="s">
        <v>307</v>
      </c>
      <c r="L1665" s="26">
        <v>54857.25</v>
      </c>
      <c r="M1665">
        <v>7</v>
      </c>
    </row>
    <row r="1666" spans="1:13" x14ac:dyDescent="0.25">
      <c r="A1666" t="s">
        <v>83</v>
      </c>
      <c r="B1666" s="25">
        <v>45468</v>
      </c>
      <c r="C1666" t="s">
        <v>257</v>
      </c>
      <c r="D1666" t="s">
        <v>32</v>
      </c>
      <c r="E1666" t="s">
        <v>27</v>
      </c>
      <c r="G1666" s="30">
        <v>3</v>
      </c>
      <c r="H1666" t="s">
        <v>308</v>
      </c>
      <c r="J1666" t="s">
        <v>15</v>
      </c>
      <c r="K1666" t="s">
        <v>307</v>
      </c>
      <c r="L1666" s="26">
        <v>2097090</v>
      </c>
      <c r="M1666">
        <v>189</v>
      </c>
    </row>
    <row r="1667" spans="1:13" x14ac:dyDescent="0.25">
      <c r="A1667" t="s">
        <v>74</v>
      </c>
      <c r="B1667" s="25">
        <v>45275</v>
      </c>
      <c r="C1667" t="s">
        <v>257</v>
      </c>
      <c r="D1667" t="s">
        <v>32</v>
      </c>
      <c r="E1667" t="s">
        <v>27</v>
      </c>
      <c r="F1667" t="s">
        <v>258</v>
      </c>
      <c r="G1667" s="30">
        <v>3</v>
      </c>
      <c r="H1667" t="s">
        <v>308</v>
      </c>
      <c r="J1667" t="s">
        <v>15</v>
      </c>
      <c r="K1667" t="s">
        <v>307</v>
      </c>
      <c r="L1667" s="26">
        <v>98092700</v>
      </c>
      <c r="M1667">
        <v>439</v>
      </c>
    </row>
    <row r="1668" spans="1:13" x14ac:dyDescent="0.25">
      <c r="A1668" t="s">
        <v>74</v>
      </c>
      <c r="B1668" s="25">
        <v>45275</v>
      </c>
      <c r="C1668" t="s">
        <v>257</v>
      </c>
      <c r="D1668" t="s">
        <v>32</v>
      </c>
      <c r="E1668" t="s">
        <v>27</v>
      </c>
      <c r="G1668" s="30">
        <v>3</v>
      </c>
      <c r="H1668" t="s">
        <v>308</v>
      </c>
      <c r="J1668" t="s">
        <v>15</v>
      </c>
      <c r="K1668" t="s">
        <v>307</v>
      </c>
      <c r="L1668" s="26">
        <v>25492050</v>
      </c>
      <c r="M1668">
        <v>1090</v>
      </c>
    </row>
    <row r="1669" spans="1:13" x14ac:dyDescent="0.25">
      <c r="A1669" t="s">
        <v>77</v>
      </c>
      <c r="B1669" s="25">
        <v>45267</v>
      </c>
      <c r="C1669" t="s">
        <v>257</v>
      </c>
      <c r="D1669" t="s">
        <v>32</v>
      </c>
      <c r="E1669" t="s">
        <v>27</v>
      </c>
      <c r="G1669" s="30">
        <v>3</v>
      </c>
      <c r="H1669" t="s">
        <v>308</v>
      </c>
      <c r="J1669" t="s">
        <v>15</v>
      </c>
      <c r="K1669" t="s">
        <v>307</v>
      </c>
      <c r="L1669" s="26">
        <v>2797200</v>
      </c>
      <c r="M1669">
        <v>105</v>
      </c>
    </row>
    <row r="1670" spans="1:13" x14ac:dyDescent="0.25">
      <c r="A1670" t="s">
        <v>83</v>
      </c>
      <c r="B1670" s="25">
        <v>45468</v>
      </c>
      <c r="C1670" t="s">
        <v>257</v>
      </c>
      <c r="D1670" t="s">
        <v>32</v>
      </c>
      <c r="E1670" t="s">
        <v>27</v>
      </c>
      <c r="F1670" t="s">
        <v>258</v>
      </c>
      <c r="G1670" s="30">
        <v>3</v>
      </c>
      <c r="H1670" t="s">
        <v>308</v>
      </c>
      <c r="J1670" t="s">
        <v>15</v>
      </c>
      <c r="K1670" t="s">
        <v>307</v>
      </c>
      <c r="L1670" s="26">
        <v>21728250</v>
      </c>
      <c r="M1670">
        <v>103</v>
      </c>
    </row>
    <row r="1671" spans="1:13" x14ac:dyDescent="0.25">
      <c r="A1671" t="s">
        <v>30</v>
      </c>
      <c r="B1671" s="25">
        <v>45447</v>
      </c>
      <c r="C1671" t="s">
        <v>257</v>
      </c>
      <c r="D1671" t="s">
        <v>32</v>
      </c>
      <c r="E1671" t="s">
        <v>27</v>
      </c>
      <c r="G1671" s="30">
        <v>3</v>
      </c>
      <c r="H1671" t="s">
        <v>308</v>
      </c>
      <c r="J1671" t="s">
        <v>15</v>
      </c>
      <c r="K1671" t="s">
        <v>307</v>
      </c>
      <c r="L1671" s="26">
        <v>1034100</v>
      </c>
      <c r="M1671">
        <v>420</v>
      </c>
    </row>
    <row r="1672" spans="1:13" x14ac:dyDescent="0.25">
      <c r="A1672" t="s">
        <v>205</v>
      </c>
      <c r="B1672" s="25">
        <v>45566</v>
      </c>
      <c r="C1672" t="s">
        <v>257</v>
      </c>
      <c r="D1672" t="s">
        <v>32</v>
      </c>
      <c r="E1672" t="s">
        <v>27</v>
      </c>
      <c r="F1672" t="s">
        <v>258</v>
      </c>
      <c r="G1672" s="30">
        <v>3</v>
      </c>
      <c r="H1672" t="s">
        <v>308</v>
      </c>
      <c r="J1672" t="s">
        <v>15</v>
      </c>
      <c r="K1672" t="s">
        <v>307</v>
      </c>
      <c r="L1672" s="26">
        <v>3494005</v>
      </c>
      <c r="M1672">
        <v>179</v>
      </c>
    </row>
    <row r="1673" spans="1:13" x14ac:dyDescent="0.25">
      <c r="A1673" t="s">
        <v>60</v>
      </c>
      <c r="B1673" s="25">
        <v>45380</v>
      </c>
      <c r="C1673" t="s">
        <v>257</v>
      </c>
      <c r="D1673" t="s">
        <v>32</v>
      </c>
      <c r="E1673" t="s">
        <v>27</v>
      </c>
      <c r="G1673" s="30">
        <v>3</v>
      </c>
      <c r="H1673" t="s">
        <v>308</v>
      </c>
      <c r="J1673" t="s">
        <v>15</v>
      </c>
      <c r="K1673" t="s">
        <v>307</v>
      </c>
      <c r="L1673" s="26">
        <v>9273250</v>
      </c>
      <c r="M1673">
        <v>1460</v>
      </c>
    </row>
    <row r="1674" spans="1:13" x14ac:dyDescent="0.25">
      <c r="A1674" t="s">
        <v>86</v>
      </c>
      <c r="B1674" s="25">
        <v>45251</v>
      </c>
      <c r="C1674" t="s">
        <v>257</v>
      </c>
      <c r="D1674" t="s">
        <v>32</v>
      </c>
      <c r="E1674" t="s">
        <v>27</v>
      </c>
      <c r="F1674" t="s">
        <v>258</v>
      </c>
      <c r="G1674" s="30">
        <v>3</v>
      </c>
      <c r="H1674" t="s">
        <v>308</v>
      </c>
      <c r="J1674" t="s">
        <v>15</v>
      </c>
      <c r="K1674" t="s">
        <v>307</v>
      </c>
      <c r="L1674" s="26">
        <v>5251000</v>
      </c>
      <c r="M1674">
        <v>62</v>
      </c>
    </row>
    <row r="1675" spans="1:13" x14ac:dyDescent="0.25">
      <c r="A1675" t="s">
        <v>89</v>
      </c>
      <c r="B1675" s="25">
        <v>45232</v>
      </c>
      <c r="C1675" t="s">
        <v>257</v>
      </c>
      <c r="D1675" t="s">
        <v>32</v>
      </c>
      <c r="E1675" t="s">
        <v>27</v>
      </c>
      <c r="G1675" s="30">
        <v>3</v>
      </c>
      <c r="H1675" t="s">
        <v>308</v>
      </c>
      <c r="J1675" t="s">
        <v>15</v>
      </c>
      <c r="K1675" t="s">
        <v>307</v>
      </c>
      <c r="L1675" s="26">
        <v>9086175</v>
      </c>
      <c r="M1675">
        <v>618</v>
      </c>
    </row>
    <row r="1676" spans="1:13" x14ac:dyDescent="0.25">
      <c r="A1676" t="s">
        <v>57</v>
      </c>
      <c r="B1676" s="25">
        <v>45394</v>
      </c>
      <c r="C1676" t="s">
        <v>257</v>
      </c>
      <c r="D1676" t="s">
        <v>32</v>
      </c>
      <c r="E1676" t="s">
        <v>27</v>
      </c>
      <c r="G1676" s="30">
        <v>3</v>
      </c>
      <c r="H1676" t="s">
        <v>308</v>
      </c>
      <c r="J1676" t="s">
        <v>15</v>
      </c>
      <c r="K1676" t="s">
        <v>307</v>
      </c>
      <c r="L1676" s="26">
        <v>3163100</v>
      </c>
      <c r="M1676">
        <v>545</v>
      </c>
    </row>
    <row r="1677" spans="1:13" x14ac:dyDescent="0.25">
      <c r="A1677" t="s">
        <v>54</v>
      </c>
      <c r="B1677" s="25">
        <v>45212</v>
      </c>
      <c r="C1677" t="s">
        <v>257</v>
      </c>
      <c r="D1677" t="s">
        <v>32</v>
      </c>
      <c r="E1677" t="s">
        <v>27</v>
      </c>
      <c r="G1677" s="30">
        <v>3</v>
      </c>
      <c r="H1677" t="s">
        <v>308</v>
      </c>
      <c r="J1677" t="s">
        <v>15</v>
      </c>
      <c r="K1677" t="s">
        <v>307</v>
      </c>
      <c r="L1677" s="26">
        <v>10872450</v>
      </c>
      <c r="M1677">
        <v>1700</v>
      </c>
    </row>
    <row r="1678" spans="1:13" x14ac:dyDescent="0.25">
      <c r="A1678" t="s">
        <v>101</v>
      </c>
      <c r="B1678" s="25">
        <v>45079</v>
      </c>
      <c r="C1678" t="s">
        <v>257</v>
      </c>
      <c r="D1678" t="s">
        <v>32</v>
      </c>
      <c r="E1678" t="s">
        <v>27</v>
      </c>
      <c r="F1678" t="s">
        <v>258</v>
      </c>
      <c r="G1678" s="30">
        <v>3</v>
      </c>
      <c r="H1678" t="s">
        <v>308</v>
      </c>
      <c r="J1678" t="s">
        <v>15</v>
      </c>
      <c r="K1678" t="s">
        <v>307</v>
      </c>
      <c r="L1678" s="26">
        <v>877716</v>
      </c>
      <c r="M1678">
        <v>2</v>
      </c>
    </row>
    <row r="1679" spans="1:13" x14ac:dyDescent="0.25">
      <c r="A1679" t="s">
        <v>60</v>
      </c>
      <c r="B1679" s="25">
        <v>45380</v>
      </c>
      <c r="C1679" t="s">
        <v>257</v>
      </c>
      <c r="D1679" t="s">
        <v>32</v>
      </c>
      <c r="E1679" t="s">
        <v>27</v>
      </c>
      <c r="F1679" t="s">
        <v>258</v>
      </c>
      <c r="G1679" s="30">
        <v>3</v>
      </c>
      <c r="H1679" t="s">
        <v>308</v>
      </c>
      <c r="J1679" t="s">
        <v>15</v>
      </c>
      <c r="K1679" t="s">
        <v>307</v>
      </c>
      <c r="L1679" s="26">
        <v>34754125</v>
      </c>
      <c r="M1679">
        <v>581</v>
      </c>
    </row>
    <row r="1680" spans="1:13" x14ac:dyDescent="0.25">
      <c r="A1680" t="s">
        <v>50</v>
      </c>
      <c r="B1680" s="25">
        <v>45408</v>
      </c>
      <c r="C1680" t="s">
        <v>257</v>
      </c>
      <c r="D1680" t="s">
        <v>32</v>
      </c>
      <c r="E1680" t="s">
        <v>27</v>
      </c>
      <c r="F1680" t="s">
        <v>258</v>
      </c>
      <c r="G1680" s="30">
        <v>3</v>
      </c>
      <c r="H1680" t="s">
        <v>308</v>
      </c>
      <c r="J1680" t="s">
        <v>15</v>
      </c>
      <c r="K1680" t="s">
        <v>307</v>
      </c>
      <c r="L1680" s="26">
        <v>42160000</v>
      </c>
      <c r="M1680">
        <v>620</v>
      </c>
    </row>
    <row r="1681" spans="1:13" x14ac:dyDescent="0.25">
      <c r="A1681" t="s">
        <v>63</v>
      </c>
      <c r="B1681" s="25">
        <v>45344</v>
      </c>
      <c r="C1681" t="s">
        <v>257</v>
      </c>
      <c r="D1681" t="s">
        <v>32</v>
      </c>
      <c r="E1681" t="s">
        <v>27</v>
      </c>
      <c r="G1681" s="30">
        <v>3</v>
      </c>
      <c r="H1681" t="s">
        <v>308</v>
      </c>
      <c r="J1681" t="s">
        <v>15</v>
      </c>
      <c r="K1681" t="s">
        <v>307</v>
      </c>
      <c r="L1681" s="26">
        <v>4419400</v>
      </c>
      <c r="M1681">
        <v>172</v>
      </c>
    </row>
    <row r="1682" spans="1:13" x14ac:dyDescent="0.25">
      <c r="A1682" t="s">
        <v>69</v>
      </c>
      <c r="B1682" s="25">
        <v>45328</v>
      </c>
      <c r="C1682" t="s">
        <v>257</v>
      </c>
      <c r="D1682" t="s">
        <v>32</v>
      </c>
      <c r="E1682" t="s">
        <v>27</v>
      </c>
      <c r="F1682" t="s">
        <v>258</v>
      </c>
      <c r="G1682" s="30">
        <v>3</v>
      </c>
      <c r="H1682" t="s">
        <v>308</v>
      </c>
      <c r="J1682" t="s">
        <v>15</v>
      </c>
      <c r="K1682" t="s">
        <v>307</v>
      </c>
      <c r="L1682" s="26">
        <v>11013135</v>
      </c>
      <c r="M1682">
        <v>236</v>
      </c>
    </row>
    <row r="1683" spans="1:13" x14ac:dyDescent="0.25">
      <c r="A1683" t="s">
        <v>164</v>
      </c>
      <c r="B1683" s="25">
        <v>45478</v>
      </c>
      <c r="C1683" t="s">
        <v>257</v>
      </c>
      <c r="D1683" t="s">
        <v>32</v>
      </c>
      <c r="E1683" t="s">
        <v>27</v>
      </c>
      <c r="F1683" t="s">
        <v>258</v>
      </c>
      <c r="G1683" s="30">
        <v>3</v>
      </c>
      <c r="H1683" t="s">
        <v>308</v>
      </c>
      <c r="J1683" t="s">
        <v>15</v>
      </c>
      <c r="K1683" t="s">
        <v>307</v>
      </c>
      <c r="L1683" s="26">
        <v>4453400</v>
      </c>
      <c r="M1683">
        <v>146</v>
      </c>
    </row>
    <row r="1684" spans="1:13" x14ac:dyDescent="0.25">
      <c r="A1684" t="s">
        <v>66</v>
      </c>
      <c r="B1684" s="25">
        <v>45335</v>
      </c>
      <c r="C1684" t="s">
        <v>257</v>
      </c>
      <c r="D1684" t="s">
        <v>32</v>
      </c>
      <c r="E1684" t="s">
        <v>27</v>
      </c>
      <c r="F1684" t="s">
        <v>258</v>
      </c>
      <c r="G1684" s="30">
        <v>3</v>
      </c>
      <c r="H1684" t="s">
        <v>308</v>
      </c>
      <c r="J1684" t="s">
        <v>15</v>
      </c>
      <c r="K1684" t="s">
        <v>307</v>
      </c>
      <c r="L1684" s="26">
        <v>16182000</v>
      </c>
      <c r="M1684">
        <v>917</v>
      </c>
    </row>
    <row r="1685" spans="1:13" x14ac:dyDescent="0.25">
      <c r="A1685" t="s">
        <v>54</v>
      </c>
      <c r="B1685" s="25">
        <v>45212</v>
      </c>
      <c r="C1685" t="s">
        <v>257</v>
      </c>
      <c r="D1685" t="s">
        <v>32</v>
      </c>
      <c r="E1685" t="s">
        <v>27</v>
      </c>
      <c r="F1685" t="s">
        <v>258</v>
      </c>
      <c r="G1685" s="30">
        <v>3</v>
      </c>
      <c r="H1685" t="s">
        <v>308</v>
      </c>
      <c r="J1685" t="s">
        <v>15</v>
      </c>
      <c r="K1685" t="s">
        <v>307</v>
      </c>
      <c r="L1685" s="26">
        <v>13533120</v>
      </c>
      <c r="M1685">
        <v>676</v>
      </c>
    </row>
    <row r="1686" spans="1:13" x14ac:dyDescent="0.25">
      <c r="A1686" t="s">
        <v>54</v>
      </c>
      <c r="B1686" s="25">
        <v>45401</v>
      </c>
      <c r="C1686" t="s">
        <v>257</v>
      </c>
      <c r="D1686" t="s">
        <v>32</v>
      </c>
      <c r="E1686" t="s">
        <v>27</v>
      </c>
      <c r="G1686" s="30">
        <v>3</v>
      </c>
      <c r="H1686" t="s">
        <v>308</v>
      </c>
      <c r="J1686" t="s">
        <v>15</v>
      </c>
      <c r="K1686" t="s">
        <v>307</v>
      </c>
      <c r="L1686" s="26">
        <v>5501715</v>
      </c>
      <c r="M1686">
        <v>624</v>
      </c>
    </row>
    <row r="1687" spans="1:13" x14ac:dyDescent="0.25">
      <c r="A1687" t="s">
        <v>80</v>
      </c>
      <c r="B1687" s="25">
        <v>45260</v>
      </c>
      <c r="C1687" t="s">
        <v>257</v>
      </c>
      <c r="D1687" t="s">
        <v>32</v>
      </c>
      <c r="E1687" t="s">
        <v>27</v>
      </c>
      <c r="F1687" t="s">
        <v>258</v>
      </c>
      <c r="G1687" s="30">
        <v>3</v>
      </c>
      <c r="H1687" t="s">
        <v>308</v>
      </c>
      <c r="J1687" t="s">
        <v>15</v>
      </c>
      <c r="K1687" t="s">
        <v>307</v>
      </c>
      <c r="L1687" s="26">
        <v>27071100</v>
      </c>
      <c r="M1687">
        <v>99</v>
      </c>
    </row>
    <row r="1688" spans="1:13" x14ac:dyDescent="0.25">
      <c r="A1688" t="s">
        <v>63</v>
      </c>
      <c r="B1688" s="25">
        <v>45344</v>
      </c>
      <c r="C1688" t="s">
        <v>257</v>
      </c>
      <c r="D1688" t="s">
        <v>32</v>
      </c>
      <c r="E1688" t="s">
        <v>27</v>
      </c>
      <c r="F1688" t="s">
        <v>258</v>
      </c>
      <c r="G1688" s="30">
        <v>3</v>
      </c>
      <c r="H1688" t="s">
        <v>308</v>
      </c>
      <c r="J1688" t="s">
        <v>15</v>
      </c>
      <c r="K1688" t="s">
        <v>307</v>
      </c>
      <c r="L1688" s="26">
        <v>6107550</v>
      </c>
      <c r="M1688">
        <v>76</v>
      </c>
    </row>
    <row r="1689" spans="1:13" x14ac:dyDescent="0.25">
      <c r="A1689" t="s">
        <v>92</v>
      </c>
      <c r="B1689" s="25">
        <v>45198</v>
      </c>
      <c r="C1689" t="s">
        <v>257</v>
      </c>
      <c r="D1689" t="s">
        <v>32</v>
      </c>
      <c r="E1689" t="s">
        <v>27</v>
      </c>
      <c r="G1689" s="30">
        <v>3</v>
      </c>
      <c r="H1689" t="s">
        <v>308</v>
      </c>
      <c r="J1689" t="s">
        <v>15</v>
      </c>
      <c r="K1689" t="s">
        <v>307</v>
      </c>
      <c r="L1689" s="26">
        <v>7611253.2000000002</v>
      </c>
      <c r="M1689">
        <v>273</v>
      </c>
    </row>
    <row r="1690" spans="1:13" x14ac:dyDescent="0.25">
      <c r="A1690" t="s">
        <v>54</v>
      </c>
      <c r="B1690" s="25">
        <v>45401</v>
      </c>
      <c r="C1690" t="s">
        <v>257</v>
      </c>
      <c r="D1690" t="s">
        <v>32</v>
      </c>
      <c r="E1690" t="s">
        <v>27</v>
      </c>
      <c r="F1690" t="s">
        <v>258</v>
      </c>
      <c r="G1690" s="30">
        <v>3</v>
      </c>
      <c r="H1690" t="s">
        <v>308</v>
      </c>
      <c r="J1690" t="s">
        <v>15</v>
      </c>
      <c r="K1690" t="s">
        <v>307</v>
      </c>
      <c r="L1690" s="26">
        <v>17639010</v>
      </c>
      <c r="M1690">
        <v>230</v>
      </c>
    </row>
    <row r="1691" spans="1:13" x14ac:dyDescent="0.25">
      <c r="A1691" t="s">
        <v>175</v>
      </c>
      <c r="B1691" s="25">
        <v>45503</v>
      </c>
      <c r="C1691" t="s">
        <v>257</v>
      </c>
      <c r="D1691" t="s">
        <v>32</v>
      </c>
      <c r="E1691" t="s">
        <v>27</v>
      </c>
      <c r="G1691" s="30">
        <v>3</v>
      </c>
      <c r="H1691" t="s">
        <v>308</v>
      </c>
      <c r="J1691" t="s">
        <v>15</v>
      </c>
      <c r="K1691" t="s">
        <v>307</v>
      </c>
      <c r="L1691" s="26">
        <v>32495</v>
      </c>
      <c r="M1691">
        <v>15</v>
      </c>
    </row>
    <row r="1692" spans="1:13" x14ac:dyDescent="0.25">
      <c r="A1692" t="s">
        <v>172</v>
      </c>
      <c r="B1692" s="25">
        <v>45485</v>
      </c>
      <c r="C1692" t="s">
        <v>257</v>
      </c>
      <c r="D1692" t="s">
        <v>32</v>
      </c>
      <c r="E1692" t="s">
        <v>27</v>
      </c>
      <c r="G1692" s="30">
        <v>3</v>
      </c>
      <c r="H1692" t="s">
        <v>308</v>
      </c>
      <c r="J1692" t="s">
        <v>15</v>
      </c>
      <c r="K1692" t="s">
        <v>307</v>
      </c>
      <c r="L1692" s="26">
        <v>1237200</v>
      </c>
      <c r="M1692">
        <v>114</v>
      </c>
    </row>
    <row r="1693" spans="1:13" x14ac:dyDescent="0.25">
      <c r="A1693" t="s">
        <v>217</v>
      </c>
      <c r="B1693" s="25">
        <v>45595</v>
      </c>
      <c r="C1693" t="s">
        <v>257</v>
      </c>
      <c r="D1693" t="s">
        <v>32</v>
      </c>
      <c r="E1693" t="s">
        <v>27</v>
      </c>
      <c r="G1693" s="30">
        <v>3</v>
      </c>
      <c r="H1693" t="s">
        <v>308</v>
      </c>
      <c r="J1693" t="s">
        <v>15</v>
      </c>
      <c r="K1693" t="s">
        <v>307</v>
      </c>
      <c r="L1693" s="26">
        <v>30600</v>
      </c>
      <c r="M1693">
        <v>12</v>
      </c>
    </row>
    <row r="1694" spans="1:13" x14ac:dyDescent="0.25">
      <c r="A1694" t="s">
        <v>209</v>
      </c>
      <c r="B1694" s="25">
        <v>45572</v>
      </c>
      <c r="C1694" t="s">
        <v>257</v>
      </c>
      <c r="D1694" t="s">
        <v>32</v>
      </c>
      <c r="E1694" t="s">
        <v>27</v>
      </c>
      <c r="F1694" t="s">
        <v>258</v>
      </c>
      <c r="G1694" s="30">
        <v>3</v>
      </c>
      <c r="H1694" t="s">
        <v>308</v>
      </c>
      <c r="J1694" t="s">
        <v>15</v>
      </c>
      <c r="K1694" t="s">
        <v>307</v>
      </c>
      <c r="L1694" s="26">
        <v>2128000</v>
      </c>
      <c r="M1694">
        <v>17</v>
      </c>
    </row>
    <row r="1695" spans="1:13" x14ac:dyDescent="0.25">
      <c r="A1695" t="s">
        <v>83</v>
      </c>
      <c r="B1695" s="25">
        <v>45252</v>
      </c>
      <c r="C1695" t="s">
        <v>257</v>
      </c>
      <c r="D1695" t="s">
        <v>32</v>
      </c>
      <c r="E1695" t="s">
        <v>27</v>
      </c>
      <c r="G1695" s="30">
        <v>3</v>
      </c>
      <c r="H1695" t="s">
        <v>308</v>
      </c>
      <c r="J1695" t="s">
        <v>15</v>
      </c>
      <c r="K1695" t="s">
        <v>307</v>
      </c>
      <c r="L1695" s="26">
        <v>16381200</v>
      </c>
      <c r="M1695">
        <v>857</v>
      </c>
    </row>
    <row r="1696" spans="1:13" x14ac:dyDescent="0.25">
      <c r="A1696" t="s">
        <v>205</v>
      </c>
      <c r="B1696" s="25">
        <v>45566</v>
      </c>
      <c r="C1696" t="s">
        <v>257</v>
      </c>
      <c r="D1696" t="s">
        <v>32</v>
      </c>
      <c r="E1696" t="s">
        <v>27</v>
      </c>
      <c r="G1696" s="30">
        <v>3</v>
      </c>
      <c r="H1696" t="s">
        <v>308</v>
      </c>
      <c r="J1696" t="s">
        <v>15</v>
      </c>
      <c r="K1696" t="s">
        <v>307</v>
      </c>
      <c r="L1696" s="26">
        <v>482600</v>
      </c>
      <c r="M1696">
        <v>287</v>
      </c>
    </row>
    <row r="1697" spans="1:13" x14ac:dyDescent="0.25">
      <c r="A1697" t="s">
        <v>164</v>
      </c>
      <c r="B1697" s="25">
        <v>45478</v>
      </c>
      <c r="C1697" t="s">
        <v>257</v>
      </c>
      <c r="D1697" t="s">
        <v>32</v>
      </c>
      <c r="E1697" t="s">
        <v>27</v>
      </c>
      <c r="G1697" s="30">
        <v>3</v>
      </c>
      <c r="H1697" t="s">
        <v>308</v>
      </c>
      <c r="J1697" t="s">
        <v>15</v>
      </c>
      <c r="K1697" t="s">
        <v>307</v>
      </c>
      <c r="L1697" s="26">
        <v>3234400</v>
      </c>
      <c r="M1697">
        <v>784</v>
      </c>
    </row>
    <row r="1698" spans="1:13" x14ac:dyDescent="0.25">
      <c r="A1698" t="s">
        <v>211</v>
      </c>
      <c r="B1698" s="25">
        <v>45582</v>
      </c>
      <c r="C1698" t="s">
        <v>257</v>
      </c>
      <c r="D1698" t="s">
        <v>32</v>
      </c>
      <c r="E1698" t="s">
        <v>27</v>
      </c>
      <c r="F1698" t="s">
        <v>258</v>
      </c>
      <c r="G1698" s="30">
        <v>3</v>
      </c>
      <c r="H1698" t="s">
        <v>308</v>
      </c>
      <c r="J1698" t="s">
        <v>15</v>
      </c>
      <c r="K1698" t="s">
        <v>307</v>
      </c>
      <c r="L1698" s="26">
        <v>13165250</v>
      </c>
      <c r="M1698">
        <v>255</v>
      </c>
    </row>
    <row r="1699" spans="1:13" x14ac:dyDescent="0.25">
      <c r="A1699" t="s">
        <v>175</v>
      </c>
      <c r="B1699" s="25">
        <v>45503</v>
      </c>
      <c r="C1699" t="s">
        <v>257</v>
      </c>
      <c r="D1699" t="s">
        <v>32</v>
      </c>
      <c r="E1699" t="s">
        <v>27</v>
      </c>
      <c r="F1699" t="s">
        <v>258</v>
      </c>
      <c r="G1699" s="30">
        <v>3</v>
      </c>
      <c r="H1699" t="s">
        <v>308</v>
      </c>
      <c r="J1699" t="s">
        <v>15</v>
      </c>
      <c r="K1699" t="s">
        <v>307</v>
      </c>
      <c r="L1699" s="26">
        <v>1456067</v>
      </c>
      <c r="M1699">
        <v>3</v>
      </c>
    </row>
    <row r="1700" spans="1:13" x14ac:dyDescent="0.25">
      <c r="A1700" t="s">
        <v>86</v>
      </c>
      <c r="B1700" s="25">
        <v>45251</v>
      </c>
      <c r="C1700" t="s">
        <v>257</v>
      </c>
      <c r="D1700" t="s">
        <v>32</v>
      </c>
      <c r="E1700" t="s">
        <v>27</v>
      </c>
      <c r="G1700" s="30">
        <v>3</v>
      </c>
      <c r="H1700" t="s">
        <v>308</v>
      </c>
      <c r="J1700" t="s">
        <v>15</v>
      </c>
      <c r="K1700" t="s">
        <v>307</v>
      </c>
      <c r="L1700" s="26">
        <v>6468750</v>
      </c>
      <c r="M1700">
        <v>232</v>
      </c>
    </row>
    <row r="1701" spans="1:13" x14ac:dyDescent="0.25">
      <c r="A1701" t="s">
        <v>89</v>
      </c>
      <c r="B1701" s="25">
        <v>45232</v>
      </c>
      <c r="C1701" t="s">
        <v>257</v>
      </c>
      <c r="D1701" t="s">
        <v>32</v>
      </c>
      <c r="E1701" t="s">
        <v>27</v>
      </c>
      <c r="F1701" t="s">
        <v>258</v>
      </c>
      <c r="G1701" s="30">
        <v>3</v>
      </c>
      <c r="H1701" t="s">
        <v>308</v>
      </c>
      <c r="J1701" t="s">
        <v>15</v>
      </c>
      <c r="K1701" t="s">
        <v>307</v>
      </c>
      <c r="L1701" s="26">
        <v>34580250</v>
      </c>
      <c r="M1701">
        <v>239</v>
      </c>
    </row>
    <row r="1702" spans="1:13" x14ac:dyDescent="0.25">
      <c r="A1702" t="s">
        <v>66</v>
      </c>
      <c r="B1702" s="25">
        <v>45335</v>
      </c>
      <c r="C1702" t="s">
        <v>257</v>
      </c>
      <c r="D1702" t="s">
        <v>32</v>
      </c>
      <c r="E1702" t="s">
        <v>27</v>
      </c>
      <c r="G1702" s="30">
        <v>3</v>
      </c>
      <c r="H1702" t="s">
        <v>308</v>
      </c>
      <c r="J1702" t="s">
        <v>15</v>
      </c>
      <c r="K1702" t="s">
        <v>307</v>
      </c>
      <c r="L1702" s="26">
        <v>18711000</v>
      </c>
      <c r="M1702">
        <v>1895</v>
      </c>
    </row>
    <row r="1703" spans="1:13" x14ac:dyDescent="0.25">
      <c r="A1703" t="s">
        <v>92</v>
      </c>
      <c r="B1703" s="25">
        <v>45198</v>
      </c>
      <c r="C1703" t="s">
        <v>257</v>
      </c>
      <c r="D1703" t="s">
        <v>32</v>
      </c>
      <c r="E1703" t="s">
        <v>27</v>
      </c>
      <c r="F1703" t="s">
        <v>258</v>
      </c>
      <c r="G1703" s="30">
        <v>3</v>
      </c>
      <c r="H1703" t="s">
        <v>308</v>
      </c>
      <c r="J1703" t="s">
        <v>15</v>
      </c>
      <c r="K1703" t="s">
        <v>307</v>
      </c>
      <c r="L1703" s="26">
        <v>34165677.600000001</v>
      </c>
      <c r="M1703">
        <v>135</v>
      </c>
    </row>
    <row r="1704" spans="1:13" x14ac:dyDescent="0.25">
      <c r="A1704" t="s">
        <v>172</v>
      </c>
      <c r="B1704" s="25">
        <v>45485</v>
      </c>
      <c r="C1704" t="s">
        <v>257</v>
      </c>
      <c r="D1704" t="s">
        <v>32</v>
      </c>
      <c r="E1704" t="s">
        <v>27</v>
      </c>
      <c r="F1704" t="s">
        <v>258</v>
      </c>
      <c r="G1704" s="30">
        <v>3</v>
      </c>
      <c r="H1704" t="s">
        <v>308</v>
      </c>
      <c r="J1704" t="s">
        <v>15</v>
      </c>
      <c r="K1704" t="s">
        <v>307</v>
      </c>
      <c r="L1704" s="26">
        <v>4534400</v>
      </c>
      <c r="M1704">
        <v>48</v>
      </c>
    </row>
    <row r="1705" spans="1:13" x14ac:dyDescent="0.25">
      <c r="A1705" t="s">
        <v>80</v>
      </c>
      <c r="B1705" s="25">
        <v>45260</v>
      </c>
      <c r="C1705" t="s">
        <v>257</v>
      </c>
      <c r="D1705" t="s">
        <v>32</v>
      </c>
      <c r="E1705" t="s">
        <v>27</v>
      </c>
      <c r="G1705" s="30">
        <v>3</v>
      </c>
      <c r="H1705" t="s">
        <v>308</v>
      </c>
      <c r="J1705" t="s">
        <v>15</v>
      </c>
      <c r="K1705" t="s">
        <v>307</v>
      </c>
      <c r="L1705" s="26">
        <v>9343800</v>
      </c>
      <c r="M1705">
        <v>151</v>
      </c>
    </row>
    <row r="1706" spans="1:13" x14ac:dyDescent="0.25">
      <c r="A1706" t="s">
        <v>83</v>
      </c>
      <c r="B1706" s="25">
        <v>45252</v>
      </c>
      <c r="C1706" t="s">
        <v>257</v>
      </c>
      <c r="D1706" t="s">
        <v>32</v>
      </c>
      <c r="E1706" t="s">
        <v>27</v>
      </c>
      <c r="F1706" t="s">
        <v>258</v>
      </c>
      <c r="G1706" s="30">
        <v>3</v>
      </c>
      <c r="H1706" t="s">
        <v>308</v>
      </c>
      <c r="J1706" t="s">
        <v>15</v>
      </c>
      <c r="K1706" t="s">
        <v>307</v>
      </c>
      <c r="L1706" s="26">
        <v>30901200</v>
      </c>
      <c r="M1706">
        <v>327</v>
      </c>
    </row>
    <row r="1707" spans="1:13" x14ac:dyDescent="0.25">
      <c r="A1707" t="s">
        <v>72</v>
      </c>
      <c r="B1707" s="25">
        <v>45288</v>
      </c>
      <c r="C1707" t="s">
        <v>257</v>
      </c>
      <c r="D1707" t="s">
        <v>32</v>
      </c>
      <c r="E1707" t="s">
        <v>27</v>
      </c>
      <c r="F1707" t="s">
        <v>258</v>
      </c>
      <c r="G1707" s="30">
        <v>3</v>
      </c>
      <c r="H1707" t="s">
        <v>308</v>
      </c>
      <c r="J1707" t="s">
        <v>15</v>
      </c>
      <c r="K1707" t="s">
        <v>307</v>
      </c>
      <c r="L1707" s="26">
        <v>584000</v>
      </c>
      <c r="M1707">
        <v>13</v>
      </c>
    </row>
    <row r="1708" spans="1:13" x14ac:dyDescent="0.25">
      <c r="A1708" t="s">
        <v>72</v>
      </c>
      <c r="B1708" s="25">
        <v>45288</v>
      </c>
      <c r="C1708" t="s">
        <v>257</v>
      </c>
      <c r="D1708" t="s">
        <v>32</v>
      </c>
      <c r="E1708" t="s">
        <v>27</v>
      </c>
      <c r="G1708" s="30">
        <v>3</v>
      </c>
      <c r="H1708" t="s">
        <v>308</v>
      </c>
      <c r="J1708" t="s">
        <v>15</v>
      </c>
      <c r="K1708" t="s">
        <v>307</v>
      </c>
      <c r="L1708" s="26">
        <v>593250</v>
      </c>
      <c r="M1708">
        <v>40</v>
      </c>
    </row>
    <row r="1709" spans="1:13" x14ac:dyDescent="0.25">
      <c r="A1709" t="s">
        <v>50</v>
      </c>
      <c r="B1709" s="25">
        <v>45408</v>
      </c>
      <c r="C1709" t="s">
        <v>257</v>
      </c>
      <c r="D1709" t="s">
        <v>32</v>
      </c>
      <c r="E1709" t="s">
        <v>27</v>
      </c>
      <c r="G1709" s="30">
        <v>3</v>
      </c>
      <c r="H1709" t="s">
        <v>308</v>
      </c>
      <c r="J1709" t="s">
        <v>15</v>
      </c>
      <c r="K1709" t="s">
        <v>307</v>
      </c>
      <c r="L1709" s="26">
        <v>8570000</v>
      </c>
      <c r="M1709">
        <v>1662</v>
      </c>
    </row>
    <row r="1710" spans="1:13" x14ac:dyDescent="0.25">
      <c r="A1710" t="s">
        <v>209</v>
      </c>
      <c r="B1710" s="25">
        <v>45572</v>
      </c>
      <c r="C1710" t="s">
        <v>257</v>
      </c>
      <c r="D1710" t="s">
        <v>32</v>
      </c>
      <c r="E1710" t="s">
        <v>27</v>
      </c>
      <c r="G1710" s="30">
        <v>3</v>
      </c>
      <c r="H1710" t="s">
        <v>308</v>
      </c>
      <c r="J1710" t="s">
        <v>15</v>
      </c>
      <c r="K1710" t="s">
        <v>307</v>
      </c>
      <c r="L1710" s="26">
        <v>862375</v>
      </c>
      <c r="M1710">
        <v>27</v>
      </c>
    </row>
    <row r="1711" spans="1:13" x14ac:dyDescent="0.25">
      <c r="A1711" t="s">
        <v>211</v>
      </c>
      <c r="B1711" s="25">
        <v>45582</v>
      </c>
      <c r="C1711" t="s">
        <v>257</v>
      </c>
      <c r="D1711" t="s">
        <v>32</v>
      </c>
      <c r="E1711" t="s">
        <v>27</v>
      </c>
      <c r="G1711" s="30">
        <v>3</v>
      </c>
      <c r="H1711" t="s">
        <v>308</v>
      </c>
      <c r="J1711" t="s">
        <v>15</v>
      </c>
      <c r="K1711" t="s">
        <v>307</v>
      </c>
      <c r="L1711" s="26">
        <v>3493350</v>
      </c>
      <c r="M1711">
        <v>834</v>
      </c>
    </row>
    <row r="1712" spans="1:13" x14ac:dyDescent="0.25">
      <c r="A1712" t="s">
        <v>104</v>
      </c>
      <c r="B1712" s="25">
        <v>45041</v>
      </c>
      <c r="C1712" t="s">
        <v>257</v>
      </c>
      <c r="D1712" t="s">
        <v>32</v>
      </c>
      <c r="E1712" t="s">
        <v>27</v>
      </c>
      <c r="G1712" s="30">
        <v>3</v>
      </c>
      <c r="H1712" t="s">
        <v>308</v>
      </c>
      <c r="J1712" t="s">
        <v>15</v>
      </c>
      <c r="K1712" t="s">
        <v>307</v>
      </c>
      <c r="L1712" s="26">
        <v>637600.80000000005</v>
      </c>
      <c r="M1712">
        <v>28</v>
      </c>
    </row>
    <row r="1713" spans="1:13" x14ac:dyDescent="0.25">
      <c r="A1713" t="s">
        <v>77</v>
      </c>
      <c r="B1713" s="25">
        <v>45267</v>
      </c>
      <c r="C1713" t="s">
        <v>257</v>
      </c>
      <c r="D1713" t="s">
        <v>32</v>
      </c>
      <c r="E1713" t="s">
        <v>27</v>
      </c>
      <c r="F1713" t="s">
        <v>258</v>
      </c>
      <c r="G1713" s="30">
        <v>3</v>
      </c>
      <c r="H1713" t="s">
        <v>308</v>
      </c>
      <c r="J1713" t="s">
        <v>15</v>
      </c>
      <c r="K1713" t="s">
        <v>307</v>
      </c>
      <c r="L1713" s="26">
        <v>4047400</v>
      </c>
      <c r="M1713">
        <v>41</v>
      </c>
    </row>
    <row r="1714" spans="1:13" x14ac:dyDescent="0.25">
      <c r="A1714" t="s">
        <v>30</v>
      </c>
      <c r="B1714" s="25">
        <v>45447</v>
      </c>
      <c r="C1714" t="s">
        <v>257</v>
      </c>
      <c r="D1714" t="s">
        <v>32</v>
      </c>
      <c r="E1714" t="s">
        <v>27</v>
      </c>
      <c r="F1714" t="s">
        <v>258</v>
      </c>
      <c r="G1714" s="30">
        <v>3</v>
      </c>
      <c r="H1714" t="s">
        <v>308</v>
      </c>
      <c r="J1714" t="s">
        <v>15</v>
      </c>
      <c r="K1714" t="s">
        <v>307</v>
      </c>
      <c r="L1714" s="26">
        <v>7429500</v>
      </c>
      <c r="M1714">
        <v>149</v>
      </c>
    </row>
    <row r="1715" spans="1:13" x14ac:dyDescent="0.25">
      <c r="A1715" t="s">
        <v>69</v>
      </c>
      <c r="B1715" s="25">
        <v>45328</v>
      </c>
      <c r="C1715" t="s">
        <v>257</v>
      </c>
      <c r="D1715" t="s">
        <v>32</v>
      </c>
      <c r="E1715" t="s">
        <v>27</v>
      </c>
      <c r="G1715" s="30">
        <v>3</v>
      </c>
      <c r="H1715" t="s">
        <v>308</v>
      </c>
      <c r="J1715" t="s">
        <v>15</v>
      </c>
      <c r="K1715" t="s">
        <v>307</v>
      </c>
      <c r="L1715" s="26">
        <v>9327205</v>
      </c>
      <c r="M1715">
        <v>800</v>
      </c>
    </row>
    <row r="1716" spans="1:13" x14ac:dyDescent="0.25">
      <c r="A1716" t="s">
        <v>57</v>
      </c>
      <c r="B1716" s="25">
        <v>45394</v>
      </c>
      <c r="C1716" t="s">
        <v>257</v>
      </c>
      <c r="D1716" t="s">
        <v>32</v>
      </c>
      <c r="E1716" t="s">
        <v>27</v>
      </c>
      <c r="F1716" t="s">
        <v>258</v>
      </c>
      <c r="G1716" s="30">
        <v>3</v>
      </c>
      <c r="H1716" t="s">
        <v>308</v>
      </c>
      <c r="J1716" t="s">
        <v>15</v>
      </c>
      <c r="K1716" t="s">
        <v>307</v>
      </c>
      <c r="L1716" s="26">
        <v>17991600</v>
      </c>
      <c r="M1716">
        <v>258</v>
      </c>
    </row>
    <row r="1717" spans="1:13" x14ac:dyDescent="0.25">
      <c r="A1717" t="s">
        <v>104</v>
      </c>
      <c r="B1717" s="25">
        <v>45041</v>
      </c>
      <c r="C1717" t="s">
        <v>257</v>
      </c>
      <c r="D1717" t="s">
        <v>32</v>
      </c>
      <c r="E1717" t="s">
        <v>27</v>
      </c>
      <c r="F1717" t="s">
        <v>258</v>
      </c>
      <c r="G1717" s="30">
        <v>3</v>
      </c>
      <c r="H1717" t="s">
        <v>308</v>
      </c>
      <c r="J1717" t="s">
        <v>15</v>
      </c>
      <c r="K1717" t="s">
        <v>307</v>
      </c>
      <c r="L1717" s="26">
        <v>1783172.4</v>
      </c>
      <c r="M1717">
        <v>25</v>
      </c>
    </row>
    <row r="1718" spans="1:13" x14ac:dyDescent="0.25">
      <c r="A1718" t="s">
        <v>172</v>
      </c>
      <c r="B1718" s="25">
        <v>45485</v>
      </c>
      <c r="C1718" t="s">
        <v>257</v>
      </c>
      <c r="D1718" t="s">
        <v>32</v>
      </c>
      <c r="E1718" t="s">
        <v>27</v>
      </c>
      <c r="F1718" t="s">
        <v>258</v>
      </c>
      <c r="G1718" s="30">
        <v>3.1</v>
      </c>
      <c r="H1718" t="s">
        <v>317</v>
      </c>
      <c r="I1718">
        <v>3.1</v>
      </c>
      <c r="J1718" t="s">
        <v>228</v>
      </c>
      <c r="K1718" t="s">
        <v>314</v>
      </c>
      <c r="L1718" s="26">
        <v>314400</v>
      </c>
      <c r="M1718">
        <v>1</v>
      </c>
    </row>
    <row r="1719" spans="1:13" x14ac:dyDescent="0.25">
      <c r="A1719" t="s">
        <v>164</v>
      </c>
      <c r="B1719" s="25">
        <v>45478</v>
      </c>
      <c r="C1719" t="s">
        <v>257</v>
      </c>
      <c r="D1719" t="s">
        <v>32</v>
      </c>
      <c r="E1719" t="s">
        <v>27</v>
      </c>
      <c r="F1719" t="s">
        <v>258</v>
      </c>
      <c r="G1719" s="30">
        <v>3.1</v>
      </c>
      <c r="H1719" t="s">
        <v>317</v>
      </c>
      <c r="I1719">
        <v>3.1</v>
      </c>
      <c r="J1719" t="s">
        <v>228</v>
      </c>
      <c r="K1719" t="s">
        <v>314</v>
      </c>
      <c r="L1719" s="26">
        <v>50160800</v>
      </c>
      <c r="M1719">
        <v>1</v>
      </c>
    </row>
    <row r="1720" spans="1:13" x14ac:dyDescent="0.25">
      <c r="A1720" t="s">
        <v>164</v>
      </c>
      <c r="B1720" s="25">
        <v>45478</v>
      </c>
      <c r="C1720" t="s">
        <v>257</v>
      </c>
      <c r="D1720" t="s">
        <v>32</v>
      </c>
      <c r="E1720" t="s">
        <v>27</v>
      </c>
      <c r="G1720" s="30">
        <v>3.1</v>
      </c>
      <c r="H1720" t="s">
        <v>317</v>
      </c>
      <c r="J1720" t="s">
        <v>15</v>
      </c>
      <c r="K1720" t="s">
        <v>307</v>
      </c>
      <c r="L1720" s="26">
        <v>3255800</v>
      </c>
      <c r="M1720">
        <v>785</v>
      </c>
    </row>
    <row r="1721" spans="1:13" x14ac:dyDescent="0.25">
      <c r="A1721" t="s">
        <v>69</v>
      </c>
      <c r="B1721" s="25">
        <v>45328</v>
      </c>
      <c r="C1721" t="s">
        <v>257</v>
      </c>
      <c r="D1721" t="s">
        <v>32</v>
      </c>
      <c r="E1721" t="s">
        <v>27</v>
      </c>
      <c r="F1721" t="s">
        <v>258</v>
      </c>
      <c r="G1721" s="30">
        <v>3.1</v>
      </c>
      <c r="H1721" t="s">
        <v>317</v>
      </c>
      <c r="J1721" t="s">
        <v>15</v>
      </c>
      <c r="K1721" t="s">
        <v>307</v>
      </c>
      <c r="L1721" s="26">
        <v>35636670</v>
      </c>
      <c r="M1721">
        <v>197</v>
      </c>
    </row>
    <row r="1722" spans="1:13" x14ac:dyDescent="0.25">
      <c r="A1722" t="s">
        <v>83</v>
      </c>
      <c r="B1722" s="25">
        <v>45252</v>
      </c>
      <c r="C1722" t="s">
        <v>257</v>
      </c>
      <c r="D1722" t="s">
        <v>32</v>
      </c>
      <c r="E1722" t="s">
        <v>27</v>
      </c>
      <c r="G1722" s="30">
        <v>3.1</v>
      </c>
      <c r="H1722" t="s">
        <v>317</v>
      </c>
      <c r="J1722" t="s">
        <v>15</v>
      </c>
      <c r="K1722" t="s">
        <v>307</v>
      </c>
      <c r="L1722" s="26">
        <v>18737400</v>
      </c>
      <c r="M1722">
        <v>982</v>
      </c>
    </row>
    <row r="1723" spans="1:13" x14ac:dyDescent="0.25">
      <c r="A1723" t="s">
        <v>104</v>
      </c>
      <c r="B1723" s="25">
        <v>45041</v>
      </c>
      <c r="C1723" t="s">
        <v>257</v>
      </c>
      <c r="D1723" t="s">
        <v>32</v>
      </c>
      <c r="E1723" t="s">
        <v>27</v>
      </c>
      <c r="G1723" s="30">
        <v>3.1</v>
      </c>
      <c r="H1723" t="s">
        <v>317</v>
      </c>
      <c r="J1723" t="s">
        <v>15</v>
      </c>
      <c r="K1723" t="s">
        <v>307</v>
      </c>
      <c r="L1723" s="26">
        <v>1382839.2</v>
      </c>
      <c r="M1723">
        <v>51</v>
      </c>
    </row>
    <row r="1724" spans="1:13" x14ac:dyDescent="0.25">
      <c r="A1724" t="s">
        <v>92</v>
      </c>
      <c r="B1724" s="25">
        <v>45198</v>
      </c>
      <c r="C1724" t="s">
        <v>257</v>
      </c>
      <c r="D1724" t="s">
        <v>32</v>
      </c>
      <c r="E1724" t="s">
        <v>27</v>
      </c>
      <c r="F1724" t="s">
        <v>258</v>
      </c>
      <c r="G1724" s="30">
        <v>3.1</v>
      </c>
      <c r="H1724" t="s">
        <v>317</v>
      </c>
      <c r="J1724" t="s">
        <v>15</v>
      </c>
      <c r="K1724" t="s">
        <v>307</v>
      </c>
      <c r="L1724" s="26">
        <v>19934024.399999999</v>
      </c>
      <c r="M1724">
        <v>136</v>
      </c>
    </row>
    <row r="1725" spans="1:13" x14ac:dyDescent="0.25">
      <c r="A1725" t="s">
        <v>50</v>
      </c>
      <c r="B1725" s="25">
        <v>45408</v>
      </c>
      <c r="C1725" t="s">
        <v>257</v>
      </c>
      <c r="D1725" t="s">
        <v>32</v>
      </c>
      <c r="E1725" t="s">
        <v>27</v>
      </c>
      <c r="G1725" s="30">
        <v>3.1</v>
      </c>
      <c r="H1725" t="s">
        <v>317</v>
      </c>
      <c r="J1725" t="s">
        <v>15</v>
      </c>
      <c r="K1725" t="s">
        <v>307</v>
      </c>
      <c r="L1725" s="26">
        <v>9640000</v>
      </c>
      <c r="M1725">
        <v>1989</v>
      </c>
    </row>
    <row r="1726" spans="1:13" x14ac:dyDescent="0.25">
      <c r="A1726" t="s">
        <v>89</v>
      </c>
      <c r="B1726" s="25">
        <v>45232</v>
      </c>
      <c r="C1726" t="s">
        <v>257</v>
      </c>
      <c r="D1726" t="s">
        <v>32</v>
      </c>
      <c r="E1726" t="s">
        <v>27</v>
      </c>
      <c r="G1726" s="30">
        <v>3.1</v>
      </c>
      <c r="H1726" t="s">
        <v>317</v>
      </c>
      <c r="J1726" t="s">
        <v>15</v>
      </c>
      <c r="K1726" t="s">
        <v>307</v>
      </c>
      <c r="L1726" s="26">
        <v>9433800</v>
      </c>
      <c r="M1726">
        <v>618</v>
      </c>
    </row>
    <row r="1727" spans="1:13" x14ac:dyDescent="0.25">
      <c r="A1727" t="s">
        <v>86</v>
      </c>
      <c r="B1727" s="25">
        <v>45251</v>
      </c>
      <c r="C1727" t="s">
        <v>257</v>
      </c>
      <c r="D1727" t="s">
        <v>32</v>
      </c>
      <c r="E1727" t="s">
        <v>27</v>
      </c>
      <c r="F1727" t="s">
        <v>258</v>
      </c>
      <c r="G1727" s="30">
        <v>3.1</v>
      </c>
      <c r="H1727" t="s">
        <v>317</v>
      </c>
      <c r="J1727" t="s">
        <v>15</v>
      </c>
      <c r="K1727" t="s">
        <v>307</v>
      </c>
      <c r="L1727" s="26">
        <v>7845250</v>
      </c>
      <c r="M1727">
        <v>78</v>
      </c>
    </row>
    <row r="1728" spans="1:13" x14ac:dyDescent="0.25">
      <c r="A1728" t="s">
        <v>63</v>
      </c>
      <c r="B1728" s="25">
        <v>45344</v>
      </c>
      <c r="C1728" t="s">
        <v>257</v>
      </c>
      <c r="D1728" t="s">
        <v>32</v>
      </c>
      <c r="E1728" t="s">
        <v>27</v>
      </c>
      <c r="F1728" t="s">
        <v>258</v>
      </c>
      <c r="G1728" s="30">
        <v>3.1</v>
      </c>
      <c r="H1728" t="s">
        <v>317</v>
      </c>
      <c r="J1728" t="s">
        <v>15</v>
      </c>
      <c r="K1728" t="s">
        <v>307</v>
      </c>
      <c r="L1728" s="26">
        <v>11652700</v>
      </c>
      <c r="M1728">
        <v>58</v>
      </c>
    </row>
    <row r="1729" spans="1:13" x14ac:dyDescent="0.25">
      <c r="A1729" t="s">
        <v>89</v>
      </c>
      <c r="B1729" s="25">
        <v>45232</v>
      </c>
      <c r="C1729" t="s">
        <v>257</v>
      </c>
      <c r="D1729" t="s">
        <v>32</v>
      </c>
      <c r="E1729" t="s">
        <v>27</v>
      </c>
      <c r="F1729" t="s">
        <v>258</v>
      </c>
      <c r="G1729" s="30">
        <v>3.1</v>
      </c>
      <c r="H1729" t="s">
        <v>317</v>
      </c>
      <c r="J1729" t="s">
        <v>15</v>
      </c>
      <c r="K1729" t="s">
        <v>307</v>
      </c>
      <c r="L1729" s="26">
        <v>23061375</v>
      </c>
      <c r="M1729">
        <v>213</v>
      </c>
    </row>
    <row r="1730" spans="1:13" x14ac:dyDescent="0.25">
      <c r="A1730" t="s">
        <v>209</v>
      </c>
      <c r="B1730" s="25">
        <v>45572</v>
      </c>
      <c r="C1730" t="s">
        <v>257</v>
      </c>
      <c r="D1730" t="s">
        <v>32</v>
      </c>
      <c r="E1730" t="s">
        <v>27</v>
      </c>
      <c r="F1730" t="s">
        <v>258</v>
      </c>
      <c r="G1730" s="30">
        <v>3.1</v>
      </c>
      <c r="H1730" t="s">
        <v>317</v>
      </c>
      <c r="J1730" t="s">
        <v>15</v>
      </c>
      <c r="K1730" t="s">
        <v>307</v>
      </c>
      <c r="L1730" s="26">
        <v>1961125</v>
      </c>
      <c r="M1730">
        <v>15</v>
      </c>
    </row>
    <row r="1731" spans="1:13" x14ac:dyDescent="0.25">
      <c r="A1731" t="s">
        <v>54</v>
      </c>
      <c r="B1731" s="25">
        <v>45212</v>
      </c>
      <c r="C1731" t="s">
        <v>257</v>
      </c>
      <c r="D1731" t="s">
        <v>32</v>
      </c>
      <c r="E1731" t="s">
        <v>27</v>
      </c>
      <c r="F1731" t="s">
        <v>258</v>
      </c>
      <c r="G1731" s="30">
        <v>3.1</v>
      </c>
      <c r="H1731" t="s">
        <v>317</v>
      </c>
      <c r="J1731" t="s">
        <v>15</v>
      </c>
      <c r="K1731" t="s">
        <v>307</v>
      </c>
      <c r="L1731" s="26">
        <v>17139177</v>
      </c>
      <c r="M1731">
        <v>570</v>
      </c>
    </row>
    <row r="1732" spans="1:13" x14ac:dyDescent="0.25">
      <c r="A1732" t="s">
        <v>54</v>
      </c>
      <c r="B1732" s="25">
        <v>45212</v>
      </c>
      <c r="C1732" t="s">
        <v>257</v>
      </c>
      <c r="D1732" t="s">
        <v>32</v>
      </c>
      <c r="E1732" t="s">
        <v>27</v>
      </c>
      <c r="G1732" s="30">
        <v>3.1</v>
      </c>
      <c r="H1732" t="s">
        <v>317</v>
      </c>
      <c r="J1732" t="s">
        <v>15</v>
      </c>
      <c r="K1732" t="s">
        <v>307</v>
      </c>
      <c r="L1732" s="26">
        <v>11605050</v>
      </c>
      <c r="M1732">
        <v>1353</v>
      </c>
    </row>
    <row r="1733" spans="1:13" x14ac:dyDescent="0.25">
      <c r="A1733" t="s">
        <v>217</v>
      </c>
      <c r="B1733" s="25">
        <v>45595</v>
      </c>
      <c r="C1733" t="s">
        <v>257</v>
      </c>
      <c r="D1733" t="s">
        <v>32</v>
      </c>
      <c r="E1733" t="s">
        <v>27</v>
      </c>
      <c r="G1733" s="30">
        <v>3.1</v>
      </c>
      <c r="H1733" t="s">
        <v>317</v>
      </c>
      <c r="J1733" t="s">
        <v>15</v>
      </c>
      <c r="K1733" t="s">
        <v>307</v>
      </c>
      <c r="L1733" s="26">
        <v>17000</v>
      </c>
      <c r="M1733">
        <v>9</v>
      </c>
    </row>
    <row r="1734" spans="1:13" x14ac:dyDescent="0.25">
      <c r="A1734" t="s">
        <v>80</v>
      </c>
      <c r="B1734" s="25">
        <v>45260</v>
      </c>
      <c r="C1734" t="s">
        <v>257</v>
      </c>
      <c r="D1734" t="s">
        <v>32</v>
      </c>
      <c r="E1734" t="s">
        <v>27</v>
      </c>
      <c r="G1734" s="30">
        <v>3.1</v>
      </c>
      <c r="H1734" t="s">
        <v>317</v>
      </c>
      <c r="J1734" t="s">
        <v>15</v>
      </c>
      <c r="K1734" t="s">
        <v>307</v>
      </c>
      <c r="L1734" s="26">
        <v>12805200</v>
      </c>
      <c r="M1734">
        <v>188</v>
      </c>
    </row>
    <row r="1735" spans="1:13" x14ac:dyDescent="0.25">
      <c r="A1735" t="s">
        <v>54</v>
      </c>
      <c r="B1735" s="25">
        <v>45401</v>
      </c>
      <c r="C1735" t="s">
        <v>257</v>
      </c>
      <c r="D1735" t="s">
        <v>32</v>
      </c>
      <c r="E1735" t="s">
        <v>27</v>
      </c>
      <c r="F1735" t="s">
        <v>258</v>
      </c>
      <c r="G1735" s="30">
        <v>3.1</v>
      </c>
      <c r="H1735" t="s">
        <v>317</v>
      </c>
      <c r="J1735" t="s">
        <v>15</v>
      </c>
      <c r="K1735" t="s">
        <v>307</v>
      </c>
      <c r="L1735" s="26">
        <v>17964795</v>
      </c>
      <c r="M1735">
        <v>284</v>
      </c>
    </row>
    <row r="1736" spans="1:13" x14ac:dyDescent="0.25">
      <c r="A1736" t="s">
        <v>164</v>
      </c>
      <c r="B1736" s="25">
        <v>45478</v>
      </c>
      <c r="C1736" t="s">
        <v>257</v>
      </c>
      <c r="D1736" t="s">
        <v>32</v>
      </c>
      <c r="E1736" t="s">
        <v>27</v>
      </c>
      <c r="F1736" t="s">
        <v>258</v>
      </c>
      <c r="G1736" s="30">
        <v>3.1</v>
      </c>
      <c r="H1736" t="s">
        <v>317</v>
      </c>
      <c r="J1736" t="s">
        <v>15</v>
      </c>
      <c r="K1736" t="s">
        <v>307</v>
      </c>
      <c r="L1736" s="26">
        <v>4485200</v>
      </c>
      <c r="M1736">
        <v>154</v>
      </c>
    </row>
    <row r="1737" spans="1:13" x14ac:dyDescent="0.25">
      <c r="A1737" t="s">
        <v>86</v>
      </c>
      <c r="B1737" s="25">
        <v>45251</v>
      </c>
      <c r="C1737" t="s">
        <v>257</v>
      </c>
      <c r="D1737" t="s">
        <v>32</v>
      </c>
      <c r="E1737" t="s">
        <v>27</v>
      </c>
      <c r="G1737" s="30">
        <v>3.1</v>
      </c>
      <c r="H1737" t="s">
        <v>317</v>
      </c>
      <c r="J1737" t="s">
        <v>15</v>
      </c>
      <c r="K1737" t="s">
        <v>307</v>
      </c>
      <c r="L1737" s="26">
        <v>6352750</v>
      </c>
      <c r="M1737">
        <v>303</v>
      </c>
    </row>
    <row r="1738" spans="1:13" x14ac:dyDescent="0.25">
      <c r="A1738" t="s">
        <v>104</v>
      </c>
      <c r="B1738" s="25">
        <v>45041</v>
      </c>
      <c r="C1738" t="s">
        <v>257</v>
      </c>
      <c r="D1738" t="s">
        <v>32</v>
      </c>
      <c r="E1738" t="s">
        <v>27</v>
      </c>
      <c r="F1738" t="s">
        <v>258</v>
      </c>
      <c r="G1738" s="30">
        <v>3.1</v>
      </c>
      <c r="H1738" t="s">
        <v>317</v>
      </c>
      <c r="J1738" t="s">
        <v>15</v>
      </c>
      <c r="K1738" t="s">
        <v>307</v>
      </c>
      <c r="L1738" s="26">
        <v>2869918.8</v>
      </c>
      <c r="M1738">
        <v>48</v>
      </c>
    </row>
    <row r="1739" spans="1:13" x14ac:dyDescent="0.25">
      <c r="A1739" t="s">
        <v>172</v>
      </c>
      <c r="B1739" s="25">
        <v>45485</v>
      </c>
      <c r="C1739" t="s">
        <v>257</v>
      </c>
      <c r="D1739" t="s">
        <v>32</v>
      </c>
      <c r="E1739" t="s">
        <v>27</v>
      </c>
      <c r="G1739" s="30">
        <v>3.1</v>
      </c>
      <c r="H1739" t="s">
        <v>317</v>
      </c>
      <c r="J1739" t="s">
        <v>15</v>
      </c>
      <c r="K1739" t="s">
        <v>307</v>
      </c>
      <c r="L1739" s="26">
        <v>600400</v>
      </c>
      <c r="M1739">
        <v>103</v>
      </c>
    </row>
    <row r="1740" spans="1:13" x14ac:dyDescent="0.25">
      <c r="A1740" t="s">
        <v>72</v>
      </c>
      <c r="B1740" s="25">
        <v>45288</v>
      </c>
      <c r="C1740" t="s">
        <v>257</v>
      </c>
      <c r="D1740" t="s">
        <v>32</v>
      </c>
      <c r="E1740" t="s">
        <v>27</v>
      </c>
      <c r="F1740" t="s">
        <v>258</v>
      </c>
      <c r="G1740" s="30">
        <v>3.1</v>
      </c>
      <c r="H1740" t="s">
        <v>317</v>
      </c>
      <c r="J1740" t="s">
        <v>15</v>
      </c>
      <c r="K1740" t="s">
        <v>307</v>
      </c>
      <c r="L1740" s="26">
        <v>4292000</v>
      </c>
      <c r="M1740">
        <v>20</v>
      </c>
    </row>
    <row r="1741" spans="1:13" x14ac:dyDescent="0.25">
      <c r="A1741" t="s">
        <v>92</v>
      </c>
      <c r="B1741" s="25">
        <v>45198</v>
      </c>
      <c r="C1741" t="s">
        <v>257</v>
      </c>
      <c r="D1741" t="s">
        <v>32</v>
      </c>
      <c r="E1741" t="s">
        <v>27</v>
      </c>
      <c r="G1741" s="30">
        <v>3.1</v>
      </c>
      <c r="H1741" t="s">
        <v>317</v>
      </c>
      <c r="J1741" t="s">
        <v>15</v>
      </c>
      <c r="K1741" t="s">
        <v>307</v>
      </c>
      <c r="L1741" s="26">
        <v>10243965.6</v>
      </c>
      <c r="M1741">
        <v>262</v>
      </c>
    </row>
    <row r="1742" spans="1:13" x14ac:dyDescent="0.25">
      <c r="A1742" t="s">
        <v>69</v>
      </c>
      <c r="B1742" s="25">
        <v>45328</v>
      </c>
      <c r="C1742" t="s">
        <v>257</v>
      </c>
      <c r="D1742" t="s">
        <v>32</v>
      </c>
      <c r="E1742" t="s">
        <v>27</v>
      </c>
      <c r="G1742" s="30">
        <v>3.1</v>
      </c>
      <c r="H1742" t="s">
        <v>317</v>
      </c>
      <c r="J1742" t="s">
        <v>15</v>
      </c>
      <c r="K1742" t="s">
        <v>307</v>
      </c>
      <c r="L1742" s="26">
        <v>7793915</v>
      </c>
      <c r="M1742">
        <v>716</v>
      </c>
    </row>
    <row r="1743" spans="1:13" x14ac:dyDescent="0.25">
      <c r="A1743" t="s">
        <v>209</v>
      </c>
      <c r="B1743" s="25">
        <v>45572</v>
      </c>
      <c r="C1743" t="s">
        <v>257</v>
      </c>
      <c r="D1743" t="s">
        <v>32</v>
      </c>
      <c r="E1743" t="s">
        <v>27</v>
      </c>
      <c r="G1743" s="30">
        <v>3.1</v>
      </c>
      <c r="H1743" t="s">
        <v>317</v>
      </c>
      <c r="J1743" t="s">
        <v>15</v>
      </c>
      <c r="K1743" t="s">
        <v>307</v>
      </c>
      <c r="L1743" s="26">
        <v>280875</v>
      </c>
      <c r="M1743">
        <v>24</v>
      </c>
    </row>
    <row r="1744" spans="1:13" x14ac:dyDescent="0.25">
      <c r="A1744" t="s">
        <v>211</v>
      </c>
      <c r="B1744" s="25">
        <v>45582</v>
      </c>
      <c r="C1744" t="s">
        <v>257</v>
      </c>
      <c r="D1744" t="s">
        <v>32</v>
      </c>
      <c r="E1744" t="s">
        <v>27</v>
      </c>
      <c r="F1744" t="s">
        <v>258</v>
      </c>
      <c r="G1744" s="30">
        <v>3.1</v>
      </c>
      <c r="H1744" t="s">
        <v>317</v>
      </c>
      <c r="J1744" t="s">
        <v>15</v>
      </c>
      <c r="K1744" t="s">
        <v>307</v>
      </c>
      <c r="L1744" s="26">
        <v>29924650</v>
      </c>
      <c r="M1744">
        <v>194</v>
      </c>
    </row>
    <row r="1745" spans="1:13" x14ac:dyDescent="0.25">
      <c r="A1745" t="s">
        <v>50</v>
      </c>
      <c r="B1745" s="25">
        <v>45408</v>
      </c>
      <c r="C1745" t="s">
        <v>257</v>
      </c>
      <c r="D1745" t="s">
        <v>32</v>
      </c>
      <c r="E1745" t="s">
        <v>27</v>
      </c>
      <c r="F1745" t="s">
        <v>258</v>
      </c>
      <c r="G1745" s="30">
        <v>3.1</v>
      </c>
      <c r="H1745" t="s">
        <v>317</v>
      </c>
      <c r="J1745" t="s">
        <v>15</v>
      </c>
      <c r="K1745" t="s">
        <v>307</v>
      </c>
      <c r="L1745" s="26">
        <v>27857500</v>
      </c>
      <c r="M1745">
        <v>728</v>
      </c>
    </row>
    <row r="1746" spans="1:13" x14ac:dyDescent="0.25">
      <c r="A1746" t="s">
        <v>66</v>
      </c>
      <c r="B1746" s="25">
        <v>45335</v>
      </c>
      <c r="C1746" t="s">
        <v>257</v>
      </c>
      <c r="D1746" t="s">
        <v>32</v>
      </c>
      <c r="E1746" t="s">
        <v>27</v>
      </c>
      <c r="F1746" t="s">
        <v>258</v>
      </c>
      <c r="G1746" s="30">
        <v>3.1</v>
      </c>
      <c r="H1746" t="s">
        <v>317</v>
      </c>
      <c r="J1746" t="s">
        <v>15</v>
      </c>
      <c r="K1746" t="s">
        <v>307</v>
      </c>
      <c r="L1746" s="26">
        <v>15565500</v>
      </c>
      <c r="M1746">
        <v>730</v>
      </c>
    </row>
    <row r="1747" spans="1:13" x14ac:dyDescent="0.25">
      <c r="A1747" t="s">
        <v>83</v>
      </c>
      <c r="B1747" s="25">
        <v>45468</v>
      </c>
      <c r="C1747" t="s">
        <v>257</v>
      </c>
      <c r="D1747" t="s">
        <v>32</v>
      </c>
      <c r="E1747" t="s">
        <v>27</v>
      </c>
      <c r="F1747" t="s">
        <v>258</v>
      </c>
      <c r="G1747" s="30">
        <v>3.1</v>
      </c>
      <c r="H1747" t="s">
        <v>317</v>
      </c>
      <c r="J1747" t="s">
        <v>15</v>
      </c>
      <c r="K1747" t="s">
        <v>307</v>
      </c>
      <c r="L1747" s="26">
        <v>9473760</v>
      </c>
      <c r="M1747">
        <v>74</v>
      </c>
    </row>
    <row r="1748" spans="1:13" x14ac:dyDescent="0.25">
      <c r="A1748" t="s">
        <v>217</v>
      </c>
      <c r="B1748" s="25">
        <v>45595</v>
      </c>
      <c r="C1748" t="s">
        <v>257</v>
      </c>
      <c r="D1748" t="s">
        <v>32</v>
      </c>
      <c r="E1748" t="s">
        <v>27</v>
      </c>
      <c r="F1748" t="s">
        <v>258</v>
      </c>
      <c r="G1748" s="30">
        <v>3.1</v>
      </c>
      <c r="H1748" t="s">
        <v>317</v>
      </c>
      <c r="J1748" t="s">
        <v>15</v>
      </c>
      <c r="K1748" t="s">
        <v>307</v>
      </c>
      <c r="L1748" s="26">
        <v>1700</v>
      </c>
      <c r="M1748">
        <v>1</v>
      </c>
    </row>
    <row r="1749" spans="1:13" x14ac:dyDescent="0.25">
      <c r="A1749" t="s">
        <v>60</v>
      </c>
      <c r="B1749" s="25">
        <v>45380</v>
      </c>
      <c r="C1749" t="s">
        <v>257</v>
      </c>
      <c r="D1749" t="s">
        <v>32</v>
      </c>
      <c r="E1749" t="s">
        <v>27</v>
      </c>
      <c r="G1749" s="30">
        <v>3.1</v>
      </c>
      <c r="H1749" t="s">
        <v>317</v>
      </c>
      <c r="J1749" t="s">
        <v>15</v>
      </c>
      <c r="K1749" t="s">
        <v>307</v>
      </c>
      <c r="L1749" s="26">
        <v>11597250</v>
      </c>
      <c r="M1749">
        <v>1861</v>
      </c>
    </row>
    <row r="1750" spans="1:13" x14ac:dyDescent="0.25">
      <c r="A1750" t="s">
        <v>101</v>
      </c>
      <c r="B1750" s="25">
        <v>45079</v>
      </c>
      <c r="C1750" t="s">
        <v>257</v>
      </c>
      <c r="D1750" t="s">
        <v>32</v>
      </c>
      <c r="E1750" t="s">
        <v>27</v>
      </c>
      <c r="F1750" t="s">
        <v>258</v>
      </c>
      <c r="G1750" s="30">
        <v>3.1</v>
      </c>
      <c r="H1750" t="s">
        <v>317</v>
      </c>
      <c r="J1750" t="s">
        <v>15</v>
      </c>
      <c r="K1750" t="s">
        <v>307</v>
      </c>
      <c r="L1750" s="26">
        <v>79643.25</v>
      </c>
      <c r="M1750">
        <v>4</v>
      </c>
    </row>
    <row r="1751" spans="1:13" x14ac:dyDescent="0.25">
      <c r="A1751" t="s">
        <v>30</v>
      </c>
      <c r="B1751" s="25">
        <v>45447</v>
      </c>
      <c r="C1751" t="s">
        <v>257</v>
      </c>
      <c r="D1751" t="s">
        <v>32</v>
      </c>
      <c r="E1751" t="s">
        <v>27</v>
      </c>
      <c r="G1751" s="30">
        <v>3.1</v>
      </c>
      <c r="H1751" t="s">
        <v>317</v>
      </c>
      <c r="J1751" t="s">
        <v>15</v>
      </c>
      <c r="K1751" t="s">
        <v>307</v>
      </c>
      <c r="L1751" s="26">
        <v>12507000</v>
      </c>
      <c r="M1751">
        <v>396</v>
      </c>
    </row>
    <row r="1752" spans="1:13" x14ac:dyDescent="0.25">
      <c r="A1752" t="s">
        <v>175</v>
      </c>
      <c r="B1752" s="25">
        <v>45503</v>
      </c>
      <c r="C1752" t="s">
        <v>257</v>
      </c>
      <c r="D1752" t="s">
        <v>32</v>
      </c>
      <c r="E1752" t="s">
        <v>27</v>
      </c>
      <c r="G1752" s="30">
        <v>3.1</v>
      </c>
      <c r="H1752" t="s">
        <v>317</v>
      </c>
      <c r="J1752" t="s">
        <v>15</v>
      </c>
      <c r="K1752" t="s">
        <v>307</v>
      </c>
      <c r="L1752" s="26">
        <v>16490</v>
      </c>
      <c r="M1752">
        <v>18</v>
      </c>
    </row>
    <row r="1753" spans="1:13" x14ac:dyDescent="0.25">
      <c r="A1753" t="s">
        <v>83</v>
      </c>
      <c r="B1753" s="25">
        <v>45252</v>
      </c>
      <c r="C1753" t="s">
        <v>257</v>
      </c>
      <c r="D1753" t="s">
        <v>32</v>
      </c>
      <c r="E1753" t="s">
        <v>27</v>
      </c>
      <c r="F1753" t="s">
        <v>258</v>
      </c>
      <c r="G1753" s="30">
        <v>3.1</v>
      </c>
      <c r="H1753" t="s">
        <v>317</v>
      </c>
      <c r="J1753" t="s">
        <v>15</v>
      </c>
      <c r="K1753" t="s">
        <v>307</v>
      </c>
      <c r="L1753" s="26">
        <v>35684550</v>
      </c>
      <c r="M1753">
        <v>381</v>
      </c>
    </row>
    <row r="1754" spans="1:13" x14ac:dyDescent="0.25">
      <c r="A1754" t="s">
        <v>63</v>
      </c>
      <c r="B1754" s="25">
        <v>45344</v>
      </c>
      <c r="C1754" t="s">
        <v>257</v>
      </c>
      <c r="D1754" t="s">
        <v>32</v>
      </c>
      <c r="E1754" t="s">
        <v>27</v>
      </c>
      <c r="G1754" s="30">
        <v>3.1</v>
      </c>
      <c r="H1754" t="s">
        <v>317</v>
      </c>
      <c r="J1754" t="s">
        <v>15</v>
      </c>
      <c r="K1754" t="s">
        <v>307</v>
      </c>
      <c r="L1754" s="26">
        <v>2277150</v>
      </c>
      <c r="M1754">
        <v>150</v>
      </c>
    </row>
    <row r="1755" spans="1:13" x14ac:dyDescent="0.25">
      <c r="A1755" t="s">
        <v>60</v>
      </c>
      <c r="B1755" s="25">
        <v>45380</v>
      </c>
      <c r="C1755" t="s">
        <v>257</v>
      </c>
      <c r="D1755" t="s">
        <v>32</v>
      </c>
      <c r="E1755" t="s">
        <v>27</v>
      </c>
      <c r="F1755" t="s">
        <v>258</v>
      </c>
      <c r="G1755" s="30">
        <v>3.1</v>
      </c>
      <c r="H1755" t="s">
        <v>317</v>
      </c>
      <c r="J1755" t="s">
        <v>15</v>
      </c>
      <c r="K1755" t="s">
        <v>307</v>
      </c>
      <c r="L1755" s="26">
        <v>25312000</v>
      </c>
      <c r="M1755">
        <v>771</v>
      </c>
    </row>
    <row r="1756" spans="1:13" x14ac:dyDescent="0.25">
      <c r="A1756" t="s">
        <v>50</v>
      </c>
      <c r="B1756" s="25">
        <v>45408</v>
      </c>
      <c r="C1756" t="s">
        <v>257</v>
      </c>
      <c r="D1756" t="s">
        <v>32</v>
      </c>
      <c r="E1756" t="s">
        <v>27</v>
      </c>
      <c r="F1756" t="s">
        <v>258</v>
      </c>
      <c r="G1756" s="30">
        <v>3.1</v>
      </c>
      <c r="H1756" t="s">
        <v>317</v>
      </c>
      <c r="J1756" t="s">
        <v>15</v>
      </c>
      <c r="K1756" t="s">
        <v>313</v>
      </c>
      <c r="L1756" s="26">
        <v>67500</v>
      </c>
      <c r="M1756">
        <v>1</v>
      </c>
    </row>
    <row r="1757" spans="1:13" x14ac:dyDescent="0.25">
      <c r="A1757" t="s">
        <v>30</v>
      </c>
      <c r="B1757" s="25">
        <v>45447</v>
      </c>
      <c r="C1757" t="s">
        <v>257</v>
      </c>
      <c r="D1757" t="s">
        <v>32</v>
      </c>
      <c r="E1757" t="s">
        <v>27</v>
      </c>
      <c r="F1757" t="s">
        <v>258</v>
      </c>
      <c r="G1757" s="30">
        <v>3.1</v>
      </c>
      <c r="H1757" t="s">
        <v>317</v>
      </c>
      <c r="J1757" t="s">
        <v>15</v>
      </c>
      <c r="K1757" t="s">
        <v>307</v>
      </c>
      <c r="L1757" s="26">
        <v>4915200</v>
      </c>
      <c r="M1757">
        <v>157</v>
      </c>
    </row>
    <row r="1758" spans="1:13" x14ac:dyDescent="0.25">
      <c r="A1758" t="s">
        <v>66</v>
      </c>
      <c r="B1758" s="25">
        <v>45335</v>
      </c>
      <c r="C1758" t="s">
        <v>257</v>
      </c>
      <c r="D1758" t="s">
        <v>32</v>
      </c>
      <c r="E1758" t="s">
        <v>27</v>
      </c>
      <c r="G1758" s="30">
        <v>3.1</v>
      </c>
      <c r="H1758" t="s">
        <v>317</v>
      </c>
      <c r="J1758" t="s">
        <v>15</v>
      </c>
      <c r="K1758" t="s">
        <v>307</v>
      </c>
      <c r="L1758" s="26">
        <v>12546000</v>
      </c>
      <c r="M1758">
        <v>1556</v>
      </c>
    </row>
    <row r="1759" spans="1:13" x14ac:dyDescent="0.25">
      <c r="A1759" t="s">
        <v>77</v>
      </c>
      <c r="B1759" s="25">
        <v>45267</v>
      </c>
      <c r="C1759" t="s">
        <v>257</v>
      </c>
      <c r="D1759" t="s">
        <v>32</v>
      </c>
      <c r="E1759" t="s">
        <v>27</v>
      </c>
      <c r="G1759" s="30">
        <v>3.1</v>
      </c>
      <c r="H1759" t="s">
        <v>317</v>
      </c>
      <c r="J1759" t="s">
        <v>15</v>
      </c>
      <c r="K1759" t="s">
        <v>307</v>
      </c>
      <c r="L1759" s="26">
        <v>4964400</v>
      </c>
      <c r="M1759">
        <v>90</v>
      </c>
    </row>
    <row r="1760" spans="1:13" x14ac:dyDescent="0.25">
      <c r="A1760" t="s">
        <v>74</v>
      </c>
      <c r="B1760" s="25">
        <v>45275</v>
      </c>
      <c r="C1760" t="s">
        <v>257</v>
      </c>
      <c r="D1760" t="s">
        <v>32</v>
      </c>
      <c r="E1760" t="s">
        <v>27</v>
      </c>
      <c r="F1760" t="s">
        <v>258</v>
      </c>
      <c r="G1760" s="30">
        <v>3.1</v>
      </c>
      <c r="H1760" t="s">
        <v>317</v>
      </c>
      <c r="J1760" t="s">
        <v>15</v>
      </c>
      <c r="K1760" t="s">
        <v>307</v>
      </c>
      <c r="L1760" s="26">
        <v>115079350</v>
      </c>
      <c r="M1760">
        <v>478</v>
      </c>
    </row>
    <row r="1761" spans="1:13" x14ac:dyDescent="0.25">
      <c r="A1761" t="s">
        <v>205</v>
      </c>
      <c r="B1761" s="25">
        <v>45566</v>
      </c>
      <c r="C1761" t="s">
        <v>257</v>
      </c>
      <c r="D1761" t="s">
        <v>32</v>
      </c>
      <c r="E1761" t="s">
        <v>27</v>
      </c>
      <c r="G1761" s="30">
        <v>3.1</v>
      </c>
      <c r="H1761" t="s">
        <v>317</v>
      </c>
      <c r="J1761" t="s">
        <v>15</v>
      </c>
      <c r="K1761" t="s">
        <v>307</v>
      </c>
      <c r="L1761" s="26">
        <v>683335</v>
      </c>
      <c r="M1761">
        <v>277</v>
      </c>
    </row>
    <row r="1762" spans="1:13" x14ac:dyDescent="0.25">
      <c r="A1762" t="s">
        <v>72</v>
      </c>
      <c r="B1762" s="25">
        <v>45288</v>
      </c>
      <c r="C1762" t="s">
        <v>257</v>
      </c>
      <c r="D1762" t="s">
        <v>32</v>
      </c>
      <c r="E1762" t="s">
        <v>27</v>
      </c>
      <c r="G1762" s="30">
        <v>3.1</v>
      </c>
      <c r="H1762" t="s">
        <v>317</v>
      </c>
      <c r="J1762" t="s">
        <v>15</v>
      </c>
      <c r="K1762" t="s">
        <v>307</v>
      </c>
      <c r="L1762" s="26">
        <v>1065750</v>
      </c>
      <c r="M1762">
        <v>47</v>
      </c>
    </row>
    <row r="1763" spans="1:13" x14ac:dyDescent="0.25">
      <c r="A1763" t="s">
        <v>205</v>
      </c>
      <c r="B1763" s="25">
        <v>45566</v>
      </c>
      <c r="C1763" t="s">
        <v>257</v>
      </c>
      <c r="D1763" t="s">
        <v>32</v>
      </c>
      <c r="E1763" t="s">
        <v>27</v>
      </c>
      <c r="F1763" t="s">
        <v>258</v>
      </c>
      <c r="G1763" s="30">
        <v>3.1</v>
      </c>
      <c r="H1763" t="s">
        <v>317</v>
      </c>
      <c r="J1763" t="s">
        <v>15</v>
      </c>
      <c r="K1763" t="s">
        <v>307</v>
      </c>
      <c r="L1763" s="26">
        <v>7768245</v>
      </c>
      <c r="M1763">
        <v>141</v>
      </c>
    </row>
    <row r="1764" spans="1:13" x14ac:dyDescent="0.25">
      <c r="A1764" t="s">
        <v>57</v>
      </c>
      <c r="B1764" s="25">
        <v>45394</v>
      </c>
      <c r="C1764" t="s">
        <v>257</v>
      </c>
      <c r="D1764" t="s">
        <v>32</v>
      </c>
      <c r="E1764" t="s">
        <v>27</v>
      </c>
      <c r="G1764" s="30">
        <v>3.1</v>
      </c>
      <c r="H1764" t="s">
        <v>317</v>
      </c>
      <c r="J1764" t="s">
        <v>15</v>
      </c>
      <c r="K1764" t="s">
        <v>307</v>
      </c>
      <c r="L1764" s="26">
        <v>4862150</v>
      </c>
      <c r="M1764">
        <v>672</v>
      </c>
    </row>
    <row r="1765" spans="1:13" x14ac:dyDescent="0.25">
      <c r="A1765" t="s">
        <v>175</v>
      </c>
      <c r="B1765" s="25">
        <v>45503</v>
      </c>
      <c r="C1765" t="s">
        <v>257</v>
      </c>
      <c r="D1765" t="s">
        <v>32</v>
      </c>
      <c r="E1765" t="s">
        <v>27</v>
      </c>
      <c r="F1765" t="s">
        <v>258</v>
      </c>
      <c r="G1765" s="30">
        <v>3.1</v>
      </c>
      <c r="H1765" t="s">
        <v>317</v>
      </c>
      <c r="J1765" t="s">
        <v>15</v>
      </c>
      <c r="K1765" t="s">
        <v>307</v>
      </c>
      <c r="L1765" s="26">
        <v>67997</v>
      </c>
      <c r="M1765">
        <v>3</v>
      </c>
    </row>
    <row r="1766" spans="1:13" x14ac:dyDescent="0.25">
      <c r="A1766" t="s">
        <v>77</v>
      </c>
      <c r="B1766" s="25">
        <v>45267</v>
      </c>
      <c r="C1766" t="s">
        <v>257</v>
      </c>
      <c r="D1766" t="s">
        <v>32</v>
      </c>
      <c r="E1766" t="s">
        <v>27</v>
      </c>
      <c r="F1766" t="s">
        <v>258</v>
      </c>
      <c r="G1766" s="30">
        <v>3.1</v>
      </c>
      <c r="H1766" t="s">
        <v>317</v>
      </c>
      <c r="J1766" t="s">
        <v>15</v>
      </c>
      <c r="K1766" t="s">
        <v>307</v>
      </c>
      <c r="L1766" s="26">
        <v>2196600</v>
      </c>
      <c r="M1766">
        <v>42</v>
      </c>
    </row>
    <row r="1767" spans="1:13" x14ac:dyDescent="0.25">
      <c r="A1767" t="s">
        <v>211</v>
      </c>
      <c r="B1767" s="25">
        <v>45582</v>
      </c>
      <c r="C1767" t="s">
        <v>257</v>
      </c>
      <c r="D1767" t="s">
        <v>32</v>
      </c>
      <c r="E1767" t="s">
        <v>27</v>
      </c>
      <c r="G1767" s="30">
        <v>3.1</v>
      </c>
      <c r="H1767" t="s">
        <v>317</v>
      </c>
      <c r="J1767" t="s">
        <v>15</v>
      </c>
      <c r="K1767" t="s">
        <v>307</v>
      </c>
      <c r="L1767" s="26">
        <v>2755550</v>
      </c>
      <c r="M1767">
        <v>694</v>
      </c>
    </row>
    <row r="1768" spans="1:13" x14ac:dyDescent="0.25">
      <c r="A1768" t="s">
        <v>169</v>
      </c>
      <c r="B1768" s="25">
        <v>45490</v>
      </c>
      <c r="C1768" t="s">
        <v>257</v>
      </c>
      <c r="D1768" t="s">
        <v>32</v>
      </c>
      <c r="E1768" t="s">
        <v>27</v>
      </c>
      <c r="G1768" s="30">
        <v>3.1</v>
      </c>
      <c r="H1768" t="s">
        <v>317</v>
      </c>
      <c r="J1768" t="s">
        <v>15</v>
      </c>
      <c r="K1768" t="s">
        <v>307</v>
      </c>
      <c r="L1768" s="26">
        <v>1650</v>
      </c>
      <c r="M1768">
        <v>1</v>
      </c>
    </row>
    <row r="1769" spans="1:13" x14ac:dyDescent="0.25">
      <c r="A1769" t="s">
        <v>54</v>
      </c>
      <c r="B1769" s="25">
        <v>45401</v>
      </c>
      <c r="C1769" t="s">
        <v>257</v>
      </c>
      <c r="D1769" t="s">
        <v>32</v>
      </c>
      <c r="E1769" t="s">
        <v>27</v>
      </c>
      <c r="G1769" s="30">
        <v>3.1</v>
      </c>
      <c r="H1769" t="s">
        <v>317</v>
      </c>
      <c r="J1769" t="s">
        <v>15</v>
      </c>
      <c r="K1769" t="s">
        <v>307</v>
      </c>
      <c r="L1769" s="26">
        <v>5879670</v>
      </c>
      <c r="M1769">
        <v>737</v>
      </c>
    </row>
    <row r="1770" spans="1:13" x14ac:dyDescent="0.25">
      <c r="A1770" t="s">
        <v>172</v>
      </c>
      <c r="B1770" s="25">
        <v>45485</v>
      </c>
      <c r="C1770" t="s">
        <v>257</v>
      </c>
      <c r="D1770" t="s">
        <v>32</v>
      </c>
      <c r="E1770" t="s">
        <v>27</v>
      </c>
      <c r="F1770" t="s">
        <v>258</v>
      </c>
      <c r="G1770" s="30">
        <v>3.1</v>
      </c>
      <c r="H1770" t="s">
        <v>317</v>
      </c>
      <c r="J1770" t="s">
        <v>15</v>
      </c>
      <c r="K1770" t="s">
        <v>307</v>
      </c>
      <c r="L1770" s="26">
        <v>4360000</v>
      </c>
      <c r="M1770">
        <v>40</v>
      </c>
    </row>
    <row r="1771" spans="1:13" x14ac:dyDescent="0.25">
      <c r="A1771" t="s">
        <v>101</v>
      </c>
      <c r="B1771" s="25">
        <v>45079</v>
      </c>
      <c r="C1771" t="s">
        <v>257</v>
      </c>
      <c r="D1771" t="s">
        <v>32</v>
      </c>
      <c r="E1771" t="s">
        <v>27</v>
      </c>
      <c r="G1771" s="30">
        <v>3.1</v>
      </c>
      <c r="H1771" t="s">
        <v>317</v>
      </c>
      <c r="J1771" t="s">
        <v>15</v>
      </c>
      <c r="K1771" t="s">
        <v>307</v>
      </c>
      <c r="L1771" s="26">
        <v>681797.25</v>
      </c>
      <c r="M1771">
        <v>7</v>
      </c>
    </row>
    <row r="1772" spans="1:13" x14ac:dyDescent="0.25">
      <c r="A1772" t="s">
        <v>74</v>
      </c>
      <c r="B1772" s="25">
        <v>45275</v>
      </c>
      <c r="C1772" t="s">
        <v>257</v>
      </c>
      <c r="D1772" t="s">
        <v>32</v>
      </c>
      <c r="E1772" t="s">
        <v>27</v>
      </c>
      <c r="G1772" s="30">
        <v>3.1</v>
      </c>
      <c r="H1772" t="s">
        <v>317</v>
      </c>
      <c r="J1772" t="s">
        <v>15</v>
      </c>
      <c r="K1772" t="s">
        <v>307</v>
      </c>
      <c r="L1772" s="26">
        <v>28454450</v>
      </c>
      <c r="M1772">
        <v>1127</v>
      </c>
    </row>
    <row r="1773" spans="1:13" x14ac:dyDescent="0.25">
      <c r="A1773" t="s">
        <v>80</v>
      </c>
      <c r="B1773" s="25">
        <v>45260</v>
      </c>
      <c r="C1773" t="s">
        <v>257</v>
      </c>
      <c r="D1773" t="s">
        <v>32</v>
      </c>
      <c r="E1773" t="s">
        <v>27</v>
      </c>
      <c r="F1773" t="s">
        <v>258</v>
      </c>
      <c r="G1773" s="30">
        <v>3.1</v>
      </c>
      <c r="H1773" t="s">
        <v>317</v>
      </c>
      <c r="J1773" t="s">
        <v>15</v>
      </c>
      <c r="K1773" t="s">
        <v>307</v>
      </c>
      <c r="L1773" s="26">
        <v>30870000</v>
      </c>
      <c r="M1773">
        <v>102</v>
      </c>
    </row>
    <row r="1774" spans="1:13" x14ac:dyDescent="0.25">
      <c r="A1774" t="s">
        <v>57</v>
      </c>
      <c r="B1774" s="25">
        <v>45394</v>
      </c>
      <c r="C1774" t="s">
        <v>257</v>
      </c>
      <c r="D1774" t="s">
        <v>32</v>
      </c>
      <c r="E1774" t="s">
        <v>27</v>
      </c>
      <c r="F1774" t="s">
        <v>258</v>
      </c>
      <c r="G1774" s="30">
        <v>3.1</v>
      </c>
      <c r="H1774" t="s">
        <v>317</v>
      </c>
      <c r="J1774" t="s">
        <v>15</v>
      </c>
      <c r="K1774" t="s">
        <v>307</v>
      </c>
      <c r="L1774" s="26">
        <v>12090750</v>
      </c>
      <c r="M1774">
        <v>328</v>
      </c>
    </row>
    <row r="1775" spans="1:13" x14ac:dyDescent="0.25">
      <c r="A1775" t="s">
        <v>83</v>
      </c>
      <c r="B1775" s="25">
        <v>45468</v>
      </c>
      <c r="C1775" t="s">
        <v>257</v>
      </c>
      <c r="D1775" t="s">
        <v>32</v>
      </c>
      <c r="E1775" t="s">
        <v>27</v>
      </c>
      <c r="G1775" s="30">
        <v>3.1</v>
      </c>
      <c r="H1775" t="s">
        <v>317</v>
      </c>
      <c r="J1775" t="s">
        <v>15</v>
      </c>
      <c r="K1775" t="s">
        <v>307</v>
      </c>
      <c r="L1775" s="26">
        <v>2509380</v>
      </c>
      <c r="M1775">
        <v>198</v>
      </c>
    </row>
    <row r="1776" spans="1:13" x14ac:dyDescent="0.25">
      <c r="A1776" t="s">
        <v>164</v>
      </c>
      <c r="B1776" s="25">
        <v>45478</v>
      </c>
      <c r="C1776" t="s">
        <v>257</v>
      </c>
      <c r="D1776" t="s">
        <v>32</v>
      </c>
      <c r="E1776" t="s">
        <v>27</v>
      </c>
      <c r="F1776" t="s">
        <v>258</v>
      </c>
      <c r="G1776" s="30">
        <v>3.2</v>
      </c>
      <c r="H1776" t="s">
        <v>317</v>
      </c>
      <c r="I1776">
        <v>3.2</v>
      </c>
      <c r="J1776" t="s">
        <v>228</v>
      </c>
      <c r="K1776" t="s">
        <v>314</v>
      </c>
      <c r="L1776" s="26">
        <v>8292200</v>
      </c>
      <c r="M1776">
        <v>1</v>
      </c>
    </row>
    <row r="1777" spans="1:13" x14ac:dyDescent="0.25">
      <c r="A1777" t="s">
        <v>50</v>
      </c>
      <c r="B1777" s="25">
        <v>45408</v>
      </c>
      <c r="C1777" t="s">
        <v>257</v>
      </c>
      <c r="D1777" t="s">
        <v>32</v>
      </c>
      <c r="E1777" t="s">
        <v>27</v>
      </c>
      <c r="G1777" s="30">
        <v>3.2</v>
      </c>
      <c r="H1777" t="s">
        <v>317</v>
      </c>
      <c r="J1777" t="s">
        <v>15</v>
      </c>
      <c r="K1777" t="s">
        <v>307</v>
      </c>
      <c r="L1777" s="26">
        <v>14065000</v>
      </c>
      <c r="M1777">
        <v>2681</v>
      </c>
    </row>
    <row r="1778" spans="1:13" x14ac:dyDescent="0.25">
      <c r="A1778" t="s">
        <v>63</v>
      </c>
      <c r="B1778" s="25">
        <v>45344</v>
      </c>
      <c r="C1778" t="s">
        <v>257</v>
      </c>
      <c r="D1778" t="s">
        <v>32</v>
      </c>
      <c r="E1778" t="s">
        <v>27</v>
      </c>
      <c r="F1778" t="s">
        <v>258</v>
      </c>
      <c r="G1778" s="30">
        <v>3.2</v>
      </c>
      <c r="H1778" t="s">
        <v>317</v>
      </c>
      <c r="J1778" t="s">
        <v>15</v>
      </c>
      <c r="K1778" t="s">
        <v>307</v>
      </c>
      <c r="L1778" s="26">
        <v>10276150</v>
      </c>
      <c r="M1778">
        <v>91</v>
      </c>
    </row>
    <row r="1779" spans="1:13" x14ac:dyDescent="0.25">
      <c r="A1779" t="s">
        <v>57</v>
      </c>
      <c r="B1779" s="25">
        <v>45394</v>
      </c>
      <c r="C1779" t="s">
        <v>257</v>
      </c>
      <c r="D1779" t="s">
        <v>32</v>
      </c>
      <c r="E1779" t="s">
        <v>27</v>
      </c>
      <c r="F1779" t="s">
        <v>258</v>
      </c>
      <c r="G1779" s="30">
        <v>3.2</v>
      </c>
      <c r="H1779" t="s">
        <v>317</v>
      </c>
      <c r="J1779" t="s">
        <v>15</v>
      </c>
      <c r="K1779" t="s">
        <v>307</v>
      </c>
      <c r="L1779" s="26">
        <v>35012650</v>
      </c>
      <c r="M1779">
        <v>384</v>
      </c>
    </row>
    <row r="1780" spans="1:13" x14ac:dyDescent="0.25">
      <c r="A1780" t="s">
        <v>211</v>
      </c>
      <c r="B1780" s="25">
        <v>45582</v>
      </c>
      <c r="C1780" t="s">
        <v>257</v>
      </c>
      <c r="D1780" t="s">
        <v>32</v>
      </c>
      <c r="E1780" t="s">
        <v>27</v>
      </c>
      <c r="F1780" t="s">
        <v>258</v>
      </c>
      <c r="G1780" s="30">
        <v>3.2</v>
      </c>
      <c r="H1780" t="s">
        <v>317</v>
      </c>
      <c r="J1780" t="s">
        <v>15</v>
      </c>
      <c r="K1780" t="s">
        <v>307</v>
      </c>
      <c r="L1780" s="26">
        <v>15240750</v>
      </c>
      <c r="M1780">
        <v>187</v>
      </c>
    </row>
    <row r="1781" spans="1:13" x14ac:dyDescent="0.25">
      <c r="A1781" t="s">
        <v>77</v>
      </c>
      <c r="B1781" s="25">
        <v>45267</v>
      </c>
      <c r="C1781" t="s">
        <v>257</v>
      </c>
      <c r="D1781" t="s">
        <v>32</v>
      </c>
      <c r="E1781" t="s">
        <v>27</v>
      </c>
      <c r="G1781" s="30">
        <v>3.2</v>
      </c>
      <c r="H1781" t="s">
        <v>317</v>
      </c>
      <c r="J1781" t="s">
        <v>15</v>
      </c>
      <c r="K1781" t="s">
        <v>307</v>
      </c>
      <c r="L1781" s="26">
        <v>4331600</v>
      </c>
      <c r="M1781">
        <v>107</v>
      </c>
    </row>
    <row r="1782" spans="1:13" x14ac:dyDescent="0.25">
      <c r="A1782" t="s">
        <v>74</v>
      </c>
      <c r="B1782" s="25">
        <v>45275</v>
      </c>
      <c r="C1782" t="s">
        <v>257</v>
      </c>
      <c r="D1782" t="s">
        <v>32</v>
      </c>
      <c r="E1782" t="s">
        <v>27</v>
      </c>
      <c r="F1782" t="s">
        <v>258</v>
      </c>
      <c r="G1782" s="30">
        <v>3.2</v>
      </c>
      <c r="H1782" t="s">
        <v>317</v>
      </c>
      <c r="J1782" t="s">
        <v>15</v>
      </c>
      <c r="K1782" t="s">
        <v>307</v>
      </c>
      <c r="L1782" s="26">
        <v>178120050</v>
      </c>
      <c r="M1782">
        <v>521</v>
      </c>
    </row>
    <row r="1783" spans="1:13" x14ac:dyDescent="0.25">
      <c r="A1783" t="s">
        <v>77</v>
      </c>
      <c r="B1783" s="25">
        <v>45267</v>
      </c>
      <c r="C1783" t="s">
        <v>257</v>
      </c>
      <c r="D1783" t="s">
        <v>32</v>
      </c>
      <c r="E1783" t="s">
        <v>27</v>
      </c>
      <c r="F1783" t="s">
        <v>258</v>
      </c>
      <c r="G1783" s="30">
        <v>3.2</v>
      </c>
      <c r="H1783" t="s">
        <v>317</v>
      </c>
      <c r="J1783" t="s">
        <v>15</v>
      </c>
      <c r="K1783" t="s">
        <v>307</v>
      </c>
      <c r="L1783" s="26">
        <v>1638000</v>
      </c>
      <c r="M1783">
        <v>41</v>
      </c>
    </row>
    <row r="1784" spans="1:13" x14ac:dyDescent="0.25">
      <c r="A1784" t="s">
        <v>83</v>
      </c>
      <c r="B1784" s="25">
        <v>45252</v>
      </c>
      <c r="C1784" t="s">
        <v>257</v>
      </c>
      <c r="D1784" t="s">
        <v>32</v>
      </c>
      <c r="E1784" t="s">
        <v>27</v>
      </c>
      <c r="G1784" s="30">
        <v>3.2</v>
      </c>
      <c r="H1784" t="s">
        <v>317</v>
      </c>
      <c r="J1784" t="s">
        <v>15</v>
      </c>
      <c r="K1784" t="s">
        <v>307</v>
      </c>
      <c r="L1784" s="26">
        <v>14488100</v>
      </c>
      <c r="M1784">
        <v>778</v>
      </c>
    </row>
    <row r="1785" spans="1:13" x14ac:dyDescent="0.25">
      <c r="A1785" t="s">
        <v>72</v>
      </c>
      <c r="B1785" s="25">
        <v>45288</v>
      </c>
      <c r="C1785" t="s">
        <v>257</v>
      </c>
      <c r="D1785" t="s">
        <v>32</v>
      </c>
      <c r="E1785" t="s">
        <v>27</v>
      </c>
      <c r="F1785" t="s">
        <v>258</v>
      </c>
      <c r="G1785" s="30">
        <v>3.2</v>
      </c>
      <c r="H1785" t="s">
        <v>317</v>
      </c>
      <c r="J1785" t="s">
        <v>15</v>
      </c>
      <c r="K1785" t="s">
        <v>307</v>
      </c>
      <c r="L1785" s="26">
        <v>4893750</v>
      </c>
      <c r="M1785">
        <v>36</v>
      </c>
    </row>
    <row r="1786" spans="1:13" x14ac:dyDescent="0.25">
      <c r="A1786" t="s">
        <v>89</v>
      </c>
      <c r="B1786" s="25">
        <v>45232</v>
      </c>
      <c r="C1786" t="s">
        <v>257</v>
      </c>
      <c r="D1786" t="s">
        <v>32</v>
      </c>
      <c r="E1786" t="s">
        <v>27</v>
      </c>
      <c r="G1786" s="30">
        <v>3.2</v>
      </c>
      <c r="H1786" t="s">
        <v>317</v>
      </c>
      <c r="J1786" t="s">
        <v>15</v>
      </c>
      <c r="K1786" t="s">
        <v>307</v>
      </c>
      <c r="L1786" s="26">
        <v>12468600</v>
      </c>
      <c r="M1786">
        <v>588</v>
      </c>
    </row>
    <row r="1787" spans="1:13" x14ac:dyDescent="0.25">
      <c r="A1787" t="s">
        <v>30</v>
      </c>
      <c r="B1787" s="25">
        <v>45447</v>
      </c>
      <c r="C1787" t="s">
        <v>257</v>
      </c>
      <c r="D1787" t="s">
        <v>32</v>
      </c>
      <c r="E1787" t="s">
        <v>27</v>
      </c>
      <c r="G1787" s="30">
        <v>3.2</v>
      </c>
      <c r="H1787" t="s">
        <v>317</v>
      </c>
      <c r="J1787" t="s">
        <v>15</v>
      </c>
      <c r="K1787" t="s">
        <v>307</v>
      </c>
      <c r="L1787" s="26">
        <v>6716100</v>
      </c>
      <c r="M1787">
        <v>443</v>
      </c>
    </row>
    <row r="1788" spans="1:13" x14ac:dyDescent="0.25">
      <c r="A1788" t="s">
        <v>69</v>
      </c>
      <c r="B1788" s="25">
        <v>45328</v>
      </c>
      <c r="C1788" t="s">
        <v>257</v>
      </c>
      <c r="D1788" t="s">
        <v>32</v>
      </c>
      <c r="E1788" t="s">
        <v>27</v>
      </c>
      <c r="F1788" t="s">
        <v>258</v>
      </c>
      <c r="G1788" s="30">
        <v>3.2</v>
      </c>
      <c r="H1788" t="s">
        <v>317</v>
      </c>
      <c r="J1788" t="s">
        <v>15</v>
      </c>
      <c r="K1788" t="s">
        <v>307</v>
      </c>
      <c r="L1788" s="26">
        <v>34128025</v>
      </c>
      <c r="M1788">
        <v>201</v>
      </c>
    </row>
    <row r="1789" spans="1:13" x14ac:dyDescent="0.25">
      <c r="A1789" t="s">
        <v>89</v>
      </c>
      <c r="B1789" s="25">
        <v>45232</v>
      </c>
      <c r="C1789" t="s">
        <v>257</v>
      </c>
      <c r="D1789" t="s">
        <v>32</v>
      </c>
      <c r="E1789" t="s">
        <v>27</v>
      </c>
      <c r="F1789" t="s">
        <v>258</v>
      </c>
      <c r="G1789" s="30">
        <v>3.2</v>
      </c>
      <c r="H1789" t="s">
        <v>317</v>
      </c>
      <c r="J1789" t="s">
        <v>15</v>
      </c>
      <c r="K1789" t="s">
        <v>307</v>
      </c>
      <c r="L1789" s="26">
        <v>25520400</v>
      </c>
      <c r="M1789">
        <v>264</v>
      </c>
    </row>
    <row r="1790" spans="1:13" x14ac:dyDescent="0.25">
      <c r="A1790" t="s">
        <v>86</v>
      </c>
      <c r="B1790" s="25">
        <v>45251</v>
      </c>
      <c r="C1790" t="s">
        <v>257</v>
      </c>
      <c r="D1790" t="s">
        <v>32</v>
      </c>
      <c r="E1790" t="s">
        <v>27</v>
      </c>
      <c r="F1790" t="s">
        <v>258</v>
      </c>
      <c r="G1790" s="30">
        <v>3.2</v>
      </c>
      <c r="H1790" t="s">
        <v>317</v>
      </c>
      <c r="J1790" t="s">
        <v>15</v>
      </c>
      <c r="K1790" t="s">
        <v>307</v>
      </c>
      <c r="L1790" s="26">
        <v>4969000</v>
      </c>
      <c r="M1790">
        <v>52</v>
      </c>
    </row>
    <row r="1791" spans="1:13" x14ac:dyDescent="0.25">
      <c r="A1791" t="s">
        <v>66</v>
      </c>
      <c r="B1791" s="25">
        <v>45335</v>
      </c>
      <c r="C1791" t="s">
        <v>257</v>
      </c>
      <c r="D1791" t="s">
        <v>32</v>
      </c>
      <c r="E1791" t="s">
        <v>27</v>
      </c>
      <c r="F1791" t="s">
        <v>258</v>
      </c>
      <c r="G1791" s="30">
        <v>3.2</v>
      </c>
      <c r="H1791" t="s">
        <v>317</v>
      </c>
      <c r="J1791" t="s">
        <v>15</v>
      </c>
      <c r="K1791" t="s">
        <v>307</v>
      </c>
      <c r="L1791" s="26">
        <v>16002000</v>
      </c>
      <c r="M1791">
        <v>713</v>
      </c>
    </row>
    <row r="1792" spans="1:13" x14ac:dyDescent="0.25">
      <c r="A1792" t="s">
        <v>30</v>
      </c>
      <c r="B1792" s="25">
        <v>45447</v>
      </c>
      <c r="C1792" t="s">
        <v>257</v>
      </c>
      <c r="D1792" t="s">
        <v>32</v>
      </c>
      <c r="E1792" t="s">
        <v>27</v>
      </c>
      <c r="F1792" t="s">
        <v>258</v>
      </c>
      <c r="G1792" s="30">
        <v>3.2</v>
      </c>
      <c r="H1792" t="s">
        <v>317</v>
      </c>
      <c r="J1792" t="s">
        <v>15</v>
      </c>
      <c r="K1792" t="s">
        <v>307</v>
      </c>
      <c r="L1792" s="26">
        <v>3713100</v>
      </c>
      <c r="M1792">
        <v>143</v>
      </c>
    </row>
    <row r="1793" spans="1:13" x14ac:dyDescent="0.25">
      <c r="A1793" t="s">
        <v>86</v>
      </c>
      <c r="B1793" s="25">
        <v>45251</v>
      </c>
      <c r="C1793" t="s">
        <v>257</v>
      </c>
      <c r="D1793" t="s">
        <v>32</v>
      </c>
      <c r="E1793" t="s">
        <v>27</v>
      </c>
      <c r="G1793" s="30">
        <v>3.2</v>
      </c>
      <c r="H1793" t="s">
        <v>317</v>
      </c>
      <c r="J1793" t="s">
        <v>15</v>
      </c>
      <c r="K1793" t="s">
        <v>307</v>
      </c>
      <c r="L1793" s="26">
        <v>4440500</v>
      </c>
      <c r="M1793">
        <v>188</v>
      </c>
    </row>
    <row r="1794" spans="1:13" x14ac:dyDescent="0.25">
      <c r="A1794" t="s">
        <v>60</v>
      </c>
      <c r="B1794" s="25">
        <v>45380</v>
      </c>
      <c r="C1794" t="s">
        <v>257</v>
      </c>
      <c r="D1794" t="s">
        <v>32</v>
      </c>
      <c r="E1794" t="s">
        <v>27</v>
      </c>
      <c r="G1794" s="30">
        <v>3.2</v>
      </c>
      <c r="H1794" t="s">
        <v>317</v>
      </c>
      <c r="J1794" t="s">
        <v>15</v>
      </c>
      <c r="K1794" t="s">
        <v>307</v>
      </c>
      <c r="L1794" s="26">
        <v>11181625</v>
      </c>
      <c r="M1794">
        <v>1646</v>
      </c>
    </row>
    <row r="1795" spans="1:13" x14ac:dyDescent="0.25">
      <c r="A1795" t="s">
        <v>92</v>
      </c>
      <c r="B1795" s="25">
        <v>45198</v>
      </c>
      <c r="C1795" t="s">
        <v>257</v>
      </c>
      <c r="D1795" t="s">
        <v>32</v>
      </c>
      <c r="E1795" t="s">
        <v>27</v>
      </c>
      <c r="F1795" t="s">
        <v>258</v>
      </c>
      <c r="G1795" s="30">
        <v>3.2</v>
      </c>
      <c r="H1795" t="s">
        <v>317</v>
      </c>
      <c r="J1795" t="s">
        <v>15</v>
      </c>
      <c r="K1795" t="s">
        <v>307</v>
      </c>
      <c r="L1795" s="26">
        <v>18367196.399999999</v>
      </c>
      <c r="M1795">
        <v>120</v>
      </c>
    </row>
    <row r="1796" spans="1:13" x14ac:dyDescent="0.25">
      <c r="A1796" t="s">
        <v>80</v>
      </c>
      <c r="B1796" s="25">
        <v>45260</v>
      </c>
      <c r="C1796" t="s">
        <v>257</v>
      </c>
      <c r="D1796" t="s">
        <v>32</v>
      </c>
      <c r="E1796" t="s">
        <v>27</v>
      </c>
      <c r="F1796" t="s">
        <v>258</v>
      </c>
      <c r="G1796" s="30">
        <v>3.2</v>
      </c>
      <c r="H1796" t="s">
        <v>317</v>
      </c>
      <c r="J1796" t="s">
        <v>15</v>
      </c>
      <c r="K1796" t="s">
        <v>307</v>
      </c>
      <c r="L1796" s="26">
        <v>27200700</v>
      </c>
      <c r="M1796">
        <v>103</v>
      </c>
    </row>
    <row r="1797" spans="1:13" x14ac:dyDescent="0.25">
      <c r="A1797" t="s">
        <v>217</v>
      </c>
      <c r="B1797" s="25">
        <v>45595</v>
      </c>
      <c r="C1797" t="s">
        <v>257</v>
      </c>
      <c r="D1797" t="s">
        <v>32</v>
      </c>
      <c r="E1797" t="s">
        <v>27</v>
      </c>
      <c r="G1797" s="30">
        <v>3.2</v>
      </c>
      <c r="H1797" t="s">
        <v>317</v>
      </c>
      <c r="J1797" t="s">
        <v>15</v>
      </c>
      <c r="K1797" t="s">
        <v>307</v>
      </c>
      <c r="L1797" s="26">
        <v>4675</v>
      </c>
      <c r="M1797">
        <v>2</v>
      </c>
    </row>
    <row r="1798" spans="1:13" x14ac:dyDescent="0.25">
      <c r="A1798" t="s">
        <v>54</v>
      </c>
      <c r="B1798" s="25">
        <v>45212</v>
      </c>
      <c r="C1798" t="s">
        <v>257</v>
      </c>
      <c r="D1798" t="s">
        <v>32</v>
      </c>
      <c r="E1798" t="s">
        <v>27</v>
      </c>
      <c r="G1798" s="30">
        <v>3.2</v>
      </c>
      <c r="H1798" t="s">
        <v>317</v>
      </c>
      <c r="J1798" t="s">
        <v>15</v>
      </c>
      <c r="K1798" t="s">
        <v>307</v>
      </c>
      <c r="L1798" s="26">
        <v>7279047</v>
      </c>
      <c r="M1798">
        <v>1305</v>
      </c>
    </row>
    <row r="1799" spans="1:13" x14ac:dyDescent="0.25">
      <c r="A1799" t="s">
        <v>74</v>
      </c>
      <c r="B1799" s="25">
        <v>45275</v>
      </c>
      <c r="C1799" t="s">
        <v>257</v>
      </c>
      <c r="D1799" t="s">
        <v>32</v>
      </c>
      <c r="E1799" t="s">
        <v>27</v>
      </c>
      <c r="G1799" s="30">
        <v>3.2</v>
      </c>
      <c r="H1799" t="s">
        <v>317</v>
      </c>
      <c r="J1799" t="s">
        <v>15</v>
      </c>
      <c r="K1799" t="s">
        <v>307</v>
      </c>
      <c r="L1799" s="26">
        <v>32572600</v>
      </c>
      <c r="M1799">
        <v>1255</v>
      </c>
    </row>
    <row r="1800" spans="1:13" x14ac:dyDescent="0.25">
      <c r="A1800" t="s">
        <v>50</v>
      </c>
      <c r="B1800" s="25">
        <v>45408</v>
      </c>
      <c r="C1800" t="s">
        <v>257</v>
      </c>
      <c r="D1800" t="s">
        <v>32</v>
      </c>
      <c r="E1800" t="s">
        <v>27</v>
      </c>
      <c r="F1800" t="s">
        <v>258</v>
      </c>
      <c r="G1800" s="30">
        <v>3.2</v>
      </c>
      <c r="H1800" t="s">
        <v>317</v>
      </c>
      <c r="J1800" t="s">
        <v>15</v>
      </c>
      <c r="K1800" t="s">
        <v>307</v>
      </c>
      <c r="L1800" s="26">
        <v>46925000</v>
      </c>
      <c r="M1800">
        <v>1067</v>
      </c>
    </row>
    <row r="1801" spans="1:13" x14ac:dyDescent="0.25">
      <c r="A1801" t="s">
        <v>83</v>
      </c>
      <c r="B1801" s="25">
        <v>45468</v>
      </c>
      <c r="C1801" t="s">
        <v>257</v>
      </c>
      <c r="D1801" t="s">
        <v>32</v>
      </c>
      <c r="E1801" t="s">
        <v>27</v>
      </c>
      <c r="G1801" s="30">
        <v>3.2</v>
      </c>
      <c r="H1801" t="s">
        <v>317</v>
      </c>
      <c r="J1801" t="s">
        <v>15</v>
      </c>
      <c r="K1801" t="s">
        <v>307</v>
      </c>
      <c r="L1801" s="26">
        <v>3009150</v>
      </c>
      <c r="M1801">
        <v>183</v>
      </c>
    </row>
    <row r="1802" spans="1:13" x14ac:dyDescent="0.25">
      <c r="A1802" t="s">
        <v>209</v>
      </c>
      <c r="B1802" s="25">
        <v>45572</v>
      </c>
      <c r="C1802" t="s">
        <v>257</v>
      </c>
      <c r="D1802" t="s">
        <v>32</v>
      </c>
      <c r="E1802" t="s">
        <v>27</v>
      </c>
      <c r="G1802" s="30">
        <v>3.2</v>
      </c>
      <c r="H1802" t="s">
        <v>317</v>
      </c>
      <c r="J1802" t="s">
        <v>15</v>
      </c>
      <c r="K1802" t="s">
        <v>307</v>
      </c>
      <c r="L1802" s="26">
        <v>342000</v>
      </c>
      <c r="M1802">
        <v>27</v>
      </c>
    </row>
    <row r="1803" spans="1:13" x14ac:dyDescent="0.25">
      <c r="A1803" t="s">
        <v>205</v>
      </c>
      <c r="B1803" s="25">
        <v>45566</v>
      </c>
      <c r="C1803" t="s">
        <v>257</v>
      </c>
      <c r="D1803" t="s">
        <v>32</v>
      </c>
      <c r="E1803" t="s">
        <v>27</v>
      </c>
      <c r="G1803" s="30">
        <v>3.2</v>
      </c>
      <c r="H1803" t="s">
        <v>317</v>
      </c>
      <c r="J1803" t="s">
        <v>15</v>
      </c>
      <c r="K1803" t="s">
        <v>307</v>
      </c>
      <c r="L1803" s="26">
        <v>454005</v>
      </c>
      <c r="M1803">
        <v>182</v>
      </c>
    </row>
    <row r="1804" spans="1:13" x14ac:dyDescent="0.25">
      <c r="A1804" t="s">
        <v>54</v>
      </c>
      <c r="B1804" s="25">
        <v>45212</v>
      </c>
      <c r="C1804" t="s">
        <v>257</v>
      </c>
      <c r="D1804" t="s">
        <v>32</v>
      </c>
      <c r="E1804" t="s">
        <v>27</v>
      </c>
      <c r="F1804" t="s">
        <v>258</v>
      </c>
      <c r="G1804" s="30">
        <v>3.2</v>
      </c>
      <c r="H1804" t="s">
        <v>317</v>
      </c>
      <c r="J1804" t="s">
        <v>15</v>
      </c>
      <c r="K1804" t="s">
        <v>307</v>
      </c>
      <c r="L1804" s="26">
        <v>7182477</v>
      </c>
      <c r="M1804">
        <v>569</v>
      </c>
    </row>
    <row r="1805" spans="1:13" x14ac:dyDescent="0.25">
      <c r="A1805" t="s">
        <v>60</v>
      </c>
      <c r="B1805" s="25">
        <v>45380</v>
      </c>
      <c r="C1805" t="s">
        <v>257</v>
      </c>
      <c r="D1805" t="s">
        <v>32</v>
      </c>
      <c r="E1805" t="s">
        <v>27</v>
      </c>
      <c r="F1805" t="s">
        <v>258</v>
      </c>
      <c r="G1805" s="30">
        <v>3.2</v>
      </c>
      <c r="H1805" t="s">
        <v>317</v>
      </c>
      <c r="J1805" t="s">
        <v>15</v>
      </c>
      <c r="K1805" t="s">
        <v>307</v>
      </c>
      <c r="L1805" s="26">
        <v>29167250</v>
      </c>
      <c r="M1805">
        <v>692</v>
      </c>
    </row>
    <row r="1806" spans="1:13" x14ac:dyDescent="0.25">
      <c r="A1806" t="s">
        <v>104</v>
      </c>
      <c r="B1806" s="25">
        <v>45041</v>
      </c>
      <c r="C1806" t="s">
        <v>257</v>
      </c>
      <c r="D1806" t="s">
        <v>32</v>
      </c>
      <c r="E1806" t="s">
        <v>27</v>
      </c>
      <c r="G1806" s="30">
        <v>3.2</v>
      </c>
      <c r="H1806" t="s">
        <v>317</v>
      </c>
      <c r="J1806" t="s">
        <v>15</v>
      </c>
      <c r="K1806" t="s">
        <v>307</v>
      </c>
      <c r="L1806" s="26">
        <v>1199569.2</v>
      </c>
      <c r="M1806">
        <v>30</v>
      </c>
    </row>
    <row r="1807" spans="1:13" x14ac:dyDescent="0.25">
      <c r="A1807" t="s">
        <v>175</v>
      </c>
      <c r="B1807" s="25">
        <v>45503</v>
      </c>
      <c r="C1807" t="s">
        <v>257</v>
      </c>
      <c r="D1807" t="s">
        <v>32</v>
      </c>
      <c r="E1807" t="s">
        <v>27</v>
      </c>
      <c r="G1807" s="30">
        <v>3.2</v>
      </c>
      <c r="H1807" t="s">
        <v>317</v>
      </c>
      <c r="J1807" t="s">
        <v>15</v>
      </c>
      <c r="K1807" t="s">
        <v>307</v>
      </c>
      <c r="L1807" s="26">
        <v>18236</v>
      </c>
      <c r="M1807">
        <v>17</v>
      </c>
    </row>
    <row r="1808" spans="1:13" x14ac:dyDescent="0.25">
      <c r="A1808" t="s">
        <v>205</v>
      </c>
      <c r="B1808" s="25">
        <v>45566</v>
      </c>
      <c r="C1808" t="s">
        <v>257</v>
      </c>
      <c r="D1808" t="s">
        <v>32</v>
      </c>
      <c r="E1808" t="s">
        <v>27</v>
      </c>
      <c r="F1808" t="s">
        <v>258</v>
      </c>
      <c r="G1808" s="30">
        <v>3.2</v>
      </c>
      <c r="H1808" t="s">
        <v>317</v>
      </c>
      <c r="J1808" t="s">
        <v>15</v>
      </c>
      <c r="K1808" t="s">
        <v>307</v>
      </c>
      <c r="L1808" s="26">
        <v>15526895</v>
      </c>
      <c r="M1808">
        <v>149</v>
      </c>
    </row>
    <row r="1809" spans="1:13" x14ac:dyDescent="0.25">
      <c r="A1809" t="s">
        <v>92</v>
      </c>
      <c r="B1809" s="25">
        <v>45198</v>
      </c>
      <c r="C1809" t="s">
        <v>257</v>
      </c>
      <c r="D1809" t="s">
        <v>32</v>
      </c>
      <c r="E1809" t="s">
        <v>27</v>
      </c>
      <c r="G1809" s="30">
        <v>3.2</v>
      </c>
      <c r="H1809" t="s">
        <v>317</v>
      </c>
      <c r="J1809" t="s">
        <v>15</v>
      </c>
      <c r="K1809" t="s">
        <v>307</v>
      </c>
      <c r="L1809" s="26">
        <v>9105256.8000000007</v>
      </c>
      <c r="M1809">
        <v>223</v>
      </c>
    </row>
    <row r="1810" spans="1:13" x14ac:dyDescent="0.25">
      <c r="A1810" t="s">
        <v>217</v>
      </c>
      <c r="B1810" s="25">
        <v>45595</v>
      </c>
      <c r="C1810" t="s">
        <v>257</v>
      </c>
      <c r="D1810" t="s">
        <v>32</v>
      </c>
      <c r="E1810" t="s">
        <v>27</v>
      </c>
      <c r="F1810" t="s">
        <v>258</v>
      </c>
      <c r="G1810" s="30">
        <v>3.2</v>
      </c>
      <c r="H1810" t="s">
        <v>317</v>
      </c>
      <c r="J1810" t="s">
        <v>15</v>
      </c>
      <c r="K1810" t="s">
        <v>307</v>
      </c>
      <c r="L1810" s="26">
        <v>1100750</v>
      </c>
      <c r="M1810">
        <v>3</v>
      </c>
    </row>
    <row r="1811" spans="1:13" x14ac:dyDescent="0.25">
      <c r="A1811" t="s">
        <v>172</v>
      </c>
      <c r="B1811" s="25">
        <v>45485</v>
      </c>
      <c r="C1811" t="s">
        <v>257</v>
      </c>
      <c r="D1811" t="s">
        <v>32</v>
      </c>
      <c r="E1811" t="s">
        <v>27</v>
      </c>
      <c r="F1811" t="s">
        <v>258</v>
      </c>
      <c r="G1811" s="30">
        <v>3.2</v>
      </c>
      <c r="H1811" t="s">
        <v>317</v>
      </c>
      <c r="J1811" t="s">
        <v>15</v>
      </c>
      <c r="K1811" t="s">
        <v>307</v>
      </c>
      <c r="L1811" s="26">
        <v>13441600</v>
      </c>
      <c r="M1811">
        <v>46</v>
      </c>
    </row>
    <row r="1812" spans="1:13" x14ac:dyDescent="0.25">
      <c r="A1812" t="s">
        <v>54</v>
      </c>
      <c r="B1812" s="25">
        <v>45401</v>
      </c>
      <c r="C1812" t="s">
        <v>257</v>
      </c>
      <c r="D1812" t="s">
        <v>32</v>
      </c>
      <c r="E1812" t="s">
        <v>27</v>
      </c>
      <c r="F1812" t="s">
        <v>258</v>
      </c>
      <c r="G1812" s="30">
        <v>3.2</v>
      </c>
      <c r="H1812" t="s">
        <v>317</v>
      </c>
      <c r="J1812" t="s">
        <v>15</v>
      </c>
      <c r="K1812" t="s">
        <v>307</v>
      </c>
      <c r="L1812" s="26">
        <v>29347845</v>
      </c>
      <c r="M1812">
        <v>379</v>
      </c>
    </row>
    <row r="1813" spans="1:13" x14ac:dyDescent="0.25">
      <c r="A1813" t="s">
        <v>57</v>
      </c>
      <c r="B1813" s="25">
        <v>45394</v>
      </c>
      <c r="C1813" t="s">
        <v>257</v>
      </c>
      <c r="D1813" t="s">
        <v>32</v>
      </c>
      <c r="E1813" t="s">
        <v>27</v>
      </c>
      <c r="G1813" s="30">
        <v>3.2</v>
      </c>
      <c r="H1813" t="s">
        <v>317</v>
      </c>
      <c r="J1813" t="s">
        <v>15</v>
      </c>
      <c r="K1813" t="s">
        <v>307</v>
      </c>
      <c r="L1813" s="26">
        <v>6422550</v>
      </c>
      <c r="M1813">
        <v>804</v>
      </c>
    </row>
    <row r="1814" spans="1:13" x14ac:dyDescent="0.25">
      <c r="A1814" t="s">
        <v>69</v>
      </c>
      <c r="B1814" s="25">
        <v>45328</v>
      </c>
      <c r="C1814" t="s">
        <v>257</v>
      </c>
      <c r="D1814" t="s">
        <v>32</v>
      </c>
      <c r="E1814" t="s">
        <v>27</v>
      </c>
      <c r="G1814" s="30">
        <v>3.2</v>
      </c>
      <c r="H1814" t="s">
        <v>317</v>
      </c>
      <c r="J1814" t="s">
        <v>15</v>
      </c>
      <c r="K1814" t="s">
        <v>307</v>
      </c>
      <c r="L1814" s="26">
        <v>7756550</v>
      </c>
      <c r="M1814">
        <v>627</v>
      </c>
    </row>
    <row r="1815" spans="1:13" x14ac:dyDescent="0.25">
      <c r="A1815" t="s">
        <v>66</v>
      </c>
      <c r="B1815" s="25">
        <v>45335</v>
      </c>
      <c r="C1815" t="s">
        <v>257</v>
      </c>
      <c r="D1815" t="s">
        <v>32</v>
      </c>
      <c r="E1815" t="s">
        <v>27</v>
      </c>
      <c r="G1815" s="30">
        <v>3.2</v>
      </c>
      <c r="H1815" t="s">
        <v>317</v>
      </c>
      <c r="J1815" t="s">
        <v>15</v>
      </c>
      <c r="K1815" t="s">
        <v>307</v>
      </c>
      <c r="L1815" s="26">
        <v>14899500</v>
      </c>
      <c r="M1815">
        <v>1365</v>
      </c>
    </row>
    <row r="1816" spans="1:13" x14ac:dyDescent="0.25">
      <c r="A1816" t="s">
        <v>104</v>
      </c>
      <c r="B1816" s="25">
        <v>45041</v>
      </c>
      <c r="C1816" t="s">
        <v>257</v>
      </c>
      <c r="D1816" t="s">
        <v>32</v>
      </c>
      <c r="E1816" t="s">
        <v>27</v>
      </c>
      <c r="F1816" t="s">
        <v>258</v>
      </c>
      <c r="G1816" s="30">
        <v>3.2</v>
      </c>
      <c r="H1816" t="s">
        <v>317</v>
      </c>
      <c r="J1816" t="s">
        <v>15</v>
      </c>
      <c r="K1816" t="s">
        <v>307</v>
      </c>
      <c r="L1816" s="26">
        <v>801202.8</v>
      </c>
      <c r="M1816">
        <v>23</v>
      </c>
    </row>
    <row r="1817" spans="1:13" x14ac:dyDescent="0.25">
      <c r="A1817" t="s">
        <v>83</v>
      </c>
      <c r="B1817" s="25">
        <v>45468</v>
      </c>
      <c r="C1817" t="s">
        <v>257</v>
      </c>
      <c r="D1817" t="s">
        <v>32</v>
      </c>
      <c r="E1817" t="s">
        <v>27</v>
      </c>
      <c r="F1817" t="s">
        <v>258</v>
      </c>
      <c r="G1817" s="30">
        <v>3.2</v>
      </c>
      <c r="H1817" t="s">
        <v>317</v>
      </c>
      <c r="J1817" t="s">
        <v>15</v>
      </c>
      <c r="K1817" t="s">
        <v>307</v>
      </c>
      <c r="L1817" s="26">
        <v>24709050</v>
      </c>
      <c r="M1817">
        <v>95</v>
      </c>
    </row>
    <row r="1818" spans="1:13" x14ac:dyDescent="0.25">
      <c r="A1818" t="s">
        <v>72</v>
      </c>
      <c r="B1818" s="25">
        <v>45288</v>
      </c>
      <c r="C1818" t="s">
        <v>257</v>
      </c>
      <c r="D1818" t="s">
        <v>32</v>
      </c>
      <c r="E1818" t="s">
        <v>27</v>
      </c>
      <c r="G1818" s="30">
        <v>3.2</v>
      </c>
      <c r="H1818" t="s">
        <v>317</v>
      </c>
      <c r="J1818" t="s">
        <v>15</v>
      </c>
      <c r="K1818" t="s">
        <v>307</v>
      </c>
      <c r="L1818" s="26">
        <v>2037250</v>
      </c>
      <c r="M1818">
        <v>64</v>
      </c>
    </row>
    <row r="1819" spans="1:13" x14ac:dyDescent="0.25">
      <c r="A1819" t="s">
        <v>101</v>
      </c>
      <c r="B1819" s="25">
        <v>45079</v>
      </c>
      <c r="C1819" t="s">
        <v>257</v>
      </c>
      <c r="D1819" t="s">
        <v>32</v>
      </c>
      <c r="E1819" t="s">
        <v>27</v>
      </c>
      <c r="G1819" s="30">
        <v>3.2</v>
      </c>
      <c r="H1819" t="s">
        <v>317</v>
      </c>
      <c r="J1819" t="s">
        <v>15</v>
      </c>
      <c r="K1819" t="s">
        <v>307</v>
      </c>
      <c r="L1819" s="26">
        <v>1083840.75</v>
      </c>
      <c r="M1819">
        <v>20</v>
      </c>
    </row>
    <row r="1820" spans="1:13" x14ac:dyDescent="0.25">
      <c r="A1820" t="s">
        <v>101</v>
      </c>
      <c r="B1820" s="25">
        <v>45079</v>
      </c>
      <c r="C1820" t="s">
        <v>257</v>
      </c>
      <c r="D1820" t="s">
        <v>32</v>
      </c>
      <c r="E1820" t="s">
        <v>27</v>
      </c>
      <c r="F1820" t="s">
        <v>258</v>
      </c>
      <c r="G1820" s="30">
        <v>3.2</v>
      </c>
      <c r="H1820" t="s">
        <v>317</v>
      </c>
      <c r="J1820" t="s">
        <v>15</v>
      </c>
      <c r="K1820" t="s">
        <v>307</v>
      </c>
      <c r="L1820" s="26">
        <v>4669974</v>
      </c>
      <c r="M1820">
        <v>16</v>
      </c>
    </row>
    <row r="1821" spans="1:13" x14ac:dyDescent="0.25">
      <c r="A1821" t="s">
        <v>164</v>
      </c>
      <c r="B1821" s="25">
        <v>45478</v>
      </c>
      <c r="C1821" t="s">
        <v>257</v>
      </c>
      <c r="D1821" t="s">
        <v>32</v>
      </c>
      <c r="E1821" t="s">
        <v>27</v>
      </c>
      <c r="F1821" t="s">
        <v>258</v>
      </c>
      <c r="G1821" s="30">
        <v>3.2</v>
      </c>
      <c r="H1821" t="s">
        <v>317</v>
      </c>
      <c r="J1821" t="s">
        <v>15</v>
      </c>
      <c r="K1821" t="s">
        <v>307</v>
      </c>
      <c r="L1821" s="26">
        <v>13338400</v>
      </c>
      <c r="M1821">
        <v>160</v>
      </c>
    </row>
    <row r="1822" spans="1:13" x14ac:dyDescent="0.25">
      <c r="A1822" t="s">
        <v>63</v>
      </c>
      <c r="B1822" s="25">
        <v>45344</v>
      </c>
      <c r="C1822" t="s">
        <v>257</v>
      </c>
      <c r="D1822" t="s">
        <v>32</v>
      </c>
      <c r="E1822" t="s">
        <v>27</v>
      </c>
      <c r="G1822" s="30">
        <v>3.2</v>
      </c>
      <c r="H1822" t="s">
        <v>317</v>
      </c>
      <c r="J1822" t="s">
        <v>15</v>
      </c>
      <c r="K1822" t="s">
        <v>307</v>
      </c>
      <c r="L1822" s="26">
        <v>6086650</v>
      </c>
      <c r="M1822">
        <v>187</v>
      </c>
    </row>
    <row r="1823" spans="1:13" x14ac:dyDescent="0.25">
      <c r="A1823" t="s">
        <v>83</v>
      </c>
      <c r="B1823" s="25">
        <v>45252</v>
      </c>
      <c r="C1823" t="s">
        <v>257</v>
      </c>
      <c r="D1823" t="s">
        <v>32</v>
      </c>
      <c r="E1823" t="s">
        <v>27</v>
      </c>
      <c r="F1823" t="s">
        <v>258</v>
      </c>
      <c r="G1823" s="30">
        <v>3.2</v>
      </c>
      <c r="H1823" t="s">
        <v>317</v>
      </c>
      <c r="J1823" t="s">
        <v>15</v>
      </c>
      <c r="K1823" t="s">
        <v>307</v>
      </c>
      <c r="L1823" s="26">
        <v>46864950</v>
      </c>
      <c r="M1823">
        <v>350</v>
      </c>
    </row>
    <row r="1824" spans="1:13" x14ac:dyDescent="0.25">
      <c r="A1824" t="s">
        <v>209</v>
      </c>
      <c r="B1824" s="25">
        <v>45572</v>
      </c>
      <c r="C1824" t="s">
        <v>257</v>
      </c>
      <c r="D1824" t="s">
        <v>32</v>
      </c>
      <c r="E1824" t="s">
        <v>27</v>
      </c>
      <c r="F1824" t="s">
        <v>258</v>
      </c>
      <c r="G1824" s="30">
        <v>3.2</v>
      </c>
      <c r="H1824" t="s">
        <v>317</v>
      </c>
      <c r="J1824" t="s">
        <v>15</v>
      </c>
      <c r="K1824" t="s">
        <v>307</v>
      </c>
      <c r="L1824" s="26">
        <v>11438000</v>
      </c>
      <c r="M1824">
        <v>22</v>
      </c>
    </row>
    <row r="1825" spans="1:13" x14ac:dyDescent="0.25">
      <c r="A1825" t="s">
        <v>164</v>
      </c>
      <c r="B1825" s="25">
        <v>45478</v>
      </c>
      <c r="C1825" t="s">
        <v>257</v>
      </c>
      <c r="D1825" t="s">
        <v>32</v>
      </c>
      <c r="E1825" t="s">
        <v>27</v>
      </c>
      <c r="G1825" s="30">
        <v>3.2</v>
      </c>
      <c r="H1825" t="s">
        <v>317</v>
      </c>
      <c r="J1825" t="s">
        <v>15</v>
      </c>
      <c r="K1825" t="s">
        <v>307</v>
      </c>
      <c r="L1825" s="26">
        <v>5371600</v>
      </c>
      <c r="M1825">
        <v>779</v>
      </c>
    </row>
    <row r="1826" spans="1:13" x14ac:dyDescent="0.25">
      <c r="A1826" t="s">
        <v>80</v>
      </c>
      <c r="B1826" s="25">
        <v>45260</v>
      </c>
      <c r="C1826" t="s">
        <v>257</v>
      </c>
      <c r="D1826" t="s">
        <v>32</v>
      </c>
      <c r="E1826" t="s">
        <v>27</v>
      </c>
      <c r="G1826" s="30">
        <v>3.2</v>
      </c>
      <c r="H1826" t="s">
        <v>317</v>
      </c>
      <c r="J1826" t="s">
        <v>15</v>
      </c>
      <c r="K1826" t="s">
        <v>307</v>
      </c>
      <c r="L1826" s="26">
        <v>10034100</v>
      </c>
      <c r="M1826">
        <v>179</v>
      </c>
    </row>
    <row r="1827" spans="1:13" x14ac:dyDescent="0.25">
      <c r="A1827" t="s">
        <v>211</v>
      </c>
      <c r="B1827" s="25">
        <v>45582</v>
      </c>
      <c r="C1827" t="s">
        <v>257</v>
      </c>
      <c r="D1827" t="s">
        <v>32</v>
      </c>
      <c r="E1827" t="s">
        <v>27</v>
      </c>
      <c r="G1827" s="30">
        <v>3.2</v>
      </c>
      <c r="H1827" t="s">
        <v>317</v>
      </c>
      <c r="J1827" t="s">
        <v>15</v>
      </c>
      <c r="K1827" t="s">
        <v>307</v>
      </c>
      <c r="L1827" s="26">
        <v>2286900</v>
      </c>
      <c r="M1827">
        <v>548</v>
      </c>
    </row>
    <row r="1828" spans="1:13" x14ac:dyDescent="0.25">
      <c r="A1828" t="s">
        <v>54</v>
      </c>
      <c r="B1828" s="25">
        <v>45401</v>
      </c>
      <c r="C1828" t="s">
        <v>257</v>
      </c>
      <c r="D1828" t="s">
        <v>32</v>
      </c>
      <c r="E1828" t="s">
        <v>27</v>
      </c>
      <c r="G1828" s="30">
        <v>3.2</v>
      </c>
      <c r="H1828" t="s">
        <v>317</v>
      </c>
      <c r="J1828" t="s">
        <v>15</v>
      </c>
      <c r="K1828" t="s">
        <v>307</v>
      </c>
      <c r="L1828" s="26">
        <v>7322115</v>
      </c>
      <c r="M1828">
        <v>838</v>
      </c>
    </row>
    <row r="1829" spans="1:13" x14ac:dyDescent="0.25">
      <c r="A1829" t="s">
        <v>172</v>
      </c>
      <c r="B1829" s="25">
        <v>45485</v>
      </c>
      <c r="C1829" t="s">
        <v>257</v>
      </c>
      <c r="D1829" t="s">
        <v>32</v>
      </c>
      <c r="E1829" t="s">
        <v>27</v>
      </c>
      <c r="G1829" s="30">
        <v>3.2</v>
      </c>
      <c r="H1829" t="s">
        <v>317</v>
      </c>
      <c r="J1829" t="s">
        <v>15</v>
      </c>
      <c r="K1829" t="s">
        <v>307</v>
      </c>
      <c r="L1829" s="26">
        <v>799600</v>
      </c>
      <c r="M1829">
        <v>110</v>
      </c>
    </row>
    <row r="1830" spans="1:13" x14ac:dyDescent="0.25">
      <c r="A1830" t="s">
        <v>164</v>
      </c>
      <c r="B1830" s="25">
        <v>45478</v>
      </c>
      <c r="C1830" t="s">
        <v>257</v>
      </c>
      <c r="D1830" t="s">
        <v>32</v>
      </c>
      <c r="E1830" t="s">
        <v>27</v>
      </c>
      <c r="F1830" t="s">
        <v>258</v>
      </c>
      <c r="G1830" s="30">
        <v>3.3</v>
      </c>
      <c r="H1830" t="s">
        <v>317</v>
      </c>
      <c r="I1830">
        <v>3.3</v>
      </c>
      <c r="J1830" t="s">
        <v>228</v>
      </c>
      <c r="K1830" t="s">
        <v>314</v>
      </c>
      <c r="L1830" s="26">
        <v>1032600</v>
      </c>
      <c r="M1830">
        <v>1</v>
      </c>
    </row>
    <row r="1831" spans="1:13" x14ac:dyDescent="0.25">
      <c r="A1831" t="s">
        <v>86</v>
      </c>
      <c r="B1831" s="25">
        <v>45251</v>
      </c>
      <c r="C1831" t="s">
        <v>257</v>
      </c>
      <c r="D1831" t="s">
        <v>32</v>
      </c>
      <c r="E1831" t="s">
        <v>27</v>
      </c>
      <c r="F1831" t="s">
        <v>258</v>
      </c>
      <c r="G1831" s="30">
        <v>3.3</v>
      </c>
      <c r="H1831" t="s">
        <v>317</v>
      </c>
      <c r="J1831" t="s">
        <v>15</v>
      </c>
      <c r="K1831" t="s">
        <v>307</v>
      </c>
      <c r="L1831" s="26">
        <v>2933500</v>
      </c>
      <c r="M1831">
        <v>57</v>
      </c>
    </row>
    <row r="1832" spans="1:13" x14ac:dyDescent="0.25">
      <c r="A1832" t="s">
        <v>63</v>
      </c>
      <c r="B1832" s="25">
        <v>45344</v>
      </c>
      <c r="C1832" t="s">
        <v>257</v>
      </c>
      <c r="D1832" t="s">
        <v>32</v>
      </c>
      <c r="E1832" t="s">
        <v>27</v>
      </c>
      <c r="F1832" t="s">
        <v>258</v>
      </c>
      <c r="G1832" s="30">
        <v>3.3</v>
      </c>
      <c r="H1832" t="s">
        <v>317</v>
      </c>
      <c r="J1832" t="s">
        <v>15</v>
      </c>
      <c r="K1832" t="s">
        <v>307</v>
      </c>
      <c r="L1832" s="26">
        <v>8806500</v>
      </c>
      <c r="M1832">
        <v>72</v>
      </c>
    </row>
    <row r="1833" spans="1:13" x14ac:dyDescent="0.25">
      <c r="A1833" t="s">
        <v>205</v>
      </c>
      <c r="B1833" s="25">
        <v>45566</v>
      </c>
      <c r="C1833" t="s">
        <v>257</v>
      </c>
      <c r="D1833" t="s">
        <v>32</v>
      </c>
      <c r="E1833" t="s">
        <v>27</v>
      </c>
      <c r="G1833" s="30">
        <v>3.3</v>
      </c>
      <c r="H1833" t="s">
        <v>317</v>
      </c>
      <c r="J1833" t="s">
        <v>15</v>
      </c>
      <c r="K1833" t="s">
        <v>307</v>
      </c>
      <c r="L1833" s="26">
        <v>674500</v>
      </c>
      <c r="M1833">
        <v>235</v>
      </c>
    </row>
    <row r="1834" spans="1:13" x14ac:dyDescent="0.25">
      <c r="A1834" t="s">
        <v>104</v>
      </c>
      <c r="B1834" s="25">
        <v>45041</v>
      </c>
      <c r="C1834" t="s">
        <v>257</v>
      </c>
      <c r="D1834" t="s">
        <v>32</v>
      </c>
      <c r="E1834" t="s">
        <v>27</v>
      </c>
      <c r="G1834" s="30">
        <v>3.3</v>
      </c>
      <c r="H1834" t="s">
        <v>317</v>
      </c>
      <c r="J1834" t="s">
        <v>15</v>
      </c>
      <c r="K1834" t="s">
        <v>307</v>
      </c>
      <c r="L1834" s="26">
        <v>1118036.3999999999</v>
      </c>
      <c r="M1834">
        <v>36</v>
      </c>
    </row>
    <row r="1835" spans="1:13" x14ac:dyDescent="0.25">
      <c r="A1835" t="s">
        <v>172</v>
      </c>
      <c r="B1835" s="25">
        <v>45485</v>
      </c>
      <c r="C1835" t="s">
        <v>257</v>
      </c>
      <c r="D1835" t="s">
        <v>32</v>
      </c>
      <c r="E1835" t="s">
        <v>27</v>
      </c>
      <c r="G1835" s="30">
        <v>3.3</v>
      </c>
      <c r="H1835" t="s">
        <v>317</v>
      </c>
      <c r="J1835" t="s">
        <v>15</v>
      </c>
      <c r="K1835" t="s">
        <v>307</v>
      </c>
      <c r="L1835" s="26">
        <v>556800</v>
      </c>
      <c r="M1835">
        <v>119</v>
      </c>
    </row>
    <row r="1836" spans="1:13" x14ac:dyDescent="0.25">
      <c r="A1836" t="s">
        <v>80</v>
      </c>
      <c r="B1836" s="25">
        <v>45260</v>
      </c>
      <c r="C1836" t="s">
        <v>257</v>
      </c>
      <c r="D1836" t="s">
        <v>32</v>
      </c>
      <c r="E1836" t="s">
        <v>27</v>
      </c>
      <c r="G1836" s="30">
        <v>3.3</v>
      </c>
      <c r="H1836" t="s">
        <v>317</v>
      </c>
      <c r="J1836" t="s">
        <v>15</v>
      </c>
      <c r="K1836" t="s">
        <v>307</v>
      </c>
      <c r="L1836" s="26">
        <v>11817000</v>
      </c>
      <c r="M1836">
        <v>174</v>
      </c>
    </row>
    <row r="1837" spans="1:13" x14ac:dyDescent="0.25">
      <c r="A1837" t="s">
        <v>101</v>
      </c>
      <c r="B1837" s="25">
        <v>45079</v>
      </c>
      <c r="C1837" t="s">
        <v>257</v>
      </c>
      <c r="D1837" t="s">
        <v>32</v>
      </c>
      <c r="E1837" t="s">
        <v>27</v>
      </c>
      <c r="F1837" t="s">
        <v>258</v>
      </c>
      <c r="G1837" s="30">
        <v>3.3</v>
      </c>
      <c r="H1837" t="s">
        <v>317</v>
      </c>
      <c r="J1837" t="s">
        <v>15</v>
      </c>
      <c r="K1837" t="s">
        <v>307</v>
      </c>
      <c r="L1837" s="26">
        <v>1148539.5</v>
      </c>
      <c r="M1837">
        <v>10</v>
      </c>
    </row>
    <row r="1838" spans="1:13" x14ac:dyDescent="0.25">
      <c r="A1838" t="s">
        <v>83</v>
      </c>
      <c r="B1838" s="25">
        <v>45468</v>
      </c>
      <c r="C1838" t="s">
        <v>257</v>
      </c>
      <c r="D1838" t="s">
        <v>32</v>
      </c>
      <c r="E1838" t="s">
        <v>27</v>
      </c>
      <c r="G1838" s="30">
        <v>3.3</v>
      </c>
      <c r="H1838" t="s">
        <v>317</v>
      </c>
      <c r="J1838" t="s">
        <v>15</v>
      </c>
      <c r="K1838" t="s">
        <v>307</v>
      </c>
      <c r="L1838" s="26">
        <v>2523150</v>
      </c>
      <c r="M1838">
        <v>225</v>
      </c>
    </row>
    <row r="1839" spans="1:13" x14ac:dyDescent="0.25">
      <c r="A1839" t="s">
        <v>63</v>
      </c>
      <c r="B1839" s="25">
        <v>45344</v>
      </c>
      <c r="C1839" t="s">
        <v>257</v>
      </c>
      <c r="D1839" t="s">
        <v>32</v>
      </c>
      <c r="E1839" t="s">
        <v>27</v>
      </c>
      <c r="G1839" s="30">
        <v>3.3</v>
      </c>
      <c r="H1839" t="s">
        <v>317</v>
      </c>
      <c r="J1839" t="s">
        <v>15</v>
      </c>
      <c r="K1839" t="s">
        <v>307</v>
      </c>
      <c r="L1839" s="26">
        <v>3370600</v>
      </c>
      <c r="M1839">
        <v>158</v>
      </c>
    </row>
    <row r="1840" spans="1:13" x14ac:dyDescent="0.25">
      <c r="A1840" t="s">
        <v>205</v>
      </c>
      <c r="B1840" s="25">
        <v>45566</v>
      </c>
      <c r="C1840" t="s">
        <v>257</v>
      </c>
      <c r="D1840" t="s">
        <v>32</v>
      </c>
      <c r="E1840" t="s">
        <v>27</v>
      </c>
      <c r="F1840" t="s">
        <v>258</v>
      </c>
      <c r="G1840" s="30">
        <v>3.3</v>
      </c>
      <c r="H1840" t="s">
        <v>317</v>
      </c>
      <c r="J1840" t="s">
        <v>15</v>
      </c>
      <c r="K1840" t="s">
        <v>307</v>
      </c>
      <c r="L1840" s="26">
        <v>3676500</v>
      </c>
      <c r="M1840">
        <v>171</v>
      </c>
    </row>
    <row r="1841" spans="1:13" x14ac:dyDescent="0.25">
      <c r="A1841" t="s">
        <v>175</v>
      </c>
      <c r="B1841" s="25">
        <v>45503</v>
      </c>
      <c r="C1841" t="s">
        <v>257</v>
      </c>
      <c r="D1841" t="s">
        <v>32</v>
      </c>
      <c r="E1841" t="s">
        <v>27</v>
      </c>
      <c r="F1841" t="s">
        <v>258</v>
      </c>
      <c r="G1841" s="30">
        <v>3.3</v>
      </c>
      <c r="H1841" t="s">
        <v>317</v>
      </c>
      <c r="J1841" t="s">
        <v>15</v>
      </c>
      <c r="K1841" t="s">
        <v>307</v>
      </c>
      <c r="L1841" s="26">
        <v>29585</v>
      </c>
      <c r="M1841">
        <v>4</v>
      </c>
    </row>
    <row r="1842" spans="1:13" x14ac:dyDescent="0.25">
      <c r="A1842" t="s">
        <v>86</v>
      </c>
      <c r="B1842" s="25">
        <v>45251</v>
      </c>
      <c r="C1842" t="s">
        <v>257</v>
      </c>
      <c r="D1842" t="s">
        <v>32</v>
      </c>
      <c r="E1842" t="s">
        <v>27</v>
      </c>
      <c r="G1842" s="30">
        <v>3.3</v>
      </c>
      <c r="H1842" t="s">
        <v>317</v>
      </c>
      <c r="J1842" t="s">
        <v>15</v>
      </c>
      <c r="K1842" t="s">
        <v>307</v>
      </c>
      <c r="L1842" s="26">
        <v>4469500</v>
      </c>
      <c r="M1842">
        <v>206</v>
      </c>
    </row>
    <row r="1843" spans="1:13" x14ac:dyDescent="0.25">
      <c r="A1843" t="s">
        <v>50</v>
      </c>
      <c r="B1843" s="25">
        <v>45408</v>
      </c>
      <c r="C1843" t="s">
        <v>257</v>
      </c>
      <c r="D1843" t="s">
        <v>32</v>
      </c>
      <c r="E1843" t="s">
        <v>27</v>
      </c>
      <c r="G1843" s="30">
        <v>3.3</v>
      </c>
      <c r="H1843" t="s">
        <v>317</v>
      </c>
      <c r="J1843" t="s">
        <v>15</v>
      </c>
      <c r="K1843" t="s">
        <v>307</v>
      </c>
      <c r="L1843" s="26">
        <v>11012500</v>
      </c>
      <c r="M1843">
        <v>2196</v>
      </c>
    </row>
    <row r="1844" spans="1:13" x14ac:dyDescent="0.25">
      <c r="A1844" t="s">
        <v>74</v>
      </c>
      <c r="B1844" s="25">
        <v>45275</v>
      </c>
      <c r="C1844" t="s">
        <v>257</v>
      </c>
      <c r="D1844" t="s">
        <v>32</v>
      </c>
      <c r="E1844" t="s">
        <v>27</v>
      </c>
      <c r="G1844" s="30">
        <v>3.3</v>
      </c>
      <c r="H1844" t="s">
        <v>317</v>
      </c>
      <c r="J1844" t="s">
        <v>15</v>
      </c>
      <c r="K1844" t="s">
        <v>307</v>
      </c>
      <c r="L1844" s="26">
        <v>25426500</v>
      </c>
      <c r="M1844">
        <v>1025</v>
      </c>
    </row>
    <row r="1845" spans="1:13" x14ac:dyDescent="0.25">
      <c r="A1845" t="s">
        <v>83</v>
      </c>
      <c r="B1845" s="25">
        <v>45252</v>
      </c>
      <c r="C1845" t="s">
        <v>257</v>
      </c>
      <c r="D1845" t="s">
        <v>32</v>
      </c>
      <c r="E1845" t="s">
        <v>27</v>
      </c>
      <c r="G1845" s="30">
        <v>3.3</v>
      </c>
      <c r="H1845" t="s">
        <v>317</v>
      </c>
      <c r="J1845" t="s">
        <v>15</v>
      </c>
      <c r="K1845" t="s">
        <v>307</v>
      </c>
      <c r="L1845" s="26">
        <v>11522500</v>
      </c>
      <c r="M1845">
        <v>705</v>
      </c>
    </row>
    <row r="1846" spans="1:13" x14ac:dyDescent="0.25">
      <c r="A1846" t="s">
        <v>30</v>
      </c>
      <c r="B1846" s="25">
        <v>45447</v>
      </c>
      <c r="C1846" t="s">
        <v>257</v>
      </c>
      <c r="D1846" t="s">
        <v>32</v>
      </c>
      <c r="E1846" t="s">
        <v>27</v>
      </c>
      <c r="F1846" t="s">
        <v>258</v>
      </c>
      <c r="G1846" s="30">
        <v>3.3</v>
      </c>
      <c r="H1846" t="s">
        <v>317</v>
      </c>
      <c r="J1846" t="s">
        <v>15</v>
      </c>
      <c r="K1846" t="s">
        <v>307</v>
      </c>
      <c r="L1846" s="26">
        <v>16224000</v>
      </c>
      <c r="M1846">
        <v>218</v>
      </c>
    </row>
    <row r="1847" spans="1:13" x14ac:dyDescent="0.25">
      <c r="A1847" t="s">
        <v>60</v>
      </c>
      <c r="B1847" s="25">
        <v>45380</v>
      </c>
      <c r="C1847" t="s">
        <v>257</v>
      </c>
      <c r="D1847" t="s">
        <v>32</v>
      </c>
      <c r="E1847" t="s">
        <v>27</v>
      </c>
      <c r="F1847" t="s">
        <v>258</v>
      </c>
      <c r="G1847" s="30">
        <v>3.3</v>
      </c>
      <c r="H1847" t="s">
        <v>317</v>
      </c>
      <c r="J1847" t="s">
        <v>15</v>
      </c>
      <c r="K1847" t="s">
        <v>307</v>
      </c>
      <c r="L1847" s="26">
        <v>52162250</v>
      </c>
      <c r="M1847">
        <v>742</v>
      </c>
    </row>
    <row r="1848" spans="1:13" x14ac:dyDescent="0.25">
      <c r="A1848" t="s">
        <v>164</v>
      </c>
      <c r="B1848" s="25">
        <v>45478</v>
      </c>
      <c r="C1848" t="s">
        <v>257</v>
      </c>
      <c r="D1848" t="s">
        <v>32</v>
      </c>
      <c r="E1848" t="s">
        <v>27</v>
      </c>
      <c r="G1848" s="30">
        <v>3.3</v>
      </c>
      <c r="H1848" t="s">
        <v>317</v>
      </c>
      <c r="J1848" t="s">
        <v>15</v>
      </c>
      <c r="K1848" t="s">
        <v>307</v>
      </c>
      <c r="L1848" s="26">
        <v>4578000</v>
      </c>
      <c r="M1848">
        <v>875</v>
      </c>
    </row>
    <row r="1849" spans="1:13" x14ac:dyDescent="0.25">
      <c r="A1849" t="s">
        <v>164</v>
      </c>
      <c r="B1849" s="25">
        <v>45478</v>
      </c>
      <c r="C1849" t="s">
        <v>257</v>
      </c>
      <c r="D1849" t="s">
        <v>32</v>
      </c>
      <c r="E1849" t="s">
        <v>27</v>
      </c>
      <c r="F1849" t="s">
        <v>258</v>
      </c>
      <c r="G1849" s="30">
        <v>3.3</v>
      </c>
      <c r="H1849" t="s">
        <v>317</v>
      </c>
      <c r="J1849" t="s">
        <v>15</v>
      </c>
      <c r="K1849" t="s">
        <v>307</v>
      </c>
      <c r="L1849" s="26">
        <v>5959800</v>
      </c>
      <c r="M1849">
        <v>185</v>
      </c>
    </row>
    <row r="1850" spans="1:13" x14ac:dyDescent="0.25">
      <c r="A1850" t="s">
        <v>69</v>
      </c>
      <c r="B1850" s="25">
        <v>45328</v>
      </c>
      <c r="C1850" t="s">
        <v>257</v>
      </c>
      <c r="D1850" t="s">
        <v>32</v>
      </c>
      <c r="E1850" t="s">
        <v>27</v>
      </c>
      <c r="G1850" s="30">
        <v>3.3</v>
      </c>
      <c r="H1850" t="s">
        <v>317</v>
      </c>
      <c r="J1850" t="s">
        <v>15</v>
      </c>
      <c r="K1850" t="s">
        <v>307</v>
      </c>
      <c r="L1850" s="26">
        <v>10448685</v>
      </c>
      <c r="M1850">
        <v>735</v>
      </c>
    </row>
    <row r="1851" spans="1:13" x14ac:dyDescent="0.25">
      <c r="A1851" t="s">
        <v>69</v>
      </c>
      <c r="B1851" s="25">
        <v>45328</v>
      </c>
      <c r="C1851" t="s">
        <v>257</v>
      </c>
      <c r="D1851" t="s">
        <v>32</v>
      </c>
      <c r="E1851" t="s">
        <v>27</v>
      </c>
      <c r="F1851" t="s">
        <v>258</v>
      </c>
      <c r="G1851" s="30">
        <v>3.3</v>
      </c>
      <c r="H1851" t="s">
        <v>317</v>
      </c>
      <c r="J1851" t="s">
        <v>15</v>
      </c>
      <c r="K1851" t="s">
        <v>307</v>
      </c>
      <c r="L1851" s="26">
        <v>7806635</v>
      </c>
      <c r="M1851">
        <v>216</v>
      </c>
    </row>
    <row r="1852" spans="1:13" x14ac:dyDescent="0.25">
      <c r="A1852" t="s">
        <v>77</v>
      </c>
      <c r="B1852" s="25">
        <v>45267</v>
      </c>
      <c r="C1852" t="s">
        <v>257</v>
      </c>
      <c r="D1852" t="s">
        <v>32</v>
      </c>
      <c r="E1852" t="s">
        <v>27</v>
      </c>
      <c r="G1852" s="30">
        <v>3.3</v>
      </c>
      <c r="H1852" t="s">
        <v>317</v>
      </c>
      <c r="J1852" t="s">
        <v>15</v>
      </c>
      <c r="K1852" t="s">
        <v>307</v>
      </c>
      <c r="L1852" s="26">
        <v>3357200</v>
      </c>
      <c r="M1852">
        <v>106</v>
      </c>
    </row>
    <row r="1853" spans="1:13" x14ac:dyDescent="0.25">
      <c r="A1853" t="s">
        <v>54</v>
      </c>
      <c r="B1853" s="25">
        <v>45212</v>
      </c>
      <c r="C1853" t="s">
        <v>257</v>
      </c>
      <c r="D1853" t="s">
        <v>32</v>
      </c>
      <c r="E1853" t="s">
        <v>27</v>
      </c>
      <c r="G1853" s="30">
        <v>3.3</v>
      </c>
      <c r="H1853" t="s">
        <v>317</v>
      </c>
      <c r="J1853" t="s">
        <v>15</v>
      </c>
      <c r="K1853" t="s">
        <v>307</v>
      </c>
      <c r="L1853" s="26">
        <v>3300030</v>
      </c>
      <c r="M1853">
        <v>912</v>
      </c>
    </row>
    <row r="1854" spans="1:13" x14ac:dyDescent="0.25">
      <c r="A1854" t="s">
        <v>92</v>
      </c>
      <c r="B1854" s="25">
        <v>45198</v>
      </c>
      <c r="C1854" t="s">
        <v>257</v>
      </c>
      <c r="D1854" t="s">
        <v>32</v>
      </c>
      <c r="E1854" t="s">
        <v>27</v>
      </c>
      <c r="F1854" t="s">
        <v>258</v>
      </c>
      <c r="G1854" s="30">
        <v>3.3</v>
      </c>
      <c r="H1854" t="s">
        <v>317</v>
      </c>
      <c r="J1854" t="s">
        <v>15</v>
      </c>
      <c r="K1854" t="s">
        <v>307</v>
      </c>
      <c r="L1854" s="26">
        <v>59872690.799999997</v>
      </c>
      <c r="M1854">
        <v>121</v>
      </c>
    </row>
    <row r="1855" spans="1:13" x14ac:dyDescent="0.25">
      <c r="A1855" t="s">
        <v>72</v>
      </c>
      <c r="B1855" s="25">
        <v>45288</v>
      </c>
      <c r="C1855" t="s">
        <v>257</v>
      </c>
      <c r="D1855" t="s">
        <v>32</v>
      </c>
      <c r="E1855" t="s">
        <v>27</v>
      </c>
      <c r="G1855" s="30">
        <v>3.3</v>
      </c>
      <c r="H1855" t="s">
        <v>317</v>
      </c>
      <c r="J1855" t="s">
        <v>15</v>
      </c>
      <c r="K1855" t="s">
        <v>307</v>
      </c>
      <c r="L1855" s="26">
        <v>928000</v>
      </c>
      <c r="M1855">
        <v>34</v>
      </c>
    </row>
    <row r="1856" spans="1:13" x14ac:dyDescent="0.25">
      <c r="A1856" t="s">
        <v>92</v>
      </c>
      <c r="B1856" s="25">
        <v>45198</v>
      </c>
      <c r="C1856" t="s">
        <v>257</v>
      </c>
      <c r="D1856" t="s">
        <v>32</v>
      </c>
      <c r="E1856" t="s">
        <v>27</v>
      </c>
      <c r="G1856" s="30">
        <v>3.3</v>
      </c>
      <c r="H1856" t="s">
        <v>317</v>
      </c>
      <c r="J1856" t="s">
        <v>15</v>
      </c>
      <c r="K1856" t="s">
        <v>307</v>
      </c>
      <c r="L1856" s="26">
        <v>4749033.5999999996</v>
      </c>
      <c r="M1856">
        <v>194</v>
      </c>
    </row>
    <row r="1857" spans="1:13" x14ac:dyDescent="0.25">
      <c r="A1857" t="s">
        <v>175</v>
      </c>
      <c r="B1857" s="25">
        <v>45503</v>
      </c>
      <c r="C1857" t="s">
        <v>257</v>
      </c>
      <c r="D1857" t="s">
        <v>32</v>
      </c>
      <c r="E1857" t="s">
        <v>27</v>
      </c>
      <c r="G1857" s="30">
        <v>3.3</v>
      </c>
      <c r="H1857" t="s">
        <v>317</v>
      </c>
      <c r="J1857" t="s">
        <v>15</v>
      </c>
      <c r="K1857" t="s">
        <v>307</v>
      </c>
      <c r="L1857" s="26">
        <v>3102254</v>
      </c>
      <c r="M1857">
        <v>9</v>
      </c>
    </row>
    <row r="1858" spans="1:13" x14ac:dyDescent="0.25">
      <c r="A1858" t="s">
        <v>209</v>
      </c>
      <c r="B1858" s="25">
        <v>45572</v>
      </c>
      <c r="C1858" t="s">
        <v>257</v>
      </c>
      <c r="D1858" t="s">
        <v>32</v>
      </c>
      <c r="E1858" t="s">
        <v>27</v>
      </c>
      <c r="G1858" s="30">
        <v>3.3</v>
      </c>
      <c r="H1858" t="s">
        <v>317</v>
      </c>
      <c r="J1858" t="s">
        <v>15</v>
      </c>
      <c r="K1858" t="s">
        <v>307</v>
      </c>
      <c r="L1858" s="26">
        <v>290000</v>
      </c>
      <c r="M1858">
        <v>27</v>
      </c>
    </row>
    <row r="1859" spans="1:13" x14ac:dyDescent="0.25">
      <c r="A1859" t="s">
        <v>83</v>
      </c>
      <c r="B1859" s="25">
        <v>45252</v>
      </c>
      <c r="C1859" t="s">
        <v>257</v>
      </c>
      <c r="D1859" t="s">
        <v>32</v>
      </c>
      <c r="E1859" t="s">
        <v>27</v>
      </c>
      <c r="F1859" t="s">
        <v>258</v>
      </c>
      <c r="G1859" s="30">
        <v>3.3</v>
      </c>
      <c r="H1859" t="s">
        <v>317</v>
      </c>
      <c r="J1859" t="s">
        <v>15</v>
      </c>
      <c r="K1859" t="s">
        <v>307</v>
      </c>
      <c r="L1859" s="26">
        <v>21762950</v>
      </c>
      <c r="M1859">
        <v>291</v>
      </c>
    </row>
    <row r="1860" spans="1:13" x14ac:dyDescent="0.25">
      <c r="A1860" t="s">
        <v>66</v>
      </c>
      <c r="B1860" s="25">
        <v>45335</v>
      </c>
      <c r="C1860" t="s">
        <v>257</v>
      </c>
      <c r="D1860" t="s">
        <v>32</v>
      </c>
      <c r="E1860" t="s">
        <v>27</v>
      </c>
      <c r="G1860" s="30">
        <v>3.3</v>
      </c>
      <c r="H1860" t="s">
        <v>317</v>
      </c>
      <c r="J1860" t="s">
        <v>15</v>
      </c>
      <c r="K1860" t="s">
        <v>307</v>
      </c>
      <c r="L1860" s="26">
        <v>14949000</v>
      </c>
      <c r="M1860">
        <v>1545</v>
      </c>
    </row>
    <row r="1861" spans="1:13" x14ac:dyDescent="0.25">
      <c r="A1861" t="s">
        <v>89</v>
      </c>
      <c r="B1861" s="25">
        <v>45232</v>
      </c>
      <c r="C1861" t="s">
        <v>257</v>
      </c>
      <c r="D1861" t="s">
        <v>32</v>
      </c>
      <c r="E1861" t="s">
        <v>27</v>
      </c>
      <c r="F1861" t="s">
        <v>258</v>
      </c>
      <c r="G1861" s="30">
        <v>3.3</v>
      </c>
      <c r="H1861" t="s">
        <v>317</v>
      </c>
      <c r="J1861" t="s">
        <v>15</v>
      </c>
      <c r="K1861" t="s">
        <v>307</v>
      </c>
      <c r="L1861" s="26">
        <v>16279650</v>
      </c>
      <c r="M1861">
        <v>191</v>
      </c>
    </row>
    <row r="1862" spans="1:13" x14ac:dyDescent="0.25">
      <c r="A1862" t="s">
        <v>57</v>
      </c>
      <c r="B1862" s="25">
        <v>45394</v>
      </c>
      <c r="C1862" t="s">
        <v>257</v>
      </c>
      <c r="D1862" t="s">
        <v>32</v>
      </c>
      <c r="E1862" t="s">
        <v>27</v>
      </c>
      <c r="G1862" s="30">
        <v>3.3</v>
      </c>
      <c r="H1862" t="s">
        <v>317</v>
      </c>
      <c r="J1862" t="s">
        <v>15</v>
      </c>
      <c r="K1862" t="s">
        <v>307</v>
      </c>
      <c r="L1862" s="26">
        <v>5569500</v>
      </c>
      <c r="M1862">
        <v>672</v>
      </c>
    </row>
    <row r="1863" spans="1:13" x14ac:dyDescent="0.25">
      <c r="A1863" t="s">
        <v>217</v>
      </c>
      <c r="B1863" s="25">
        <v>45595</v>
      </c>
      <c r="C1863" t="s">
        <v>257</v>
      </c>
      <c r="D1863" t="s">
        <v>32</v>
      </c>
      <c r="E1863" t="s">
        <v>27</v>
      </c>
      <c r="G1863" s="30">
        <v>3.3</v>
      </c>
      <c r="H1863" t="s">
        <v>317</v>
      </c>
      <c r="J1863" t="s">
        <v>15</v>
      </c>
      <c r="K1863" t="s">
        <v>307</v>
      </c>
      <c r="L1863" s="26">
        <v>11050</v>
      </c>
      <c r="M1863">
        <v>6</v>
      </c>
    </row>
    <row r="1864" spans="1:13" x14ac:dyDescent="0.25">
      <c r="A1864" t="s">
        <v>209</v>
      </c>
      <c r="B1864" s="25">
        <v>45572</v>
      </c>
      <c r="C1864" t="s">
        <v>257</v>
      </c>
      <c r="D1864" t="s">
        <v>32</v>
      </c>
      <c r="E1864" t="s">
        <v>27</v>
      </c>
      <c r="F1864" t="s">
        <v>258</v>
      </c>
      <c r="G1864" s="30">
        <v>3.3</v>
      </c>
      <c r="H1864" t="s">
        <v>317</v>
      </c>
      <c r="J1864" t="s">
        <v>15</v>
      </c>
      <c r="K1864" t="s">
        <v>307</v>
      </c>
      <c r="L1864" s="26">
        <v>2217000</v>
      </c>
      <c r="M1864">
        <v>18</v>
      </c>
    </row>
    <row r="1865" spans="1:13" x14ac:dyDescent="0.25">
      <c r="A1865" t="s">
        <v>80</v>
      </c>
      <c r="B1865" s="25">
        <v>45260</v>
      </c>
      <c r="C1865" t="s">
        <v>257</v>
      </c>
      <c r="D1865" t="s">
        <v>32</v>
      </c>
      <c r="E1865" t="s">
        <v>27</v>
      </c>
      <c r="F1865" t="s">
        <v>258</v>
      </c>
      <c r="G1865" s="30">
        <v>3.3</v>
      </c>
      <c r="H1865" t="s">
        <v>317</v>
      </c>
      <c r="J1865" t="s">
        <v>15</v>
      </c>
      <c r="K1865" t="s">
        <v>307</v>
      </c>
      <c r="L1865" s="26">
        <v>27670500</v>
      </c>
      <c r="M1865">
        <v>93</v>
      </c>
    </row>
    <row r="1866" spans="1:13" x14ac:dyDescent="0.25">
      <c r="A1866" t="s">
        <v>72</v>
      </c>
      <c r="B1866" s="25">
        <v>45288</v>
      </c>
      <c r="C1866" t="s">
        <v>257</v>
      </c>
      <c r="D1866" t="s">
        <v>32</v>
      </c>
      <c r="E1866" t="s">
        <v>27</v>
      </c>
      <c r="F1866" t="s">
        <v>258</v>
      </c>
      <c r="G1866" s="30">
        <v>3.3</v>
      </c>
      <c r="H1866" t="s">
        <v>317</v>
      </c>
      <c r="J1866" t="s">
        <v>15</v>
      </c>
      <c r="K1866" t="s">
        <v>307</v>
      </c>
      <c r="L1866" s="26">
        <v>1163000</v>
      </c>
      <c r="M1866">
        <v>29</v>
      </c>
    </row>
    <row r="1867" spans="1:13" x14ac:dyDescent="0.25">
      <c r="A1867" t="s">
        <v>77</v>
      </c>
      <c r="B1867" s="25">
        <v>45267</v>
      </c>
      <c r="C1867" t="s">
        <v>257</v>
      </c>
      <c r="D1867" t="s">
        <v>32</v>
      </c>
      <c r="E1867" t="s">
        <v>27</v>
      </c>
      <c r="F1867" t="s">
        <v>258</v>
      </c>
      <c r="G1867" s="30">
        <v>3.3</v>
      </c>
      <c r="H1867" t="s">
        <v>317</v>
      </c>
      <c r="J1867" t="s">
        <v>15</v>
      </c>
      <c r="K1867" t="s">
        <v>307</v>
      </c>
      <c r="L1867" s="26">
        <v>2333800</v>
      </c>
      <c r="M1867">
        <v>45</v>
      </c>
    </row>
    <row r="1868" spans="1:13" x14ac:dyDescent="0.25">
      <c r="A1868" t="s">
        <v>60</v>
      </c>
      <c r="B1868" s="25">
        <v>45380</v>
      </c>
      <c r="C1868" t="s">
        <v>257</v>
      </c>
      <c r="D1868" t="s">
        <v>32</v>
      </c>
      <c r="E1868" t="s">
        <v>27</v>
      </c>
      <c r="G1868" s="30">
        <v>3.3</v>
      </c>
      <c r="H1868" t="s">
        <v>317</v>
      </c>
      <c r="J1868" t="s">
        <v>15</v>
      </c>
      <c r="K1868" t="s">
        <v>307</v>
      </c>
      <c r="L1868" s="26">
        <v>12603500</v>
      </c>
      <c r="M1868">
        <v>1569</v>
      </c>
    </row>
    <row r="1869" spans="1:13" x14ac:dyDescent="0.25">
      <c r="A1869" t="s">
        <v>66</v>
      </c>
      <c r="B1869" s="25">
        <v>45335</v>
      </c>
      <c r="C1869" t="s">
        <v>257</v>
      </c>
      <c r="D1869" t="s">
        <v>32</v>
      </c>
      <c r="E1869" t="s">
        <v>27</v>
      </c>
      <c r="F1869" t="s">
        <v>258</v>
      </c>
      <c r="G1869" s="30">
        <v>3.3</v>
      </c>
      <c r="H1869" t="s">
        <v>317</v>
      </c>
      <c r="J1869" t="s">
        <v>15</v>
      </c>
      <c r="K1869" t="s">
        <v>307</v>
      </c>
      <c r="L1869" s="26">
        <v>14184000</v>
      </c>
      <c r="M1869">
        <v>841</v>
      </c>
    </row>
    <row r="1870" spans="1:13" x14ac:dyDescent="0.25">
      <c r="A1870" t="s">
        <v>50</v>
      </c>
      <c r="B1870" s="25">
        <v>45408</v>
      </c>
      <c r="C1870" t="s">
        <v>257</v>
      </c>
      <c r="D1870" t="s">
        <v>32</v>
      </c>
      <c r="E1870" t="s">
        <v>27</v>
      </c>
      <c r="F1870" t="s">
        <v>258</v>
      </c>
      <c r="G1870" s="30">
        <v>3.3</v>
      </c>
      <c r="H1870" t="s">
        <v>317</v>
      </c>
      <c r="J1870" t="s">
        <v>15</v>
      </c>
      <c r="K1870" t="s">
        <v>307</v>
      </c>
      <c r="L1870" s="26">
        <v>36557500</v>
      </c>
      <c r="M1870">
        <v>873</v>
      </c>
    </row>
    <row r="1871" spans="1:13" x14ac:dyDescent="0.25">
      <c r="A1871" t="s">
        <v>83</v>
      </c>
      <c r="B1871" s="25">
        <v>45468</v>
      </c>
      <c r="C1871" t="s">
        <v>257</v>
      </c>
      <c r="D1871" t="s">
        <v>32</v>
      </c>
      <c r="E1871" t="s">
        <v>27</v>
      </c>
      <c r="F1871" t="s">
        <v>258</v>
      </c>
      <c r="G1871" s="30">
        <v>3.3</v>
      </c>
      <c r="H1871" t="s">
        <v>317</v>
      </c>
      <c r="J1871" t="s">
        <v>15</v>
      </c>
      <c r="K1871" t="s">
        <v>307</v>
      </c>
      <c r="L1871" s="26">
        <v>15056280</v>
      </c>
      <c r="M1871">
        <v>104</v>
      </c>
    </row>
    <row r="1872" spans="1:13" x14ac:dyDescent="0.25">
      <c r="A1872" t="s">
        <v>74</v>
      </c>
      <c r="B1872" s="25">
        <v>45275</v>
      </c>
      <c r="C1872" t="s">
        <v>257</v>
      </c>
      <c r="D1872" t="s">
        <v>32</v>
      </c>
      <c r="E1872" t="s">
        <v>27</v>
      </c>
      <c r="F1872" t="s">
        <v>258</v>
      </c>
      <c r="G1872" s="30">
        <v>3.3</v>
      </c>
      <c r="H1872" t="s">
        <v>317</v>
      </c>
      <c r="J1872" t="s">
        <v>15</v>
      </c>
      <c r="K1872" t="s">
        <v>307</v>
      </c>
      <c r="L1872" s="26">
        <v>30228900</v>
      </c>
      <c r="M1872">
        <v>467</v>
      </c>
    </row>
    <row r="1873" spans="1:13" x14ac:dyDescent="0.25">
      <c r="A1873" t="s">
        <v>30</v>
      </c>
      <c r="B1873" s="25">
        <v>45447</v>
      </c>
      <c r="C1873" t="s">
        <v>257</v>
      </c>
      <c r="D1873" t="s">
        <v>32</v>
      </c>
      <c r="E1873" t="s">
        <v>27</v>
      </c>
      <c r="G1873" s="30">
        <v>3.3</v>
      </c>
      <c r="H1873" t="s">
        <v>317</v>
      </c>
      <c r="J1873" t="s">
        <v>15</v>
      </c>
      <c r="K1873" t="s">
        <v>307</v>
      </c>
      <c r="L1873" s="26">
        <v>2806800</v>
      </c>
      <c r="M1873">
        <v>621</v>
      </c>
    </row>
    <row r="1874" spans="1:13" x14ac:dyDescent="0.25">
      <c r="A1874" t="s">
        <v>89</v>
      </c>
      <c r="B1874" s="25">
        <v>45232</v>
      </c>
      <c r="C1874" t="s">
        <v>257</v>
      </c>
      <c r="D1874" t="s">
        <v>32</v>
      </c>
      <c r="E1874" t="s">
        <v>27</v>
      </c>
      <c r="G1874" s="30">
        <v>3.3</v>
      </c>
      <c r="H1874" t="s">
        <v>317</v>
      </c>
      <c r="J1874" t="s">
        <v>15</v>
      </c>
      <c r="K1874" t="s">
        <v>307</v>
      </c>
      <c r="L1874" s="26">
        <v>7354125</v>
      </c>
      <c r="M1874">
        <v>444</v>
      </c>
    </row>
    <row r="1875" spans="1:13" x14ac:dyDescent="0.25">
      <c r="A1875" t="s">
        <v>54</v>
      </c>
      <c r="B1875" s="25">
        <v>45401</v>
      </c>
      <c r="C1875" t="s">
        <v>257</v>
      </c>
      <c r="D1875" t="s">
        <v>32</v>
      </c>
      <c r="E1875" t="s">
        <v>27</v>
      </c>
      <c r="F1875" t="s">
        <v>258</v>
      </c>
      <c r="G1875" s="30">
        <v>3.3</v>
      </c>
      <c r="H1875" t="s">
        <v>317</v>
      </c>
      <c r="J1875" t="s">
        <v>15</v>
      </c>
      <c r="K1875" t="s">
        <v>307</v>
      </c>
      <c r="L1875" s="26">
        <v>33176790</v>
      </c>
      <c r="M1875">
        <v>333</v>
      </c>
    </row>
    <row r="1876" spans="1:13" x14ac:dyDescent="0.25">
      <c r="A1876" t="s">
        <v>54</v>
      </c>
      <c r="B1876" s="25">
        <v>45212</v>
      </c>
      <c r="C1876" t="s">
        <v>257</v>
      </c>
      <c r="D1876" t="s">
        <v>32</v>
      </c>
      <c r="E1876" t="s">
        <v>27</v>
      </c>
      <c r="F1876" t="s">
        <v>258</v>
      </c>
      <c r="G1876" s="30">
        <v>3.3</v>
      </c>
      <c r="H1876" t="s">
        <v>317</v>
      </c>
      <c r="J1876" t="s">
        <v>15</v>
      </c>
      <c r="K1876" t="s">
        <v>307</v>
      </c>
      <c r="L1876" s="26">
        <v>38515446</v>
      </c>
      <c r="M1876">
        <v>471</v>
      </c>
    </row>
    <row r="1877" spans="1:13" x14ac:dyDescent="0.25">
      <c r="A1877" t="s">
        <v>211</v>
      </c>
      <c r="B1877" s="25">
        <v>45582</v>
      </c>
      <c r="C1877" t="s">
        <v>257</v>
      </c>
      <c r="D1877" t="s">
        <v>32</v>
      </c>
      <c r="E1877" t="s">
        <v>27</v>
      </c>
      <c r="G1877" s="30">
        <v>3.3</v>
      </c>
      <c r="H1877" t="s">
        <v>317</v>
      </c>
      <c r="J1877" t="s">
        <v>15</v>
      </c>
      <c r="K1877" t="s">
        <v>307</v>
      </c>
      <c r="L1877" s="26">
        <v>1583050</v>
      </c>
      <c r="M1877">
        <v>517</v>
      </c>
    </row>
    <row r="1878" spans="1:13" x14ac:dyDescent="0.25">
      <c r="A1878" t="s">
        <v>57</v>
      </c>
      <c r="B1878" s="25">
        <v>45394</v>
      </c>
      <c r="C1878" t="s">
        <v>257</v>
      </c>
      <c r="D1878" t="s">
        <v>32</v>
      </c>
      <c r="E1878" t="s">
        <v>27</v>
      </c>
      <c r="F1878" t="s">
        <v>258</v>
      </c>
      <c r="G1878" s="30">
        <v>3.3</v>
      </c>
      <c r="H1878" t="s">
        <v>317</v>
      </c>
      <c r="J1878" t="s">
        <v>15</v>
      </c>
      <c r="K1878" t="s">
        <v>307</v>
      </c>
      <c r="L1878" s="26">
        <v>21509550</v>
      </c>
      <c r="M1878">
        <v>351</v>
      </c>
    </row>
    <row r="1879" spans="1:13" x14ac:dyDescent="0.25">
      <c r="A1879" t="s">
        <v>172</v>
      </c>
      <c r="B1879" s="25">
        <v>45485</v>
      </c>
      <c r="C1879" t="s">
        <v>257</v>
      </c>
      <c r="D1879" t="s">
        <v>32</v>
      </c>
      <c r="E1879" t="s">
        <v>27</v>
      </c>
      <c r="F1879" t="s">
        <v>258</v>
      </c>
      <c r="G1879" s="30">
        <v>3.3</v>
      </c>
      <c r="H1879" t="s">
        <v>317</v>
      </c>
      <c r="J1879" t="s">
        <v>15</v>
      </c>
      <c r="K1879" t="s">
        <v>307</v>
      </c>
      <c r="L1879" s="26">
        <v>1623600</v>
      </c>
      <c r="M1879">
        <v>34</v>
      </c>
    </row>
    <row r="1880" spans="1:13" x14ac:dyDescent="0.25">
      <c r="A1880" t="s">
        <v>104</v>
      </c>
      <c r="B1880" s="25">
        <v>45041</v>
      </c>
      <c r="C1880" t="s">
        <v>257</v>
      </c>
      <c r="D1880" t="s">
        <v>32</v>
      </c>
      <c r="E1880" t="s">
        <v>27</v>
      </c>
      <c r="F1880" t="s">
        <v>258</v>
      </c>
      <c r="G1880" s="30">
        <v>3.3</v>
      </c>
      <c r="H1880" t="s">
        <v>317</v>
      </c>
      <c r="J1880" t="s">
        <v>15</v>
      </c>
      <c r="K1880" t="s">
        <v>307</v>
      </c>
      <c r="L1880" s="26">
        <v>3611044.8</v>
      </c>
      <c r="M1880">
        <v>38</v>
      </c>
    </row>
    <row r="1881" spans="1:13" x14ac:dyDescent="0.25">
      <c r="A1881" t="s">
        <v>101</v>
      </c>
      <c r="B1881" s="25">
        <v>45079</v>
      </c>
      <c r="C1881" t="s">
        <v>257</v>
      </c>
      <c r="D1881" t="s">
        <v>32</v>
      </c>
      <c r="E1881" t="s">
        <v>27</v>
      </c>
      <c r="G1881" s="30">
        <v>3.3</v>
      </c>
      <c r="H1881" t="s">
        <v>317</v>
      </c>
      <c r="J1881" t="s">
        <v>15</v>
      </c>
      <c r="K1881" t="s">
        <v>307</v>
      </c>
      <c r="L1881" s="26">
        <v>110443.5</v>
      </c>
      <c r="M1881">
        <v>8</v>
      </c>
    </row>
    <row r="1882" spans="1:13" x14ac:dyDescent="0.25">
      <c r="A1882" t="s">
        <v>54</v>
      </c>
      <c r="B1882" s="25">
        <v>45401</v>
      </c>
      <c r="C1882" t="s">
        <v>257</v>
      </c>
      <c r="D1882" t="s">
        <v>32</v>
      </c>
      <c r="E1882" t="s">
        <v>27</v>
      </c>
      <c r="G1882" s="30">
        <v>3.3</v>
      </c>
      <c r="H1882" t="s">
        <v>317</v>
      </c>
      <c r="J1882" t="s">
        <v>15</v>
      </c>
      <c r="K1882" t="s">
        <v>307</v>
      </c>
      <c r="L1882" s="26">
        <v>5623815</v>
      </c>
      <c r="M1882">
        <v>831</v>
      </c>
    </row>
    <row r="1883" spans="1:13" x14ac:dyDescent="0.25">
      <c r="A1883" t="s">
        <v>211</v>
      </c>
      <c r="B1883" s="25">
        <v>45582</v>
      </c>
      <c r="C1883" t="s">
        <v>257</v>
      </c>
      <c r="D1883" t="s">
        <v>32</v>
      </c>
      <c r="E1883" t="s">
        <v>27</v>
      </c>
      <c r="F1883" t="s">
        <v>258</v>
      </c>
      <c r="G1883" s="30">
        <v>3.3</v>
      </c>
      <c r="H1883" t="s">
        <v>317</v>
      </c>
      <c r="J1883" t="s">
        <v>15</v>
      </c>
      <c r="K1883" t="s">
        <v>307</v>
      </c>
      <c r="L1883" s="26">
        <v>10541300</v>
      </c>
      <c r="M1883">
        <v>195</v>
      </c>
    </row>
    <row r="1884" spans="1:13" x14ac:dyDescent="0.25">
      <c r="A1884" t="s">
        <v>164</v>
      </c>
      <c r="B1884" s="25">
        <v>45478</v>
      </c>
      <c r="C1884" t="s">
        <v>257</v>
      </c>
      <c r="D1884" t="s">
        <v>32</v>
      </c>
      <c r="E1884" t="s">
        <v>27</v>
      </c>
      <c r="F1884" t="s">
        <v>258</v>
      </c>
      <c r="G1884" s="30">
        <v>3.4</v>
      </c>
      <c r="H1884" t="s">
        <v>317</v>
      </c>
      <c r="I1884">
        <v>3.4</v>
      </c>
      <c r="J1884" t="s">
        <v>228</v>
      </c>
      <c r="K1884" t="s">
        <v>314</v>
      </c>
      <c r="L1884" s="26">
        <v>2061600</v>
      </c>
      <c r="M1884">
        <v>1</v>
      </c>
    </row>
    <row r="1885" spans="1:13" x14ac:dyDescent="0.25">
      <c r="A1885" t="s">
        <v>172</v>
      </c>
      <c r="B1885" s="25">
        <v>45485</v>
      </c>
      <c r="C1885" t="s">
        <v>257</v>
      </c>
      <c r="D1885" t="s">
        <v>32</v>
      </c>
      <c r="E1885" t="s">
        <v>27</v>
      </c>
      <c r="F1885" t="s">
        <v>258</v>
      </c>
      <c r="G1885" s="30">
        <v>3.4</v>
      </c>
      <c r="H1885" t="s">
        <v>317</v>
      </c>
      <c r="I1885">
        <v>3.4</v>
      </c>
      <c r="J1885" t="s">
        <v>228</v>
      </c>
      <c r="K1885" t="s">
        <v>314</v>
      </c>
      <c r="L1885" s="26">
        <v>306400</v>
      </c>
      <c r="M1885">
        <v>1</v>
      </c>
    </row>
    <row r="1886" spans="1:13" x14ac:dyDescent="0.25">
      <c r="A1886" t="s">
        <v>57</v>
      </c>
      <c r="B1886" s="25">
        <v>45394</v>
      </c>
      <c r="C1886" t="s">
        <v>257</v>
      </c>
      <c r="D1886" t="s">
        <v>32</v>
      </c>
      <c r="E1886" t="s">
        <v>27</v>
      </c>
      <c r="F1886" t="s">
        <v>258</v>
      </c>
      <c r="G1886" s="30">
        <v>3.4</v>
      </c>
      <c r="H1886" t="s">
        <v>317</v>
      </c>
      <c r="J1886" t="s">
        <v>15</v>
      </c>
      <c r="K1886" t="s">
        <v>307</v>
      </c>
      <c r="L1886" s="26">
        <v>43190650</v>
      </c>
      <c r="M1886">
        <v>345</v>
      </c>
    </row>
    <row r="1887" spans="1:13" x14ac:dyDescent="0.25">
      <c r="A1887" t="s">
        <v>60</v>
      </c>
      <c r="B1887" s="25">
        <v>45380</v>
      </c>
      <c r="C1887" t="s">
        <v>257</v>
      </c>
      <c r="D1887" t="s">
        <v>32</v>
      </c>
      <c r="E1887" t="s">
        <v>27</v>
      </c>
      <c r="G1887" s="30">
        <v>3.4</v>
      </c>
      <c r="H1887" t="s">
        <v>317</v>
      </c>
      <c r="J1887" t="s">
        <v>15</v>
      </c>
      <c r="K1887" t="s">
        <v>307</v>
      </c>
      <c r="L1887" s="26">
        <v>14622125</v>
      </c>
      <c r="M1887">
        <v>1506</v>
      </c>
    </row>
    <row r="1888" spans="1:13" x14ac:dyDescent="0.25">
      <c r="A1888" t="s">
        <v>92</v>
      </c>
      <c r="B1888" s="25">
        <v>45198</v>
      </c>
      <c r="C1888" t="s">
        <v>257</v>
      </c>
      <c r="D1888" t="s">
        <v>32</v>
      </c>
      <c r="E1888" t="s">
        <v>27</v>
      </c>
      <c r="G1888" s="30">
        <v>3.4</v>
      </c>
      <c r="H1888" t="s">
        <v>317</v>
      </c>
      <c r="J1888" t="s">
        <v>15</v>
      </c>
      <c r="K1888" t="s">
        <v>307</v>
      </c>
      <c r="L1888" s="26">
        <v>8824993.1999999993</v>
      </c>
      <c r="M1888">
        <v>228</v>
      </c>
    </row>
    <row r="1889" spans="1:13" x14ac:dyDescent="0.25">
      <c r="A1889" t="s">
        <v>63</v>
      </c>
      <c r="B1889" s="25">
        <v>45344</v>
      </c>
      <c r="C1889" t="s">
        <v>257</v>
      </c>
      <c r="D1889" t="s">
        <v>32</v>
      </c>
      <c r="E1889" t="s">
        <v>27</v>
      </c>
      <c r="G1889" s="30">
        <v>3.4</v>
      </c>
      <c r="H1889" t="s">
        <v>317</v>
      </c>
      <c r="J1889" t="s">
        <v>15</v>
      </c>
      <c r="K1889" t="s">
        <v>307</v>
      </c>
      <c r="L1889" s="26">
        <v>2634350</v>
      </c>
      <c r="M1889">
        <v>150</v>
      </c>
    </row>
    <row r="1890" spans="1:13" x14ac:dyDescent="0.25">
      <c r="A1890" t="s">
        <v>83</v>
      </c>
      <c r="B1890" s="25">
        <v>45252</v>
      </c>
      <c r="C1890" t="s">
        <v>257</v>
      </c>
      <c r="D1890" t="s">
        <v>32</v>
      </c>
      <c r="E1890" t="s">
        <v>27</v>
      </c>
      <c r="F1890" t="s">
        <v>258</v>
      </c>
      <c r="G1890" s="30">
        <v>3.4</v>
      </c>
      <c r="H1890" t="s">
        <v>317</v>
      </c>
      <c r="J1890" t="s">
        <v>15</v>
      </c>
      <c r="K1890" t="s">
        <v>307</v>
      </c>
      <c r="L1890" s="26">
        <v>35253350</v>
      </c>
      <c r="M1890">
        <v>237</v>
      </c>
    </row>
    <row r="1891" spans="1:13" x14ac:dyDescent="0.25">
      <c r="A1891" t="s">
        <v>80</v>
      </c>
      <c r="B1891" s="25">
        <v>45260</v>
      </c>
      <c r="C1891" t="s">
        <v>257</v>
      </c>
      <c r="D1891" t="s">
        <v>32</v>
      </c>
      <c r="E1891" t="s">
        <v>27</v>
      </c>
      <c r="F1891" t="s">
        <v>258</v>
      </c>
      <c r="G1891" s="30">
        <v>3.4</v>
      </c>
      <c r="H1891" t="s">
        <v>317</v>
      </c>
      <c r="J1891" t="s">
        <v>15</v>
      </c>
      <c r="K1891" t="s">
        <v>307</v>
      </c>
      <c r="L1891" s="26">
        <v>29796300</v>
      </c>
      <c r="M1891">
        <v>75</v>
      </c>
    </row>
    <row r="1892" spans="1:13" x14ac:dyDescent="0.25">
      <c r="A1892" t="s">
        <v>211</v>
      </c>
      <c r="B1892" s="25">
        <v>45582</v>
      </c>
      <c r="C1892" t="s">
        <v>257</v>
      </c>
      <c r="D1892" t="s">
        <v>32</v>
      </c>
      <c r="E1892" t="s">
        <v>27</v>
      </c>
      <c r="G1892" s="30">
        <v>3.4</v>
      </c>
      <c r="H1892" t="s">
        <v>317</v>
      </c>
      <c r="J1892" t="s">
        <v>15</v>
      </c>
      <c r="K1892" t="s">
        <v>307</v>
      </c>
      <c r="L1892" s="26">
        <v>1411200</v>
      </c>
      <c r="M1892">
        <v>550</v>
      </c>
    </row>
    <row r="1893" spans="1:13" x14ac:dyDescent="0.25">
      <c r="A1893" t="s">
        <v>86</v>
      </c>
      <c r="B1893" s="25">
        <v>45251</v>
      </c>
      <c r="C1893" t="s">
        <v>257</v>
      </c>
      <c r="D1893" t="s">
        <v>32</v>
      </c>
      <c r="E1893" t="s">
        <v>27</v>
      </c>
      <c r="G1893" s="30">
        <v>3.4</v>
      </c>
      <c r="H1893" t="s">
        <v>317</v>
      </c>
      <c r="J1893" t="s">
        <v>15</v>
      </c>
      <c r="K1893" t="s">
        <v>307</v>
      </c>
      <c r="L1893" s="26">
        <v>2981750</v>
      </c>
      <c r="M1893">
        <v>125</v>
      </c>
    </row>
    <row r="1894" spans="1:13" x14ac:dyDescent="0.25">
      <c r="A1894" t="s">
        <v>83</v>
      </c>
      <c r="B1894" s="25">
        <v>45468</v>
      </c>
      <c r="C1894" t="s">
        <v>257</v>
      </c>
      <c r="D1894" t="s">
        <v>32</v>
      </c>
      <c r="E1894" t="s">
        <v>27</v>
      </c>
      <c r="G1894" s="30">
        <v>3.4</v>
      </c>
      <c r="H1894" t="s">
        <v>317</v>
      </c>
      <c r="J1894" t="s">
        <v>15</v>
      </c>
      <c r="K1894" t="s">
        <v>307</v>
      </c>
      <c r="L1894" s="26">
        <v>3247290</v>
      </c>
      <c r="M1894">
        <v>273</v>
      </c>
    </row>
    <row r="1895" spans="1:13" x14ac:dyDescent="0.25">
      <c r="A1895" t="s">
        <v>205</v>
      </c>
      <c r="B1895" s="25">
        <v>45566</v>
      </c>
      <c r="C1895" t="s">
        <v>257</v>
      </c>
      <c r="D1895" t="s">
        <v>32</v>
      </c>
      <c r="E1895" t="s">
        <v>27</v>
      </c>
      <c r="F1895" t="s">
        <v>258</v>
      </c>
      <c r="G1895" s="30">
        <v>3.4</v>
      </c>
      <c r="H1895" t="s">
        <v>317</v>
      </c>
      <c r="J1895" t="s">
        <v>15</v>
      </c>
      <c r="K1895" t="s">
        <v>307</v>
      </c>
      <c r="L1895" s="26">
        <v>4926985</v>
      </c>
      <c r="M1895">
        <v>158</v>
      </c>
    </row>
    <row r="1896" spans="1:13" x14ac:dyDescent="0.25">
      <c r="A1896" t="s">
        <v>54</v>
      </c>
      <c r="B1896" s="25">
        <v>45212</v>
      </c>
      <c r="C1896" t="s">
        <v>257</v>
      </c>
      <c r="D1896" t="s">
        <v>32</v>
      </c>
      <c r="E1896" t="s">
        <v>27</v>
      </c>
      <c r="F1896" t="s">
        <v>258</v>
      </c>
      <c r="G1896" s="30">
        <v>3.4</v>
      </c>
      <c r="H1896" t="s">
        <v>317</v>
      </c>
      <c r="J1896" t="s">
        <v>15</v>
      </c>
      <c r="K1896" t="s">
        <v>307</v>
      </c>
      <c r="L1896" s="26">
        <v>10787202</v>
      </c>
      <c r="M1896">
        <v>537</v>
      </c>
    </row>
    <row r="1897" spans="1:13" x14ac:dyDescent="0.25">
      <c r="A1897" t="s">
        <v>211</v>
      </c>
      <c r="B1897" s="25">
        <v>45582</v>
      </c>
      <c r="C1897" t="s">
        <v>257</v>
      </c>
      <c r="D1897" t="s">
        <v>32</v>
      </c>
      <c r="E1897" t="s">
        <v>27</v>
      </c>
      <c r="F1897" t="s">
        <v>258</v>
      </c>
      <c r="G1897" s="30">
        <v>3.4</v>
      </c>
      <c r="H1897" t="s">
        <v>317</v>
      </c>
      <c r="J1897" t="s">
        <v>15</v>
      </c>
      <c r="K1897" t="s">
        <v>307</v>
      </c>
      <c r="L1897" s="26">
        <v>5927950</v>
      </c>
      <c r="M1897">
        <v>193</v>
      </c>
    </row>
    <row r="1898" spans="1:13" x14ac:dyDescent="0.25">
      <c r="A1898" t="s">
        <v>63</v>
      </c>
      <c r="B1898" s="25">
        <v>45344</v>
      </c>
      <c r="C1898" t="s">
        <v>257</v>
      </c>
      <c r="D1898" t="s">
        <v>32</v>
      </c>
      <c r="E1898" t="s">
        <v>27</v>
      </c>
      <c r="F1898" t="s">
        <v>258</v>
      </c>
      <c r="G1898" s="30">
        <v>3.4</v>
      </c>
      <c r="H1898" t="s">
        <v>317</v>
      </c>
      <c r="J1898" t="s">
        <v>15</v>
      </c>
      <c r="K1898" t="s">
        <v>307</v>
      </c>
      <c r="L1898" s="26">
        <v>21324650</v>
      </c>
      <c r="M1898">
        <v>66</v>
      </c>
    </row>
    <row r="1899" spans="1:13" x14ac:dyDescent="0.25">
      <c r="A1899" t="s">
        <v>101</v>
      </c>
      <c r="B1899" s="25">
        <v>45079</v>
      </c>
      <c r="C1899" t="s">
        <v>257</v>
      </c>
      <c r="D1899" t="s">
        <v>32</v>
      </c>
      <c r="E1899" t="s">
        <v>27</v>
      </c>
      <c r="F1899" t="s">
        <v>258</v>
      </c>
      <c r="G1899" s="30">
        <v>3.4</v>
      </c>
      <c r="H1899" t="s">
        <v>317</v>
      </c>
      <c r="J1899" t="s">
        <v>15</v>
      </c>
      <c r="K1899" t="s">
        <v>307</v>
      </c>
      <c r="L1899" s="26">
        <v>1295615.25</v>
      </c>
      <c r="M1899">
        <v>9</v>
      </c>
    </row>
    <row r="1900" spans="1:13" x14ac:dyDescent="0.25">
      <c r="A1900" t="s">
        <v>69</v>
      </c>
      <c r="B1900" s="25">
        <v>45328</v>
      </c>
      <c r="C1900" t="s">
        <v>257</v>
      </c>
      <c r="D1900" t="s">
        <v>32</v>
      </c>
      <c r="E1900" t="s">
        <v>27</v>
      </c>
      <c r="F1900" t="s">
        <v>258</v>
      </c>
      <c r="G1900" s="30">
        <v>3.4</v>
      </c>
      <c r="H1900" t="s">
        <v>317</v>
      </c>
      <c r="J1900" t="s">
        <v>15</v>
      </c>
      <c r="K1900" t="s">
        <v>307</v>
      </c>
      <c r="L1900" s="26">
        <v>31436420</v>
      </c>
      <c r="M1900">
        <v>232</v>
      </c>
    </row>
    <row r="1901" spans="1:13" x14ac:dyDescent="0.25">
      <c r="A1901" t="s">
        <v>30</v>
      </c>
      <c r="B1901" s="25">
        <v>45447</v>
      </c>
      <c r="C1901" t="s">
        <v>257</v>
      </c>
      <c r="D1901" t="s">
        <v>32</v>
      </c>
      <c r="E1901" t="s">
        <v>27</v>
      </c>
      <c r="F1901" t="s">
        <v>258</v>
      </c>
      <c r="G1901" s="30">
        <v>3.4</v>
      </c>
      <c r="H1901" t="s">
        <v>317</v>
      </c>
      <c r="J1901" t="s">
        <v>15</v>
      </c>
      <c r="K1901" t="s">
        <v>307</v>
      </c>
      <c r="L1901" s="26">
        <v>9035400</v>
      </c>
      <c r="M1901">
        <v>190</v>
      </c>
    </row>
    <row r="1902" spans="1:13" x14ac:dyDescent="0.25">
      <c r="A1902" t="s">
        <v>74</v>
      </c>
      <c r="B1902" s="25">
        <v>45275</v>
      </c>
      <c r="C1902" t="s">
        <v>257</v>
      </c>
      <c r="D1902" t="s">
        <v>32</v>
      </c>
      <c r="E1902" t="s">
        <v>27</v>
      </c>
      <c r="F1902" t="s">
        <v>258</v>
      </c>
      <c r="G1902" s="30">
        <v>3.4</v>
      </c>
      <c r="H1902" t="s">
        <v>317</v>
      </c>
      <c r="J1902" t="s">
        <v>15</v>
      </c>
      <c r="K1902" t="s">
        <v>307</v>
      </c>
      <c r="L1902" s="26">
        <v>16147150</v>
      </c>
      <c r="M1902">
        <v>359</v>
      </c>
    </row>
    <row r="1903" spans="1:13" x14ac:dyDescent="0.25">
      <c r="A1903" t="s">
        <v>54</v>
      </c>
      <c r="B1903" s="25">
        <v>45401</v>
      </c>
      <c r="C1903" t="s">
        <v>257</v>
      </c>
      <c r="D1903" t="s">
        <v>32</v>
      </c>
      <c r="E1903" t="s">
        <v>27</v>
      </c>
      <c r="F1903" t="s">
        <v>258</v>
      </c>
      <c r="G1903" s="30">
        <v>3.4</v>
      </c>
      <c r="H1903" t="s">
        <v>317</v>
      </c>
      <c r="J1903" t="s">
        <v>15</v>
      </c>
      <c r="K1903" t="s">
        <v>307</v>
      </c>
      <c r="L1903" s="26">
        <v>32129505</v>
      </c>
      <c r="M1903">
        <v>320</v>
      </c>
    </row>
    <row r="1904" spans="1:13" x14ac:dyDescent="0.25">
      <c r="A1904" t="s">
        <v>80</v>
      </c>
      <c r="B1904" s="25">
        <v>45260</v>
      </c>
      <c r="C1904" t="s">
        <v>257</v>
      </c>
      <c r="D1904" t="s">
        <v>32</v>
      </c>
      <c r="E1904" t="s">
        <v>27</v>
      </c>
      <c r="G1904" s="30">
        <v>3.4</v>
      </c>
      <c r="H1904" t="s">
        <v>317</v>
      </c>
      <c r="J1904" t="s">
        <v>15</v>
      </c>
      <c r="K1904" t="s">
        <v>307</v>
      </c>
      <c r="L1904" s="26">
        <v>4980600</v>
      </c>
      <c r="M1904">
        <v>112</v>
      </c>
    </row>
    <row r="1905" spans="1:13" x14ac:dyDescent="0.25">
      <c r="A1905" t="s">
        <v>72</v>
      </c>
      <c r="B1905" s="25">
        <v>45288</v>
      </c>
      <c r="C1905" t="s">
        <v>257</v>
      </c>
      <c r="D1905" t="s">
        <v>32</v>
      </c>
      <c r="E1905" t="s">
        <v>27</v>
      </c>
      <c r="G1905" s="30">
        <v>3.4</v>
      </c>
      <c r="H1905" t="s">
        <v>317</v>
      </c>
      <c r="J1905" t="s">
        <v>15</v>
      </c>
      <c r="K1905" t="s">
        <v>307</v>
      </c>
      <c r="L1905" s="26">
        <v>1808250</v>
      </c>
      <c r="M1905">
        <v>39</v>
      </c>
    </row>
    <row r="1906" spans="1:13" x14ac:dyDescent="0.25">
      <c r="A1906" t="s">
        <v>89</v>
      </c>
      <c r="B1906" s="25">
        <v>45232</v>
      </c>
      <c r="C1906" t="s">
        <v>257</v>
      </c>
      <c r="D1906" t="s">
        <v>32</v>
      </c>
      <c r="E1906" t="s">
        <v>27</v>
      </c>
      <c r="F1906" t="s">
        <v>258</v>
      </c>
      <c r="G1906" s="30">
        <v>3.4</v>
      </c>
      <c r="H1906" t="s">
        <v>317</v>
      </c>
      <c r="J1906" t="s">
        <v>15</v>
      </c>
      <c r="K1906" t="s">
        <v>307</v>
      </c>
      <c r="L1906" s="26">
        <v>20340450</v>
      </c>
      <c r="M1906">
        <v>205</v>
      </c>
    </row>
    <row r="1907" spans="1:13" x14ac:dyDescent="0.25">
      <c r="A1907" t="s">
        <v>54</v>
      </c>
      <c r="B1907" s="25">
        <v>45401</v>
      </c>
      <c r="C1907" t="s">
        <v>257</v>
      </c>
      <c r="D1907" t="s">
        <v>32</v>
      </c>
      <c r="E1907" t="s">
        <v>27</v>
      </c>
      <c r="G1907" s="30">
        <v>3.4</v>
      </c>
      <c r="H1907" t="s">
        <v>317</v>
      </c>
      <c r="J1907" t="s">
        <v>15</v>
      </c>
      <c r="K1907" t="s">
        <v>307</v>
      </c>
      <c r="L1907" s="26">
        <v>4504380</v>
      </c>
      <c r="M1907">
        <v>647</v>
      </c>
    </row>
    <row r="1908" spans="1:13" x14ac:dyDescent="0.25">
      <c r="A1908" t="s">
        <v>164</v>
      </c>
      <c r="B1908" s="25">
        <v>45478</v>
      </c>
      <c r="C1908" t="s">
        <v>257</v>
      </c>
      <c r="D1908" t="s">
        <v>32</v>
      </c>
      <c r="E1908" t="s">
        <v>27</v>
      </c>
      <c r="F1908" t="s">
        <v>258</v>
      </c>
      <c r="G1908" s="30">
        <v>3.4</v>
      </c>
      <c r="H1908" t="s">
        <v>317</v>
      </c>
      <c r="J1908" t="s">
        <v>15</v>
      </c>
      <c r="K1908" t="s">
        <v>307</v>
      </c>
      <c r="L1908" s="26">
        <v>8401000</v>
      </c>
      <c r="M1908">
        <v>230</v>
      </c>
    </row>
    <row r="1909" spans="1:13" x14ac:dyDescent="0.25">
      <c r="A1909" t="s">
        <v>104</v>
      </c>
      <c r="B1909" s="25">
        <v>45041</v>
      </c>
      <c r="C1909" t="s">
        <v>257</v>
      </c>
      <c r="D1909" t="s">
        <v>32</v>
      </c>
      <c r="E1909" t="s">
        <v>27</v>
      </c>
      <c r="G1909" s="30">
        <v>3.4</v>
      </c>
      <c r="H1909" t="s">
        <v>317</v>
      </c>
      <c r="J1909" t="s">
        <v>15</v>
      </c>
      <c r="K1909" t="s">
        <v>307</v>
      </c>
      <c r="L1909" s="26">
        <v>1132161.6000000001</v>
      </c>
      <c r="M1909">
        <v>36</v>
      </c>
    </row>
    <row r="1910" spans="1:13" x14ac:dyDescent="0.25">
      <c r="A1910" t="s">
        <v>60</v>
      </c>
      <c r="B1910" s="25">
        <v>45380</v>
      </c>
      <c r="C1910" t="s">
        <v>257</v>
      </c>
      <c r="D1910" t="s">
        <v>32</v>
      </c>
      <c r="E1910" t="s">
        <v>27</v>
      </c>
      <c r="F1910" t="s">
        <v>258</v>
      </c>
      <c r="G1910" s="30">
        <v>3.4</v>
      </c>
      <c r="H1910" t="s">
        <v>317</v>
      </c>
      <c r="J1910" t="s">
        <v>15</v>
      </c>
      <c r="K1910" t="s">
        <v>307</v>
      </c>
      <c r="L1910" s="26">
        <v>37332750</v>
      </c>
      <c r="M1910">
        <v>815</v>
      </c>
    </row>
    <row r="1911" spans="1:13" x14ac:dyDescent="0.25">
      <c r="A1911" t="s">
        <v>92</v>
      </c>
      <c r="B1911" s="25">
        <v>45198</v>
      </c>
      <c r="C1911" t="s">
        <v>257</v>
      </c>
      <c r="D1911" t="s">
        <v>32</v>
      </c>
      <c r="E1911" t="s">
        <v>27</v>
      </c>
      <c r="F1911" t="s">
        <v>258</v>
      </c>
      <c r="G1911" s="30">
        <v>3.4</v>
      </c>
      <c r="H1911" t="s">
        <v>317</v>
      </c>
      <c r="J1911" t="s">
        <v>15</v>
      </c>
      <c r="K1911" t="s">
        <v>307</v>
      </c>
      <c r="L1911" s="26">
        <v>26210163.600000001</v>
      </c>
      <c r="M1911">
        <v>147</v>
      </c>
    </row>
    <row r="1912" spans="1:13" x14ac:dyDescent="0.25">
      <c r="A1912" t="s">
        <v>30</v>
      </c>
      <c r="B1912" s="25">
        <v>45447</v>
      </c>
      <c r="C1912" t="s">
        <v>257</v>
      </c>
      <c r="D1912" t="s">
        <v>32</v>
      </c>
      <c r="E1912" t="s">
        <v>27</v>
      </c>
      <c r="G1912" s="30">
        <v>3.4</v>
      </c>
      <c r="H1912" t="s">
        <v>317</v>
      </c>
      <c r="J1912" t="s">
        <v>15</v>
      </c>
      <c r="K1912" t="s">
        <v>307</v>
      </c>
      <c r="L1912" s="26">
        <v>2014200</v>
      </c>
      <c r="M1912">
        <v>485</v>
      </c>
    </row>
    <row r="1913" spans="1:13" x14ac:dyDescent="0.25">
      <c r="A1913" t="s">
        <v>209</v>
      </c>
      <c r="B1913" s="25">
        <v>45572</v>
      </c>
      <c r="C1913" t="s">
        <v>257</v>
      </c>
      <c r="D1913" t="s">
        <v>32</v>
      </c>
      <c r="E1913" t="s">
        <v>27</v>
      </c>
      <c r="F1913" t="s">
        <v>258</v>
      </c>
      <c r="G1913" s="30">
        <v>3.4</v>
      </c>
      <c r="H1913" t="s">
        <v>317</v>
      </c>
      <c r="J1913" t="s">
        <v>15</v>
      </c>
      <c r="K1913" t="s">
        <v>307</v>
      </c>
      <c r="L1913" s="26">
        <v>914000</v>
      </c>
      <c r="M1913">
        <v>17</v>
      </c>
    </row>
    <row r="1914" spans="1:13" x14ac:dyDescent="0.25">
      <c r="A1914" t="s">
        <v>172</v>
      </c>
      <c r="B1914" s="25">
        <v>45485</v>
      </c>
      <c r="C1914" t="s">
        <v>257</v>
      </c>
      <c r="D1914" t="s">
        <v>32</v>
      </c>
      <c r="E1914" t="s">
        <v>27</v>
      </c>
      <c r="F1914" t="s">
        <v>258</v>
      </c>
      <c r="G1914" s="30">
        <v>3.4</v>
      </c>
      <c r="H1914" t="s">
        <v>317</v>
      </c>
      <c r="J1914" t="s">
        <v>15</v>
      </c>
      <c r="K1914" t="s">
        <v>307</v>
      </c>
      <c r="L1914" s="26">
        <v>2036400</v>
      </c>
      <c r="M1914">
        <v>56</v>
      </c>
    </row>
    <row r="1915" spans="1:13" x14ac:dyDescent="0.25">
      <c r="A1915" t="s">
        <v>57</v>
      </c>
      <c r="B1915" s="25">
        <v>45394</v>
      </c>
      <c r="C1915" t="s">
        <v>257</v>
      </c>
      <c r="D1915" t="s">
        <v>32</v>
      </c>
      <c r="E1915" t="s">
        <v>27</v>
      </c>
      <c r="G1915" s="30">
        <v>3.4</v>
      </c>
      <c r="H1915" t="s">
        <v>317</v>
      </c>
      <c r="J1915" t="s">
        <v>15</v>
      </c>
      <c r="K1915" t="s">
        <v>307</v>
      </c>
      <c r="L1915" s="26">
        <v>4862150</v>
      </c>
      <c r="M1915">
        <v>596</v>
      </c>
    </row>
    <row r="1916" spans="1:13" x14ac:dyDescent="0.25">
      <c r="A1916" t="s">
        <v>164</v>
      </c>
      <c r="B1916" s="25">
        <v>45478</v>
      </c>
      <c r="C1916" t="s">
        <v>257</v>
      </c>
      <c r="D1916" t="s">
        <v>32</v>
      </c>
      <c r="E1916" t="s">
        <v>27</v>
      </c>
      <c r="G1916" s="30">
        <v>3.4</v>
      </c>
      <c r="H1916" t="s">
        <v>317</v>
      </c>
      <c r="J1916" t="s">
        <v>15</v>
      </c>
      <c r="K1916" t="s">
        <v>307</v>
      </c>
      <c r="L1916" s="26">
        <v>7155400</v>
      </c>
      <c r="M1916">
        <v>990</v>
      </c>
    </row>
    <row r="1917" spans="1:13" x14ac:dyDescent="0.25">
      <c r="A1917" t="s">
        <v>175</v>
      </c>
      <c r="B1917" s="25">
        <v>45503</v>
      </c>
      <c r="C1917" t="s">
        <v>257</v>
      </c>
      <c r="D1917" t="s">
        <v>32</v>
      </c>
      <c r="E1917" t="s">
        <v>27</v>
      </c>
      <c r="G1917" s="30">
        <v>3.4</v>
      </c>
      <c r="H1917" t="s">
        <v>317</v>
      </c>
      <c r="J1917" t="s">
        <v>15</v>
      </c>
      <c r="K1917" t="s">
        <v>307</v>
      </c>
      <c r="L1917" s="26">
        <v>15423</v>
      </c>
      <c r="M1917">
        <v>17</v>
      </c>
    </row>
    <row r="1918" spans="1:13" x14ac:dyDescent="0.25">
      <c r="A1918" t="s">
        <v>209</v>
      </c>
      <c r="B1918" s="25">
        <v>45572</v>
      </c>
      <c r="C1918" t="s">
        <v>257</v>
      </c>
      <c r="D1918" t="s">
        <v>32</v>
      </c>
      <c r="E1918" t="s">
        <v>27</v>
      </c>
      <c r="G1918" s="30">
        <v>3.4</v>
      </c>
      <c r="H1918" t="s">
        <v>317</v>
      </c>
      <c r="J1918" t="s">
        <v>15</v>
      </c>
      <c r="K1918" t="s">
        <v>307</v>
      </c>
      <c r="L1918" s="26">
        <v>1216125</v>
      </c>
      <c r="M1918">
        <v>26</v>
      </c>
    </row>
    <row r="1919" spans="1:13" x14ac:dyDescent="0.25">
      <c r="A1919" t="s">
        <v>83</v>
      </c>
      <c r="B1919" s="25">
        <v>45468</v>
      </c>
      <c r="C1919" t="s">
        <v>257</v>
      </c>
      <c r="D1919" t="s">
        <v>32</v>
      </c>
      <c r="E1919" t="s">
        <v>27</v>
      </c>
      <c r="F1919" t="s">
        <v>258</v>
      </c>
      <c r="G1919" s="30">
        <v>3.4</v>
      </c>
      <c r="H1919" t="s">
        <v>317</v>
      </c>
      <c r="J1919" t="s">
        <v>15</v>
      </c>
      <c r="K1919" t="s">
        <v>307</v>
      </c>
      <c r="L1919" s="26">
        <v>87271020</v>
      </c>
      <c r="M1919">
        <v>132</v>
      </c>
    </row>
    <row r="1920" spans="1:13" x14ac:dyDescent="0.25">
      <c r="A1920" t="s">
        <v>104</v>
      </c>
      <c r="B1920" s="25">
        <v>45041</v>
      </c>
      <c r="C1920" t="s">
        <v>257</v>
      </c>
      <c r="D1920" t="s">
        <v>32</v>
      </c>
      <c r="E1920" t="s">
        <v>27</v>
      </c>
      <c r="F1920" t="s">
        <v>258</v>
      </c>
      <c r="G1920" s="30">
        <v>3.4</v>
      </c>
      <c r="H1920" t="s">
        <v>317</v>
      </c>
      <c r="J1920" t="s">
        <v>15</v>
      </c>
      <c r="K1920" t="s">
        <v>307</v>
      </c>
      <c r="L1920" s="26">
        <v>1356913.2</v>
      </c>
      <c r="M1920">
        <v>28</v>
      </c>
    </row>
    <row r="1921" spans="1:13" x14ac:dyDescent="0.25">
      <c r="A1921" t="s">
        <v>101</v>
      </c>
      <c r="B1921" s="25">
        <v>45079</v>
      </c>
      <c r="C1921" t="s">
        <v>257</v>
      </c>
      <c r="D1921" t="s">
        <v>32</v>
      </c>
      <c r="E1921" t="s">
        <v>27</v>
      </c>
      <c r="G1921" s="30">
        <v>3.4</v>
      </c>
      <c r="H1921" t="s">
        <v>317</v>
      </c>
      <c r="J1921" t="s">
        <v>15</v>
      </c>
      <c r="K1921" t="s">
        <v>307</v>
      </c>
      <c r="L1921" s="26">
        <v>199563.75</v>
      </c>
      <c r="M1921">
        <v>13</v>
      </c>
    </row>
    <row r="1922" spans="1:13" x14ac:dyDescent="0.25">
      <c r="A1922" t="s">
        <v>66</v>
      </c>
      <c r="B1922" s="25">
        <v>45335</v>
      </c>
      <c r="C1922" t="s">
        <v>257</v>
      </c>
      <c r="D1922" t="s">
        <v>32</v>
      </c>
      <c r="E1922" t="s">
        <v>27</v>
      </c>
      <c r="G1922" s="30">
        <v>3.4</v>
      </c>
      <c r="H1922" t="s">
        <v>317</v>
      </c>
      <c r="J1922" t="s">
        <v>15</v>
      </c>
      <c r="K1922" t="s">
        <v>307</v>
      </c>
      <c r="L1922" s="26">
        <v>14098500</v>
      </c>
      <c r="M1922">
        <v>1496</v>
      </c>
    </row>
    <row r="1923" spans="1:13" x14ac:dyDescent="0.25">
      <c r="A1923" t="s">
        <v>83</v>
      </c>
      <c r="B1923" s="25">
        <v>45252</v>
      </c>
      <c r="C1923" t="s">
        <v>257</v>
      </c>
      <c r="D1923" t="s">
        <v>32</v>
      </c>
      <c r="E1923" t="s">
        <v>27</v>
      </c>
      <c r="G1923" s="30">
        <v>3.4</v>
      </c>
      <c r="H1923" t="s">
        <v>317</v>
      </c>
      <c r="J1923" t="s">
        <v>15</v>
      </c>
      <c r="K1923" t="s">
        <v>307</v>
      </c>
      <c r="L1923" s="26">
        <v>8974900</v>
      </c>
      <c r="M1923">
        <v>500</v>
      </c>
    </row>
    <row r="1924" spans="1:13" x14ac:dyDescent="0.25">
      <c r="A1924" t="s">
        <v>89</v>
      </c>
      <c r="B1924" s="25">
        <v>45232</v>
      </c>
      <c r="C1924" t="s">
        <v>257</v>
      </c>
      <c r="D1924" t="s">
        <v>32</v>
      </c>
      <c r="E1924" t="s">
        <v>27</v>
      </c>
      <c r="G1924" s="30">
        <v>3.4</v>
      </c>
      <c r="H1924" t="s">
        <v>317</v>
      </c>
      <c r="J1924" t="s">
        <v>15</v>
      </c>
      <c r="K1924" t="s">
        <v>307</v>
      </c>
      <c r="L1924" s="26">
        <v>7192125</v>
      </c>
      <c r="M1924">
        <v>384</v>
      </c>
    </row>
    <row r="1925" spans="1:13" x14ac:dyDescent="0.25">
      <c r="A1925" t="s">
        <v>74</v>
      </c>
      <c r="B1925" s="25">
        <v>45275</v>
      </c>
      <c r="C1925" t="s">
        <v>257</v>
      </c>
      <c r="D1925" t="s">
        <v>32</v>
      </c>
      <c r="E1925" t="s">
        <v>27</v>
      </c>
      <c r="G1925" s="30">
        <v>3.4</v>
      </c>
      <c r="H1925" t="s">
        <v>317</v>
      </c>
      <c r="J1925" t="s">
        <v>15</v>
      </c>
      <c r="K1925" t="s">
        <v>307</v>
      </c>
      <c r="L1925" s="26">
        <v>17368450</v>
      </c>
      <c r="M1925">
        <v>785</v>
      </c>
    </row>
    <row r="1926" spans="1:13" x14ac:dyDescent="0.25">
      <c r="A1926" t="s">
        <v>172</v>
      </c>
      <c r="B1926" s="25">
        <v>45485</v>
      </c>
      <c r="C1926" t="s">
        <v>257</v>
      </c>
      <c r="D1926" t="s">
        <v>32</v>
      </c>
      <c r="E1926" t="s">
        <v>27</v>
      </c>
      <c r="G1926" s="30">
        <v>3.4</v>
      </c>
      <c r="H1926" t="s">
        <v>317</v>
      </c>
      <c r="J1926" t="s">
        <v>15</v>
      </c>
      <c r="K1926" t="s">
        <v>307</v>
      </c>
      <c r="L1926" s="26">
        <v>1048400</v>
      </c>
      <c r="M1926">
        <v>136</v>
      </c>
    </row>
    <row r="1927" spans="1:13" x14ac:dyDescent="0.25">
      <c r="A1927" t="s">
        <v>72</v>
      </c>
      <c r="B1927" s="25">
        <v>45288</v>
      </c>
      <c r="C1927" t="s">
        <v>257</v>
      </c>
      <c r="D1927" t="s">
        <v>32</v>
      </c>
      <c r="E1927" t="s">
        <v>27</v>
      </c>
      <c r="F1927" t="s">
        <v>258</v>
      </c>
      <c r="G1927" s="30">
        <v>3.4</v>
      </c>
      <c r="H1927" t="s">
        <v>317</v>
      </c>
      <c r="J1927" t="s">
        <v>15</v>
      </c>
      <c r="K1927" t="s">
        <v>307</v>
      </c>
      <c r="L1927" s="26">
        <v>964750</v>
      </c>
      <c r="M1927">
        <v>19</v>
      </c>
    </row>
    <row r="1928" spans="1:13" x14ac:dyDescent="0.25">
      <c r="A1928" t="s">
        <v>77</v>
      </c>
      <c r="B1928" s="25">
        <v>45267</v>
      </c>
      <c r="C1928" t="s">
        <v>257</v>
      </c>
      <c r="D1928" t="s">
        <v>32</v>
      </c>
      <c r="E1928" t="s">
        <v>27</v>
      </c>
      <c r="G1928" s="30">
        <v>3.4</v>
      </c>
      <c r="H1928" t="s">
        <v>317</v>
      </c>
      <c r="J1928" t="s">
        <v>15</v>
      </c>
      <c r="K1928" t="s">
        <v>307</v>
      </c>
      <c r="L1928" s="26">
        <v>1512000</v>
      </c>
      <c r="M1928">
        <v>75</v>
      </c>
    </row>
    <row r="1929" spans="1:13" x14ac:dyDescent="0.25">
      <c r="A1929" t="s">
        <v>217</v>
      </c>
      <c r="B1929" s="25">
        <v>45595</v>
      </c>
      <c r="C1929" t="s">
        <v>257</v>
      </c>
      <c r="D1929" t="s">
        <v>32</v>
      </c>
      <c r="E1929" t="s">
        <v>27</v>
      </c>
      <c r="G1929" s="30">
        <v>3.4</v>
      </c>
      <c r="H1929" t="s">
        <v>317</v>
      </c>
      <c r="J1929" t="s">
        <v>15</v>
      </c>
      <c r="K1929" t="s">
        <v>307</v>
      </c>
      <c r="L1929" s="26">
        <v>13600</v>
      </c>
      <c r="M1929">
        <v>7</v>
      </c>
    </row>
    <row r="1930" spans="1:13" x14ac:dyDescent="0.25">
      <c r="A1930" t="s">
        <v>205</v>
      </c>
      <c r="B1930" s="25">
        <v>45566</v>
      </c>
      <c r="C1930" t="s">
        <v>257</v>
      </c>
      <c r="D1930" t="s">
        <v>32</v>
      </c>
      <c r="E1930" t="s">
        <v>27</v>
      </c>
      <c r="G1930" s="30">
        <v>3.4</v>
      </c>
      <c r="H1930" t="s">
        <v>317</v>
      </c>
      <c r="J1930" t="s">
        <v>15</v>
      </c>
      <c r="K1930" t="s">
        <v>307</v>
      </c>
      <c r="L1930" s="26">
        <v>482410</v>
      </c>
      <c r="M1930">
        <v>247</v>
      </c>
    </row>
    <row r="1931" spans="1:13" x14ac:dyDescent="0.25">
      <c r="A1931" t="s">
        <v>175</v>
      </c>
      <c r="B1931" s="25">
        <v>45503</v>
      </c>
      <c r="C1931" t="s">
        <v>257</v>
      </c>
      <c r="D1931" t="s">
        <v>32</v>
      </c>
      <c r="E1931" t="s">
        <v>27</v>
      </c>
      <c r="F1931" t="s">
        <v>258</v>
      </c>
      <c r="G1931" s="30">
        <v>3.4</v>
      </c>
      <c r="H1931" t="s">
        <v>317</v>
      </c>
      <c r="J1931" t="s">
        <v>15</v>
      </c>
      <c r="K1931" t="s">
        <v>307</v>
      </c>
      <c r="L1931" s="26">
        <v>97</v>
      </c>
      <c r="M1931">
        <v>1</v>
      </c>
    </row>
    <row r="1932" spans="1:13" x14ac:dyDescent="0.25">
      <c r="A1932" t="s">
        <v>77</v>
      </c>
      <c r="B1932" s="25">
        <v>45267</v>
      </c>
      <c r="C1932" t="s">
        <v>257</v>
      </c>
      <c r="D1932" t="s">
        <v>32</v>
      </c>
      <c r="E1932" t="s">
        <v>27</v>
      </c>
      <c r="F1932" t="s">
        <v>258</v>
      </c>
      <c r="G1932" s="30">
        <v>3.4</v>
      </c>
      <c r="H1932" t="s">
        <v>317</v>
      </c>
      <c r="J1932" t="s">
        <v>15</v>
      </c>
      <c r="K1932" t="s">
        <v>307</v>
      </c>
      <c r="L1932" s="26">
        <v>4387600</v>
      </c>
      <c r="M1932">
        <v>34</v>
      </c>
    </row>
    <row r="1933" spans="1:13" x14ac:dyDescent="0.25">
      <c r="A1933" t="s">
        <v>86</v>
      </c>
      <c r="B1933" s="25">
        <v>45251</v>
      </c>
      <c r="C1933" t="s">
        <v>257</v>
      </c>
      <c r="D1933" t="s">
        <v>32</v>
      </c>
      <c r="E1933" t="s">
        <v>27</v>
      </c>
      <c r="F1933" t="s">
        <v>258</v>
      </c>
      <c r="G1933" s="30">
        <v>3.4</v>
      </c>
      <c r="H1933" t="s">
        <v>317</v>
      </c>
      <c r="J1933" t="s">
        <v>15</v>
      </c>
      <c r="K1933" t="s">
        <v>307</v>
      </c>
      <c r="L1933" s="26">
        <v>4260000</v>
      </c>
      <c r="M1933">
        <v>51</v>
      </c>
    </row>
    <row r="1934" spans="1:13" x14ac:dyDescent="0.25">
      <c r="A1934" t="s">
        <v>66</v>
      </c>
      <c r="B1934" s="25">
        <v>45335</v>
      </c>
      <c r="C1934" t="s">
        <v>257</v>
      </c>
      <c r="D1934" t="s">
        <v>32</v>
      </c>
      <c r="E1934" t="s">
        <v>27</v>
      </c>
      <c r="F1934" t="s">
        <v>258</v>
      </c>
      <c r="G1934" s="30">
        <v>3.4</v>
      </c>
      <c r="H1934" t="s">
        <v>317</v>
      </c>
      <c r="J1934" t="s">
        <v>15</v>
      </c>
      <c r="K1934" t="s">
        <v>307</v>
      </c>
      <c r="L1934" s="26">
        <v>30924000</v>
      </c>
      <c r="M1934">
        <v>793</v>
      </c>
    </row>
    <row r="1935" spans="1:13" x14ac:dyDescent="0.25">
      <c r="A1935" t="s">
        <v>69</v>
      </c>
      <c r="B1935" s="25">
        <v>45328</v>
      </c>
      <c r="C1935" t="s">
        <v>257</v>
      </c>
      <c r="D1935" t="s">
        <v>32</v>
      </c>
      <c r="E1935" t="s">
        <v>27</v>
      </c>
      <c r="G1935" s="30">
        <v>3.4</v>
      </c>
      <c r="H1935" t="s">
        <v>317</v>
      </c>
      <c r="J1935" t="s">
        <v>15</v>
      </c>
      <c r="K1935" t="s">
        <v>307</v>
      </c>
      <c r="L1935" s="26">
        <v>7726605</v>
      </c>
      <c r="M1935">
        <v>686</v>
      </c>
    </row>
    <row r="1936" spans="1:13" x14ac:dyDescent="0.25">
      <c r="A1936" t="s">
        <v>50</v>
      </c>
      <c r="B1936" s="25">
        <v>45408</v>
      </c>
      <c r="C1936" t="s">
        <v>257</v>
      </c>
      <c r="D1936" t="s">
        <v>32</v>
      </c>
      <c r="E1936" t="s">
        <v>27</v>
      </c>
      <c r="F1936" t="s">
        <v>258</v>
      </c>
      <c r="G1936" s="30">
        <v>3.4</v>
      </c>
      <c r="H1936" t="s">
        <v>317</v>
      </c>
      <c r="J1936" t="s">
        <v>15</v>
      </c>
      <c r="K1936" t="s">
        <v>307</v>
      </c>
      <c r="L1936" s="26">
        <v>60100000</v>
      </c>
      <c r="M1936">
        <v>849</v>
      </c>
    </row>
    <row r="1937" spans="1:13" x14ac:dyDescent="0.25">
      <c r="A1937" t="s">
        <v>50</v>
      </c>
      <c r="B1937" s="25">
        <v>45408</v>
      </c>
      <c r="C1937" t="s">
        <v>257</v>
      </c>
      <c r="D1937" t="s">
        <v>32</v>
      </c>
      <c r="E1937" t="s">
        <v>27</v>
      </c>
      <c r="G1937" s="30">
        <v>3.4</v>
      </c>
      <c r="H1937" t="s">
        <v>317</v>
      </c>
      <c r="J1937" t="s">
        <v>15</v>
      </c>
      <c r="K1937" t="s">
        <v>307</v>
      </c>
      <c r="L1937" s="26">
        <v>9600000</v>
      </c>
      <c r="M1937">
        <v>1842</v>
      </c>
    </row>
    <row r="1938" spans="1:13" x14ac:dyDescent="0.25">
      <c r="A1938" t="s">
        <v>217</v>
      </c>
      <c r="B1938" s="25">
        <v>45595</v>
      </c>
      <c r="C1938" t="s">
        <v>257</v>
      </c>
      <c r="D1938" t="s">
        <v>32</v>
      </c>
      <c r="E1938" t="s">
        <v>27</v>
      </c>
      <c r="F1938" t="s">
        <v>258</v>
      </c>
      <c r="G1938" s="30">
        <v>3.4</v>
      </c>
      <c r="H1938" t="s">
        <v>317</v>
      </c>
      <c r="J1938" t="s">
        <v>15</v>
      </c>
      <c r="K1938" t="s">
        <v>307</v>
      </c>
      <c r="L1938" s="26">
        <v>5525</v>
      </c>
      <c r="M1938">
        <v>2</v>
      </c>
    </row>
    <row r="1939" spans="1:13" x14ac:dyDescent="0.25">
      <c r="A1939" t="s">
        <v>54</v>
      </c>
      <c r="B1939" s="25">
        <v>45212</v>
      </c>
      <c r="C1939" t="s">
        <v>257</v>
      </c>
      <c r="D1939" t="s">
        <v>32</v>
      </c>
      <c r="E1939" t="s">
        <v>27</v>
      </c>
      <c r="G1939" s="30">
        <v>3.4</v>
      </c>
      <c r="H1939" t="s">
        <v>317</v>
      </c>
      <c r="J1939" t="s">
        <v>15</v>
      </c>
      <c r="K1939" t="s">
        <v>307</v>
      </c>
      <c r="L1939" s="26">
        <v>11359296</v>
      </c>
      <c r="M1939">
        <v>997</v>
      </c>
    </row>
    <row r="1940" spans="1:13" x14ac:dyDescent="0.25">
      <c r="A1940" t="s">
        <v>164</v>
      </c>
      <c r="B1940" s="25">
        <v>45478</v>
      </c>
      <c r="C1940" t="s">
        <v>257</v>
      </c>
      <c r="D1940" t="s">
        <v>32</v>
      </c>
      <c r="E1940" t="s">
        <v>27</v>
      </c>
      <c r="F1940" t="s">
        <v>258</v>
      </c>
      <c r="G1940" s="30">
        <v>3.5</v>
      </c>
      <c r="H1940" t="s">
        <v>317</v>
      </c>
      <c r="I1940">
        <v>3.5</v>
      </c>
      <c r="J1940" t="s">
        <v>228</v>
      </c>
      <c r="K1940" t="s">
        <v>314</v>
      </c>
      <c r="L1940" s="26">
        <v>1519600</v>
      </c>
      <c r="M1940">
        <v>1</v>
      </c>
    </row>
    <row r="1941" spans="1:13" x14ac:dyDescent="0.25">
      <c r="A1941" t="s">
        <v>172</v>
      </c>
      <c r="B1941" s="25">
        <v>45485</v>
      </c>
      <c r="C1941" t="s">
        <v>257</v>
      </c>
      <c r="D1941" t="s">
        <v>32</v>
      </c>
      <c r="E1941" t="s">
        <v>27</v>
      </c>
      <c r="F1941" t="s">
        <v>258</v>
      </c>
      <c r="G1941" s="30">
        <v>3.5</v>
      </c>
      <c r="H1941" t="s">
        <v>317</v>
      </c>
      <c r="I1941">
        <v>3.5</v>
      </c>
      <c r="J1941" t="s">
        <v>228</v>
      </c>
      <c r="K1941" t="s">
        <v>314</v>
      </c>
      <c r="L1941" s="26">
        <v>2498400</v>
      </c>
      <c r="M1941">
        <v>1</v>
      </c>
    </row>
    <row r="1942" spans="1:13" x14ac:dyDescent="0.25">
      <c r="A1942" t="s">
        <v>205</v>
      </c>
      <c r="B1942" s="25">
        <v>45566</v>
      </c>
      <c r="C1942" t="s">
        <v>257</v>
      </c>
      <c r="D1942" t="s">
        <v>32</v>
      </c>
      <c r="E1942" t="s">
        <v>27</v>
      </c>
      <c r="G1942" s="30">
        <v>3.5</v>
      </c>
      <c r="H1942" t="s">
        <v>317</v>
      </c>
      <c r="J1942" t="s">
        <v>15</v>
      </c>
      <c r="K1942" t="s">
        <v>307</v>
      </c>
      <c r="L1942" s="26">
        <v>522595</v>
      </c>
      <c r="M1942">
        <v>259</v>
      </c>
    </row>
    <row r="1943" spans="1:13" x14ac:dyDescent="0.25">
      <c r="A1943" t="s">
        <v>92</v>
      </c>
      <c r="B1943" s="25">
        <v>45198</v>
      </c>
      <c r="C1943" t="s">
        <v>257</v>
      </c>
      <c r="D1943" t="s">
        <v>32</v>
      </c>
      <c r="E1943" t="s">
        <v>27</v>
      </c>
      <c r="G1943" s="30">
        <v>3.5</v>
      </c>
      <c r="H1943" t="s">
        <v>317</v>
      </c>
      <c r="J1943" t="s">
        <v>15</v>
      </c>
      <c r="K1943" t="s">
        <v>307</v>
      </c>
      <c r="L1943" s="26">
        <v>9738608.4000000004</v>
      </c>
      <c r="M1943">
        <v>345</v>
      </c>
    </row>
    <row r="1944" spans="1:13" x14ac:dyDescent="0.25">
      <c r="A1944" t="s">
        <v>211</v>
      </c>
      <c r="B1944" s="25">
        <v>45582</v>
      </c>
      <c r="C1944" t="s">
        <v>257</v>
      </c>
      <c r="D1944" t="s">
        <v>32</v>
      </c>
      <c r="E1944" t="s">
        <v>27</v>
      </c>
      <c r="F1944" t="s">
        <v>258</v>
      </c>
      <c r="G1944" s="30">
        <v>3.5</v>
      </c>
      <c r="H1944" t="s">
        <v>317</v>
      </c>
      <c r="J1944" t="s">
        <v>15</v>
      </c>
      <c r="K1944" t="s">
        <v>307</v>
      </c>
      <c r="L1944" s="26">
        <v>10797150</v>
      </c>
      <c r="M1944">
        <v>163</v>
      </c>
    </row>
    <row r="1945" spans="1:13" x14ac:dyDescent="0.25">
      <c r="A1945" t="s">
        <v>80</v>
      </c>
      <c r="B1945" s="25">
        <v>45260</v>
      </c>
      <c r="C1945" t="s">
        <v>257</v>
      </c>
      <c r="D1945" t="s">
        <v>32</v>
      </c>
      <c r="E1945" t="s">
        <v>27</v>
      </c>
      <c r="G1945" s="30">
        <v>3.5</v>
      </c>
      <c r="H1945" t="s">
        <v>317</v>
      </c>
      <c r="J1945" t="s">
        <v>15</v>
      </c>
      <c r="K1945" t="s">
        <v>307</v>
      </c>
      <c r="L1945" s="26">
        <v>5625900</v>
      </c>
      <c r="M1945">
        <v>121</v>
      </c>
    </row>
    <row r="1946" spans="1:13" x14ac:dyDescent="0.25">
      <c r="A1946" t="s">
        <v>30</v>
      </c>
      <c r="B1946" s="25">
        <v>45447</v>
      </c>
      <c r="C1946" t="s">
        <v>257</v>
      </c>
      <c r="D1946" t="s">
        <v>32</v>
      </c>
      <c r="E1946" t="s">
        <v>27</v>
      </c>
      <c r="G1946" s="30">
        <v>3.5</v>
      </c>
      <c r="H1946" t="s">
        <v>317</v>
      </c>
      <c r="J1946" t="s">
        <v>15</v>
      </c>
      <c r="K1946" t="s">
        <v>307</v>
      </c>
      <c r="L1946" s="26">
        <v>21935700</v>
      </c>
      <c r="M1946">
        <v>437</v>
      </c>
    </row>
    <row r="1947" spans="1:13" x14ac:dyDescent="0.25">
      <c r="A1947" t="s">
        <v>89</v>
      </c>
      <c r="B1947" s="25">
        <v>45232</v>
      </c>
      <c r="C1947" t="s">
        <v>257</v>
      </c>
      <c r="D1947" t="s">
        <v>32</v>
      </c>
      <c r="E1947" t="s">
        <v>27</v>
      </c>
      <c r="G1947" s="30">
        <v>3.5</v>
      </c>
      <c r="H1947" t="s">
        <v>317</v>
      </c>
      <c r="J1947" t="s">
        <v>15</v>
      </c>
      <c r="K1947" t="s">
        <v>307</v>
      </c>
      <c r="L1947" s="26">
        <v>8307225</v>
      </c>
      <c r="M1947">
        <v>455</v>
      </c>
    </row>
    <row r="1948" spans="1:13" x14ac:dyDescent="0.25">
      <c r="A1948" t="s">
        <v>77</v>
      </c>
      <c r="B1948" s="25">
        <v>45267</v>
      </c>
      <c r="C1948" t="s">
        <v>257</v>
      </c>
      <c r="D1948" t="s">
        <v>32</v>
      </c>
      <c r="E1948" t="s">
        <v>27</v>
      </c>
      <c r="F1948" t="s">
        <v>258</v>
      </c>
      <c r="G1948" s="30">
        <v>3.5</v>
      </c>
      <c r="H1948" t="s">
        <v>317</v>
      </c>
      <c r="J1948" t="s">
        <v>15</v>
      </c>
      <c r="K1948" t="s">
        <v>307</v>
      </c>
      <c r="L1948" s="26">
        <v>5091800</v>
      </c>
      <c r="M1948">
        <v>31</v>
      </c>
    </row>
    <row r="1949" spans="1:13" x14ac:dyDescent="0.25">
      <c r="A1949" t="s">
        <v>80</v>
      </c>
      <c r="B1949" s="25">
        <v>45260</v>
      </c>
      <c r="C1949" t="s">
        <v>257</v>
      </c>
      <c r="D1949" t="s">
        <v>32</v>
      </c>
      <c r="E1949" t="s">
        <v>27</v>
      </c>
      <c r="F1949" t="s">
        <v>258</v>
      </c>
      <c r="G1949" s="30">
        <v>3.5</v>
      </c>
      <c r="H1949" t="s">
        <v>317</v>
      </c>
      <c r="J1949" t="s">
        <v>15</v>
      </c>
      <c r="K1949" t="s">
        <v>307</v>
      </c>
      <c r="L1949" s="26">
        <v>30546000</v>
      </c>
      <c r="M1949">
        <v>101</v>
      </c>
    </row>
    <row r="1950" spans="1:13" x14ac:dyDescent="0.25">
      <c r="A1950" t="s">
        <v>175</v>
      </c>
      <c r="B1950" s="25">
        <v>45503</v>
      </c>
      <c r="C1950" t="s">
        <v>257</v>
      </c>
      <c r="D1950" t="s">
        <v>32</v>
      </c>
      <c r="E1950" t="s">
        <v>27</v>
      </c>
      <c r="F1950" t="s">
        <v>258</v>
      </c>
      <c r="G1950" s="30">
        <v>3.5</v>
      </c>
      <c r="H1950" t="s">
        <v>317</v>
      </c>
      <c r="J1950" t="s">
        <v>15</v>
      </c>
      <c r="K1950" t="s">
        <v>307</v>
      </c>
      <c r="L1950" s="26">
        <v>12319</v>
      </c>
      <c r="M1950">
        <v>3</v>
      </c>
    </row>
    <row r="1951" spans="1:13" x14ac:dyDescent="0.25">
      <c r="A1951" t="s">
        <v>175</v>
      </c>
      <c r="B1951" s="25">
        <v>45503</v>
      </c>
      <c r="C1951" t="s">
        <v>257</v>
      </c>
      <c r="D1951" t="s">
        <v>32</v>
      </c>
      <c r="E1951" t="s">
        <v>27</v>
      </c>
      <c r="G1951" s="30">
        <v>3.5</v>
      </c>
      <c r="H1951" t="s">
        <v>317</v>
      </c>
      <c r="J1951" t="s">
        <v>15</v>
      </c>
      <c r="K1951" t="s">
        <v>307</v>
      </c>
      <c r="L1951" s="26">
        <v>25899</v>
      </c>
      <c r="M1951">
        <v>20</v>
      </c>
    </row>
    <row r="1952" spans="1:13" x14ac:dyDescent="0.25">
      <c r="A1952" t="s">
        <v>86</v>
      </c>
      <c r="B1952" s="25">
        <v>45251</v>
      </c>
      <c r="C1952" t="s">
        <v>257</v>
      </c>
      <c r="D1952" t="s">
        <v>32</v>
      </c>
      <c r="E1952" t="s">
        <v>27</v>
      </c>
      <c r="G1952" s="30">
        <v>3.5</v>
      </c>
      <c r="H1952" t="s">
        <v>317</v>
      </c>
      <c r="J1952" t="s">
        <v>15</v>
      </c>
      <c r="K1952" t="s">
        <v>307</v>
      </c>
      <c r="L1952" s="26">
        <v>3359250</v>
      </c>
      <c r="M1952">
        <v>142</v>
      </c>
    </row>
    <row r="1953" spans="1:13" x14ac:dyDescent="0.25">
      <c r="A1953" t="s">
        <v>89</v>
      </c>
      <c r="B1953" s="25">
        <v>45232</v>
      </c>
      <c r="C1953" t="s">
        <v>257</v>
      </c>
      <c r="D1953" t="s">
        <v>32</v>
      </c>
      <c r="E1953" t="s">
        <v>27</v>
      </c>
      <c r="F1953" t="s">
        <v>258</v>
      </c>
      <c r="G1953" s="30">
        <v>3.5</v>
      </c>
      <c r="H1953" t="s">
        <v>317</v>
      </c>
      <c r="J1953" t="s">
        <v>15</v>
      </c>
      <c r="K1953" t="s">
        <v>307</v>
      </c>
      <c r="L1953" s="26">
        <v>26073225</v>
      </c>
      <c r="M1953">
        <v>243</v>
      </c>
    </row>
    <row r="1954" spans="1:13" x14ac:dyDescent="0.25">
      <c r="A1954" t="s">
        <v>101</v>
      </c>
      <c r="B1954" s="25">
        <v>45079</v>
      </c>
      <c r="C1954" t="s">
        <v>257</v>
      </c>
      <c r="D1954" t="s">
        <v>32</v>
      </c>
      <c r="E1954" t="s">
        <v>27</v>
      </c>
      <c r="F1954" t="s">
        <v>258</v>
      </c>
      <c r="G1954" s="30">
        <v>3.5</v>
      </c>
      <c r="H1954" t="s">
        <v>317</v>
      </c>
      <c r="J1954" t="s">
        <v>15</v>
      </c>
      <c r="K1954" t="s">
        <v>307</v>
      </c>
      <c r="L1954" s="26">
        <v>536361.75</v>
      </c>
      <c r="M1954">
        <v>9</v>
      </c>
    </row>
    <row r="1955" spans="1:13" x14ac:dyDescent="0.25">
      <c r="A1955" t="s">
        <v>172</v>
      </c>
      <c r="B1955" s="25">
        <v>45485</v>
      </c>
      <c r="C1955" t="s">
        <v>257</v>
      </c>
      <c r="D1955" t="s">
        <v>32</v>
      </c>
      <c r="E1955" t="s">
        <v>27</v>
      </c>
      <c r="F1955" t="s">
        <v>258</v>
      </c>
      <c r="G1955" s="30">
        <v>3.5</v>
      </c>
      <c r="H1955" t="s">
        <v>317</v>
      </c>
      <c r="J1955" t="s">
        <v>15</v>
      </c>
      <c r="K1955" t="s">
        <v>307</v>
      </c>
      <c r="L1955" s="26">
        <v>1861600</v>
      </c>
      <c r="M1955">
        <v>36</v>
      </c>
    </row>
    <row r="1956" spans="1:13" x14ac:dyDescent="0.25">
      <c r="A1956" t="s">
        <v>83</v>
      </c>
      <c r="B1956" s="25">
        <v>45468</v>
      </c>
      <c r="C1956" t="s">
        <v>257</v>
      </c>
      <c r="D1956" t="s">
        <v>32</v>
      </c>
      <c r="E1956" t="s">
        <v>27</v>
      </c>
      <c r="G1956" s="30">
        <v>3.5</v>
      </c>
      <c r="H1956" t="s">
        <v>317</v>
      </c>
      <c r="J1956" t="s">
        <v>15</v>
      </c>
      <c r="K1956" t="s">
        <v>307</v>
      </c>
      <c r="L1956" s="26">
        <v>3878280</v>
      </c>
      <c r="M1956">
        <v>221</v>
      </c>
    </row>
    <row r="1957" spans="1:13" x14ac:dyDescent="0.25">
      <c r="A1957" t="s">
        <v>205</v>
      </c>
      <c r="B1957" s="25">
        <v>45566</v>
      </c>
      <c r="C1957" t="s">
        <v>257</v>
      </c>
      <c r="D1957" t="s">
        <v>32</v>
      </c>
      <c r="E1957" t="s">
        <v>27</v>
      </c>
      <c r="F1957" t="s">
        <v>258</v>
      </c>
      <c r="G1957" s="30">
        <v>3.5</v>
      </c>
      <c r="H1957" t="s">
        <v>317</v>
      </c>
      <c r="J1957" t="s">
        <v>15</v>
      </c>
      <c r="K1957" t="s">
        <v>307</v>
      </c>
      <c r="L1957" s="26">
        <v>7294765</v>
      </c>
      <c r="M1957">
        <v>169</v>
      </c>
    </row>
    <row r="1958" spans="1:13" x14ac:dyDescent="0.25">
      <c r="A1958" t="s">
        <v>54</v>
      </c>
      <c r="B1958" s="25">
        <v>45401</v>
      </c>
      <c r="C1958" t="s">
        <v>257</v>
      </c>
      <c r="D1958" t="s">
        <v>32</v>
      </c>
      <c r="E1958" t="s">
        <v>27</v>
      </c>
      <c r="G1958" s="30">
        <v>3.5</v>
      </c>
      <c r="H1958" t="s">
        <v>317</v>
      </c>
      <c r="J1958" t="s">
        <v>15</v>
      </c>
      <c r="K1958" t="s">
        <v>307</v>
      </c>
      <c r="L1958" s="26">
        <v>7829940</v>
      </c>
      <c r="M1958">
        <v>844</v>
      </c>
    </row>
    <row r="1959" spans="1:13" x14ac:dyDescent="0.25">
      <c r="A1959" t="s">
        <v>164</v>
      </c>
      <c r="B1959" s="25">
        <v>45478</v>
      </c>
      <c r="C1959" t="s">
        <v>257</v>
      </c>
      <c r="D1959" t="s">
        <v>32</v>
      </c>
      <c r="E1959" t="s">
        <v>27</v>
      </c>
      <c r="G1959" s="30">
        <v>3.5</v>
      </c>
      <c r="H1959" t="s">
        <v>317</v>
      </c>
      <c r="J1959" t="s">
        <v>15</v>
      </c>
      <c r="K1959" t="s">
        <v>307</v>
      </c>
      <c r="L1959" s="26">
        <v>3421800</v>
      </c>
      <c r="M1959">
        <v>852</v>
      </c>
    </row>
    <row r="1960" spans="1:13" x14ac:dyDescent="0.25">
      <c r="A1960" t="s">
        <v>54</v>
      </c>
      <c r="B1960" s="25">
        <v>45401</v>
      </c>
      <c r="C1960" t="s">
        <v>257</v>
      </c>
      <c r="D1960" t="s">
        <v>32</v>
      </c>
      <c r="E1960" t="s">
        <v>27</v>
      </c>
      <c r="F1960" t="s">
        <v>258</v>
      </c>
      <c r="G1960" s="30">
        <v>3.5</v>
      </c>
      <c r="H1960" t="s">
        <v>317</v>
      </c>
      <c r="J1960" t="s">
        <v>15</v>
      </c>
      <c r="K1960" t="s">
        <v>307</v>
      </c>
      <c r="L1960" s="26">
        <v>25289130</v>
      </c>
      <c r="M1960">
        <v>381</v>
      </c>
    </row>
    <row r="1961" spans="1:13" x14ac:dyDescent="0.25">
      <c r="A1961" t="s">
        <v>69</v>
      </c>
      <c r="B1961" s="25">
        <v>45328</v>
      </c>
      <c r="C1961" t="s">
        <v>257</v>
      </c>
      <c r="D1961" t="s">
        <v>32</v>
      </c>
      <c r="E1961" t="s">
        <v>27</v>
      </c>
      <c r="F1961" t="s">
        <v>258</v>
      </c>
      <c r="G1961" s="30">
        <v>3.5</v>
      </c>
      <c r="H1961" t="s">
        <v>317</v>
      </c>
      <c r="J1961" t="s">
        <v>15</v>
      </c>
      <c r="K1961" t="s">
        <v>307</v>
      </c>
      <c r="L1961" s="26">
        <v>19668300</v>
      </c>
      <c r="M1961">
        <v>196</v>
      </c>
    </row>
    <row r="1962" spans="1:13" x14ac:dyDescent="0.25">
      <c r="A1962" t="s">
        <v>209</v>
      </c>
      <c r="B1962" s="25">
        <v>45572</v>
      </c>
      <c r="C1962" t="s">
        <v>257</v>
      </c>
      <c r="D1962" t="s">
        <v>32</v>
      </c>
      <c r="E1962" t="s">
        <v>27</v>
      </c>
      <c r="F1962" t="s">
        <v>258</v>
      </c>
      <c r="G1962" s="30">
        <v>3.5</v>
      </c>
      <c r="H1962" t="s">
        <v>317</v>
      </c>
      <c r="J1962" t="s">
        <v>15</v>
      </c>
      <c r="K1962" t="s">
        <v>307</v>
      </c>
      <c r="L1962" s="26">
        <v>1895375</v>
      </c>
      <c r="M1962">
        <v>11</v>
      </c>
    </row>
    <row r="1963" spans="1:13" x14ac:dyDescent="0.25">
      <c r="A1963" t="s">
        <v>63</v>
      </c>
      <c r="B1963" s="25">
        <v>45344</v>
      </c>
      <c r="C1963" t="s">
        <v>257</v>
      </c>
      <c r="D1963" t="s">
        <v>32</v>
      </c>
      <c r="E1963" t="s">
        <v>27</v>
      </c>
      <c r="G1963" s="30">
        <v>3.5</v>
      </c>
      <c r="H1963" t="s">
        <v>317</v>
      </c>
      <c r="J1963" t="s">
        <v>15</v>
      </c>
      <c r="K1963" t="s">
        <v>307</v>
      </c>
      <c r="L1963" s="26">
        <v>3315500</v>
      </c>
      <c r="M1963">
        <v>111</v>
      </c>
    </row>
    <row r="1964" spans="1:13" x14ac:dyDescent="0.25">
      <c r="A1964" t="s">
        <v>83</v>
      </c>
      <c r="B1964" s="25">
        <v>45468</v>
      </c>
      <c r="C1964" t="s">
        <v>257</v>
      </c>
      <c r="D1964" t="s">
        <v>32</v>
      </c>
      <c r="E1964" t="s">
        <v>27</v>
      </c>
      <c r="F1964" t="s">
        <v>258</v>
      </c>
      <c r="G1964" s="30">
        <v>3.5</v>
      </c>
      <c r="H1964" t="s">
        <v>317</v>
      </c>
      <c r="J1964" t="s">
        <v>15</v>
      </c>
      <c r="K1964" t="s">
        <v>307</v>
      </c>
      <c r="L1964" s="26">
        <v>25401600</v>
      </c>
      <c r="M1964">
        <v>113</v>
      </c>
    </row>
    <row r="1965" spans="1:13" x14ac:dyDescent="0.25">
      <c r="A1965" t="s">
        <v>77</v>
      </c>
      <c r="B1965" s="25">
        <v>45267</v>
      </c>
      <c r="C1965" t="s">
        <v>257</v>
      </c>
      <c r="D1965" t="s">
        <v>32</v>
      </c>
      <c r="E1965" t="s">
        <v>27</v>
      </c>
      <c r="G1965" s="30">
        <v>3.5</v>
      </c>
      <c r="H1965" t="s">
        <v>317</v>
      </c>
      <c r="J1965" t="s">
        <v>15</v>
      </c>
      <c r="K1965" t="s">
        <v>307</v>
      </c>
      <c r="L1965" s="26">
        <v>3532200</v>
      </c>
      <c r="M1965">
        <v>77</v>
      </c>
    </row>
    <row r="1966" spans="1:13" x14ac:dyDescent="0.25">
      <c r="A1966" t="s">
        <v>50</v>
      </c>
      <c r="B1966" s="25">
        <v>45408</v>
      </c>
      <c r="C1966" t="s">
        <v>257</v>
      </c>
      <c r="D1966" t="s">
        <v>32</v>
      </c>
      <c r="E1966" t="s">
        <v>27</v>
      </c>
      <c r="F1966" t="s">
        <v>258</v>
      </c>
      <c r="G1966" s="30">
        <v>3.5</v>
      </c>
      <c r="H1966" t="s">
        <v>317</v>
      </c>
      <c r="J1966" t="s">
        <v>15</v>
      </c>
      <c r="K1966" t="s">
        <v>307</v>
      </c>
      <c r="L1966" s="26">
        <v>29207500</v>
      </c>
      <c r="M1966">
        <v>1031</v>
      </c>
    </row>
    <row r="1967" spans="1:13" x14ac:dyDescent="0.25">
      <c r="A1967" t="s">
        <v>104</v>
      </c>
      <c r="B1967" s="25">
        <v>45041</v>
      </c>
      <c r="C1967" t="s">
        <v>257</v>
      </c>
      <c r="D1967" t="s">
        <v>32</v>
      </c>
      <c r="E1967" t="s">
        <v>27</v>
      </c>
      <c r="F1967" t="s">
        <v>258</v>
      </c>
      <c r="G1967" s="30">
        <v>3.5</v>
      </c>
      <c r="H1967" t="s">
        <v>317</v>
      </c>
      <c r="J1967" t="s">
        <v>15</v>
      </c>
      <c r="K1967" t="s">
        <v>307</v>
      </c>
      <c r="L1967" s="26">
        <v>907946.4</v>
      </c>
      <c r="M1967">
        <v>16</v>
      </c>
    </row>
    <row r="1968" spans="1:13" x14ac:dyDescent="0.25">
      <c r="A1968" t="s">
        <v>66</v>
      </c>
      <c r="B1968" s="25">
        <v>45335</v>
      </c>
      <c r="C1968" t="s">
        <v>257</v>
      </c>
      <c r="D1968" t="s">
        <v>32</v>
      </c>
      <c r="E1968" t="s">
        <v>27</v>
      </c>
      <c r="F1968" t="s">
        <v>258</v>
      </c>
      <c r="G1968" s="30">
        <v>3.5</v>
      </c>
      <c r="H1968" t="s">
        <v>317</v>
      </c>
      <c r="J1968" t="s">
        <v>15</v>
      </c>
      <c r="K1968" t="s">
        <v>307</v>
      </c>
      <c r="L1968" s="26">
        <v>12181500</v>
      </c>
      <c r="M1968">
        <v>747</v>
      </c>
    </row>
    <row r="1969" spans="1:13" x14ac:dyDescent="0.25">
      <c r="A1969" t="s">
        <v>54</v>
      </c>
      <c r="B1969" s="25">
        <v>45212</v>
      </c>
      <c r="C1969" t="s">
        <v>257</v>
      </c>
      <c r="D1969" t="s">
        <v>32</v>
      </c>
      <c r="E1969" t="s">
        <v>27</v>
      </c>
      <c r="G1969" s="30">
        <v>3.5</v>
      </c>
      <c r="H1969" t="s">
        <v>317</v>
      </c>
      <c r="J1969" t="s">
        <v>15</v>
      </c>
      <c r="K1969" t="s">
        <v>307</v>
      </c>
      <c r="L1969" s="26">
        <v>7332660</v>
      </c>
      <c r="M1969">
        <v>1320</v>
      </c>
    </row>
    <row r="1970" spans="1:13" x14ac:dyDescent="0.25">
      <c r="A1970" t="s">
        <v>86</v>
      </c>
      <c r="B1970" s="25">
        <v>45251</v>
      </c>
      <c r="C1970" t="s">
        <v>257</v>
      </c>
      <c r="D1970" t="s">
        <v>32</v>
      </c>
      <c r="E1970" t="s">
        <v>27</v>
      </c>
      <c r="F1970" t="s">
        <v>258</v>
      </c>
      <c r="G1970" s="30">
        <v>3.5</v>
      </c>
      <c r="H1970" t="s">
        <v>317</v>
      </c>
      <c r="J1970" t="s">
        <v>15</v>
      </c>
      <c r="K1970" t="s">
        <v>307</v>
      </c>
      <c r="L1970" s="26">
        <v>6556750</v>
      </c>
      <c r="M1970">
        <v>52</v>
      </c>
    </row>
    <row r="1971" spans="1:13" x14ac:dyDescent="0.25">
      <c r="A1971" t="s">
        <v>104</v>
      </c>
      <c r="B1971" s="25">
        <v>45041</v>
      </c>
      <c r="C1971" t="s">
        <v>257</v>
      </c>
      <c r="D1971" t="s">
        <v>32</v>
      </c>
      <c r="E1971" t="s">
        <v>27</v>
      </c>
      <c r="G1971" s="30">
        <v>3.5</v>
      </c>
      <c r="H1971" t="s">
        <v>317</v>
      </c>
      <c r="J1971" t="s">
        <v>15</v>
      </c>
      <c r="K1971" t="s">
        <v>307</v>
      </c>
      <c r="L1971" s="26">
        <v>417140.4</v>
      </c>
      <c r="M1971">
        <v>15</v>
      </c>
    </row>
    <row r="1972" spans="1:13" x14ac:dyDescent="0.25">
      <c r="A1972" t="s">
        <v>50</v>
      </c>
      <c r="B1972" s="25">
        <v>45408</v>
      </c>
      <c r="C1972" t="s">
        <v>257</v>
      </c>
      <c r="D1972" t="s">
        <v>32</v>
      </c>
      <c r="E1972" t="s">
        <v>27</v>
      </c>
      <c r="G1972" s="30">
        <v>3.5</v>
      </c>
      <c r="H1972" t="s">
        <v>317</v>
      </c>
      <c r="J1972" t="s">
        <v>15</v>
      </c>
      <c r="K1972" t="s">
        <v>307</v>
      </c>
      <c r="L1972" s="26">
        <v>12507500</v>
      </c>
      <c r="M1972">
        <v>2304</v>
      </c>
    </row>
    <row r="1973" spans="1:13" x14ac:dyDescent="0.25">
      <c r="A1973" t="s">
        <v>101</v>
      </c>
      <c r="B1973" s="25">
        <v>45079</v>
      </c>
      <c r="C1973" t="s">
        <v>257</v>
      </c>
      <c r="D1973" t="s">
        <v>32</v>
      </c>
      <c r="E1973" t="s">
        <v>27</v>
      </c>
      <c r="G1973" s="30">
        <v>3.5</v>
      </c>
      <c r="H1973" t="s">
        <v>317</v>
      </c>
      <c r="J1973" t="s">
        <v>15</v>
      </c>
      <c r="K1973" t="s">
        <v>307</v>
      </c>
      <c r="L1973" s="26">
        <v>277749</v>
      </c>
      <c r="M1973">
        <v>8</v>
      </c>
    </row>
    <row r="1974" spans="1:13" x14ac:dyDescent="0.25">
      <c r="A1974" t="s">
        <v>63</v>
      </c>
      <c r="B1974" s="25">
        <v>45344</v>
      </c>
      <c r="C1974" t="s">
        <v>257</v>
      </c>
      <c r="D1974" t="s">
        <v>32</v>
      </c>
      <c r="E1974" t="s">
        <v>27</v>
      </c>
      <c r="F1974" t="s">
        <v>258</v>
      </c>
      <c r="G1974" s="30">
        <v>3.5</v>
      </c>
      <c r="H1974" t="s">
        <v>317</v>
      </c>
      <c r="J1974" t="s">
        <v>15</v>
      </c>
      <c r="K1974" t="s">
        <v>307</v>
      </c>
      <c r="L1974" s="26">
        <v>15942900</v>
      </c>
      <c r="M1974">
        <v>66</v>
      </c>
    </row>
    <row r="1975" spans="1:13" x14ac:dyDescent="0.25">
      <c r="A1975" t="s">
        <v>83</v>
      </c>
      <c r="B1975" s="25">
        <v>45252</v>
      </c>
      <c r="C1975" t="s">
        <v>257</v>
      </c>
      <c r="D1975" t="s">
        <v>32</v>
      </c>
      <c r="E1975" t="s">
        <v>27</v>
      </c>
      <c r="G1975" s="30">
        <v>3.5</v>
      </c>
      <c r="H1975" t="s">
        <v>317</v>
      </c>
      <c r="J1975" t="s">
        <v>15</v>
      </c>
      <c r="K1975" t="s">
        <v>307</v>
      </c>
      <c r="L1975" s="26">
        <v>7848500</v>
      </c>
      <c r="M1975">
        <v>562</v>
      </c>
    </row>
    <row r="1976" spans="1:13" x14ac:dyDescent="0.25">
      <c r="A1976" t="s">
        <v>164</v>
      </c>
      <c r="B1976" s="25">
        <v>45478</v>
      </c>
      <c r="C1976" t="s">
        <v>257</v>
      </c>
      <c r="D1976" t="s">
        <v>32</v>
      </c>
      <c r="E1976" t="s">
        <v>27</v>
      </c>
      <c r="F1976" t="s">
        <v>258</v>
      </c>
      <c r="G1976" s="30">
        <v>3.5</v>
      </c>
      <c r="H1976" t="s">
        <v>317</v>
      </c>
      <c r="J1976" t="s">
        <v>15</v>
      </c>
      <c r="K1976" t="s">
        <v>307</v>
      </c>
      <c r="L1976" s="26">
        <v>99067200</v>
      </c>
      <c r="M1976">
        <v>190</v>
      </c>
    </row>
    <row r="1977" spans="1:13" x14ac:dyDescent="0.25">
      <c r="A1977" t="s">
        <v>209</v>
      </c>
      <c r="B1977" s="25">
        <v>45572</v>
      </c>
      <c r="C1977" t="s">
        <v>257</v>
      </c>
      <c r="D1977" t="s">
        <v>32</v>
      </c>
      <c r="E1977" t="s">
        <v>27</v>
      </c>
      <c r="G1977" s="30">
        <v>3.5</v>
      </c>
      <c r="H1977" t="s">
        <v>317</v>
      </c>
      <c r="J1977" t="s">
        <v>15</v>
      </c>
      <c r="K1977" t="s">
        <v>307</v>
      </c>
      <c r="L1977" s="26">
        <v>285000</v>
      </c>
      <c r="M1977">
        <v>23</v>
      </c>
    </row>
    <row r="1978" spans="1:13" x14ac:dyDescent="0.25">
      <c r="A1978" t="s">
        <v>83</v>
      </c>
      <c r="B1978" s="25">
        <v>45252</v>
      </c>
      <c r="C1978" t="s">
        <v>257</v>
      </c>
      <c r="D1978" t="s">
        <v>32</v>
      </c>
      <c r="E1978" t="s">
        <v>27</v>
      </c>
      <c r="F1978" t="s">
        <v>258</v>
      </c>
      <c r="G1978" s="30">
        <v>3.5</v>
      </c>
      <c r="H1978" t="s">
        <v>317</v>
      </c>
      <c r="J1978" t="s">
        <v>15</v>
      </c>
      <c r="K1978" t="s">
        <v>307</v>
      </c>
      <c r="L1978" s="26">
        <v>36231250</v>
      </c>
      <c r="M1978">
        <v>305</v>
      </c>
    </row>
    <row r="1979" spans="1:13" x14ac:dyDescent="0.25">
      <c r="A1979" t="s">
        <v>74</v>
      </c>
      <c r="B1979" s="25">
        <v>45275</v>
      </c>
      <c r="C1979" t="s">
        <v>257</v>
      </c>
      <c r="D1979" t="s">
        <v>32</v>
      </c>
      <c r="E1979" t="s">
        <v>27</v>
      </c>
      <c r="G1979" s="30">
        <v>3.5</v>
      </c>
      <c r="H1979" t="s">
        <v>317</v>
      </c>
      <c r="J1979" t="s">
        <v>15</v>
      </c>
      <c r="K1979" t="s">
        <v>307</v>
      </c>
      <c r="L1979" s="26">
        <v>20310150</v>
      </c>
      <c r="M1979">
        <v>663</v>
      </c>
    </row>
    <row r="1980" spans="1:13" x14ac:dyDescent="0.25">
      <c r="A1980" t="s">
        <v>60</v>
      </c>
      <c r="B1980" s="25">
        <v>45380</v>
      </c>
      <c r="C1980" t="s">
        <v>257</v>
      </c>
      <c r="D1980" t="s">
        <v>32</v>
      </c>
      <c r="E1980" t="s">
        <v>27</v>
      </c>
      <c r="G1980" s="30">
        <v>3.5</v>
      </c>
      <c r="H1980" t="s">
        <v>317</v>
      </c>
      <c r="J1980" t="s">
        <v>15</v>
      </c>
      <c r="K1980" t="s">
        <v>307</v>
      </c>
      <c r="L1980" s="26">
        <v>13766375</v>
      </c>
      <c r="M1980">
        <v>1614</v>
      </c>
    </row>
    <row r="1981" spans="1:13" x14ac:dyDescent="0.25">
      <c r="A1981" t="s">
        <v>92</v>
      </c>
      <c r="B1981" s="25">
        <v>45198</v>
      </c>
      <c r="C1981" t="s">
        <v>257</v>
      </c>
      <c r="D1981" t="s">
        <v>32</v>
      </c>
      <c r="E1981" t="s">
        <v>27</v>
      </c>
      <c r="F1981" t="s">
        <v>258</v>
      </c>
      <c r="G1981" s="30">
        <v>3.5</v>
      </c>
      <c r="H1981" t="s">
        <v>317</v>
      </c>
      <c r="J1981" t="s">
        <v>15</v>
      </c>
      <c r="K1981" t="s">
        <v>307</v>
      </c>
      <c r="L1981" s="26">
        <v>66771147.600000001</v>
      </c>
      <c r="M1981">
        <v>276</v>
      </c>
    </row>
    <row r="1982" spans="1:13" x14ac:dyDescent="0.25">
      <c r="A1982" t="s">
        <v>69</v>
      </c>
      <c r="B1982" s="25">
        <v>45328</v>
      </c>
      <c r="C1982" t="s">
        <v>257</v>
      </c>
      <c r="D1982" t="s">
        <v>32</v>
      </c>
      <c r="E1982" t="s">
        <v>27</v>
      </c>
      <c r="G1982" s="30">
        <v>3.5</v>
      </c>
      <c r="H1982" t="s">
        <v>317</v>
      </c>
      <c r="J1982" t="s">
        <v>15</v>
      </c>
      <c r="K1982" t="s">
        <v>307</v>
      </c>
      <c r="L1982" s="26">
        <v>6432875</v>
      </c>
      <c r="M1982">
        <v>598</v>
      </c>
    </row>
    <row r="1983" spans="1:13" x14ac:dyDescent="0.25">
      <c r="A1983" t="s">
        <v>172</v>
      </c>
      <c r="B1983" s="25">
        <v>45485</v>
      </c>
      <c r="C1983" t="s">
        <v>257</v>
      </c>
      <c r="D1983" t="s">
        <v>32</v>
      </c>
      <c r="E1983" t="s">
        <v>27</v>
      </c>
      <c r="G1983" s="30">
        <v>3.5</v>
      </c>
      <c r="H1983" t="s">
        <v>317</v>
      </c>
      <c r="J1983" t="s">
        <v>15</v>
      </c>
      <c r="K1983" t="s">
        <v>307</v>
      </c>
      <c r="L1983" s="26">
        <v>13858000</v>
      </c>
      <c r="M1983">
        <v>110</v>
      </c>
    </row>
    <row r="1984" spans="1:13" x14ac:dyDescent="0.25">
      <c r="A1984" t="s">
        <v>211</v>
      </c>
      <c r="B1984" s="25">
        <v>45582</v>
      </c>
      <c r="C1984" t="s">
        <v>257</v>
      </c>
      <c r="D1984" t="s">
        <v>32</v>
      </c>
      <c r="E1984" t="s">
        <v>27</v>
      </c>
      <c r="G1984" s="30">
        <v>3.5</v>
      </c>
      <c r="H1984" t="s">
        <v>317</v>
      </c>
      <c r="J1984" t="s">
        <v>15</v>
      </c>
      <c r="K1984" t="s">
        <v>307</v>
      </c>
      <c r="L1984" s="26">
        <v>2122400</v>
      </c>
      <c r="M1984">
        <v>503</v>
      </c>
    </row>
    <row r="1985" spans="1:13" x14ac:dyDescent="0.25">
      <c r="A1985" t="s">
        <v>30</v>
      </c>
      <c r="B1985" s="25">
        <v>45447</v>
      </c>
      <c r="C1985" t="s">
        <v>257</v>
      </c>
      <c r="D1985" t="s">
        <v>32</v>
      </c>
      <c r="E1985" t="s">
        <v>27</v>
      </c>
      <c r="F1985" t="s">
        <v>258</v>
      </c>
      <c r="G1985" s="30">
        <v>3.5</v>
      </c>
      <c r="H1985" t="s">
        <v>317</v>
      </c>
      <c r="J1985" t="s">
        <v>15</v>
      </c>
      <c r="K1985" t="s">
        <v>307</v>
      </c>
      <c r="L1985" s="26">
        <v>4998300</v>
      </c>
      <c r="M1985">
        <v>170</v>
      </c>
    </row>
    <row r="1986" spans="1:13" x14ac:dyDescent="0.25">
      <c r="A1986" t="s">
        <v>57</v>
      </c>
      <c r="B1986" s="25">
        <v>45394</v>
      </c>
      <c r="C1986" t="s">
        <v>257</v>
      </c>
      <c r="D1986" t="s">
        <v>32</v>
      </c>
      <c r="E1986" t="s">
        <v>27</v>
      </c>
      <c r="F1986" t="s">
        <v>258</v>
      </c>
      <c r="G1986" s="30">
        <v>3.5</v>
      </c>
      <c r="H1986" t="s">
        <v>317</v>
      </c>
      <c r="J1986" t="s">
        <v>15</v>
      </c>
      <c r="K1986" t="s">
        <v>307</v>
      </c>
      <c r="L1986" s="26">
        <v>23904200</v>
      </c>
      <c r="M1986">
        <v>450</v>
      </c>
    </row>
    <row r="1987" spans="1:13" x14ac:dyDescent="0.25">
      <c r="A1987" t="s">
        <v>60</v>
      </c>
      <c r="B1987" s="25">
        <v>45380</v>
      </c>
      <c r="C1987" t="s">
        <v>257</v>
      </c>
      <c r="D1987" t="s">
        <v>32</v>
      </c>
      <c r="E1987" t="s">
        <v>27</v>
      </c>
      <c r="F1987" t="s">
        <v>258</v>
      </c>
      <c r="G1987" s="30">
        <v>3.5</v>
      </c>
      <c r="H1987" t="s">
        <v>317</v>
      </c>
      <c r="J1987" t="s">
        <v>15</v>
      </c>
      <c r="K1987" t="s">
        <v>307</v>
      </c>
      <c r="L1987" s="26">
        <v>29473500</v>
      </c>
      <c r="M1987">
        <v>711</v>
      </c>
    </row>
    <row r="1988" spans="1:13" x14ac:dyDescent="0.25">
      <c r="A1988" t="s">
        <v>54</v>
      </c>
      <c r="B1988" s="25">
        <v>45212</v>
      </c>
      <c r="C1988" t="s">
        <v>257</v>
      </c>
      <c r="D1988" t="s">
        <v>32</v>
      </c>
      <c r="E1988" t="s">
        <v>27</v>
      </c>
      <c r="F1988" t="s">
        <v>258</v>
      </c>
      <c r="G1988" s="30">
        <v>3.5</v>
      </c>
      <c r="H1988" t="s">
        <v>317</v>
      </c>
      <c r="J1988" t="s">
        <v>15</v>
      </c>
      <c r="K1988" t="s">
        <v>307</v>
      </c>
      <c r="L1988" s="26">
        <v>13086567</v>
      </c>
      <c r="M1988">
        <v>740</v>
      </c>
    </row>
    <row r="1989" spans="1:13" x14ac:dyDescent="0.25">
      <c r="A1989" t="s">
        <v>72</v>
      </c>
      <c r="B1989" s="25">
        <v>45288</v>
      </c>
      <c r="C1989" t="s">
        <v>257</v>
      </c>
      <c r="D1989" t="s">
        <v>32</v>
      </c>
      <c r="E1989" t="s">
        <v>27</v>
      </c>
      <c r="F1989" t="s">
        <v>258</v>
      </c>
      <c r="G1989" s="30">
        <v>3.5</v>
      </c>
      <c r="H1989" t="s">
        <v>317</v>
      </c>
      <c r="J1989" t="s">
        <v>15</v>
      </c>
      <c r="K1989" t="s">
        <v>307</v>
      </c>
      <c r="L1989" s="26">
        <v>1275500</v>
      </c>
      <c r="M1989">
        <v>18</v>
      </c>
    </row>
    <row r="1990" spans="1:13" x14ac:dyDescent="0.25">
      <c r="A1990" t="s">
        <v>57</v>
      </c>
      <c r="B1990" s="25">
        <v>45394</v>
      </c>
      <c r="C1990" t="s">
        <v>257</v>
      </c>
      <c r="D1990" t="s">
        <v>32</v>
      </c>
      <c r="E1990" t="s">
        <v>27</v>
      </c>
      <c r="G1990" s="30">
        <v>3.5</v>
      </c>
      <c r="H1990" t="s">
        <v>317</v>
      </c>
      <c r="J1990" t="s">
        <v>15</v>
      </c>
      <c r="K1990" t="s">
        <v>307</v>
      </c>
      <c r="L1990" s="26">
        <v>5609450</v>
      </c>
      <c r="M1990">
        <v>736</v>
      </c>
    </row>
    <row r="1991" spans="1:13" x14ac:dyDescent="0.25">
      <c r="A1991" t="s">
        <v>72</v>
      </c>
      <c r="B1991" s="25">
        <v>45288</v>
      </c>
      <c r="C1991" t="s">
        <v>257</v>
      </c>
      <c r="D1991" t="s">
        <v>32</v>
      </c>
      <c r="E1991" t="s">
        <v>27</v>
      </c>
      <c r="G1991" s="30">
        <v>3.5</v>
      </c>
      <c r="H1991" t="s">
        <v>317</v>
      </c>
      <c r="J1991" t="s">
        <v>15</v>
      </c>
      <c r="K1991" t="s">
        <v>307</v>
      </c>
      <c r="L1991" s="26">
        <v>594750</v>
      </c>
      <c r="M1991">
        <v>27</v>
      </c>
    </row>
    <row r="1992" spans="1:13" x14ac:dyDescent="0.25">
      <c r="A1992" t="s">
        <v>74</v>
      </c>
      <c r="B1992" s="25">
        <v>45275</v>
      </c>
      <c r="C1992" t="s">
        <v>257</v>
      </c>
      <c r="D1992" t="s">
        <v>32</v>
      </c>
      <c r="E1992" t="s">
        <v>27</v>
      </c>
      <c r="F1992" t="s">
        <v>258</v>
      </c>
      <c r="G1992" s="30">
        <v>3.5</v>
      </c>
      <c r="H1992" t="s">
        <v>317</v>
      </c>
      <c r="J1992" t="s">
        <v>15</v>
      </c>
      <c r="K1992" t="s">
        <v>307</v>
      </c>
      <c r="L1992" s="26">
        <v>62591050</v>
      </c>
      <c r="M1992">
        <v>373</v>
      </c>
    </row>
    <row r="1993" spans="1:13" x14ac:dyDescent="0.25">
      <c r="A1993" t="s">
        <v>66</v>
      </c>
      <c r="B1993" s="25">
        <v>45335</v>
      </c>
      <c r="C1993" t="s">
        <v>257</v>
      </c>
      <c r="D1993" t="s">
        <v>32</v>
      </c>
      <c r="E1993" t="s">
        <v>27</v>
      </c>
      <c r="G1993" s="30">
        <v>3.5</v>
      </c>
      <c r="H1993" t="s">
        <v>317</v>
      </c>
      <c r="J1993" t="s">
        <v>15</v>
      </c>
      <c r="K1993" t="s">
        <v>307</v>
      </c>
      <c r="L1993" s="26">
        <v>12460500</v>
      </c>
      <c r="M1993">
        <v>1324</v>
      </c>
    </row>
    <row r="1994" spans="1:13" x14ac:dyDescent="0.25">
      <c r="A1994" t="s">
        <v>217</v>
      </c>
      <c r="B1994" s="25">
        <v>45595</v>
      </c>
      <c r="C1994" t="s">
        <v>257</v>
      </c>
      <c r="D1994" t="s">
        <v>32</v>
      </c>
      <c r="E1994" t="s">
        <v>27</v>
      </c>
      <c r="G1994" s="30">
        <v>3.5</v>
      </c>
      <c r="H1994" t="s">
        <v>317</v>
      </c>
      <c r="J1994" t="s">
        <v>15</v>
      </c>
      <c r="K1994" t="s">
        <v>307</v>
      </c>
      <c r="L1994" s="26">
        <v>9350</v>
      </c>
      <c r="M1994">
        <v>2</v>
      </c>
    </row>
    <row r="1995" spans="1:13" x14ac:dyDescent="0.25">
      <c r="A1995" t="s">
        <v>164</v>
      </c>
      <c r="B1995" s="25">
        <v>45478</v>
      </c>
      <c r="C1995" t="s">
        <v>257</v>
      </c>
      <c r="D1995" t="s">
        <v>32</v>
      </c>
      <c r="E1995" t="s">
        <v>27</v>
      </c>
      <c r="F1995" t="s">
        <v>258</v>
      </c>
      <c r="G1995" s="30">
        <v>3.6</v>
      </c>
      <c r="H1995" t="s">
        <v>317</v>
      </c>
      <c r="I1995">
        <v>3.6</v>
      </c>
      <c r="J1995" t="s">
        <v>228</v>
      </c>
      <c r="K1995" t="s">
        <v>314</v>
      </c>
      <c r="L1995" s="26">
        <v>4372800</v>
      </c>
      <c r="M1995">
        <v>1</v>
      </c>
    </row>
    <row r="1996" spans="1:13" x14ac:dyDescent="0.25">
      <c r="A1996" t="s">
        <v>172</v>
      </c>
      <c r="B1996" s="25">
        <v>45485</v>
      </c>
      <c r="C1996" t="s">
        <v>257</v>
      </c>
      <c r="D1996" t="s">
        <v>32</v>
      </c>
      <c r="E1996" t="s">
        <v>27</v>
      </c>
      <c r="F1996" t="s">
        <v>258</v>
      </c>
      <c r="G1996" s="30">
        <v>3.6</v>
      </c>
      <c r="H1996" t="s">
        <v>317</v>
      </c>
      <c r="I1996">
        <v>3.6</v>
      </c>
      <c r="J1996" t="s">
        <v>228</v>
      </c>
      <c r="K1996" t="s">
        <v>314</v>
      </c>
      <c r="L1996" s="26">
        <v>5964800</v>
      </c>
      <c r="M1996">
        <v>1</v>
      </c>
    </row>
    <row r="1997" spans="1:13" x14ac:dyDescent="0.25">
      <c r="A1997" t="s">
        <v>101</v>
      </c>
      <c r="B1997" s="25">
        <v>45079</v>
      </c>
      <c r="C1997" t="s">
        <v>257</v>
      </c>
      <c r="D1997" t="s">
        <v>32</v>
      </c>
      <c r="E1997" t="s">
        <v>27</v>
      </c>
      <c r="F1997" t="s">
        <v>258</v>
      </c>
      <c r="G1997" s="30">
        <v>3.6</v>
      </c>
      <c r="H1997" t="s">
        <v>317</v>
      </c>
      <c r="J1997" t="s">
        <v>15</v>
      </c>
      <c r="K1997" t="s">
        <v>307</v>
      </c>
      <c r="L1997" s="26">
        <v>3208875.75</v>
      </c>
      <c r="M1997">
        <v>5</v>
      </c>
    </row>
    <row r="1998" spans="1:13" x14ac:dyDescent="0.25">
      <c r="A1998" t="s">
        <v>50</v>
      </c>
      <c r="B1998" s="25">
        <v>45408</v>
      </c>
      <c r="C1998" t="s">
        <v>257</v>
      </c>
      <c r="D1998" t="s">
        <v>32</v>
      </c>
      <c r="E1998" t="s">
        <v>27</v>
      </c>
      <c r="G1998" s="30">
        <v>3.6</v>
      </c>
      <c r="H1998" t="s">
        <v>317</v>
      </c>
      <c r="J1998" t="s">
        <v>15</v>
      </c>
      <c r="K1998" t="s">
        <v>307</v>
      </c>
      <c r="L1998" s="26">
        <v>11887500</v>
      </c>
      <c r="M1998">
        <v>2121</v>
      </c>
    </row>
    <row r="1999" spans="1:13" x14ac:dyDescent="0.25">
      <c r="A1999" t="s">
        <v>72</v>
      </c>
      <c r="B1999" s="25">
        <v>45288</v>
      </c>
      <c r="C1999" t="s">
        <v>257</v>
      </c>
      <c r="D1999" t="s">
        <v>32</v>
      </c>
      <c r="E1999" t="s">
        <v>27</v>
      </c>
      <c r="G1999" s="30">
        <v>3.6</v>
      </c>
      <c r="H1999" t="s">
        <v>317</v>
      </c>
      <c r="J1999" t="s">
        <v>15</v>
      </c>
      <c r="K1999" t="s">
        <v>307</v>
      </c>
      <c r="L1999" s="26">
        <v>319750</v>
      </c>
      <c r="M1999">
        <v>19</v>
      </c>
    </row>
    <row r="2000" spans="1:13" x14ac:dyDescent="0.25">
      <c r="A2000" t="s">
        <v>211</v>
      </c>
      <c r="B2000" s="25">
        <v>45582</v>
      </c>
      <c r="C2000" t="s">
        <v>257</v>
      </c>
      <c r="D2000" t="s">
        <v>32</v>
      </c>
      <c r="E2000" t="s">
        <v>27</v>
      </c>
      <c r="F2000" t="s">
        <v>258</v>
      </c>
      <c r="G2000" s="30">
        <v>3.6</v>
      </c>
      <c r="H2000" t="s">
        <v>317</v>
      </c>
      <c r="J2000" t="s">
        <v>15</v>
      </c>
      <c r="K2000" t="s">
        <v>307</v>
      </c>
      <c r="L2000" s="26">
        <v>8841350</v>
      </c>
      <c r="M2000">
        <v>222</v>
      </c>
    </row>
    <row r="2001" spans="1:13" x14ac:dyDescent="0.25">
      <c r="A2001" t="s">
        <v>66</v>
      </c>
      <c r="B2001" s="25">
        <v>45335</v>
      </c>
      <c r="C2001" t="s">
        <v>257</v>
      </c>
      <c r="D2001" t="s">
        <v>32</v>
      </c>
      <c r="E2001" t="s">
        <v>27</v>
      </c>
      <c r="G2001" s="30">
        <v>3.6</v>
      </c>
      <c r="H2001" t="s">
        <v>317</v>
      </c>
      <c r="J2001" t="s">
        <v>15</v>
      </c>
      <c r="K2001" t="s">
        <v>307</v>
      </c>
      <c r="L2001" s="26">
        <v>9544500</v>
      </c>
      <c r="M2001">
        <v>1025</v>
      </c>
    </row>
    <row r="2002" spans="1:13" x14ac:dyDescent="0.25">
      <c r="A2002" t="s">
        <v>69</v>
      </c>
      <c r="B2002" s="25">
        <v>45328</v>
      </c>
      <c r="C2002" t="s">
        <v>257</v>
      </c>
      <c r="D2002" t="s">
        <v>32</v>
      </c>
      <c r="E2002" t="s">
        <v>27</v>
      </c>
      <c r="G2002" s="30">
        <v>3.6</v>
      </c>
      <c r="H2002" t="s">
        <v>317</v>
      </c>
      <c r="J2002" t="s">
        <v>15</v>
      </c>
      <c r="K2002" t="s">
        <v>307</v>
      </c>
      <c r="L2002" s="26">
        <v>7378660</v>
      </c>
      <c r="M2002">
        <v>434</v>
      </c>
    </row>
    <row r="2003" spans="1:13" x14ac:dyDescent="0.25">
      <c r="A2003" t="s">
        <v>80</v>
      </c>
      <c r="B2003" s="25">
        <v>45260</v>
      </c>
      <c r="C2003" t="s">
        <v>257</v>
      </c>
      <c r="D2003" t="s">
        <v>32</v>
      </c>
      <c r="E2003" t="s">
        <v>27</v>
      </c>
      <c r="F2003" t="s">
        <v>258</v>
      </c>
      <c r="G2003" s="30">
        <v>3.6</v>
      </c>
      <c r="H2003" t="s">
        <v>317</v>
      </c>
      <c r="J2003" t="s">
        <v>15</v>
      </c>
      <c r="K2003" t="s">
        <v>307</v>
      </c>
      <c r="L2003" s="26">
        <v>24300900</v>
      </c>
      <c r="M2003">
        <v>133</v>
      </c>
    </row>
    <row r="2004" spans="1:13" x14ac:dyDescent="0.25">
      <c r="A2004" t="s">
        <v>30</v>
      </c>
      <c r="B2004" s="25">
        <v>45447</v>
      </c>
      <c r="C2004" t="s">
        <v>257</v>
      </c>
      <c r="D2004" t="s">
        <v>32</v>
      </c>
      <c r="E2004" t="s">
        <v>27</v>
      </c>
      <c r="G2004" s="30">
        <v>3.6</v>
      </c>
      <c r="H2004" t="s">
        <v>317</v>
      </c>
      <c r="J2004" t="s">
        <v>15</v>
      </c>
      <c r="K2004" t="s">
        <v>307</v>
      </c>
      <c r="L2004" s="26">
        <v>5656200</v>
      </c>
      <c r="M2004">
        <v>546</v>
      </c>
    </row>
    <row r="2005" spans="1:13" x14ac:dyDescent="0.25">
      <c r="A2005" t="s">
        <v>175</v>
      </c>
      <c r="B2005" s="25">
        <v>45503</v>
      </c>
      <c r="C2005" t="s">
        <v>257</v>
      </c>
      <c r="D2005" t="s">
        <v>32</v>
      </c>
      <c r="E2005" t="s">
        <v>27</v>
      </c>
      <c r="G2005" s="30">
        <v>3.6</v>
      </c>
      <c r="H2005" t="s">
        <v>317</v>
      </c>
      <c r="J2005" t="s">
        <v>15</v>
      </c>
      <c r="K2005" t="s">
        <v>307</v>
      </c>
      <c r="L2005" s="26">
        <v>51216</v>
      </c>
      <c r="M2005">
        <v>17</v>
      </c>
    </row>
    <row r="2006" spans="1:13" x14ac:dyDescent="0.25">
      <c r="A2006" t="s">
        <v>217</v>
      </c>
      <c r="B2006" s="25">
        <v>45595</v>
      </c>
      <c r="C2006" t="s">
        <v>257</v>
      </c>
      <c r="D2006" t="s">
        <v>32</v>
      </c>
      <c r="E2006" t="s">
        <v>27</v>
      </c>
      <c r="F2006" t="s">
        <v>258</v>
      </c>
      <c r="G2006" s="30">
        <v>3.6</v>
      </c>
      <c r="H2006" t="s">
        <v>317</v>
      </c>
      <c r="J2006" t="s">
        <v>15</v>
      </c>
      <c r="K2006" t="s">
        <v>307</v>
      </c>
      <c r="L2006" s="26">
        <v>68000</v>
      </c>
      <c r="M2006">
        <v>1</v>
      </c>
    </row>
    <row r="2007" spans="1:13" x14ac:dyDescent="0.25">
      <c r="A2007" t="s">
        <v>83</v>
      </c>
      <c r="B2007" s="25">
        <v>45252</v>
      </c>
      <c r="C2007" t="s">
        <v>257</v>
      </c>
      <c r="D2007" t="s">
        <v>32</v>
      </c>
      <c r="E2007" t="s">
        <v>27</v>
      </c>
      <c r="G2007" s="30">
        <v>3.6</v>
      </c>
      <c r="H2007" t="s">
        <v>317</v>
      </c>
      <c r="J2007" t="s">
        <v>15</v>
      </c>
      <c r="K2007" t="s">
        <v>307</v>
      </c>
      <c r="L2007" s="26">
        <v>14757050</v>
      </c>
      <c r="M2007">
        <v>824</v>
      </c>
    </row>
    <row r="2008" spans="1:13" x14ac:dyDescent="0.25">
      <c r="A2008" t="s">
        <v>80</v>
      </c>
      <c r="B2008" s="25">
        <v>45260</v>
      </c>
      <c r="C2008" t="s">
        <v>257</v>
      </c>
      <c r="D2008" t="s">
        <v>32</v>
      </c>
      <c r="E2008" t="s">
        <v>27</v>
      </c>
      <c r="G2008" s="30">
        <v>3.6</v>
      </c>
      <c r="H2008" t="s">
        <v>317</v>
      </c>
      <c r="J2008" t="s">
        <v>15</v>
      </c>
      <c r="K2008" t="s">
        <v>307</v>
      </c>
      <c r="L2008" s="26">
        <v>12959100</v>
      </c>
      <c r="M2008">
        <v>139</v>
      </c>
    </row>
    <row r="2009" spans="1:13" x14ac:dyDescent="0.25">
      <c r="A2009" t="s">
        <v>83</v>
      </c>
      <c r="B2009" s="25">
        <v>45468</v>
      </c>
      <c r="C2009" t="s">
        <v>257</v>
      </c>
      <c r="D2009" t="s">
        <v>32</v>
      </c>
      <c r="E2009" t="s">
        <v>27</v>
      </c>
      <c r="G2009" s="30">
        <v>3.6</v>
      </c>
      <c r="H2009" t="s">
        <v>317</v>
      </c>
      <c r="J2009" t="s">
        <v>15</v>
      </c>
      <c r="K2009" t="s">
        <v>307</v>
      </c>
      <c r="L2009" s="26">
        <v>3653100</v>
      </c>
      <c r="M2009">
        <v>234</v>
      </c>
    </row>
    <row r="2010" spans="1:13" x14ac:dyDescent="0.25">
      <c r="A2010" t="s">
        <v>164</v>
      </c>
      <c r="B2010" s="25">
        <v>45478</v>
      </c>
      <c r="C2010" t="s">
        <v>257</v>
      </c>
      <c r="D2010" t="s">
        <v>32</v>
      </c>
      <c r="E2010" t="s">
        <v>27</v>
      </c>
      <c r="G2010" s="30">
        <v>3.6</v>
      </c>
      <c r="H2010" t="s">
        <v>317</v>
      </c>
      <c r="J2010" t="s">
        <v>15</v>
      </c>
      <c r="K2010" t="s">
        <v>307</v>
      </c>
      <c r="L2010" s="26">
        <v>5283000</v>
      </c>
      <c r="M2010">
        <v>832</v>
      </c>
    </row>
    <row r="2011" spans="1:13" x14ac:dyDescent="0.25">
      <c r="A2011" t="s">
        <v>86</v>
      </c>
      <c r="B2011" s="25">
        <v>45251</v>
      </c>
      <c r="C2011" t="s">
        <v>257</v>
      </c>
      <c r="D2011" t="s">
        <v>32</v>
      </c>
      <c r="E2011" t="s">
        <v>27</v>
      </c>
      <c r="F2011" t="s">
        <v>258</v>
      </c>
      <c r="G2011" s="30">
        <v>3.6</v>
      </c>
      <c r="H2011" t="s">
        <v>317</v>
      </c>
      <c r="J2011" t="s">
        <v>15</v>
      </c>
      <c r="K2011" t="s">
        <v>307</v>
      </c>
      <c r="L2011" s="26">
        <v>5738500</v>
      </c>
      <c r="M2011">
        <v>79</v>
      </c>
    </row>
    <row r="2012" spans="1:13" x14ac:dyDescent="0.25">
      <c r="A2012" t="s">
        <v>57</v>
      </c>
      <c r="B2012" s="25">
        <v>45394</v>
      </c>
      <c r="C2012" t="s">
        <v>257</v>
      </c>
      <c r="D2012" t="s">
        <v>32</v>
      </c>
      <c r="E2012" t="s">
        <v>27</v>
      </c>
      <c r="F2012" t="s">
        <v>258</v>
      </c>
      <c r="G2012" s="30">
        <v>3.6</v>
      </c>
      <c r="H2012" t="s">
        <v>317</v>
      </c>
      <c r="J2012" t="s">
        <v>15</v>
      </c>
      <c r="K2012" t="s">
        <v>307</v>
      </c>
      <c r="L2012" s="26">
        <v>21974850</v>
      </c>
      <c r="M2012">
        <v>322</v>
      </c>
    </row>
    <row r="2013" spans="1:13" x14ac:dyDescent="0.25">
      <c r="A2013" t="s">
        <v>54</v>
      </c>
      <c r="B2013" s="25">
        <v>45212</v>
      </c>
      <c r="C2013" t="s">
        <v>257</v>
      </c>
      <c r="D2013" t="s">
        <v>32</v>
      </c>
      <c r="E2013" t="s">
        <v>27</v>
      </c>
      <c r="F2013" t="s">
        <v>258</v>
      </c>
      <c r="G2013" s="30">
        <v>3.6</v>
      </c>
      <c r="H2013" t="s">
        <v>317</v>
      </c>
      <c r="J2013" t="s">
        <v>15</v>
      </c>
      <c r="K2013" t="s">
        <v>307</v>
      </c>
      <c r="L2013" s="26">
        <v>23883093</v>
      </c>
      <c r="M2013">
        <v>928</v>
      </c>
    </row>
    <row r="2014" spans="1:13" x14ac:dyDescent="0.25">
      <c r="A2014" t="s">
        <v>92</v>
      </c>
      <c r="B2014" s="25">
        <v>45198</v>
      </c>
      <c r="C2014" t="s">
        <v>257</v>
      </c>
      <c r="D2014" t="s">
        <v>32</v>
      </c>
      <c r="E2014" t="s">
        <v>27</v>
      </c>
      <c r="F2014" t="s">
        <v>258</v>
      </c>
      <c r="G2014" s="30">
        <v>3.6</v>
      </c>
      <c r="H2014" t="s">
        <v>317</v>
      </c>
      <c r="J2014" t="s">
        <v>15</v>
      </c>
      <c r="K2014" t="s">
        <v>307</v>
      </c>
      <c r="L2014" s="26">
        <v>81929656.799999997</v>
      </c>
      <c r="M2014">
        <v>168</v>
      </c>
    </row>
    <row r="2015" spans="1:13" x14ac:dyDescent="0.25">
      <c r="A2015" t="s">
        <v>104</v>
      </c>
      <c r="B2015" s="25">
        <v>45041</v>
      </c>
      <c r="C2015" t="s">
        <v>257</v>
      </c>
      <c r="D2015" t="s">
        <v>32</v>
      </c>
      <c r="E2015" t="s">
        <v>27</v>
      </c>
      <c r="G2015" s="30">
        <v>3.6</v>
      </c>
      <c r="H2015" t="s">
        <v>317</v>
      </c>
      <c r="J2015" t="s">
        <v>15</v>
      </c>
      <c r="K2015" t="s">
        <v>307</v>
      </c>
      <c r="L2015" s="26">
        <v>529069.19999999995</v>
      </c>
      <c r="M2015">
        <v>20</v>
      </c>
    </row>
    <row r="2016" spans="1:13" x14ac:dyDescent="0.25">
      <c r="A2016" t="s">
        <v>101</v>
      </c>
      <c r="B2016" s="25">
        <v>45079</v>
      </c>
      <c r="C2016" t="s">
        <v>257</v>
      </c>
      <c r="D2016" t="s">
        <v>32</v>
      </c>
      <c r="E2016" t="s">
        <v>27</v>
      </c>
      <c r="G2016" s="30">
        <v>3.6</v>
      </c>
      <c r="H2016" t="s">
        <v>317</v>
      </c>
      <c r="J2016" t="s">
        <v>15</v>
      </c>
      <c r="K2016" t="s">
        <v>307</v>
      </c>
      <c r="L2016" s="26">
        <v>77274</v>
      </c>
      <c r="M2016">
        <v>5</v>
      </c>
    </row>
    <row r="2017" spans="1:13" x14ac:dyDescent="0.25">
      <c r="A2017" t="s">
        <v>217</v>
      </c>
      <c r="B2017" s="25">
        <v>45595</v>
      </c>
      <c r="C2017" t="s">
        <v>257</v>
      </c>
      <c r="D2017" t="s">
        <v>32</v>
      </c>
      <c r="E2017" t="s">
        <v>27</v>
      </c>
      <c r="G2017" s="30">
        <v>3.6</v>
      </c>
      <c r="H2017" t="s">
        <v>317</v>
      </c>
      <c r="J2017" t="s">
        <v>15</v>
      </c>
      <c r="K2017" t="s">
        <v>307</v>
      </c>
      <c r="L2017" s="26">
        <v>5525</v>
      </c>
      <c r="M2017">
        <v>4</v>
      </c>
    </row>
    <row r="2018" spans="1:13" x14ac:dyDescent="0.25">
      <c r="A2018" t="s">
        <v>77</v>
      </c>
      <c r="B2018" s="25">
        <v>45267</v>
      </c>
      <c r="C2018" t="s">
        <v>257</v>
      </c>
      <c r="D2018" t="s">
        <v>32</v>
      </c>
      <c r="E2018" t="s">
        <v>27</v>
      </c>
      <c r="F2018" t="s">
        <v>258</v>
      </c>
      <c r="G2018" s="30">
        <v>3.6</v>
      </c>
      <c r="H2018" t="s">
        <v>317</v>
      </c>
      <c r="J2018" t="s">
        <v>15</v>
      </c>
      <c r="K2018" t="s">
        <v>307</v>
      </c>
      <c r="L2018" s="26">
        <v>3480400</v>
      </c>
      <c r="M2018">
        <v>44</v>
      </c>
    </row>
    <row r="2019" spans="1:13" x14ac:dyDescent="0.25">
      <c r="A2019" t="s">
        <v>89</v>
      </c>
      <c r="B2019" s="25">
        <v>45232</v>
      </c>
      <c r="C2019" t="s">
        <v>257</v>
      </c>
      <c r="D2019" t="s">
        <v>32</v>
      </c>
      <c r="E2019" t="s">
        <v>27</v>
      </c>
      <c r="G2019" s="30">
        <v>3.6</v>
      </c>
      <c r="H2019" t="s">
        <v>317</v>
      </c>
      <c r="J2019" t="s">
        <v>15</v>
      </c>
      <c r="K2019" t="s">
        <v>307</v>
      </c>
      <c r="L2019" s="26">
        <v>18708975</v>
      </c>
      <c r="M2019">
        <v>878</v>
      </c>
    </row>
    <row r="2020" spans="1:13" x14ac:dyDescent="0.25">
      <c r="A2020" t="s">
        <v>209</v>
      </c>
      <c r="B2020" s="25">
        <v>45572</v>
      </c>
      <c r="C2020" t="s">
        <v>257</v>
      </c>
      <c r="D2020" t="s">
        <v>32</v>
      </c>
      <c r="E2020" t="s">
        <v>27</v>
      </c>
      <c r="G2020" s="30">
        <v>3.6</v>
      </c>
      <c r="H2020" t="s">
        <v>317</v>
      </c>
      <c r="J2020" t="s">
        <v>15</v>
      </c>
      <c r="K2020" t="s">
        <v>307</v>
      </c>
      <c r="L2020" s="26">
        <v>516000</v>
      </c>
      <c r="M2020">
        <v>39</v>
      </c>
    </row>
    <row r="2021" spans="1:13" x14ac:dyDescent="0.25">
      <c r="A2021" t="s">
        <v>54</v>
      </c>
      <c r="B2021" s="25">
        <v>45401</v>
      </c>
      <c r="C2021" t="s">
        <v>257</v>
      </c>
      <c r="D2021" t="s">
        <v>32</v>
      </c>
      <c r="E2021" t="s">
        <v>27</v>
      </c>
      <c r="F2021" t="s">
        <v>258</v>
      </c>
      <c r="G2021" s="30">
        <v>3.6</v>
      </c>
      <c r="H2021" t="s">
        <v>317</v>
      </c>
      <c r="J2021" t="s">
        <v>15</v>
      </c>
      <c r="K2021" t="s">
        <v>307</v>
      </c>
      <c r="L2021" s="26">
        <v>23374935</v>
      </c>
      <c r="M2021">
        <v>340</v>
      </c>
    </row>
    <row r="2022" spans="1:13" x14ac:dyDescent="0.25">
      <c r="A2022" t="s">
        <v>69</v>
      </c>
      <c r="B2022" s="25">
        <v>45328</v>
      </c>
      <c r="C2022" t="s">
        <v>257</v>
      </c>
      <c r="D2022" t="s">
        <v>32</v>
      </c>
      <c r="E2022" t="s">
        <v>27</v>
      </c>
      <c r="F2022" t="s">
        <v>258</v>
      </c>
      <c r="G2022" s="30">
        <v>3.6</v>
      </c>
      <c r="H2022" t="s">
        <v>317</v>
      </c>
      <c r="J2022" t="s">
        <v>15</v>
      </c>
      <c r="K2022" t="s">
        <v>307</v>
      </c>
      <c r="L2022" s="26">
        <v>34373150</v>
      </c>
      <c r="M2022">
        <v>174</v>
      </c>
    </row>
    <row r="2023" spans="1:13" x14ac:dyDescent="0.25">
      <c r="A2023" t="s">
        <v>175</v>
      </c>
      <c r="B2023" s="25">
        <v>45503</v>
      </c>
      <c r="C2023" t="s">
        <v>257</v>
      </c>
      <c r="D2023" t="s">
        <v>32</v>
      </c>
      <c r="E2023" t="s">
        <v>27</v>
      </c>
      <c r="F2023" t="s">
        <v>258</v>
      </c>
      <c r="G2023" s="30">
        <v>3.6</v>
      </c>
      <c r="H2023" t="s">
        <v>317</v>
      </c>
      <c r="J2023" t="s">
        <v>15</v>
      </c>
      <c r="K2023" t="s">
        <v>307</v>
      </c>
      <c r="L2023" s="26">
        <v>5917</v>
      </c>
      <c r="M2023">
        <v>3</v>
      </c>
    </row>
    <row r="2024" spans="1:13" x14ac:dyDescent="0.25">
      <c r="A2024" t="s">
        <v>86</v>
      </c>
      <c r="B2024" s="25">
        <v>45251</v>
      </c>
      <c r="C2024" t="s">
        <v>257</v>
      </c>
      <c r="D2024" t="s">
        <v>32</v>
      </c>
      <c r="E2024" t="s">
        <v>27</v>
      </c>
      <c r="G2024" s="30">
        <v>3.6</v>
      </c>
      <c r="H2024" t="s">
        <v>317</v>
      </c>
      <c r="J2024" t="s">
        <v>15</v>
      </c>
      <c r="K2024" t="s">
        <v>307</v>
      </c>
      <c r="L2024" s="26">
        <v>6189750</v>
      </c>
      <c r="M2024">
        <v>189</v>
      </c>
    </row>
    <row r="2025" spans="1:13" x14ac:dyDescent="0.25">
      <c r="A2025" t="s">
        <v>164</v>
      </c>
      <c r="B2025" s="25">
        <v>45478</v>
      </c>
      <c r="C2025" t="s">
        <v>257</v>
      </c>
      <c r="D2025" t="s">
        <v>32</v>
      </c>
      <c r="E2025" t="s">
        <v>27</v>
      </c>
      <c r="F2025" t="s">
        <v>258</v>
      </c>
      <c r="G2025" s="30">
        <v>3.6</v>
      </c>
      <c r="H2025" t="s">
        <v>317</v>
      </c>
      <c r="J2025" t="s">
        <v>15</v>
      </c>
      <c r="K2025" t="s">
        <v>307</v>
      </c>
      <c r="L2025" s="26">
        <v>8774800</v>
      </c>
      <c r="M2025">
        <v>215</v>
      </c>
    </row>
    <row r="2026" spans="1:13" x14ac:dyDescent="0.25">
      <c r="A2026" t="s">
        <v>92</v>
      </c>
      <c r="B2026" s="25">
        <v>45198</v>
      </c>
      <c r="C2026" t="s">
        <v>257</v>
      </c>
      <c r="D2026" t="s">
        <v>32</v>
      </c>
      <c r="E2026" t="s">
        <v>27</v>
      </c>
      <c r="G2026" s="30">
        <v>3.6</v>
      </c>
      <c r="H2026" t="s">
        <v>317</v>
      </c>
      <c r="J2026" t="s">
        <v>15</v>
      </c>
      <c r="K2026" t="s">
        <v>307</v>
      </c>
      <c r="L2026" s="26">
        <v>5995875.5999999996</v>
      </c>
      <c r="M2026">
        <v>223</v>
      </c>
    </row>
    <row r="2027" spans="1:13" x14ac:dyDescent="0.25">
      <c r="A2027" t="s">
        <v>60</v>
      </c>
      <c r="B2027" s="25">
        <v>45380</v>
      </c>
      <c r="C2027" t="s">
        <v>257</v>
      </c>
      <c r="D2027" t="s">
        <v>32</v>
      </c>
      <c r="E2027" t="s">
        <v>27</v>
      </c>
      <c r="F2027" t="s">
        <v>258</v>
      </c>
      <c r="G2027" s="30">
        <v>3.6</v>
      </c>
      <c r="H2027" t="s">
        <v>317</v>
      </c>
      <c r="J2027" t="s">
        <v>15</v>
      </c>
      <c r="K2027" t="s">
        <v>307</v>
      </c>
      <c r="L2027" s="26">
        <v>29463875</v>
      </c>
      <c r="M2027">
        <v>730</v>
      </c>
    </row>
    <row r="2028" spans="1:13" x14ac:dyDescent="0.25">
      <c r="A2028" t="s">
        <v>63</v>
      </c>
      <c r="B2028" s="25">
        <v>45344</v>
      </c>
      <c r="C2028" t="s">
        <v>257</v>
      </c>
      <c r="D2028" t="s">
        <v>32</v>
      </c>
      <c r="E2028" t="s">
        <v>27</v>
      </c>
      <c r="F2028" t="s">
        <v>258</v>
      </c>
      <c r="G2028" s="30">
        <v>3.6</v>
      </c>
      <c r="H2028" t="s">
        <v>317</v>
      </c>
      <c r="J2028" t="s">
        <v>15</v>
      </c>
      <c r="K2028" t="s">
        <v>307</v>
      </c>
      <c r="L2028" s="26">
        <v>10209650</v>
      </c>
      <c r="M2028">
        <v>63</v>
      </c>
    </row>
    <row r="2029" spans="1:13" x14ac:dyDescent="0.25">
      <c r="A2029" t="s">
        <v>83</v>
      </c>
      <c r="B2029" s="25">
        <v>45468</v>
      </c>
      <c r="C2029" t="s">
        <v>257</v>
      </c>
      <c r="D2029" t="s">
        <v>32</v>
      </c>
      <c r="E2029" t="s">
        <v>27</v>
      </c>
      <c r="F2029" t="s">
        <v>258</v>
      </c>
      <c r="G2029" s="30">
        <v>3.6</v>
      </c>
      <c r="H2029" t="s">
        <v>317</v>
      </c>
      <c r="J2029" t="s">
        <v>15</v>
      </c>
      <c r="K2029" t="s">
        <v>307</v>
      </c>
      <c r="L2029" s="26">
        <v>16913610</v>
      </c>
      <c r="M2029">
        <v>119</v>
      </c>
    </row>
    <row r="2030" spans="1:13" x14ac:dyDescent="0.25">
      <c r="A2030" t="s">
        <v>60</v>
      </c>
      <c r="B2030" s="25">
        <v>45380</v>
      </c>
      <c r="C2030" t="s">
        <v>257</v>
      </c>
      <c r="D2030" t="s">
        <v>32</v>
      </c>
      <c r="E2030" t="s">
        <v>27</v>
      </c>
      <c r="G2030" s="30">
        <v>3.6</v>
      </c>
      <c r="H2030" t="s">
        <v>317</v>
      </c>
      <c r="J2030" t="s">
        <v>15</v>
      </c>
      <c r="K2030" t="s">
        <v>307</v>
      </c>
      <c r="L2030" s="26">
        <v>14287000</v>
      </c>
      <c r="M2030">
        <v>1351</v>
      </c>
    </row>
    <row r="2031" spans="1:13" x14ac:dyDescent="0.25">
      <c r="A2031" t="s">
        <v>209</v>
      </c>
      <c r="B2031" s="25">
        <v>45572</v>
      </c>
      <c r="C2031" t="s">
        <v>257</v>
      </c>
      <c r="D2031" t="s">
        <v>32</v>
      </c>
      <c r="E2031" t="s">
        <v>27</v>
      </c>
      <c r="F2031" t="s">
        <v>258</v>
      </c>
      <c r="G2031" s="30">
        <v>3.6</v>
      </c>
      <c r="H2031" t="s">
        <v>317</v>
      </c>
      <c r="J2031" t="s">
        <v>15</v>
      </c>
      <c r="K2031" t="s">
        <v>307</v>
      </c>
      <c r="L2031" s="26">
        <v>2604000</v>
      </c>
      <c r="M2031">
        <v>21</v>
      </c>
    </row>
    <row r="2032" spans="1:13" x14ac:dyDescent="0.25">
      <c r="A2032" t="s">
        <v>77</v>
      </c>
      <c r="B2032" s="25">
        <v>45267</v>
      </c>
      <c r="C2032" t="s">
        <v>257</v>
      </c>
      <c r="D2032" t="s">
        <v>32</v>
      </c>
      <c r="E2032" t="s">
        <v>27</v>
      </c>
      <c r="G2032" s="30">
        <v>3.6</v>
      </c>
      <c r="H2032" t="s">
        <v>317</v>
      </c>
      <c r="J2032" t="s">
        <v>15</v>
      </c>
      <c r="K2032" t="s">
        <v>307</v>
      </c>
      <c r="L2032" s="26">
        <v>2352000</v>
      </c>
      <c r="M2032">
        <v>84</v>
      </c>
    </row>
    <row r="2033" spans="1:13" x14ac:dyDescent="0.25">
      <c r="A2033" t="s">
        <v>172</v>
      </c>
      <c r="B2033" s="25">
        <v>45485</v>
      </c>
      <c r="C2033" t="s">
        <v>257</v>
      </c>
      <c r="D2033" t="s">
        <v>32</v>
      </c>
      <c r="E2033" t="s">
        <v>27</v>
      </c>
      <c r="G2033" s="30">
        <v>3.6</v>
      </c>
      <c r="H2033" t="s">
        <v>317</v>
      </c>
      <c r="J2033" t="s">
        <v>15</v>
      </c>
      <c r="K2033" t="s">
        <v>307</v>
      </c>
      <c r="L2033" s="26">
        <v>564800</v>
      </c>
      <c r="M2033">
        <v>122</v>
      </c>
    </row>
    <row r="2034" spans="1:13" x14ac:dyDescent="0.25">
      <c r="A2034" t="s">
        <v>57</v>
      </c>
      <c r="B2034" s="25">
        <v>45394</v>
      </c>
      <c r="C2034" t="s">
        <v>257</v>
      </c>
      <c r="D2034" t="s">
        <v>32</v>
      </c>
      <c r="E2034" t="s">
        <v>27</v>
      </c>
      <c r="G2034" s="30">
        <v>3.6</v>
      </c>
      <c r="H2034" t="s">
        <v>317</v>
      </c>
      <c r="J2034" t="s">
        <v>15</v>
      </c>
      <c r="K2034" t="s">
        <v>307</v>
      </c>
      <c r="L2034" s="26">
        <v>6008950</v>
      </c>
      <c r="M2034">
        <v>618</v>
      </c>
    </row>
    <row r="2035" spans="1:13" x14ac:dyDescent="0.25">
      <c r="A2035" t="s">
        <v>104</v>
      </c>
      <c r="B2035" s="25">
        <v>45041</v>
      </c>
      <c r="C2035" t="s">
        <v>257</v>
      </c>
      <c r="D2035" t="s">
        <v>32</v>
      </c>
      <c r="E2035" t="s">
        <v>27</v>
      </c>
      <c r="F2035" t="s">
        <v>258</v>
      </c>
      <c r="G2035" s="30">
        <v>3.6</v>
      </c>
      <c r="H2035" t="s">
        <v>317</v>
      </c>
      <c r="J2035" t="s">
        <v>15</v>
      </c>
      <c r="K2035" t="s">
        <v>307</v>
      </c>
      <c r="L2035" s="26">
        <v>1609736.4</v>
      </c>
      <c r="M2035">
        <v>25</v>
      </c>
    </row>
    <row r="2036" spans="1:13" x14ac:dyDescent="0.25">
      <c r="A2036" t="s">
        <v>169</v>
      </c>
      <c r="B2036" s="25">
        <v>45490</v>
      </c>
      <c r="C2036" t="s">
        <v>257</v>
      </c>
      <c r="D2036" t="s">
        <v>32</v>
      </c>
      <c r="E2036" t="s">
        <v>27</v>
      </c>
      <c r="G2036" s="30">
        <v>3.6</v>
      </c>
      <c r="H2036" t="s">
        <v>317</v>
      </c>
      <c r="J2036" t="s">
        <v>15</v>
      </c>
      <c r="K2036" t="s">
        <v>307</v>
      </c>
      <c r="L2036" s="26">
        <v>1650</v>
      </c>
      <c r="M2036">
        <v>1</v>
      </c>
    </row>
    <row r="2037" spans="1:13" x14ac:dyDescent="0.25">
      <c r="A2037" t="s">
        <v>54</v>
      </c>
      <c r="B2037" s="25">
        <v>45401</v>
      </c>
      <c r="C2037" t="s">
        <v>257</v>
      </c>
      <c r="D2037" t="s">
        <v>32</v>
      </c>
      <c r="E2037" t="s">
        <v>27</v>
      </c>
      <c r="G2037" s="30">
        <v>3.6</v>
      </c>
      <c r="H2037" t="s">
        <v>317</v>
      </c>
      <c r="J2037" t="s">
        <v>15</v>
      </c>
      <c r="K2037" t="s">
        <v>307</v>
      </c>
      <c r="L2037" s="26">
        <v>6031185</v>
      </c>
      <c r="M2037">
        <v>713</v>
      </c>
    </row>
    <row r="2038" spans="1:13" x14ac:dyDescent="0.25">
      <c r="A2038" t="s">
        <v>89</v>
      </c>
      <c r="B2038" s="25">
        <v>45232</v>
      </c>
      <c r="C2038" t="s">
        <v>257</v>
      </c>
      <c r="D2038" t="s">
        <v>32</v>
      </c>
      <c r="E2038" t="s">
        <v>27</v>
      </c>
      <c r="F2038" t="s">
        <v>258</v>
      </c>
      <c r="G2038" s="30">
        <v>3.6</v>
      </c>
      <c r="H2038" t="s">
        <v>317</v>
      </c>
      <c r="J2038" t="s">
        <v>15</v>
      </c>
      <c r="K2038" t="s">
        <v>307</v>
      </c>
      <c r="L2038" s="26">
        <v>74889225</v>
      </c>
      <c r="M2038">
        <v>499</v>
      </c>
    </row>
    <row r="2039" spans="1:13" x14ac:dyDescent="0.25">
      <c r="A2039" t="s">
        <v>211</v>
      </c>
      <c r="B2039" s="25">
        <v>45582</v>
      </c>
      <c r="C2039" t="s">
        <v>257</v>
      </c>
      <c r="D2039" t="s">
        <v>32</v>
      </c>
      <c r="E2039" t="s">
        <v>27</v>
      </c>
      <c r="G2039" s="30">
        <v>3.6</v>
      </c>
      <c r="H2039" t="s">
        <v>317</v>
      </c>
      <c r="J2039" t="s">
        <v>15</v>
      </c>
      <c r="K2039" t="s">
        <v>307</v>
      </c>
      <c r="L2039" s="26">
        <v>2487800</v>
      </c>
      <c r="M2039">
        <v>679</v>
      </c>
    </row>
    <row r="2040" spans="1:13" x14ac:dyDescent="0.25">
      <c r="A2040" t="s">
        <v>30</v>
      </c>
      <c r="B2040" s="25">
        <v>45447</v>
      </c>
      <c r="C2040" t="s">
        <v>257</v>
      </c>
      <c r="D2040" t="s">
        <v>32</v>
      </c>
      <c r="E2040" t="s">
        <v>27</v>
      </c>
      <c r="F2040" t="s">
        <v>258</v>
      </c>
      <c r="G2040" s="30">
        <v>3.6</v>
      </c>
      <c r="H2040" t="s">
        <v>317</v>
      </c>
      <c r="J2040" t="s">
        <v>15</v>
      </c>
      <c r="K2040" t="s">
        <v>307</v>
      </c>
      <c r="L2040" s="26">
        <v>8864400</v>
      </c>
      <c r="M2040">
        <v>224</v>
      </c>
    </row>
    <row r="2041" spans="1:13" x14ac:dyDescent="0.25">
      <c r="A2041" t="s">
        <v>50</v>
      </c>
      <c r="B2041" s="25">
        <v>45408</v>
      </c>
      <c r="C2041" t="s">
        <v>257</v>
      </c>
      <c r="D2041" t="s">
        <v>32</v>
      </c>
      <c r="E2041" t="s">
        <v>27</v>
      </c>
      <c r="F2041" t="s">
        <v>258</v>
      </c>
      <c r="G2041" s="30">
        <v>3.6</v>
      </c>
      <c r="H2041" t="s">
        <v>317</v>
      </c>
      <c r="J2041" t="s">
        <v>15</v>
      </c>
      <c r="K2041" t="s">
        <v>307</v>
      </c>
      <c r="L2041" s="26">
        <v>43245000</v>
      </c>
      <c r="M2041">
        <v>956</v>
      </c>
    </row>
    <row r="2042" spans="1:13" x14ac:dyDescent="0.25">
      <c r="A2042" t="s">
        <v>83</v>
      </c>
      <c r="B2042" s="25">
        <v>45252</v>
      </c>
      <c r="C2042" t="s">
        <v>257</v>
      </c>
      <c r="D2042" t="s">
        <v>32</v>
      </c>
      <c r="E2042" t="s">
        <v>27</v>
      </c>
      <c r="F2042" t="s">
        <v>258</v>
      </c>
      <c r="G2042" s="30">
        <v>3.6</v>
      </c>
      <c r="H2042" t="s">
        <v>317</v>
      </c>
      <c r="J2042" t="s">
        <v>15</v>
      </c>
      <c r="K2042" t="s">
        <v>307</v>
      </c>
      <c r="L2042" s="26">
        <v>35529450</v>
      </c>
      <c r="M2042">
        <v>440</v>
      </c>
    </row>
    <row r="2043" spans="1:13" x14ac:dyDescent="0.25">
      <c r="A2043" t="s">
        <v>54</v>
      </c>
      <c r="B2043" s="25">
        <v>45212</v>
      </c>
      <c r="C2043" t="s">
        <v>257</v>
      </c>
      <c r="D2043" t="s">
        <v>32</v>
      </c>
      <c r="E2043" t="s">
        <v>27</v>
      </c>
      <c r="G2043" s="30">
        <v>3.6</v>
      </c>
      <c r="H2043" t="s">
        <v>317</v>
      </c>
      <c r="J2043" t="s">
        <v>15</v>
      </c>
      <c r="K2043" t="s">
        <v>307</v>
      </c>
      <c r="L2043" s="26">
        <v>10290366</v>
      </c>
      <c r="M2043">
        <v>1612</v>
      </c>
    </row>
    <row r="2044" spans="1:13" x14ac:dyDescent="0.25">
      <c r="A2044" t="s">
        <v>74</v>
      </c>
      <c r="B2044" s="25">
        <v>45275</v>
      </c>
      <c r="C2044" t="s">
        <v>257</v>
      </c>
      <c r="D2044" t="s">
        <v>32</v>
      </c>
      <c r="E2044" t="s">
        <v>27</v>
      </c>
      <c r="F2044" t="s">
        <v>258</v>
      </c>
      <c r="G2044" s="30">
        <v>3.6</v>
      </c>
      <c r="H2044" t="s">
        <v>317</v>
      </c>
      <c r="J2044" t="s">
        <v>15</v>
      </c>
      <c r="K2044" t="s">
        <v>307</v>
      </c>
      <c r="L2044" s="26">
        <v>23979800</v>
      </c>
      <c r="M2044">
        <v>463</v>
      </c>
    </row>
    <row r="2045" spans="1:13" x14ac:dyDescent="0.25">
      <c r="A2045" t="s">
        <v>205</v>
      </c>
      <c r="B2045" s="25">
        <v>45566</v>
      </c>
      <c r="C2045" t="s">
        <v>257</v>
      </c>
      <c r="D2045" t="s">
        <v>32</v>
      </c>
      <c r="E2045" t="s">
        <v>27</v>
      </c>
      <c r="F2045" t="s">
        <v>258</v>
      </c>
      <c r="G2045" s="30">
        <v>3.6</v>
      </c>
      <c r="H2045" t="s">
        <v>317</v>
      </c>
      <c r="J2045" t="s">
        <v>15</v>
      </c>
      <c r="K2045" t="s">
        <v>307</v>
      </c>
      <c r="L2045" s="26">
        <v>3147920</v>
      </c>
      <c r="M2045">
        <v>203</v>
      </c>
    </row>
    <row r="2046" spans="1:13" x14ac:dyDescent="0.25">
      <c r="A2046" t="s">
        <v>172</v>
      </c>
      <c r="B2046" s="25">
        <v>45485</v>
      </c>
      <c r="C2046" t="s">
        <v>257</v>
      </c>
      <c r="D2046" t="s">
        <v>32</v>
      </c>
      <c r="E2046" t="s">
        <v>27</v>
      </c>
      <c r="F2046" t="s">
        <v>258</v>
      </c>
      <c r="G2046" s="30">
        <v>3.6</v>
      </c>
      <c r="H2046" t="s">
        <v>317</v>
      </c>
      <c r="J2046" t="s">
        <v>15</v>
      </c>
      <c r="K2046" t="s">
        <v>307</v>
      </c>
      <c r="L2046" s="26">
        <v>1737600</v>
      </c>
      <c r="M2046">
        <v>45</v>
      </c>
    </row>
    <row r="2047" spans="1:13" x14ac:dyDescent="0.25">
      <c r="A2047" t="s">
        <v>205</v>
      </c>
      <c r="B2047" s="25">
        <v>45566</v>
      </c>
      <c r="C2047" t="s">
        <v>257</v>
      </c>
      <c r="D2047" t="s">
        <v>32</v>
      </c>
      <c r="E2047" t="s">
        <v>27</v>
      </c>
      <c r="G2047" s="30">
        <v>3.6</v>
      </c>
      <c r="H2047" t="s">
        <v>317</v>
      </c>
      <c r="J2047" t="s">
        <v>15</v>
      </c>
      <c r="K2047" t="s">
        <v>307</v>
      </c>
      <c r="L2047" s="26">
        <v>879415</v>
      </c>
      <c r="M2047">
        <v>344</v>
      </c>
    </row>
    <row r="2048" spans="1:13" x14ac:dyDescent="0.25">
      <c r="A2048" t="s">
        <v>63</v>
      </c>
      <c r="B2048" s="25">
        <v>45344</v>
      </c>
      <c r="C2048" t="s">
        <v>257</v>
      </c>
      <c r="D2048" t="s">
        <v>32</v>
      </c>
      <c r="E2048" t="s">
        <v>27</v>
      </c>
      <c r="G2048" s="30">
        <v>3.6</v>
      </c>
      <c r="H2048" t="s">
        <v>317</v>
      </c>
      <c r="J2048" t="s">
        <v>15</v>
      </c>
      <c r="K2048" t="s">
        <v>307</v>
      </c>
      <c r="L2048" s="26">
        <v>3007700</v>
      </c>
      <c r="M2048">
        <v>99</v>
      </c>
    </row>
    <row r="2049" spans="1:13" x14ac:dyDescent="0.25">
      <c r="A2049" t="s">
        <v>74</v>
      </c>
      <c r="B2049" s="25">
        <v>45275</v>
      </c>
      <c r="C2049" t="s">
        <v>257</v>
      </c>
      <c r="D2049" t="s">
        <v>32</v>
      </c>
      <c r="E2049" t="s">
        <v>27</v>
      </c>
      <c r="G2049" s="30">
        <v>3.6</v>
      </c>
      <c r="H2049" t="s">
        <v>317</v>
      </c>
      <c r="J2049" t="s">
        <v>15</v>
      </c>
      <c r="K2049" t="s">
        <v>307</v>
      </c>
      <c r="L2049" s="26">
        <v>19663850</v>
      </c>
      <c r="M2049">
        <v>815</v>
      </c>
    </row>
    <row r="2050" spans="1:13" x14ac:dyDescent="0.25">
      <c r="A2050" t="s">
        <v>66</v>
      </c>
      <c r="B2050" s="25">
        <v>45335</v>
      </c>
      <c r="C2050" t="s">
        <v>257</v>
      </c>
      <c r="D2050" t="s">
        <v>32</v>
      </c>
      <c r="E2050" t="s">
        <v>27</v>
      </c>
      <c r="F2050" t="s">
        <v>258</v>
      </c>
      <c r="G2050" s="30">
        <v>3.6</v>
      </c>
      <c r="H2050" t="s">
        <v>317</v>
      </c>
      <c r="J2050" t="s">
        <v>15</v>
      </c>
      <c r="K2050" t="s">
        <v>307</v>
      </c>
      <c r="L2050" s="26">
        <v>41625000</v>
      </c>
      <c r="M2050">
        <v>627</v>
      </c>
    </row>
    <row r="2051" spans="1:13" x14ac:dyDescent="0.25">
      <c r="A2051" t="s">
        <v>72</v>
      </c>
      <c r="B2051" s="25">
        <v>45288</v>
      </c>
      <c r="C2051" t="s">
        <v>257</v>
      </c>
      <c r="D2051" t="s">
        <v>32</v>
      </c>
      <c r="E2051" t="s">
        <v>27</v>
      </c>
      <c r="F2051" t="s">
        <v>258</v>
      </c>
      <c r="G2051" s="30">
        <v>3.6</v>
      </c>
      <c r="H2051" t="s">
        <v>317</v>
      </c>
      <c r="J2051" t="s">
        <v>15</v>
      </c>
      <c r="K2051" t="s">
        <v>307</v>
      </c>
      <c r="L2051" s="26">
        <v>1532750</v>
      </c>
      <c r="M2051">
        <v>27</v>
      </c>
    </row>
    <row r="2052" spans="1:13" x14ac:dyDescent="0.25">
      <c r="A2052" t="s">
        <v>164</v>
      </c>
      <c r="B2052" s="25">
        <v>45478</v>
      </c>
      <c r="C2052" t="s">
        <v>257</v>
      </c>
      <c r="D2052" t="s">
        <v>32</v>
      </c>
      <c r="E2052" t="s">
        <v>27</v>
      </c>
      <c r="F2052" t="s">
        <v>258</v>
      </c>
      <c r="G2052" s="30">
        <v>3.7</v>
      </c>
      <c r="H2052" t="s">
        <v>317</v>
      </c>
      <c r="I2052">
        <v>3.7</v>
      </c>
      <c r="J2052" t="s">
        <v>228</v>
      </c>
      <c r="K2052" t="s">
        <v>314</v>
      </c>
      <c r="L2052" s="26">
        <v>462200</v>
      </c>
      <c r="M2052">
        <v>1</v>
      </c>
    </row>
    <row r="2053" spans="1:13" x14ac:dyDescent="0.25">
      <c r="A2053" t="s">
        <v>69</v>
      </c>
      <c r="B2053" s="25">
        <v>45328</v>
      </c>
      <c r="C2053" t="s">
        <v>257</v>
      </c>
      <c r="D2053" t="s">
        <v>32</v>
      </c>
      <c r="E2053" t="s">
        <v>27</v>
      </c>
      <c r="F2053" t="s">
        <v>258</v>
      </c>
      <c r="G2053" s="30">
        <v>3.7</v>
      </c>
      <c r="H2053" t="s">
        <v>317</v>
      </c>
      <c r="J2053" t="s">
        <v>15</v>
      </c>
      <c r="K2053" t="s">
        <v>307</v>
      </c>
      <c r="L2053" s="26">
        <v>10691690</v>
      </c>
      <c r="M2053">
        <v>168</v>
      </c>
    </row>
    <row r="2054" spans="1:13" x14ac:dyDescent="0.25">
      <c r="A2054" t="s">
        <v>217</v>
      </c>
      <c r="B2054" s="25">
        <v>45595</v>
      </c>
      <c r="C2054" t="s">
        <v>257</v>
      </c>
      <c r="D2054" t="s">
        <v>32</v>
      </c>
      <c r="E2054" t="s">
        <v>27</v>
      </c>
      <c r="F2054" t="s">
        <v>258</v>
      </c>
      <c r="G2054" s="30">
        <v>3.7</v>
      </c>
      <c r="H2054" t="s">
        <v>317</v>
      </c>
      <c r="J2054" t="s">
        <v>15</v>
      </c>
      <c r="K2054" t="s">
        <v>307</v>
      </c>
      <c r="L2054" s="26">
        <v>8500</v>
      </c>
      <c r="M2054">
        <v>3</v>
      </c>
    </row>
    <row r="2055" spans="1:13" x14ac:dyDescent="0.25">
      <c r="A2055" t="s">
        <v>175</v>
      </c>
      <c r="B2055" s="25">
        <v>45503</v>
      </c>
      <c r="C2055" t="s">
        <v>257</v>
      </c>
      <c r="D2055" t="s">
        <v>32</v>
      </c>
      <c r="E2055" t="s">
        <v>27</v>
      </c>
      <c r="G2055" s="30">
        <v>3.7</v>
      </c>
      <c r="H2055" t="s">
        <v>317</v>
      </c>
      <c r="J2055" t="s">
        <v>15</v>
      </c>
      <c r="K2055" t="s">
        <v>307</v>
      </c>
      <c r="L2055" s="26">
        <v>1067</v>
      </c>
      <c r="M2055">
        <v>8</v>
      </c>
    </row>
    <row r="2056" spans="1:13" x14ac:dyDescent="0.25">
      <c r="A2056" t="s">
        <v>66</v>
      </c>
      <c r="B2056" s="25">
        <v>45335</v>
      </c>
      <c r="C2056" t="s">
        <v>257</v>
      </c>
      <c r="D2056" t="s">
        <v>32</v>
      </c>
      <c r="E2056" t="s">
        <v>27</v>
      </c>
      <c r="F2056" t="s">
        <v>258</v>
      </c>
      <c r="G2056" s="30">
        <v>3.7</v>
      </c>
      <c r="H2056" t="s">
        <v>317</v>
      </c>
      <c r="J2056" t="s">
        <v>15</v>
      </c>
      <c r="K2056" t="s">
        <v>307</v>
      </c>
      <c r="L2056" s="26">
        <v>11880000</v>
      </c>
      <c r="M2056">
        <v>653</v>
      </c>
    </row>
    <row r="2057" spans="1:13" x14ac:dyDescent="0.25">
      <c r="A2057" t="s">
        <v>69</v>
      </c>
      <c r="B2057" s="25">
        <v>45328</v>
      </c>
      <c r="C2057" t="s">
        <v>257</v>
      </c>
      <c r="D2057" t="s">
        <v>32</v>
      </c>
      <c r="E2057" t="s">
        <v>27</v>
      </c>
      <c r="G2057" s="30">
        <v>3.7</v>
      </c>
      <c r="H2057" t="s">
        <v>317</v>
      </c>
      <c r="J2057" t="s">
        <v>15</v>
      </c>
      <c r="K2057" t="s">
        <v>307</v>
      </c>
      <c r="L2057" s="26">
        <v>4916545</v>
      </c>
      <c r="M2057">
        <v>411</v>
      </c>
    </row>
    <row r="2058" spans="1:13" x14ac:dyDescent="0.25">
      <c r="A2058" t="s">
        <v>172</v>
      </c>
      <c r="B2058" s="25">
        <v>45485</v>
      </c>
      <c r="C2058" t="s">
        <v>257</v>
      </c>
      <c r="D2058" t="s">
        <v>32</v>
      </c>
      <c r="E2058" t="s">
        <v>27</v>
      </c>
      <c r="G2058" s="30">
        <v>3.7</v>
      </c>
      <c r="H2058" t="s">
        <v>317</v>
      </c>
      <c r="J2058" t="s">
        <v>15</v>
      </c>
      <c r="K2058" t="s">
        <v>307</v>
      </c>
      <c r="L2058" s="26">
        <v>1017600</v>
      </c>
      <c r="M2058">
        <v>136</v>
      </c>
    </row>
    <row r="2059" spans="1:13" x14ac:dyDescent="0.25">
      <c r="A2059" t="s">
        <v>54</v>
      </c>
      <c r="B2059" s="25">
        <v>45212</v>
      </c>
      <c r="C2059" t="s">
        <v>257</v>
      </c>
      <c r="D2059" t="s">
        <v>32</v>
      </c>
      <c r="E2059" t="s">
        <v>27</v>
      </c>
      <c r="G2059" s="30">
        <v>3.7</v>
      </c>
      <c r="H2059" t="s">
        <v>317</v>
      </c>
      <c r="J2059" t="s">
        <v>15</v>
      </c>
      <c r="K2059" t="s">
        <v>307</v>
      </c>
      <c r="L2059" s="26">
        <v>3968361</v>
      </c>
      <c r="M2059">
        <v>909</v>
      </c>
    </row>
    <row r="2060" spans="1:13" x14ac:dyDescent="0.25">
      <c r="A2060" t="s">
        <v>72</v>
      </c>
      <c r="B2060" s="25">
        <v>45288</v>
      </c>
      <c r="C2060" t="s">
        <v>257</v>
      </c>
      <c r="D2060" t="s">
        <v>32</v>
      </c>
      <c r="E2060" t="s">
        <v>27</v>
      </c>
      <c r="G2060" s="30">
        <v>3.7</v>
      </c>
      <c r="H2060" t="s">
        <v>317</v>
      </c>
      <c r="J2060" t="s">
        <v>15</v>
      </c>
      <c r="K2060" t="s">
        <v>307</v>
      </c>
      <c r="L2060" s="26">
        <v>1100750</v>
      </c>
      <c r="M2060">
        <v>43</v>
      </c>
    </row>
    <row r="2061" spans="1:13" x14ac:dyDescent="0.25">
      <c r="A2061" t="s">
        <v>89</v>
      </c>
      <c r="B2061" s="25">
        <v>45232</v>
      </c>
      <c r="C2061" t="s">
        <v>257</v>
      </c>
      <c r="D2061" t="s">
        <v>32</v>
      </c>
      <c r="E2061" t="s">
        <v>27</v>
      </c>
      <c r="G2061" s="30">
        <v>3.7</v>
      </c>
      <c r="H2061" t="s">
        <v>317</v>
      </c>
      <c r="J2061" t="s">
        <v>15</v>
      </c>
      <c r="K2061" t="s">
        <v>307</v>
      </c>
      <c r="L2061" s="26">
        <v>8348400</v>
      </c>
      <c r="M2061">
        <v>399</v>
      </c>
    </row>
    <row r="2062" spans="1:13" x14ac:dyDescent="0.25">
      <c r="A2062" t="s">
        <v>30</v>
      </c>
      <c r="B2062" s="25">
        <v>45447</v>
      </c>
      <c r="C2062" t="s">
        <v>257</v>
      </c>
      <c r="D2062" t="s">
        <v>32</v>
      </c>
      <c r="E2062" t="s">
        <v>27</v>
      </c>
      <c r="G2062" s="30">
        <v>3.7</v>
      </c>
      <c r="H2062" t="s">
        <v>317</v>
      </c>
      <c r="J2062" t="s">
        <v>15</v>
      </c>
      <c r="K2062" t="s">
        <v>307</v>
      </c>
      <c r="L2062" s="26">
        <v>1861800</v>
      </c>
      <c r="M2062">
        <v>480</v>
      </c>
    </row>
    <row r="2063" spans="1:13" x14ac:dyDescent="0.25">
      <c r="A2063" t="s">
        <v>92</v>
      </c>
      <c r="B2063" s="25">
        <v>45198</v>
      </c>
      <c r="C2063" t="s">
        <v>257</v>
      </c>
      <c r="D2063" t="s">
        <v>32</v>
      </c>
      <c r="E2063" t="s">
        <v>27</v>
      </c>
      <c r="F2063" t="s">
        <v>258</v>
      </c>
      <c r="G2063" s="30">
        <v>3.7</v>
      </c>
      <c r="H2063" t="s">
        <v>317</v>
      </c>
      <c r="J2063" t="s">
        <v>15</v>
      </c>
      <c r="K2063" t="s">
        <v>307</v>
      </c>
      <c r="L2063" s="26">
        <v>23517867.600000001</v>
      </c>
      <c r="M2063">
        <v>125</v>
      </c>
    </row>
    <row r="2064" spans="1:13" x14ac:dyDescent="0.25">
      <c r="A2064" t="s">
        <v>66</v>
      </c>
      <c r="B2064" s="25">
        <v>45335</v>
      </c>
      <c r="C2064" t="s">
        <v>257</v>
      </c>
      <c r="D2064" t="s">
        <v>32</v>
      </c>
      <c r="E2064" t="s">
        <v>27</v>
      </c>
      <c r="G2064" s="30">
        <v>3.7</v>
      </c>
      <c r="H2064" t="s">
        <v>317</v>
      </c>
      <c r="J2064" t="s">
        <v>15</v>
      </c>
      <c r="K2064" t="s">
        <v>307</v>
      </c>
      <c r="L2064" s="26">
        <v>8554500</v>
      </c>
      <c r="M2064">
        <v>967</v>
      </c>
    </row>
    <row r="2065" spans="1:13" x14ac:dyDescent="0.25">
      <c r="A2065" t="s">
        <v>104</v>
      </c>
      <c r="B2065" s="25">
        <v>45041</v>
      </c>
      <c r="C2065" t="s">
        <v>257</v>
      </c>
      <c r="D2065" t="s">
        <v>32</v>
      </c>
      <c r="E2065" t="s">
        <v>27</v>
      </c>
      <c r="F2065" t="s">
        <v>258</v>
      </c>
      <c r="G2065" s="30">
        <v>3.7</v>
      </c>
      <c r="H2065" t="s">
        <v>317</v>
      </c>
      <c r="J2065" t="s">
        <v>15</v>
      </c>
      <c r="K2065" t="s">
        <v>307</v>
      </c>
      <c r="L2065" s="26">
        <v>1060105.2</v>
      </c>
      <c r="M2065">
        <v>16</v>
      </c>
    </row>
    <row r="2066" spans="1:13" x14ac:dyDescent="0.25">
      <c r="A2066" t="s">
        <v>50</v>
      </c>
      <c r="B2066" s="25">
        <v>45408</v>
      </c>
      <c r="C2066" t="s">
        <v>257</v>
      </c>
      <c r="D2066" t="s">
        <v>32</v>
      </c>
      <c r="E2066" t="s">
        <v>27</v>
      </c>
      <c r="F2066" t="s">
        <v>258</v>
      </c>
      <c r="G2066" s="30">
        <v>3.7</v>
      </c>
      <c r="H2066" t="s">
        <v>317</v>
      </c>
      <c r="J2066" t="s">
        <v>15</v>
      </c>
      <c r="K2066" t="s">
        <v>307</v>
      </c>
      <c r="L2066" s="26">
        <v>37455000</v>
      </c>
      <c r="M2066">
        <v>886</v>
      </c>
    </row>
    <row r="2067" spans="1:13" x14ac:dyDescent="0.25">
      <c r="A2067" t="s">
        <v>83</v>
      </c>
      <c r="B2067" s="25">
        <v>45252</v>
      </c>
      <c r="C2067" t="s">
        <v>257</v>
      </c>
      <c r="D2067" t="s">
        <v>32</v>
      </c>
      <c r="E2067" t="s">
        <v>27</v>
      </c>
      <c r="F2067" t="s">
        <v>258</v>
      </c>
      <c r="G2067" s="30">
        <v>3.7</v>
      </c>
      <c r="H2067" t="s">
        <v>317</v>
      </c>
      <c r="J2067" t="s">
        <v>15</v>
      </c>
      <c r="K2067" t="s">
        <v>307</v>
      </c>
      <c r="L2067" s="26">
        <v>66015400</v>
      </c>
      <c r="M2067">
        <v>557</v>
      </c>
    </row>
    <row r="2068" spans="1:13" x14ac:dyDescent="0.25">
      <c r="A2068" t="s">
        <v>83</v>
      </c>
      <c r="B2068" s="25">
        <v>45252</v>
      </c>
      <c r="C2068" t="s">
        <v>257</v>
      </c>
      <c r="D2068" t="s">
        <v>32</v>
      </c>
      <c r="E2068" t="s">
        <v>27</v>
      </c>
      <c r="G2068" s="30">
        <v>3.7</v>
      </c>
      <c r="H2068" t="s">
        <v>317</v>
      </c>
      <c r="J2068" t="s">
        <v>15</v>
      </c>
      <c r="K2068" t="s">
        <v>307</v>
      </c>
      <c r="L2068" s="26">
        <v>20825750</v>
      </c>
      <c r="M2068">
        <v>905</v>
      </c>
    </row>
    <row r="2069" spans="1:13" x14ac:dyDescent="0.25">
      <c r="A2069" t="s">
        <v>77</v>
      </c>
      <c r="B2069" s="25">
        <v>45267</v>
      </c>
      <c r="C2069" t="s">
        <v>257</v>
      </c>
      <c r="D2069" t="s">
        <v>32</v>
      </c>
      <c r="E2069" t="s">
        <v>27</v>
      </c>
      <c r="G2069" s="30">
        <v>3.7</v>
      </c>
      <c r="H2069" t="s">
        <v>317</v>
      </c>
      <c r="J2069" t="s">
        <v>15</v>
      </c>
      <c r="K2069" t="s">
        <v>307</v>
      </c>
      <c r="L2069" s="26">
        <v>4029200</v>
      </c>
      <c r="M2069">
        <v>125</v>
      </c>
    </row>
    <row r="2070" spans="1:13" x14ac:dyDescent="0.25">
      <c r="A2070" t="s">
        <v>63</v>
      </c>
      <c r="B2070" s="25">
        <v>45344</v>
      </c>
      <c r="C2070" t="s">
        <v>257</v>
      </c>
      <c r="D2070" t="s">
        <v>32</v>
      </c>
      <c r="E2070" t="s">
        <v>27</v>
      </c>
      <c r="G2070" s="30">
        <v>3.7</v>
      </c>
      <c r="H2070" t="s">
        <v>317</v>
      </c>
      <c r="J2070" t="s">
        <v>15</v>
      </c>
      <c r="K2070" t="s">
        <v>307</v>
      </c>
      <c r="L2070" s="26">
        <v>1710950</v>
      </c>
      <c r="M2070">
        <v>82</v>
      </c>
    </row>
    <row r="2071" spans="1:13" x14ac:dyDescent="0.25">
      <c r="A2071" t="s">
        <v>72</v>
      </c>
      <c r="B2071" s="25">
        <v>45288</v>
      </c>
      <c r="C2071" t="s">
        <v>257</v>
      </c>
      <c r="D2071" t="s">
        <v>32</v>
      </c>
      <c r="E2071" t="s">
        <v>27</v>
      </c>
      <c r="F2071" t="s">
        <v>258</v>
      </c>
      <c r="G2071" s="30">
        <v>3.7</v>
      </c>
      <c r="H2071" t="s">
        <v>317</v>
      </c>
      <c r="J2071" t="s">
        <v>15</v>
      </c>
      <c r="K2071" t="s">
        <v>307</v>
      </c>
      <c r="L2071" s="26">
        <v>1411250</v>
      </c>
      <c r="M2071">
        <v>26</v>
      </c>
    </row>
    <row r="2072" spans="1:13" x14ac:dyDescent="0.25">
      <c r="A2072" t="s">
        <v>50</v>
      </c>
      <c r="B2072" s="25">
        <v>45408</v>
      </c>
      <c r="C2072" t="s">
        <v>257</v>
      </c>
      <c r="D2072" t="s">
        <v>32</v>
      </c>
      <c r="E2072" t="s">
        <v>27</v>
      </c>
      <c r="G2072" s="30">
        <v>3.7</v>
      </c>
      <c r="H2072" t="s">
        <v>317</v>
      </c>
      <c r="J2072" t="s">
        <v>15</v>
      </c>
      <c r="K2072" t="s">
        <v>307</v>
      </c>
      <c r="L2072" s="26">
        <v>9767500</v>
      </c>
      <c r="M2072">
        <v>1793</v>
      </c>
    </row>
    <row r="2073" spans="1:13" x14ac:dyDescent="0.25">
      <c r="A2073" t="s">
        <v>86</v>
      </c>
      <c r="B2073" s="25">
        <v>45251</v>
      </c>
      <c r="C2073" t="s">
        <v>257</v>
      </c>
      <c r="D2073" t="s">
        <v>32</v>
      </c>
      <c r="E2073" t="s">
        <v>27</v>
      </c>
      <c r="G2073" s="30">
        <v>3.7</v>
      </c>
      <c r="H2073" t="s">
        <v>317</v>
      </c>
      <c r="J2073" t="s">
        <v>15</v>
      </c>
      <c r="K2073" t="s">
        <v>307</v>
      </c>
      <c r="L2073" s="26">
        <v>6453250</v>
      </c>
      <c r="M2073">
        <v>193</v>
      </c>
    </row>
    <row r="2074" spans="1:13" x14ac:dyDescent="0.25">
      <c r="A2074" t="s">
        <v>104</v>
      </c>
      <c r="B2074" s="25">
        <v>45041</v>
      </c>
      <c r="C2074" t="s">
        <v>257</v>
      </c>
      <c r="D2074" t="s">
        <v>32</v>
      </c>
      <c r="E2074" t="s">
        <v>27</v>
      </c>
      <c r="G2074" s="30">
        <v>3.7</v>
      </c>
      <c r="H2074" t="s">
        <v>317</v>
      </c>
      <c r="J2074" t="s">
        <v>15</v>
      </c>
      <c r="K2074" t="s">
        <v>307</v>
      </c>
      <c r="L2074" s="26">
        <v>557856</v>
      </c>
      <c r="M2074">
        <v>17</v>
      </c>
    </row>
    <row r="2075" spans="1:13" x14ac:dyDescent="0.25">
      <c r="A2075" t="s">
        <v>83</v>
      </c>
      <c r="B2075" s="25">
        <v>45468</v>
      </c>
      <c r="C2075" t="s">
        <v>257</v>
      </c>
      <c r="D2075" t="s">
        <v>32</v>
      </c>
      <c r="E2075" t="s">
        <v>27</v>
      </c>
      <c r="G2075" s="30">
        <v>3.7</v>
      </c>
      <c r="H2075" t="s">
        <v>317</v>
      </c>
      <c r="J2075" t="s">
        <v>15</v>
      </c>
      <c r="K2075" t="s">
        <v>307</v>
      </c>
      <c r="L2075" s="26">
        <v>2203200</v>
      </c>
      <c r="M2075">
        <v>219</v>
      </c>
    </row>
    <row r="2076" spans="1:13" x14ac:dyDescent="0.25">
      <c r="A2076" t="s">
        <v>80</v>
      </c>
      <c r="B2076" s="25">
        <v>45260</v>
      </c>
      <c r="C2076" t="s">
        <v>257</v>
      </c>
      <c r="D2076" t="s">
        <v>32</v>
      </c>
      <c r="E2076" t="s">
        <v>27</v>
      </c>
      <c r="G2076" s="30">
        <v>3.7</v>
      </c>
      <c r="H2076" t="s">
        <v>317</v>
      </c>
      <c r="J2076" t="s">
        <v>15</v>
      </c>
      <c r="K2076" t="s">
        <v>307</v>
      </c>
      <c r="L2076" s="26">
        <v>13518900</v>
      </c>
      <c r="M2076">
        <v>209</v>
      </c>
    </row>
    <row r="2077" spans="1:13" x14ac:dyDescent="0.25">
      <c r="A2077" t="s">
        <v>89</v>
      </c>
      <c r="B2077" s="25">
        <v>45232</v>
      </c>
      <c r="C2077" t="s">
        <v>257</v>
      </c>
      <c r="D2077" t="s">
        <v>32</v>
      </c>
      <c r="E2077" t="s">
        <v>27</v>
      </c>
      <c r="F2077" t="s">
        <v>258</v>
      </c>
      <c r="G2077" s="30">
        <v>3.7</v>
      </c>
      <c r="H2077" t="s">
        <v>317</v>
      </c>
      <c r="J2077" t="s">
        <v>15</v>
      </c>
      <c r="K2077" t="s">
        <v>307</v>
      </c>
      <c r="L2077" s="26">
        <v>13377150</v>
      </c>
      <c r="M2077">
        <v>166</v>
      </c>
    </row>
    <row r="2078" spans="1:13" x14ac:dyDescent="0.25">
      <c r="A2078" t="s">
        <v>57</v>
      </c>
      <c r="B2078" s="25">
        <v>45394</v>
      </c>
      <c r="C2078" t="s">
        <v>257</v>
      </c>
      <c r="D2078" t="s">
        <v>32</v>
      </c>
      <c r="E2078" t="s">
        <v>27</v>
      </c>
      <c r="F2078" t="s">
        <v>258</v>
      </c>
      <c r="G2078" s="30">
        <v>3.7</v>
      </c>
      <c r="H2078" t="s">
        <v>317</v>
      </c>
      <c r="J2078" t="s">
        <v>15</v>
      </c>
      <c r="K2078" t="s">
        <v>307</v>
      </c>
      <c r="L2078" s="26">
        <v>12173000</v>
      </c>
      <c r="M2078">
        <v>318</v>
      </c>
    </row>
    <row r="2079" spans="1:13" x14ac:dyDescent="0.25">
      <c r="A2079" t="s">
        <v>209</v>
      </c>
      <c r="B2079" s="25">
        <v>45572</v>
      </c>
      <c r="C2079" t="s">
        <v>257</v>
      </c>
      <c r="D2079" t="s">
        <v>32</v>
      </c>
      <c r="E2079" t="s">
        <v>27</v>
      </c>
      <c r="F2079" t="s">
        <v>258</v>
      </c>
      <c r="G2079" s="30">
        <v>3.7</v>
      </c>
      <c r="H2079" t="s">
        <v>317</v>
      </c>
      <c r="J2079" t="s">
        <v>15</v>
      </c>
      <c r="K2079" t="s">
        <v>307</v>
      </c>
      <c r="L2079" s="26">
        <v>10974000</v>
      </c>
      <c r="M2079">
        <v>17</v>
      </c>
    </row>
    <row r="2080" spans="1:13" x14ac:dyDescent="0.25">
      <c r="A2080" t="s">
        <v>86</v>
      </c>
      <c r="B2080" s="25">
        <v>45251</v>
      </c>
      <c r="C2080" t="s">
        <v>257</v>
      </c>
      <c r="D2080" t="s">
        <v>32</v>
      </c>
      <c r="E2080" t="s">
        <v>27</v>
      </c>
      <c r="F2080" t="s">
        <v>258</v>
      </c>
      <c r="G2080" s="30">
        <v>3.7</v>
      </c>
      <c r="H2080" t="s">
        <v>317</v>
      </c>
      <c r="J2080" t="s">
        <v>15</v>
      </c>
      <c r="K2080" t="s">
        <v>307</v>
      </c>
      <c r="L2080" s="26">
        <v>4882000</v>
      </c>
      <c r="M2080">
        <v>77</v>
      </c>
    </row>
    <row r="2081" spans="1:13" x14ac:dyDescent="0.25">
      <c r="A2081" t="s">
        <v>74</v>
      </c>
      <c r="B2081" s="25">
        <v>45275</v>
      </c>
      <c r="C2081" t="s">
        <v>257</v>
      </c>
      <c r="D2081" t="s">
        <v>32</v>
      </c>
      <c r="E2081" t="s">
        <v>27</v>
      </c>
      <c r="F2081" t="s">
        <v>258</v>
      </c>
      <c r="G2081" s="30">
        <v>3.7</v>
      </c>
      <c r="H2081" t="s">
        <v>317</v>
      </c>
      <c r="J2081" t="s">
        <v>15</v>
      </c>
      <c r="K2081" t="s">
        <v>307</v>
      </c>
      <c r="L2081" s="26">
        <v>108656600</v>
      </c>
      <c r="M2081">
        <v>790</v>
      </c>
    </row>
    <row r="2082" spans="1:13" x14ac:dyDescent="0.25">
      <c r="A2082" t="s">
        <v>54</v>
      </c>
      <c r="B2082" s="25">
        <v>45401</v>
      </c>
      <c r="C2082" t="s">
        <v>257</v>
      </c>
      <c r="D2082" t="s">
        <v>32</v>
      </c>
      <c r="E2082" t="s">
        <v>27</v>
      </c>
      <c r="G2082" s="30">
        <v>3.7</v>
      </c>
      <c r="H2082" t="s">
        <v>317</v>
      </c>
      <c r="J2082" t="s">
        <v>15</v>
      </c>
      <c r="K2082" t="s">
        <v>307</v>
      </c>
      <c r="L2082" s="26">
        <v>5785320</v>
      </c>
      <c r="M2082">
        <v>632</v>
      </c>
    </row>
    <row r="2083" spans="1:13" x14ac:dyDescent="0.25">
      <c r="A2083" t="s">
        <v>217</v>
      </c>
      <c r="B2083" s="25">
        <v>45595</v>
      </c>
      <c r="C2083" t="s">
        <v>257</v>
      </c>
      <c r="D2083" t="s">
        <v>32</v>
      </c>
      <c r="E2083" t="s">
        <v>27</v>
      </c>
      <c r="G2083" s="30">
        <v>3.7</v>
      </c>
      <c r="H2083" t="s">
        <v>317</v>
      </c>
      <c r="J2083" t="s">
        <v>15</v>
      </c>
      <c r="K2083" t="s">
        <v>307</v>
      </c>
      <c r="L2083" s="26">
        <v>25925</v>
      </c>
      <c r="M2083">
        <v>12</v>
      </c>
    </row>
    <row r="2084" spans="1:13" x14ac:dyDescent="0.25">
      <c r="A2084" t="s">
        <v>60</v>
      </c>
      <c r="B2084" s="25">
        <v>45380</v>
      </c>
      <c r="C2084" t="s">
        <v>257</v>
      </c>
      <c r="D2084" t="s">
        <v>32</v>
      </c>
      <c r="E2084" t="s">
        <v>27</v>
      </c>
      <c r="F2084" t="s">
        <v>258</v>
      </c>
      <c r="G2084" s="30">
        <v>3.7</v>
      </c>
      <c r="H2084" t="s">
        <v>317</v>
      </c>
      <c r="J2084" t="s">
        <v>15</v>
      </c>
      <c r="K2084" t="s">
        <v>307</v>
      </c>
      <c r="L2084" s="26">
        <v>24194625</v>
      </c>
      <c r="M2084">
        <v>650</v>
      </c>
    </row>
    <row r="2085" spans="1:13" x14ac:dyDescent="0.25">
      <c r="A2085" t="s">
        <v>74</v>
      </c>
      <c r="B2085" s="25">
        <v>45275</v>
      </c>
      <c r="C2085" t="s">
        <v>257</v>
      </c>
      <c r="D2085" t="s">
        <v>32</v>
      </c>
      <c r="E2085" t="s">
        <v>27</v>
      </c>
      <c r="G2085" s="30">
        <v>3.7</v>
      </c>
      <c r="H2085" t="s">
        <v>317</v>
      </c>
      <c r="J2085" t="s">
        <v>15</v>
      </c>
      <c r="K2085" t="s">
        <v>307</v>
      </c>
      <c r="L2085" s="26">
        <v>41594350</v>
      </c>
      <c r="M2085">
        <v>1327</v>
      </c>
    </row>
    <row r="2086" spans="1:13" x14ac:dyDescent="0.25">
      <c r="A2086" t="s">
        <v>164</v>
      </c>
      <c r="B2086" s="25">
        <v>45478</v>
      </c>
      <c r="C2086" t="s">
        <v>257</v>
      </c>
      <c r="D2086" t="s">
        <v>32</v>
      </c>
      <c r="E2086" t="s">
        <v>27</v>
      </c>
      <c r="G2086" s="30">
        <v>3.7</v>
      </c>
      <c r="H2086" t="s">
        <v>317</v>
      </c>
      <c r="J2086" t="s">
        <v>15</v>
      </c>
      <c r="K2086" t="s">
        <v>307</v>
      </c>
      <c r="L2086" s="26">
        <v>5016600</v>
      </c>
      <c r="M2086">
        <v>929</v>
      </c>
    </row>
    <row r="2087" spans="1:13" x14ac:dyDescent="0.25">
      <c r="A2087" t="s">
        <v>54</v>
      </c>
      <c r="B2087" s="25">
        <v>45212</v>
      </c>
      <c r="C2087" t="s">
        <v>257</v>
      </c>
      <c r="D2087" t="s">
        <v>32</v>
      </c>
      <c r="E2087" t="s">
        <v>27</v>
      </c>
      <c r="F2087" t="s">
        <v>258</v>
      </c>
      <c r="G2087" s="30">
        <v>3.7</v>
      </c>
      <c r="H2087" t="s">
        <v>317</v>
      </c>
      <c r="J2087" t="s">
        <v>15</v>
      </c>
      <c r="K2087" t="s">
        <v>307</v>
      </c>
      <c r="L2087" s="26">
        <v>11776212</v>
      </c>
      <c r="M2087">
        <v>513</v>
      </c>
    </row>
    <row r="2088" spans="1:13" x14ac:dyDescent="0.25">
      <c r="A2088" t="s">
        <v>57</v>
      </c>
      <c r="B2088" s="25">
        <v>45394</v>
      </c>
      <c r="C2088" t="s">
        <v>257</v>
      </c>
      <c r="D2088" t="s">
        <v>32</v>
      </c>
      <c r="E2088" t="s">
        <v>27</v>
      </c>
      <c r="G2088" s="30">
        <v>3.7</v>
      </c>
      <c r="H2088" t="s">
        <v>317</v>
      </c>
      <c r="J2088" t="s">
        <v>15</v>
      </c>
      <c r="K2088" t="s">
        <v>307</v>
      </c>
      <c r="L2088" s="26">
        <v>4098400</v>
      </c>
      <c r="M2088">
        <v>525</v>
      </c>
    </row>
    <row r="2089" spans="1:13" x14ac:dyDescent="0.25">
      <c r="A2089" t="s">
        <v>164</v>
      </c>
      <c r="B2089" s="25">
        <v>45478</v>
      </c>
      <c r="C2089" t="s">
        <v>257</v>
      </c>
      <c r="D2089" t="s">
        <v>32</v>
      </c>
      <c r="E2089" t="s">
        <v>27</v>
      </c>
      <c r="F2089" t="s">
        <v>258</v>
      </c>
      <c r="G2089" s="30">
        <v>3.7</v>
      </c>
      <c r="H2089" t="s">
        <v>317</v>
      </c>
      <c r="J2089" t="s">
        <v>15</v>
      </c>
      <c r="K2089" t="s">
        <v>307</v>
      </c>
      <c r="L2089" s="26">
        <v>5010200</v>
      </c>
      <c r="M2089">
        <v>247</v>
      </c>
    </row>
    <row r="2090" spans="1:13" x14ac:dyDescent="0.25">
      <c r="A2090" t="s">
        <v>205</v>
      </c>
      <c r="B2090" s="25">
        <v>45566</v>
      </c>
      <c r="C2090" t="s">
        <v>257</v>
      </c>
      <c r="D2090" t="s">
        <v>32</v>
      </c>
      <c r="E2090" t="s">
        <v>27</v>
      </c>
      <c r="F2090" t="s">
        <v>258</v>
      </c>
      <c r="G2090" s="30">
        <v>3.7</v>
      </c>
      <c r="H2090" t="s">
        <v>317</v>
      </c>
      <c r="J2090" t="s">
        <v>15</v>
      </c>
      <c r="K2090" t="s">
        <v>307</v>
      </c>
      <c r="L2090" s="26">
        <v>7355945</v>
      </c>
      <c r="M2090">
        <v>206</v>
      </c>
    </row>
    <row r="2091" spans="1:13" x14ac:dyDescent="0.25">
      <c r="A2091" t="s">
        <v>54</v>
      </c>
      <c r="B2091" s="25">
        <v>45401</v>
      </c>
      <c r="C2091" t="s">
        <v>257</v>
      </c>
      <c r="D2091" t="s">
        <v>32</v>
      </c>
      <c r="E2091" t="s">
        <v>27</v>
      </c>
      <c r="F2091" t="s">
        <v>258</v>
      </c>
      <c r="G2091" s="30">
        <v>3.7</v>
      </c>
      <c r="H2091" t="s">
        <v>317</v>
      </c>
      <c r="J2091" t="s">
        <v>15</v>
      </c>
      <c r="K2091" t="s">
        <v>307</v>
      </c>
      <c r="L2091" s="26">
        <v>53260575</v>
      </c>
      <c r="M2091">
        <v>314</v>
      </c>
    </row>
    <row r="2092" spans="1:13" x14ac:dyDescent="0.25">
      <c r="A2092" t="s">
        <v>83</v>
      </c>
      <c r="B2092" s="25">
        <v>45468</v>
      </c>
      <c r="C2092" t="s">
        <v>257</v>
      </c>
      <c r="D2092" t="s">
        <v>32</v>
      </c>
      <c r="E2092" t="s">
        <v>27</v>
      </c>
      <c r="F2092" t="s">
        <v>258</v>
      </c>
      <c r="G2092" s="30">
        <v>3.7</v>
      </c>
      <c r="H2092" t="s">
        <v>317</v>
      </c>
      <c r="J2092" t="s">
        <v>15</v>
      </c>
      <c r="K2092" t="s">
        <v>307</v>
      </c>
      <c r="L2092" s="26">
        <v>19227780</v>
      </c>
      <c r="M2092">
        <v>129</v>
      </c>
    </row>
    <row r="2093" spans="1:13" x14ac:dyDescent="0.25">
      <c r="A2093" t="s">
        <v>63</v>
      </c>
      <c r="B2093" s="25">
        <v>45344</v>
      </c>
      <c r="C2093" t="s">
        <v>257</v>
      </c>
      <c r="D2093" t="s">
        <v>32</v>
      </c>
      <c r="E2093" t="s">
        <v>27</v>
      </c>
      <c r="F2093" t="s">
        <v>258</v>
      </c>
      <c r="G2093" s="30">
        <v>3.7</v>
      </c>
      <c r="H2093" t="s">
        <v>317</v>
      </c>
      <c r="J2093" t="s">
        <v>15</v>
      </c>
      <c r="K2093" t="s">
        <v>307</v>
      </c>
      <c r="L2093" s="26">
        <v>6879900</v>
      </c>
      <c r="M2093">
        <v>55</v>
      </c>
    </row>
    <row r="2094" spans="1:13" x14ac:dyDescent="0.25">
      <c r="A2094" t="s">
        <v>92</v>
      </c>
      <c r="B2094" s="25">
        <v>45198</v>
      </c>
      <c r="C2094" t="s">
        <v>257</v>
      </c>
      <c r="D2094" t="s">
        <v>32</v>
      </c>
      <c r="E2094" t="s">
        <v>27</v>
      </c>
      <c r="G2094" s="30">
        <v>3.7</v>
      </c>
      <c r="H2094" t="s">
        <v>317</v>
      </c>
      <c r="J2094" t="s">
        <v>15</v>
      </c>
      <c r="K2094" t="s">
        <v>307</v>
      </c>
      <c r="L2094" s="26">
        <v>5887742.4000000004</v>
      </c>
      <c r="M2094">
        <v>187</v>
      </c>
    </row>
    <row r="2095" spans="1:13" x14ac:dyDescent="0.25">
      <c r="A2095" t="s">
        <v>205</v>
      </c>
      <c r="B2095" s="25">
        <v>45566</v>
      </c>
      <c r="C2095" t="s">
        <v>257</v>
      </c>
      <c r="D2095" t="s">
        <v>32</v>
      </c>
      <c r="E2095" t="s">
        <v>27</v>
      </c>
      <c r="G2095" s="30">
        <v>3.7</v>
      </c>
      <c r="H2095" t="s">
        <v>317</v>
      </c>
      <c r="J2095" t="s">
        <v>15</v>
      </c>
      <c r="K2095" t="s">
        <v>307</v>
      </c>
      <c r="L2095" s="26">
        <v>544065</v>
      </c>
      <c r="M2095">
        <v>271</v>
      </c>
    </row>
    <row r="2096" spans="1:13" x14ac:dyDescent="0.25">
      <c r="A2096" t="s">
        <v>77</v>
      </c>
      <c r="B2096" s="25">
        <v>45267</v>
      </c>
      <c r="C2096" t="s">
        <v>257</v>
      </c>
      <c r="D2096" t="s">
        <v>32</v>
      </c>
      <c r="E2096" t="s">
        <v>27</v>
      </c>
      <c r="F2096" t="s">
        <v>258</v>
      </c>
      <c r="G2096" s="30">
        <v>3.7</v>
      </c>
      <c r="H2096" t="s">
        <v>317</v>
      </c>
      <c r="J2096" t="s">
        <v>15</v>
      </c>
      <c r="K2096" t="s">
        <v>307</v>
      </c>
      <c r="L2096" s="26">
        <v>5527200</v>
      </c>
      <c r="M2096">
        <v>68</v>
      </c>
    </row>
    <row r="2097" spans="1:13" x14ac:dyDescent="0.25">
      <c r="A2097" t="s">
        <v>209</v>
      </c>
      <c r="B2097" s="25">
        <v>45572</v>
      </c>
      <c r="C2097" t="s">
        <v>257</v>
      </c>
      <c r="D2097" t="s">
        <v>32</v>
      </c>
      <c r="E2097" t="s">
        <v>27</v>
      </c>
      <c r="G2097" s="30">
        <v>3.7</v>
      </c>
      <c r="H2097" t="s">
        <v>317</v>
      </c>
      <c r="J2097" t="s">
        <v>15</v>
      </c>
      <c r="K2097" t="s">
        <v>307</v>
      </c>
      <c r="L2097" s="26">
        <v>611375</v>
      </c>
      <c r="M2097">
        <v>31</v>
      </c>
    </row>
    <row r="2098" spans="1:13" x14ac:dyDescent="0.25">
      <c r="A2098" t="s">
        <v>211</v>
      </c>
      <c r="B2098" s="25">
        <v>45582</v>
      </c>
      <c r="C2098" t="s">
        <v>257</v>
      </c>
      <c r="D2098" t="s">
        <v>32</v>
      </c>
      <c r="E2098" t="s">
        <v>27</v>
      </c>
      <c r="F2098" t="s">
        <v>258</v>
      </c>
      <c r="G2098" s="30">
        <v>3.7</v>
      </c>
      <c r="H2098" t="s">
        <v>317</v>
      </c>
      <c r="J2098" t="s">
        <v>15</v>
      </c>
      <c r="K2098" t="s">
        <v>307</v>
      </c>
      <c r="L2098" s="26">
        <v>19052950</v>
      </c>
      <c r="M2098">
        <v>295</v>
      </c>
    </row>
    <row r="2099" spans="1:13" x14ac:dyDescent="0.25">
      <c r="A2099" t="s">
        <v>60</v>
      </c>
      <c r="B2099" s="25">
        <v>45380</v>
      </c>
      <c r="C2099" t="s">
        <v>257</v>
      </c>
      <c r="D2099" t="s">
        <v>32</v>
      </c>
      <c r="E2099" t="s">
        <v>27</v>
      </c>
      <c r="G2099" s="30">
        <v>3.7</v>
      </c>
      <c r="H2099" t="s">
        <v>317</v>
      </c>
      <c r="J2099" t="s">
        <v>15</v>
      </c>
      <c r="K2099" t="s">
        <v>307</v>
      </c>
      <c r="L2099" s="26">
        <v>7770875</v>
      </c>
      <c r="M2099">
        <v>1057</v>
      </c>
    </row>
    <row r="2100" spans="1:13" x14ac:dyDescent="0.25">
      <c r="A2100" t="s">
        <v>172</v>
      </c>
      <c r="B2100" s="25">
        <v>45485</v>
      </c>
      <c r="C2100" t="s">
        <v>257</v>
      </c>
      <c r="D2100" t="s">
        <v>32</v>
      </c>
      <c r="E2100" t="s">
        <v>27</v>
      </c>
      <c r="F2100" t="s">
        <v>258</v>
      </c>
      <c r="G2100" s="30">
        <v>3.7</v>
      </c>
      <c r="H2100" t="s">
        <v>317</v>
      </c>
      <c r="J2100" t="s">
        <v>15</v>
      </c>
      <c r="K2100" t="s">
        <v>307</v>
      </c>
      <c r="L2100" s="26">
        <v>8394800</v>
      </c>
      <c r="M2100">
        <v>66</v>
      </c>
    </row>
    <row r="2101" spans="1:13" x14ac:dyDescent="0.25">
      <c r="A2101" t="s">
        <v>101</v>
      </c>
      <c r="B2101" s="25">
        <v>45079</v>
      </c>
      <c r="C2101" t="s">
        <v>257</v>
      </c>
      <c r="D2101" t="s">
        <v>32</v>
      </c>
      <c r="E2101" t="s">
        <v>27</v>
      </c>
      <c r="G2101" s="30">
        <v>3.7</v>
      </c>
      <c r="H2101" t="s">
        <v>317</v>
      </c>
      <c r="J2101" t="s">
        <v>15</v>
      </c>
      <c r="K2101" t="s">
        <v>307</v>
      </c>
      <c r="L2101" s="26">
        <v>1059601.5</v>
      </c>
      <c r="M2101">
        <v>14</v>
      </c>
    </row>
    <row r="2102" spans="1:13" x14ac:dyDescent="0.25">
      <c r="A2102" t="s">
        <v>175</v>
      </c>
      <c r="B2102" s="25">
        <v>45503</v>
      </c>
      <c r="C2102" t="s">
        <v>257</v>
      </c>
      <c r="D2102" t="s">
        <v>32</v>
      </c>
      <c r="E2102" t="s">
        <v>27</v>
      </c>
      <c r="F2102" t="s">
        <v>258</v>
      </c>
      <c r="G2102" s="30">
        <v>3.7</v>
      </c>
      <c r="H2102" t="s">
        <v>317</v>
      </c>
      <c r="J2102" t="s">
        <v>15</v>
      </c>
      <c r="K2102" t="s">
        <v>307</v>
      </c>
      <c r="L2102" s="26">
        <v>71586</v>
      </c>
      <c r="M2102">
        <v>4</v>
      </c>
    </row>
    <row r="2103" spans="1:13" x14ac:dyDescent="0.25">
      <c r="A2103" t="s">
        <v>101</v>
      </c>
      <c r="B2103" s="25">
        <v>45079</v>
      </c>
      <c r="C2103" t="s">
        <v>257</v>
      </c>
      <c r="D2103" t="s">
        <v>32</v>
      </c>
      <c r="E2103" t="s">
        <v>27</v>
      </c>
      <c r="F2103" t="s">
        <v>258</v>
      </c>
      <c r="G2103" s="30">
        <v>3.7</v>
      </c>
      <c r="H2103" t="s">
        <v>317</v>
      </c>
      <c r="J2103" t="s">
        <v>15</v>
      </c>
      <c r="K2103" t="s">
        <v>307</v>
      </c>
      <c r="L2103" s="26">
        <v>263351.25</v>
      </c>
      <c r="M2103">
        <v>3</v>
      </c>
    </row>
    <row r="2104" spans="1:13" x14ac:dyDescent="0.25">
      <c r="A2104" t="s">
        <v>211</v>
      </c>
      <c r="B2104" s="25">
        <v>45582</v>
      </c>
      <c r="C2104" t="s">
        <v>257</v>
      </c>
      <c r="D2104" t="s">
        <v>32</v>
      </c>
      <c r="E2104" t="s">
        <v>27</v>
      </c>
      <c r="G2104" s="30">
        <v>3.7</v>
      </c>
      <c r="H2104" t="s">
        <v>317</v>
      </c>
      <c r="J2104" t="s">
        <v>15</v>
      </c>
      <c r="K2104" t="s">
        <v>307</v>
      </c>
      <c r="L2104" s="26">
        <v>2504950</v>
      </c>
      <c r="M2104">
        <v>811</v>
      </c>
    </row>
    <row r="2105" spans="1:13" x14ac:dyDescent="0.25">
      <c r="A2105" t="s">
        <v>80</v>
      </c>
      <c r="B2105" s="25">
        <v>45260</v>
      </c>
      <c r="C2105" t="s">
        <v>257</v>
      </c>
      <c r="D2105" t="s">
        <v>32</v>
      </c>
      <c r="E2105" t="s">
        <v>27</v>
      </c>
      <c r="F2105" t="s">
        <v>258</v>
      </c>
      <c r="G2105" s="30">
        <v>3.7</v>
      </c>
      <c r="H2105" t="s">
        <v>317</v>
      </c>
      <c r="J2105" t="s">
        <v>15</v>
      </c>
      <c r="K2105" t="s">
        <v>307</v>
      </c>
      <c r="L2105" s="26">
        <v>127674000</v>
      </c>
      <c r="M2105">
        <v>199</v>
      </c>
    </row>
    <row r="2106" spans="1:13" x14ac:dyDescent="0.25">
      <c r="A2106" t="s">
        <v>30</v>
      </c>
      <c r="B2106" s="25">
        <v>45447</v>
      </c>
      <c r="C2106" t="s">
        <v>257</v>
      </c>
      <c r="D2106" t="s">
        <v>32</v>
      </c>
      <c r="E2106" t="s">
        <v>27</v>
      </c>
      <c r="F2106" t="s">
        <v>258</v>
      </c>
      <c r="G2106" s="30">
        <v>3.7</v>
      </c>
      <c r="H2106" t="s">
        <v>317</v>
      </c>
      <c r="J2106" t="s">
        <v>15</v>
      </c>
      <c r="K2106" t="s">
        <v>307</v>
      </c>
      <c r="L2106" s="26">
        <v>3456300</v>
      </c>
      <c r="M2106">
        <v>190</v>
      </c>
    </row>
    <row r="2107" spans="1:13" x14ac:dyDescent="0.25">
      <c r="A2107" t="s">
        <v>164</v>
      </c>
      <c r="B2107" s="25">
        <v>45478</v>
      </c>
      <c r="C2107" t="s">
        <v>257</v>
      </c>
      <c r="D2107" t="s">
        <v>32</v>
      </c>
      <c r="E2107" t="s">
        <v>27</v>
      </c>
      <c r="F2107" t="s">
        <v>258</v>
      </c>
      <c r="G2107" s="30">
        <v>3.8</v>
      </c>
      <c r="H2107" t="s">
        <v>317</v>
      </c>
      <c r="I2107">
        <v>3.8</v>
      </c>
      <c r="J2107" t="s">
        <v>228</v>
      </c>
      <c r="K2107" t="s">
        <v>314</v>
      </c>
      <c r="L2107" s="26">
        <v>7979600</v>
      </c>
      <c r="M2107">
        <v>1</v>
      </c>
    </row>
    <row r="2108" spans="1:13" x14ac:dyDescent="0.25">
      <c r="A2108" t="s">
        <v>172</v>
      </c>
      <c r="B2108" s="25">
        <v>45485</v>
      </c>
      <c r="C2108" t="s">
        <v>257</v>
      </c>
      <c r="D2108" t="s">
        <v>32</v>
      </c>
      <c r="E2108" t="s">
        <v>27</v>
      </c>
      <c r="F2108" t="s">
        <v>258</v>
      </c>
      <c r="G2108" s="30">
        <v>3.8</v>
      </c>
      <c r="H2108" t="s">
        <v>317</v>
      </c>
      <c r="I2108">
        <v>3.8</v>
      </c>
      <c r="J2108" t="s">
        <v>228</v>
      </c>
      <c r="K2108" t="s">
        <v>314</v>
      </c>
      <c r="L2108" s="26">
        <v>1143600</v>
      </c>
      <c r="M2108">
        <v>1</v>
      </c>
    </row>
    <row r="2109" spans="1:13" x14ac:dyDescent="0.25">
      <c r="A2109" t="s">
        <v>69</v>
      </c>
      <c r="B2109" s="25">
        <v>45328</v>
      </c>
      <c r="C2109" t="s">
        <v>257</v>
      </c>
      <c r="D2109" t="s">
        <v>32</v>
      </c>
      <c r="E2109" t="s">
        <v>27</v>
      </c>
      <c r="G2109" s="30">
        <v>3.8</v>
      </c>
      <c r="H2109" t="s">
        <v>317</v>
      </c>
      <c r="J2109" t="s">
        <v>15</v>
      </c>
      <c r="K2109" t="s">
        <v>307</v>
      </c>
      <c r="L2109" s="26">
        <v>11179025</v>
      </c>
      <c r="M2109">
        <v>613</v>
      </c>
    </row>
    <row r="2110" spans="1:13" x14ac:dyDescent="0.25">
      <c r="A2110" t="s">
        <v>60</v>
      </c>
      <c r="B2110" s="25">
        <v>45380</v>
      </c>
      <c r="C2110" t="s">
        <v>257</v>
      </c>
      <c r="D2110" t="s">
        <v>32</v>
      </c>
      <c r="E2110" t="s">
        <v>27</v>
      </c>
      <c r="F2110" t="s">
        <v>258</v>
      </c>
      <c r="G2110" s="30">
        <v>3.8</v>
      </c>
      <c r="H2110" t="s">
        <v>317</v>
      </c>
      <c r="J2110" t="s">
        <v>15</v>
      </c>
      <c r="K2110" t="s">
        <v>307</v>
      </c>
      <c r="L2110" s="26">
        <v>39303250</v>
      </c>
      <c r="M2110">
        <v>632</v>
      </c>
    </row>
    <row r="2111" spans="1:13" x14ac:dyDescent="0.25">
      <c r="A2111" t="s">
        <v>63</v>
      </c>
      <c r="B2111" s="25">
        <v>45344</v>
      </c>
      <c r="C2111" t="s">
        <v>257</v>
      </c>
      <c r="D2111" t="s">
        <v>32</v>
      </c>
      <c r="E2111" t="s">
        <v>27</v>
      </c>
      <c r="F2111" t="s">
        <v>258</v>
      </c>
      <c r="G2111" s="30">
        <v>3.8</v>
      </c>
      <c r="H2111" t="s">
        <v>317</v>
      </c>
      <c r="J2111" t="s">
        <v>15</v>
      </c>
      <c r="K2111" t="s">
        <v>307</v>
      </c>
      <c r="L2111" s="26">
        <v>6969200</v>
      </c>
      <c r="M2111">
        <v>55</v>
      </c>
    </row>
    <row r="2112" spans="1:13" x14ac:dyDescent="0.25">
      <c r="A2112" t="s">
        <v>89</v>
      </c>
      <c r="B2112" s="25">
        <v>45232</v>
      </c>
      <c r="C2112" t="s">
        <v>257</v>
      </c>
      <c r="D2112" t="s">
        <v>32</v>
      </c>
      <c r="E2112" t="s">
        <v>27</v>
      </c>
      <c r="F2112" t="s">
        <v>258</v>
      </c>
      <c r="G2112" s="30">
        <v>3.8</v>
      </c>
      <c r="H2112" t="s">
        <v>317</v>
      </c>
      <c r="J2112" t="s">
        <v>15</v>
      </c>
      <c r="K2112" t="s">
        <v>307</v>
      </c>
      <c r="L2112" s="26">
        <v>12303900</v>
      </c>
      <c r="M2112">
        <v>191</v>
      </c>
    </row>
    <row r="2113" spans="1:13" x14ac:dyDescent="0.25">
      <c r="A2113" t="s">
        <v>54</v>
      </c>
      <c r="B2113" s="25">
        <v>45401</v>
      </c>
      <c r="C2113" t="s">
        <v>257</v>
      </c>
      <c r="D2113" t="s">
        <v>32</v>
      </c>
      <c r="E2113" t="s">
        <v>27</v>
      </c>
      <c r="F2113" t="s">
        <v>258</v>
      </c>
      <c r="G2113" s="30">
        <v>3.8</v>
      </c>
      <c r="H2113" t="s">
        <v>317</v>
      </c>
      <c r="J2113" t="s">
        <v>15</v>
      </c>
      <c r="K2113" t="s">
        <v>307</v>
      </c>
      <c r="L2113" s="26">
        <v>41164905</v>
      </c>
      <c r="M2113">
        <v>273</v>
      </c>
    </row>
    <row r="2114" spans="1:13" x14ac:dyDescent="0.25">
      <c r="A2114" t="s">
        <v>217</v>
      </c>
      <c r="B2114" s="25">
        <v>45595</v>
      </c>
      <c r="C2114" t="s">
        <v>257</v>
      </c>
      <c r="D2114" t="s">
        <v>32</v>
      </c>
      <c r="E2114" t="s">
        <v>27</v>
      </c>
      <c r="G2114" s="30">
        <v>3.8</v>
      </c>
      <c r="H2114" t="s">
        <v>317</v>
      </c>
      <c r="J2114" t="s">
        <v>15</v>
      </c>
      <c r="K2114" t="s">
        <v>307</v>
      </c>
      <c r="L2114" s="26">
        <v>58650</v>
      </c>
      <c r="M2114">
        <v>7</v>
      </c>
    </row>
    <row r="2115" spans="1:13" x14ac:dyDescent="0.25">
      <c r="A2115" t="s">
        <v>172</v>
      </c>
      <c r="B2115" s="25">
        <v>45485</v>
      </c>
      <c r="C2115" t="s">
        <v>257</v>
      </c>
      <c r="D2115" t="s">
        <v>32</v>
      </c>
      <c r="E2115" t="s">
        <v>27</v>
      </c>
      <c r="F2115" t="s">
        <v>258</v>
      </c>
      <c r="G2115" s="30">
        <v>3.8</v>
      </c>
      <c r="H2115" t="s">
        <v>317</v>
      </c>
      <c r="J2115" t="s">
        <v>15</v>
      </c>
      <c r="K2115" t="s">
        <v>307</v>
      </c>
      <c r="L2115" s="26">
        <v>9611200</v>
      </c>
      <c r="M2115">
        <v>65</v>
      </c>
    </row>
    <row r="2116" spans="1:13" x14ac:dyDescent="0.25">
      <c r="A2116" t="s">
        <v>66</v>
      </c>
      <c r="B2116" s="25">
        <v>45335</v>
      </c>
      <c r="C2116" t="s">
        <v>257</v>
      </c>
      <c r="D2116" t="s">
        <v>32</v>
      </c>
      <c r="E2116" t="s">
        <v>27</v>
      </c>
      <c r="F2116" t="s">
        <v>258</v>
      </c>
      <c r="G2116" s="30">
        <v>3.8</v>
      </c>
      <c r="H2116" t="s">
        <v>317</v>
      </c>
      <c r="J2116" t="s">
        <v>15</v>
      </c>
      <c r="K2116" t="s">
        <v>307</v>
      </c>
      <c r="L2116" s="26">
        <v>32454000</v>
      </c>
      <c r="M2116">
        <v>778</v>
      </c>
    </row>
    <row r="2117" spans="1:13" x14ac:dyDescent="0.25">
      <c r="A2117" t="s">
        <v>92</v>
      </c>
      <c r="B2117" s="25">
        <v>45198</v>
      </c>
      <c r="C2117" t="s">
        <v>257</v>
      </c>
      <c r="D2117" t="s">
        <v>32</v>
      </c>
      <c r="E2117" t="s">
        <v>27</v>
      </c>
      <c r="F2117" t="s">
        <v>258</v>
      </c>
      <c r="G2117" s="30">
        <v>3.8</v>
      </c>
      <c r="H2117" t="s">
        <v>317</v>
      </c>
      <c r="J2117" t="s">
        <v>15</v>
      </c>
      <c r="K2117" t="s">
        <v>307</v>
      </c>
      <c r="L2117" s="26">
        <v>41693072.399999999</v>
      </c>
      <c r="M2117">
        <v>209</v>
      </c>
    </row>
    <row r="2118" spans="1:13" x14ac:dyDescent="0.25">
      <c r="A2118" t="s">
        <v>77</v>
      </c>
      <c r="B2118" s="25">
        <v>45267</v>
      </c>
      <c r="C2118" t="s">
        <v>257</v>
      </c>
      <c r="D2118" t="s">
        <v>32</v>
      </c>
      <c r="E2118" t="s">
        <v>27</v>
      </c>
      <c r="F2118" t="s">
        <v>258</v>
      </c>
      <c r="G2118" s="30">
        <v>3.8</v>
      </c>
      <c r="H2118" t="s">
        <v>317</v>
      </c>
      <c r="J2118" t="s">
        <v>15</v>
      </c>
      <c r="K2118" t="s">
        <v>307</v>
      </c>
      <c r="L2118" s="26">
        <v>11123000</v>
      </c>
      <c r="M2118">
        <v>36</v>
      </c>
    </row>
    <row r="2119" spans="1:13" x14ac:dyDescent="0.25">
      <c r="A2119" t="s">
        <v>54</v>
      </c>
      <c r="B2119" s="25">
        <v>45212</v>
      </c>
      <c r="C2119" t="s">
        <v>257</v>
      </c>
      <c r="D2119" t="s">
        <v>32</v>
      </c>
      <c r="E2119" t="s">
        <v>27</v>
      </c>
      <c r="F2119" t="s">
        <v>258</v>
      </c>
      <c r="G2119" s="30">
        <v>3.8</v>
      </c>
      <c r="H2119" t="s">
        <v>317</v>
      </c>
      <c r="J2119" t="s">
        <v>15</v>
      </c>
      <c r="K2119" t="s">
        <v>307</v>
      </c>
      <c r="L2119" s="26">
        <v>19751895</v>
      </c>
      <c r="M2119">
        <v>686</v>
      </c>
    </row>
    <row r="2120" spans="1:13" x14ac:dyDescent="0.25">
      <c r="A2120" t="s">
        <v>74</v>
      </c>
      <c r="B2120" s="25">
        <v>45275</v>
      </c>
      <c r="C2120" t="s">
        <v>257</v>
      </c>
      <c r="D2120" t="s">
        <v>32</v>
      </c>
      <c r="E2120" t="s">
        <v>27</v>
      </c>
      <c r="F2120" t="s">
        <v>258</v>
      </c>
      <c r="G2120" s="30">
        <v>3.8</v>
      </c>
      <c r="H2120" t="s">
        <v>317</v>
      </c>
      <c r="J2120" t="s">
        <v>15</v>
      </c>
      <c r="K2120" t="s">
        <v>307</v>
      </c>
      <c r="L2120" s="26">
        <v>72566150</v>
      </c>
      <c r="M2120">
        <v>573</v>
      </c>
    </row>
    <row r="2121" spans="1:13" x14ac:dyDescent="0.25">
      <c r="A2121" t="s">
        <v>164</v>
      </c>
      <c r="B2121" s="25">
        <v>45478</v>
      </c>
      <c r="C2121" t="s">
        <v>257</v>
      </c>
      <c r="D2121" t="s">
        <v>32</v>
      </c>
      <c r="E2121" t="s">
        <v>27</v>
      </c>
      <c r="G2121" s="30">
        <v>3.8</v>
      </c>
      <c r="H2121" t="s">
        <v>317</v>
      </c>
      <c r="J2121" t="s">
        <v>15</v>
      </c>
      <c r="K2121" t="s">
        <v>307</v>
      </c>
      <c r="L2121" s="26">
        <v>5799000</v>
      </c>
      <c r="M2121">
        <v>864</v>
      </c>
    </row>
    <row r="2122" spans="1:13" x14ac:dyDescent="0.25">
      <c r="A2122" t="s">
        <v>83</v>
      </c>
      <c r="B2122" s="25">
        <v>45468</v>
      </c>
      <c r="C2122" t="s">
        <v>257</v>
      </c>
      <c r="D2122" t="s">
        <v>32</v>
      </c>
      <c r="E2122" t="s">
        <v>27</v>
      </c>
      <c r="G2122" s="30">
        <v>3.8</v>
      </c>
      <c r="H2122" t="s">
        <v>317</v>
      </c>
      <c r="J2122" t="s">
        <v>15</v>
      </c>
      <c r="K2122" t="s">
        <v>307</v>
      </c>
      <c r="L2122" s="26">
        <v>3031020</v>
      </c>
      <c r="M2122">
        <v>206</v>
      </c>
    </row>
    <row r="2123" spans="1:13" x14ac:dyDescent="0.25">
      <c r="A2123" t="s">
        <v>104</v>
      </c>
      <c r="B2123" s="25">
        <v>45041</v>
      </c>
      <c r="C2123" t="s">
        <v>257</v>
      </c>
      <c r="D2123" t="s">
        <v>32</v>
      </c>
      <c r="E2123" t="s">
        <v>27</v>
      </c>
      <c r="G2123" s="30">
        <v>3.8</v>
      </c>
      <c r="H2123" t="s">
        <v>317</v>
      </c>
      <c r="J2123" t="s">
        <v>15</v>
      </c>
      <c r="K2123" t="s">
        <v>307</v>
      </c>
      <c r="L2123" s="26">
        <v>388532.4</v>
      </c>
      <c r="M2123">
        <v>16</v>
      </c>
    </row>
    <row r="2124" spans="1:13" x14ac:dyDescent="0.25">
      <c r="A2124" t="s">
        <v>92</v>
      </c>
      <c r="B2124" s="25">
        <v>45198</v>
      </c>
      <c r="C2124" t="s">
        <v>257</v>
      </c>
      <c r="D2124" t="s">
        <v>32</v>
      </c>
      <c r="E2124" t="s">
        <v>27</v>
      </c>
      <c r="G2124" s="30">
        <v>3.8</v>
      </c>
      <c r="H2124" t="s">
        <v>317</v>
      </c>
      <c r="J2124" t="s">
        <v>15</v>
      </c>
      <c r="K2124" t="s">
        <v>307</v>
      </c>
      <c r="L2124" s="26">
        <v>11925547.199999999</v>
      </c>
      <c r="M2124">
        <v>344</v>
      </c>
    </row>
    <row r="2125" spans="1:13" x14ac:dyDescent="0.25">
      <c r="A2125" t="s">
        <v>209</v>
      </c>
      <c r="B2125" s="25">
        <v>45572</v>
      </c>
      <c r="C2125" t="s">
        <v>257</v>
      </c>
      <c r="D2125" t="s">
        <v>32</v>
      </c>
      <c r="E2125" t="s">
        <v>27</v>
      </c>
      <c r="F2125" t="s">
        <v>258</v>
      </c>
      <c r="G2125" s="30">
        <v>3.8</v>
      </c>
      <c r="H2125" t="s">
        <v>317</v>
      </c>
      <c r="J2125" t="s">
        <v>15</v>
      </c>
      <c r="K2125" t="s">
        <v>307</v>
      </c>
      <c r="L2125" s="26">
        <v>1314000</v>
      </c>
      <c r="M2125">
        <v>18</v>
      </c>
    </row>
    <row r="2126" spans="1:13" x14ac:dyDescent="0.25">
      <c r="A2126" t="s">
        <v>60</v>
      </c>
      <c r="B2126" s="25">
        <v>45380</v>
      </c>
      <c r="C2126" t="s">
        <v>257</v>
      </c>
      <c r="D2126" t="s">
        <v>32</v>
      </c>
      <c r="E2126" t="s">
        <v>27</v>
      </c>
      <c r="G2126" s="30">
        <v>3.8</v>
      </c>
      <c r="H2126" t="s">
        <v>317</v>
      </c>
      <c r="J2126" t="s">
        <v>15</v>
      </c>
      <c r="K2126" t="s">
        <v>307</v>
      </c>
      <c r="L2126" s="26">
        <v>6181000</v>
      </c>
      <c r="M2126">
        <v>956</v>
      </c>
    </row>
    <row r="2127" spans="1:13" x14ac:dyDescent="0.25">
      <c r="A2127" t="s">
        <v>175</v>
      </c>
      <c r="B2127" s="25">
        <v>45503</v>
      </c>
      <c r="C2127" t="s">
        <v>257</v>
      </c>
      <c r="D2127" t="s">
        <v>32</v>
      </c>
      <c r="E2127" t="s">
        <v>27</v>
      </c>
      <c r="F2127" t="s">
        <v>258</v>
      </c>
      <c r="G2127" s="30">
        <v>3.8</v>
      </c>
      <c r="H2127" t="s">
        <v>317</v>
      </c>
      <c r="J2127" t="s">
        <v>15</v>
      </c>
      <c r="K2127" t="s">
        <v>307</v>
      </c>
      <c r="L2127" s="26">
        <v>388</v>
      </c>
      <c r="M2127">
        <v>1</v>
      </c>
    </row>
    <row r="2128" spans="1:13" x14ac:dyDescent="0.25">
      <c r="A2128" t="s">
        <v>101</v>
      </c>
      <c r="B2128" s="25">
        <v>45079</v>
      </c>
      <c r="C2128" t="s">
        <v>257</v>
      </c>
      <c r="D2128" t="s">
        <v>32</v>
      </c>
      <c r="E2128" t="s">
        <v>27</v>
      </c>
      <c r="F2128" t="s">
        <v>258</v>
      </c>
      <c r="G2128" s="30">
        <v>3.8</v>
      </c>
      <c r="H2128" t="s">
        <v>317</v>
      </c>
      <c r="J2128" t="s">
        <v>15</v>
      </c>
      <c r="K2128" t="s">
        <v>307</v>
      </c>
      <c r="L2128" s="26">
        <v>1792793.25</v>
      </c>
      <c r="M2128">
        <v>6</v>
      </c>
    </row>
    <row r="2129" spans="1:13" x14ac:dyDescent="0.25">
      <c r="A2129" t="s">
        <v>77</v>
      </c>
      <c r="B2129" s="25">
        <v>45267</v>
      </c>
      <c r="C2129" t="s">
        <v>257</v>
      </c>
      <c r="D2129" t="s">
        <v>32</v>
      </c>
      <c r="E2129" t="s">
        <v>27</v>
      </c>
      <c r="G2129" s="30">
        <v>3.8</v>
      </c>
      <c r="H2129" t="s">
        <v>317</v>
      </c>
      <c r="J2129" t="s">
        <v>15</v>
      </c>
      <c r="K2129" t="s">
        <v>307</v>
      </c>
      <c r="L2129" s="26">
        <v>1811600</v>
      </c>
      <c r="M2129">
        <v>59</v>
      </c>
    </row>
    <row r="2130" spans="1:13" x14ac:dyDescent="0.25">
      <c r="A2130" t="s">
        <v>86</v>
      </c>
      <c r="B2130" s="25">
        <v>45251</v>
      </c>
      <c r="C2130" t="s">
        <v>257</v>
      </c>
      <c r="D2130" t="s">
        <v>32</v>
      </c>
      <c r="E2130" t="s">
        <v>27</v>
      </c>
      <c r="F2130" t="s">
        <v>258</v>
      </c>
      <c r="G2130" s="30">
        <v>3.8</v>
      </c>
      <c r="H2130" t="s">
        <v>317</v>
      </c>
      <c r="J2130" t="s">
        <v>15</v>
      </c>
      <c r="K2130" t="s">
        <v>307</v>
      </c>
      <c r="L2130" s="26">
        <v>5421750</v>
      </c>
      <c r="M2130">
        <v>49</v>
      </c>
    </row>
    <row r="2131" spans="1:13" x14ac:dyDescent="0.25">
      <c r="A2131" t="s">
        <v>72</v>
      </c>
      <c r="B2131" s="25">
        <v>45288</v>
      </c>
      <c r="C2131" t="s">
        <v>257</v>
      </c>
      <c r="D2131" t="s">
        <v>32</v>
      </c>
      <c r="E2131" t="s">
        <v>27</v>
      </c>
      <c r="G2131" s="30">
        <v>3.8</v>
      </c>
      <c r="H2131" t="s">
        <v>317</v>
      </c>
      <c r="J2131" t="s">
        <v>15</v>
      </c>
      <c r="K2131" t="s">
        <v>307</v>
      </c>
      <c r="L2131" s="26">
        <v>1808000</v>
      </c>
      <c r="M2131">
        <v>45</v>
      </c>
    </row>
    <row r="2132" spans="1:13" x14ac:dyDescent="0.25">
      <c r="A2132" t="s">
        <v>83</v>
      </c>
      <c r="B2132" s="25">
        <v>45252</v>
      </c>
      <c r="C2132" t="s">
        <v>257</v>
      </c>
      <c r="D2132" t="s">
        <v>32</v>
      </c>
      <c r="E2132" t="s">
        <v>27</v>
      </c>
      <c r="F2132" t="s">
        <v>258</v>
      </c>
      <c r="G2132" s="30">
        <v>3.8</v>
      </c>
      <c r="H2132" t="s">
        <v>317</v>
      </c>
      <c r="J2132" t="s">
        <v>15</v>
      </c>
      <c r="K2132" t="s">
        <v>307</v>
      </c>
      <c r="L2132" s="26">
        <v>31603550</v>
      </c>
      <c r="M2132">
        <v>283</v>
      </c>
    </row>
    <row r="2133" spans="1:13" x14ac:dyDescent="0.25">
      <c r="A2133" t="s">
        <v>72</v>
      </c>
      <c r="B2133" s="25">
        <v>45288</v>
      </c>
      <c r="C2133" t="s">
        <v>257</v>
      </c>
      <c r="D2133" t="s">
        <v>32</v>
      </c>
      <c r="E2133" t="s">
        <v>27</v>
      </c>
      <c r="F2133" t="s">
        <v>258</v>
      </c>
      <c r="G2133" s="30">
        <v>3.8</v>
      </c>
      <c r="H2133" t="s">
        <v>317</v>
      </c>
      <c r="J2133" t="s">
        <v>15</v>
      </c>
      <c r="K2133" t="s">
        <v>307</v>
      </c>
      <c r="L2133" s="26">
        <v>2232000</v>
      </c>
      <c r="M2133">
        <v>37</v>
      </c>
    </row>
    <row r="2134" spans="1:13" x14ac:dyDescent="0.25">
      <c r="A2134" t="s">
        <v>57</v>
      </c>
      <c r="B2134" s="25">
        <v>45394</v>
      </c>
      <c r="C2134" t="s">
        <v>257</v>
      </c>
      <c r="D2134" t="s">
        <v>32</v>
      </c>
      <c r="E2134" t="s">
        <v>27</v>
      </c>
      <c r="G2134" s="30">
        <v>3.8</v>
      </c>
      <c r="H2134" t="s">
        <v>317</v>
      </c>
      <c r="J2134" t="s">
        <v>15</v>
      </c>
      <c r="K2134" t="s">
        <v>307</v>
      </c>
      <c r="L2134" s="26">
        <v>2448700</v>
      </c>
      <c r="M2134">
        <v>414</v>
      </c>
    </row>
    <row r="2135" spans="1:13" x14ac:dyDescent="0.25">
      <c r="A2135" t="s">
        <v>172</v>
      </c>
      <c r="B2135" s="25">
        <v>45485</v>
      </c>
      <c r="C2135" t="s">
        <v>257</v>
      </c>
      <c r="D2135" t="s">
        <v>32</v>
      </c>
      <c r="E2135" t="s">
        <v>27</v>
      </c>
      <c r="G2135" s="30">
        <v>3.8</v>
      </c>
      <c r="H2135" t="s">
        <v>317</v>
      </c>
      <c r="J2135" t="s">
        <v>15</v>
      </c>
      <c r="K2135" t="s">
        <v>307</v>
      </c>
      <c r="L2135" s="26">
        <v>11116400</v>
      </c>
      <c r="M2135">
        <v>142</v>
      </c>
    </row>
    <row r="2136" spans="1:13" x14ac:dyDescent="0.25">
      <c r="A2136" t="s">
        <v>54</v>
      </c>
      <c r="B2136" s="25">
        <v>45212</v>
      </c>
      <c r="C2136" t="s">
        <v>257</v>
      </c>
      <c r="D2136" t="s">
        <v>32</v>
      </c>
      <c r="E2136" t="s">
        <v>27</v>
      </c>
      <c r="G2136" s="30">
        <v>3.8</v>
      </c>
      <c r="H2136" t="s">
        <v>317</v>
      </c>
      <c r="J2136" t="s">
        <v>15</v>
      </c>
      <c r="K2136" t="s">
        <v>307</v>
      </c>
      <c r="L2136" s="26">
        <v>8456868</v>
      </c>
      <c r="M2136">
        <v>1171</v>
      </c>
    </row>
    <row r="2137" spans="1:13" x14ac:dyDescent="0.25">
      <c r="A2137" t="s">
        <v>30</v>
      </c>
      <c r="B2137" s="25">
        <v>45447</v>
      </c>
      <c r="C2137" t="s">
        <v>257</v>
      </c>
      <c r="D2137" t="s">
        <v>32</v>
      </c>
      <c r="E2137" t="s">
        <v>27</v>
      </c>
      <c r="F2137" t="s">
        <v>258</v>
      </c>
      <c r="G2137" s="30">
        <v>3.8</v>
      </c>
      <c r="H2137" t="s">
        <v>317</v>
      </c>
      <c r="J2137" t="s">
        <v>15</v>
      </c>
      <c r="K2137" t="s">
        <v>307</v>
      </c>
      <c r="L2137" s="26">
        <v>8314500</v>
      </c>
      <c r="M2137">
        <v>209</v>
      </c>
    </row>
    <row r="2138" spans="1:13" x14ac:dyDescent="0.25">
      <c r="A2138" t="s">
        <v>217</v>
      </c>
      <c r="B2138" s="25">
        <v>45595</v>
      </c>
      <c r="C2138" t="s">
        <v>257</v>
      </c>
      <c r="D2138" t="s">
        <v>32</v>
      </c>
      <c r="E2138" t="s">
        <v>27</v>
      </c>
      <c r="F2138" t="s">
        <v>258</v>
      </c>
      <c r="G2138" s="30">
        <v>3.8</v>
      </c>
      <c r="H2138" t="s">
        <v>317</v>
      </c>
      <c r="J2138" t="s">
        <v>15</v>
      </c>
      <c r="K2138" t="s">
        <v>307</v>
      </c>
      <c r="L2138" s="26">
        <v>15725</v>
      </c>
      <c r="M2138">
        <v>2</v>
      </c>
    </row>
    <row r="2139" spans="1:13" x14ac:dyDescent="0.25">
      <c r="A2139" t="s">
        <v>30</v>
      </c>
      <c r="B2139" s="25">
        <v>45447</v>
      </c>
      <c r="C2139" t="s">
        <v>257</v>
      </c>
      <c r="D2139" t="s">
        <v>32</v>
      </c>
      <c r="E2139" t="s">
        <v>27</v>
      </c>
      <c r="G2139" s="30">
        <v>3.8</v>
      </c>
      <c r="H2139" t="s">
        <v>317</v>
      </c>
      <c r="J2139" t="s">
        <v>15</v>
      </c>
      <c r="K2139" t="s">
        <v>307</v>
      </c>
      <c r="L2139" s="26">
        <v>1485600</v>
      </c>
      <c r="M2139">
        <v>531</v>
      </c>
    </row>
    <row r="2140" spans="1:13" x14ac:dyDescent="0.25">
      <c r="A2140" t="s">
        <v>50</v>
      </c>
      <c r="B2140" s="25">
        <v>45408</v>
      </c>
      <c r="C2140" t="s">
        <v>257</v>
      </c>
      <c r="D2140" t="s">
        <v>32</v>
      </c>
      <c r="E2140" t="s">
        <v>27</v>
      </c>
      <c r="G2140" s="30">
        <v>3.8</v>
      </c>
      <c r="H2140" t="s">
        <v>317</v>
      </c>
      <c r="J2140" t="s">
        <v>15</v>
      </c>
      <c r="K2140" t="s">
        <v>307</v>
      </c>
      <c r="L2140" s="26">
        <v>8065000</v>
      </c>
      <c r="M2140">
        <v>1435</v>
      </c>
    </row>
    <row r="2141" spans="1:13" x14ac:dyDescent="0.25">
      <c r="A2141" t="s">
        <v>205</v>
      </c>
      <c r="B2141" s="25">
        <v>45566</v>
      </c>
      <c r="C2141" t="s">
        <v>257</v>
      </c>
      <c r="D2141" t="s">
        <v>32</v>
      </c>
      <c r="E2141" t="s">
        <v>27</v>
      </c>
      <c r="F2141" t="s">
        <v>258</v>
      </c>
      <c r="G2141" s="30">
        <v>3.8</v>
      </c>
      <c r="H2141" t="s">
        <v>317</v>
      </c>
      <c r="J2141" t="s">
        <v>15</v>
      </c>
      <c r="K2141" t="s">
        <v>307</v>
      </c>
      <c r="L2141" s="26">
        <v>7689110</v>
      </c>
      <c r="M2141">
        <v>225</v>
      </c>
    </row>
    <row r="2142" spans="1:13" x14ac:dyDescent="0.25">
      <c r="A2142" t="s">
        <v>211</v>
      </c>
      <c r="B2142" s="25">
        <v>45582</v>
      </c>
      <c r="C2142" t="s">
        <v>257</v>
      </c>
      <c r="D2142" t="s">
        <v>32</v>
      </c>
      <c r="E2142" t="s">
        <v>27</v>
      </c>
      <c r="F2142" t="s">
        <v>258</v>
      </c>
      <c r="G2142" s="30">
        <v>3.8</v>
      </c>
      <c r="H2142" t="s">
        <v>317</v>
      </c>
      <c r="J2142" t="s">
        <v>15</v>
      </c>
      <c r="K2142" t="s">
        <v>307</v>
      </c>
      <c r="L2142" s="26">
        <v>35239400</v>
      </c>
      <c r="M2142">
        <v>223</v>
      </c>
    </row>
    <row r="2143" spans="1:13" x14ac:dyDescent="0.25">
      <c r="A2143" t="s">
        <v>104</v>
      </c>
      <c r="B2143" s="25">
        <v>45041</v>
      </c>
      <c r="C2143" t="s">
        <v>257</v>
      </c>
      <c r="D2143" t="s">
        <v>32</v>
      </c>
      <c r="E2143" t="s">
        <v>27</v>
      </c>
      <c r="F2143" t="s">
        <v>258</v>
      </c>
      <c r="G2143" s="30">
        <v>3.8</v>
      </c>
      <c r="H2143" t="s">
        <v>317</v>
      </c>
      <c r="J2143" t="s">
        <v>15</v>
      </c>
      <c r="K2143" t="s">
        <v>307</v>
      </c>
      <c r="L2143" s="26">
        <v>1782636</v>
      </c>
      <c r="M2143">
        <v>24</v>
      </c>
    </row>
    <row r="2144" spans="1:13" x14ac:dyDescent="0.25">
      <c r="A2144" t="s">
        <v>50</v>
      </c>
      <c r="B2144" s="25">
        <v>45408</v>
      </c>
      <c r="C2144" t="s">
        <v>257</v>
      </c>
      <c r="D2144" t="s">
        <v>32</v>
      </c>
      <c r="E2144" t="s">
        <v>27</v>
      </c>
      <c r="F2144" t="s">
        <v>258</v>
      </c>
      <c r="G2144" s="30">
        <v>3.8</v>
      </c>
      <c r="H2144" t="s">
        <v>317</v>
      </c>
      <c r="J2144" t="s">
        <v>15</v>
      </c>
      <c r="K2144" t="s">
        <v>307</v>
      </c>
      <c r="L2144" s="26">
        <v>51227500</v>
      </c>
      <c r="M2144">
        <v>780</v>
      </c>
    </row>
    <row r="2145" spans="1:13" x14ac:dyDescent="0.25">
      <c r="A2145" t="s">
        <v>63</v>
      </c>
      <c r="B2145" s="25">
        <v>45344</v>
      </c>
      <c r="C2145" t="s">
        <v>257</v>
      </c>
      <c r="D2145" t="s">
        <v>32</v>
      </c>
      <c r="E2145" t="s">
        <v>27</v>
      </c>
      <c r="G2145" s="30">
        <v>3.8</v>
      </c>
      <c r="H2145" t="s">
        <v>317</v>
      </c>
      <c r="J2145" t="s">
        <v>15</v>
      </c>
      <c r="K2145" t="s">
        <v>307</v>
      </c>
      <c r="L2145" s="26">
        <v>2601100</v>
      </c>
      <c r="M2145">
        <v>86</v>
      </c>
    </row>
    <row r="2146" spans="1:13" x14ac:dyDescent="0.25">
      <c r="A2146" t="s">
        <v>57</v>
      </c>
      <c r="B2146" s="25">
        <v>45394</v>
      </c>
      <c r="C2146" t="s">
        <v>257</v>
      </c>
      <c r="D2146" t="s">
        <v>32</v>
      </c>
      <c r="E2146" t="s">
        <v>27</v>
      </c>
      <c r="F2146" t="s">
        <v>258</v>
      </c>
      <c r="G2146" s="30">
        <v>3.8</v>
      </c>
      <c r="H2146" t="s">
        <v>317</v>
      </c>
      <c r="J2146" t="s">
        <v>15</v>
      </c>
      <c r="K2146" t="s">
        <v>307</v>
      </c>
      <c r="L2146" s="26">
        <v>14553550</v>
      </c>
      <c r="M2146">
        <v>268</v>
      </c>
    </row>
    <row r="2147" spans="1:13" x14ac:dyDescent="0.25">
      <c r="A2147" t="s">
        <v>66</v>
      </c>
      <c r="B2147" s="25">
        <v>45335</v>
      </c>
      <c r="C2147" t="s">
        <v>257</v>
      </c>
      <c r="D2147" t="s">
        <v>32</v>
      </c>
      <c r="E2147" t="s">
        <v>27</v>
      </c>
      <c r="G2147" s="30">
        <v>3.8</v>
      </c>
      <c r="H2147" t="s">
        <v>317</v>
      </c>
      <c r="J2147" t="s">
        <v>15</v>
      </c>
      <c r="K2147" t="s">
        <v>307</v>
      </c>
      <c r="L2147" s="26">
        <v>11232000</v>
      </c>
      <c r="M2147">
        <v>1176</v>
      </c>
    </row>
    <row r="2148" spans="1:13" x14ac:dyDescent="0.25">
      <c r="A2148" t="s">
        <v>209</v>
      </c>
      <c r="B2148" s="25">
        <v>45572</v>
      </c>
      <c r="C2148" t="s">
        <v>257</v>
      </c>
      <c r="D2148" t="s">
        <v>32</v>
      </c>
      <c r="E2148" t="s">
        <v>27</v>
      </c>
      <c r="G2148" s="30">
        <v>3.8</v>
      </c>
      <c r="H2148" t="s">
        <v>317</v>
      </c>
      <c r="J2148" t="s">
        <v>15</v>
      </c>
      <c r="K2148" t="s">
        <v>307</v>
      </c>
      <c r="L2148" s="26">
        <v>328125</v>
      </c>
      <c r="M2148">
        <v>27</v>
      </c>
    </row>
    <row r="2149" spans="1:13" x14ac:dyDescent="0.25">
      <c r="A2149" t="s">
        <v>74</v>
      </c>
      <c r="B2149" s="25">
        <v>45275</v>
      </c>
      <c r="C2149" t="s">
        <v>257</v>
      </c>
      <c r="D2149" t="s">
        <v>32</v>
      </c>
      <c r="E2149" t="s">
        <v>27</v>
      </c>
      <c r="G2149" s="30">
        <v>3.8</v>
      </c>
      <c r="H2149" t="s">
        <v>317</v>
      </c>
      <c r="J2149" t="s">
        <v>15</v>
      </c>
      <c r="K2149" t="s">
        <v>307</v>
      </c>
      <c r="L2149" s="26">
        <v>33749050</v>
      </c>
      <c r="M2149">
        <v>844</v>
      </c>
    </row>
    <row r="2150" spans="1:13" x14ac:dyDescent="0.25">
      <c r="A2150" t="s">
        <v>80</v>
      </c>
      <c r="B2150" s="25">
        <v>45260</v>
      </c>
      <c r="C2150" t="s">
        <v>257</v>
      </c>
      <c r="D2150" t="s">
        <v>32</v>
      </c>
      <c r="E2150" t="s">
        <v>27</v>
      </c>
      <c r="G2150" s="30">
        <v>3.8</v>
      </c>
      <c r="H2150" t="s">
        <v>317</v>
      </c>
      <c r="J2150" t="s">
        <v>15</v>
      </c>
      <c r="K2150" t="s">
        <v>307</v>
      </c>
      <c r="L2150" s="26">
        <v>6244200</v>
      </c>
      <c r="M2150">
        <v>102</v>
      </c>
    </row>
    <row r="2151" spans="1:13" x14ac:dyDescent="0.25">
      <c r="A2151" t="s">
        <v>164</v>
      </c>
      <c r="B2151" s="25">
        <v>45478</v>
      </c>
      <c r="C2151" t="s">
        <v>257</v>
      </c>
      <c r="D2151" t="s">
        <v>32</v>
      </c>
      <c r="E2151" t="s">
        <v>27</v>
      </c>
      <c r="F2151" t="s">
        <v>258</v>
      </c>
      <c r="G2151" s="30">
        <v>3.8</v>
      </c>
      <c r="H2151" t="s">
        <v>317</v>
      </c>
      <c r="J2151" t="s">
        <v>15</v>
      </c>
      <c r="K2151" t="s">
        <v>307</v>
      </c>
      <c r="L2151" s="26">
        <v>4403200</v>
      </c>
      <c r="M2151">
        <v>203</v>
      </c>
    </row>
    <row r="2152" spans="1:13" x14ac:dyDescent="0.25">
      <c r="A2152" t="s">
        <v>86</v>
      </c>
      <c r="B2152" s="25">
        <v>45251</v>
      </c>
      <c r="C2152" t="s">
        <v>257</v>
      </c>
      <c r="D2152" t="s">
        <v>32</v>
      </c>
      <c r="E2152" t="s">
        <v>27</v>
      </c>
      <c r="G2152" s="30">
        <v>3.8</v>
      </c>
      <c r="H2152" t="s">
        <v>317</v>
      </c>
      <c r="J2152" t="s">
        <v>15</v>
      </c>
      <c r="K2152" t="s">
        <v>307</v>
      </c>
      <c r="L2152" s="26">
        <v>5043500</v>
      </c>
      <c r="M2152">
        <v>128</v>
      </c>
    </row>
    <row r="2153" spans="1:13" x14ac:dyDescent="0.25">
      <c r="A2153" t="s">
        <v>80</v>
      </c>
      <c r="B2153" s="25">
        <v>45260</v>
      </c>
      <c r="C2153" t="s">
        <v>257</v>
      </c>
      <c r="D2153" t="s">
        <v>32</v>
      </c>
      <c r="E2153" t="s">
        <v>27</v>
      </c>
      <c r="F2153" t="s">
        <v>258</v>
      </c>
      <c r="G2153" s="30">
        <v>3.8</v>
      </c>
      <c r="H2153" t="s">
        <v>317</v>
      </c>
      <c r="J2153" t="s">
        <v>15</v>
      </c>
      <c r="K2153" t="s">
        <v>307</v>
      </c>
      <c r="L2153" s="26">
        <v>22437900</v>
      </c>
      <c r="M2153">
        <v>73</v>
      </c>
    </row>
    <row r="2154" spans="1:13" x14ac:dyDescent="0.25">
      <c r="A2154" t="s">
        <v>83</v>
      </c>
      <c r="B2154" s="25">
        <v>45252</v>
      </c>
      <c r="C2154" t="s">
        <v>257</v>
      </c>
      <c r="D2154" t="s">
        <v>32</v>
      </c>
      <c r="E2154" t="s">
        <v>27</v>
      </c>
      <c r="G2154" s="30">
        <v>3.8</v>
      </c>
      <c r="H2154" t="s">
        <v>317</v>
      </c>
      <c r="J2154" t="s">
        <v>15</v>
      </c>
      <c r="K2154" t="s">
        <v>307</v>
      </c>
      <c r="L2154" s="26">
        <v>9856550</v>
      </c>
      <c r="M2154">
        <v>529</v>
      </c>
    </row>
    <row r="2155" spans="1:13" x14ac:dyDescent="0.25">
      <c r="A2155" t="s">
        <v>69</v>
      </c>
      <c r="B2155" s="25">
        <v>45328</v>
      </c>
      <c r="C2155" t="s">
        <v>257</v>
      </c>
      <c r="D2155" t="s">
        <v>32</v>
      </c>
      <c r="E2155" t="s">
        <v>27</v>
      </c>
      <c r="F2155" t="s">
        <v>258</v>
      </c>
      <c r="G2155" s="30">
        <v>3.8</v>
      </c>
      <c r="H2155" t="s">
        <v>317</v>
      </c>
      <c r="J2155" t="s">
        <v>15</v>
      </c>
      <c r="K2155" t="s">
        <v>307</v>
      </c>
      <c r="L2155" s="26">
        <v>12424525</v>
      </c>
      <c r="M2155">
        <v>263</v>
      </c>
    </row>
    <row r="2156" spans="1:13" x14ac:dyDescent="0.25">
      <c r="A2156" t="s">
        <v>175</v>
      </c>
      <c r="B2156" s="25">
        <v>45503</v>
      </c>
      <c r="C2156" t="s">
        <v>257</v>
      </c>
      <c r="D2156" t="s">
        <v>32</v>
      </c>
      <c r="E2156" t="s">
        <v>27</v>
      </c>
      <c r="G2156" s="30">
        <v>3.8</v>
      </c>
      <c r="H2156" t="s">
        <v>317</v>
      </c>
      <c r="J2156" t="s">
        <v>15</v>
      </c>
      <c r="K2156" t="s">
        <v>307</v>
      </c>
      <c r="L2156" s="26">
        <v>58297</v>
      </c>
      <c r="M2156">
        <v>23</v>
      </c>
    </row>
    <row r="2157" spans="1:13" x14ac:dyDescent="0.25">
      <c r="A2157" t="s">
        <v>211</v>
      </c>
      <c r="B2157" s="25">
        <v>45582</v>
      </c>
      <c r="C2157" t="s">
        <v>257</v>
      </c>
      <c r="D2157" t="s">
        <v>32</v>
      </c>
      <c r="E2157" t="s">
        <v>27</v>
      </c>
      <c r="G2157" s="30">
        <v>3.8</v>
      </c>
      <c r="H2157" t="s">
        <v>317</v>
      </c>
      <c r="J2157" t="s">
        <v>15</v>
      </c>
      <c r="K2157" t="s">
        <v>307</v>
      </c>
      <c r="L2157" s="26">
        <v>2041200</v>
      </c>
      <c r="M2157">
        <v>597</v>
      </c>
    </row>
    <row r="2158" spans="1:13" x14ac:dyDescent="0.25">
      <c r="A2158" t="s">
        <v>101</v>
      </c>
      <c r="B2158" s="25">
        <v>45079</v>
      </c>
      <c r="C2158" t="s">
        <v>257</v>
      </c>
      <c r="D2158" t="s">
        <v>32</v>
      </c>
      <c r="E2158" t="s">
        <v>27</v>
      </c>
      <c r="G2158" s="30">
        <v>3.8</v>
      </c>
      <c r="H2158" t="s">
        <v>317</v>
      </c>
      <c r="J2158" t="s">
        <v>15</v>
      </c>
      <c r="K2158" t="s">
        <v>307</v>
      </c>
      <c r="L2158" s="26">
        <v>67250.25</v>
      </c>
      <c r="M2158">
        <v>8</v>
      </c>
    </row>
    <row r="2159" spans="1:13" x14ac:dyDescent="0.25">
      <c r="A2159" t="s">
        <v>83</v>
      </c>
      <c r="B2159" s="25">
        <v>45468</v>
      </c>
      <c r="C2159" t="s">
        <v>257</v>
      </c>
      <c r="D2159" t="s">
        <v>32</v>
      </c>
      <c r="E2159" t="s">
        <v>27</v>
      </c>
      <c r="F2159" t="s">
        <v>258</v>
      </c>
      <c r="G2159" s="30">
        <v>3.8</v>
      </c>
      <c r="H2159" t="s">
        <v>317</v>
      </c>
      <c r="J2159" t="s">
        <v>15</v>
      </c>
      <c r="K2159" t="s">
        <v>307</v>
      </c>
      <c r="L2159" s="26">
        <v>32544990</v>
      </c>
      <c r="M2159">
        <v>120</v>
      </c>
    </row>
    <row r="2160" spans="1:13" x14ac:dyDescent="0.25">
      <c r="A2160" t="s">
        <v>54</v>
      </c>
      <c r="B2160" s="25">
        <v>45401</v>
      </c>
      <c r="C2160" t="s">
        <v>257</v>
      </c>
      <c r="D2160" t="s">
        <v>32</v>
      </c>
      <c r="E2160" t="s">
        <v>27</v>
      </c>
      <c r="G2160" s="30">
        <v>3.8</v>
      </c>
      <c r="H2160" t="s">
        <v>317</v>
      </c>
      <c r="J2160" t="s">
        <v>15</v>
      </c>
      <c r="K2160" t="s">
        <v>307</v>
      </c>
      <c r="L2160" s="26">
        <v>3541455</v>
      </c>
      <c r="M2160">
        <v>429</v>
      </c>
    </row>
    <row r="2161" spans="1:13" x14ac:dyDescent="0.25">
      <c r="A2161" t="s">
        <v>89</v>
      </c>
      <c r="B2161" s="25">
        <v>45232</v>
      </c>
      <c r="C2161" t="s">
        <v>257</v>
      </c>
      <c r="D2161" t="s">
        <v>32</v>
      </c>
      <c r="E2161" t="s">
        <v>27</v>
      </c>
      <c r="G2161" s="30">
        <v>3.8</v>
      </c>
      <c r="H2161" t="s">
        <v>317</v>
      </c>
      <c r="J2161" t="s">
        <v>15</v>
      </c>
      <c r="K2161" t="s">
        <v>307</v>
      </c>
      <c r="L2161" s="26">
        <v>10096650</v>
      </c>
      <c r="M2161">
        <v>373</v>
      </c>
    </row>
    <row r="2162" spans="1:13" x14ac:dyDescent="0.25">
      <c r="A2162" t="s">
        <v>205</v>
      </c>
      <c r="B2162" s="25">
        <v>45566</v>
      </c>
      <c r="C2162" t="s">
        <v>257</v>
      </c>
      <c r="D2162" t="s">
        <v>32</v>
      </c>
      <c r="E2162" t="s">
        <v>27</v>
      </c>
      <c r="G2162" s="30">
        <v>3.8</v>
      </c>
      <c r="H2162" t="s">
        <v>317</v>
      </c>
      <c r="J2162" t="s">
        <v>15</v>
      </c>
      <c r="K2162" t="s">
        <v>307</v>
      </c>
      <c r="L2162" s="26">
        <v>573135</v>
      </c>
      <c r="M2162">
        <v>287</v>
      </c>
    </row>
    <row r="2163" spans="1:13" x14ac:dyDescent="0.25">
      <c r="A2163" t="s">
        <v>164</v>
      </c>
      <c r="B2163" s="25">
        <v>45478</v>
      </c>
      <c r="C2163" t="s">
        <v>257</v>
      </c>
      <c r="D2163" t="s">
        <v>32</v>
      </c>
      <c r="E2163" t="s">
        <v>27</v>
      </c>
      <c r="F2163" t="s">
        <v>258</v>
      </c>
      <c r="G2163" s="30">
        <v>3.9</v>
      </c>
      <c r="H2163" t="s">
        <v>317</v>
      </c>
      <c r="I2163">
        <v>3.9</v>
      </c>
      <c r="J2163" t="s">
        <v>228</v>
      </c>
      <c r="K2163" t="s">
        <v>314</v>
      </c>
      <c r="L2163" s="26">
        <v>251000</v>
      </c>
      <c r="M2163">
        <v>1</v>
      </c>
    </row>
    <row r="2164" spans="1:13" x14ac:dyDescent="0.25">
      <c r="A2164" t="s">
        <v>172</v>
      </c>
      <c r="B2164" s="25">
        <v>45485</v>
      </c>
      <c r="C2164" t="s">
        <v>257</v>
      </c>
      <c r="D2164" t="s">
        <v>32</v>
      </c>
      <c r="E2164" t="s">
        <v>27</v>
      </c>
      <c r="F2164" t="s">
        <v>258</v>
      </c>
      <c r="G2164" s="30">
        <v>3.9</v>
      </c>
      <c r="H2164" t="s">
        <v>317</v>
      </c>
      <c r="I2164">
        <v>3.9</v>
      </c>
      <c r="J2164" t="s">
        <v>228</v>
      </c>
      <c r="K2164" t="s">
        <v>314</v>
      </c>
      <c r="L2164" s="26">
        <v>542400</v>
      </c>
      <c r="M2164">
        <v>1</v>
      </c>
    </row>
    <row r="2165" spans="1:13" x14ac:dyDescent="0.25">
      <c r="A2165" t="s">
        <v>57</v>
      </c>
      <c r="B2165" s="25">
        <v>45394</v>
      </c>
      <c r="C2165" t="s">
        <v>257</v>
      </c>
      <c r="D2165" t="s">
        <v>32</v>
      </c>
      <c r="E2165" t="s">
        <v>27</v>
      </c>
      <c r="G2165" s="30">
        <v>3.9</v>
      </c>
      <c r="H2165" t="s">
        <v>317</v>
      </c>
      <c r="J2165" t="s">
        <v>15</v>
      </c>
      <c r="K2165" t="s">
        <v>307</v>
      </c>
      <c r="L2165" s="26">
        <v>4117200</v>
      </c>
      <c r="M2165">
        <v>450</v>
      </c>
    </row>
    <row r="2166" spans="1:13" x14ac:dyDescent="0.25">
      <c r="A2166" t="s">
        <v>169</v>
      </c>
      <c r="B2166" s="25">
        <v>45490</v>
      </c>
      <c r="C2166" t="s">
        <v>257</v>
      </c>
      <c r="D2166" t="s">
        <v>32</v>
      </c>
      <c r="E2166" t="s">
        <v>27</v>
      </c>
      <c r="G2166" s="30">
        <v>3.9</v>
      </c>
      <c r="H2166" t="s">
        <v>317</v>
      </c>
      <c r="J2166" t="s">
        <v>15</v>
      </c>
      <c r="K2166" t="s">
        <v>307</v>
      </c>
      <c r="L2166" s="26">
        <v>16500</v>
      </c>
      <c r="M2166">
        <v>2</v>
      </c>
    </row>
    <row r="2167" spans="1:13" x14ac:dyDescent="0.25">
      <c r="A2167" t="s">
        <v>205</v>
      </c>
      <c r="B2167" s="25">
        <v>45566</v>
      </c>
      <c r="C2167" t="s">
        <v>257</v>
      </c>
      <c r="D2167" t="s">
        <v>32</v>
      </c>
      <c r="E2167" t="s">
        <v>27</v>
      </c>
      <c r="G2167" s="30">
        <v>3.9</v>
      </c>
      <c r="H2167" t="s">
        <v>317</v>
      </c>
      <c r="J2167" t="s">
        <v>15</v>
      </c>
      <c r="K2167" t="s">
        <v>307</v>
      </c>
      <c r="L2167" s="26">
        <v>800185</v>
      </c>
      <c r="M2167">
        <v>243</v>
      </c>
    </row>
    <row r="2168" spans="1:13" x14ac:dyDescent="0.25">
      <c r="A2168" t="s">
        <v>217</v>
      </c>
      <c r="B2168" s="25">
        <v>45595</v>
      </c>
      <c r="C2168" t="s">
        <v>257</v>
      </c>
      <c r="D2168" t="s">
        <v>32</v>
      </c>
      <c r="E2168" t="s">
        <v>27</v>
      </c>
      <c r="F2168" t="s">
        <v>258</v>
      </c>
      <c r="G2168" s="30">
        <v>3.9</v>
      </c>
      <c r="H2168" t="s">
        <v>317</v>
      </c>
      <c r="J2168" t="s">
        <v>15</v>
      </c>
      <c r="K2168" t="s">
        <v>307</v>
      </c>
      <c r="L2168" s="26">
        <v>199750</v>
      </c>
      <c r="M2168">
        <v>1</v>
      </c>
    </row>
    <row r="2169" spans="1:13" x14ac:dyDescent="0.25">
      <c r="A2169" t="s">
        <v>54</v>
      </c>
      <c r="B2169" s="25">
        <v>45212</v>
      </c>
      <c r="C2169" t="s">
        <v>257</v>
      </c>
      <c r="D2169" t="s">
        <v>32</v>
      </c>
      <c r="E2169" t="s">
        <v>27</v>
      </c>
      <c r="G2169" s="30">
        <v>3.9</v>
      </c>
      <c r="H2169" t="s">
        <v>317</v>
      </c>
      <c r="J2169" t="s">
        <v>15</v>
      </c>
      <c r="K2169" t="s">
        <v>307</v>
      </c>
      <c r="L2169" s="26">
        <v>10536453</v>
      </c>
      <c r="M2169">
        <v>1045</v>
      </c>
    </row>
    <row r="2170" spans="1:13" x14ac:dyDescent="0.25">
      <c r="A2170" t="s">
        <v>172</v>
      </c>
      <c r="B2170" s="25">
        <v>45485</v>
      </c>
      <c r="C2170" t="s">
        <v>257</v>
      </c>
      <c r="D2170" t="s">
        <v>32</v>
      </c>
      <c r="E2170" t="s">
        <v>27</v>
      </c>
      <c r="G2170" s="30">
        <v>3.9</v>
      </c>
      <c r="H2170" t="s">
        <v>317</v>
      </c>
      <c r="J2170" t="s">
        <v>15</v>
      </c>
      <c r="K2170" t="s">
        <v>307</v>
      </c>
      <c r="L2170" s="26">
        <v>891200</v>
      </c>
      <c r="M2170">
        <v>125</v>
      </c>
    </row>
    <row r="2171" spans="1:13" x14ac:dyDescent="0.25">
      <c r="A2171" t="s">
        <v>205</v>
      </c>
      <c r="B2171" s="25">
        <v>45566</v>
      </c>
      <c r="C2171" t="s">
        <v>257</v>
      </c>
      <c r="D2171" t="s">
        <v>32</v>
      </c>
      <c r="E2171" t="s">
        <v>27</v>
      </c>
      <c r="F2171" t="s">
        <v>258</v>
      </c>
      <c r="G2171" s="30">
        <v>3.9</v>
      </c>
      <c r="H2171" t="s">
        <v>317</v>
      </c>
      <c r="J2171" t="s">
        <v>15</v>
      </c>
      <c r="K2171" t="s">
        <v>307</v>
      </c>
      <c r="L2171" s="26">
        <v>4857255</v>
      </c>
      <c r="M2171">
        <v>234</v>
      </c>
    </row>
    <row r="2172" spans="1:13" x14ac:dyDescent="0.25">
      <c r="A2172" t="s">
        <v>74</v>
      </c>
      <c r="B2172" s="25">
        <v>45275</v>
      </c>
      <c r="C2172" t="s">
        <v>257</v>
      </c>
      <c r="D2172" t="s">
        <v>32</v>
      </c>
      <c r="E2172" t="s">
        <v>27</v>
      </c>
      <c r="F2172" t="s">
        <v>258</v>
      </c>
      <c r="G2172" s="30">
        <v>3.9</v>
      </c>
      <c r="H2172" t="s">
        <v>317</v>
      </c>
      <c r="J2172" t="s">
        <v>15</v>
      </c>
      <c r="K2172" t="s">
        <v>307</v>
      </c>
      <c r="L2172" s="26">
        <v>185777900</v>
      </c>
      <c r="M2172">
        <v>366</v>
      </c>
    </row>
    <row r="2173" spans="1:13" x14ac:dyDescent="0.25">
      <c r="A2173" t="s">
        <v>74</v>
      </c>
      <c r="B2173" s="25">
        <v>45275</v>
      </c>
      <c r="C2173" t="s">
        <v>257</v>
      </c>
      <c r="D2173" t="s">
        <v>32</v>
      </c>
      <c r="E2173" t="s">
        <v>27</v>
      </c>
      <c r="G2173" s="30">
        <v>3.9</v>
      </c>
      <c r="H2173" t="s">
        <v>317</v>
      </c>
      <c r="J2173" t="s">
        <v>15</v>
      </c>
      <c r="K2173" t="s">
        <v>307</v>
      </c>
      <c r="L2173" s="26">
        <v>13892000</v>
      </c>
      <c r="M2173">
        <v>628</v>
      </c>
    </row>
    <row r="2174" spans="1:13" x14ac:dyDescent="0.25">
      <c r="A2174" t="s">
        <v>60</v>
      </c>
      <c r="B2174" s="25">
        <v>45380</v>
      </c>
      <c r="C2174" t="s">
        <v>257</v>
      </c>
      <c r="D2174" t="s">
        <v>32</v>
      </c>
      <c r="E2174" t="s">
        <v>27</v>
      </c>
      <c r="G2174" s="30">
        <v>3.9</v>
      </c>
      <c r="H2174" t="s">
        <v>317</v>
      </c>
      <c r="J2174" t="s">
        <v>15</v>
      </c>
      <c r="K2174" t="s">
        <v>307</v>
      </c>
      <c r="L2174" s="26">
        <v>7155750</v>
      </c>
      <c r="M2174">
        <v>1018</v>
      </c>
    </row>
    <row r="2175" spans="1:13" x14ac:dyDescent="0.25">
      <c r="A2175" t="s">
        <v>72</v>
      </c>
      <c r="B2175" s="25">
        <v>45288</v>
      </c>
      <c r="C2175" t="s">
        <v>257</v>
      </c>
      <c r="D2175" t="s">
        <v>32</v>
      </c>
      <c r="E2175" t="s">
        <v>27</v>
      </c>
      <c r="G2175" s="30">
        <v>3.9</v>
      </c>
      <c r="H2175" t="s">
        <v>317</v>
      </c>
      <c r="J2175" t="s">
        <v>15</v>
      </c>
      <c r="K2175" t="s">
        <v>307</v>
      </c>
      <c r="L2175" s="26">
        <v>1162750</v>
      </c>
      <c r="M2175">
        <v>32</v>
      </c>
    </row>
    <row r="2176" spans="1:13" x14ac:dyDescent="0.25">
      <c r="A2176" t="s">
        <v>209</v>
      </c>
      <c r="B2176" s="25">
        <v>45572</v>
      </c>
      <c r="C2176" t="s">
        <v>257</v>
      </c>
      <c r="D2176" t="s">
        <v>32</v>
      </c>
      <c r="E2176" t="s">
        <v>27</v>
      </c>
      <c r="F2176" t="s">
        <v>258</v>
      </c>
      <c r="G2176" s="30">
        <v>3.9</v>
      </c>
      <c r="H2176" t="s">
        <v>317</v>
      </c>
      <c r="J2176" t="s">
        <v>15</v>
      </c>
      <c r="K2176" t="s">
        <v>307</v>
      </c>
      <c r="L2176" s="26">
        <v>1950000</v>
      </c>
      <c r="M2176">
        <v>16</v>
      </c>
    </row>
    <row r="2177" spans="1:13" x14ac:dyDescent="0.25">
      <c r="A2177" t="s">
        <v>57</v>
      </c>
      <c r="B2177" s="25">
        <v>45394</v>
      </c>
      <c r="C2177" t="s">
        <v>257</v>
      </c>
      <c r="D2177" t="s">
        <v>32</v>
      </c>
      <c r="E2177" t="s">
        <v>27</v>
      </c>
      <c r="F2177" t="s">
        <v>258</v>
      </c>
      <c r="G2177" s="30">
        <v>3.9</v>
      </c>
      <c r="H2177" t="s">
        <v>317</v>
      </c>
      <c r="J2177" t="s">
        <v>15</v>
      </c>
      <c r="K2177" t="s">
        <v>307</v>
      </c>
      <c r="L2177" s="26">
        <v>13665250</v>
      </c>
      <c r="M2177">
        <v>270</v>
      </c>
    </row>
    <row r="2178" spans="1:13" x14ac:dyDescent="0.25">
      <c r="A2178" t="s">
        <v>211</v>
      </c>
      <c r="B2178" s="25">
        <v>45582</v>
      </c>
      <c r="C2178" t="s">
        <v>257</v>
      </c>
      <c r="D2178" t="s">
        <v>32</v>
      </c>
      <c r="E2178" t="s">
        <v>27</v>
      </c>
      <c r="F2178" t="s">
        <v>258</v>
      </c>
      <c r="G2178" s="30">
        <v>3.9</v>
      </c>
      <c r="H2178" t="s">
        <v>317</v>
      </c>
      <c r="J2178" t="s">
        <v>15</v>
      </c>
      <c r="K2178" t="s">
        <v>307</v>
      </c>
      <c r="L2178" s="26">
        <v>15581300</v>
      </c>
      <c r="M2178">
        <v>257</v>
      </c>
    </row>
    <row r="2179" spans="1:13" x14ac:dyDescent="0.25">
      <c r="A2179" t="s">
        <v>50</v>
      </c>
      <c r="B2179" s="25">
        <v>45408</v>
      </c>
      <c r="C2179" t="s">
        <v>257</v>
      </c>
      <c r="D2179" t="s">
        <v>32</v>
      </c>
      <c r="E2179" t="s">
        <v>27</v>
      </c>
      <c r="F2179" t="s">
        <v>258</v>
      </c>
      <c r="G2179" s="30">
        <v>3.9</v>
      </c>
      <c r="H2179" t="s">
        <v>317</v>
      </c>
      <c r="J2179" t="s">
        <v>15</v>
      </c>
      <c r="K2179" t="s">
        <v>307</v>
      </c>
      <c r="L2179" s="26">
        <v>35997500</v>
      </c>
      <c r="M2179">
        <v>744</v>
      </c>
    </row>
    <row r="2180" spans="1:13" x14ac:dyDescent="0.25">
      <c r="A2180" t="s">
        <v>217</v>
      </c>
      <c r="B2180" s="25">
        <v>45595</v>
      </c>
      <c r="C2180" t="s">
        <v>257</v>
      </c>
      <c r="D2180" t="s">
        <v>32</v>
      </c>
      <c r="E2180" t="s">
        <v>27</v>
      </c>
      <c r="G2180" s="30">
        <v>3.9</v>
      </c>
      <c r="H2180" t="s">
        <v>317</v>
      </c>
      <c r="J2180" t="s">
        <v>15</v>
      </c>
      <c r="K2180" t="s">
        <v>307</v>
      </c>
      <c r="L2180" s="26">
        <v>122400</v>
      </c>
      <c r="M2180">
        <v>10</v>
      </c>
    </row>
    <row r="2181" spans="1:13" x14ac:dyDescent="0.25">
      <c r="A2181" t="s">
        <v>77</v>
      </c>
      <c r="B2181" s="25">
        <v>45267</v>
      </c>
      <c r="C2181" t="s">
        <v>257</v>
      </c>
      <c r="D2181" t="s">
        <v>32</v>
      </c>
      <c r="E2181" t="s">
        <v>27</v>
      </c>
      <c r="G2181" s="30">
        <v>3.9</v>
      </c>
      <c r="H2181" t="s">
        <v>317</v>
      </c>
      <c r="J2181" t="s">
        <v>15</v>
      </c>
      <c r="K2181" t="s">
        <v>307</v>
      </c>
      <c r="L2181" s="26">
        <v>1422400</v>
      </c>
      <c r="M2181">
        <v>51</v>
      </c>
    </row>
    <row r="2182" spans="1:13" x14ac:dyDescent="0.25">
      <c r="A2182" t="s">
        <v>83</v>
      </c>
      <c r="B2182" s="25">
        <v>45468</v>
      </c>
      <c r="C2182" t="s">
        <v>257</v>
      </c>
      <c r="D2182" t="s">
        <v>32</v>
      </c>
      <c r="E2182" t="s">
        <v>27</v>
      </c>
      <c r="F2182" t="s">
        <v>258</v>
      </c>
      <c r="G2182" s="30">
        <v>3.9</v>
      </c>
      <c r="H2182" t="s">
        <v>317</v>
      </c>
      <c r="J2182" t="s">
        <v>15</v>
      </c>
      <c r="K2182" t="s">
        <v>307</v>
      </c>
      <c r="L2182" s="26">
        <v>15620850</v>
      </c>
      <c r="M2182">
        <v>118</v>
      </c>
    </row>
    <row r="2183" spans="1:13" x14ac:dyDescent="0.25">
      <c r="A2183" t="s">
        <v>164</v>
      </c>
      <c r="B2183" s="25">
        <v>45478</v>
      </c>
      <c r="C2183" t="s">
        <v>257</v>
      </c>
      <c r="D2183" t="s">
        <v>32</v>
      </c>
      <c r="E2183" t="s">
        <v>27</v>
      </c>
      <c r="F2183" t="s">
        <v>258</v>
      </c>
      <c r="G2183" s="30">
        <v>3.9</v>
      </c>
      <c r="H2183" t="s">
        <v>317</v>
      </c>
      <c r="J2183" t="s">
        <v>15</v>
      </c>
      <c r="K2183" t="s">
        <v>307</v>
      </c>
      <c r="L2183" s="26">
        <v>10858000</v>
      </c>
      <c r="M2183">
        <v>203</v>
      </c>
    </row>
    <row r="2184" spans="1:13" x14ac:dyDescent="0.25">
      <c r="A2184" t="s">
        <v>92</v>
      </c>
      <c r="B2184" s="25">
        <v>45198</v>
      </c>
      <c r="C2184" t="s">
        <v>257</v>
      </c>
      <c r="D2184" t="s">
        <v>32</v>
      </c>
      <c r="E2184" t="s">
        <v>27</v>
      </c>
      <c r="G2184" s="30">
        <v>3.9</v>
      </c>
      <c r="H2184" t="s">
        <v>317</v>
      </c>
      <c r="J2184" t="s">
        <v>15</v>
      </c>
      <c r="K2184" t="s">
        <v>307</v>
      </c>
      <c r="L2184" s="26">
        <v>5812711.2000000002</v>
      </c>
      <c r="M2184">
        <v>155</v>
      </c>
    </row>
    <row r="2185" spans="1:13" x14ac:dyDescent="0.25">
      <c r="A2185" t="s">
        <v>86</v>
      </c>
      <c r="B2185" s="25">
        <v>45251</v>
      </c>
      <c r="C2185" t="s">
        <v>257</v>
      </c>
      <c r="D2185" t="s">
        <v>32</v>
      </c>
      <c r="E2185" t="s">
        <v>27</v>
      </c>
      <c r="F2185" t="s">
        <v>258</v>
      </c>
      <c r="G2185" s="30">
        <v>3.9</v>
      </c>
      <c r="H2185" t="s">
        <v>317</v>
      </c>
      <c r="J2185" t="s">
        <v>15</v>
      </c>
      <c r="K2185" t="s">
        <v>307</v>
      </c>
      <c r="L2185" s="26">
        <v>4911000</v>
      </c>
      <c r="M2185">
        <v>60</v>
      </c>
    </row>
    <row r="2186" spans="1:13" x14ac:dyDescent="0.25">
      <c r="A2186" t="s">
        <v>63</v>
      </c>
      <c r="B2186" s="25">
        <v>45344</v>
      </c>
      <c r="C2186" t="s">
        <v>257</v>
      </c>
      <c r="D2186" t="s">
        <v>32</v>
      </c>
      <c r="E2186" t="s">
        <v>27</v>
      </c>
      <c r="G2186" s="30">
        <v>3.9</v>
      </c>
      <c r="H2186" t="s">
        <v>317</v>
      </c>
      <c r="J2186" t="s">
        <v>15</v>
      </c>
      <c r="K2186" t="s">
        <v>307</v>
      </c>
      <c r="L2186" s="26">
        <v>5313350</v>
      </c>
      <c r="M2186">
        <v>144</v>
      </c>
    </row>
    <row r="2187" spans="1:13" x14ac:dyDescent="0.25">
      <c r="A2187" t="s">
        <v>80</v>
      </c>
      <c r="B2187" s="25">
        <v>45260</v>
      </c>
      <c r="C2187" t="s">
        <v>257</v>
      </c>
      <c r="D2187" t="s">
        <v>32</v>
      </c>
      <c r="E2187" t="s">
        <v>27</v>
      </c>
      <c r="G2187" s="30">
        <v>3.9</v>
      </c>
      <c r="H2187" t="s">
        <v>317</v>
      </c>
      <c r="J2187" t="s">
        <v>15</v>
      </c>
      <c r="K2187" t="s">
        <v>307</v>
      </c>
      <c r="L2187" s="26">
        <v>6869700</v>
      </c>
      <c r="M2187">
        <v>118</v>
      </c>
    </row>
    <row r="2188" spans="1:13" x14ac:dyDescent="0.25">
      <c r="A2188" t="s">
        <v>30</v>
      </c>
      <c r="B2188" s="25">
        <v>45447</v>
      </c>
      <c r="C2188" t="s">
        <v>257</v>
      </c>
      <c r="D2188" t="s">
        <v>32</v>
      </c>
      <c r="E2188" t="s">
        <v>27</v>
      </c>
      <c r="G2188" s="30">
        <v>3.9</v>
      </c>
      <c r="H2188" t="s">
        <v>317</v>
      </c>
      <c r="J2188" t="s">
        <v>15</v>
      </c>
      <c r="K2188" t="s">
        <v>307</v>
      </c>
      <c r="L2188" s="26">
        <v>1549800</v>
      </c>
      <c r="M2188">
        <v>374</v>
      </c>
    </row>
    <row r="2189" spans="1:13" x14ac:dyDescent="0.25">
      <c r="A2189" t="s">
        <v>172</v>
      </c>
      <c r="B2189" s="25">
        <v>45485</v>
      </c>
      <c r="C2189" t="s">
        <v>257</v>
      </c>
      <c r="D2189" t="s">
        <v>32</v>
      </c>
      <c r="E2189" t="s">
        <v>27</v>
      </c>
      <c r="F2189" t="s">
        <v>258</v>
      </c>
      <c r="G2189" s="30">
        <v>3.9</v>
      </c>
      <c r="H2189" t="s">
        <v>317</v>
      </c>
      <c r="J2189" t="s">
        <v>15</v>
      </c>
      <c r="K2189" t="s">
        <v>307</v>
      </c>
      <c r="L2189" s="26">
        <v>13745600</v>
      </c>
      <c r="M2189">
        <v>55</v>
      </c>
    </row>
    <row r="2190" spans="1:13" x14ac:dyDescent="0.25">
      <c r="A2190" t="s">
        <v>83</v>
      </c>
      <c r="B2190" s="25">
        <v>45252</v>
      </c>
      <c r="C2190" t="s">
        <v>257</v>
      </c>
      <c r="D2190" t="s">
        <v>32</v>
      </c>
      <c r="E2190" t="s">
        <v>27</v>
      </c>
      <c r="F2190" t="s">
        <v>258</v>
      </c>
      <c r="G2190" s="30">
        <v>3.9</v>
      </c>
      <c r="H2190" t="s">
        <v>317</v>
      </c>
      <c r="J2190" t="s">
        <v>15</v>
      </c>
      <c r="K2190" t="s">
        <v>307</v>
      </c>
      <c r="L2190" s="26">
        <v>194702750</v>
      </c>
      <c r="M2190">
        <v>328</v>
      </c>
    </row>
    <row r="2191" spans="1:13" x14ac:dyDescent="0.25">
      <c r="A2191" t="s">
        <v>83</v>
      </c>
      <c r="B2191" s="25">
        <v>45468</v>
      </c>
      <c r="C2191" t="s">
        <v>257</v>
      </c>
      <c r="D2191" t="s">
        <v>32</v>
      </c>
      <c r="E2191" t="s">
        <v>27</v>
      </c>
      <c r="G2191" s="30">
        <v>3.9</v>
      </c>
      <c r="H2191" t="s">
        <v>317</v>
      </c>
      <c r="J2191" t="s">
        <v>15</v>
      </c>
      <c r="K2191" t="s">
        <v>307</v>
      </c>
      <c r="L2191" s="26">
        <v>2429190</v>
      </c>
      <c r="M2191">
        <v>186</v>
      </c>
    </row>
    <row r="2192" spans="1:13" x14ac:dyDescent="0.25">
      <c r="A2192" t="s">
        <v>54</v>
      </c>
      <c r="B2192" s="25">
        <v>45401</v>
      </c>
      <c r="C2192" t="s">
        <v>257</v>
      </c>
      <c r="D2192" t="s">
        <v>32</v>
      </c>
      <c r="E2192" t="s">
        <v>27</v>
      </c>
      <c r="F2192" t="s">
        <v>258</v>
      </c>
      <c r="G2192" s="30">
        <v>3.9</v>
      </c>
      <c r="H2192" t="s">
        <v>317</v>
      </c>
      <c r="J2192" t="s">
        <v>15</v>
      </c>
      <c r="K2192" t="s">
        <v>307</v>
      </c>
      <c r="L2192" s="26">
        <v>34237950</v>
      </c>
      <c r="M2192">
        <v>252</v>
      </c>
    </row>
    <row r="2193" spans="1:13" x14ac:dyDescent="0.25">
      <c r="A2193" t="s">
        <v>104</v>
      </c>
      <c r="B2193" s="25">
        <v>45041</v>
      </c>
      <c r="C2193" t="s">
        <v>257</v>
      </c>
      <c r="D2193" t="s">
        <v>32</v>
      </c>
      <c r="E2193" t="s">
        <v>27</v>
      </c>
      <c r="F2193" t="s">
        <v>258</v>
      </c>
      <c r="G2193" s="30">
        <v>3.9</v>
      </c>
      <c r="H2193" t="s">
        <v>317</v>
      </c>
      <c r="J2193" t="s">
        <v>15</v>
      </c>
      <c r="K2193" t="s">
        <v>307</v>
      </c>
      <c r="L2193" s="26">
        <v>1317040.8</v>
      </c>
      <c r="M2193">
        <v>18</v>
      </c>
    </row>
    <row r="2194" spans="1:13" x14ac:dyDescent="0.25">
      <c r="A2194" t="s">
        <v>209</v>
      </c>
      <c r="B2194" s="25">
        <v>45572</v>
      </c>
      <c r="C2194" t="s">
        <v>257</v>
      </c>
      <c r="D2194" t="s">
        <v>32</v>
      </c>
      <c r="E2194" t="s">
        <v>27</v>
      </c>
      <c r="G2194" s="30">
        <v>3.9</v>
      </c>
      <c r="H2194" t="s">
        <v>317</v>
      </c>
      <c r="J2194" t="s">
        <v>15</v>
      </c>
      <c r="K2194" t="s">
        <v>307</v>
      </c>
      <c r="L2194" s="26">
        <v>384000</v>
      </c>
      <c r="M2194">
        <v>33</v>
      </c>
    </row>
    <row r="2195" spans="1:13" x14ac:dyDescent="0.25">
      <c r="A2195" t="s">
        <v>72</v>
      </c>
      <c r="B2195" s="25">
        <v>45288</v>
      </c>
      <c r="C2195" t="s">
        <v>257</v>
      </c>
      <c r="D2195" t="s">
        <v>32</v>
      </c>
      <c r="E2195" t="s">
        <v>27</v>
      </c>
      <c r="F2195" t="s">
        <v>258</v>
      </c>
      <c r="G2195" s="30">
        <v>3.9</v>
      </c>
      <c r="H2195" t="s">
        <v>317</v>
      </c>
      <c r="J2195" t="s">
        <v>15</v>
      </c>
      <c r="K2195" t="s">
        <v>307</v>
      </c>
      <c r="L2195" s="26">
        <v>1063500</v>
      </c>
      <c r="M2195">
        <v>21</v>
      </c>
    </row>
    <row r="2196" spans="1:13" x14ac:dyDescent="0.25">
      <c r="A2196" t="s">
        <v>104</v>
      </c>
      <c r="B2196" s="25">
        <v>45041</v>
      </c>
      <c r="C2196" t="s">
        <v>257</v>
      </c>
      <c r="D2196" t="s">
        <v>32</v>
      </c>
      <c r="E2196" t="s">
        <v>27</v>
      </c>
      <c r="G2196" s="30">
        <v>3.9</v>
      </c>
      <c r="H2196" t="s">
        <v>317</v>
      </c>
      <c r="J2196" t="s">
        <v>15</v>
      </c>
      <c r="K2196" t="s">
        <v>307</v>
      </c>
      <c r="L2196" s="26">
        <v>296986.8</v>
      </c>
      <c r="M2196">
        <v>20</v>
      </c>
    </row>
    <row r="2197" spans="1:13" x14ac:dyDescent="0.25">
      <c r="A2197" t="s">
        <v>54</v>
      </c>
      <c r="B2197" s="25">
        <v>45401</v>
      </c>
      <c r="C2197" t="s">
        <v>257</v>
      </c>
      <c r="D2197" t="s">
        <v>32</v>
      </c>
      <c r="E2197" t="s">
        <v>27</v>
      </c>
      <c r="G2197" s="30">
        <v>3.9</v>
      </c>
      <c r="H2197" t="s">
        <v>317</v>
      </c>
      <c r="J2197" t="s">
        <v>15</v>
      </c>
      <c r="K2197" t="s">
        <v>307</v>
      </c>
      <c r="L2197" s="26">
        <v>9914520</v>
      </c>
      <c r="M2197">
        <v>469</v>
      </c>
    </row>
    <row r="2198" spans="1:13" x14ac:dyDescent="0.25">
      <c r="A2198" t="s">
        <v>89</v>
      </c>
      <c r="B2198" s="25">
        <v>45232</v>
      </c>
      <c r="C2198" t="s">
        <v>257</v>
      </c>
      <c r="D2198" t="s">
        <v>32</v>
      </c>
      <c r="E2198" t="s">
        <v>27</v>
      </c>
      <c r="G2198" s="30">
        <v>3.9</v>
      </c>
      <c r="H2198" t="s">
        <v>317</v>
      </c>
      <c r="J2198" t="s">
        <v>15</v>
      </c>
      <c r="K2198" t="s">
        <v>307</v>
      </c>
      <c r="L2198" s="26">
        <v>12729825</v>
      </c>
      <c r="M2198">
        <v>597</v>
      </c>
    </row>
    <row r="2199" spans="1:13" x14ac:dyDescent="0.25">
      <c r="A2199" t="s">
        <v>164</v>
      </c>
      <c r="B2199" s="25">
        <v>45478</v>
      </c>
      <c r="C2199" t="s">
        <v>257</v>
      </c>
      <c r="D2199" t="s">
        <v>32</v>
      </c>
      <c r="E2199" t="s">
        <v>27</v>
      </c>
      <c r="G2199" s="30">
        <v>3.9</v>
      </c>
      <c r="H2199" t="s">
        <v>317</v>
      </c>
      <c r="J2199" t="s">
        <v>15</v>
      </c>
      <c r="K2199" t="s">
        <v>307</v>
      </c>
      <c r="L2199" s="26">
        <v>3616400</v>
      </c>
      <c r="M2199">
        <v>782</v>
      </c>
    </row>
    <row r="2200" spans="1:13" x14ac:dyDescent="0.25">
      <c r="A2200" t="s">
        <v>89</v>
      </c>
      <c r="B2200" s="25">
        <v>45232</v>
      </c>
      <c r="C2200" t="s">
        <v>257</v>
      </c>
      <c r="D2200" t="s">
        <v>32</v>
      </c>
      <c r="E2200" t="s">
        <v>27</v>
      </c>
      <c r="F2200" t="s">
        <v>258</v>
      </c>
      <c r="G2200" s="30">
        <v>3.9</v>
      </c>
      <c r="H2200" t="s">
        <v>317</v>
      </c>
      <c r="J2200" t="s">
        <v>15</v>
      </c>
      <c r="K2200" t="s">
        <v>307</v>
      </c>
      <c r="L2200" s="26">
        <v>24465375</v>
      </c>
      <c r="M2200">
        <v>319</v>
      </c>
    </row>
    <row r="2201" spans="1:13" x14ac:dyDescent="0.25">
      <c r="A2201" t="s">
        <v>101</v>
      </c>
      <c r="B2201" s="25">
        <v>45079</v>
      </c>
      <c r="C2201" t="s">
        <v>257</v>
      </c>
      <c r="D2201" t="s">
        <v>32</v>
      </c>
      <c r="E2201" t="s">
        <v>27</v>
      </c>
      <c r="F2201" t="s">
        <v>258</v>
      </c>
      <c r="G2201" s="30">
        <v>3.9</v>
      </c>
      <c r="H2201" t="s">
        <v>317</v>
      </c>
      <c r="J2201" t="s">
        <v>15</v>
      </c>
      <c r="K2201" t="s">
        <v>307</v>
      </c>
      <c r="L2201" s="26">
        <v>123018.75</v>
      </c>
      <c r="M2201">
        <v>3</v>
      </c>
    </row>
    <row r="2202" spans="1:13" x14ac:dyDescent="0.25">
      <c r="A2202" t="s">
        <v>77</v>
      </c>
      <c r="B2202" s="25">
        <v>45267</v>
      </c>
      <c r="C2202" t="s">
        <v>257</v>
      </c>
      <c r="D2202" t="s">
        <v>32</v>
      </c>
      <c r="E2202" t="s">
        <v>27</v>
      </c>
      <c r="F2202" t="s">
        <v>258</v>
      </c>
      <c r="G2202" s="30">
        <v>3.9</v>
      </c>
      <c r="H2202" t="s">
        <v>317</v>
      </c>
      <c r="J2202" t="s">
        <v>15</v>
      </c>
      <c r="K2202" t="s">
        <v>307</v>
      </c>
      <c r="L2202" s="26">
        <v>7054600</v>
      </c>
      <c r="M2202">
        <v>31</v>
      </c>
    </row>
    <row r="2203" spans="1:13" x14ac:dyDescent="0.25">
      <c r="A2203" t="s">
        <v>175</v>
      </c>
      <c r="B2203" s="25">
        <v>45503</v>
      </c>
      <c r="C2203" t="s">
        <v>257</v>
      </c>
      <c r="D2203" t="s">
        <v>32</v>
      </c>
      <c r="E2203" t="s">
        <v>27</v>
      </c>
      <c r="G2203" s="30">
        <v>3.9</v>
      </c>
      <c r="H2203" t="s">
        <v>317</v>
      </c>
      <c r="J2203" t="s">
        <v>15</v>
      </c>
      <c r="K2203" t="s">
        <v>307</v>
      </c>
      <c r="L2203" s="26">
        <v>31816</v>
      </c>
      <c r="M2203">
        <v>16</v>
      </c>
    </row>
    <row r="2204" spans="1:13" x14ac:dyDescent="0.25">
      <c r="A2204" t="s">
        <v>69</v>
      </c>
      <c r="B2204" s="25">
        <v>45328</v>
      </c>
      <c r="C2204" t="s">
        <v>257</v>
      </c>
      <c r="D2204" t="s">
        <v>32</v>
      </c>
      <c r="E2204" t="s">
        <v>27</v>
      </c>
      <c r="F2204" t="s">
        <v>258</v>
      </c>
      <c r="G2204" s="30">
        <v>3.9</v>
      </c>
      <c r="H2204" t="s">
        <v>317</v>
      </c>
      <c r="J2204" t="s">
        <v>15</v>
      </c>
      <c r="K2204" t="s">
        <v>307</v>
      </c>
      <c r="L2204" s="26">
        <v>53200075</v>
      </c>
      <c r="M2204">
        <v>351</v>
      </c>
    </row>
    <row r="2205" spans="1:13" x14ac:dyDescent="0.25">
      <c r="A2205" t="s">
        <v>86</v>
      </c>
      <c r="B2205" s="25">
        <v>45251</v>
      </c>
      <c r="C2205" t="s">
        <v>257</v>
      </c>
      <c r="D2205" t="s">
        <v>32</v>
      </c>
      <c r="E2205" t="s">
        <v>27</v>
      </c>
      <c r="G2205" s="30">
        <v>3.9</v>
      </c>
      <c r="H2205" t="s">
        <v>317</v>
      </c>
      <c r="J2205" t="s">
        <v>15</v>
      </c>
      <c r="K2205" t="s">
        <v>307</v>
      </c>
      <c r="L2205" s="26">
        <v>4338500</v>
      </c>
      <c r="M2205">
        <v>165</v>
      </c>
    </row>
    <row r="2206" spans="1:13" x14ac:dyDescent="0.25">
      <c r="A2206" t="s">
        <v>211</v>
      </c>
      <c r="B2206" s="25">
        <v>45582</v>
      </c>
      <c r="C2206" t="s">
        <v>257</v>
      </c>
      <c r="D2206" t="s">
        <v>32</v>
      </c>
      <c r="E2206" t="s">
        <v>27</v>
      </c>
      <c r="G2206" s="30">
        <v>3.9</v>
      </c>
      <c r="H2206" t="s">
        <v>317</v>
      </c>
      <c r="J2206" t="s">
        <v>15</v>
      </c>
      <c r="K2206" t="s">
        <v>307</v>
      </c>
      <c r="L2206" s="26">
        <v>2185400</v>
      </c>
      <c r="M2206">
        <v>538</v>
      </c>
    </row>
    <row r="2207" spans="1:13" x14ac:dyDescent="0.25">
      <c r="A2207" t="s">
        <v>30</v>
      </c>
      <c r="B2207" s="25">
        <v>45447</v>
      </c>
      <c r="C2207" t="s">
        <v>257</v>
      </c>
      <c r="D2207" t="s">
        <v>32</v>
      </c>
      <c r="E2207" t="s">
        <v>27</v>
      </c>
      <c r="F2207" t="s">
        <v>258</v>
      </c>
      <c r="G2207" s="30">
        <v>3.9</v>
      </c>
      <c r="H2207" t="s">
        <v>317</v>
      </c>
      <c r="J2207" t="s">
        <v>15</v>
      </c>
      <c r="K2207" t="s">
        <v>307</v>
      </c>
      <c r="L2207" s="26">
        <v>25106700</v>
      </c>
      <c r="M2207">
        <v>146</v>
      </c>
    </row>
    <row r="2208" spans="1:13" x14ac:dyDescent="0.25">
      <c r="A2208" t="s">
        <v>69</v>
      </c>
      <c r="B2208" s="25">
        <v>45328</v>
      </c>
      <c r="C2208" t="s">
        <v>257</v>
      </c>
      <c r="D2208" t="s">
        <v>32</v>
      </c>
      <c r="E2208" t="s">
        <v>27</v>
      </c>
      <c r="G2208" s="30">
        <v>3.9</v>
      </c>
      <c r="H2208" t="s">
        <v>317</v>
      </c>
      <c r="J2208" t="s">
        <v>15</v>
      </c>
      <c r="K2208" t="s">
        <v>307</v>
      </c>
      <c r="L2208" s="26">
        <v>9507935</v>
      </c>
      <c r="M2208">
        <v>763</v>
      </c>
    </row>
    <row r="2209" spans="1:13" x14ac:dyDescent="0.25">
      <c r="A2209" t="s">
        <v>54</v>
      </c>
      <c r="B2209" s="25">
        <v>45212</v>
      </c>
      <c r="C2209" t="s">
        <v>257</v>
      </c>
      <c r="D2209" t="s">
        <v>32</v>
      </c>
      <c r="E2209" t="s">
        <v>27</v>
      </c>
      <c r="F2209" t="s">
        <v>258</v>
      </c>
      <c r="G2209" s="30">
        <v>3.9</v>
      </c>
      <c r="H2209" t="s">
        <v>317</v>
      </c>
      <c r="J2209" t="s">
        <v>15</v>
      </c>
      <c r="K2209" t="s">
        <v>307</v>
      </c>
      <c r="L2209" s="26">
        <v>18817497</v>
      </c>
      <c r="M2209">
        <v>620</v>
      </c>
    </row>
    <row r="2210" spans="1:13" x14ac:dyDescent="0.25">
      <c r="A2210" t="s">
        <v>101</v>
      </c>
      <c r="B2210" s="25">
        <v>45079</v>
      </c>
      <c r="C2210" t="s">
        <v>257</v>
      </c>
      <c r="D2210" t="s">
        <v>32</v>
      </c>
      <c r="E2210" t="s">
        <v>27</v>
      </c>
      <c r="G2210" s="30">
        <v>3.9</v>
      </c>
      <c r="H2210" t="s">
        <v>317</v>
      </c>
      <c r="J2210" t="s">
        <v>15</v>
      </c>
      <c r="K2210" t="s">
        <v>307</v>
      </c>
      <c r="L2210" s="26">
        <v>251505</v>
      </c>
      <c r="M2210">
        <v>13</v>
      </c>
    </row>
    <row r="2211" spans="1:13" x14ac:dyDescent="0.25">
      <c r="A2211" t="s">
        <v>175</v>
      </c>
      <c r="B2211" s="25">
        <v>45503</v>
      </c>
      <c r="C2211" t="s">
        <v>257</v>
      </c>
      <c r="D2211" t="s">
        <v>32</v>
      </c>
      <c r="E2211" t="s">
        <v>27</v>
      </c>
      <c r="F2211" t="s">
        <v>258</v>
      </c>
      <c r="G2211" s="30">
        <v>3.9</v>
      </c>
      <c r="H2211" t="s">
        <v>317</v>
      </c>
      <c r="J2211" t="s">
        <v>15</v>
      </c>
      <c r="K2211" t="s">
        <v>307</v>
      </c>
      <c r="L2211" s="26">
        <v>3395</v>
      </c>
      <c r="M2211">
        <v>1</v>
      </c>
    </row>
    <row r="2212" spans="1:13" x14ac:dyDescent="0.25">
      <c r="A2212" t="s">
        <v>66</v>
      </c>
      <c r="B2212" s="25">
        <v>45335</v>
      </c>
      <c r="C2212" t="s">
        <v>257</v>
      </c>
      <c r="D2212" t="s">
        <v>32</v>
      </c>
      <c r="E2212" t="s">
        <v>27</v>
      </c>
      <c r="F2212" t="s">
        <v>258</v>
      </c>
      <c r="G2212" s="30">
        <v>3.9</v>
      </c>
      <c r="H2212" t="s">
        <v>317</v>
      </c>
      <c r="J2212" t="s">
        <v>15</v>
      </c>
      <c r="K2212" t="s">
        <v>307</v>
      </c>
      <c r="L2212" s="26">
        <v>33822000</v>
      </c>
      <c r="M2212">
        <v>1387</v>
      </c>
    </row>
    <row r="2213" spans="1:13" x14ac:dyDescent="0.25">
      <c r="A2213" t="s">
        <v>80</v>
      </c>
      <c r="B2213" s="25">
        <v>45260</v>
      </c>
      <c r="C2213" t="s">
        <v>257</v>
      </c>
      <c r="D2213" t="s">
        <v>32</v>
      </c>
      <c r="E2213" t="s">
        <v>27</v>
      </c>
      <c r="F2213" t="s">
        <v>258</v>
      </c>
      <c r="G2213" s="30">
        <v>3.9</v>
      </c>
      <c r="H2213" t="s">
        <v>317</v>
      </c>
      <c r="J2213" t="s">
        <v>15</v>
      </c>
      <c r="K2213" t="s">
        <v>307</v>
      </c>
      <c r="L2213" s="26">
        <v>23289300</v>
      </c>
      <c r="M2213">
        <v>95</v>
      </c>
    </row>
    <row r="2214" spans="1:13" x14ac:dyDescent="0.25">
      <c r="A2214" t="s">
        <v>83</v>
      </c>
      <c r="B2214" s="25">
        <v>45252</v>
      </c>
      <c r="C2214" t="s">
        <v>257</v>
      </c>
      <c r="D2214" t="s">
        <v>32</v>
      </c>
      <c r="E2214" t="s">
        <v>27</v>
      </c>
      <c r="G2214" s="30">
        <v>3.9</v>
      </c>
      <c r="H2214" t="s">
        <v>317</v>
      </c>
      <c r="J2214" t="s">
        <v>15</v>
      </c>
      <c r="K2214" t="s">
        <v>307</v>
      </c>
      <c r="L2214" s="26">
        <v>11731500</v>
      </c>
      <c r="M2214">
        <v>636</v>
      </c>
    </row>
    <row r="2215" spans="1:13" x14ac:dyDescent="0.25">
      <c r="A2215" t="s">
        <v>63</v>
      </c>
      <c r="B2215" s="25">
        <v>45344</v>
      </c>
      <c r="C2215" t="s">
        <v>257</v>
      </c>
      <c r="D2215" t="s">
        <v>32</v>
      </c>
      <c r="E2215" t="s">
        <v>27</v>
      </c>
      <c r="F2215" t="s">
        <v>258</v>
      </c>
      <c r="G2215" s="30">
        <v>3.9</v>
      </c>
      <c r="H2215" t="s">
        <v>317</v>
      </c>
      <c r="J2215" t="s">
        <v>15</v>
      </c>
      <c r="K2215" t="s">
        <v>307</v>
      </c>
      <c r="L2215" s="26">
        <v>17013550</v>
      </c>
      <c r="M2215">
        <v>116</v>
      </c>
    </row>
    <row r="2216" spans="1:13" x14ac:dyDescent="0.25">
      <c r="A2216" t="s">
        <v>50</v>
      </c>
      <c r="B2216" s="25">
        <v>45408</v>
      </c>
      <c r="C2216" t="s">
        <v>257</v>
      </c>
      <c r="D2216" t="s">
        <v>32</v>
      </c>
      <c r="E2216" t="s">
        <v>27</v>
      </c>
      <c r="G2216" s="30">
        <v>3.9</v>
      </c>
      <c r="H2216" t="s">
        <v>317</v>
      </c>
      <c r="J2216" t="s">
        <v>15</v>
      </c>
      <c r="K2216" t="s">
        <v>307</v>
      </c>
      <c r="L2216" s="26">
        <v>6192500</v>
      </c>
      <c r="M2216">
        <v>1373</v>
      </c>
    </row>
    <row r="2217" spans="1:13" x14ac:dyDescent="0.25">
      <c r="A2217" t="s">
        <v>66</v>
      </c>
      <c r="B2217" s="25">
        <v>45335</v>
      </c>
      <c r="C2217" t="s">
        <v>257</v>
      </c>
      <c r="D2217" t="s">
        <v>32</v>
      </c>
      <c r="E2217" t="s">
        <v>27</v>
      </c>
      <c r="G2217" s="30">
        <v>3.9</v>
      </c>
      <c r="H2217" t="s">
        <v>317</v>
      </c>
      <c r="J2217" t="s">
        <v>15</v>
      </c>
      <c r="K2217" t="s">
        <v>307</v>
      </c>
      <c r="L2217" s="26">
        <v>18756000</v>
      </c>
      <c r="M2217">
        <v>1740</v>
      </c>
    </row>
    <row r="2218" spans="1:13" x14ac:dyDescent="0.25">
      <c r="A2218" t="s">
        <v>92</v>
      </c>
      <c r="B2218" s="25">
        <v>45198</v>
      </c>
      <c r="C2218" t="s">
        <v>257</v>
      </c>
      <c r="D2218" t="s">
        <v>32</v>
      </c>
      <c r="E2218" t="s">
        <v>27</v>
      </c>
      <c r="F2218" t="s">
        <v>258</v>
      </c>
      <c r="G2218" s="30">
        <v>3.9</v>
      </c>
      <c r="H2218" t="s">
        <v>317</v>
      </c>
      <c r="J2218" t="s">
        <v>15</v>
      </c>
      <c r="K2218" t="s">
        <v>307</v>
      </c>
      <c r="L2218" s="26">
        <v>56617660.799999997</v>
      </c>
      <c r="M2218">
        <v>133</v>
      </c>
    </row>
    <row r="2219" spans="1:13" x14ac:dyDescent="0.25">
      <c r="A2219" t="s">
        <v>60</v>
      </c>
      <c r="B2219" s="25">
        <v>45380</v>
      </c>
      <c r="C2219" t="s">
        <v>257</v>
      </c>
      <c r="D2219" t="s">
        <v>32</v>
      </c>
      <c r="E2219" t="s">
        <v>27</v>
      </c>
      <c r="F2219" t="s">
        <v>258</v>
      </c>
      <c r="G2219" s="30">
        <v>3.9</v>
      </c>
      <c r="H2219" t="s">
        <v>317</v>
      </c>
      <c r="J2219" t="s">
        <v>15</v>
      </c>
      <c r="K2219" t="s">
        <v>307</v>
      </c>
      <c r="L2219" s="26">
        <v>38187625</v>
      </c>
      <c r="M2219">
        <v>628</v>
      </c>
    </row>
    <row r="2220" spans="1:13" x14ac:dyDescent="0.25">
      <c r="A2220" t="s">
        <v>164</v>
      </c>
      <c r="B2220" s="25">
        <v>45478</v>
      </c>
      <c r="C2220" t="s">
        <v>257</v>
      </c>
      <c r="D2220" t="s">
        <v>32</v>
      </c>
      <c r="E2220" t="s">
        <v>27</v>
      </c>
      <c r="F2220" t="s">
        <v>258</v>
      </c>
      <c r="G2220" s="30">
        <v>4</v>
      </c>
      <c r="H2220" t="s">
        <v>317</v>
      </c>
      <c r="I2220">
        <v>4</v>
      </c>
      <c r="J2220" t="s">
        <v>228</v>
      </c>
      <c r="K2220" t="s">
        <v>314</v>
      </c>
      <c r="L2220" s="26">
        <v>1855200</v>
      </c>
      <c r="M2220">
        <v>1</v>
      </c>
    </row>
    <row r="2221" spans="1:13" x14ac:dyDescent="0.25">
      <c r="A2221" t="s">
        <v>54</v>
      </c>
      <c r="B2221" s="25">
        <v>45401</v>
      </c>
      <c r="C2221" t="s">
        <v>257</v>
      </c>
      <c r="D2221" t="s">
        <v>32</v>
      </c>
      <c r="E2221" t="s">
        <v>27</v>
      </c>
      <c r="G2221" s="30">
        <v>4</v>
      </c>
      <c r="H2221" t="s">
        <v>317</v>
      </c>
      <c r="J2221" t="s">
        <v>15</v>
      </c>
      <c r="K2221" t="s">
        <v>307</v>
      </c>
      <c r="L2221" s="26">
        <v>5213670</v>
      </c>
      <c r="M2221">
        <v>635</v>
      </c>
    </row>
    <row r="2222" spans="1:13" x14ac:dyDescent="0.25">
      <c r="A2222" t="s">
        <v>83</v>
      </c>
      <c r="B2222" s="25">
        <v>45468</v>
      </c>
      <c r="C2222" t="s">
        <v>257</v>
      </c>
      <c r="D2222" t="s">
        <v>32</v>
      </c>
      <c r="E2222" t="s">
        <v>27</v>
      </c>
      <c r="G2222" s="30">
        <v>4</v>
      </c>
      <c r="H2222" t="s">
        <v>317</v>
      </c>
      <c r="J2222" t="s">
        <v>15</v>
      </c>
      <c r="K2222" t="s">
        <v>307</v>
      </c>
      <c r="L2222" s="26">
        <v>1918890</v>
      </c>
      <c r="M2222">
        <v>118</v>
      </c>
    </row>
    <row r="2223" spans="1:13" x14ac:dyDescent="0.25">
      <c r="A2223" t="s">
        <v>63</v>
      </c>
      <c r="B2223" s="25">
        <v>45344</v>
      </c>
      <c r="C2223" t="s">
        <v>257</v>
      </c>
      <c r="D2223" t="s">
        <v>32</v>
      </c>
      <c r="E2223" t="s">
        <v>27</v>
      </c>
      <c r="G2223" s="30">
        <v>4</v>
      </c>
      <c r="H2223" t="s">
        <v>317</v>
      </c>
      <c r="J2223" t="s">
        <v>15</v>
      </c>
      <c r="K2223" t="s">
        <v>307</v>
      </c>
      <c r="L2223" s="26">
        <v>2271450</v>
      </c>
      <c r="M2223">
        <v>95</v>
      </c>
    </row>
    <row r="2224" spans="1:13" x14ac:dyDescent="0.25">
      <c r="A2224" t="s">
        <v>211</v>
      </c>
      <c r="B2224" s="25">
        <v>45582</v>
      </c>
      <c r="C2224" t="s">
        <v>257</v>
      </c>
      <c r="D2224" t="s">
        <v>32</v>
      </c>
      <c r="E2224" t="s">
        <v>27</v>
      </c>
      <c r="G2224" s="30">
        <v>4</v>
      </c>
      <c r="H2224" t="s">
        <v>317</v>
      </c>
      <c r="J2224" t="s">
        <v>15</v>
      </c>
      <c r="K2224" t="s">
        <v>307</v>
      </c>
      <c r="L2224" s="26">
        <v>4248650</v>
      </c>
      <c r="M2224">
        <v>778</v>
      </c>
    </row>
    <row r="2225" spans="1:13" x14ac:dyDescent="0.25">
      <c r="A2225" t="s">
        <v>209</v>
      </c>
      <c r="B2225" s="25">
        <v>45572</v>
      </c>
      <c r="C2225" t="s">
        <v>257</v>
      </c>
      <c r="D2225" t="s">
        <v>32</v>
      </c>
      <c r="E2225" t="s">
        <v>27</v>
      </c>
      <c r="F2225" t="s">
        <v>258</v>
      </c>
      <c r="G2225" s="30">
        <v>4</v>
      </c>
      <c r="H2225" t="s">
        <v>317</v>
      </c>
      <c r="J2225" t="s">
        <v>15</v>
      </c>
      <c r="K2225" t="s">
        <v>307</v>
      </c>
      <c r="L2225" s="26">
        <v>7246000</v>
      </c>
      <c r="M2225">
        <v>41</v>
      </c>
    </row>
    <row r="2226" spans="1:13" x14ac:dyDescent="0.25">
      <c r="A2226" t="s">
        <v>60</v>
      </c>
      <c r="B2226" s="25">
        <v>45380</v>
      </c>
      <c r="C2226" t="s">
        <v>257</v>
      </c>
      <c r="D2226" t="s">
        <v>32</v>
      </c>
      <c r="E2226" t="s">
        <v>27</v>
      </c>
      <c r="G2226" s="30">
        <v>4</v>
      </c>
      <c r="H2226" t="s">
        <v>317</v>
      </c>
      <c r="J2226" t="s">
        <v>15</v>
      </c>
      <c r="K2226" t="s">
        <v>307</v>
      </c>
      <c r="L2226" s="26">
        <v>15057875</v>
      </c>
      <c r="M2226">
        <v>1750</v>
      </c>
    </row>
    <row r="2227" spans="1:13" x14ac:dyDescent="0.25">
      <c r="A2227" t="s">
        <v>74</v>
      </c>
      <c r="B2227" s="25">
        <v>45275</v>
      </c>
      <c r="C2227" t="s">
        <v>257</v>
      </c>
      <c r="D2227" t="s">
        <v>32</v>
      </c>
      <c r="E2227" t="s">
        <v>27</v>
      </c>
      <c r="G2227" s="30">
        <v>4</v>
      </c>
      <c r="H2227" t="s">
        <v>317</v>
      </c>
      <c r="J2227" t="s">
        <v>15</v>
      </c>
      <c r="K2227" t="s">
        <v>307</v>
      </c>
      <c r="L2227" s="26">
        <v>35340650</v>
      </c>
      <c r="M2227">
        <v>1027</v>
      </c>
    </row>
    <row r="2228" spans="1:13" x14ac:dyDescent="0.25">
      <c r="A2228" t="s">
        <v>57</v>
      </c>
      <c r="B2228" s="25">
        <v>45394</v>
      </c>
      <c r="C2228" t="s">
        <v>257</v>
      </c>
      <c r="D2228" t="s">
        <v>32</v>
      </c>
      <c r="E2228" t="s">
        <v>27</v>
      </c>
      <c r="F2228" t="s">
        <v>258</v>
      </c>
      <c r="G2228" s="30">
        <v>4</v>
      </c>
      <c r="H2228" t="s">
        <v>317</v>
      </c>
      <c r="J2228" t="s">
        <v>15</v>
      </c>
      <c r="K2228" t="s">
        <v>307</v>
      </c>
      <c r="L2228" s="26">
        <v>15557000</v>
      </c>
      <c r="M2228">
        <v>446</v>
      </c>
    </row>
    <row r="2229" spans="1:13" x14ac:dyDescent="0.25">
      <c r="A2229" t="s">
        <v>30</v>
      </c>
      <c r="B2229" s="25">
        <v>45447</v>
      </c>
      <c r="C2229" t="s">
        <v>257</v>
      </c>
      <c r="D2229" t="s">
        <v>32</v>
      </c>
      <c r="E2229" t="s">
        <v>27</v>
      </c>
      <c r="F2229" t="s">
        <v>258</v>
      </c>
      <c r="G2229" s="30">
        <v>4</v>
      </c>
      <c r="H2229" t="s">
        <v>317</v>
      </c>
      <c r="J2229" t="s">
        <v>15</v>
      </c>
      <c r="K2229" t="s">
        <v>307</v>
      </c>
      <c r="L2229" s="26">
        <v>8382600</v>
      </c>
      <c r="M2229">
        <v>178</v>
      </c>
    </row>
    <row r="2230" spans="1:13" x14ac:dyDescent="0.25">
      <c r="A2230" t="s">
        <v>50</v>
      </c>
      <c r="B2230" s="25">
        <v>45408</v>
      </c>
      <c r="C2230" t="s">
        <v>257</v>
      </c>
      <c r="D2230" t="s">
        <v>32</v>
      </c>
      <c r="E2230" t="s">
        <v>27</v>
      </c>
      <c r="G2230" s="30">
        <v>4</v>
      </c>
      <c r="H2230" t="s">
        <v>317</v>
      </c>
      <c r="J2230" t="s">
        <v>15</v>
      </c>
      <c r="K2230" t="s">
        <v>307</v>
      </c>
      <c r="L2230" s="26">
        <v>8510000</v>
      </c>
      <c r="M2230">
        <v>1704</v>
      </c>
    </row>
    <row r="2231" spans="1:13" x14ac:dyDescent="0.25">
      <c r="A2231" t="s">
        <v>92</v>
      </c>
      <c r="B2231" s="25">
        <v>45198</v>
      </c>
      <c r="C2231" t="s">
        <v>257</v>
      </c>
      <c r="D2231" t="s">
        <v>32</v>
      </c>
      <c r="E2231" t="s">
        <v>27</v>
      </c>
      <c r="G2231" s="30">
        <v>4</v>
      </c>
      <c r="H2231" t="s">
        <v>317</v>
      </c>
      <c r="J2231" t="s">
        <v>15</v>
      </c>
      <c r="K2231" t="s">
        <v>307</v>
      </c>
      <c r="L2231" s="26">
        <v>4852753.2</v>
      </c>
      <c r="M2231">
        <v>172</v>
      </c>
    </row>
    <row r="2232" spans="1:13" x14ac:dyDescent="0.25">
      <c r="A2232" t="s">
        <v>72</v>
      </c>
      <c r="B2232" s="25">
        <v>45288</v>
      </c>
      <c r="C2232" t="s">
        <v>257</v>
      </c>
      <c r="D2232" t="s">
        <v>32</v>
      </c>
      <c r="E2232" t="s">
        <v>27</v>
      </c>
      <c r="G2232" s="30">
        <v>4</v>
      </c>
      <c r="H2232" t="s">
        <v>317</v>
      </c>
      <c r="J2232" t="s">
        <v>15</v>
      </c>
      <c r="K2232" t="s">
        <v>307</v>
      </c>
      <c r="L2232" s="26">
        <v>528750</v>
      </c>
      <c r="M2232">
        <v>32</v>
      </c>
    </row>
    <row r="2233" spans="1:13" x14ac:dyDescent="0.25">
      <c r="A2233" t="s">
        <v>72</v>
      </c>
      <c r="B2233" s="25">
        <v>45288</v>
      </c>
      <c r="C2233" t="s">
        <v>257</v>
      </c>
      <c r="D2233" t="s">
        <v>32</v>
      </c>
      <c r="E2233" t="s">
        <v>27</v>
      </c>
      <c r="F2233" t="s">
        <v>258</v>
      </c>
      <c r="G2233" s="30">
        <v>4</v>
      </c>
      <c r="H2233" t="s">
        <v>317</v>
      </c>
      <c r="J2233" t="s">
        <v>15</v>
      </c>
      <c r="K2233" t="s">
        <v>307</v>
      </c>
      <c r="L2233" s="26">
        <v>763250</v>
      </c>
      <c r="M2233">
        <v>16</v>
      </c>
    </row>
    <row r="2234" spans="1:13" x14ac:dyDescent="0.25">
      <c r="A2234" t="s">
        <v>164</v>
      </c>
      <c r="B2234" s="25">
        <v>45478</v>
      </c>
      <c r="C2234" t="s">
        <v>257</v>
      </c>
      <c r="D2234" t="s">
        <v>32</v>
      </c>
      <c r="E2234" t="s">
        <v>27</v>
      </c>
      <c r="G2234" s="30">
        <v>4</v>
      </c>
      <c r="H2234" t="s">
        <v>317</v>
      </c>
      <c r="J2234" t="s">
        <v>15</v>
      </c>
      <c r="K2234" t="s">
        <v>307</v>
      </c>
      <c r="L2234" s="26">
        <v>28188000</v>
      </c>
      <c r="M2234">
        <v>646</v>
      </c>
    </row>
    <row r="2235" spans="1:13" x14ac:dyDescent="0.25">
      <c r="A2235" t="s">
        <v>86</v>
      </c>
      <c r="B2235" s="25">
        <v>45251</v>
      </c>
      <c r="C2235" t="s">
        <v>257</v>
      </c>
      <c r="D2235" t="s">
        <v>32</v>
      </c>
      <c r="E2235" t="s">
        <v>27</v>
      </c>
      <c r="G2235" s="30">
        <v>4</v>
      </c>
      <c r="H2235" t="s">
        <v>317</v>
      </c>
      <c r="J2235" t="s">
        <v>15</v>
      </c>
      <c r="K2235" t="s">
        <v>307</v>
      </c>
      <c r="L2235" s="26">
        <v>5996500</v>
      </c>
      <c r="M2235">
        <v>191</v>
      </c>
    </row>
    <row r="2236" spans="1:13" x14ac:dyDescent="0.25">
      <c r="A2236" t="s">
        <v>104</v>
      </c>
      <c r="B2236" s="25">
        <v>45041</v>
      </c>
      <c r="C2236" t="s">
        <v>257</v>
      </c>
      <c r="D2236" t="s">
        <v>32</v>
      </c>
      <c r="E2236" t="s">
        <v>27</v>
      </c>
      <c r="F2236" t="s">
        <v>258</v>
      </c>
      <c r="G2236" s="30">
        <v>4</v>
      </c>
      <c r="H2236" t="s">
        <v>317</v>
      </c>
      <c r="J2236" t="s">
        <v>15</v>
      </c>
      <c r="K2236" t="s">
        <v>307</v>
      </c>
      <c r="L2236" s="26">
        <v>2638551.6</v>
      </c>
      <c r="M2236">
        <v>20</v>
      </c>
    </row>
    <row r="2237" spans="1:13" x14ac:dyDescent="0.25">
      <c r="A2237" t="s">
        <v>69</v>
      </c>
      <c r="B2237" s="25">
        <v>45328</v>
      </c>
      <c r="C2237" t="s">
        <v>257</v>
      </c>
      <c r="D2237" t="s">
        <v>32</v>
      </c>
      <c r="E2237" t="s">
        <v>27</v>
      </c>
      <c r="F2237" t="s">
        <v>258</v>
      </c>
      <c r="G2237" s="30">
        <v>4</v>
      </c>
      <c r="H2237" t="s">
        <v>317</v>
      </c>
      <c r="J2237" t="s">
        <v>15</v>
      </c>
      <c r="K2237" t="s">
        <v>307</v>
      </c>
      <c r="L2237" s="26">
        <v>10985840</v>
      </c>
      <c r="M2237">
        <v>205</v>
      </c>
    </row>
    <row r="2238" spans="1:13" x14ac:dyDescent="0.25">
      <c r="A2238" t="s">
        <v>83</v>
      </c>
      <c r="B2238" s="25">
        <v>45252</v>
      </c>
      <c r="C2238" t="s">
        <v>257</v>
      </c>
      <c r="D2238" t="s">
        <v>32</v>
      </c>
      <c r="E2238" t="s">
        <v>27</v>
      </c>
      <c r="F2238" t="s">
        <v>258</v>
      </c>
      <c r="G2238" s="30">
        <v>4</v>
      </c>
      <c r="H2238" t="s">
        <v>317</v>
      </c>
      <c r="J2238" t="s">
        <v>15</v>
      </c>
      <c r="K2238" t="s">
        <v>307</v>
      </c>
      <c r="L2238" s="26">
        <v>48312550</v>
      </c>
      <c r="M2238">
        <v>408</v>
      </c>
    </row>
    <row r="2239" spans="1:13" x14ac:dyDescent="0.25">
      <c r="A2239" t="s">
        <v>211</v>
      </c>
      <c r="B2239" s="25">
        <v>45582</v>
      </c>
      <c r="C2239" t="s">
        <v>257</v>
      </c>
      <c r="D2239" t="s">
        <v>32</v>
      </c>
      <c r="E2239" t="s">
        <v>27</v>
      </c>
      <c r="F2239" t="s">
        <v>258</v>
      </c>
      <c r="G2239" s="30">
        <v>4</v>
      </c>
      <c r="H2239" t="s">
        <v>317</v>
      </c>
      <c r="J2239" t="s">
        <v>15</v>
      </c>
      <c r="K2239" t="s">
        <v>307</v>
      </c>
      <c r="L2239" s="26">
        <v>16819250</v>
      </c>
      <c r="M2239">
        <v>324</v>
      </c>
    </row>
    <row r="2240" spans="1:13" x14ac:dyDescent="0.25">
      <c r="A2240" t="s">
        <v>175</v>
      </c>
      <c r="B2240" s="25">
        <v>45503</v>
      </c>
      <c r="C2240" t="s">
        <v>257</v>
      </c>
      <c r="D2240" t="s">
        <v>32</v>
      </c>
      <c r="E2240" t="s">
        <v>27</v>
      </c>
      <c r="G2240" s="30">
        <v>4</v>
      </c>
      <c r="H2240" t="s">
        <v>317</v>
      </c>
      <c r="J2240" t="s">
        <v>15</v>
      </c>
      <c r="K2240" t="s">
        <v>307</v>
      </c>
      <c r="L2240" s="26">
        <v>3007</v>
      </c>
      <c r="M2240">
        <v>9</v>
      </c>
    </row>
    <row r="2241" spans="1:13" x14ac:dyDescent="0.25">
      <c r="A2241" t="s">
        <v>66</v>
      </c>
      <c r="B2241" s="25">
        <v>45335</v>
      </c>
      <c r="C2241" t="s">
        <v>257</v>
      </c>
      <c r="D2241" t="s">
        <v>32</v>
      </c>
      <c r="E2241" t="s">
        <v>27</v>
      </c>
      <c r="F2241" t="s">
        <v>258</v>
      </c>
      <c r="G2241" s="30">
        <v>4</v>
      </c>
      <c r="H2241" t="s">
        <v>317</v>
      </c>
      <c r="J2241" t="s">
        <v>15</v>
      </c>
      <c r="K2241" t="s">
        <v>307</v>
      </c>
      <c r="L2241" s="26">
        <v>10759500</v>
      </c>
      <c r="M2241">
        <v>663</v>
      </c>
    </row>
    <row r="2242" spans="1:13" x14ac:dyDescent="0.25">
      <c r="A2242" t="s">
        <v>54</v>
      </c>
      <c r="B2242" s="25">
        <v>45212</v>
      </c>
      <c r="C2242" t="s">
        <v>257</v>
      </c>
      <c r="D2242" t="s">
        <v>32</v>
      </c>
      <c r="E2242" t="s">
        <v>27</v>
      </c>
      <c r="G2242" s="30">
        <v>4</v>
      </c>
      <c r="H2242" t="s">
        <v>317</v>
      </c>
      <c r="J2242" t="s">
        <v>15</v>
      </c>
      <c r="K2242" t="s">
        <v>307</v>
      </c>
      <c r="L2242" s="26">
        <v>3069594</v>
      </c>
      <c r="M2242">
        <v>701</v>
      </c>
    </row>
    <row r="2243" spans="1:13" x14ac:dyDescent="0.25">
      <c r="A2243" t="s">
        <v>205</v>
      </c>
      <c r="B2243" s="25">
        <v>45566</v>
      </c>
      <c r="C2243" t="s">
        <v>257</v>
      </c>
      <c r="D2243" t="s">
        <v>32</v>
      </c>
      <c r="E2243" t="s">
        <v>27</v>
      </c>
      <c r="G2243" s="30">
        <v>4</v>
      </c>
      <c r="H2243" t="s">
        <v>317</v>
      </c>
      <c r="J2243" t="s">
        <v>15</v>
      </c>
      <c r="K2243" t="s">
        <v>307</v>
      </c>
      <c r="L2243" s="26">
        <v>697775</v>
      </c>
      <c r="M2243">
        <v>317</v>
      </c>
    </row>
    <row r="2244" spans="1:13" x14ac:dyDescent="0.25">
      <c r="A2244" t="s">
        <v>74</v>
      </c>
      <c r="B2244" s="25">
        <v>45275</v>
      </c>
      <c r="C2244" t="s">
        <v>257</v>
      </c>
      <c r="D2244" t="s">
        <v>32</v>
      </c>
      <c r="E2244" t="s">
        <v>27</v>
      </c>
      <c r="F2244" t="s">
        <v>258</v>
      </c>
      <c r="G2244" s="30">
        <v>4</v>
      </c>
      <c r="H2244" t="s">
        <v>317</v>
      </c>
      <c r="J2244" t="s">
        <v>15</v>
      </c>
      <c r="K2244" t="s">
        <v>307</v>
      </c>
      <c r="L2244" s="26">
        <v>100314500</v>
      </c>
      <c r="M2244">
        <v>626</v>
      </c>
    </row>
    <row r="2245" spans="1:13" x14ac:dyDescent="0.25">
      <c r="A2245" t="s">
        <v>83</v>
      </c>
      <c r="B2245" s="25">
        <v>45468</v>
      </c>
      <c r="C2245" t="s">
        <v>257</v>
      </c>
      <c r="D2245" t="s">
        <v>32</v>
      </c>
      <c r="E2245" t="s">
        <v>27</v>
      </c>
      <c r="F2245" t="s">
        <v>258</v>
      </c>
      <c r="G2245" s="30">
        <v>4</v>
      </c>
      <c r="H2245" t="s">
        <v>317</v>
      </c>
      <c r="J2245" t="s">
        <v>15</v>
      </c>
      <c r="K2245" t="s">
        <v>307</v>
      </c>
      <c r="L2245" s="26">
        <v>36338220</v>
      </c>
      <c r="M2245">
        <v>121</v>
      </c>
    </row>
    <row r="2246" spans="1:13" x14ac:dyDescent="0.25">
      <c r="A2246" t="s">
        <v>86</v>
      </c>
      <c r="B2246" s="25">
        <v>45251</v>
      </c>
      <c r="C2246" t="s">
        <v>257</v>
      </c>
      <c r="D2246" t="s">
        <v>32</v>
      </c>
      <c r="E2246" t="s">
        <v>27</v>
      </c>
      <c r="F2246" t="s">
        <v>258</v>
      </c>
      <c r="G2246" s="30">
        <v>4</v>
      </c>
      <c r="H2246" t="s">
        <v>317</v>
      </c>
      <c r="J2246" t="s">
        <v>15</v>
      </c>
      <c r="K2246" t="s">
        <v>307</v>
      </c>
      <c r="L2246" s="26">
        <v>3602000</v>
      </c>
      <c r="M2246">
        <v>74</v>
      </c>
    </row>
    <row r="2247" spans="1:13" x14ac:dyDescent="0.25">
      <c r="A2247" t="s">
        <v>89</v>
      </c>
      <c r="B2247" s="25">
        <v>45232</v>
      </c>
      <c r="C2247" t="s">
        <v>257</v>
      </c>
      <c r="D2247" t="s">
        <v>32</v>
      </c>
      <c r="E2247" t="s">
        <v>27</v>
      </c>
      <c r="F2247" t="s">
        <v>258</v>
      </c>
      <c r="G2247" s="30">
        <v>4</v>
      </c>
      <c r="H2247" t="s">
        <v>317</v>
      </c>
      <c r="J2247" t="s">
        <v>15</v>
      </c>
      <c r="K2247" t="s">
        <v>307</v>
      </c>
      <c r="L2247" s="26">
        <v>35357850</v>
      </c>
      <c r="M2247">
        <v>216</v>
      </c>
    </row>
    <row r="2248" spans="1:13" x14ac:dyDescent="0.25">
      <c r="A2248" t="s">
        <v>217</v>
      </c>
      <c r="B2248" s="25">
        <v>45595</v>
      </c>
      <c r="C2248" t="s">
        <v>257</v>
      </c>
      <c r="D2248" t="s">
        <v>32</v>
      </c>
      <c r="E2248" t="s">
        <v>27</v>
      </c>
      <c r="F2248" t="s">
        <v>258</v>
      </c>
      <c r="G2248" s="30">
        <v>4</v>
      </c>
      <c r="H2248" t="s">
        <v>317</v>
      </c>
      <c r="J2248" t="s">
        <v>15</v>
      </c>
      <c r="K2248" t="s">
        <v>307</v>
      </c>
      <c r="L2248" s="26">
        <v>58225</v>
      </c>
      <c r="M2248">
        <v>3</v>
      </c>
    </row>
    <row r="2249" spans="1:13" x14ac:dyDescent="0.25">
      <c r="A2249" t="s">
        <v>175</v>
      </c>
      <c r="B2249" s="25">
        <v>45503</v>
      </c>
      <c r="C2249" t="s">
        <v>257</v>
      </c>
      <c r="D2249" t="s">
        <v>32</v>
      </c>
      <c r="E2249" t="s">
        <v>27</v>
      </c>
      <c r="F2249" t="s">
        <v>258</v>
      </c>
      <c r="G2249" s="30">
        <v>4</v>
      </c>
      <c r="H2249" t="s">
        <v>317</v>
      </c>
      <c r="J2249" t="s">
        <v>15</v>
      </c>
      <c r="K2249" t="s">
        <v>307</v>
      </c>
      <c r="L2249" s="26">
        <v>313116</v>
      </c>
      <c r="M2249">
        <v>6</v>
      </c>
    </row>
    <row r="2250" spans="1:13" x14ac:dyDescent="0.25">
      <c r="A2250" t="s">
        <v>101</v>
      </c>
      <c r="B2250" s="25">
        <v>45079</v>
      </c>
      <c r="C2250" t="s">
        <v>257</v>
      </c>
      <c r="D2250" t="s">
        <v>32</v>
      </c>
      <c r="E2250" t="s">
        <v>27</v>
      </c>
      <c r="G2250" s="30">
        <v>4</v>
      </c>
      <c r="H2250" t="s">
        <v>317</v>
      </c>
      <c r="J2250" t="s">
        <v>15</v>
      </c>
      <c r="K2250" t="s">
        <v>307</v>
      </c>
      <c r="L2250" s="26">
        <v>63240.75</v>
      </c>
      <c r="M2250">
        <v>5</v>
      </c>
    </row>
    <row r="2251" spans="1:13" x14ac:dyDescent="0.25">
      <c r="A2251" t="s">
        <v>50</v>
      </c>
      <c r="B2251" s="25">
        <v>45408</v>
      </c>
      <c r="C2251" t="s">
        <v>257</v>
      </c>
      <c r="D2251" t="s">
        <v>32</v>
      </c>
      <c r="E2251" t="s">
        <v>27</v>
      </c>
      <c r="F2251" t="s">
        <v>258</v>
      </c>
      <c r="G2251" s="30">
        <v>4</v>
      </c>
      <c r="H2251" t="s">
        <v>317</v>
      </c>
      <c r="J2251" t="s">
        <v>15</v>
      </c>
      <c r="K2251" t="s">
        <v>307</v>
      </c>
      <c r="L2251" s="26">
        <v>30450000</v>
      </c>
      <c r="M2251">
        <v>916</v>
      </c>
    </row>
    <row r="2252" spans="1:13" x14ac:dyDescent="0.25">
      <c r="A2252" t="s">
        <v>172</v>
      </c>
      <c r="B2252" s="25">
        <v>45485</v>
      </c>
      <c r="C2252" t="s">
        <v>257</v>
      </c>
      <c r="D2252" t="s">
        <v>32</v>
      </c>
      <c r="E2252" t="s">
        <v>27</v>
      </c>
      <c r="F2252" t="s">
        <v>258</v>
      </c>
      <c r="G2252" s="30">
        <v>4</v>
      </c>
      <c r="H2252" t="s">
        <v>317</v>
      </c>
      <c r="J2252" t="s">
        <v>15</v>
      </c>
      <c r="K2252" t="s">
        <v>307</v>
      </c>
      <c r="L2252" s="26">
        <v>2367200</v>
      </c>
      <c r="M2252">
        <v>63</v>
      </c>
    </row>
    <row r="2253" spans="1:13" x14ac:dyDescent="0.25">
      <c r="A2253" t="s">
        <v>205</v>
      </c>
      <c r="B2253" s="25">
        <v>45566</v>
      </c>
      <c r="C2253" t="s">
        <v>257</v>
      </c>
      <c r="D2253" t="s">
        <v>32</v>
      </c>
      <c r="E2253" t="s">
        <v>27</v>
      </c>
      <c r="F2253" t="s">
        <v>258</v>
      </c>
      <c r="G2253" s="30">
        <v>4</v>
      </c>
      <c r="H2253" t="s">
        <v>317</v>
      </c>
      <c r="J2253" t="s">
        <v>15</v>
      </c>
      <c r="K2253" t="s">
        <v>307</v>
      </c>
      <c r="L2253" s="26">
        <v>6171865</v>
      </c>
      <c r="M2253">
        <v>238</v>
      </c>
    </row>
    <row r="2254" spans="1:13" x14ac:dyDescent="0.25">
      <c r="A2254" t="s">
        <v>80</v>
      </c>
      <c r="B2254" s="25">
        <v>45260</v>
      </c>
      <c r="C2254" t="s">
        <v>257</v>
      </c>
      <c r="D2254" t="s">
        <v>32</v>
      </c>
      <c r="E2254" t="s">
        <v>27</v>
      </c>
      <c r="F2254" t="s">
        <v>258</v>
      </c>
      <c r="G2254" s="30">
        <v>4</v>
      </c>
      <c r="H2254" t="s">
        <v>317</v>
      </c>
      <c r="J2254" t="s">
        <v>15</v>
      </c>
      <c r="K2254" t="s">
        <v>307</v>
      </c>
      <c r="L2254" s="26">
        <v>35897400</v>
      </c>
      <c r="M2254">
        <v>131</v>
      </c>
    </row>
    <row r="2255" spans="1:13" x14ac:dyDescent="0.25">
      <c r="A2255" t="s">
        <v>83</v>
      </c>
      <c r="B2255" s="25">
        <v>45252</v>
      </c>
      <c r="C2255" t="s">
        <v>257</v>
      </c>
      <c r="D2255" t="s">
        <v>32</v>
      </c>
      <c r="E2255" t="s">
        <v>27</v>
      </c>
      <c r="G2255" s="30">
        <v>4</v>
      </c>
      <c r="H2255" t="s">
        <v>317</v>
      </c>
      <c r="J2255" t="s">
        <v>15</v>
      </c>
      <c r="K2255" t="s">
        <v>307</v>
      </c>
      <c r="L2255" s="26">
        <v>13054800</v>
      </c>
      <c r="M2255">
        <v>655</v>
      </c>
    </row>
    <row r="2256" spans="1:13" x14ac:dyDescent="0.25">
      <c r="A2256" t="s">
        <v>89</v>
      </c>
      <c r="B2256" s="25">
        <v>45232</v>
      </c>
      <c r="C2256" t="s">
        <v>257</v>
      </c>
      <c r="D2256" t="s">
        <v>32</v>
      </c>
      <c r="E2256" t="s">
        <v>27</v>
      </c>
      <c r="G2256" s="30">
        <v>4</v>
      </c>
      <c r="H2256" t="s">
        <v>317</v>
      </c>
      <c r="J2256" t="s">
        <v>15</v>
      </c>
      <c r="K2256" t="s">
        <v>307</v>
      </c>
      <c r="L2256" s="26">
        <v>7028100</v>
      </c>
      <c r="M2256">
        <v>417</v>
      </c>
    </row>
    <row r="2257" spans="1:13" x14ac:dyDescent="0.25">
      <c r="A2257" t="s">
        <v>172</v>
      </c>
      <c r="B2257" s="25">
        <v>45485</v>
      </c>
      <c r="C2257" t="s">
        <v>257</v>
      </c>
      <c r="D2257" t="s">
        <v>32</v>
      </c>
      <c r="E2257" t="s">
        <v>27</v>
      </c>
      <c r="G2257" s="30">
        <v>4</v>
      </c>
      <c r="H2257" t="s">
        <v>317</v>
      </c>
      <c r="J2257" t="s">
        <v>15</v>
      </c>
      <c r="K2257" t="s">
        <v>307</v>
      </c>
      <c r="L2257" s="26">
        <v>1831200</v>
      </c>
      <c r="M2257">
        <v>113</v>
      </c>
    </row>
    <row r="2258" spans="1:13" x14ac:dyDescent="0.25">
      <c r="A2258" t="s">
        <v>57</v>
      </c>
      <c r="B2258" s="25">
        <v>45394</v>
      </c>
      <c r="C2258" t="s">
        <v>257</v>
      </c>
      <c r="D2258" t="s">
        <v>32</v>
      </c>
      <c r="E2258" t="s">
        <v>27</v>
      </c>
      <c r="G2258" s="30">
        <v>4</v>
      </c>
      <c r="H2258" t="s">
        <v>317</v>
      </c>
      <c r="J2258" t="s">
        <v>15</v>
      </c>
      <c r="K2258" t="s">
        <v>307</v>
      </c>
      <c r="L2258" s="26">
        <v>5952550</v>
      </c>
      <c r="M2258">
        <v>604</v>
      </c>
    </row>
    <row r="2259" spans="1:13" x14ac:dyDescent="0.25">
      <c r="A2259" t="s">
        <v>54</v>
      </c>
      <c r="B2259" s="25">
        <v>45401</v>
      </c>
      <c r="C2259" t="s">
        <v>257</v>
      </c>
      <c r="D2259" t="s">
        <v>32</v>
      </c>
      <c r="E2259" t="s">
        <v>27</v>
      </c>
      <c r="F2259" t="s">
        <v>258</v>
      </c>
      <c r="G2259" s="30">
        <v>4</v>
      </c>
      <c r="H2259" t="s">
        <v>317</v>
      </c>
      <c r="J2259" t="s">
        <v>15</v>
      </c>
      <c r="K2259" t="s">
        <v>307</v>
      </c>
      <c r="L2259" s="26">
        <v>27503025</v>
      </c>
      <c r="M2259">
        <v>390</v>
      </c>
    </row>
    <row r="2260" spans="1:13" x14ac:dyDescent="0.25">
      <c r="A2260" t="s">
        <v>104</v>
      </c>
      <c r="B2260" s="25">
        <v>45041</v>
      </c>
      <c r="C2260" t="s">
        <v>257</v>
      </c>
      <c r="D2260" t="s">
        <v>32</v>
      </c>
      <c r="E2260" t="s">
        <v>27</v>
      </c>
      <c r="G2260" s="30">
        <v>4</v>
      </c>
      <c r="H2260" t="s">
        <v>317</v>
      </c>
      <c r="J2260" t="s">
        <v>15</v>
      </c>
      <c r="K2260" t="s">
        <v>307</v>
      </c>
      <c r="L2260" s="26">
        <v>168608.4</v>
      </c>
      <c r="M2260">
        <v>10</v>
      </c>
    </row>
    <row r="2261" spans="1:13" x14ac:dyDescent="0.25">
      <c r="A2261" t="s">
        <v>209</v>
      </c>
      <c r="B2261" s="25">
        <v>45572</v>
      </c>
      <c r="C2261" t="s">
        <v>257</v>
      </c>
      <c r="D2261" t="s">
        <v>32</v>
      </c>
      <c r="E2261" t="s">
        <v>27</v>
      </c>
      <c r="G2261" s="30">
        <v>4</v>
      </c>
      <c r="H2261" t="s">
        <v>317</v>
      </c>
      <c r="J2261" t="s">
        <v>15</v>
      </c>
      <c r="K2261" t="s">
        <v>307</v>
      </c>
      <c r="L2261" s="26">
        <v>1342125</v>
      </c>
      <c r="M2261">
        <v>40</v>
      </c>
    </row>
    <row r="2262" spans="1:13" x14ac:dyDescent="0.25">
      <c r="A2262" t="s">
        <v>63</v>
      </c>
      <c r="B2262" s="25">
        <v>45344</v>
      </c>
      <c r="C2262" t="s">
        <v>257</v>
      </c>
      <c r="D2262" t="s">
        <v>32</v>
      </c>
      <c r="E2262" t="s">
        <v>27</v>
      </c>
      <c r="F2262" t="s">
        <v>258</v>
      </c>
      <c r="G2262" s="30">
        <v>4</v>
      </c>
      <c r="H2262" t="s">
        <v>317</v>
      </c>
      <c r="J2262" t="s">
        <v>15</v>
      </c>
      <c r="K2262" t="s">
        <v>307</v>
      </c>
      <c r="L2262" s="26">
        <v>7525900</v>
      </c>
      <c r="M2262">
        <v>69</v>
      </c>
    </row>
    <row r="2263" spans="1:13" x14ac:dyDescent="0.25">
      <c r="A2263" t="s">
        <v>69</v>
      </c>
      <c r="B2263" s="25">
        <v>45328</v>
      </c>
      <c r="C2263" t="s">
        <v>257</v>
      </c>
      <c r="D2263" t="s">
        <v>32</v>
      </c>
      <c r="E2263" t="s">
        <v>27</v>
      </c>
      <c r="G2263" s="30">
        <v>4</v>
      </c>
      <c r="H2263" t="s">
        <v>317</v>
      </c>
      <c r="J2263" t="s">
        <v>15</v>
      </c>
      <c r="K2263" t="s">
        <v>307</v>
      </c>
      <c r="L2263" s="26">
        <v>4947020</v>
      </c>
      <c r="M2263">
        <v>430</v>
      </c>
    </row>
    <row r="2264" spans="1:13" x14ac:dyDescent="0.25">
      <c r="A2264" t="s">
        <v>54</v>
      </c>
      <c r="B2264" s="25">
        <v>45212</v>
      </c>
      <c r="C2264" t="s">
        <v>257</v>
      </c>
      <c r="D2264" t="s">
        <v>32</v>
      </c>
      <c r="E2264" t="s">
        <v>27</v>
      </c>
      <c r="F2264" t="s">
        <v>258</v>
      </c>
      <c r="G2264" s="30">
        <v>4</v>
      </c>
      <c r="H2264" t="s">
        <v>317</v>
      </c>
      <c r="J2264" t="s">
        <v>15</v>
      </c>
      <c r="K2264" t="s">
        <v>307</v>
      </c>
      <c r="L2264" s="26">
        <v>8334990</v>
      </c>
      <c r="M2264">
        <v>448</v>
      </c>
    </row>
    <row r="2265" spans="1:13" x14ac:dyDescent="0.25">
      <c r="A2265" t="s">
        <v>30</v>
      </c>
      <c r="B2265" s="25">
        <v>45447</v>
      </c>
      <c r="C2265" t="s">
        <v>257</v>
      </c>
      <c r="D2265" t="s">
        <v>32</v>
      </c>
      <c r="E2265" t="s">
        <v>27</v>
      </c>
      <c r="G2265" s="30">
        <v>4</v>
      </c>
      <c r="H2265" t="s">
        <v>317</v>
      </c>
      <c r="J2265" t="s">
        <v>15</v>
      </c>
      <c r="K2265" t="s">
        <v>307</v>
      </c>
      <c r="L2265" s="26">
        <v>1296900</v>
      </c>
      <c r="M2265">
        <v>370</v>
      </c>
    </row>
    <row r="2266" spans="1:13" x14ac:dyDescent="0.25">
      <c r="A2266" t="s">
        <v>80</v>
      </c>
      <c r="B2266" s="25">
        <v>45260</v>
      </c>
      <c r="C2266" t="s">
        <v>257</v>
      </c>
      <c r="D2266" t="s">
        <v>32</v>
      </c>
      <c r="E2266" t="s">
        <v>27</v>
      </c>
      <c r="G2266" s="30">
        <v>4</v>
      </c>
      <c r="H2266" t="s">
        <v>317</v>
      </c>
      <c r="J2266" t="s">
        <v>15</v>
      </c>
      <c r="K2266" t="s">
        <v>307</v>
      </c>
      <c r="L2266" s="26">
        <v>8242200</v>
      </c>
      <c r="M2266">
        <v>169</v>
      </c>
    </row>
    <row r="2267" spans="1:13" x14ac:dyDescent="0.25">
      <c r="A2267" t="s">
        <v>92</v>
      </c>
      <c r="B2267" s="25">
        <v>45198</v>
      </c>
      <c r="C2267" t="s">
        <v>257</v>
      </c>
      <c r="D2267" t="s">
        <v>32</v>
      </c>
      <c r="E2267" t="s">
        <v>27</v>
      </c>
      <c r="F2267" t="s">
        <v>258</v>
      </c>
      <c r="G2267" s="30">
        <v>4</v>
      </c>
      <c r="H2267" t="s">
        <v>317</v>
      </c>
      <c r="J2267" t="s">
        <v>15</v>
      </c>
      <c r="K2267" t="s">
        <v>307</v>
      </c>
      <c r="L2267" s="26">
        <v>69710605.200000003</v>
      </c>
      <c r="M2267">
        <v>112</v>
      </c>
    </row>
    <row r="2268" spans="1:13" x14ac:dyDescent="0.25">
      <c r="A2268" t="s">
        <v>66</v>
      </c>
      <c r="B2268" s="25">
        <v>45335</v>
      </c>
      <c r="C2268" t="s">
        <v>257</v>
      </c>
      <c r="D2268" t="s">
        <v>32</v>
      </c>
      <c r="E2268" t="s">
        <v>27</v>
      </c>
      <c r="G2268" s="30">
        <v>4</v>
      </c>
      <c r="H2268" t="s">
        <v>317</v>
      </c>
      <c r="J2268" t="s">
        <v>15</v>
      </c>
      <c r="K2268" t="s">
        <v>307</v>
      </c>
      <c r="L2268" s="26">
        <v>9679500</v>
      </c>
      <c r="M2268">
        <v>937</v>
      </c>
    </row>
    <row r="2269" spans="1:13" x14ac:dyDescent="0.25">
      <c r="A2269" t="s">
        <v>217</v>
      </c>
      <c r="B2269" s="25">
        <v>45595</v>
      </c>
      <c r="C2269" t="s">
        <v>257</v>
      </c>
      <c r="D2269" t="s">
        <v>32</v>
      </c>
      <c r="E2269" t="s">
        <v>27</v>
      </c>
      <c r="G2269" s="30">
        <v>4</v>
      </c>
      <c r="H2269" t="s">
        <v>317</v>
      </c>
      <c r="J2269" t="s">
        <v>15</v>
      </c>
      <c r="K2269" t="s">
        <v>307</v>
      </c>
      <c r="L2269" s="26">
        <v>28900</v>
      </c>
      <c r="M2269">
        <v>6</v>
      </c>
    </row>
    <row r="2270" spans="1:13" x14ac:dyDescent="0.25">
      <c r="A2270" t="s">
        <v>101</v>
      </c>
      <c r="B2270" s="25">
        <v>45079</v>
      </c>
      <c r="C2270" t="s">
        <v>257</v>
      </c>
      <c r="D2270" t="s">
        <v>32</v>
      </c>
      <c r="E2270" t="s">
        <v>27</v>
      </c>
      <c r="F2270" t="s">
        <v>258</v>
      </c>
      <c r="G2270" s="30">
        <v>4</v>
      </c>
      <c r="H2270" t="s">
        <v>317</v>
      </c>
      <c r="J2270" t="s">
        <v>15</v>
      </c>
      <c r="K2270" t="s">
        <v>307</v>
      </c>
      <c r="L2270" s="26">
        <v>89484.75</v>
      </c>
      <c r="M2270">
        <v>5</v>
      </c>
    </row>
    <row r="2271" spans="1:13" x14ac:dyDescent="0.25">
      <c r="A2271" t="s">
        <v>77</v>
      </c>
      <c r="B2271" s="25">
        <v>45267</v>
      </c>
      <c r="C2271" t="s">
        <v>257</v>
      </c>
      <c r="D2271" t="s">
        <v>32</v>
      </c>
      <c r="E2271" t="s">
        <v>27</v>
      </c>
      <c r="F2271" t="s">
        <v>258</v>
      </c>
      <c r="G2271" s="30">
        <v>4</v>
      </c>
      <c r="H2271" t="s">
        <v>317</v>
      </c>
      <c r="J2271" t="s">
        <v>15</v>
      </c>
      <c r="K2271" t="s">
        <v>307</v>
      </c>
      <c r="L2271" s="26">
        <v>9199400</v>
      </c>
      <c r="M2271">
        <v>69</v>
      </c>
    </row>
    <row r="2272" spans="1:13" x14ac:dyDescent="0.25">
      <c r="A2272" t="s">
        <v>60</v>
      </c>
      <c r="B2272" s="25">
        <v>45380</v>
      </c>
      <c r="C2272" t="s">
        <v>257</v>
      </c>
      <c r="D2272" t="s">
        <v>32</v>
      </c>
      <c r="E2272" t="s">
        <v>27</v>
      </c>
      <c r="F2272" t="s">
        <v>258</v>
      </c>
      <c r="G2272" s="30">
        <v>4</v>
      </c>
      <c r="H2272" t="s">
        <v>317</v>
      </c>
      <c r="J2272" t="s">
        <v>15</v>
      </c>
      <c r="K2272" t="s">
        <v>307</v>
      </c>
      <c r="L2272" s="26">
        <v>94114125</v>
      </c>
      <c r="M2272">
        <v>1234</v>
      </c>
    </row>
    <row r="2273" spans="1:13" x14ac:dyDescent="0.25">
      <c r="A2273" t="s">
        <v>164</v>
      </c>
      <c r="B2273" s="25">
        <v>45478</v>
      </c>
      <c r="C2273" t="s">
        <v>257</v>
      </c>
      <c r="D2273" t="s">
        <v>32</v>
      </c>
      <c r="E2273" t="s">
        <v>27</v>
      </c>
      <c r="F2273" t="s">
        <v>258</v>
      </c>
      <c r="G2273" s="30">
        <v>4</v>
      </c>
      <c r="H2273" t="s">
        <v>317</v>
      </c>
      <c r="J2273" t="s">
        <v>15</v>
      </c>
      <c r="K2273" t="s">
        <v>307</v>
      </c>
      <c r="L2273" s="26">
        <v>6598200</v>
      </c>
      <c r="M2273">
        <v>178</v>
      </c>
    </row>
    <row r="2274" spans="1:13" x14ac:dyDescent="0.25">
      <c r="A2274" t="s">
        <v>77</v>
      </c>
      <c r="B2274" s="25">
        <v>45267</v>
      </c>
      <c r="C2274" t="s">
        <v>257</v>
      </c>
      <c r="D2274" t="s">
        <v>32</v>
      </c>
      <c r="E2274" t="s">
        <v>27</v>
      </c>
      <c r="G2274" s="30">
        <v>4</v>
      </c>
      <c r="H2274" t="s">
        <v>317</v>
      </c>
      <c r="J2274" t="s">
        <v>15</v>
      </c>
      <c r="K2274" t="s">
        <v>307</v>
      </c>
      <c r="L2274" s="26">
        <v>4285400</v>
      </c>
      <c r="M2274">
        <v>117</v>
      </c>
    </row>
    <row r="2275" spans="1:13" x14ac:dyDescent="0.25">
      <c r="A2275" t="s">
        <v>164</v>
      </c>
      <c r="B2275" s="25">
        <v>45478</v>
      </c>
      <c r="C2275" t="s">
        <v>257</v>
      </c>
      <c r="D2275" t="s">
        <v>32</v>
      </c>
      <c r="E2275" t="s">
        <v>27</v>
      </c>
      <c r="F2275" t="s">
        <v>258</v>
      </c>
      <c r="G2275" s="30">
        <v>4.0999999999999996</v>
      </c>
      <c r="H2275" t="s">
        <v>317</v>
      </c>
      <c r="I2275">
        <v>4.0999999999999996</v>
      </c>
      <c r="J2275" t="s">
        <v>228</v>
      </c>
      <c r="K2275" t="s">
        <v>314</v>
      </c>
      <c r="L2275" s="26">
        <v>486600</v>
      </c>
      <c r="M2275">
        <v>1</v>
      </c>
    </row>
    <row r="2276" spans="1:13" x14ac:dyDescent="0.25">
      <c r="A2276" t="s">
        <v>172</v>
      </c>
      <c r="B2276" s="25">
        <v>45485</v>
      </c>
      <c r="C2276" t="s">
        <v>257</v>
      </c>
      <c r="D2276" t="s">
        <v>32</v>
      </c>
      <c r="E2276" t="s">
        <v>27</v>
      </c>
      <c r="F2276" t="s">
        <v>258</v>
      </c>
      <c r="G2276" s="30">
        <v>4.0999999999999996</v>
      </c>
      <c r="H2276" t="s">
        <v>317</v>
      </c>
      <c r="I2276">
        <v>4.0999999999999996</v>
      </c>
      <c r="J2276" t="s">
        <v>228</v>
      </c>
      <c r="K2276" t="s">
        <v>314</v>
      </c>
      <c r="L2276" s="26">
        <v>914400</v>
      </c>
      <c r="M2276">
        <v>1</v>
      </c>
    </row>
    <row r="2277" spans="1:13" x14ac:dyDescent="0.25">
      <c r="A2277" t="s">
        <v>86</v>
      </c>
      <c r="B2277" s="25">
        <v>45251</v>
      </c>
      <c r="C2277" t="s">
        <v>257</v>
      </c>
      <c r="D2277" t="s">
        <v>32</v>
      </c>
      <c r="E2277" t="s">
        <v>27</v>
      </c>
      <c r="F2277" t="s">
        <v>258</v>
      </c>
      <c r="G2277" s="30">
        <v>4.0999999999999996</v>
      </c>
      <c r="H2277" t="s">
        <v>317</v>
      </c>
      <c r="J2277" t="s">
        <v>15</v>
      </c>
      <c r="K2277" t="s">
        <v>307</v>
      </c>
      <c r="L2277" s="26">
        <v>1799250</v>
      </c>
      <c r="M2277">
        <v>41</v>
      </c>
    </row>
    <row r="2278" spans="1:13" x14ac:dyDescent="0.25">
      <c r="A2278" t="s">
        <v>104</v>
      </c>
      <c r="B2278" s="25">
        <v>45041</v>
      </c>
      <c r="C2278" t="s">
        <v>257</v>
      </c>
      <c r="D2278" t="s">
        <v>32</v>
      </c>
      <c r="E2278" t="s">
        <v>27</v>
      </c>
      <c r="G2278" s="30">
        <v>4.0999999999999996</v>
      </c>
      <c r="H2278" t="s">
        <v>317</v>
      </c>
      <c r="J2278" t="s">
        <v>15</v>
      </c>
      <c r="K2278" t="s">
        <v>307</v>
      </c>
      <c r="L2278" s="26">
        <v>628839.6</v>
      </c>
      <c r="M2278">
        <v>17</v>
      </c>
    </row>
    <row r="2279" spans="1:13" x14ac:dyDescent="0.25">
      <c r="A2279" t="s">
        <v>77</v>
      </c>
      <c r="B2279" s="25">
        <v>45267</v>
      </c>
      <c r="C2279" t="s">
        <v>257</v>
      </c>
      <c r="D2279" t="s">
        <v>32</v>
      </c>
      <c r="E2279" t="s">
        <v>27</v>
      </c>
      <c r="G2279" s="30">
        <v>4.0999999999999996</v>
      </c>
      <c r="H2279" t="s">
        <v>317</v>
      </c>
      <c r="J2279" t="s">
        <v>15</v>
      </c>
      <c r="K2279" t="s">
        <v>307</v>
      </c>
      <c r="L2279" s="26">
        <v>1997800</v>
      </c>
      <c r="M2279">
        <v>60</v>
      </c>
    </row>
    <row r="2280" spans="1:13" x14ac:dyDescent="0.25">
      <c r="A2280" t="s">
        <v>69</v>
      </c>
      <c r="B2280" s="25">
        <v>45328</v>
      </c>
      <c r="C2280" t="s">
        <v>257</v>
      </c>
      <c r="D2280" t="s">
        <v>32</v>
      </c>
      <c r="E2280" t="s">
        <v>27</v>
      </c>
      <c r="G2280" s="30">
        <v>4.0999999999999996</v>
      </c>
      <c r="H2280" t="s">
        <v>317</v>
      </c>
      <c r="J2280" t="s">
        <v>15</v>
      </c>
      <c r="K2280" t="s">
        <v>307</v>
      </c>
      <c r="L2280" s="26">
        <v>5683985</v>
      </c>
      <c r="M2280">
        <v>515</v>
      </c>
    </row>
    <row r="2281" spans="1:13" x14ac:dyDescent="0.25">
      <c r="A2281" t="s">
        <v>164</v>
      </c>
      <c r="B2281" s="25">
        <v>45478</v>
      </c>
      <c r="C2281" t="s">
        <v>257</v>
      </c>
      <c r="D2281" t="s">
        <v>32</v>
      </c>
      <c r="E2281" t="s">
        <v>27</v>
      </c>
      <c r="F2281" t="s">
        <v>258</v>
      </c>
      <c r="G2281" s="30">
        <v>4.0999999999999996</v>
      </c>
      <c r="H2281" t="s">
        <v>317</v>
      </c>
      <c r="J2281" t="s">
        <v>15</v>
      </c>
      <c r="K2281" t="s">
        <v>307</v>
      </c>
      <c r="L2281" s="26">
        <v>21898800</v>
      </c>
      <c r="M2281">
        <v>176</v>
      </c>
    </row>
    <row r="2282" spans="1:13" x14ac:dyDescent="0.25">
      <c r="A2282" t="s">
        <v>50</v>
      </c>
      <c r="B2282" s="25">
        <v>45408</v>
      </c>
      <c r="C2282" t="s">
        <v>257</v>
      </c>
      <c r="D2282" t="s">
        <v>32</v>
      </c>
      <c r="E2282" t="s">
        <v>27</v>
      </c>
      <c r="G2282" s="30">
        <v>4.0999999999999996</v>
      </c>
      <c r="H2282" t="s">
        <v>317</v>
      </c>
      <c r="J2282" t="s">
        <v>15</v>
      </c>
      <c r="K2282" t="s">
        <v>307</v>
      </c>
      <c r="L2282" s="26">
        <v>16170000</v>
      </c>
      <c r="M2282">
        <v>2394</v>
      </c>
    </row>
    <row r="2283" spans="1:13" x14ac:dyDescent="0.25">
      <c r="A2283" t="s">
        <v>54</v>
      </c>
      <c r="B2283" s="25">
        <v>45212</v>
      </c>
      <c r="C2283" t="s">
        <v>257</v>
      </c>
      <c r="D2283" t="s">
        <v>32</v>
      </c>
      <c r="E2283" t="s">
        <v>27</v>
      </c>
      <c r="G2283" s="30">
        <v>4.0999999999999996</v>
      </c>
      <c r="H2283" t="s">
        <v>317</v>
      </c>
      <c r="J2283" t="s">
        <v>15</v>
      </c>
      <c r="K2283" t="s">
        <v>307</v>
      </c>
      <c r="L2283" s="26">
        <v>3254742</v>
      </c>
      <c r="M2283">
        <v>711</v>
      </c>
    </row>
    <row r="2284" spans="1:13" x14ac:dyDescent="0.25">
      <c r="A2284" t="s">
        <v>101</v>
      </c>
      <c r="B2284" s="25">
        <v>45079</v>
      </c>
      <c r="C2284" t="s">
        <v>257</v>
      </c>
      <c r="D2284" t="s">
        <v>32</v>
      </c>
      <c r="E2284" t="s">
        <v>27</v>
      </c>
      <c r="F2284" t="s">
        <v>258</v>
      </c>
      <c r="G2284" s="30">
        <v>4.0999999999999996</v>
      </c>
      <c r="H2284" t="s">
        <v>317</v>
      </c>
      <c r="J2284" t="s">
        <v>15</v>
      </c>
      <c r="K2284" t="s">
        <v>307</v>
      </c>
      <c r="L2284" s="26">
        <v>469476</v>
      </c>
      <c r="M2284">
        <v>3</v>
      </c>
    </row>
    <row r="2285" spans="1:13" x14ac:dyDescent="0.25">
      <c r="A2285" t="s">
        <v>63</v>
      </c>
      <c r="B2285" s="25">
        <v>45344</v>
      </c>
      <c r="C2285" t="s">
        <v>257</v>
      </c>
      <c r="D2285" t="s">
        <v>32</v>
      </c>
      <c r="E2285" t="s">
        <v>27</v>
      </c>
      <c r="G2285" s="30">
        <v>4.0999999999999996</v>
      </c>
      <c r="H2285" t="s">
        <v>317</v>
      </c>
      <c r="J2285" t="s">
        <v>15</v>
      </c>
      <c r="K2285" t="s">
        <v>307</v>
      </c>
      <c r="L2285" s="26">
        <v>12868700</v>
      </c>
      <c r="M2285">
        <v>82</v>
      </c>
    </row>
    <row r="2286" spans="1:13" x14ac:dyDescent="0.25">
      <c r="A2286" t="s">
        <v>205</v>
      </c>
      <c r="B2286" s="25">
        <v>45566</v>
      </c>
      <c r="C2286" t="s">
        <v>257</v>
      </c>
      <c r="D2286" t="s">
        <v>32</v>
      </c>
      <c r="E2286" t="s">
        <v>27</v>
      </c>
      <c r="F2286" t="s">
        <v>258</v>
      </c>
      <c r="G2286" s="30">
        <v>4.0999999999999996</v>
      </c>
      <c r="H2286" t="s">
        <v>317</v>
      </c>
      <c r="J2286" t="s">
        <v>15</v>
      </c>
      <c r="K2286" t="s">
        <v>307</v>
      </c>
      <c r="L2286" s="26">
        <v>4383490</v>
      </c>
      <c r="M2286">
        <v>193</v>
      </c>
    </row>
    <row r="2287" spans="1:13" x14ac:dyDescent="0.25">
      <c r="A2287" t="s">
        <v>175</v>
      </c>
      <c r="B2287" s="25">
        <v>45503</v>
      </c>
      <c r="C2287" t="s">
        <v>257</v>
      </c>
      <c r="D2287" t="s">
        <v>32</v>
      </c>
      <c r="E2287" t="s">
        <v>27</v>
      </c>
      <c r="F2287" t="s">
        <v>258</v>
      </c>
      <c r="G2287" s="30">
        <v>4.0999999999999996</v>
      </c>
      <c r="H2287" t="s">
        <v>317</v>
      </c>
      <c r="J2287" t="s">
        <v>15</v>
      </c>
      <c r="K2287" t="s">
        <v>307</v>
      </c>
      <c r="L2287" s="26">
        <v>539417</v>
      </c>
      <c r="M2287">
        <v>3</v>
      </c>
    </row>
    <row r="2288" spans="1:13" x14ac:dyDescent="0.25">
      <c r="A2288" t="s">
        <v>217</v>
      </c>
      <c r="B2288" s="25">
        <v>45595</v>
      </c>
      <c r="C2288" t="s">
        <v>257</v>
      </c>
      <c r="D2288" t="s">
        <v>32</v>
      </c>
      <c r="E2288" t="s">
        <v>27</v>
      </c>
      <c r="G2288" s="30">
        <v>4.0999999999999996</v>
      </c>
      <c r="H2288" t="s">
        <v>317</v>
      </c>
      <c r="J2288" t="s">
        <v>15</v>
      </c>
      <c r="K2288" t="s">
        <v>307</v>
      </c>
      <c r="L2288" s="26">
        <v>13175</v>
      </c>
      <c r="M2288">
        <v>11</v>
      </c>
    </row>
    <row r="2289" spans="1:13" x14ac:dyDescent="0.25">
      <c r="A2289" t="s">
        <v>83</v>
      </c>
      <c r="B2289" s="25">
        <v>45468</v>
      </c>
      <c r="C2289" t="s">
        <v>257</v>
      </c>
      <c r="D2289" t="s">
        <v>32</v>
      </c>
      <c r="E2289" t="s">
        <v>27</v>
      </c>
      <c r="F2289" t="s">
        <v>258</v>
      </c>
      <c r="G2289" s="30">
        <v>4.0999999999999996</v>
      </c>
      <c r="H2289" t="s">
        <v>317</v>
      </c>
      <c r="J2289" t="s">
        <v>15</v>
      </c>
      <c r="K2289" t="s">
        <v>307</v>
      </c>
      <c r="L2289" s="26">
        <v>8816040</v>
      </c>
      <c r="M2289">
        <v>84</v>
      </c>
    </row>
    <row r="2290" spans="1:13" x14ac:dyDescent="0.25">
      <c r="A2290" t="s">
        <v>211</v>
      </c>
      <c r="B2290" s="25">
        <v>45582</v>
      </c>
      <c r="C2290" t="s">
        <v>257</v>
      </c>
      <c r="D2290" t="s">
        <v>32</v>
      </c>
      <c r="E2290" t="s">
        <v>27</v>
      </c>
      <c r="G2290" s="30">
        <v>4.0999999999999996</v>
      </c>
      <c r="H2290" t="s">
        <v>317</v>
      </c>
      <c r="J2290" t="s">
        <v>15</v>
      </c>
      <c r="K2290" t="s">
        <v>307</v>
      </c>
      <c r="L2290" s="26">
        <v>2377550</v>
      </c>
      <c r="M2290">
        <v>628</v>
      </c>
    </row>
    <row r="2291" spans="1:13" x14ac:dyDescent="0.25">
      <c r="A2291" t="s">
        <v>77</v>
      </c>
      <c r="B2291" s="25">
        <v>45267</v>
      </c>
      <c r="C2291" t="s">
        <v>257</v>
      </c>
      <c r="D2291" t="s">
        <v>32</v>
      </c>
      <c r="E2291" t="s">
        <v>27</v>
      </c>
      <c r="F2291" t="s">
        <v>258</v>
      </c>
      <c r="G2291" s="30">
        <v>4.0999999999999996</v>
      </c>
      <c r="H2291" t="s">
        <v>317</v>
      </c>
      <c r="J2291" t="s">
        <v>15</v>
      </c>
      <c r="K2291" t="s">
        <v>307</v>
      </c>
      <c r="L2291" s="26">
        <v>6923000</v>
      </c>
      <c r="M2291">
        <v>40</v>
      </c>
    </row>
    <row r="2292" spans="1:13" x14ac:dyDescent="0.25">
      <c r="A2292" t="s">
        <v>86</v>
      </c>
      <c r="B2292" s="25">
        <v>45251</v>
      </c>
      <c r="C2292" t="s">
        <v>257</v>
      </c>
      <c r="D2292" t="s">
        <v>32</v>
      </c>
      <c r="E2292" t="s">
        <v>27</v>
      </c>
      <c r="G2292" s="30">
        <v>4.0999999999999996</v>
      </c>
      <c r="H2292" t="s">
        <v>317</v>
      </c>
      <c r="J2292" t="s">
        <v>15</v>
      </c>
      <c r="K2292" t="s">
        <v>307</v>
      </c>
      <c r="L2292" s="26">
        <v>2709000</v>
      </c>
      <c r="M2292">
        <v>95</v>
      </c>
    </row>
    <row r="2293" spans="1:13" x14ac:dyDescent="0.25">
      <c r="A2293" t="s">
        <v>50</v>
      </c>
      <c r="B2293" s="25">
        <v>45408</v>
      </c>
      <c r="C2293" t="s">
        <v>257</v>
      </c>
      <c r="D2293" t="s">
        <v>32</v>
      </c>
      <c r="E2293" t="s">
        <v>27</v>
      </c>
      <c r="F2293" t="s">
        <v>258</v>
      </c>
      <c r="G2293" s="30">
        <v>4.0999999999999996</v>
      </c>
      <c r="H2293" t="s">
        <v>317</v>
      </c>
      <c r="J2293" t="s">
        <v>15</v>
      </c>
      <c r="K2293" t="s">
        <v>307</v>
      </c>
      <c r="L2293" s="26">
        <v>108150000</v>
      </c>
      <c r="M2293">
        <v>1601</v>
      </c>
    </row>
    <row r="2294" spans="1:13" x14ac:dyDescent="0.25">
      <c r="A2294" t="s">
        <v>66</v>
      </c>
      <c r="B2294" s="25">
        <v>45335</v>
      </c>
      <c r="C2294" t="s">
        <v>257</v>
      </c>
      <c r="D2294" t="s">
        <v>32</v>
      </c>
      <c r="E2294" t="s">
        <v>27</v>
      </c>
      <c r="G2294" s="30">
        <v>4.0999999999999996</v>
      </c>
      <c r="H2294" t="s">
        <v>317</v>
      </c>
      <c r="J2294" t="s">
        <v>15</v>
      </c>
      <c r="K2294" t="s">
        <v>307</v>
      </c>
      <c r="L2294" s="26">
        <v>9153000</v>
      </c>
      <c r="M2294">
        <v>1064</v>
      </c>
    </row>
    <row r="2295" spans="1:13" x14ac:dyDescent="0.25">
      <c r="A2295" t="s">
        <v>69</v>
      </c>
      <c r="B2295" s="25">
        <v>45328</v>
      </c>
      <c r="C2295" t="s">
        <v>257</v>
      </c>
      <c r="D2295" t="s">
        <v>32</v>
      </c>
      <c r="E2295" t="s">
        <v>27</v>
      </c>
      <c r="F2295" t="s">
        <v>258</v>
      </c>
      <c r="G2295" s="30">
        <v>4.0999999999999996</v>
      </c>
      <c r="H2295" t="s">
        <v>317</v>
      </c>
      <c r="J2295" t="s">
        <v>15</v>
      </c>
      <c r="K2295" t="s">
        <v>307</v>
      </c>
      <c r="L2295" s="26">
        <v>28613375</v>
      </c>
      <c r="M2295">
        <v>239</v>
      </c>
    </row>
    <row r="2296" spans="1:13" x14ac:dyDescent="0.25">
      <c r="A2296" t="s">
        <v>217</v>
      </c>
      <c r="B2296" s="25">
        <v>45595</v>
      </c>
      <c r="C2296" t="s">
        <v>257</v>
      </c>
      <c r="D2296" t="s">
        <v>32</v>
      </c>
      <c r="E2296" t="s">
        <v>27</v>
      </c>
      <c r="F2296" t="s">
        <v>258</v>
      </c>
      <c r="G2296" s="30">
        <v>4.0999999999999996</v>
      </c>
      <c r="H2296" t="s">
        <v>317</v>
      </c>
      <c r="J2296" t="s">
        <v>15</v>
      </c>
      <c r="K2296" t="s">
        <v>307</v>
      </c>
      <c r="L2296" s="26">
        <v>53975</v>
      </c>
      <c r="M2296">
        <v>3</v>
      </c>
    </row>
    <row r="2297" spans="1:13" x14ac:dyDescent="0.25">
      <c r="A2297" t="s">
        <v>92</v>
      </c>
      <c r="B2297" s="25">
        <v>45198</v>
      </c>
      <c r="C2297" t="s">
        <v>257</v>
      </c>
      <c r="D2297" t="s">
        <v>32</v>
      </c>
      <c r="E2297" t="s">
        <v>27</v>
      </c>
      <c r="F2297" t="s">
        <v>258</v>
      </c>
      <c r="G2297" s="30">
        <v>4.0999999999999996</v>
      </c>
      <c r="H2297" t="s">
        <v>317</v>
      </c>
      <c r="J2297" t="s">
        <v>15</v>
      </c>
      <c r="K2297" t="s">
        <v>307</v>
      </c>
      <c r="L2297" s="26">
        <v>28103598</v>
      </c>
      <c r="M2297">
        <v>102</v>
      </c>
    </row>
    <row r="2298" spans="1:13" x14ac:dyDescent="0.25">
      <c r="A2298" t="s">
        <v>89</v>
      </c>
      <c r="B2298" s="25">
        <v>45232</v>
      </c>
      <c r="C2298" t="s">
        <v>257</v>
      </c>
      <c r="D2298" t="s">
        <v>32</v>
      </c>
      <c r="E2298" t="s">
        <v>27</v>
      </c>
      <c r="F2298" t="s">
        <v>258</v>
      </c>
      <c r="G2298" s="30">
        <v>4.0999999999999996</v>
      </c>
      <c r="H2298" t="s">
        <v>317</v>
      </c>
      <c r="J2298" t="s">
        <v>15</v>
      </c>
      <c r="K2298" t="s">
        <v>307</v>
      </c>
      <c r="L2298" s="26">
        <v>35920125</v>
      </c>
      <c r="M2298">
        <v>196</v>
      </c>
    </row>
    <row r="2299" spans="1:13" x14ac:dyDescent="0.25">
      <c r="A2299" t="s">
        <v>63</v>
      </c>
      <c r="B2299" s="25">
        <v>45344</v>
      </c>
      <c r="C2299" t="s">
        <v>257</v>
      </c>
      <c r="D2299" t="s">
        <v>32</v>
      </c>
      <c r="E2299" t="s">
        <v>27</v>
      </c>
      <c r="F2299" t="s">
        <v>258</v>
      </c>
      <c r="G2299" s="30">
        <v>4.0999999999999996</v>
      </c>
      <c r="H2299" t="s">
        <v>317</v>
      </c>
      <c r="J2299" t="s">
        <v>15</v>
      </c>
      <c r="K2299" t="s">
        <v>307</v>
      </c>
      <c r="L2299" s="26">
        <v>3923500</v>
      </c>
      <c r="M2299">
        <v>51</v>
      </c>
    </row>
    <row r="2300" spans="1:13" x14ac:dyDescent="0.25">
      <c r="A2300" t="s">
        <v>205</v>
      </c>
      <c r="B2300" s="25">
        <v>45566</v>
      </c>
      <c r="C2300" t="s">
        <v>257</v>
      </c>
      <c r="D2300" t="s">
        <v>32</v>
      </c>
      <c r="E2300" t="s">
        <v>27</v>
      </c>
      <c r="G2300" s="30">
        <v>4.0999999999999996</v>
      </c>
      <c r="H2300" t="s">
        <v>317</v>
      </c>
      <c r="J2300" t="s">
        <v>15</v>
      </c>
      <c r="K2300" t="s">
        <v>307</v>
      </c>
      <c r="L2300" s="26">
        <v>619495</v>
      </c>
      <c r="M2300">
        <v>266</v>
      </c>
    </row>
    <row r="2301" spans="1:13" x14ac:dyDescent="0.25">
      <c r="A2301" t="s">
        <v>209</v>
      </c>
      <c r="B2301" s="25">
        <v>45572</v>
      </c>
      <c r="C2301" t="s">
        <v>257</v>
      </c>
      <c r="D2301" t="s">
        <v>32</v>
      </c>
      <c r="E2301" t="s">
        <v>27</v>
      </c>
      <c r="G2301" s="30">
        <v>4.0999999999999996</v>
      </c>
      <c r="H2301" t="s">
        <v>317</v>
      </c>
      <c r="J2301" t="s">
        <v>15</v>
      </c>
      <c r="K2301" t="s">
        <v>307</v>
      </c>
      <c r="L2301" s="26">
        <v>337875</v>
      </c>
      <c r="M2301">
        <v>21</v>
      </c>
    </row>
    <row r="2302" spans="1:13" x14ac:dyDescent="0.25">
      <c r="A2302" t="s">
        <v>175</v>
      </c>
      <c r="B2302" s="25">
        <v>45503</v>
      </c>
      <c r="C2302" t="s">
        <v>257</v>
      </c>
      <c r="D2302" t="s">
        <v>32</v>
      </c>
      <c r="E2302" t="s">
        <v>27</v>
      </c>
      <c r="G2302" s="30">
        <v>4.0999999999999996</v>
      </c>
      <c r="H2302" t="s">
        <v>317</v>
      </c>
      <c r="J2302" t="s">
        <v>15</v>
      </c>
      <c r="K2302" t="s">
        <v>307</v>
      </c>
      <c r="L2302" s="26">
        <v>6208</v>
      </c>
      <c r="M2302">
        <v>4</v>
      </c>
    </row>
    <row r="2303" spans="1:13" x14ac:dyDescent="0.25">
      <c r="A2303" t="s">
        <v>92</v>
      </c>
      <c r="B2303" s="25">
        <v>45198</v>
      </c>
      <c r="C2303" t="s">
        <v>257</v>
      </c>
      <c r="D2303" t="s">
        <v>32</v>
      </c>
      <c r="E2303" t="s">
        <v>27</v>
      </c>
      <c r="G2303" s="30">
        <v>4.0999999999999996</v>
      </c>
      <c r="H2303" t="s">
        <v>317</v>
      </c>
      <c r="J2303" t="s">
        <v>15</v>
      </c>
      <c r="K2303" t="s">
        <v>307</v>
      </c>
      <c r="L2303" s="26">
        <v>4744620</v>
      </c>
      <c r="M2303">
        <v>152</v>
      </c>
    </row>
    <row r="2304" spans="1:13" x14ac:dyDescent="0.25">
      <c r="A2304" t="s">
        <v>54</v>
      </c>
      <c r="B2304" s="25">
        <v>45401</v>
      </c>
      <c r="C2304" t="s">
        <v>257</v>
      </c>
      <c r="D2304" t="s">
        <v>32</v>
      </c>
      <c r="E2304" t="s">
        <v>27</v>
      </c>
      <c r="G2304" s="30">
        <v>4.0999999999999996</v>
      </c>
      <c r="H2304" t="s">
        <v>317</v>
      </c>
      <c r="J2304" t="s">
        <v>15</v>
      </c>
      <c r="K2304" t="s">
        <v>307</v>
      </c>
      <c r="L2304" s="26">
        <v>10688745</v>
      </c>
      <c r="M2304">
        <v>827</v>
      </c>
    </row>
    <row r="2305" spans="1:13" x14ac:dyDescent="0.25">
      <c r="A2305" t="s">
        <v>164</v>
      </c>
      <c r="B2305" s="25">
        <v>45478</v>
      </c>
      <c r="C2305" t="s">
        <v>257</v>
      </c>
      <c r="D2305" t="s">
        <v>32</v>
      </c>
      <c r="E2305" t="s">
        <v>27</v>
      </c>
      <c r="G2305" s="30">
        <v>4.0999999999999996</v>
      </c>
      <c r="H2305" t="s">
        <v>317</v>
      </c>
      <c r="J2305" t="s">
        <v>15</v>
      </c>
      <c r="K2305" t="s">
        <v>307</v>
      </c>
      <c r="L2305" s="26">
        <v>3334800</v>
      </c>
      <c r="M2305">
        <v>573</v>
      </c>
    </row>
    <row r="2306" spans="1:13" x14ac:dyDescent="0.25">
      <c r="A2306" t="s">
        <v>60</v>
      </c>
      <c r="B2306" s="25">
        <v>45380</v>
      </c>
      <c r="C2306" t="s">
        <v>257</v>
      </c>
      <c r="D2306" t="s">
        <v>32</v>
      </c>
      <c r="E2306" t="s">
        <v>27</v>
      </c>
      <c r="F2306" t="s">
        <v>258</v>
      </c>
      <c r="G2306" s="30">
        <v>4.0999999999999996</v>
      </c>
      <c r="H2306" t="s">
        <v>317</v>
      </c>
      <c r="J2306" t="s">
        <v>15</v>
      </c>
      <c r="K2306" t="s">
        <v>307</v>
      </c>
      <c r="L2306" s="26">
        <v>33939500</v>
      </c>
      <c r="M2306">
        <v>696</v>
      </c>
    </row>
    <row r="2307" spans="1:13" x14ac:dyDescent="0.25">
      <c r="A2307" t="s">
        <v>80</v>
      </c>
      <c r="B2307" s="25">
        <v>45260</v>
      </c>
      <c r="C2307" t="s">
        <v>257</v>
      </c>
      <c r="D2307" t="s">
        <v>32</v>
      </c>
      <c r="E2307" t="s">
        <v>27</v>
      </c>
      <c r="G2307" s="30">
        <v>4.0999999999999996</v>
      </c>
      <c r="H2307" t="s">
        <v>317</v>
      </c>
      <c r="J2307" t="s">
        <v>15</v>
      </c>
      <c r="K2307" t="s">
        <v>307</v>
      </c>
      <c r="L2307" s="26">
        <v>4486500</v>
      </c>
      <c r="M2307">
        <v>78</v>
      </c>
    </row>
    <row r="2308" spans="1:13" x14ac:dyDescent="0.25">
      <c r="A2308" t="s">
        <v>89</v>
      </c>
      <c r="B2308" s="25">
        <v>45232</v>
      </c>
      <c r="C2308" t="s">
        <v>257</v>
      </c>
      <c r="D2308" t="s">
        <v>32</v>
      </c>
      <c r="E2308" t="s">
        <v>27</v>
      </c>
      <c r="G2308" s="30">
        <v>4.0999999999999996</v>
      </c>
      <c r="H2308" t="s">
        <v>317</v>
      </c>
      <c r="J2308" t="s">
        <v>15</v>
      </c>
      <c r="K2308" t="s">
        <v>307</v>
      </c>
      <c r="L2308" s="26">
        <v>6204600</v>
      </c>
      <c r="M2308">
        <v>332</v>
      </c>
    </row>
    <row r="2309" spans="1:13" x14ac:dyDescent="0.25">
      <c r="A2309" t="s">
        <v>72</v>
      </c>
      <c r="B2309" s="25">
        <v>45288</v>
      </c>
      <c r="C2309" t="s">
        <v>257</v>
      </c>
      <c r="D2309" t="s">
        <v>32</v>
      </c>
      <c r="E2309" t="s">
        <v>27</v>
      </c>
      <c r="G2309" s="30">
        <v>4.0999999999999996</v>
      </c>
      <c r="H2309" t="s">
        <v>317</v>
      </c>
      <c r="J2309" t="s">
        <v>15</v>
      </c>
      <c r="K2309" t="s">
        <v>307</v>
      </c>
      <c r="L2309" s="26">
        <v>1114750</v>
      </c>
      <c r="M2309">
        <v>38</v>
      </c>
    </row>
    <row r="2310" spans="1:13" x14ac:dyDescent="0.25">
      <c r="A2310" t="s">
        <v>101</v>
      </c>
      <c r="B2310" s="25">
        <v>45079</v>
      </c>
      <c r="C2310" t="s">
        <v>257</v>
      </c>
      <c r="D2310" t="s">
        <v>32</v>
      </c>
      <c r="E2310" t="s">
        <v>27</v>
      </c>
      <c r="G2310" s="30">
        <v>4.0999999999999996</v>
      </c>
      <c r="H2310" t="s">
        <v>317</v>
      </c>
      <c r="J2310" t="s">
        <v>15</v>
      </c>
      <c r="K2310" t="s">
        <v>307</v>
      </c>
      <c r="L2310" s="26">
        <v>20047.5</v>
      </c>
      <c r="M2310">
        <v>2</v>
      </c>
    </row>
    <row r="2311" spans="1:13" x14ac:dyDescent="0.25">
      <c r="A2311" t="s">
        <v>74</v>
      </c>
      <c r="B2311" s="25">
        <v>45275</v>
      </c>
      <c r="C2311" t="s">
        <v>257</v>
      </c>
      <c r="D2311" t="s">
        <v>32</v>
      </c>
      <c r="E2311" t="s">
        <v>27</v>
      </c>
      <c r="F2311" t="s">
        <v>258</v>
      </c>
      <c r="G2311" s="30">
        <v>4.0999999999999996</v>
      </c>
      <c r="H2311" t="s">
        <v>317</v>
      </c>
      <c r="J2311" t="s">
        <v>15</v>
      </c>
      <c r="K2311" t="s">
        <v>307</v>
      </c>
      <c r="L2311" s="26">
        <v>43001950</v>
      </c>
      <c r="M2311">
        <v>452</v>
      </c>
    </row>
    <row r="2312" spans="1:13" x14ac:dyDescent="0.25">
      <c r="A2312" t="s">
        <v>104</v>
      </c>
      <c r="B2312" s="25">
        <v>45041</v>
      </c>
      <c r="C2312" t="s">
        <v>257</v>
      </c>
      <c r="D2312" t="s">
        <v>32</v>
      </c>
      <c r="E2312" t="s">
        <v>27</v>
      </c>
      <c r="F2312" t="s">
        <v>258</v>
      </c>
      <c r="G2312" s="30">
        <v>4.0999999999999996</v>
      </c>
      <c r="H2312" t="s">
        <v>317</v>
      </c>
      <c r="J2312" t="s">
        <v>15</v>
      </c>
      <c r="K2312" t="s">
        <v>307</v>
      </c>
      <c r="L2312" s="26">
        <v>527817.6</v>
      </c>
      <c r="M2312">
        <v>11</v>
      </c>
    </row>
    <row r="2313" spans="1:13" x14ac:dyDescent="0.25">
      <c r="A2313" t="s">
        <v>211</v>
      </c>
      <c r="B2313" s="25">
        <v>45582</v>
      </c>
      <c r="C2313" t="s">
        <v>257</v>
      </c>
      <c r="D2313" t="s">
        <v>32</v>
      </c>
      <c r="E2313" t="s">
        <v>27</v>
      </c>
      <c r="F2313" t="s">
        <v>258</v>
      </c>
      <c r="G2313" s="30">
        <v>4.0999999999999996</v>
      </c>
      <c r="H2313" t="s">
        <v>317</v>
      </c>
      <c r="J2313" t="s">
        <v>15</v>
      </c>
      <c r="K2313" t="s">
        <v>307</v>
      </c>
      <c r="L2313" s="26">
        <v>15353450</v>
      </c>
      <c r="M2313">
        <v>262</v>
      </c>
    </row>
    <row r="2314" spans="1:13" x14ac:dyDescent="0.25">
      <c r="A2314" t="s">
        <v>80</v>
      </c>
      <c r="B2314" s="25">
        <v>45260</v>
      </c>
      <c r="C2314" t="s">
        <v>257</v>
      </c>
      <c r="D2314" t="s">
        <v>32</v>
      </c>
      <c r="E2314" t="s">
        <v>27</v>
      </c>
      <c r="F2314" t="s">
        <v>258</v>
      </c>
      <c r="G2314" s="30">
        <v>4.0999999999999996</v>
      </c>
      <c r="H2314" t="s">
        <v>317</v>
      </c>
      <c r="J2314" t="s">
        <v>15</v>
      </c>
      <c r="K2314" t="s">
        <v>307</v>
      </c>
      <c r="L2314" s="26">
        <v>24264900</v>
      </c>
      <c r="M2314">
        <v>79</v>
      </c>
    </row>
    <row r="2315" spans="1:13" x14ac:dyDescent="0.25">
      <c r="A2315" t="s">
        <v>30</v>
      </c>
      <c r="B2315" s="25">
        <v>45447</v>
      </c>
      <c r="C2315" t="s">
        <v>257</v>
      </c>
      <c r="D2315" t="s">
        <v>32</v>
      </c>
      <c r="E2315" t="s">
        <v>27</v>
      </c>
      <c r="G2315" s="30">
        <v>4.0999999999999996</v>
      </c>
      <c r="H2315" t="s">
        <v>317</v>
      </c>
      <c r="J2315" t="s">
        <v>15</v>
      </c>
      <c r="K2315" t="s">
        <v>307</v>
      </c>
      <c r="L2315" s="26">
        <v>1381800</v>
      </c>
      <c r="M2315">
        <v>319</v>
      </c>
    </row>
    <row r="2316" spans="1:13" x14ac:dyDescent="0.25">
      <c r="A2316" t="s">
        <v>57</v>
      </c>
      <c r="B2316" s="25">
        <v>45394</v>
      </c>
      <c r="C2316" t="s">
        <v>257</v>
      </c>
      <c r="D2316" t="s">
        <v>32</v>
      </c>
      <c r="E2316" t="s">
        <v>27</v>
      </c>
      <c r="F2316" t="s">
        <v>258</v>
      </c>
      <c r="G2316" s="30">
        <v>4.0999999999999996</v>
      </c>
      <c r="H2316" t="s">
        <v>317</v>
      </c>
      <c r="J2316" t="s">
        <v>15</v>
      </c>
      <c r="K2316" t="s">
        <v>307</v>
      </c>
      <c r="L2316" s="26">
        <v>24581000</v>
      </c>
      <c r="M2316">
        <v>494</v>
      </c>
    </row>
    <row r="2317" spans="1:13" x14ac:dyDescent="0.25">
      <c r="A2317" t="s">
        <v>30</v>
      </c>
      <c r="B2317" s="25">
        <v>45447</v>
      </c>
      <c r="C2317" t="s">
        <v>257</v>
      </c>
      <c r="D2317" t="s">
        <v>32</v>
      </c>
      <c r="E2317" t="s">
        <v>27</v>
      </c>
      <c r="F2317" t="s">
        <v>258</v>
      </c>
      <c r="G2317" s="30">
        <v>4.0999999999999996</v>
      </c>
      <c r="H2317" t="s">
        <v>317</v>
      </c>
      <c r="J2317" t="s">
        <v>15</v>
      </c>
      <c r="K2317" t="s">
        <v>307</v>
      </c>
      <c r="L2317" s="26">
        <v>3690000</v>
      </c>
      <c r="M2317">
        <v>184</v>
      </c>
    </row>
    <row r="2318" spans="1:13" x14ac:dyDescent="0.25">
      <c r="A2318" t="s">
        <v>54</v>
      </c>
      <c r="B2318" s="25">
        <v>45212</v>
      </c>
      <c r="C2318" t="s">
        <v>257</v>
      </c>
      <c r="D2318" t="s">
        <v>32</v>
      </c>
      <c r="E2318" t="s">
        <v>27</v>
      </c>
      <c r="F2318" t="s">
        <v>258</v>
      </c>
      <c r="G2318" s="30">
        <v>4.0999999999999996</v>
      </c>
      <c r="H2318" t="s">
        <v>317</v>
      </c>
      <c r="J2318" t="s">
        <v>15</v>
      </c>
      <c r="K2318" t="s">
        <v>307</v>
      </c>
      <c r="L2318" s="26">
        <v>23707935</v>
      </c>
      <c r="M2318">
        <v>420</v>
      </c>
    </row>
    <row r="2319" spans="1:13" x14ac:dyDescent="0.25">
      <c r="A2319" t="s">
        <v>172</v>
      </c>
      <c r="B2319" s="25">
        <v>45485</v>
      </c>
      <c r="C2319" t="s">
        <v>257</v>
      </c>
      <c r="D2319" t="s">
        <v>32</v>
      </c>
      <c r="E2319" t="s">
        <v>27</v>
      </c>
      <c r="G2319" s="30">
        <v>4.0999999999999996</v>
      </c>
      <c r="H2319" t="s">
        <v>317</v>
      </c>
      <c r="J2319" t="s">
        <v>15</v>
      </c>
      <c r="K2319" t="s">
        <v>307</v>
      </c>
      <c r="L2319" s="26">
        <v>808800</v>
      </c>
      <c r="M2319">
        <v>80</v>
      </c>
    </row>
    <row r="2320" spans="1:13" x14ac:dyDescent="0.25">
      <c r="A2320" t="s">
        <v>66</v>
      </c>
      <c r="B2320" s="25">
        <v>45335</v>
      </c>
      <c r="C2320" t="s">
        <v>257</v>
      </c>
      <c r="D2320" t="s">
        <v>32</v>
      </c>
      <c r="E2320" t="s">
        <v>27</v>
      </c>
      <c r="F2320" t="s">
        <v>258</v>
      </c>
      <c r="G2320" s="30">
        <v>4.0999999999999996</v>
      </c>
      <c r="H2320" t="s">
        <v>317</v>
      </c>
      <c r="J2320" t="s">
        <v>15</v>
      </c>
      <c r="K2320" t="s">
        <v>307</v>
      </c>
      <c r="L2320" s="26">
        <v>14472000</v>
      </c>
      <c r="M2320">
        <v>702</v>
      </c>
    </row>
    <row r="2321" spans="1:13" x14ac:dyDescent="0.25">
      <c r="A2321" t="s">
        <v>74</v>
      </c>
      <c r="B2321" s="25">
        <v>45275</v>
      </c>
      <c r="C2321" t="s">
        <v>257</v>
      </c>
      <c r="D2321" t="s">
        <v>32</v>
      </c>
      <c r="E2321" t="s">
        <v>27</v>
      </c>
      <c r="G2321" s="30">
        <v>4.0999999999999996</v>
      </c>
      <c r="H2321" t="s">
        <v>317</v>
      </c>
      <c r="J2321" t="s">
        <v>15</v>
      </c>
      <c r="K2321" t="s">
        <v>307</v>
      </c>
      <c r="L2321" s="26">
        <v>21947750</v>
      </c>
      <c r="M2321">
        <v>704</v>
      </c>
    </row>
    <row r="2322" spans="1:13" x14ac:dyDescent="0.25">
      <c r="A2322" t="s">
        <v>83</v>
      </c>
      <c r="B2322" s="25">
        <v>45252</v>
      </c>
      <c r="C2322" t="s">
        <v>257</v>
      </c>
      <c r="D2322" t="s">
        <v>32</v>
      </c>
      <c r="E2322" t="s">
        <v>27</v>
      </c>
      <c r="G2322" s="30">
        <v>4.0999999999999996</v>
      </c>
      <c r="H2322" t="s">
        <v>317</v>
      </c>
      <c r="J2322" t="s">
        <v>15</v>
      </c>
      <c r="K2322" t="s">
        <v>307</v>
      </c>
      <c r="L2322" s="26">
        <v>10031450</v>
      </c>
      <c r="M2322">
        <v>390</v>
      </c>
    </row>
    <row r="2323" spans="1:13" x14ac:dyDescent="0.25">
      <c r="A2323" t="s">
        <v>72</v>
      </c>
      <c r="B2323" s="25">
        <v>45288</v>
      </c>
      <c r="C2323" t="s">
        <v>257</v>
      </c>
      <c r="D2323" t="s">
        <v>32</v>
      </c>
      <c r="E2323" t="s">
        <v>27</v>
      </c>
      <c r="F2323" t="s">
        <v>258</v>
      </c>
      <c r="G2323" s="30">
        <v>4.0999999999999996</v>
      </c>
      <c r="H2323" t="s">
        <v>317</v>
      </c>
      <c r="J2323" t="s">
        <v>15</v>
      </c>
      <c r="K2323" t="s">
        <v>307</v>
      </c>
      <c r="L2323" s="26">
        <v>2187750</v>
      </c>
      <c r="M2323">
        <v>23</v>
      </c>
    </row>
    <row r="2324" spans="1:13" x14ac:dyDescent="0.25">
      <c r="A2324" t="s">
        <v>83</v>
      </c>
      <c r="B2324" s="25">
        <v>45468</v>
      </c>
      <c r="C2324" t="s">
        <v>257</v>
      </c>
      <c r="D2324" t="s">
        <v>32</v>
      </c>
      <c r="E2324" t="s">
        <v>27</v>
      </c>
      <c r="G2324" s="30">
        <v>4.0999999999999996</v>
      </c>
      <c r="H2324" t="s">
        <v>317</v>
      </c>
      <c r="J2324" t="s">
        <v>15</v>
      </c>
      <c r="K2324" t="s">
        <v>307</v>
      </c>
      <c r="L2324" s="26">
        <v>1901070</v>
      </c>
      <c r="M2324">
        <v>160</v>
      </c>
    </row>
    <row r="2325" spans="1:13" x14ac:dyDescent="0.25">
      <c r="A2325" t="s">
        <v>54</v>
      </c>
      <c r="B2325" s="25">
        <v>45401</v>
      </c>
      <c r="C2325" t="s">
        <v>257</v>
      </c>
      <c r="D2325" t="s">
        <v>32</v>
      </c>
      <c r="E2325" t="s">
        <v>27</v>
      </c>
      <c r="F2325" t="s">
        <v>258</v>
      </c>
      <c r="G2325" s="30">
        <v>4.0999999999999996</v>
      </c>
      <c r="H2325" t="s">
        <v>317</v>
      </c>
      <c r="J2325" t="s">
        <v>15</v>
      </c>
      <c r="K2325" t="s">
        <v>307</v>
      </c>
      <c r="L2325" s="26">
        <v>89867820</v>
      </c>
      <c r="M2325">
        <v>550</v>
      </c>
    </row>
    <row r="2326" spans="1:13" x14ac:dyDescent="0.25">
      <c r="A2326" t="s">
        <v>57</v>
      </c>
      <c r="B2326" s="25">
        <v>45394</v>
      </c>
      <c r="C2326" t="s">
        <v>257</v>
      </c>
      <c r="D2326" t="s">
        <v>32</v>
      </c>
      <c r="E2326" t="s">
        <v>27</v>
      </c>
      <c r="G2326" s="30">
        <v>4.0999999999999996</v>
      </c>
      <c r="H2326" t="s">
        <v>317</v>
      </c>
      <c r="J2326" t="s">
        <v>15</v>
      </c>
      <c r="K2326" t="s">
        <v>307</v>
      </c>
      <c r="L2326" s="26">
        <v>5421450</v>
      </c>
      <c r="M2326">
        <v>609</v>
      </c>
    </row>
    <row r="2327" spans="1:13" x14ac:dyDescent="0.25">
      <c r="A2327" t="s">
        <v>209</v>
      </c>
      <c r="B2327" s="25">
        <v>45572</v>
      </c>
      <c r="C2327" t="s">
        <v>257</v>
      </c>
      <c r="D2327" t="s">
        <v>32</v>
      </c>
      <c r="E2327" t="s">
        <v>27</v>
      </c>
      <c r="F2327" t="s">
        <v>258</v>
      </c>
      <c r="G2327" s="30">
        <v>4.0999999999999996</v>
      </c>
      <c r="H2327" t="s">
        <v>317</v>
      </c>
      <c r="J2327" t="s">
        <v>15</v>
      </c>
      <c r="K2327" t="s">
        <v>307</v>
      </c>
      <c r="L2327" s="26">
        <v>2668000</v>
      </c>
      <c r="M2327">
        <v>16</v>
      </c>
    </row>
    <row r="2328" spans="1:13" x14ac:dyDescent="0.25">
      <c r="A2328" t="s">
        <v>172</v>
      </c>
      <c r="B2328" s="25">
        <v>45485</v>
      </c>
      <c r="C2328" t="s">
        <v>257</v>
      </c>
      <c r="D2328" t="s">
        <v>32</v>
      </c>
      <c r="E2328" t="s">
        <v>27</v>
      </c>
      <c r="F2328" t="s">
        <v>258</v>
      </c>
      <c r="G2328" s="30">
        <v>4.0999999999999996</v>
      </c>
      <c r="H2328" t="s">
        <v>317</v>
      </c>
      <c r="J2328" t="s">
        <v>15</v>
      </c>
      <c r="K2328" t="s">
        <v>307</v>
      </c>
      <c r="L2328" s="26">
        <v>1884000</v>
      </c>
      <c r="M2328">
        <v>40</v>
      </c>
    </row>
    <row r="2329" spans="1:13" x14ac:dyDescent="0.25">
      <c r="A2329" t="s">
        <v>60</v>
      </c>
      <c r="B2329" s="25">
        <v>45380</v>
      </c>
      <c r="C2329" t="s">
        <v>257</v>
      </c>
      <c r="D2329" t="s">
        <v>32</v>
      </c>
      <c r="E2329" t="s">
        <v>27</v>
      </c>
      <c r="G2329" s="30">
        <v>4.0999999999999996</v>
      </c>
      <c r="H2329" t="s">
        <v>317</v>
      </c>
      <c r="J2329" t="s">
        <v>15</v>
      </c>
      <c r="K2329" t="s">
        <v>307</v>
      </c>
      <c r="L2329" s="26">
        <v>8690500</v>
      </c>
      <c r="M2329">
        <v>945</v>
      </c>
    </row>
    <row r="2330" spans="1:13" x14ac:dyDescent="0.25">
      <c r="A2330" t="s">
        <v>83</v>
      </c>
      <c r="B2330" s="25">
        <v>45252</v>
      </c>
      <c r="C2330" t="s">
        <v>257</v>
      </c>
      <c r="D2330" t="s">
        <v>32</v>
      </c>
      <c r="E2330" t="s">
        <v>27</v>
      </c>
      <c r="F2330" t="s">
        <v>258</v>
      </c>
      <c r="G2330" s="30">
        <v>4.0999999999999996</v>
      </c>
      <c r="H2330" t="s">
        <v>317</v>
      </c>
      <c r="J2330" t="s">
        <v>15</v>
      </c>
      <c r="K2330" t="s">
        <v>307</v>
      </c>
      <c r="L2330" s="26">
        <v>26814150</v>
      </c>
      <c r="M2330">
        <v>251</v>
      </c>
    </row>
    <row r="2331" spans="1:13" x14ac:dyDescent="0.25">
      <c r="A2331" t="s">
        <v>172</v>
      </c>
      <c r="B2331" s="25">
        <v>45485</v>
      </c>
      <c r="C2331" t="s">
        <v>257</v>
      </c>
      <c r="D2331" t="s">
        <v>32</v>
      </c>
      <c r="E2331" t="s">
        <v>27</v>
      </c>
      <c r="F2331" t="s">
        <v>258</v>
      </c>
      <c r="G2331" s="30">
        <v>4.2</v>
      </c>
      <c r="H2331" t="s">
        <v>317</v>
      </c>
      <c r="I2331">
        <v>4.2</v>
      </c>
      <c r="J2331" t="s">
        <v>228</v>
      </c>
      <c r="K2331" t="s">
        <v>314</v>
      </c>
      <c r="L2331" s="26">
        <v>1055600</v>
      </c>
      <c r="M2331">
        <v>1</v>
      </c>
    </row>
    <row r="2332" spans="1:13" x14ac:dyDescent="0.25">
      <c r="A2332" t="s">
        <v>164</v>
      </c>
      <c r="B2332" s="25">
        <v>45478</v>
      </c>
      <c r="C2332" t="s">
        <v>257</v>
      </c>
      <c r="D2332" t="s">
        <v>32</v>
      </c>
      <c r="E2332" t="s">
        <v>27</v>
      </c>
      <c r="F2332" t="s">
        <v>258</v>
      </c>
      <c r="G2332" s="30">
        <v>4.2</v>
      </c>
      <c r="H2332" t="s">
        <v>317</v>
      </c>
      <c r="I2332">
        <v>4.2</v>
      </c>
      <c r="J2332" t="s">
        <v>228</v>
      </c>
      <c r="K2332" t="s">
        <v>314</v>
      </c>
      <c r="L2332" s="26">
        <v>1690800</v>
      </c>
      <c r="M2332">
        <v>1</v>
      </c>
    </row>
    <row r="2333" spans="1:13" x14ac:dyDescent="0.25">
      <c r="A2333" t="s">
        <v>50</v>
      </c>
      <c r="B2333" s="25">
        <v>45408</v>
      </c>
      <c r="C2333" t="s">
        <v>257</v>
      </c>
      <c r="D2333" t="s">
        <v>32</v>
      </c>
      <c r="E2333" t="s">
        <v>27</v>
      </c>
      <c r="F2333" t="s">
        <v>258</v>
      </c>
      <c r="G2333" s="30">
        <v>4.2</v>
      </c>
      <c r="H2333" t="s">
        <v>317</v>
      </c>
      <c r="J2333" t="s">
        <v>15</v>
      </c>
      <c r="K2333" t="s">
        <v>307</v>
      </c>
      <c r="L2333" s="26">
        <v>41965000</v>
      </c>
      <c r="M2333">
        <v>822</v>
      </c>
    </row>
    <row r="2334" spans="1:13" x14ac:dyDescent="0.25">
      <c r="A2334" t="s">
        <v>217</v>
      </c>
      <c r="B2334" s="25">
        <v>45595</v>
      </c>
      <c r="C2334" t="s">
        <v>257</v>
      </c>
      <c r="D2334" t="s">
        <v>32</v>
      </c>
      <c r="E2334" t="s">
        <v>27</v>
      </c>
      <c r="F2334" t="s">
        <v>258</v>
      </c>
      <c r="G2334" s="30">
        <v>4.2</v>
      </c>
      <c r="H2334" t="s">
        <v>317</v>
      </c>
      <c r="J2334" t="s">
        <v>15</v>
      </c>
      <c r="K2334" t="s">
        <v>307</v>
      </c>
      <c r="L2334" s="26">
        <v>425</v>
      </c>
      <c r="M2334">
        <v>1</v>
      </c>
    </row>
    <row r="2335" spans="1:13" x14ac:dyDescent="0.25">
      <c r="A2335" t="s">
        <v>72</v>
      </c>
      <c r="B2335" s="25">
        <v>45288</v>
      </c>
      <c r="C2335" t="s">
        <v>257</v>
      </c>
      <c r="D2335" t="s">
        <v>32</v>
      </c>
      <c r="E2335" t="s">
        <v>27</v>
      </c>
      <c r="F2335" t="s">
        <v>258</v>
      </c>
      <c r="G2335" s="30">
        <v>4.2</v>
      </c>
      <c r="H2335" t="s">
        <v>317</v>
      </c>
      <c r="J2335" t="s">
        <v>15</v>
      </c>
      <c r="K2335" t="s">
        <v>307</v>
      </c>
      <c r="L2335" s="26">
        <v>2372250</v>
      </c>
      <c r="M2335">
        <v>24</v>
      </c>
    </row>
    <row r="2336" spans="1:13" x14ac:dyDescent="0.25">
      <c r="A2336" t="s">
        <v>66</v>
      </c>
      <c r="B2336" s="25">
        <v>45335</v>
      </c>
      <c r="C2336" t="s">
        <v>257</v>
      </c>
      <c r="D2336" t="s">
        <v>32</v>
      </c>
      <c r="E2336" t="s">
        <v>27</v>
      </c>
      <c r="F2336" t="s">
        <v>258</v>
      </c>
      <c r="G2336" s="30">
        <v>4.2</v>
      </c>
      <c r="H2336" t="s">
        <v>317</v>
      </c>
      <c r="J2336" t="s">
        <v>15</v>
      </c>
      <c r="K2336" t="s">
        <v>307</v>
      </c>
      <c r="L2336" s="26">
        <v>18576000</v>
      </c>
      <c r="M2336">
        <v>946</v>
      </c>
    </row>
    <row r="2337" spans="1:13" x14ac:dyDescent="0.25">
      <c r="A2337" t="s">
        <v>86</v>
      </c>
      <c r="B2337" s="25">
        <v>45251</v>
      </c>
      <c r="C2337" t="s">
        <v>257</v>
      </c>
      <c r="D2337" t="s">
        <v>32</v>
      </c>
      <c r="E2337" t="s">
        <v>27</v>
      </c>
      <c r="G2337" s="30">
        <v>4.2</v>
      </c>
      <c r="H2337" t="s">
        <v>317</v>
      </c>
      <c r="J2337" t="s">
        <v>15</v>
      </c>
      <c r="K2337" t="s">
        <v>307</v>
      </c>
      <c r="L2337" s="26">
        <v>1820000</v>
      </c>
      <c r="M2337">
        <v>96</v>
      </c>
    </row>
    <row r="2338" spans="1:13" x14ac:dyDescent="0.25">
      <c r="A2338" t="s">
        <v>74</v>
      </c>
      <c r="B2338" s="25">
        <v>45275</v>
      </c>
      <c r="C2338" t="s">
        <v>257</v>
      </c>
      <c r="D2338" t="s">
        <v>32</v>
      </c>
      <c r="E2338" t="s">
        <v>27</v>
      </c>
      <c r="F2338" t="s">
        <v>258</v>
      </c>
      <c r="G2338" s="30">
        <v>4.2</v>
      </c>
      <c r="H2338" t="s">
        <v>317</v>
      </c>
      <c r="J2338" t="s">
        <v>15</v>
      </c>
      <c r="K2338" t="s">
        <v>307</v>
      </c>
      <c r="L2338" s="26">
        <v>25573700</v>
      </c>
      <c r="M2338">
        <v>362</v>
      </c>
    </row>
    <row r="2339" spans="1:13" x14ac:dyDescent="0.25">
      <c r="A2339" t="s">
        <v>217</v>
      </c>
      <c r="B2339" s="25">
        <v>45595</v>
      </c>
      <c r="C2339" t="s">
        <v>257</v>
      </c>
      <c r="D2339" t="s">
        <v>32</v>
      </c>
      <c r="E2339" t="s">
        <v>27</v>
      </c>
      <c r="G2339" s="30">
        <v>4.2</v>
      </c>
      <c r="H2339" t="s">
        <v>317</v>
      </c>
      <c r="J2339" t="s">
        <v>15</v>
      </c>
      <c r="K2339" t="s">
        <v>307</v>
      </c>
      <c r="L2339" s="26">
        <v>30175</v>
      </c>
      <c r="M2339">
        <v>8</v>
      </c>
    </row>
    <row r="2340" spans="1:13" x14ac:dyDescent="0.25">
      <c r="A2340" t="s">
        <v>69</v>
      </c>
      <c r="B2340" s="25">
        <v>45328</v>
      </c>
      <c r="C2340" t="s">
        <v>257</v>
      </c>
      <c r="D2340" t="s">
        <v>32</v>
      </c>
      <c r="E2340" t="s">
        <v>27</v>
      </c>
      <c r="G2340" s="30">
        <v>4.2</v>
      </c>
      <c r="H2340" t="s">
        <v>317</v>
      </c>
      <c r="J2340" t="s">
        <v>15</v>
      </c>
      <c r="K2340" t="s">
        <v>307</v>
      </c>
      <c r="L2340" s="26">
        <v>5758450</v>
      </c>
      <c r="M2340">
        <v>516</v>
      </c>
    </row>
    <row r="2341" spans="1:13" x14ac:dyDescent="0.25">
      <c r="A2341" t="s">
        <v>101</v>
      </c>
      <c r="B2341" s="25">
        <v>45079</v>
      </c>
      <c r="C2341" t="s">
        <v>257</v>
      </c>
      <c r="D2341" t="s">
        <v>32</v>
      </c>
      <c r="E2341" t="s">
        <v>27</v>
      </c>
      <c r="F2341" t="s">
        <v>258</v>
      </c>
      <c r="G2341" s="30">
        <v>4.2</v>
      </c>
      <c r="H2341" t="s">
        <v>317</v>
      </c>
      <c r="J2341" t="s">
        <v>15</v>
      </c>
      <c r="K2341" t="s">
        <v>307</v>
      </c>
      <c r="L2341" s="26">
        <v>5004949.5</v>
      </c>
      <c r="M2341">
        <v>3</v>
      </c>
    </row>
    <row r="2342" spans="1:13" x14ac:dyDescent="0.25">
      <c r="A2342" t="s">
        <v>205</v>
      </c>
      <c r="B2342" s="25">
        <v>45566</v>
      </c>
      <c r="C2342" t="s">
        <v>257</v>
      </c>
      <c r="D2342" t="s">
        <v>32</v>
      </c>
      <c r="E2342" t="s">
        <v>27</v>
      </c>
      <c r="G2342" s="30">
        <v>4.2</v>
      </c>
      <c r="H2342" t="s">
        <v>317</v>
      </c>
      <c r="J2342" t="s">
        <v>15</v>
      </c>
      <c r="K2342" t="s">
        <v>307</v>
      </c>
      <c r="L2342" s="26">
        <v>708225</v>
      </c>
      <c r="M2342">
        <v>256</v>
      </c>
    </row>
    <row r="2343" spans="1:13" x14ac:dyDescent="0.25">
      <c r="A2343" t="s">
        <v>211</v>
      </c>
      <c r="B2343" s="25">
        <v>45582</v>
      </c>
      <c r="C2343" t="s">
        <v>257</v>
      </c>
      <c r="D2343" t="s">
        <v>32</v>
      </c>
      <c r="E2343" t="s">
        <v>27</v>
      </c>
      <c r="G2343" s="30">
        <v>4.2</v>
      </c>
      <c r="H2343" t="s">
        <v>317</v>
      </c>
      <c r="J2343" t="s">
        <v>15</v>
      </c>
      <c r="K2343" t="s">
        <v>307</v>
      </c>
      <c r="L2343" s="26">
        <v>2224600</v>
      </c>
      <c r="M2343">
        <v>632</v>
      </c>
    </row>
    <row r="2344" spans="1:13" x14ac:dyDescent="0.25">
      <c r="A2344" t="s">
        <v>74</v>
      </c>
      <c r="B2344" s="25">
        <v>45275</v>
      </c>
      <c r="C2344" t="s">
        <v>257</v>
      </c>
      <c r="D2344" t="s">
        <v>32</v>
      </c>
      <c r="E2344" t="s">
        <v>27</v>
      </c>
      <c r="G2344" s="30">
        <v>4.2</v>
      </c>
      <c r="H2344" t="s">
        <v>317</v>
      </c>
      <c r="J2344" t="s">
        <v>15</v>
      </c>
      <c r="K2344" t="s">
        <v>307</v>
      </c>
      <c r="L2344" s="26">
        <v>14000100</v>
      </c>
      <c r="M2344">
        <v>575</v>
      </c>
    </row>
    <row r="2345" spans="1:13" x14ac:dyDescent="0.25">
      <c r="A2345" t="s">
        <v>209</v>
      </c>
      <c r="B2345" s="25">
        <v>45572</v>
      </c>
      <c r="C2345" t="s">
        <v>257</v>
      </c>
      <c r="D2345" t="s">
        <v>32</v>
      </c>
      <c r="E2345" t="s">
        <v>27</v>
      </c>
      <c r="F2345" t="s">
        <v>258</v>
      </c>
      <c r="G2345" s="30">
        <v>4.2</v>
      </c>
      <c r="H2345" t="s">
        <v>317</v>
      </c>
      <c r="J2345" t="s">
        <v>15</v>
      </c>
      <c r="K2345" t="s">
        <v>307</v>
      </c>
      <c r="L2345" s="26">
        <v>2381000</v>
      </c>
      <c r="M2345">
        <v>24</v>
      </c>
    </row>
    <row r="2346" spans="1:13" x14ac:dyDescent="0.25">
      <c r="A2346" t="s">
        <v>77</v>
      </c>
      <c r="B2346" s="25">
        <v>45267</v>
      </c>
      <c r="C2346" t="s">
        <v>257</v>
      </c>
      <c r="D2346" t="s">
        <v>32</v>
      </c>
      <c r="E2346" t="s">
        <v>27</v>
      </c>
      <c r="G2346" s="30">
        <v>4.2</v>
      </c>
      <c r="H2346" t="s">
        <v>317</v>
      </c>
      <c r="J2346" t="s">
        <v>15</v>
      </c>
      <c r="K2346" t="s">
        <v>307</v>
      </c>
      <c r="L2346" s="26">
        <v>2226000</v>
      </c>
      <c r="M2346">
        <v>64</v>
      </c>
    </row>
    <row r="2347" spans="1:13" x14ac:dyDescent="0.25">
      <c r="A2347" t="s">
        <v>175</v>
      </c>
      <c r="B2347" s="25">
        <v>45503</v>
      </c>
      <c r="C2347" t="s">
        <v>257</v>
      </c>
      <c r="D2347" t="s">
        <v>32</v>
      </c>
      <c r="E2347" t="s">
        <v>27</v>
      </c>
      <c r="F2347" t="s">
        <v>258</v>
      </c>
      <c r="G2347" s="30">
        <v>4.2</v>
      </c>
      <c r="H2347" t="s">
        <v>317</v>
      </c>
      <c r="J2347" t="s">
        <v>15</v>
      </c>
      <c r="K2347" t="s">
        <v>307</v>
      </c>
      <c r="L2347" s="26">
        <v>23086</v>
      </c>
      <c r="M2347">
        <v>5</v>
      </c>
    </row>
    <row r="2348" spans="1:13" x14ac:dyDescent="0.25">
      <c r="A2348" t="s">
        <v>209</v>
      </c>
      <c r="B2348" s="25">
        <v>45572</v>
      </c>
      <c r="C2348" t="s">
        <v>257</v>
      </c>
      <c r="D2348" t="s">
        <v>32</v>
      </c>
      <c r="E2348" t="s">
        <v>27</v>
      </c>
      <c r="G2348" s="30">
        <v>4.2</v>
      </c>
      <c r="H2348" t="s">
        <v>317</v>
      </c>
      <c r="J2348" t="s">
        <v>15</v>
      </c>
      <c r="K2348" t="s">
        <v>307</v>
      </c>
      <c r="L2348" s="26">
        <v>282500</v>
      </c>
      <c r="M2348">
        <v>23</v>
      </c>
    </row>
    <row r="2349" spans="1:13" x14ac:dyDescent="0.25">
      <c r="A2349" t="s">
        <v>172</v>
      </c>
      <c r="B2349" s="25">
        <v>45485</v>
      </c>
      <c r="C2349" t="s">
        <v>257</v>
      </c>
      <c r="D2349" t="s">
        <v>32</v>
      </c>
      <c r="E2349" t="s">
        <v>27</v>
      </c>
      <c r="G2349" s="30">
        <v>4.2</v>
      </c>
      <c r="H2349" t="s">
        <v>317</v>
      </c>
      <c r="J2349" t="s">
        <v>15</v>
      </c>
      <c r="K2349" t="s">
        <v>307</v>
      </c>
      <c r="L2349" s="26">
        <v>1073600</v>
      </c>
      <c r="M2349">
        <v>106</v>
      </c>
    </row>
    <row r="2350" spans="1:13" x14ac:dyDescent="0.25">
      <c r="A2350" t="s">
        <v>211</v>
      </c>
      <c r="B2350" s="25">
        <v>45582</v>
      </c>
      <c r="C2350" t="s">
        <v>257</v>
      </c>
      <c r="D2350" t="s">
        <v>32</v>
      </c>
      <c r="E2350" t="s">
        <v>27</v>
      </c>
      <c r="F2350" t="s">
        <v>258</v>
      </c>
      <c r="G2350" s="30">
        <v>4.2</v>
      </c>
      <c r="H2350" t="s">
        <v>317</v>
      </c>
      <c r="J2350" t="s">
        <v>15</v>
      </c>
      <c r="K2350" t="s">
        <v>307</v>
      </c>
      <c r="L2350" s="26">
        <v>19103000</v>
      </c>
      <c r="M2350">
        <v>274</v>
      </c>
    </row>
    <row r="2351" spans="1:13" x14ac:dyDescent="0.25">
      <c r="A2351" t="s">
        <v>30</v>
      </c>
      <c r="B2351" s="25">
        <v>45447</v>
      </c>
      <c r="C2351" t="s">
        <v>257</v>
      </c>
      <c r="D2351" t="s">
        <v>32</v>
      </c>
      <c r="E2351" t="s">
        <v>27</v>
      </c>
      <c r="F2351" t="s">
        <v>258</v>
      </c>
      <c r="G2351" s="30">
        <v>4.2</v>
      </c>
      <c r="H2351" t="s">
        <v>317</v>
      </c>
      <c r="J2351" t="s">
        <v>15</v>
      </c>
      <c r="K2351" t="s">
        <v>307</v>
      </c>
      <c r="L2351" s="26">
        <v>78131100</v>
      </c>
      <c r="M2351">
        <v>348</v>
      </c>
    </row>
    <row r="2352" spans="1:13" x14ac:dyDescent="0.25">
      <c r="A2352" t="s">
        <v>63</v>
      </c>
      <c r="B2352" s="25">
        <v>45344</v>
      </c>
      <c r="C2352" t="s">
        <v>257</v>
      </c>
      <c r="D2352" t="s">
        <v>32</v>
      </c>
      <c r="E2352" t="s">
        <v>27</v>
      </c>
      <c r="F2352" t="s">
        <v>258</v>
      </c>
      <c r="G2352" s="30">
        <v>4.2</v>
      </c>
      <c r="H2352" t="s">
        <v>317</v>
      </c>
      <c r="J2352" t="s">
        <v>15</v>
      </c>
      <c r="K2352" t="s">
        <v>307</v>
      </c>
      <c r="L2352" s="26">
        <v>19625100</v>
      </c>
      <c r="M2352">
        <v>88</v>
      </c>
    </row>
    <row r="2353" spans="1:13" x14ac:dyDescent="0.25">
      <c r="A2353" t="s">
        <v>50</v>
      </c>
      <c r="B2353" s="25">
        <v>45408</v>
      </c>
      <c r="C2353" t="s">
        <v>257</v>
      </c>
      <c r="D2353" t="s">
        <v>32</v>
      </c>
      <c r="E2353" t="s">
        <v>27</v>
      </c>
      <c r="G2353" s="30">
        <v>4.2</v>
      </c>
      <c r="H2353" t="s">
        <v>317</v>
      </c>
      <c r="J2353" t="s">
        <v>15</v>
      </c>
      <c r="K2353" t="s">
        <v>307</v>
      </c>
      <c r="L2353" s="26">
        <v>9802500</v>
      </c>
      <c r="M2353">
        <v>1266</v>
      </c>
    </row>
    <row r="2354" spans="1:13" x14ac:dyDescent="0.25">
      <c r="A2354" t="s">
        <v>54</v>
      </c>
      <c r="B2354" s="25">
        <v>45401</v>
      </c>
      <c r="C2354" t="s">
        <v>257</v>
      </c>
      <c r="D2354" t="s">
        <v>32</v>
      </c>
      <c r="E2354" t="s">
        <v>27</v>
      </c>
      <c r="F2354" t="s">
        <v>258</v>
      </c>
      <c r="G2354" s="30">
        <v>4.2</v>
      </c>
      <c r="H2354" t="s">
        <v>317</v>
      </c>
      <c r="J2354" t="s">
        <v>15</v>
      </c>
      <c r="K2354" t="s">
        <v>307</v>
      </c>
      <c r="L2354" s="26">
        <v>51912480</v>
      </c>
      <c r="M2354">
        <v>296</v>
      </c>
    </row>
    <row r="2355" spans="1:13" x14ac:dyDescent="0.25">
      <c r="A2355" t="s">
        <v>101</v>
      </c>
      <c r="B2355" s="25">
        <v>45079</v>
      </c>
      <c r="C2355" t="s">
        <v>257</v>
      </c>
      <c r="D2355" t="s">
        <v>32</v>
      </c>
      <c r="E2355" t="s">
        <v>27</v>
      </c>
      <c r="G2355" s="30">
        <v>4.2</v>
      </c>
      <c r="H2355" t="s">
        <v>317</v>
      </c>
      <c r="J2355" t="s">
        <v>15</v>
      </c>
      <c r="K2355" t="s">
        <v>307</v>
      </c>
      <c r="L2355" s="26">
        <v>103335.75</v>
      </c>
      <c r="M2355">
        <v>8</v>
      </c>
    </row>
    <row r="2356" spans="1:13" x14ac:dyDescent="0.25">
      <c r="A2356" t="s">
        <v>86</v>
      </c>
      <c r="B2356" s="25">
        <v>45251</v>
      </c>
      <c r="C2356" t="s">
        <v>257</v>
      </c>
      <c r="D2356" t="s">
        <v>32</v>
      </c>
      <c r="E2356" t="s">
        <v>27</v>
      </c>
      <c r="F2356" t="s">
        <v>258</v>
      </c>
      <c r="G2356" s="30">
        <v>4.2</v>
      </c>
      <c r="H2356" t="s">
        <v>317</v>
      </c>
      <c r="J2356" t="s">
        <v>15</v>
      </c>
      <c r="K2356" t="s">
        <v>307</v>
      </c>
      <c r="L2356" s="26">
        <v>4521750</v>
      </c>
      <c r="M2356">
        <v>42</v>
      </c>
    </row>
    <row r="2357" spans="1:13" x14ac:dyDescent="0.25">
      <c r="A2357" t="s">
        <v>104</v>
      </c>
      <c r="B2357" s="25">
        <v>45041</v>
      </c>
      <c r="C2357" t="s">
        <v>257</v>
      </c>
      <c r="D2357" t="s">
        <v>32</v>
      </c>
      <c r="E2357" t="s">
        <v>27</v>
      </c>
      <c r="G2357" s="30">
        <v>4.2</v>
      </c>
      <c r="H2357" t="s">
        <v>317</v>
      </c>
      <c r="J2357" t="s">
        <v>15</v>
      </c>
      <c r="K2357" t="s">
        <v>307</v>
      </c>
      <c r="L2357" s="26">
        <v>136603.20000000001</v>
      </c>
      <c r="M2357">
        <v>7</v>
      </c>
    </row>
    <row r="2358" spans="1:13" x14ac:dyDescent="0.25">
      <c r="A2358" t="s">
        <v>172</v>
      </c>
      <c r="B2358" s="25">
        <v>45485</v>
      </c>
      <c r="C2358" t="s">
        <v>257</v>
      </c>
      <c r="D2358" t="s">
        <v>32</v>
      </c>
      <c r="E2358" t="s">
        <v>27</v>
      </c>
      <c r="F2358" t="s">
        <v>258</v>
      </c>
      <c r="G2358" s="30">
        <v>4.2</v>
      </c>
      <c r="H2358" t="s">
        <v>317</v>
      </c>
      <c r="J2358" t="s">
        <v>15</v>
      </c>
      <c r="K2358" t="s">
        <v>307</v>
      </c>
      <c r="L2358" s="26">
        <v>2716000</v>
      </c>
      <c r="M2358">
        <v>52</v>
      </c>
    </row>
    <row r="2359" spans="1:13" x14ac:dyDescent="0.25">
      <c r="A2359" t="s">
        <v>66</v>
      </c>
      <c r="B2359" s="25">
        <v>45335</v>
      </c>
      <c r="C2359" t="s">
        <v>257</v>
      </c>
      <c r="D2359" t="s">
        <v>32</v>
      </c>
      <c r="E2359" t="s">
        <v>27</v>
      </c>
      <c r="G2359" s="30">
        <v>4.2</v>
      </c>
      <c r="H2359" t="s">
        <v>317</v>
      </c>
      <c r="J2359" t="s">
        <v>15</v>
      </c>
      <c r="K2359" t="s">
        <v>307</v>
      </c>
      <c r="L2359" s="26">
        <v>14485500</v>
      </c>
      <c r="M2359">
        <v>1294</v>
      </c>
    </row>
    <row r="2360" spans="1:13" x14ac:dyDescent="0.25">
      <c r="A2360" t="s">
        <v>69</v>
      </c>
      <c r="B2360" s="25">
        <v>45328</v>
      </c>
      <c r="C2360" t="s">
        <v>257</v>
      </c>
      <c r="D2360" t="s">
        <v>32</v>
      </c>
      <c r="E2360" t="s">
        <v>27</v>
      </c>
      <c r="F2360" t="s">
        <v>258</v>
      </c>
      <c r="G2360" s="30">
        <v>4.2</v>
      </c>
      <c r="H2360" t="s">
        <v>317</v>
      </c>
      <c r="J2360" t="s">
        <v>15</v>
      </c>
      <c r="K2360" t="s">
        <v>307</v>
      </c>
      <c r="L2360" s="26">
        <v>25874335</v>
      </c>
      <c r="M2360">
        <v>234</v>
      </c>
    </row>
    <row r="2361" spans="1:13" x14ac:dyDescent="0.25">
      <c r="A2361" t="s">
        <v>92</v>
      </c>
      <c r="B2361" s="25">
        <v>45198</v>
      </c>
      <c r="C2361" t="s">
        <v>257</v>
      </c>
      <c r="D2361" t="s">
        <v>32</v>
      </c>
      <c r="E2361" t="s">
        <v>27</v>
      </c>
      <c r="F2361" t="s">
        <v>258</v>
      </c>
      <c r="G2361" s="30">
        <v>4.2</v>
      </c>
      <c r="H2361" t="s">
        <v>317</v>
      </c>
      <c r="J2361" t="s">
        <v>15</v>
      </c>
      <c r="K2361" t="s">
        <v>307</v>
      </c>
      <c r="L2361" s="26">
        <v>32793048</v>
      </c>
      <c r="M2361">
        <v>101</v>
      </c>
    </row>
    <row r="2362" spans="1:13" x14ac:dyDescent="0.25">
      <c r="A2362" t="s">
        <v>77</v>
      </c>
      <c r="B2362" s="25">
        <v>45267</v>
      </c>
      <c r="C2362" t="s">
        <v>257</v>
      </c>
      <c r="D2362" t="s">
        <v>32</v>
      </c>
      <c r="E2362" t="s">
        <v>27</v>
      </c>
      <c r="F2362" t="s">
        <v>258</v>
      </c>
      <c r="G2362" s="30">
        <v>4.2</v>
      </c>
      <c r="H2362" t="s">
        <v>317</v>
      </c>
      <c r="J2362" t="s">
        <v>15</v>
      </c>
      <c r="K2362" t="s">
        <v>307</v>
      </c>
      <c r="L2362" s="26">
        <v>2485000</v>
      </c>
      <c r="M2362">
        <v>29</v>
      </c>
    </row>
    <row r="2363" spans="1:13" x14ac:dyDescent="0.25">
      <c r="A2363" t="s">
        <v>57</v>
      </c>
      <c r="B2363" s="25">
        <v>45394</v>
      </c>
      <c r="C2363" t="s">
        <v>257</v>
      </c>
      <c r="D2363" t="s">
        <v>32</v>
      </c>
      <c r="E2363" t="s">
        <v>27</v>
      </c>
      <c r="G2363" s="30">
        <v>4.2</v>
      </c>
      <c r="H2363" t="s">
        <v>317</v>
      </c>
      <c r="J2363" t="s">
        <v>15</v>
      </c>
      <c r="K2363" t="s">
        <v>307</v>
      </c>
      <c r="L2363" s="26">
        <v>4500250</v>
      </c>
      <c r="M2363">
        <v>405</v>
      </c>
    </row>
    <row r="2364" spans="1:13" x14ac:dyDescent="0.25">
      <c r="A2364" t="s">
        <v>164</v>
      </c>
      <c r="B2364" s="25">
        <v>45478</v>
      </c>
      <c r="C2364" t="s">
        <v>257</v>
      </c>
      <c r="D2364" t="s">
        <v>32</v>
      </c>
      <c r="E2364" t="s">
        <v>27</v>
      </c>
      <c r="G2364" s="30">
        <v>4.2</v>
      </c>
      <c r="H2364" t="s">
        <v>317</v>
      </c>
      <c r="J2364" t="s">
        <v>15</v>
      </c>
      <c r="K2364" t="s">
        <v>307</v>
      </c>
      <c r="L2364" s="26">
        <v>4484400</v>
      </c>
      <c r="M2364">
        <v>738</v>
      </c>
    </row>
    <row r="2365" spans="1:13" x14ac:dyDescent="0.25">
      <c r="A2365" t="s">
        <v>80</v>
      </c>
      <c r="B2365" s="25">
        <v>45260</v>
      </c>
      <c r="C2365" t="s">
        <v>257</v>
      </c>
      <c r="D2365" t="s">
        <v>32</v>
      </c>
      <c r="E2365" t="s">
        <v>27</v>
      </c>
      <c r="G2365" s="30">
        <v>4.2</v>
      </c>
      <c r="H2365" t="s">
        <v>317</v>
      </c>
      <c r="J2365" t="s">
        <v>15</v>
      </c>
      <c r="K2365" t="s">
        <v>307</v>
      </c>
      <c r="L2365" s="26">
        <v>4152600</v>
      </c>
      <c r="M2365">
        <v>84</v>
      </c>
    </row>
    <row r="2366" spans="1:13" x14ac:dyDescent="0.25">
      <c r="A2366" t="s">
        <v>54</v>
      </c>
      <c r="B2366" s="25">
        <v>45212</v>
      </c>
      <c r="C2366" t="s">
        <v>257</v>
      </c>
      <c r="D2366" t="s">
        <v>32</v>
      </c>
      <c r="E2366" t="s">
        <v>27</v>
      </c>
      <c r="G2366" s="30">
        <v>4.2</v>
      </c>
      <c r="H2366" t="s">
        <v>317</v>
      </c>
      <c r="J2366" t="s">
        <v>15</v>
      </c>
      <c r="K2366" t="s">
        <v>307</v>
      </c>
      <c r="L2366" s="26">
        <v>3675654</v>
      </c>
      <c r="M2366">
        <v>658</v>
      </c>
    </row>
    <row r="2367" spans="1:13" x14ac:dyDescent="0.25">
      <c r="A2367" t="s">
        <v>80</v>
      </c>
      <c r="B2367" s="25">
        <v>45260</v>
      </c>
      <c r="C2367" t="s">
        <v>257</v>
      </c>
      <c r="D2367" t="s">
        <v>32</v>
      </c>
      <c r="E2367" t="s">
        <v>27</v>
      </c>
      <c r="F2367" t="s">
        <v>258</v>
      </c>
      <c r="G2367" s="30">
        <v>4.2</v>
      </c>
      <c r="H2367" t="s">
        <v>317</v>
      </c>
      <c r="J2367" t="s">
        <v>15</v>
      </c>
      <c r="K2367" t="s">
        <v>307</v>
      </c>
      <c r="L2367" s="26">
        <v>28374300</v>
      </c>
      <c r="M2367">
        <v>74</v>
      </c>
    </row>
    <row r="2368" spans="1:13" x14ac:dyDescent="0.25">
      <c r="A2368" t="s">
        <v>54</v>
      </c>
      <c r="B2368" s="25">
        <v>45212</v>
      </c>
      <c r="C2368" t="s">
        <v>257</v>
      </c>
      <c r="D2368" t="s">
        <v>32</v>
      </c>
      <c r="E2368" t="s">
        <v>27</v>
      </c>
      <c r="F2368" t="s">
        <v>258</v>
      </c>
      <c r="G2368" s="30">
        <v>4.2</v>
      </c>
      <c r="H2368" t="s">
        <v>317</v>
      </c>
      <c r="J2368" t="s">
        <v>15</v>
      </c>
      <c r="K2368" t="s">
        <v>307</v>
      </c>
      <c r="L2368" s="26">
        <v>6985674</v>
      </c>
      <c r="M2368">
        <v>411</v>
      </c>
    </row>
    <row r="2369" spans="1:13" x14ac:dyDescent="0.25">
      <c r="A2369" t="s">
        <v>72</v>
      </c>
      <c r="B2369" s="25">
        <v>45288</v>
      </c>
      <c r="C2369" t="s">
        <v>257</v>
      </c>
      <c r="D2369" t="s">
        <v>32</v>
      </c>
      <c r="E2369" t="s">
        <v>27</v>
      </c>
      <c r="G2369" s="30">
        <v>4.2</v>
      </c>
      <c r="H2369" t="s">
        <v>317</v>
      </c>
      <c r="J2369" t="s">
        <v>15</v>
      </c>
      <c r="K2369" t="s">
        <v>307</v>
      </c>
      <c r="L2369" s="26">
        <v>777500</v>
      </c>
      <c r="M2369">
        <v>22</v>
      </c>
    </row>
    <row r="2370" spans="1:13" x14ac:dyDescent="0.25">
      <c r="A2370" t="s">
        <v>175</v>
      </c>
      <c r="B2370" s="25">
        <v>45503</v>
      </c>
      <c r="C2370" t="s">
        <v>257</v>
      </c>
      <c r="D2370" t="s">
        <v>32</v>
      </c>
      <c r="E2370" t="s">
        <v>27</v>
      </c>
      <c r="G2370" s="30">
        <v>4.2</v>
      </c>
      <c r="H2370" t="s">
        <v>317</v>
      </c>
      <c r="J2370" t="s">
        <v>15</v>
      </c>
      <c r="K2370" t="s">
        <v>307</v>
      </c>
      <c r="L2370" s="26">
        <v>12901</v>
      </c>
      <c r="M2370">
        <v>17</v>
      </c>
    </row>
    <row r="2371" spans="1:13" x14ac:dyDescent="0.25">
      <c r="A2371" t="s">
        <v>164</v>
      </c>
      <c r="B2371" s="25">
        <v>45478</v>
      </c>
      <c r="C2371" t="s">
        <v>257</v>
      </c>
      <c r="D2371" t="s">
        <v>32</v>
      </c>
      <c r="E2371" t="s">
        <v>27</v>
      </c>
      <c r="F2371" t="s">
        <v>258</v>
      </c>
      <c r="G2371" s="30">
        <v>4.2</v>
      </c>
      <c r="H2371" t="s">
        <v>317</v>
      </c>
      <c r="J2371" t="s">
        <v>15</v>
      </c>
      <c r="K2371" t="s">
        <v>307</v>
      </c>
      <c r="L2371" s="26">
        <v>6815200</v>
      </c>
      <c r="M2371">
        <v>262</v>
      </c>
    </row>
    <row r="2372" spans="1:13" x14ac:dyDescent="0.25">
      <c r="A2372" t="s">
        <v>83</v>
      </c>
      <c r="B2372" s="25">
        <v>45252</v>
      </c>
      <c r="C2372" t="s">
        <v>257</v>
      </c>
      <c r="D2372" t="s">
        <v>32</v>
      </c>
      <c r="E2372" t="s">
        <v>27</v>
      </c>
      <c r="F2372" t="s">
        <v>258</v>
      </c>
      <c r="G2372" s="30">
        <v>4.2</v>
      </c>
      <c r="H2372" t="s">
        <v>317</v>
      </c>
      <c r="J2372" t="s">
        <v>15</v>
      </c>
      <c r="K2372" t="s">
        <v>307</v>
      </c>
      <c r="L2372" s="26">
        <v>21399950</v>
      </c>
      <c r="M2372">
        <v>243</v>
      </c>
    </row>
    <row r="2373" spans="1:13" x14ac:dyDescent="0.25">
      <c r="A2373" t="s">
        <v>205</v>
      </c>
      <c r="B2373" s="25">
        <v>45566</v>
      </c>
      <c r="C2373" t="s">
        <v>257</v>
      </c>
      <c r="D2373" t="s">
        <v>32</v>
      </c>
      <c r="E2373" t="s">
        <v>27</v>
      </c>
      <c r="F2373" t="s">
        <v>258</v>
      </c>
      <c r="G2373" s="30">
        <v>4.2</v>
      </c>
      <c r="H2373" t="s">
        <v>317</v>
      </c>
      <c r="J2373" t="s">
        <v>15</v>
      </c>
      <c r="K2373" t="s">
        <v>307</v>
      </c>
      <c r="L2373" s="26">
        <v>4007005</v>
      </c>
      <c r="M2373">
        <v>204</v>
      </c>
    </row>
    <row r="2374" spans="1:13" x14ac:dyDescent="0.25">
      <c r="A2374" t="s">
        <v>63</v>
      </c>
      <c r="B2374" s="25">
        <v>45344</v>
      </c>
      <c r="C2374" t="s">
        <v>257</v>
      </c>
      <c r="D2374" t="s">
        <v>32</v>
      </c>
      <c r="E2374" t="s">
        <v>27</v>
      </c>
      <c r="G2374" s="30">
        <v>4.2</v>
      </c>
      <c r="H2374" t="s">
        <v>317</v>
      </c>
      <c r="J2374" t="s">
        <v>15</v>
      </c>
      <c r="K2374" t="s">
        <v>307</v>
      </c>
      <c r="L2374" s="26">
        <v>2373100</v>
      </c>
      <c r="M2374">
        <v>123</v>
      </c>
    </row>
    <row r="2375" spans="1:13" x14ac:dyDescent="0.25">
      <c r="A2375" t="s">
        <v>89</v>
      </c>
      <c r="B2375" s="25">
        <v>45232</v>
      </c>
      <c r="C2375" t="s">
        <v>257</v>
      </c>
      <c r="D2375" t="s">
        <v>32</v>
      </c>
      <c r="E2375" t="s">
        <v>27</v>
      </c>
      <c r="F2375" t="s">
        <v>258</v>
      </c>
      <c r="G2375" s="30">
        <v>4.2</v>
      </c>
      <c r="H2375" t="s">
        <v>317</v>
      </c>
      <c r="J2375" t="s">
        <v>15</v>
      </c>
      <c r="K2375" t="s">
        <v>307</v>
      </c>
      <c r="L2375" s="26">
        <v>10734525</v>
      </c>
      <c r="M2375">
        <v>149</v>
      </c>
    </row>
    <row r="2376" spans="1:13" x14ac:dyDescent="0.25">
      <c r="A2376" t="s">
        <v>83</v>
      </c>
      <c r="B2376" s="25">
        <v>45468</v>
      </c>
      <c r="C2376" t="s">
        <v>257</v>
      </c>
      <c r="D2376" t="s">
        <v>32</v>
      </c>
      <c r="E2376" t="s">
        <v>27</v>
      </c>
      <c r="F2376" t="s">
        <v>258</v>
      </c>
      <c r="G2376" s="30">
        <v>4.2</v>
      </c>
      <c r="H2376" t="s">
        <v>317</v>
      </c>
      <c r="J2376" t="s">
        <v>15</v>
      </c>
      <c r="K2376" t="s">
        <v>307</v>
      </c>
      <c r="L2376" s="26">
        <v>21695850</v>
      </c>
      <c r="M2376">
        <v>141</v>
      </c>
    </row>
    <row r="2377" spans="1:13" x14ac:dyDescent="0.25">
      <c r="A2377" t="s">
        <v>30</v>
      </c>
      <c r="B2377" s="25">
        <v>45447</v>
      </c>
      <c r="C2377" t="s">
        <v>257</v>
      </c>
      <c r="D2377" t="s">
        <v>32</v>
      </c>
      <c r="E2377" t="s">
        <v>27</v>
      </c>
      <c r="G2377" s="30">
        <v>4.2</v>
      </c>
      <c r="H2377" t="s">
        <v>317</v>
      </c>
      <c r="J2377" t="s">
        <v>15</v>
      </c>
      <c r="K2377" t="s">
        <v>307</v>
      </c>
      <c r="L2377" s="26">
        <v>1733400</v>
      </c>
      <c r="M2377">
        <v>539</v>
      </c>
    </row>
    <row r="2378" spans="1:13" x14ac:dyDescent="0.25">
      <c r="A2378" t="s">
        <v>60</v>
      </c>
      <c r="B2378" s="25">
        <v>45380</v>
      </c>
      <c r="C2378" t="s">
        <v>257</v>
      </c>
      <c r="D2378" t="s">
        <v>32</v>
      </c>
      <c r="E2378" t="s">
        <v>27</v>
      </c>
      <c r="F2378" t="s">
        <v>258</v>
      </c>
      <c r="G2378" s="30">
        <v>4.2</v>
      </c>
      <c r="H2378" t="s">
        <v>317</v>
      </c>
      <c r="J2378" t="s">
        <v>15</v>
      </c>
      <c r="K2378" t="s">
        <v>307</v>
      </c>
      <c r="L2378" s="26">
        <v>38955875</v>
      </c>
      <c r="M2378">
        <v>617</v>
      </c>
    </row>
    <row r="2379" spans="1:13" x14ac:dyDescent="0.25">
      <c r="A2379" t="s">
        <v>83</v>
      </c>
      <c r="B2379" s="25">
        <v>45252</v>
      </c>
      <c r="C2379" t="s">
        <v>257</v>
      </c>
      <c r="D2379" t="s">
        <v>32</v>
      </c>
      <c r="E2379" t="s">
        <v>27</v>
      </c>
      <c r="G2379" s="30">
        <v>4.2</v>
      </c>
      <c r="H2379" t="s">
        <v>317</v>
      </c>
      <c r="J2379" t="s">
        <v>15</v>
      </c>
      <c r="K2379" t="s">
        <v>307</v>
      </c>
      <c r="L2379" s="26">
        <v>8298950</v>
      </c>
      <c r="M2379">
        <v>422</v>
      </c>
    </row>
    <row r="2380" spans="1:13" x14ac:dyDescent="0.25">
      <c r="A2380" t="s">
        <v>104</v>
      </c>
      <c r="B2380" s="25">
        <v>45041</v>
      </c>
      <c r="C2380" t="s">
        <v>257</v>
      </c>
      <c r="D2380" t="s">
        <v>32</v>
      </c>
      <c r="E2380" t="s">
        <v>27</v>
      </c>
      <c r="F2380" t="s">
        <v>258</v>
      </c>
      <c r="G2380" s="30">
        <v>4.2</v>
      </c>
      <c r="H2380" t="s">
        <v>317</v>
      </c>
      <c r="J2380" t="s">
        <v>15</v>
      </c>
      <c r="K2380" t="s">
        <v>307</v>
      </c>
      <c r="L2380" s="26">
        <v>591112.80000000005</v>
      </c>
      <c r="M2380">
        <v>14</v>
      </c>
    </row>
    <row r="2381" spans="1:13" x14ac:dyDescent="0.25">
      <c r="A2381" t="s">
        <v>57</v>
      </c>
      <c r="B2381" s="25">
        <v>45394</v>
      </c>
      <c r="C2381" t="s">
        <v>257</v>
      </c>
      <c r="D2381" t="s">
        <v>32</v>
      </c>
      <c r="E2381" t="s">
        <v>27</v>
      </c>
      <c r="F2381" t="s">
        <v>258</v>
      </c>
      <c r="G2381" s="30">
        <v>4.2</v>
      </c>
      <c r="H2381" t="s">
        <v>317</v>
      </c>
      <c r="J2381" t="s">
        <v>15</v>
      </c>
      <c r="K2381" t="s">
        <v>307</v>
      </c>
      <c r="L2381" s="26">
        <v>19411000</v>
      </c>
      <c r="M2381">
        <v>286</v>
      </c>
    </row>
    <row r="2382" spans="1:13" x14ac:dyDescent="0.25">
      <c r="A2382" t="s">
        <v>54</v>
      </c>
      <c r="B2382" s="25">
        <v>45401</v>
      </c>
      <c r="C2382" t="s">
        <v>257</v>
      </c>
      <c r="D2382" t="s">
        <v>32</v>
      </c>
      <c r="E2382" t="s">
        <v>27</v>
      </c>
      <c r="G2382" s="30">
        <v>4.2</v>
      </c>
      <c r="H2382" t="s">
        <v>317</v>
      </c>
      <c r="J2382" t="s">
        <v>15</v>
      </c>
      <c r="K2382" t="s">
        <v>307</v>
      </c>
      <c r="L2382" s="26">
        <v>3112995</v>
      </c>
      <c r="M2382">
        <v>445</v>
      </c>
    </row>
    <row r="2383" spans="1:13" x14ac:dyDescent="0.25">
      <c r="A2383" t="s">
        <v>60</v>
      </c>
      <c r="B2383" s="25">
        <v>45380</v>
      </c>
      <c r="C2383" t="s">
        <v>257</v>
      </c>
      <c r="D2383" t="s">
        <v>32</v>
      </c>
      <c r="E2383" t="s">
        <v>27</v>
      </c>
      <c r="G2383" s="30">
        <v>4.2</v>
      </c>
      <c r="H2383" t="s">
        <v>317</v>
      </c>
      <c r="J2383" t="s">
        <v>15</v>
      </c>
      <c r="K2383" t="s">
        <v>307</v>
      </c>
      <c r="L2383" s="26">
        <v>11650625</v>
      </c>
      <c r="M2383">
        <v>908</v>
      </c>
    </row>
    <row r="2384" spans="1:13" x14ac:dyDescent="0.25">
      <c r="A2384" t="s">
        <v>92</v>
      </c>
      <c r="B2384" s="25">
        <v>45198</v>
      </c>
      <c r="C2384" t="s">
        <v>257</v>
      </c>
      <c r="D2384" t="s">
        <v>32</v>
      </c>
      <c r="E2384" t="s">
        <v>27</v>
      </c>
      <c r="G2384" s="30">
        <v>4.2</v>
      </c>
      <c r="H2384" t="s">
        <v>317</v>
      </c>
      <c r="J2384" t="s">
        <v>15</v>
      </c>
      <c r="K2384" t="s">
        <v>307</v>
      </c>
      <c r="L2384" s="26">
        <v>4378291.2</v>
      </c>
      <c r="M2384">
        <v>142</v>
      </c>
    </row>
    <row r="2385" spans="1:13" x14ac:dyDescent="0.25">
      <c r="A2385" t="s">
        <v>83</v>
      </c>
      <c r="B2385" s="25">
        <v>45468</v>
      </c>
      <c r="C2385" t="s">
        <v>257</v>
      </c>
      <c r="D2385" t="s">
        <v>32</v>
      </c>
      <c r="E2385" t="s">
        <v>27</v>
      </c>
      <c r="G2385" s="30">
        <v>4.2</v>
      </c>
      <c r="H2385" t="s">
        <v>317</v>
      </c>
      <c r="J2385" t="s">
        <v>15</v>
      </c>
      <c r="K2385" t="s">
        <v>307</v>
      </c>
      <c r="L2385" s="26">
        <v>6262110</v>
      </c>
      <c r="M2385">
        <v>186</v>
      </c>
    </row>
    <row r="2386" spans="1:13" x14ac:dyDescent="0.25">
      <c r="A2386" t="s">
        <v>89</v>
      </c>
      <c r="B2386" s="25">
        <v>45232</v>
      </c>
      <c r="C2386" t="s">
        <v>257</v>
      </c>
      <c r="D2386" t="s">
        <v>32</v>
      </c>
      <c r="E2386" t="s">
        <v>27</v>
      </c>
      <c r="G2386" s="30">
        <v>4.2</v>
      </c>
      <c r="H2386" t="s">
        <v>317</v>
      </c>
      <c r="J2386" t="s">
        <v>15</v>
      </c>
      <c r="K2386" t="s">
        <v>307</v>
      </c>
      <c r="L2386" s="26">
        <v>7763175</v>
      </c>
      <c r="M2386">
        <v>302</v>
      </c>
    </row>
    <row r="2387" spans="1:13" x14ac:dyDescent="0.25">
      <c r="A2387" t="s">
        <v>172</v>
      </c>
      <c r="B2387" s="25">
        <v>45485</v>
      </c>
      <c r="C2387" t="s">
        <v>257</v>
      </c>
      <c r="D2387" t="s">
        <v>32</v>
      </c>
      <c r="E2387" t="s">
        <v>27</v>
      </c>
      <c r="F2387" t="s">
        <v>258</v>
      </c>
      <c r="G2387" s="30">
        <v>4.3</v>
      </c>
      <c r="H2387" t="s">
        <v>317</v>
      </c>
      <c r="I2387">
        <v>4.3</v>
      </c>
      <c r="J2387" t="s">
        <v>228</v>
      </c>
      <c r="K2387" t="s">
        <v>314</v>
      </c>
      <c r="L2387" s="26">
        <v>2217200</v>
      </c>
      <c r="M2387">
        <v>1</v>
      </c>
    </row>
    <row r="2388" spans="1:13" x14ac:dyDescent="0.25">
      <c r="A2388" t="s">
        <v>164</v>
      </c>
      <c r="B2388" s="25">
        <v>45478</v>
      </c>
      <c r="C2388" t="s">
        <v>257</v>
      </c>
      <c r="D2388" t="s">
        <v>32</v>
      </c>
      <c r="E2388" t="s">
        <v>27</v>
      </c>
      <c r="F2388" t="s">
        <v>258</v>
      </c>
      <c r="G2388" s="30">
        <v>4.3</v>
      </c>
      <c r="H2388" t="s">
        <v>317</v>
      </c>
      <c r="I2388">
        <v>4.3</v>
      </c>
      <c r="J2388" t="s">
        <v>228</v>
      </c>
      <c r="K2388" t="s">
        <v>314</v>
      </c>
      <c r="L2388" s="26">
        <v>119710400</v>
      </c>
      <c r="M2388">
        <v>1</v>
      </c>
    </row>
    <row r="2389" spans="1:13" x14ac:dyDescent="0.25">
      <c r="A2389" t="s">
        <v>54</v>
      </c>
      <c r="B2389" s="25">
        <v>45401</v>
      </c>
      <c r="C2389" t="s">
        <v>257</v>
      </c>
      <c r="D2389" t="s">
        <v>32</v>
      </c>
      <c r="E2389" t="s">
        <v>27</v>
      </c>
      <c r="G2389" s="30">
        <v>4.3</v>
      </c>
      <c r="H2389" t="s">
        <v>317</v>
      </c>
      <c r="J2389" t="s">
        <v>15</v>
      </c>
      <c r="K2389" t="s">
        <v>307</v>
      </c>
      <c r="L2389" s="26">
        <v>4308465</v>
      </c>
      <c r="M2389">
        <v>530</v>
      </c>
    </row>
    <row r="2390" spans="1:13" x14ac:dyDescent="0.25">
      <c r="A2390" t="s">
        <v>205</v>
      </c>
      <c r="B2390" s="25">
        <v>45566</v>
      </c>
      <c r="C2390" t="s">
        <v>257</v>
      </c>
      <c r="D2390" t="s">
        <v>32</v>
      </c>
      <c r="E2390" t="s">
        <v>27</v>
      </c>
      <c r="G2390" s="30">
        <v>4.3</v>
      </c>
      <c r="H2390" t="s">
        <v>317</v>
      </c>
      <c r="J2390" t="s">
        <v>15</v>
      </c>
      <c r="K2390" t="s">
        <v>307</v>
      </c>
      <c r="L2390" s="26">
        <v>407740</v>
      </c>
      <c r="M2390">
        <v>175</v>
      </c>
    </row>
    <row r="2391" spans="1:13" x14ac:dyDescent="0.25">
      <c r="A2391" t="s">
        <v>63</v>
      </c>
      <c r="B2391" s="25">
        <v>45344</v>
      </c>
      <c r="C2391" t="s">
        <v>257</v>
      </c>
      <c r="D2391" t="s">
        <v>32</v>
      </c>
      <c r="E2391" t="s">
        <v>27</v>
      </c>
      <c r="F2391" t="s">
        <v>258</v>
      </c>
      <c r="G2391" s="30">
        <v>4.3</v>
      </c>
      <c r="H2391" t="s">
        <v>317</v>
      </c>
      <c r="J2391" t="s">
        <v>15</v>
      </c>
      <c r="K2391" t="s">
        <v>307</v>
      </c>
      <c r="L2391" s="26">
        <v>9905650</v>
      </c>
      <c r="M2391">
        <v>48</v>
      </c>
    </row>
    <row r="2392" spans="1:13" x14ac:dyDescent="0.25">
      <c r="A2392" t="s">
        <v>57</v>
      </c>
      <c r="B2392" s="25">
        <v>45394</v>
      </c>
      <c r="C2392" t="s">
        <v>257</v>
      </c>
      <c r="D2392" t="s">
        <v>32</v>
      </c>
      <c r="E2392" t="s">
        <v>27</v>
      </c>
      <c r="G2392" s="30">
        <v>4.3</v>
      </c>
      <c r="H2392" t="s">
        <v>317</v>
      </c>
      <c r="J2392" t="s">
        <v>15</v>
      </c>
      <c r="K2392" t="s">
        <v>307</v>
      </c>
      <c r="L2392" s="26">
        <v>4671800</v>
      </c>
      <c r="M2392">
        <v>502</v>
      </c>
    </row>
    <row r="2393" spans="1:13" x14ac:dyDescent="0.25">
      <c r="A2393" t="s">
        <v>54</v>
      </c>
      <c r="B2393" s="25">
        <v>45212</v>
      </c>
      <c r="C2393" t="s">
        <v>257</v>
      </c>
      <c r="D2393" t="s">
        <v>32</v>
      </c>
      <c r="E2393" t="s">
        <v>27</v>
      </c>
      <c r="F2393" t="s">
        <v>258</v>
      </c>
      <c r="G2393" s="30">
        <v>4.3</v>
      </c>
      <c r="H2393" t="s">
        <v>317</v>
      </c>
      <c r="J2393" t="s">
        <v>15</v>
      </c>
      <c r="K2393" t="s">
        <v>307</v>
      </c>
      <c r="L2393" s="26">
        <v>21590721</v>
      </c>
      <c r="M2393">
        <v>339</v>
      </c>
    </row>
    <row r="2394" spans="1:13" x14ac:dyDescent="0.25">
      <c r="A2394" t="s">
        <v>72</v>
      </c>
      <c r="B2394" s="25">
        <v>45288</v>
      </c>
      <c r="C2394" t="s">
        <v>257</v>
      </c>
      <c r="D2394" t="s">
        <v>32</v>
      </c>
      <c r="E2394" t="s">
        <v>27</v>
      </c>
      <c r="G2394" s="30">
        <v>4.3</v>
      </c>
      <c r="H2394" t="s">
        <v>317</v>
      </c>
      <c r="J2394" t="s">
        <v>15</v>
      </c>
      <c r="K2394" t="s">
        <v>307</v>
      </c>
      <c r="L2394" s="26">
        <v>454250</v>
      </c>
      <c r="M2394">
        <v>21</v>
      </c>
    </row>
    <row r="2395" spans="1:13" x14ac:dyDescent="0.25">
      <c r="A2395" t="s">
        <v>54</v>
      </c>
      <c r="B2395" s="25">
        <v>45212</v>
      </c>
      <c r="C2395" t="s">
        <v>257</v>
      </c>
      <c r="D2395" t="s">
        <v>32</v>
      </c>
      <c r="E2395" t="s">
        <v>27</v>
      </c>
      <c r="G2395" s="30">
        <v>4.3</v>
      </c>
      <c r="H2395" t="s">
        <v>317</v>
      </c>
      <c r="J2395" t="s">
        <v>15</v>
      </c>
      <c r="K2395" t="s">
        <v>307</v>
      </c>
      <c r="L2395" s="26">
        <v>2714616</v>
      </c>
      <c r="M2395">
        <v>462</v>
      </c>
    </row>
    <row r="2396" spans="1:13" x14ac:dyDescent="0.25">
      <c r="A2396" t="s">
        <v>30</v>
      </c>
      <c r="B2396" s="25">
        <v>45447</v>
      </c>
      <c r="C2396" t="s">
        <v>257</v>
      </c>
      <c r="D2396" t="s">
        <v>32</v>
      </c>
      <c r="E2396" t="s">
        <v>27</v>
      </c>
      <c r="F2396" t="s">
        <v>258</v>
      </c>
      <c r="G2396" s="30">
        <v>4.3</v>
      </c>
      <c r="H2396" t="s">
        <v>317</v>
      </c>
      <c r="J2396" t="s">
        <v>15</v>
      </c>
      <c r="K2396" t="s">
        <v>307</v>
      </c>
      <c r="L2396" s="26">
        <v>5414400</v>
      </c>
      <c r="M2396">
        <v>150</v>
      </c>
    </row>
    <row r="2397" spans="1:13" x14ac:dyDescent="0.25">
      <c r="A2397" t="s">
        <v>104</v>
      </c>
      <c r="B2397" s="25">
        <v>45041</v>
      </c>
      <c r="C2397" t="s">
        <v>257</v>
      </c>
      <c r="D2397" t="s">
        <v>32</v>
      </c>
      <c r="E2397" t="s">
        <v>27</v>
      </c>
      <c r="G2397" s="30">
        <v>4.3</v>
      </c>
      <c r="H2397" t="s">
        <v>317</v>
      </c>
      <c r="J2397" t="s">
        <v>15</v>
      </c>
      <c r="K2397" t="s">
        <v>307</v>
      </c>
      <c r="L2397" s="26">
        <v>504573.6</v>
      </c>
      <c r="M2397">
        <v>12</v>
      </c>
    </row>
    <row r="2398" spans="1:13" x14ac:dyDescent="0.25">
      <c r="A2398" t="s">
        <v>60</v>
      </c>
      <c r="B2398" s="25">
        <v>45380</v>
      </c>
      <c r="C2398" t="s">
        <v>257</v>
      </c>
      <c r="D2398" t="s">
        <v>32</v>
      </c>
      <c r="E2398" t="s">
        <v>27</v>
      </c>
      <c r="G2398" s="30">
        <v>4.3</v>
      </c>
      <c r="H2398" t="s">
        <v>317</v>
      </c>
      <c r="J2398" t="s">
        <v>15</v>
      </c>
      <c r="K2398" t="s">
        <v>307</v>
      </c>
      <c r="L2398" s="26">
        <v>10893750</v>
      </c>
      <c r="M2398">
        <v>1258</v>
      </c>
    </row>
    <row r="2399" spans="1:13" x14ac:dyDescent="0.25">
      <c r="A2399" t="s">
        <v>74</v>
      </c>
      <c r="B2399" s="25">
        <v>45275</v>
      </c>
      <c r="C2399" t="s">
        <v>257</v>
      </c>
      <c r="D2399" t="s">
        <v>32</v>
      </c>
      <c r="E2399" t="s">
        <v>27</v>
      </c>
      <c r="G2399" s="30">
        <v>4.3</v>
      </c>
      <c r="H2399" t="s">
        <v>317</v>
      </c>
      <c r="J2399" t="s">
        <v>15</v>
      </c>
      <c r="K2399" t="s">
        <v>307</v>
      </c>
      <c r="L2399" s="26">
        <v>10920400</v>
      </c>
      <c r="M2399">
        <v>481</v>
      </c>
    </row>
    <row r="2400" spans="1:13" x14ac:dyDescent="0.25">
      <c r="A2400" t="s">
        <v>63</v>
      </c>
      <c r="B2400" s="25">
        <v>45344</v>
      </c>
      <c r="C2400" t="s">
        <v>257</v>
      </c>
      <c r="D2400" t="s">
        <v>32</v>
      </c>
      <c r="E2400" t="s">
        <v>27</v>
      </c>
      <c r="G2400" s="30">
        <v>4.3</v>
      </c>
      <c r="H2400" t="s">
        <v>317</v>
      </c>
      <c r="J2400" t="s">
        <v>15</v>
      </c>
      <c r="K2400" t="s">
        <v>307</v>
      </c>
      <c r="L2400" s="26">
        <v>3094150</v>
      </c>
      <c r="M2400">
        <v>94</v>
      </c>
    </row>
    <row r="2401" spans="1:13" x14ac:dyDescent="0.25">
      <c r="A2401" t="s">
        <v>89</v>
      </c>
      <c r="B2401" s="25">
        <v>45232</v>
      </c>
      <c r="C2401" t="s">
        <v>257</v>
      </c>
      <c r="D2401" t="s">
        <v>32</v>
      </c>
      <c r="E2401" t="s">
        <v>27</v>
      </c>
      <c r="G2401" s="30">
        <v>4.3</v>
      </c>
      <c r="H2401" t="s">
        <v>317</v>
      </c>
      <c r="J2401" t="s">
        <v>15</v>
      </c>
      <c r="K2401" t="s">
        <v>307</v>
      </c>
      <c r="L2401" s="26">
        <v>5821875</v>
      </c>
      <c r="M2401">
        <v>281</v>
      </c>
    </row>
    <row r="2402" spans="1:13" x14ac:dyDescent="0.25">
      <c r="A2402" t="s">
        <v>92</v>
      </c>
      <c r="B2402" s="25">
        <v>45198</v>
      </c>
      <c r="C2402" t="s">
        <v>257</v>
      </c>
      <c r="D2402" t="s">
        <v>32</v>
      </c>
      <c r="E2402" t="s">
        <v>27</v>
      </c>
      <c r="G2402" s="30">
        <v>4.3</v>
      </c>
      <c r="H2402" t="s">
        <v>317</v>
      </c>
      <c r="J2402" t="s">
        <v>15</v>
      </c>
      <c r="K2402" t="s">
        <v>307</v>
      </c>
      <c r="L2402" s="26">
        <v>2584162.7999999998</v>
      </c>
      <c r="M2402">
        <v>75</v>
      </c>
    </row>
    <row r="2403" spans="1:13" x14ac:dyDescent="0.25">
      <c r="A2403" t="s">
        <v>172</v>
      </c>
      <c r="B2403" s="25">
        <v>45485</v>
      </c>
      <c r="C2403" t="s">
        <v>257</v>
      </c>
      <c r="D2403" t="s">
        <v>32</v>
      </c>
      <c r="E2403" t="s">
        <v>27</v>
      </c>
      <c r="F2403" t="s">
        <v>258</v>
      </c>
      <c r="G2403" s="30">
        <v>4.3</v>
      </c>
      <c r="H2403" t="s">
        <v>317</v>
      </c>
      <c r="J2403" t="s">
        <v>15</v>
      </c>
      <c r="K2403" t="s">
        <v>307</v>
      </c>
      <c r="L2403" s="26">
        <v>6032800</v>
      </c>
      <c r="M2403">
        <v>85</v>
      </c>
    </row>
    <row r="2404" spans="1:13" x14ac:dyDescent="0.25">
      <c r="A2404" t="s">
        <v>175</v>
      </c>
      <c r="B2404" s="25">
        <v>45503</v>
      </c>
      <c r="C2404" t="s">
        <v>257</v>
      </c>
      <c r="D2404" t="s">
        <v>32</v>
      </c>
      <c r="E2404" t="s">
        <v>27</v>
      </c>
      <c r="G2404" s="30">
        <v>4.3</v>
      </c>
      <c r="H2404" t="s">
        <v>317</v>
      </c>
      <c r="J2404" t="s">
        <v>15</v>
      </c>
      <c r="K2404" t="s">
        <v>307</v>
      </c>
      <c r="L2404" s="26">
        <v>22795</v>
      </c>
      <c r="M2404">
        <v>7</v>
      </c>
    </row>
    <row r="2405" spans="1:13" x14ac:dyDescent="0.25">
      <c r="A2405" t="s">
        <v>83</v>
      </c>
      <c r="B2405" s="25">
        <v>45252</v>
      </c>
      <c r="C2405" t="s">
        <v>257</v>
      </c>
      <c r="D2405" t="s">
        <v>32</v>
      </c>
      <c r="E2405" t="s">
        <v>27</v>
      </c>
      <c r="F2405" t="s">
        <v>258</v>
      </c>
      <c r="G2405" s="30">
        <v>4.3</v>
      </c>
      <c r="H2405" t="s">
        <v>317</v>
      </c>
      <c r="J2405" t="s">
        <v>15</v>
      </c>
      <c r="K2405" t="s">
        <v>307</v>
      </c>
      <c r="L2405" s="26">
        <v>17702300</v>
      </c>
      <c r="M2405">
        <v>225</v>
      </c>
    </row>
    <row r="2406" spans="1:13" x14ac:dyDescent="0.25">
      <c r="A2406" t="s">
        <v>83</v>
      </c>
      <c r="B2406" s="25">
        <v>45468</v>
      </c>
      <c r="C2406" t="s">
        <v>257</v>
      </c>
      <c r="D2406" t="s">
        <v>32</v>
      </c>
      <c r="E2406" t="s">
        <v>27</v>
      </c>
      <c r="G2406" s="30">
        <v>4.3</v>
      </c>
      <c r="H2406" t="s">
        <v>317</v>
      </c>
      <c r="J2406" t="s">
        <v>15</v>
      </c>
      <c r="K2406" t="s">
        <v>307</v>
      </c>
      <c r="L2406" s="26">
        <v>3818340</v>
      </c>
      <c r="M2406">
        <v>181</v>
      </c>
    </row>
    <row r="2407" spans="1:13" x14ac:dyDescent="0.25">
      <c r="A2407" t="s">
        <v>89</v>
      </c>
      <c r="B2407" s="25">
        <v>45232</v>
      </c>
      <c r="C2407" t="s">
        <v>257</v>
      </c>
      <c r="D2407" t="s">
        <v>32</v>
      </c>
      <c r="E2407" t="s">
        <v>27</v>
      </c>
      <c r="F2407" t="s">
        <v>258</v>
      </c>
      <c r="G2407" s="30">
        <v>4.3</v>
      </c>
      <c r="H2407" t="s">
        <v>317</v>
      </c>
      <c r="J2407" t="s">
        <v>15</v>
      </c>
      <c r="K2407" t="s">
        <v>307</v>
      </c>
      <c r="L2407" s="26">
        <v>11643075</v>
      </c>
      <c r="M2407">
        <v>146</v>
      </c>
    </row>
    <row r="2408" spans="1:13" x14ac:dyDescent="0.25">
      <c r="A2408" t="s">
        <v>77</v>
      </c>
      <c r="B2408" s="25">
        <v>45267</v>
      </c>
      <c r="C2408" t="s">
        <v>257</v>
      </c>
      <c r="D2408" t="s">
        <v>32</v>
      </c>
      <c r="E2408" t="s">
        <v>27</v>
      </c>
      <c r="G2408" s="30">
        <v>4.3</v>
      </c>
      <c r="H2408" t="s">
        <v>317</v>
      </c>
      <c r="J2408" t="s">
        <v>15</v>
      </c>
      <c r="K2408" t="s">
        <v>307</v>
      </c>
      <c r="L2408" s="26">
        <v>1356600</v>
      </c>
      <c r="M2408">
        <v>59</v>
      </c>
    </row>
    <row r="2409" spans="1:13" x14ac:dyDescent="0.25">
      <c r="A2409" t="s">
        <v>30</v>
      </c>
      <c r="B2409" s="25">
        <v>45447</v>
      </c>
      <c r="C2409" t="s">
        <v>257</v>
      </c>
      <c r="D2409" t="s">
        <v>32</v>
      </c>
      <c r="E2409" t="s">
        <v>27</v>
      </c>
      <c r="G2409" s="30">
        <v>4.3</v>
      </c>
      <c r="H2409" t="s">
        <v>317</v>
      </c>
      <c r="J2409" t="s">
        <v>15</v>
      </c>
      <c r="K2409" t="s">
        <v>307</v>
      </c>
      <c r="L2409" s="26">
        <v>1310100</v>
      </c>
      <c r="M2409">
        <v>285</v>
      </c>
    </row>
    <row r="2410" spans="1:13" x14ac:dyDescent="0.25">
      <c r="A2410" t="s">
        <v>211</v>
      </c>
      <c r="B2410" s="25">
        <v>45582</v>
      </c>
      <c r="C2410" t="s">
        <v>257</v>
      </c>
      <c r="D2410" t="s">
        <v>32</v>
      </c>
      <c r="E2410" t="s">
        <v>27</v>
      </c>
      <c r="G2410" s="30">
        <v>4.3</v>
      </c>
      <c r="H2410" t="s">
        <v>317</v>
      </c>
      <c r="J2410" t="s">
        <v>15</v>
      </c>
      <c r="K2410" t="s">
        <v>307</v>
      </c>
      <c r="L2410" s="26">
        <v>1874600</v>
      </c>
      <c r="M2410">
        <v>358</v>
      </c>
    </row>
    <row r="2411" spans="1:13" x14ac:dyDescent="0.25">
      <c r="A2411" t="s">
        <v>57</v>
      </c>
      <c r="B2411" s="25">
        <v>45394</v>
      </c>
      <c r="C2411" t="s">
        <v>257</v>
      </c>
      <c r="D2411" t="s">
        <v>32</v>
      </c>
      <c r="E2411" t="s">
        <v>27</v>
      </c>
      <c r="F2411" t="s">
        <v>258</v>
      </c>
      <c r="G2411" s="30">
        <v>4.3</v>
      </c>
      <c r="H2411" t="s">
        <v>317</v>
      </c>
      <c r="J2411" t="s">
        <v>15</v>
      </c>
      <c r="K2411" t="s">
        <v>307</v>
      </c>
      <c r="L2411" s="26">
        <v>21387350</v>
      </c>
      <c r="M2411">
        <v>347</v>
      </c>
    </row>
    <row r="2412" spans="1:13" x14ac:dyDescent="0.25">
      <c r="A2412" t="s">
        <v>164</v>
      </c>
      <c r="B2412" s="25">
        <v>45478</v>
      </c>
      <c r="C2412" t="s">
        <v>257</v>
      </c>
      <c r="D2412" t="s">
        <v>32</v>
      </c>
      <c r="E2412" t="s">
        <v>27</v>
      </c>
      <c r="G2412" s="30">
        <v>4.3</v>
      </c>
      <c r="H2412" t="s">
        <v>317</v>
      </c>
      <c r="J2412" t="s">
        <v>15</v>
      </c>
      <c r="K2412" t="s">
        <v>307</v>
      </c>
      <c r="L2412" s="26">
        <v>7649800</v>
      </c>
      <c r="M2412">
        <v>958</v>
      </c>
    </row>
    <row r="2413" spans="1:13" x14ac:dyDescent="0.25">
      <c r="A2413" t="s">
        <v>50</v>
      </c>
      <c r="B2413" s="25">
        <v>45408</v>
      </c>
      <c r="C2413" t="s">
        <v>257</v>
      </c>
      <c r="D2413" t="s">
        <v>32</v>
      </c>
      <c r="E2413" t="s">
        <v>27</v>
      </c>
      <c r="G2413" s="30">
        <v>4.3</v>
      </c>
      <c r="H2413" t="s">
        <v>317</v>
      </c>
      <c r="J2413" t="s">
        <v>15</v>
      </c>
      <c r="K2413" t="s">
        <v>307</v>
      </c>
      <c r="L2413" s="26">
        <v>10015000</v>
      </c>
      <c r="M2413">
        <v>1389</v>
      </c>
    </row>
    <row r="2414" spans="1:13" x14ac:dyDescent="0.25">
      <c r="A2414" t="s">
        <v>175</v>
      </c>
      <c r="B2414" s="25">
        <v>45503</v>
      </c>
      <c r="C2414" t="s">
        <v>257</v>
      </c>
      <c r="D2414" t="s">
        <v>32</v>
      </c>
      <c r="E2414" t="s">
        <v>27</v>
      </c>
      <c r="F2414" t="s">
        <v>258</v>
      </c>
      <c r="G2414" s="30">
        <v>4.3</v>
      </c>
      <c r="H2414" t="s">
        <v>317</v>
      </c>
      <c r="J2414" t="s">
        <v>15</v>
      </c>
      <c r="K2414" t="s">
        <v>307</v>
      </c>
      <c r="L2414" s="26">
        <v>14453</v>
      </c>
      <c r="M2414">
        <v>5</v>
      </c>
    </row>
    <row r="2415" spans="1:13" x14ac:dyDescent="0.25">
      <c r="A2415" t="s">
        <v>217</v>
      </c>
      <c r="B2415" s="25">
        <v>45595</v>
      </c>
      <c r="C2415" t="s">
        <v>257</v>
      </c>
      <c r="D2415" t="s">
        <v>32</v>
      </c>
      <c r="E2415" t="s">
        <v>27</v>
      </c>
      <c r="G2415" s="30">
        <v>4.3</v>
      </c>
      <c r="H2415" t="s">
        <v>317</v>
      </c>
      <c r="J2415" t="s">
        <v>15</v>
      </c>
      <c r="K2415" t="s">
        <v>307</v>
      </c>
      <c r="L2415" s="26">
        <v>7650</v>
      </c>
      <c r="M2415">
        <v>5</v>
      </c>
    </row>
    <row r="2416" spans="1:13" x14ac:dyDescent="0.25">
      <c r="A2416" t="s">
        <v>77</v>
      </c>
      <c r="B2416" s="25">
        <v>45267</v>
      </c>
      <c r="C2416" t="s">
        <v>257</v>
      </c>
      <c r="D2416" t="s">
        <v>32</v>
      </c>
      <c r="E2416" t="s">
        <v>27</v>
      </c>
      <c r="F2416" t="s">
        <v>258</v>
      </c>
      <c r="G2416" s="30">
        <v>4.3</v>
      </c>
      <c r="H2416" t="s">
        <v>317</v>
      </c>
      <c r="J2416" t="s">
        <v>15</v>
      </c>
      <c r="K2416" t="s">
        <v>307</v>
      </c>
      <c r="L2416" s="26">
        <v>1685600</v>
      </c>
      <c r="M2416">
        <v>25</v>
      </c>
    </row>
    <row r="2417" spans="1:13" x14ac:dyDescent="0.25">
      <c r="A2417" t="s">
        <v>86</v>
      </c>
      <c r="B2417" s="25">
        <v>45251</v>
      </c>
      <c r="C2417" t="s">
        <v>257</v>
      </c>
      <c r="D2417" t="s">
        <v>32</v>
      </c>
      <c r="E2417" t="s">
        <v>27</v>
      </c>
      <c r="F2417" t="s">
        <v>258</v>
      </c>
      <c r="G2417" s="30">
        <v>4.3</v>
      </c>
      <c r="H2417" t="s">
        <v>317</v>
      </c>
      <c r="J2417" t="s">
        <v>15</v>
      </c>
      <c r="K2417" t="s">
        <v>307</v>
      </c>
      <c r="L2417" s="26">
        <v>3723250</v>
      </c>
      <c r="M2417">
        <v>43</v>
      </c>
    </row>
    <row r="2418" spans="1:13" x14ac:dyDescent="0.25">
      <c r="A2418" t="s">
        <v>72</v>
      </c>
      <c r="B2418" s="25">
        <v>45288</v>
      </c>
      <c r="C2418" t="s">
        <v>257</v>
      </c>
      <c r="D2418" t="s">
        <v>32</v>
      </c>
      <c r="E2418" t="s">
        <v>27</v>
      </c>
      <c r="F2418" t="s">
        <v>258</v>
      </c>
      <c r="G2418" s="30">
        <v>4.3</v>
      </c>
      <c r="H2418" t="s">
        <v>317</v>
      </c>
      <c r="J2418" t="s">
        <v>15</v>
      </c>
      <c r="K2418" t="s">
        <v>307</v>
      </c>
      <c r="L2418" s="26">
        <v>749000</v>
      </c>
      <c r="M2418">
        <v>17</v>
      </c>
    </row>
    <row r="2419" spans="1:13" x14ac:dyDescent="0.25">
      <c r="A2419" t="s">
        <v>80</v>
      </c>
      <c r="B2419" s="25">
        <v>45260</v>
      </c>
      <c r="C2419" t="s">
        <v>257</v>
      </c>
      <c r="D2419" t="s">
        <v>32</v>
      </c>
      <c r="E2419" t="s">
        <v>27</v>
      </c>
      <c r="F2419" t="s">
        <v>258</v>
      </c>
      <c r="G2419" s="30">
        <v>4.3</v>
      </c>
      <c r="H2419" t="s">
        <v>317</v>
      </c>
      <c r="J2419" t="s">
        <v>15</v>
      </c>
      <c r="K2419" t="s">
        <v>307</v>
      </c>
      <c r="L2419" s="26">
        <v>9964800</v>
      </c>
      <c r="M2419">
        <v>49</v>
      </c>
    </row>
    <row r="2420" spans="1:13" x14ac:dyDescent="0.25">
      <c r="A2420" t="s">
        <v>217</v>
      </c>
      <c r="B2420" s="25">
        <v>45595</v>
      </c>
      <c r="C2420" t="s">
        <v>257</v>
      </c>
      <c r="D2420" t="s">
        <v>32</v>
      </c>
      <c r="E2420" t="s">
        <v>27</v>
      </c>
      <c r="F2420" t="s">
        <v>258</v>
      </c>
      <c r="G2420" s="30">
        <v>4.3</v>
      </c>
      <c r="H2420" t="s">
        <v>317</v>
      </c>
      <c r="J2420" t="s">
        <v>15</v>
      </c>
      <c r="K2420" t="s">
        <v>307</v>
      </c>
      <c r="L2420" s="26">
        <v>27927600</v>
      </c>
      <c r="M2420">
        <v>3</v>
      </c>
    </row>
    <row r="2421" spans="1:13" x14ac:dyDescent="0.25">
      <c r="A2421" t="s">
        <v>209</v>
      </c>
      <c r="B2421" s="25">
        <v>45572</v>
      </c>
      <c r="C2421" t="s">
        <v>257</v>
      </c>
      <c r="D2421" t="s">
        <v>32</v>
      </c>
      <c r="E2421" t="s">
        <v>27</v>
      </c>
      <c r="G2421" s="30">
        <v>4.3</v>
      </c>
      <c r="H2421" t="s">
        <v>317</v>
      </c>
      <c r="J2421" t="s">
        <v>15</v>
      </c>
      <c r="K2421" t="s">
        <v>307</v>
      </c>
      <c r="L2421" s="26">
        <v>320000</v>
      </c>
      <c r="M2421">
        <v>21</v>
      </c>
    </row>
    <row r="2422" spans="1:13" x14ac:dyDescent="0.25">
      <c r="A2422" t="s">
        <v>83</v>
      </c>
      <c r="B2422" s="25">
        <v>45468</v>
      </c>
      <c r="C2422" t="s">
        <v>257</v>
      </c>
      <c r="D2422" t="s">
        <v>32</v>
      </c>
      <c r="E2422" t="s">
        <v>27</v>
      </c>
      <c r="F2422" t="s">
        <v>258</v>
      </c>
      <c r="G2422" s="30">
        <v>4.3</v>
      </c>
      <c r="H2422" t="s">
        <v>317</v>
      </c>
      <c r="J2422" t="s">
        <v>15</v>
      </c>
      <c r="K2422" t="s">
        <v>307</v>
      </c>
      <c r="L2422" s="26">
        <v>67639050</v>
      </c>
      <c r="M2422">
        <v>166</v>
      </c>
    </row>
    <row r="2423" spans="1:13" x14ac:dyDescent="0.25">
      <c r="A2423" t="s">
        <v>209</v>
      </c>
      <c r="B2423" s="25">
        <v>45572</v>
      </c>
      <c r="C2423" t="s">
        <v>257</v>
      </c>
      <c r="D2423" t="s">
        <v>32</v>
      </c>
      <c r="E2423" t="s">
        <v>27</v>
      </c>
      <c r="F2423" t="s">
        <v>258</v>
      </c>
      <c r="G2423" s="30">
        <v>4.3</v>
      </c>
      <c r="H2423" t="s">
        <v>317</v>
      </c>
      <c r="J2423" t="s">
        <v>15</v>
      </c>
      <c r="K2423" t="s">
        <v>307</v>
      </c>
      <c r="L2423" s="26">
        <v>2983000</v>
      </c>
      <c r="M2423">
        <v>18</v>
      </c>
    </row>
    <row r="2424" spans="1:13" x14ac:dyDescent="0.25">
      <c r="A2424" t="s">
        <v>101</v>
      </c>
      <c r="B2424" s="25">
        <v>45079</v>
      </c>
      <c r="C2424" t="s">
        <v>257</v>
      </c>
      <c r="D2424" t="s">
        <v>32</v>
      </c>
      <c r="E2424" t="s">
        <v>27</v>
      </c>
      <c r="F2424" t="s">
        <v>258</v>
      </c>
      <c r="G2424" s="30">
        <v>4.3</v>
      </c>
      <c r="H2424" t="s">
        <v>317</v>
      </c>
      <c r="J2424" t="s">
        <v>15</v>
      </c>
      <c r="K2424" t="s">
        <v>307</v>
      </c>
      <c r="L2424" s="26">
        <v>1128127.5</v>
      </c>
      <c r="M2424">
        <v>7</v>
      </c>
    </row>
    <row r="2425" spans="1:13" x14ac:dyDescent="0.25">
      <c r="A2425" t="s">
        <v>172</v>
      </c>
      <c r="B2425" s="25">
        <v>45485</v>
      </c>
      <c r="C2425" t="s">
        <v>257</v>
      </c>
      <c r="D2425" t="s">
        <v>32</v>
      </c>
      <c r="E2425" t="s">
        <v>27</v>
      </c>
      <c r="G2425" s="30">
        <v>4.3</v>
      </c>
      <c r="H2425" t="s">
        <v>317</v>
      </c>
      <c r="J2425" t="s">
        <v>15</v>
      </c>
      <c r="K2425" t="s">
        <v>307</v>
      </c>
      <c r="L2425" s="26">
        <v>1711600</v>
      </c>
      <c r="M2425">
        <v>143</v>
      </c>
    </row>
    <row r="2426" spans="1:13" x14ac:dyDescent="0.25">
      <c r="A2426" t="s">
        <v>92</v>
      </c>
      <c r="B2426" s="25">
        <v>45198</v>
      </c>
      <c r="C2426" t="s">
        <v>257</v>
      </c>
      <c r="D2426" t="s">
        <v>32</v>
      </c>
      <c r="E2426" t="s">
        <v>27</v>
      </c>
      <c r="F2426" t="s">
        <v>258</v>
      </c>
      <c r="G2426" s="30">
        <v>4.3</v>
      </c>
      <c r="H2426" t="s">
        <v>317</v>
      </c>
      <c r="J2426" t="s">
        <v>15</v>
      </c>
      <c r="K2426" t="s">
        <v>307</v>
      </c>
      <c r="L2426" s="26">
        <v>31799988</v>
      </c>
      <c r="M2426">
        <v>74</v>
      </c>
    </row>
    <row r="2427" spans="1:13" x14ac:dyDescent="0.25">
      <c r="A2427" t="s">
        <v>205</v>
      </c>
      <c r="B2427" s="25">
        <v>45566</v>
      </c>
      <c r="C2427" t="s">
        <v>257</v>
      </c>
      <c r="D2427" t="s">
        <v>32</v>
      </c>
      <c r="E2427" t="s">
        <v>27</v>
      </c>
      <c r="F2427" t="s">
        <v>258</v>
      </c>
      <c r="G2427" s="30">
        <v>4.3</v>
      </c>
      <c r="H2427" t="s">
        <v>317</v>
      </c>
      <c r="J2427" t="s">
        <v>15</v>
      </c>
      <c r="K2427" t="s">
        <v>307</v>
      </c>
      <c r="L2427" s="26">
        <v>10572740</v>
      </c>
      <c r="M2427">
        <v>194</v>
      </c>
    </row>
    <row r="2428" spans="1:13" x14ac:dyDescent="0.25">
      <c r="A2428" t="s">
        <v>69</v>
      </c>
      <c r="B2428" s="25">
        <v>45328</v>
      </c>
      <c r="C2428" t="s">
        <v>257</v>
      </c>
      <c r="D2428" t="s">
        <v>32</v>
      </c>
      <c r="E2428" t="s">
        <v>27</v>
      </c>
      <c r="F2428" t="s">
        <v>258</v>
      </c>
      <c r="G2428" s="30">
        <v>4.3</v>
      </c>
      <c r="H2428" t="s">
        <v>317</v>
      </c>
      <c r="J2428" t="s">
        <v>15</v>
      </c>
      <c r="K2428" t="s">
        <v>307</v>
      </c>
      <c r="L2428" s="26">
        <v>26983360</v>
      </c>
      <c r="M2428">
        <v>154</v>
      </c>
    </row>
    <row r="2429" spans="1:13" x14ac:dyDescent="0.25">
      <c r="A2429" t="s">
        <v>164</v>
      </c>
      <c r="B2429" s="25">
        <v>45478</v>
      </c>
      <c r="C2429" t="s">
        <v>257</v>
      </c>
      <c r="D2429" t="s">
        <v>32</v>
      </c>
      <c r="E2429" t="s">
        <v>27</v>
      </c>
      <c r="F2429" t="s">
        <v>258</v>
      </c>
      <c r="G2429" s="30">
        <v>4.3</v>
      </c>
      <c r="H2429" t="s">
        <v>317</v>
      </c>
      <c r="J2429" t="s">
        <v>15</v>
      </c>
      <c r="K2429" t="s">
        <v>307</v>
      </c>
      <c r="L2429" s="26">
        <v>29769200</v>
      </c>
      <c r="M2429">
        <v>391</v>
      </c>
    </row>
    <row r="2430" spans="1:13" x14ac:dyDescent="0.25">
      <c r="A2430" t="s">
        <v>211</v>
      </c>
      <c r="B2430" s="25">
        <v>45582</v>
      </c>
      <c r="C2430" t="s">
        <v>257</v>
      </c>
      <c r="D2430" t="s">
        <v>32</v>
      </c>
      <c r="E2430" t="s">
        <v>27</v>
      </c>
      <c r="F2430" t="s">
        <v>258</v>
      </c>
      <c r="G2430" s="30">
        <v>4.3</v>
      </c>
      <c r="H2430" t="s">
        <v>317</v>
      </c>
      <c r="J2430" t="s">
        <v>15</v>
      </c>
      <c r="K2430" t="s">
        <v>307</v>
      </c>
      <c r="L2430" s="26">
        <v>10904600</v>
      </c>
      <c r="M2430">
        <v>186</v>
      </c>
    </row>
    <row r="2431" spans="1:13" x14ac:dyDescent="0.25">
      <c r="A2431" t="s">
        <v>54</v>
      </c>
      <c r="B2431" s="25">
        <v>45401</v>
      </c>
      <c r="C2431" t="s">
        <v>257</v>
      </c>
      <c r="D2431" t="s">
        <v>32</v>
      </c>
      <c r="E2431" t="s">
        <v>27</v>
      </c>
      <c r="F2431" t="s">
        <v>258</v>
      </c>
      <c r="G2431" s="30">
        <v>4.3</v>
      </c>
      <c r="H2431" t="s">
        <v>317</v>
      </c>
      <c r="J2431" t="s">
        <v>15</v>
      </c>
      <c r="K2431" t="s">
        <v>307</v>
      </c>
      <c r="L2431" s="26">
        <v>29915055</v>
      </c>
      <c r="M2431">
        <v>370</v>
      </c>
    </row>
    <row r="2432" spans="1:13" x14ac:dyDescent="0.25">
      <c r="A2432" t="s">
        <v>69</v>
      </c>
      <c r="B2432" s="25">
        <v>45328</v>
      </c>
      <c r="C2432" t="s">
        <v>257</v>
      </c>
      <c r="D2432" t="s">
        <v>32</v>
      </c>
      <c r="E2432" t="s">
        <v>27</v>
      </c>
      <c r="G2432" s="30">
        <v>4.3</v>
      </c>
      <c r="H2432" t="s">
        <v>317</v>
      </c>
      <c r="J2432" t="s">
        <v>15</v>
      </c>
      <c r="K2432" t="s">
        <v>307</v>
      </c>
      <c r="L2432" s="26">
        <v>3131505</v>
      </c>
      <c r="M2432">
        <v>303</v>
      </c>
    </row>
    <row r="2433" spans="1:13" x14ac:dyDescent="0.25">
      <c r="A2433" t="s">
        <v>50</v>
      </c>
      <c r="B2433" s="25">
        <v>45408</v>
      </c>
      <c r="C2433" t="s">
        <v>257</v>
      </c>
      <c r="D2433" t="s">
        <v>32</v>
      </c>
      <c r="E2433" t="s">
        <v>27</v>
      </c>
      <c r="F2433" t="s">
        <v>258</v>
      </c>
      <c r="G2433" s="30">
        <v>4.3</v>
      </c>
      <c r="H2433" t="s">
        <v>317</v>
      </c>
      <c r="J2433" t="s">
        <v>15</v>
      </c>
      <c r="K2433" t="s">
        <v>307</v>
      </c>
      <c r="L2433" s="26">
        <v>72260000</v>
      </c>
      <c r="M2433">
        <v>832</v>
      </c>
    </row>
    <row r="2434" spans="1:13" x14ac:dyDescent="0.25">
      <c r="A2434" t="s">
        <v>66</v>
      </c>
      <c r="B2434" s="25">
        <v>45335</v>
      </c>
      <c r="C2434" t="s">
        <v>257</v>
      </c>
      <c r="D2434" t="s">
        <v>32</v>
      </c>
      <c r="E2434" t="s">
        <v>27</v>
      </c>
      <c r="F2434" t="s">
        <v>258</v>
      </c>
      <c r="G2434" s="30">
        <v>4.3</v>
      </c>
      <c r="H2434" t="s">
        <v>317</v>
      </c>
      <c r="J2434" t="s">
        <v>15</v>
      </c>
      <c r="K2434" t="s">
        <v>307</v>
      </c>
      <c r="L2434" s="26">
        <v>27639000</v>
      </c>
      <c r="M2434">
        <v>544</v>
      </c>
    </row>
    <row r="2435" spans="1:13" x14ac:dyDescent="0.25">
      <c r="A2435" t="s">
        <v>104</v>
      </c>
      <c r="B2435" s="25">
        <v>45041</v>
      </c>
      <c r="C2435" t="s">
        <v>257</v>
      </c>
      <c r="D2435" t="s">
        <v>32</v>
      </c>
      <c r="E2435" t="s">
        <v>27</v>
      </c>
      <c r="F2435" t="s">
        <v>258</v>
      </c>
      <c r="G2435" s="30">
        <v>4.3</v>
      </c>
      <c r="H2435" t="s">
        <v>317</v>
      </c>
      <c r="J2435" t="s">
        <v>15</v>
      </c>
      <c r="K2435" t="s">
        <v>307</v>
      </c>
      <c r="L2435" s="26">
        <v>988227.6</v>
      </c>
      <c r="M2435">
        <v>19</v>
      </c>
    </row>
    <row r="2436" spans="1:13" x14ac:dyDescent="0.25">
      <c r="A2436" t="s">
        <v>86</v>
      </c>
      <c r="B2436" s="25">
        <v>45251</v>
      </c>
      <c r="C2436" t="s">
        <v>257</v>
      </c>
      <c r="D2436" t="s">
        <v>32</v>
      </c>
      <c r="E2436" t="s">
        <v>27</v>
      </c>
      <c r="G2436" s="30">
        <v>4.3</v>
      </c>
      <c r="H2436" t="s">
        <v>317</v>
      </c>
      <c r="J2436" t="s">
        <v>15</v>
      </c>
      <c r="K2436" t="s">
        <v>307</v>
      </c>
      <c r="L2436" s="26">
        <v>1929750</v>
      </c>
      <c r="M2436">
        <v>98</v>
      </c>
    </row>
    <row r="2437" spans="1:13" x14ac:dyDescent="0.25">
      <c r="A2437" t="s">
        <v>101</v>
      </c>
      <c r="B2437" s="25">
        <v>45079</v>
      </c>
      <c r="C2437" t="s">
        <v>257</v>
      </c>
      <c r="D2437" t="s">
        <v>32</v>
      </c>
      <c r="E2437" t="s">
        <v>27</v>
      </c>
      <c r="G2437" s="30">
        <v>4.3</v>
      </c>
      <c r="H2437" t="s">
        <v>317</v>
      </c>
      <c r="J2437" t="s">
        <v>15</v>
      </c>
      <c r="K2437" t="s">
        <v>307</v>
      </c>
      <c r="L2437" s="26">
        <v>109532.25</v>
      </c>
      <c r="M2437">
        <v>2</v>
      </c>
    </row>
    <row r="2438" spans="1:13" x14ac:dyDescent="0.25">
      <c r="A2438" t="s">
        <v>80</v>
      </c>
      <c r="B2438" s="25">
        <v>45260</v>
      </c>
      <c r="C2438" t="s">
        <v>257</v>
      </c>
      <c r="D2438" t="s">
        <v>32</v>
      </c>
      <c r="E2438" t="s">
        <v>27</v>
      </c>
      <c r="G2438" s="30">
        <v>4.3</v>
      </c>
      <c r="H2438" t="s">
        <v>317</v>
      </c>
      <c r="J2438" t="s">
        <v>15</v>
      </c>
      <c r="K2438" t="s">
        <v>307</v>
      </c>
      <c r="L2438" s="26">
        <v>8440200</v>
      </c>
      <c r="M2438">
        <v>58</v>
      </c>
    </row>
    <row r="2439" spans="1:13" x14ac:dyDescent="0.25">
      <c r="A2439" t="s">
        <v>83</v>
      </c>
      <c r="B2439" s="25">
        <v>45252</v>
      </c>
      <c r="C2439" t="s">
        <v>257</v>
      </c>
      <c r="D2439" t="s">
        <v>32</v>
      </c>
      <c r="E2439" t="s">
        <v>27</v>
      </c>
      <c r="G2439" s="30">
        <v>4.3</v>
      </c>
      <c r="H2439" t="s">
        <v>317</v>
      </c>
      <c r="J2439" t="s">
        <v>15</v>
      </c>
      <c r="K2439" t="s">
        <v>307</v>
      </c>
      <c r="L2439" s="26">
        <v>5572600</v>
      </c>
      <c r="M2439">
        <v>395</v>
      </c>
    </row>
    <row r="2440" spans="1:13" x14ac:dyDescent="0.25">
      <c r="A2440" t="s">
        <v>74</v>
      </c>
      <c r="B2440" s="25">
        <v>45275</v>
      </c>
      <c r="C2440" t="s">
        <v>257</v>
      </c>
      <c r="D2440" t="s">
        <v>32</v>
      </c>
      <c r="E2440" t="s">
        <v>27</v>
      </c>
      <c r="F2440" t="s">
        <v>258</v>
      </c>
      <c r="G2440" s="30">
        <v>4.3</v>
      </c>
      <c r="H2440" t="s">
        <v>317</v>
      </c>
      <c r="J2440" t="s">
        <v>15</v>
      </c>
      <c r="K2440" t="s">
        <v>307</v>
      </c>
      <c r="L2440" s="26">
        <v>220315850</v>
      </c>
      <c r="M2440">
        <v>300</v>
      </c>
    </row>
    <row r="2441" spans="1:13" x14ac:dyDescent="0.25">
      <c r="A2441" t="s">
        <v>60</v>
      </c>
      <c r="B2441" s="25">
        <v>45380</v>
      </c>
      <c r="C2441" t="s">
        <v>257</v>
      </c>
      <c r="D2441" t="s">
        <v>32</v>
      </c>
      <c r="E2441" t="s">
        <v>27</v>
      </c>
      <c r="F2441" t="s">
        <v>258</v>
      </c>
      <c r="G2441" s="30">
        <v>4.3</v>
      </c>
      <c r="H2441" t="s">
        <v>317</v>
      </c>
      <c r="J2441" t="s">
        <v>15</v>
      </c>
      <c r="K2441" t="s">
        <v>307</v>
      </c>
      <c r="L2441" s="26">
        <v>108276875</v>
      </c>
      <c r="M2441">
        <v>929</v>
      </c>
    </row>
    <row r="2442" spans="1:13" x14ac:dyDescent="0.25">
      <c r="A2442" t="s">
        <v>66</v>
      </c>
      <c r="B2442" s="25">
        <v>45335</v>
      </c>
      <c r="C2442" t="s">
        <v>257</v>
      </c>
      <c r="D2442" t="s">
        <v>32</v>
      </c>
      <c r="E2442" t="s">
        <v>27</v>
      </c>
      <c r="G2442" s="30">
        <v>4.3</v>
      </c>
      <c r="H2442" t="s">
        <v>317</v>
      </c>
      <c r="J2442" t="s">
        <v>15</v>
      </c>
      <c r="K2442" t="s">
        <v>307</v>
      </c>
      <c r="L2442" s="26">
        <v>8086500</v>
      </c>
      <c r="M2442">
        <v>683</v>
      </c>
    </row>
    <row r="2443" spans="1:13" x14ac:dyDescent="0.25">
      <c r="A2443" t="s">
        <v>172</v>
      </c>
      <c r="B2443" s="25">
        <v>45485</v>
      </c>
      <c r="C2443" t="s">
        <v>257</v>
      </c>
      <c r="D2443" t="s">
        <v>32</v>
      </c>
      <c r="E2443" t="s">
        <v>27</v>
      </c>
      <c r="F2443" t="s">
        <v>258</v>
      </c>
      <c r="G2443" s="30">
        <v>4.4000000000000004</v>
      </c>
      <c r="H2443" t="s">
        <v>317</v>
      </c>
      <c r="I2443">
        <v>4.4000000000000004</v>
      </c>
      <c r="J2443" t="s">
        <v>228</v>
      </c>
      <c r="K2443" t="s">
        <v>314</v>
      </c>
      <c r="L2443" s="26">
        <v>1039600</v>
      </c>
      <c r="M2443">
        <v>1</v>
      </c>
    </row>
    <row r="2444" spans="1:13" x14ac:dyDescent="0.25">
      <c r="A2444" t="s">
        <v>164</v>
      </c>
      <c r="B2444" s="25">
        <v>45478</v>
      </c>
      <c r="C2444" t="s">
        <v>257</v>
      </c>
      <c r="D2444" t="s">
        <v>32</v>
      </c>
      <c r="E2444" t="s">
        <v>27</v>
      </c>
      <c r="F2444" t="s">
        <v>258</v>
      </c>
      <c r="G2444" s="30">
        <v>4.4000000000000004</v>
      </c>
      <c r="H2444" t="s">
        <v>317</v>
      </c>
      <c r="I2444">
        <v>4.4000000000000004</v>
      </c>
      <c r="J2444" t="s">
        <v>228</v>
      </c>
      <c r="K2444" t="s">
        <v>314</v>
      </c>
      <c r="L2444" s="26">
        <v>885200</v>
      </c>
      <c r="M2444">
        <v>1</v>
      </c>
    </row>
    <row r="2445" spans="1:13" x14ac:dyDescent="0.25">
      <c r="A2445" t="s">
        <v>72</v>
      </c>
      <c r="B2445" s="25">
        <v>45288</v>
      </c>
      <c r="C2445" t="s">
        <v>257</v>
      </c>
      <c r="D2445" t="s">
        <v>32</v>
      </c>
      <c r="E2445" t="s">
        <v>27</v>
      </c>
      <c r="G2445" s="30">
        <v>4.4000000000000004</v>
      </c>
      <c r="H2445" t="s">
        <v>317</v>
      </c>
      <c r="J2445" t="s">
        <v>15</v>
      </c>
      <c r="K2445" t="s">
        <v>307</v>
      </c>
      <c r="L2445" s="26">
        <v>329500</v>
      </c>
      <c r="M2445">
        <v>17</v>
      </c>
    </row>
    <row r="2446" spans="1:13" x14ac:dyDescent="0.25">
      <c r="A2446" t="s">
        <v>66</v>
      </c>
      <c r="B2446" s="25">
        <v>45335</v>
      </c>
      <c r="C2446" t="s">
        <v>257</v>
      </c>
      <c r="D2446" t="s">
        <v>32</v>
      </c>
      <c r="E2446" t="s">
        <v>27</v>
      </c>
      <c r="G2446" s="30">
        <v>4.4000000000000004</v>
      </c>
      <c r="H2446" t="s">
        <v>317</v>
      </c>
      <c r="J2446" t="s">
        <v>15</v>
      </c>
      <c r="K2446" t="s">
        <v>307</v>
      </c>
      <c r="L2446" s="26">
        <v>5989500</v>
      </c>
      <c r="M2446">
        <v>740</v>
      </c>
    </row>
    <row r="2447" spans="1:13" x14ac:dyDescent="0.25">
      <c r="A2447" t="s">
        <v>30</v>
      </c>
      <c r="B2447" s="25">
        <v>45447</v>
      </c>
      <c r="C2447" t="s">
        <v>257</v>
      </c>
      <c r="D2447" t="s">
        <v>32</v>
      </c>
      <c r="E2447" t="s">
        <v>27</v>
      </c>
      <c r="F2447" t="s">
        <v>258</v>
      </c>
      <c r="G2447" s="30">
        <v>4.4000000000000004</v>
      </c>
      <c r="H2447" t="s">
        <v>317</v>
      </c>
      <c r="J2447" t="s">
        <v>15</v>
      </c>
      <c r="K2447" t="s">
        <v>307</v>
      </c>
      <c r="L2447" s="26">
        <v>4535700</v>
      </c>
      <c r="M2447">
        <v>173</v>
      </c>
    </row>
    <row r="2448" spans="1:13" x14ac:dyDescent="0.25">
      <c r="A2448" t="s">
        <v>54</v>
      </c>
      <c r="B2448" s="25">
        <v>45212</v>
      </c>
      <c r="C2448" t="s">
        <v>257</v>
      </c>
      <c r="D2448" t="s">
        <v>32</v>
      </c>
      <c r="E2448" t="s">
        <v>27</v>
      </c>
      <c r="F2448" t="s">
        <v>258</v>
      </c>
      <c r="G2448" s="30">
        <v>4.4000000000000004</v>
      </c>
      <c r="H2448" t="s">
        <v>317</v>
      </c>
      <c r="J2448" t="s">
        <v>15</v>
      </c>
      <c r="K2448" t="s">
        <v>307</v>
      </c>
      <c r="L2448" s="26">
        <v>12624363</v>
      </c>
      <c r="M2448">
        <v>303</v>
      </c>
    </row>
    <row r="2449" spans="1:13" x14ac:dyDescent="0.25">
      <c r="A2449" t="s">
        <v>83</v>
      </c>
      <c r="B2449" s="25">
        <v>45252</v>
      </c>
      <c r="C2449" t="s">
        <v>257</v>
      </c>
      <c r="D2449" t="s">
        <v>32</v>
      </c>
      <c r="E2449" t="s">
        <v>27</v>
      </c>
      <c r="F2449" t="s">
        <v>258</v>
      </c>
      <c r="G2449" s="30">
        <v>4.4000000000000004</v>
      </c>
      <c r="H2449" t="s">
        <v>317</v>
      </c>
      <c r="J2449" t="s">
        <v>15</v>
      </c>
      <c r="K2449" t="s">
        <v>307</v>
      </c>
      <c r="L2449" s="26">
        <v>59642000</v>
      </c>
      <c r="M2449">
        <v>210</v>
      </c>
    </row>
    <row r="2450" spans="1:13" x14ac:dyDescent="0.25">
      <c r="A2450" t="s">
        <v>54</v>
      </c>
      <c r="B2450" s="25">
        <v>45401</v>
      </c>
      <c r="C2450" t="s">
        <v>257</v>
      </c>
      <c r="D2450" t="s">
        <v>32</v>
      </c>
      <c r="E2450" t="s">
        <v>27</v>
      </c>
      <c r="F2450" t="s">
        <v>258</v>
      </c>
      <c r="G2450" s="30">
        <v>4.4000000000000004</v>
      </c>
      <c r="H2450" t="s">
        <v>317</v>
      </c>
      <c r="J2450" t="s">
        <v>15</v>
      </c>
      <c r="K2450" t="s">
        <v>307</v>
      </c>
      <c r="L2450" s="26">
        <v>38644650</v>
      </c>
      <c r="M2450">
        <v>335</v>
      </c>
    </row>
    <row r="2451" spans="1:13" x14ac:dyDescent="0.25">
      <c r="A2451" t="s">
        <v>74</v>
      </c>
      <c r="B2451" s="25">
        <v>45275</v>
      </c>
      <c r="C2451" t="s">
        <v>257</v>
      </c>
      <c r="D2451" t="s">
        <v>32</v>
      </c>
      <c r="E2451" t="s">
        <v>27</v>
      </c>
      <c r="F2451" t="s">
        <v>258</v>
      </c>
      <c r="G2451" s="30">
        <v>4.4000000000000004</v>
      </c>
      <c r="H2451" t="s">
        <v>317</v>
      </c>
      <c r="J2451" t="s">
        <v>15</v>
      </c>
      <c r="K2451" t="s">
        <v>307</v>
      </c>
      <c r="L2451" s="26">
        <v>26285550</v>
      </c>
      <c r="M2451">
        <v>288</v>
      </c>
    </row>
    <row r="2452" spans="1:13" x14ac:dyDescent="0.25">
      <c r="A2452" t="s">
        <v>63</v>
      </c>
      <c r="B2452" s="25">
        <v>45344</v>
      </c>
      <c r="C2452" t="s">
        <v>257</v>
      </c>
      <c r="D2452" t="s">
        <v>32</v>
      </c>
      <c r="E2452" t="s">
        <v>27</v>
      </c>
      <c r="F2452" t="s">
        <v>258</v>
      </c>
      <c r="G2452" s="30">
        <v>4.4000000000000004</v>
      </c>
      <c r="H2452" t="s">
        <v>317</v>
      </c>
      <c r="J2452" t="s">
        <v>15</v>
      </c>
      <c r="K2452" t="s">
        <v>307</v>
      </c>
      <c r="L2452" s="26">
        <v>5505250</v>
      </c>
      <c r="M2452">
        <v>53</v>
      </c>
    </row>
    <row r="2453" spans="1:13" x14ac:dyDescent="0.25">
      <c r="A2453" t="s">
        <v>80</v>
      </c>
      <c r="B2453" s="25">
        <v>45260</v>
      </c>
      <c r="C2453" t="s">
        <v>257</v>
      </c>
      <c r="D2453" t="s">
        <v>32</v>
      </c>
      <c r="E2453" t="s">
        <v>27</v>
      </c>
      <c r="G2453" s="30">
        <v>4.4000000000000004</v>
      </c>
      <c r="H2453" t="s">
        <v>317</v>
      </c>
      <c r="J2453" t="s">
        <v>15</v>
      </c>
      <c r="K2453" t="s">
        <v>307</v>
      </c>
      <c r="L2453" s="26">
        <v>2784600</v>
      </c>
      <c r="M2453">
        <v>72</v>
      </c>
    </row>
    <row r="2454" spans="1:13" x14ac:dyDescent="0.25">
      <c r="A2454" t="s">
        <v>80</v>
      </c>
      <c r="B2454" s="25">
        <v>45260</v>
      </c>
      <c r="C2454" t="s">
        <v>257</v>
      </c>
      <c r="D2454" t="s">
        <v>32</v>
      </c>
      <c r="E2454" t="s">
        <v>27</v>
      </c>
      <c r="F2454" t="s">
        <v>258</v>
      </c>
      <c r="G2454" s="30">
        <v>4.4000000000000004</v>
      </c>
      <c r="H2454" t="s">
        <v>317</v>
      </c>
      <c r="J2454" t="s">
        <v>15</v>
      </c>
      <c r="K2454" t="s">
        <v>307</v>
      </c>
      <c r="L2454" s="26">
        <v>21725100</v>
      </c>
      <c r="M2454">
        <v>75</v>
      </c>
    </row>
    <row r="2455" spans="1:13" x14ac:dyDescent="0.25">
      <c r="A2455" t="s">
        <v>50</v>
      </c>
      <c r="B2455" s="25">
        <v>45408</v>
      </c>
      <c r="C2455" t="s">
        <v>257</v>
      </c>
      <c r="D2455" t="s">
        <v>32</v>
      </c>
      <c r="E2455" t="s">
        <v>27</v>
      </c>
      <c r="G2455" s="30">
        <v>4.4000000000000004</v>
      </c>
      <c r="H2455" t="s">
        <v>317</v>
      </c>
      <c r="J2455" t="s">
        <v>15</v>
      </c>
      <c r="K2455" t="s">
        <v>307</v>
      </c>
      <c r="L2455" s="26">
        <v>9472500</v>
      </c>
      <c r="M2455">
        <v>1812</v>
      </c>
    </row>
    <row r="2456" spans="1:13" x14ac:dyDescent="0.25">
      <c r="A2456" t="s">
        <v>92</v>
      </c>
      <c r="B2456" s="25">
        <v>45198</v>
      </c>
      <c r="C2456" t="s">
        <v>257</v>
      </c>
      <c r="D2456" t="s">
        <v>32</v>
      </c>
      <c r="E2456" t="s">
        <v>27</v>
      </c>
      <c r="F2456" t="s">
        <v>258</v>
      </c>
      <c r="G2456" s="30">
        <v>4.4000000000000004</v>
      </c>
      <c r="H2456" t="s">
        <v>317</v>
      </c>
      <c r="J2456" t="s">
        <v>15</v>
      </c>
      <c r="K2456" t="s">
        <v>307</v>
      </c>
      <c r="L2456" s="26">
        <v>27401835.600000001</v>
      </c>
      <c r="M2456">
        <v>68</v>
      </c>
    </row>
    <row r="2457" spans="1:13" x14ac:dyDescent="0.25">
      <c r="A2457" t="s">
        <v>77</v>
      </c>
      <c r="B2457" s="25">
        <v>45267</v>
      </c>
      <c r="C2457" t="s">
        <v>257</v>
      </c>
      <c r="D2457" t="s">
        <v>32</v>
      </c>
      <c r="E2457" t="s">
        <v>27</v>
      </c>
      <c r="F2457" t="s">
        <v>258</v>
      </c>
      <c r="G2457" s="30">
        <v>4.4000000000000004</v>
      </c>
      <c r="H2457" t="s">
        <v>317</v>
      </c>
      <c r="J2457" t="s">
        <v>15</v>
      </c>
      <c r="K2457" t="s">
        <v>307</v>
      </c>
      <c r="L2457" s="26">
        <v>1544200</v>
      </c>
      <c r="M2457">
        <v>29</v>
      </c>
    </row>
    <row r="2458" spans="1:13" x14ac:dyDescent="0.25">
      <c r="A2458" t="s">
        <v>54</v>
      </c>
      <c r="B2458" s="25">
        <v>45401</v>
      </c>
      <c r="C2458" t="s">
        <v>257</v>
      </c>
      <c r="D2458" t="s">
        <v>32</v>
      </c>
      <c r="E2458" t="s">
        <v>27</v>
      </c>
      <c r="G2458" s="30">
        <v>4.4000000000000004</v>
      </c>
      <c r="H2458" t="s">
        <v>317</v>
      </c>
      <c r="J2458" t="s">
        <v>15</v>
      </c>
      <c r="K2458" t="s">
        <v>307</v>
      </c>
      <c r="L2458" s="26">
        <v>7845480</v>
      </c>
      <c r="M2458">
        <v>505</v>
      </c>
    </row>
    <row r="2459" spans="1:13" x14ac:dyDescent="0.25">
      <c r="A2459" t="s">
        <v>50</v>
      </c>
      <c r="B2459" s="25">
        <v>45408</v>
      </c>
      <c r="C2459" t="s">
        <v>257</v>
      </c>
      <c r="D2459" t="s">
        <v>32</v>
      </c>
      <c r="E2459" t="s">
        <v>27</v>
      </c>
      <c r="F2459" t="s">
        <v>258</v>
      </c>
      <c r="G2459" s="30">
        <v>4.4000000000000004</v>
      </c>
      <c r="H2459" t="s">
        <v>317</v>
      </c>
      <c r="J2459" t="s">
        <v>15</v>
      </c>
      <c r="K2459" t="s">
        <v>307</v>
      </c>
      <c r="L2459" s="26">
        <v>42717500</v>
      </c>
      <c r="M2459">
        <v>1065</v>
      </c>
    </row>
    <row r="2460" spans="1:13" x14ac:dyDescent="0.25">
      <c r="A2460" t="s">
        <v>92</v>
      </c>
      <c r="B2460" s="25">
        <v>45198</v>
      </c>
      <c r="C2460" t="s">
        <v>257</v>
      </c>
      <c r="D2460" t="s">
        <v>32</v>
      </c>
      <c r="E2460" t="s">
        <v>27</v>
      </c>
      <c r="G2460" s="30">
        <v>4.4000000000000004</v>
      </c>
      <c r="H2460" t="s">
        <v>317</v>
      </c>
      <c r="J2460" t="s">
        <v>15</v>
      </c>
      <c r="K2460" t="s">
        <v>307</v>
      </c>
      <c r="L2460" s="26">
        <v>4042857.6</v>
      </c>
      <c r="M2460">
        <v>87</v>
      </c>
    </row>
    <row r="2461" spans="1:13" x14ac:dyDescent="0.25">
      <c r="A2461" t="s">
        <v>89</v>
      </c>
      <c r="B2461" s="25">
        <v>45232</v>
      </c>
      <c r="C2461" t="s">
        <v>257</v>
      </c>
      <c r="D2461" t="s">
        <v>32</v>
      </c>
      <c r="E2461" t="s">
        <v>27</v>
      </c>
      <c r="F2461" t="s">
        <v>258</v>
      </c>
      <c r="G2461" s="30">
        <v>4.4000000000000004</v>
      </c>
      <c r="H2461" t="s">
        <v>317</v>
      </c>
      <c r="J2461" t="s">
        <v>15</v>
      </c>
      <c r="K2461" t="s">
        <v>307</v>
      </c>
      <c r="L2461" s="26">
        <v>9038925</v>
      </c>
      <c r="M2461">
        <v>120</v>
      </c>
    </row>
    <row r="2462" spans="1:13" x14ac:dyDescent="0.25">
      <c r="A2462" t="s">
        <v>104</v>
      </c>
      <c r="B2462" s="25">
        <v>45041</v>
      </c>
      <c r="C2462" t="s">
        <v>257</v>
      </c>
      <c r="D2462" t="s">
        <v>32</v>
      </c>
      <c r="E2462" t="s">
        <v>27</v>
      </c>
      <c r="F2462" t="s">
        <v>258</v>
      </c>
      <c r="G2462" s="30">
        <v>4.4000000000000004</v>
      </c>
      <c r="H2462" t="s">
        <v>317</v>
      </c>
      <c r="J2462" t="s">
        <v>15</v>
      </c>
      <c r="K2462" t="s">
        <v>307</v>
      </c>
      <c r="L2462" s="26">
        <v>1356019.2</v>
      </c>
      <c r="M2462">
        <v>25</v>
      </c>
    </row>
    <row r="2463" spans="1:13" x14ac:dyDescent="0.25">
      <c r="A2463" t="s">
        <v>86</v>
      </c>
      <c r="B2463" s="25">
        <v>45251</v>
      </c>
      <c r="C2463" t="s">
        <v>257</v>
      </c>
      <c r="D2463" t="s">
        <v>32</v>
      </c>
      <c r="E2463" t="s">
        <v>27</v>
      </c>
      <c r="G2463" s="30">
        <v>4.4000000000000004</v>
      </c>
      <c r="H2463" t="s">
        <v>317</v>
      </c>
      <c r="J2463" t="s">
        <v>15</v>
      </c>
      <c r="K2463" t="s">
        <v>307</v>
      </c>
      <c r="L2463" s="26">
        <v>3659500</v>
      </c>
      <c r="M2463">
        <v>70</v>
      </c>
    </row>
    <row r="2464" spans="1:13" x14ac:dyDescent="0.25">
      <c r="A2464" t="s">
        <v>60</v>
      </c>
      <c r="B2464" s="25">
        <v>45380</v>
      </c>
      <c r="C2464" t="s">
        <v>257</v>
      </c>
      <c r="D2464" t="s">
        <v>32</v>
      </c>
      <c r="E2464" t="s">
        <v>27</v>
      </c>
      <c r="F2464" t="s">
        <v>258</v>
      </c>
      <c r="G2464" s="30">
        <v>4.4000000000000004</v>
      </c>
      <c r="H2464" t="s">
        <v>317</v>
      </c>
      <c r="J2464" t="s">
        <v>15</v>
      </c>
      <c r="K2464" t="s">
        <v>307</v>
      </c>
      <c r="L2464" s="26">
        <v>46319000</v>
      </c>
      <c r="M2464">
        <v>577</v>
      </c>
    </row>
    <row r="2465" spans="1:13" x14ac:dyDescent="0.25">
      <c r="A2465" t="s">
        <v>66</v>
      </c>
      <c r="B2465" s="25">
        <v>45335</v>
      </c>
      <c r="C2465" t="s">
        <v>257</v>
      </c>
      <c r="D2465" t="s">
        <v>32</v>
      </c>
      <c r="E2465" t="s">
        <v>27</v>
      </c>
      <c r="F2465" t="s">
        <v>258</v>
      </c>
      <c r="G2465" s="30">
        <v>4.4000000000000004</v>
      </c>
      <c r="H2465" t="s">
        <v>317</v>
      </c>
      <c r="J2465" t="s">
        <v>15</v>
      </c>
      <c r="K2465" t="s">
        <v>307</v>
      </c>
      <c r="L2465" s="26">
        <v>42331500</v>
      </c>
      <c r="M2465">
        <v>561</v>
      </c>
    </row>
    <row r="2466" spans="1:13" x14ac:dyDescent="0.25">
      <c r="A2466" t="s">
        <v>101</v>
      </c>
      <c r="B2466" s="25">
        <v>45079</v>
      </c>
      <c r="C2466" t="s">
        <v>257</v>
      </c>
      <c r="D2466" t="s">
        <v>32</v>
      </c>
      <c r="E2466" t="s">
        <v>27</v>
      </c>
      <c r="F2466" t="s">
        <v>258</v>
      </c>
      <c r="G2466" s="30">
        <v>4.4000000000000004</v>
      </c>
      <c r="H2466" t="s">
        <v>317</v>
      </c>
      <c r="J2466" t="s">
        <v>15</v>
      </c>
      <c r="K2466" t="s">
        <v>307</v>
      </c>
      <c r="L2466" s="26">
        <v>379626.75</v>
      </c>
      <c r="M2466">
        <v>8</v>
      </c>
    </row>
    <row r="2467" spans="1:13" x14ac:dyDescent="0.25">
      <c r="A2467" t="s">
        <v>69</v>
      </c>
      <c r="B2467" s="25">
        <v>45328</v>
      </c>
      <c r="C2467" t="s">
        <v>257</v>
      </c>
      <c r="D2467" t="s">
        <v>32</v>
      </c>
      <c r="E2467" t="s">
        <v>27</v>
      </c>
      <c r="G2467" s="30">
        <v>4.4000000000000004</v>
      </c>
      <c r="H2467" t="s">
        <v>317</v>
      </c>
      <c r="J2467" t="s">
        <v>15</v>
      </c>
      <c r="K2467" t="s">
        <v>307</v>
      </c>
      <c r="L2467" s="26">
        <v>3961750</v>
      </c>
      <c r="M2467">
        <v>349</v>
      </c>
    </row>
    <row r="2468" spans="1:13" x14ac:dyDescent="0.25">
      <c r="A2468" t="s">
        <v>69</v>
      </c>
      <c r="B2468" s="25">
        <v>45328</v>
      </c>
      <c r="C2468" t="s">
        <v>257</v>
      </c>
      <c r="D2468" t="s">
        <v>32</v>
      </c>
      <c r="E2468" t="s">
        <v>27</v>
      </c>
      <c r="F2468" t="s">
        <v>258</v>
      </c>
      <c r="G2468" s="30">
        <v>4.4000000000000004</v>
      </c>
      <c r="H2468" t="s">
        <v>317</v>
      </c>
      <c r="J2468" t="s">
        <v>15</v>
      </c>
      <c r="K2468" t="s">
        <v>307</v>
      </c>
      <c r="L2468" s="26">
        <v>16127635</v>
      </c>
      <c r="M2468">
        <v>141</v>
      </c>
    </row>
    <row r="2469" spans="1:13" x14ac:dyDescent="0.25">
      <c r="A2469" t="s">
        <v>57</v>
      </c>
      <c r="B2469" s="25">
        <v>45394</v>
      </c>
      <c r="C2469" t="s">
        <v>257</v>
      </c>
      <c r="D2469" t="s">
        <v>32</v>
      </c>
      <c r="E2469" t="s">
        <v>27</v>
      </c>
      <c r="F2469" t="s">
        <v>258</v>
      </c>
      <c r="G2469" s="30">
        <v>4.4000000000000004</v>
      </c>
      <c r="H2469" t="s">
        <v>317</v>
      </c>
      <c r="J2469" t="s">
        <v>15</v>
      </c>
      <c r="K2469" t="s">
        <v>307</v>
      </c>
      <c r="L2469" s="26">
        <v>16125700</v>
      </c>
      <c r="M2469">
        <v>337</v>
      </c>
    </row>
    <row r="2470" spans="1:13" x14ac:dyDescent="0.25">
      <c r="A2470" t="s">
        <v>83</v>
      </c>
      <c r="B2470" s="25">
        <v>45468</v>
      </c>
      <c r="C2470" t="s">
        <v>257</v>
      </c>
      <c r="D2470" t="s">
        <v>32</v>
      </c>
      <c r="E2470" t="s">
        <v>27</v>
      </c>
      <c r="F2470" t="s">
        <v>258</v>
      </c>
      <c r="G2470" s="30">
        <v>4.4000000000000004</v>
      </c>
      <c r="H2470" t="s">
        <v>317</v>
      </c>
      <c r="J2470" t="s">
        <v>15</v>
      </c>
      <c r="K2470" t="s">
        <v>307</v>
      </c>
      <c r="L2470" s="26">
        <v>18606510</v>
      </c>
      <c r="M2470">
        <v>90</v>
      </c>
    </row>
    <row r="2471" spans="1:13" x14ac:dyDescent="0.25">
      <c r="A2471" t="s">
        <v>164</v>
      </c>
      <c r="B2471" s="25">
        <v>45478</v>
      </c>
      <c r="C2471" t="s">
        <v>257</v>
      </c>
      <c r="D2471" t="s">
        <v>32</v>
      </c>
      <c r="E2471" t="s">
        <v>27</v>
      </c>
      <c r="F2471" t="s">
        <v>258</v>
      </c>
      <c r="G2471" s="30">
        <v>4.4000000000000004</v>
      </c>
      <c r="H2471" t="s">
        <v>317</v>
      </c>
      <c r="J2471" t="s">
        <v>15</v>
      </c>
      <c r="K2471" t="s">
        <v>307</v>
      </c>
      <c r="L2471" s="26">
        <v>5002400</v>
      </c>
      <c r="M2471">
        <v>189</v>
      </c>
    </row>
    <row r="2472" spans="1:13" x14ac:dyDescent="0.25">
      <c r="A2472" t="s">
        <v>104</v>
      </c>
      <c r="B2472" s="25">
        <v>45041</v>
      </c>
      <c r="C2472" t="s">
        <v>257</v>
      </c>
      <c r="D2472" t="s">
        <v>32</v>
      </c>
      <c r="E2472" t="s">
        <v>27</v>
      </c>
      <c r="G2472" s="30">
        <v>4.4000000000000004</v>
      </c>
      <c r="H2472" t="s">
        <v>317</v>
      </c>
      <c r="J2472" t="s">
        <v>15</v>
      </c>
      <c r="K2472" t="s">
        <v>307</v>
      </c>
      <c r="L2472" s="26">
        <v>257829.6</v>
      </c>
      <c r="M2472">
        <v>14</v>
      </c>
    </row>
    <row r="2473" spans="1:13" x14ac:dyDescent="0.25">
      <c r="A2473" t="s">
        <v>164</v>
      </c>
      <c r="B2473" s="25">
        <v>45478</v>
      </c>
      <c r="C2473" t="s">
        <v>257</v>
      </c>
      <c r="D2473" t="s">
        <v>32</v>
      </c>
      <c r="E2473" t="s">
        <v>27</v>
      </c>
      <c r="G2473" s="30">
        <v>4.4000000000000004</v>
      </c>
      <c r="H2473" t="s">
        <v>317</v>
      </c>
      <c r="J2473" t="s">
        <v>15</v>
      </c>
      <c r="K2473" t="s">
        <v>307</v>
      </c>
      <c r="L2473" s="26">
        <v>2259200</v>
      </c>
      <c r="M2473">
        <v>512</v>
      </c>
    </row>
    <row r="2474" spans="1:13" x14ac:dyDescent="0.25">
      <c r="A2474" t="s">
        <v>211</v>
      </c>
      <c r="B2474" s="25">
        <v>45582</v>
      </c>
      <c r="C2474" t="s">
        <v>257</v>
      </c>
      <c r="D2474" t="s">
        <v>32</v>
      </c>
      <c r="E2474" t="s">
        <v>27</v>
      </c>
      <c r="F2474" t="s">
        <v>258</v>
      </c>
      <c r="G2474" s="30">
        <v>4.4000000000000004</v>
      </c>
      <c r="H2474" t="s">
        <v>317</v>
      </c>
      <c r="J2474" t="s">
        <v>15</v>
      </c>
      <c r="K2474" t="s">
        <v>307</v>
      </c>
      <c r="L2474" s="26">
        <v>26641650</v>
      </c>
      <c r="M2474">
        <v>232</v>
      </c>
    </row>
    <row r="2475" spans="1:13" x14ac:dyDescent="0.25">
      <c r="A2475" t="s">
        <v>86</v>
      </c>
      <c r="B2475" s="25">
        <v>45251</v>
      </c>
      <c r="C2475" t="s">
        <v>257</v>
      </c>
      <c r="D2475" t="s">
        <v>32</v>
      </c>
      <c r="E2475" t="s">
        <v>27</v>
      </c>
      <c r="F2475" t="s">
        <v>258</v>
      </c>
      <c r="G2475" s="30">
        <v>4.4000000000000004</v>
      </c>
      <c r="H2475" t="s">
        <v>317</v>
      </c>
      <c r="J2475" t="s">
        <v>15</v>
      </c>
      <c r="K2475" t="s">
        <v>307</v>
      </c>
      <c r="L2475" s="26">
        <v>3541250</v>
      </c>
      <c r="M2475">
        <v>27</v>
      </c>
    </row>
    <row r="2476" spans="1:13" x14ac:dyDescent="0.25">
      <c r="A2476" t="s">
        <v>217</v>
      </c>
      <c r="B2476" s="25">
        <v>45595</v>
      </c>
      <c r="C2476" t="s">
        <v>257</v>
      </c>
      <c r="D2476" t="s">
        <v>32</v>
      </c>
      <c r="E2476" t="s">
        <v>27</v>
      </c>
      <c r="F2476" t="s">
        <v>258</v>
      </c>
      <c r="G2476" s="30">
        <v>4.4000000000000004</v>
      </c>
      <c r="H2476" t="s">
        <v>317</v>
      </c>
      <c r="J2476" t="s">
        <v>15</v>
      </c>
      <c r="K2476" t="s">
        <v>307</v>
      </c>
      <c r="L2476" s="26">
        <v>9775</v>
      </c>
      <c r="M2476">
        <v>3</v>
      </c>
    </row>
    <row r="2477" spans="1:13" x14ac:dyDescent="0.25">
      <c r="A2477" t="s">
        <v>175</v>
      </c>
      <c r="B2477" s="25">
        <v>45503</v>
      </c>
      <c r="C2477" t="s">
        <v>257</v>
      </c>
      <c r="D2477" t="s">
        <v>32</v>
      </c>
      <c r="E2477" t="s">
        <v>27</v>
      </c>
      <c r="G2477" s="30">
        <v>4.4000000000000004</v>
      </c>
      <c r="H2477" t="s">
        <v>317</v>
      </c>
      <c r="J2477" t="s">
        <v>15</v>
      </c>
      <c r="K2477" t="s">
        <v>307</v>
      </c>
      <c r="L2477" s="26">
        <v>15617</v>
      </c>
      <c r="M2477">
        <v>11</v>
      </c>
    </row>
    <row r="2478" spans="1:13" x14ac:dyDescent="0.25">
      <c r="A2478" t="s">
        <v>205</v>
      </c>
      <c r="B2478" s="25">
        <v>45566</v>
      </c>
      <c r="C2478" t="s">
        <v>257</v>
      </c>
      <c r="D2478" t="s">
        <v>32</v>
      </c>
      <c r="E2478" t="s">
        <v>27</v>
      </c>
      <c r="F2478" t="s">
        <v>258</v>
      </c>
      <c r="G2478" s="30">
        <v>4.4000000000000004</v>
      </c>
      <c r="H2478" t="s">
        <v>317</v>
      </c>
      <c r="J2478" t="s">
        <v>15</v>
      </c>
      <c r="K2478" t="s">
        <v>307</v>
      </c>
      <c r="L2478" s="26">
        <v>7850515</v>
      </c>
      <c r="M2478">
        <v>222</v>
      </c>
    </row>
    <row r="2479" spans="1:13" x14ac:dyDescent="0.25">
      <c r="A2479" t="s">
        <v>209</v>
      </c>
      <c r="B2479" s="25">
        <v>45572</v>
      </c>
      <c r="C2479" t="s">
        <v>257</v>
      </c>
      <c r="D2479" t="s">
        <v>32</v>
      </c>
      <c r="E2479" t="s">
        <v>27</v>
      </c>
      <c r="F2479" t="s">
        <v>258</v>
      </c>
      <c r="G2479" s="30">
        <v>4.4000000000000004</v>
      </c>
      <c r="H2479" t="s">
        <v>317</v>
      </c>
      <c r="J2479" t="s">
        <v>15</v>
      </c>
      <c r="K2479" t="s">
        <v>307</v>
      </c>
      <c r="L2479" s="26">
        <v>17857000</v>
      </c>
      <c r="M2479">
        <v>21</v>
      </c>
    </row>
    <row r="2480" spans="1:13" x14ac:dyDescent="0.25">
      <c r="A2480" t="s">
        <v>72</v>
      </c>
      <c r="B2480" s="25">
        <v>45288</v>
      </c>
      <c r="C2480" t="s">
        <v>257</v>
      </c>
      <c r="D2480" t="s">
        <v>32</v>
      </c>
      <c r="E2480" t="s">
        <v>27</v>
      </c>
      <c r="F2480" t="s">
        <v>258</v>
      </c>
      <c r="G2480" s="30">
        <v>4.4000000000000004</v>
      </c>
      <c r="H2480" t="s">
        <v>317</v>
      </c>
      <c r="J2480" t="s">
        <v>15</v>
      </c>
      <c r="K2480" t="s">
        <v>307</v>
      </c>
      <c r="L2480" s="26">
        <v>1114000</v>
      </c>
      <c r="M2480">
        <v>17</v>
      </c>
    </row>
    <row r="2481" spans="1:13" x14ac:dyDescent="0.25">
      <c r="A2481" t="s">
        <v>57</v>
      </c>
      <c r="B2481" s="25">
        <v>45394</v>
      </c>
      <c r="C2481" t="s">
        <v>257</v>
      </c>
      <c r="D2481" t="s">
        <v>32</v>
      </c>
      <c r="E2481" t="s">
        <v>27</v>
      </c>
      <c r="G2481" s="30">
        <v>4.4000000000000004</v>
      </c>
      <c r="H2481" t="s">
        <v>317</v>
      </c>
      <c r="J2481" t="s">
        <v>15</v>
      </c>
      <c r="K2481" t="s">
        <v>307</v>
      </c>
      <c r="L2481" s="26">
        <v>3360500</v>
      </c>
      <c r="M2481">
        <v>435</v>
      </c>
    </row>
    <row r="2482" spans="1:13" x14ac:dyDescent="0.25">
      <c r="A2482" t="s">
        <v>74</v>
      </c>
      <c r="B2482" s="25">
        <v>45275</v>
      </c>
      <c r="C2482" t="s">
        <v>257</v>
      </c>
      <c r="D2482" t="s">
        <v>32</v>
      </c>
      <c r="E2482" t="s">
        <v>27</v>
      </c>
      <c r="G2482" s="30">
        <v>4.4000000000000004</v>
      </c>
      <c r="H2482" t="s">
        <v>317</v>
      </c>
      <c r="J2482" t="s">
        <v>15</v>
      </c>
      <c r="K2482" t="s">
        <v>307</v>
      </c>
      <c r="L2482" s="26">
        <v>9898050</v>
      </c>
      <c r="M2482">
        <v>451</v>
      </c>
    </row>
    <row r="2483" spans="1:13" x14ac:dyDescent="0.25">
      <c r="A2483" t="s">
        <v>175</v>
      </c>
      <c r="B2483" s="25">
        <v>45503</v>
      </c>
      <c r="C2483" t="s">
        <v>257</v>
      </c>
      <c r="D2483" t="s">
        <v>32</v>
      </c>
      <c r="E2483" t="s">
        <v>27</v>
      </c>
      <c r="F2483" t="s">
        <v>258</v>
      </c>
      <c r="G2483" s="30">
        <v>4.4000000000000004</v>
      </c>
      <c r="H2483" t="s">
        <v>317</v>
      </c>
      <c r="J2483" t="s">
        <v>15</v>
      </c>
      <c r="K2483" t="s">
        <v>307</v>
      </c>
      <c r="L2483" s="26">
        <v>970</v>
      </c>
      <c r="M2483">
        <v>1</v>
      </c>
    </row>
    <row r="2484" spans="1:13" x14ac:dyDescent="0.25">
      <c r="A2484" t="s">
        <v>54</v>
      </c>
      <c r="B2484" s="25">
        <v>45212</v>
      </c>
      <c r="C2484" t="s">
        <v>257</v>
      </c>
      <c r="D2484" t="s">
        <v>32</v>
      </c>
      <c r="E2484" t="s">
        <v>27</v>
      </c>
      <c r="G2484" s="30">
        <v>4.4000000000000004</v>
      </c>
      <c r="H2484" t="s">
        <v>317</v>
      </c>
      <c r="J2484" t="s">
        <v>15</v>
      </c>
      <c r="K2484" t="s">
        <v>307</v>
      </c>
      <c r="L2484" s="26">
        <v>2312352</v>
      </c>
      <c r="M2484">
        <v>411</v>
      </c>
    </row>
    <row r="2485" spans="1:13" x14ac:dyDescent="0.25">
      <c r="A2485" t="s">
        <v>211</v>
      </c>
      <c r="B2485" s="25">
        <v>45582</v>
      </c>
      <c r="C2485" t="s">
        <v>257</v>
      </c>
      <c r="D2485" t="s">
        <v>32</v>
      </c>
      <c r="E2485" t="s">
        <v>27</v>
      </c>
      <c r="G2485" s="30">
        <v>4.4000000000000004</v>
      </c>
      <c r="H2485" t="s">
        <v>317</v>
      </c>
      <c r="J2485" t="s">
        <v>15</v>
      </c>
      <c r="K2485" t="s">
        <v>307</v>
      </c>
      <c r="L2485" s="26">
        <v>1138550</v>
      </c>
      <c r="M2485">
        <v>410</v>
      </c>
    </row>
    <row r="2486" spans="1:13" x14ac:dyDescent="0.25">
      <c r="A2486" t="s">
        <v>172</v>
      </c>
      <c r="B2486" s="25">
        <v>45485</v>
      </c>
      <c r="C2486" t="s">
        <v>257</v>
      </c>
      <c r="D2486" t="s">
        <v>32</v>
      </c>
      <c r="E2486" t="s">
        <v>27</v>
      </c>
      <c r="F2486" t="s">
        <v>258</v>
      </c>
      <c r="G2486" s="30">
        <v>4.4000000000000004</v>
      </c>
      <c r="H2486" t="s">
        <v>317</v>
      </c>
      <c r="J2486" t="s">
        <v>15</v>
      </c>
      <c r="K2486" t="s">
        <v>307</v>
      </c>
      <c r="L2486" s="26">
        <v>8622400</v>
      </c>
      <c r="M2486">
        <v>47</v>
      </c>
    </row>
    <row r="2487" spans="1:13" x14ac:dyDescent="0.25">
      <c r="A2487" t="s">
        <v>77</v>
      </c>
      <c r="B2487" s="25">
        <v>45267</v>
      </c>
      <c r="C2487" t="s">
        <v>257</v>
      </c>
      <c r="D2487" t="s">
        <v>32</v>
      </c>
      <c r="E2487" t="s">
        <v>27</v>
      </c>
      <c r="G2487" s="30">
        <v>4.4000000000000004</v>
      </c>
      <c r="H2487" t="s">
        <v>317</v>
      </c>
      <c r="J2487" t="s">
        <v>15</v>
      </c>
      <c r="K2487" t="s">
        <v>307</v>
      </c>
      <c r="L2487" s="26">
        <v>834400</v>
      </c>
      <c r="M2487">
        <v>41</v>
      </c>
    </row>
    <row r="2488" spans="1:13" x14ac:dyDescent="0.25">
      <c r="A2488" t="s">
        <v>83</v>
      </c>
      <c r="B2488" s="25">
        <v>45252</v>
      </c>
      <c r="C2488" t="s">
        <v>257</v>
      </c>
      <c r="D2488" t="s">
        <v>32</v>
      </c>
      <c r="E2488" t="s">
        <v>27</v>
      </c>
      <c r="G2488" s="30">
        <v>4.4000000000000004</v>
      </c>
      <c r="H2488" t="s">
        <v>317</v>
      </c>
      <c r="J2488" t="s">
        <v>15</v>
      </c>
      <c r="K2488" t="s">
        <v>307</v>
      </c>
      <c r="L2488" s="26">
        <v>6715500</v>
      </c>
      <c r="M2488">
        <v>323</v>
      </c>
    </row>
    <row r="2489" spans="1:13" x14ac:dyDescent="0.25">
      <c r="A2489" t="s">
        <v>209</v>
      </c>
      <c r="B2489" s="25">
        <v>45572</v>
      </c>
      <c r="C2489" t="s">
        <v>257</v>
      </c>
      <c r="D2489" t="s">
        <v>32</v>
      </c>
      <c r="E2489" t="s">
        <v>27</v>
      </c>
      <c r="G2489" s="30">
        <v>4.4000000000000004</v>
      </c>
      <c r="H2489" t="s">
        <v>317</v>
      </c>
      <c r="J2489" t="s">
        <v>15</v>
      </c>
      <c r="K2489" t="s">
        <v>307</v>
      </c>
      <c r="L2489" s="26">
        <v>316000</v>
      </c>
      <c r="M2489">
        <v>23</v>
      </c>
    </row>
    <row r="2490" spans="1:13" x14ac:dyDescent="0.25">
      <c r="A2490" t="s">
        <v>63</v>
      </c>
      <c r="B2490" s="25">
        <v>45344</v>
      </c>
      <c r="C2490" t="s">
        <v>257</v>
      </c>
      <c r="D2490" t="s">
        <v>32</v>
      </c>
      <c r="E2490" t="s">
        <v>27</v>
      </c>
      <c r="G2490" s="30">
        <v>4.4000000000000004</v>
      </c>
      <c r="H2490" t="s">
        <v>317</v>
      </c>
      <c r="J2490" t="s">
        <v>15</v>
      </c>
      <c r="K2490" t="s">
        <v>307</v>
      </c>
      <c r="L2490" s="26">
        <v>1854400</v>
      </c>
      <c r="M2490">
        <v>58</v>
      </c>
    </row>
    <row r="2491" spans="1:13" x14ac:dyDescent="0.25">
      <c r="A2491" t="s">
        <v>89</v>
      </c>
      <c r="B2491" s="25">
        <v>45232</v>
      </c>
      <c r="C2491" t="s">
        <v>257</v>
      </c>
      <c r="D2491" t="s">
        <v>32</v>
      </c>
      <c r="E2491" t="s">
        <v>27</v>
      </c>
      <c r="G2491" s="30">
        <v>4.4000000000000004</v>
      </c>
      <c r="H2491" t="s">
        <v>317</v>
      </c>
      <c r="J2491" t="s">
        <v>15</v>
      </c>
      <c r="K2491" t="s">
        <v>307</v>
      </c>
      <c r="L2491" s="26">
        <v>2748600</v>
      </c>
      <c r="M2491">
        <v>170</v>
      </c>
    </row>
    <row r="2492" spans="1:13" x14ac:dyDescent="0.25">
      <c r="A2492" t="s">
        <v>205</v>
      </c>
      <c r="B2492" s="25">
        <v>45566</v>
      </c>
      <c r="C2492" t="s">
        <v>257</v>
      </c>
      <c r="D2492" t="s">
        <v>32</v>
      </c>
      <c r="E2492" t="s">
        <v>27</v>
      </c>
      <c r="G2492" s="30">
        <v>4.4000000000000004</v>
      </c>
      <c r="H2492" t="s">
        <v>317</v>
      </c>
      <c r="J2492" t="s">
        <v>15</v>
      </c>
      <c r="K2492" t="s">
        <v>307</v>
      </c>
      <c r="L2492" s="26">
        <v>534090</v>
      </c>
      <c r="M2492">
        <v>219</v>
      </c>
    </row>
    <row r="2493" spans="1:13" x14ac:dyDescent="0.25">
      <c r="A2493" t="s">
        <v>217</v>
      </c>
      <c r="B2493" s="25">
        <v>45595</v>
      </c>
      <c r="C2493" t="s">
        <v>257</v>
      </c>
      <c r="D2493" t="s">
        <v>32</v>
      </c>
      <c r="E2493" t="s">
        <v>27</v>
      </c>
      <c r="G2493" s="30">
        <v>4.4000000000000004</v>
      </c>
      <c r="H2493" t="s">
        <v>317</v>
      </c>
      <c r="J2493" t="s">
        <v>15</v>
      </c>
      <c r="K2493" t="s">
        <v>307</v>
      </c>
      <c r="L2493" s="26">
        <v>98600</v>
      </c>
      <c r="M2493">
        <v>6</v>
      </c>
    </row>
    <row r="2494" spans="1:13" x14ac:dyDescent="0.25">
      <c r="A2494" t="s">
        <v>60</v>
      </c>
      <c r="B2494" s="25">
        <v>45380</v>
      </c>
      <c r="C2494" t="s">
        <v>257</v>
      </c>
      <c r="D2494" t="s">
        <v>32</v>
      </c>
      <c r="E2494" t="s">
        <v>27</v>
      </c>
      <c r="G2494" s="30">
        <v>4.4000000000000004</v>
      </c>
      <c r="H2494" t="s">
        <v>317</v>
      </c>
      <c r="J2494" t="s">
        <v>15</v>
      </c>
      <c r="K2494" t="s">
        <v>307</v>
      </c>
      <c r="L2494" s="26">
        <v>5884375</v>
      </c>
      <c r="M2494">
        <v>766</v>
      </c>
    </row>
    <row r="2495" spans="1:13" x14ac:dyDescent="0.25">
      <c r="A2495" t="s">
        <v>30</v>
      </c>
      <c r="B2495" s="25">
        <v>45447</v>
      </c>
      <c r="C2495" t="s">
        <v>257</v>
      </c>
      <c r="D2495" t="s">
        <v>32</v>
      </c>
      <c r="E2495" t="s">
        <v>27</v>
      </c>
      <c r="G2495" s="30">
        <v>4.4000000000000004</v>
      </c>
      <c r="H2495" t="s">
        <v>317</v>
      </c>
      <c r="J2495" t="s">
        <v>15</v>
      </c>
      <c r="K2495" t="s">
        <v>307</v>
      </c>
      <c r="L2495" s="26">
        <v>1186500</v>
      </c>
      <c r="M2495">
        <v>344</v>
      </c>
    </row>
    <row r="2496" spans="1:13" x14ac:dyDescent="0.25">
      <c r="A2496" t="s">
        <v>83</v>
      </c>
      <c r="B2496" s="25">
        <v>45468</v>
      </c>
      <c r="C2496" t="s">
        <v>257</v>
      </c>
      <c r="D2496" t="s">
        <v>32</v>
      </c>
      <c r="E2496" t="s">
        <v>27</v>
      </c>
      <c r="G2496" s="30">
        <v>4.4000000000000004</v>
      </c>
      <c r="H2496" t="s">
        <v>317</v>
      </c>
      <c r="J2496" t="s">
        <v>15</v>
      </c>
      <c r="K2496" t="s">
        <v>307</v>
      </c>
      <c r="L2496" s="26">
        <v>2005560</v>
      </c>
      <c r="M2496">
        <v>127</v>
      </c>
    </row>
    <row r="2497" spans="1:13" x14ac:dyDescent="0.25">
      <c r="A2497" t="s">
        <v>101</v>
      </c>
      <c r="B2497" s="25">
        <v>45079</v>
      </c>
      <c r="C2497" t="s">
        <v>257</v>
      </c>
      <c r="D2497" t="s">
        <v>32</v>
      </c>
      <c r="E2497" t="s">
        <v>27</v>
      </c>
      <c r="G2497" s="30">
        <v>4.4000000000000004</v>
      </c>
      <c r="H2497" t="s">
        <v>317</v>
      </c>
      <c r="J2497" t="s">
        <v>15</v>
      </c>
      <c r="K2497" t="s">
        <v>307</v>
      </c>
      <c r="L2497" s="26">
        <v>69619.5</v>
      </c>
      <c r="M2497">
        <v>5</v>
      </c>
    </row>
    <row r="2498" spans="1:13" x14ac:dyDescent="0.25">
      <c r="A2498" t="s">
        <v>172</v>
      </c>
      <c r="B2498" s="25">
        <v>45485</v>
      </c>
      <c r="C2498" t="s">
        <v>257</v>
      </c>
      <c r="D2498" t="s">
        <v>32</v>
      </c>
      <c r="E2498" t="s">
        <v>27</v>
      </c>
      <c r="G2498" s="30">
        <v>4.4000000000000004</v>
      </c>
      <c r="H2498" t="s">
        <v>317</v>
      </c>
      <c r="J2498" t="s">
        <v>15</v>
      </c>
      <c r="K2498" t="s">
        <v>307</v>
      </c>
      <c r="L2498" s="26">
        <v>271200</v>
      </c>
      <c r="M2498">
        <v>58</v>
      </c>
    </row>
    <row r="2499" spans="1:13" x14ac:dyDescent="0.25">
      <c r="A2499" t="s">
        <v>164</v>
      </c>
      <c r="B2499" s="25">
        <v>45478</v>
      </c>
      <c r="C2499" t="s">
        <v>257</v>
      </c>
      <c r="D2499" t="s">
        <v>32</v>
      </c>
      <c r="E2499" t="s">
        <v>27</v>
      </c>
      <c r="F2499" t="s">
        <v>258</v>
      </c>
      <c r="G2499" s="30">
        <v>4.5</v>
      </c>
      <c r="H2499" t="s">
        <v>317</v>
      </c>
      <c r="I2499">
        <v>4.5</v>
      </c>
      <c r="J2499" t="s">
        <v>228</v>
      </c>
      <c r="K2499" t="s">
        <v>314</v>
      </c>
      <c r="L2499" s="26">
        <v>11508200</v>
      </c>
      <c r="M2499">
        <v>1</v>
      </c>
    </row>
    <row r="2500" spans="1:13" x14ac:dyDescent="0.25">
      <c r="A2500" t="s">
        <v>30</v>
      </c>
      <c r="B2500" s="25">
        <v>45447</v>
      </c>
      <c r="C2500" t="s">
        <v>257</v>
      </c>
      <c r="D2500" t="s">
        <v>32</v>
      </c>
      <c r="E2500" t="s">
        <v>27</v>
      </c>
      <c r="G2500" s="30">
        <v>4.5</v>
      </c>
      <c r="H2500" t="s">
        <v>317</v>
      </c>
      <c r="J2500" t="s">
        <v>15</v>
      </c>
      <c r="K2500" t="s">
        <v>307</v>
      </c>
      <c r="L2500" s="26">
        <v>1778400</v>
      </c>
      <c r="M2500">
        <v>445</v>
      </c>
    </row>
    <row r="2501" spans="1:13" x14ac:dyDescent="0.25">
      <c r="A2501" t="s">
        <v>83</v>
      </c>
      <c r="B2501" s="25">
        <v>45468</v>
      </c>
      <c r="C2501" t="s">
        <v>257</v>
      </c>
      <c r="D2501" t="s">
        <v>32</v>
      </c>
      <c r="E2501" t="s">
        <v>27</v>
      </c>
      <c r="F2501" t="s">
        <v>258</v>
      </c>
      <c r="G2501" s="30">
        <v>4.5</v>
      </c>
      <c r="H2501" t="s">
        <v>317</v>
      </c>
      <c r="J2501" t="s">
        <v>15</v>
      </c>
      <c r="K2501" t="s">
        <v>307</v>
      </c>
      <c r="L2501" s="26">
        <v>44889390</v>
      </c>
      <c r="M2501">
        <v>133</v>
      </c>
    </row>
    <row r="2502" spans="1:13" x14ac:dyDescent="0.25">
      <c r="A2502" t="s">
        <v>60</v>
      </c>
      <c r="B2502" s="25">
        <v>45380</v>
      </c>
      <c r="C2502" t="s">
        <v>257</v>
      </c>
      <c r="D2502" t="s">
        <v>32</v>
      </c>
      <c r="E2502" t="s">
        <v>27</v>
      </c>
      <c r="G2502" s="30">
        <v>4.5</v>
      </c>
      <c r="H2502" t="s">
        <v>317</v>
      </c>
      <c r="J2502" t="s">
        <v>15</v>
      </c>
      <c r="K2502" t="s">
        <v>307</v>
      </c>
      <c r="L2502" s="26">
        <v>5010250</v>
      </c>
      <c r="M2502">
        <v>664</v>
      </c>
    </row>
    <row r="2503" spans="1:13" x14ac:dyDescent="0.25">
      <c r="A2503" t="s">
        <v>66</v>
      </c>
      <c r="B2503" s="25">
        <v>45335</v>
      </c>
      <c r="C2503" t="s">
        <v>257</v>
      </c>
      <c r="D2503" t="s">
        <v>32</v>
      </c>
      <c r="E2503" t="s">
        <v>27</v>
      </c>
      <c r="F2503" t="s">
        <v>258</v>
      </c>
      <c r="G2503" s="30">
        <v>4.5</v>
      </c>
      <c r="H2503" t="s">
        <v>317</v>
      </c>
      <c r="J2503" t="s">
        <v>15</v>
      </c>
      <c r="K2503" t="s">
        <v>307</v>
      </c>
      <c r="L2503" s="26">
        <v>19575000</v>
      </c>
      <c r="M2503">
        <v>465</v>
      </c>
    </row>
    <row r="2504" spans="1:13" x14ac:dyDescent="0.25">
      <c r="A2504" t="s">
        <v>86</v>
      </c>
      <c r="B2504" s="25">
        <v>45251</v>
      </c>
      <c r="C2504" t="s">
        <v>257</v>
      </c>
      <c r="D2504" t="s">
        <v>32</v>
      </c>
      <c r="E2504" t="s">
        <v>27</v>
      </c>
      <c r="F2504" t="s">
        <v>258</v>
      </c>
      <c r="G2504" s="30">
        <v>4.5</v>
      </c>
      <c r="H2504" t="s">
        <v>317</v>
      </c>
      <c r="J2504" t="s">
        <v>15</v>
      </c>
      <c r="K2504" t="s">
        <v>307</v>
      </c>
      <c r="L2504" s="26">
        <v>1631000</v>
      </c>
      <c r="M2504">
        <v>33</v>
      </c>
    </row>
    <row r="2505" spans="1:13" x14ac:dyDescent="0.25">
      <c r="A2505" t="s">
        <v>101</v>
      </c>
      <c r="B2505" s="25">
        <v>45079</v>
      </c>
      <c r="C2505" t="s">
        <v>257</v>
      </c>
      <c r="D2505" t="s">
        <v>32</v>
      </c>
      <c r="E2505" t="s">
        <v>27</v>
      </c>
      <c r="G2505" s="30">
        <v>4.5</v>
      </c>
      <c r="H2505" t="s">
        <v>317</v>
      </c>
      <c r="J2505" t="s">
        <v>15</v>
      </c>
      <c r="K2505" t="s">
        <v>307</v>
      </c>
      <c r="L2505" s="26">
        <v>250411.5</v>
      </c>
      <c r="M2505">
        <v>8</v>
      </c>
    </row>
    <row r="2506" spans="1:13" x14ac:dyDescent="0.25">
      <c r="A2506" t="s">
        <v>89</v>
      </c>
      <c r="B2506" s="25">
        <v>45232</v>
      </c>
      <c r="C2506" t="s">
        <v>257</v>
      </c>
      <c r="D2506" t="s">
        <v>32</v>
      </c>
      <c r="E2506" t="s">
        <v>27</v>
      </c>
      <c r="F2506" t="s">
        <v>258</v>
      </c>
      <c r="G2506" s="30">
        <v>4.5</v>
      </c>
      <c r="H2506" t="s">
        <v>317</v>
      </c>
      <c r="J2506" t="s">
        <v>15</v>
      </c>
      <c r="K2506" t="s">
        <v>307</v>
      </c>
      <c r="L2506" s="26">
        <v>23342850</v>
      </c>
      <c r="M2506">
        <v>109</v>
      </c>
    </row>
    <row r="2507" spans="1:13" x14ac:dyDescent="0.25">
      <c r="A2507" t="s">
        <v>63</v>
      </c>
      <c r="B2507" s="25">
        <v>45344</v>
      </c>
      <c r="C2507" t="s">
        <v>257</v>
      </c>
      <c r="D2507" t="s">
        <v>32</v>
      </c>
      <c r="E2507" t="s">
        <v>27</v>
      </c>
      <c r="G2507" s="30">
        <v>4.5</v>
      </c>
      <c r="H2507" t="s">
        <v>317</v>
      </c>
      <c r="J2507" t="s">
        <v>15</v>
      </c>
      <c r="K2507" t="s">
        <v>307</v>
      </c>
      <c r="L2507" s="26">
        <v>943350</v>
      </c>
      <c r="M2507">
        <v>60</v>
      </c>
    </row>
    <row r="2508" spans="1:13" x14ac:dyDescent="0.25">
      <c r="A2508" t="s">
        <v>77</v>
      </c>
      <c r="B2508" s="25">
        <v>45267</v>
      </c>
      <c r="C2508" t="s">
        <v>257</v>
      </c>
      <c r="D2508" t="s">
        <v>32</v>
      </c>
      <c r="E2508" t="s">
        <v>27</v>
      </c>
      <c r="F2508" t="s">
        <v>258</v>
      </c>
      <c r="G2508" s="30">
        <v>4.5</v>
      </c>
      <c r="H2508" t="s">
        <v>317</v>
      </c>
      <c r="J2508" t="s">
        <v>15</v>
      </c>
      <c r="K2508" t="s">
        <v>307</v>
      </c>
      <c r="L2508" s="26">
        <v>2858800</v>
      </c>
      <c r="M2508">
        <v>34</v>
      </c>
    </row>
    <row r="2509" spans="1:13" x14ac:dyDescent="0.25">
      <c r="A2509" t="s">
        <v>50</v>
      </c>
      <c r="B2509" s="25">
        <v>45408</v>
      </c>
      <c r="C2509" t="s">
        <v>257</v>
      </c>
      <c r="D2509" t="s">
        <v>32</v>
      </c>
      <c r="E2509" t="s">
        <v>27</v>
      </c>
      <c r="F2509" t="s">
        <v>258</v>
      </c>
      <c r="G2509" s="30">
        <v>4.5</v>
      </c>
      <c r="H2509" t="s">
        <v>317</v>
      </c>
      <c r="J2509" t="s">
        <v>15</v>
      </c>
      <c r="K2509" t="s">
        <v>307</v>
      </c>
      <c r="L2509" s="26">
        <v>67222500</v>
      </c>
      <c r="M2509">
        <v>648</v>
      </c>
    </row>
    <row r="2510" spans="1:13" x14ac:dyDescent="0.25">
      <c r="A2510" t="s">
        <v>54</v>
      </c>
      <c r="B2510" s="25">
        <v>45401</v>
      </c>
      <c r="C2510" t="s">
        <v>257</v>
      </c>
      <c r="D2510" t="s">
        <v>32</v>
      </c>
      <c r="E2510" t="s">
        <v>27</v>
      </c>
      <c r="G2510" s="30">
        <v>4.5</v>
      </c>
      <c r="H2510" t="s">
        <v>317</v>
      </c>
      <c r="J2510" t="s">
        <v>15</v>
      </c>
      <c r="K2510" t="s">
        <v>307</v>
      </c>
      <c r="L2510" s="26">
        <v>3081915</v>
      </c>
      <c r="M2510">
        <v>325</v>
      </c>
    </row>
    <row r="2511" spans="1:13" x14ac:dyDescent="0.25">
      <c r="A2511" t="s">
        <v>175</v>
      </c>
      <c r="B2511" s="25">
        <v>45503</v>
      </c>
      <c r="C2511" t="s">
        <v>257</v>
      </c>
      <c r="D2511" t="s">
        <v>32</v>
      </c>
      <c r="E2511" t="s">
        <v>27</v>
      </c>
      <c r="F2511" t="s">
        <v>258</v>
      </c>
      <c r="G2511" s="30">
        <v>4.5</v>
      </c>
      <c r="H2511" t="s">
        <v>317</v>
      </c>
      <c r="J2511" t="s">
        <v>15</v>
      </c>
      <c r="K2511" t="s">
        <v>307</v>
      </c>
      <c r="L2511" s="26">
        <v>12804</v>
      </c>
      <c r="M2511">
        <v>3</v>
      </c>
    </row>
    <row r="2512" spans="1:13" x14ac:dyDescent="0.25">
      <c r="A2512" t="s">
        <v>209</v>
      </c>
      <c r="B2512" s="25">
        <v>45572</v>
      </c>
      <c r="C2512" t="s">
        <v>257</v>
      </c>
      <c r="D2512" t="s">
        <v>32</v>
      </c>
      <c r="E2512" t="s">
        <v>27</v>
      </c>
      <c r="F2512" t="s">
        <v>258</v>
      </c>
      <c r="G2512" s="30">
        <v>4.5</v>
      </c>
      <c r="H2512" t="s">
        <v>317</v>
      </c>
      <c r="J2512" t="s">
        <v>15</v>
      </c>
      <c r="K2512" t="s">
        <v>307</v>
      </c>
      <c r="L2512" s="26">
        <v>6980000</v>
      </c>
      <c r="M2512">
        <v>29</v>
      </c>
    </row>
    <row r="2513" spans="1:13" x14ac:dyDescent="0.25">
      <c r="A2513" t="s">
        <v>72</v>
      </c>
      <c r="B2513" s="25">
        <v>45288</v>
      </c>
      <c r="C2513" t="s">
        <v>257</v>
      </c>
      <c r="D2513" t="s">
        <v>32</v>
      </c>
      <c r="E2513" t="s">
        <v>27</v>
      </c>
      <c r="F2513" t="s">
        <v>258</v>
      </c>
      <c r="G2513" s="30">
        <v>4.5</v>
      </c>
      <c r="H2513" t="s">
        <v>317</v>
      </c>
      <c r="J2513" t="s">
        <v>15</v>
      </c>
      <c r="K2513" t="s">
        <v>307</v>
      </c>
      <c r="L2513" s="26">
        <v>5309000</v>
      </c>
      <c r="M2513">
        <v>14</v>
      </c>
    </row>
    <row r="2514" spans="1:13" x14ac:dyDescent="0.25">
      <c r="A2514" t="s">
        <v>74</v>
      </c>
      <c r="B2514" s="25">
        <v>45275</v>
      </c>
      <c r="C2514" t="s">
        <v>257</v>
      </c>
      <c r="D2514" t="s">
        <v>32</v>
      </c>
      <c r="E2514" t="s">
        <v>27</v>
      </c>
      <c r="F2514" t="s">
        <v>258</v>
      </c>
      <c r="G2514" s="30">
        <v>4.5</v>
      </c>
      <c r="H2514" t="s">
        <v>317</v>
      </c>
      <c r="J2514" t="s">
        <v>15</v>
      </c>
      <c r="K2514" t="s">
        <v>307</v>
      </c>
      <c r="L2514" s="26">
        <v>24821600</v>
      </c>
      <c r="M2514">
        <v>268</v>
      </c>
    </row>
    <row r="2515" spans="1:13" x14ac:dyDescent="0.25">
      <c r="A2515" t="s">
        <v>60</v>
      </c>
      <c r="B2515" s="25">
        <v>45380</v>
      </c>
      <c r="C2515" t="s">
        <v>257</v>
      </c>
      <c r="D2515" t="s">
        <v>32</v>
      </c>
      <c r="E2515" t="s">
        <v>27</v>
      </c>
      <c r="F2515" t="s">
        <v>258</v>
      </c>
      <c r="G2515" s="30">
        <v>4.5</v>
      </c>
      <c r="H2515" t="s">
        <v>317</v>
      </c>
      <c r="J2515" t="s">
        <v>15</v>
      </c>
      <c r="K2515" t="s">
        <v>307</v>
      </c>
      <c r="L2515" s="26">
        <v>35170625</v>
      </c>
      <c r="M2515">
        <v>552</v>
      </c>
    </row>
    <row r="2516" spans="1:13" x14ac:dyDescent="0.25">
      <c r="A2516" t="s">
        <v>80</v>
      </c>
      <c r="B2516" s="25">
        <v>45260</v>
      </c>
      <c r="C2516" t="s">
        <v>257</v>
      </c>
      <c r="D2516" t="s">
        <v>32</v>
      </c>
      <c r="E2516" t="s">
        <v>27</v>
      </c>
      <c r="F2516" t="s">
        <v>258</v>
      </c>
      <c r="G2516" s="30">
        <v>4.5</v>
      </c>
      <c r="H2516" t="s">
        <v>317</v>
      </c>
      <c r="J2516" t="s">
        <v>15</v>
      </c>
      <c r="K2516" t="s">
        <v>307</v>
      </c>
      <c r="L2516" s="26">
        <v>21614400</v>
      </c>
      <c r="M2516">
        <v>62</v>
      </c>
    </row>
    <row r="2517" spans="1:13" x14ac:dyDescent="0.25">
      <c r="A2517" t="s">
        <v>83</v>
      </c>
      <c r="B2517" s="25">
        <v>45468</v>
      </c>
      <c r="C2517" t="s">
        <v>257</v>
      </c>
      <c r="D2517" t="s">
        <v>32</v>
      </c>
      <c r="E2517" t="s">
        <v>27</v>
      </c>
      <c r="G2517" s="30">
        <v>4.5</v>
      </c>
      <c r="H2517" t="s">
        <v>317</v>
      </c>
      <c r="J2517" t="s">
        <v>15</v>
      </c>
      <c r="K2517" t="s">
        <v>307</v>
      </c>
      <c r="L2517" s="26">
        <v>2740230</v>
      </c>
      <c r="M2517">
        <v>165</v>
      </c>
    </row>
    <row r="2518" spans="1:13" x14ac:dyDescent="0.25">
      <c r="A2518" t="s">
        <v>101</v>
      </c>
      <c r="B2518" s="25">
        <v>45079</v>
      </c>
      <c r="C2518" t="s">
        <v>257</v>
      </c>
      <c r="D2518" t="s">
        <v>32</v>
      </c>
      <c r="E2518" t="s">
        <v>27</v>
      </c>
      <c r="F2518" t="s">
        <v>258</v>
      </c>
      <c r="G2518" s="30">
        <v>4.5</v>
      </c>
      <c r="H2518" t="s">
        <v>317</v>
      </c>
      <c r="J2518" t="s">
        <v>15</v>
      </c>
      <c r="K2518" t="s">
        <v>307</v>
      </c>
      <c r="L2518" s="26">
        <v>2760905.25</v>
      </c>
      <c r="M2518">
        <v>5</v>
      </c>
    </row>
    <row r="2519" spans="1:13" x14ac:dyDescent="0.25">
      <c r="A2519" t="s">
        <v>169</v>
      </c>
      <c r="B2519" s="25">
        <v>45490</v>
      </c>
      <c r="C2519" t="s">
        <v>257</v>
      </c>
      <c r="D2519" t="s">
        <v>32</v>
      </c>
      <c r="E2519" t="s">
        <v>27</v>
      </c>
      <c r="F2519" t="s">
        <v>258</v>
      </c>
      <c r="G2519" s="30">
        <v>4.5</v>
      </c>
      <c r="H2519" t="s">
        <v>317</v>
      </c>
      <c r="J2519" t="s">
        <v>15</v>
      </c>
      <c r="K2519" t="s">
        <v>307</v>
      </c>
      <c r="L2519" s="26">
        <v>15117300</v>
      </c>
      <c r="M2519">
        <v>1</v>
      </c>
    </row>
    <row r="2520" spans="1:13" x14ac:dyDescent="0.25">
      <c r="A2520" t="s">
        <v>77</v>
      </c>
      <c r="B2520" s="25">
        <v>45267</v>
      </c>
      <c r="C2520" t="s">
        <v>257</v>
      </c>
      <c r="D2520" t="s">
        <v>32</v>
      </c>
      <c r="E2520" t="s">
        <v>27</v>
      </c>
      <c r="G2520" s="30">
        <v>4.5</v>
      </c>
      <c r="H2520" t="s">
        <v>317</v>
      </c>
      <c r="J2520" t="s">
        <v>15</v>
      </c>
      <c r="K2520" t="s">
        <v>307</v>
      </c>
      <c r="L2520" s="26">
        <v>1622600</v>
      </c>
      <c r="M2520">
        <v>29</v>
      </c>
    </row>
    <row r="2521" spans="1:13" x14ac:dyDescent="0.25">
      <c r="A2521" t="s">
        <v>54</v>
      </c>
      <c r="B2521" s="25">
        <v>45212</v>
      </c>
      <c r="C2521" t="s">
        <v>257</v>
      </c>
      <c r="D2521" t="s">
        <v>32</v>
      </c>
      <c r="E2521" t="s">
        <v>27</v>
      </c>
      <c r="F2521" t="s">
        <v>258</v>
      </c>
      <c r="G2521" s="30">
        <v>4.5</v>
      </c>
      <c r="H2521" t="s">
        <v>317</v>
      </c>
      <c r="J2521" t="s">
        <v>15</v>
      </c>
      <c r="K2521" t="s">
        <v>307</v>
      </c>
      <c r="L2521" s="26">
        <v>9645012</v>
      </c>
      <c r="M2521">
        <v>335</v>
      </c>
    </row>
    <row r="2522" spans="1:13" x14ac:dyDescent="0.25">
      <c r="A2522" t="s">
        <v>69</v>
      </c>
      <c r="B2522" s="25">
        <v>45328</v>
      </c>
      <c r="C2522" t="s">
        <v>257</v>
      </c>
      <c r="D2522" t="s">
        <v>32</v>
      </c>
      <c r="E2522" t="s">
        <v>27</v>
      </c>
      <c r="F2522" t="s">
        <v>258</v>
      </c>
      <c r="G2522" s="30">
        <v>4.5</v>
      </c>
      <c r="H2522" t="s">
        <v>317</v>
      </c>
      <c r="J2522" t="s">
        <v>15</v>
      </c>
      <c r="K2522" t="s">
        <v>307</v>
      </c>
      <c r="L2522" s="26">
        <v>24242730</v>
      </c>
      <c r="M2522">
        <v>158</v>
      </c>
    </row>
    <row r="2523" spans="1:13" x14ac:dyDescent="0.25">
      <c r="A2523" t="s">
        <v>63</v>
      </c>
      <c r="B2523" s="25">
        <v>45344</v>
      </c>
      <c r="C2523" t="s">
        <v>257</v>
      </c>
      <c r="D2523" t="s">
        <v>32</v>
      </c>
      <c r="E2523" t="s">
        <v>27</v>
      </c>
      <c r="F2523" t="s">
        <v>258</v>
      </c>
      <c r="G2523" s="30">
        <v>4.5</v>
      </c>
      <c r="H2523" t="s">
        <v>317</v>
      </c>
      <c r="J2523" t="s">
        <v>15</v>
      </c>
      <c r="K2523" t="s">
        <v>307</v>
      </c>
      <c r="L2523" s="26">
        <v>3314550</v>
      </c>
      <c r="M2523">
        <v>37</v>
      </c>
    </row>
    <row r="2524" spans="1:13" x14ac:dyDescent="0.25">
      <c r="A2524" t="s">
        <v>86</v>
      </c>
      <c r="B2524" s="25">
        <v>45251</v>
      </c>
      <c r="C2524" t="s">
        <v>257</v>
      </c>
      <c r="D2524" t="s">
        <v>32</v>
      </c>
      <c r="E2524" t="s">
        <v>27</v>
      </c>
      <c r="G2524" s="30">
        <v>4.5</v>
      </c>
      <c r="H2524" t="s">
        <v>317</v>
      </c>
      <c r="J2524" t="s">
        <v>15</v>
      </c>
      <c r="K2524" t="s">
        <v>307</v>
      </c>
      <c r="L2524" s="26">
        <v>1738000</v>
      </c>
      <c r="M2524">
        <v>66</v>
      </c>
    </row>
    <row r="2525" spans="1:13" x14ac:dyDescent="0.25">
      <c r="A2525" t="s">
        <v>83</v>
      </c>
      <c r="B2525" s="25">
        <v>45252</v>
      </c>
      <c r="C2525" t="s">
        <v>257</v>
      </c>
      <c r="D2525" t="s">
        <v>32</v>
      </c>
      <c r="E2525" t="s">
        <v>27</v>
      </c>
      <c r="G2525" s="30">
        <v>4.5</v>
      </c>
      <c r="H2525" t="s">
        <v>317</v>
      </c>
      <c r="J2525" t="s">
        <v>15</v>
      </c>
      <c r="K2525" t="s">
        <v>307</v>
      </c>
      <c r="L2525" s="26">
        <v>3610200</v>
      </c>
      <c r="M2525">
        <v>244</v>
      </c>
    </row>
    <row r="2526" spans="1:13" x14ac:dyDescent="0.25">
      <c r="A2526" t="s">
        <v>66</v>
      </c>
      <c r="B2526" s="25">
        <v>45335</v>
      </c>
      <c r="C2526" t="s">
        <v>257</v>
      </c>
      <c r="D2526" t="s">
        <v>32</v>
      </c>
      <c r="E2526" t="s">
        <v>27</v>
      </c>
      <c r="G2526" s="30">
        <v>4.5</v>
      </c>
      <c r="H2526" t="s">
        <v>317</v>
      </c>
      <c r="J2526" t="s">
        <v>15</v>
      </c>
      <c r="K2526" t="s">
        <v>307</v>
      </c>
      <c r="L2526" s="26">
        <v>5719500</v>
      </c>
      <c r="M2526">
        <v>577</v>
      </c>
    </row>
    <row r="2527" spans="1:13" x14ac:dyDescent="0.25">
      <c r="A2527" t="s">
        <v>80</v>
      </c>
      <c r="B2527" s="25">
        <v>45260</v>
      </c>
      <c r="C2527" t="s">
        <v>257</v>
      </c>
      <c r="D2527" t="s">
        <v>32</v>
      </c>
      <c r="E2527" t="s">
        <v>27</v>
      </c>
      <c r="G2527" s="30">
        <v>4.5</v>
      </c>
      <c r="H2527" t="s">
        <v>317</v>
      </c>
      <c r="J2527" t="s">
        <v>15</v>
      </c>
      <c r="K2527" t="s">
        <v>307</v>
      </c>
      <c r="L2527" s="26">
        <v>3389400</v>
      </c>
      <c r="M2527">
        <v>53</v>
      </c>
    </row>
    <row r="2528" spans="1:13" x14ac:dyDescent="0.25">
      <c r="A2528" t="s">
        <v>211</v>
      </c>
      <c r="B2528" s="25">
        <v>45582</v>
      </c>
      <c r="C2528" t="s">
        <v>257</v>
      </c>
      <c r="D2528" t="s">
        <v>32</v>
      </c>
      <c r="E2528" t="s">
        <v>27</v>
      </c>
      <c r="G2528" s="30">
        <v>4.5</v>
      </c>
      <c r="H2528" t="s">
        <v>317</v>
      </c>
      <c r="J2528" t="s">
        <v>15</v>
      </c>
      <c r="K2528" t="s">
        <v>307</v>
      </c>
      <c r="L2528" s="26">
        <v>2855300</v>
      </c>
      <c r="M2528">
        <v>508</v>
      </c>
    </row>
    <row r="2529" spans="1:13" x14ac:dyDescent="0.25">
      <c r="A2529" t="s">
        <v>30</v>
      </c>
      <c r="B2529" s="25">
        <v>45447</v>
      </c>
      <c r="C2529" t="s">
        <v>257</v>
      </c>
      <c r="D2529" t="s">
        <v>32</v>
      </c>
      <c r="E2529" t="s">
        <v>27</v>
      </c>
      <c r="F2529" t="s">
        <v>258</v>
      </c>
      <c r="G2529" s="30">
        <v>4.5</v>
      </c>
      <c r="H2529" t="s">
        <v>317</v>
      </c>
      <c r="J2529" t="s">
        <v>15</v>
      </c>
      <c r="K2529" t="s">
        <v>307</v>
      </c>
      <c r="L2529" s="26">
        <v>29973600</v>
      </c>
      <c r="M2529">
        <v>264</v>
      </c>
    </row>
    <row r="2530" spans="1:13" x14ac:dyDescent="0.25">
      <c r="A2530" t="s">
        <v>217</v>
      </c>
      <c r="B2530" s="25">
        <v>45595</v>
      </c>
      <c r="C2530" t="s">
        <v>257</v>
      </c>
      <c r="D2530" t="s">
        <v>32</v>
      </c>
      <c r="E2530" t="s">
        <v>27</v>
      </c>
      <c r="F2530" t="s">
        <v>258</v>
      </c>
      <c r="G2530" s="30">
        <v>4.5</v>
      </c>
      <c r="H2530" t="s">
        <v>317</v>
      </c>
      <c r="J2530" t="s">
        <v>15</v>
      </c>
      <c r="K2530" t="s">
        <v>307</v>
      </c>
      <c r="L2530" s="26">
        <v>425</v>
      </c>
      <c r="M2530">
        <v>1</v>
      </c>
    </row>
    <row r="2531" spans="1:13" x14ac:dyDescent="0.25">
      <c r="A2531" t="s">
        <v>172</v>
      </c>
      <c r="B2531" s="25">
        <v>45485</v>
      </c>
      <c r="C2531" t="s">
        <v>257</v>
      </c>
      <c r="D2531" t="s">
        <v>32</v>
      </c>
      <c r="E2531" t="s">
        <v>27</v>
      </c>
      <c r="G2531" s="30">
        <v>4.5</v>
      </c>
      <c r="H2531" t="s">
        <v>317</v>
      </c>
      <c r="J2531" t="s">
        <v>15</v>
      </c>
      <c r="K2531" t="s">
        <v>307</v>
      </c>
      <c r="L2531" s="26">
        <v>554800</v>
      </c>
      <c r="M2531">
        <v>81</v>
      </c>
    </row>
    <row r="2532" spans="1:13" x14ac:dyDescent="0.25">
      <c r="A2532" t="s">
        <v>69</v>
      </c>
      <c r="B2532" s="25">
        <v>45328</v>
      </c>
      <c r="C2532" t="s">
        <v>257</v>
      </c>
      <c r="D2532" t="s">
        <v>32</v>
      </c>
      <c r="E2532" t="s">
        <v>27</v>
      </c>
      <c r="G2532" s="30">
        <v>4.5</v>
      </c>
      <c r="H2532" t="s">
        <v>317</v>
      </c>
      <c r="J2532" t="s">
        <v>15</v>
      </c>
      <c r="K2532" t="s">
        <v>307</v>
      </c>
      <c r="L2532" s="26">
        <v>4156790</v>
      </c>
      <c r="M2532">
        <v>324</v>
      </c>
    </row>
    <row r="2533" spans="1:13" x14ac:dyDescent="0.25">
      <c r="A2533" t="s">
        <v>57</v>
      </c>
      <c r="B2533" s="25">
        <v>45394</v>
      </c>
      <c r="C2533" t="s">
        <v>257</v>
      </c>
      <c r="D2533" t="s">
        <v>32</v>
      </c>
      <c r="E2533" t="s">
        <v>27</v>
      </c>
      <c r="G2533" s="30">
        <v>4.5</v>
      </c>
      <c r="H2533" t="s">
        <v>317</v>
      </c>
      <c r="J2533" t="s">
        <v>15</v>
      </c>
      <c r="K2533" t="s">
        <v>307</v>
      </c>
      <c r="L2533" s="26">
        <v>3332300</v>
      </c>
      <c r="M2533">
        <v>287</v>
      </c>
    </row>
    <row r="2534" spans="1:13" x14ac:dyDescent="0.25">
      <c r="A2534" t="s">
        <v>83</v>
      </c>
      <c r="B2534" s="25">
        <v>45252</v>
      </c>
      <c r="C2534" t="s">
        <v>257</v>
      </c>
      <c r="D2534" t="s">
        <v>32</v>
      </c>
      <c r="E2534" t="s">
        <v>27</v>
      </c>
      <c r="F2534" t="s">
        <v>258</v>
      </c>
      <c r="G2534" s="30">
        <v>4.5</v>
      </c>
      <c r="H2534" t="s">
        <v>317</v>
      </c>
      <c r="J2534" t="s">
        <v>15</v>
      </c>
      <c r="K2534" t="s">
        <v>307</v>
      </c>
      <c r="L2534" s="26">
        <v>27438950</v>
      </c>
      <c r="M2534">
        <v>170</v>
      </c>
    </row>
    <row r="2535" spans="1:13" x14ac:dyDescent="0.25">
      <c r="A2535" t="s">
        <v>74</v>
      </c>
      <c r="B2535" s="25">
        <v>45275</v>
      </c>
      <c r="C2535" t="s">
        <v>257</v>
      </c>
      <c r="D2535" t="s">
        <v>32</v>
      </c>
      <c r="E2535" t="s">
        <v>27</v>
      </c>
      <c r="G2535" s="30">
        <v>4.5</v>
      </c>
      <c r="H2535" t="s">
        <v>317</v>
      </c>
      <c r="J2535" t="s">
        <v>15</v>
      </c>
      <c r="K2535" t="s">
        <v>307</v>
      </c>
      <c r="L2535" s="26">
        <v>8073000</v>
      </c>
      <c r="M2535">
        <v>354</v>
      </c>
    </row>
    <row r="2536" spans="1:13" x14ac:dyDescent="0.25">
      <c r="A2536" t="s">
        <v>92</v>
      </c>
      <c r="B2536" s="25">
        <v>45198</v>
      </c>
      <c r="C2536" t="s">
        <v>257</v>
      </c>
      <c r="D2536" t="s">
        <v>32</v>
      </c>
      <c r="E2536" t="s">
        <v>27</v>
      </c>
      <c r="G2536" s="30">
        <v>4.5</v>
      </c>
      <c r="H2536" t="s">
        <v>317</v>
      </c>
      <c r="J2536" t="s">
        <v>15</v>
      </c>
      <c r="K2536" t="s">
        <v>307</v>
      </c>
      <c r="L2536" s="26">
        <v>3352129.2</v>
      </c>
      <c r="M2536">
        <v>106</v>
      </c>
    </row>
    <row r="2537" spans="1:13" x14ac:dyDescent="0.25">
      <c r="A2537" t="s">
        <v>54</v>
      </c>
      <c r="B2537" s="25">
        <v>45401</v>
      </c>
      <c r="C2537" t="s">
        <v>257</v>
      </c>
      <c r="D2537" t="s">
        <v>32</v>
      </c>
      <c r="E2537" t="s">
        <v>27</v>
      </c>
      <c r="F2537" t="s">
        <v>258</v>
      </c>
      <c r="G2537" s="30">
        <v>4.5</v>
      </c>
      <c r="H2537" t="s">
        <v>317</v>
      </c>
      <c r="J2537" t="s">
        <v>15</v>
      </c>
      <c r="K2537" t="s">
        <v>307</v>
      </c>
      <c r="L2537" s="26">
        <v>14640900</v>
      </c>
      <c r="M2537">
        <v>229</v>
      </c>
    </row>
    <row r="2538" spans="1:13" x14ac:dyDescent="0.25">
      <c r="A2538" t="s">
        <v>217</v>
      </c>
      <c r="B2538" s="25">
        <v>45595</v>
      </c>
      <c r="C2538" t="s">
        <v>257</v>
      </c>
      <c r="D2538" t="s">
        <v>32</v>
      </c>
      <c r="E2538" t="s">
        <v>27</v>
      </c>
      <c r="G2538" s="30">
        <v>4.5</v>
      </c>
      <c r="H2538" t="s">
        <v>317</v>
      </c>
      <c r="J2538" t="s">
        <v>15</v>
      </c>
      <c r="K2538" t="s">
        <v>307</v>
      </c>
      <c r="L2538" s="26">
        <v>11900</v>
      </c>
      <c r="M2538">
        <v>5</v>
      </c>
    </row>
    <row r="2539" spans="1:13" x14ac:dyDescent="0.25">
      <c r="A2539" t="s">
        <v>211</v>
      </c>
      <c r="B2539" s="25">
        <v>45582</v>
      </c>
      <c r="C2539" t="s">
        <v>257</v>
      </c>
      <c r="D2539" t="s">
        <v>32</v>
      </c>
      <c r="E2539" t="s">
        <v>27</v>
      </c>
      <c r="F2539" t="s">
        <v>258</v>
      </c>
      <c r="G2539" s="30">
        <v>4.5</v>
      </c>
      <c r="H2539" t="s">
        <v>317</v>
      </c>
      <c r="J2539" t="s">
        <v>15</v>
      </c>
      <c r="K2539" t="s">
        <v>307</v>
      </c>
      <c r="L2539" s="26">
        <v>20714400</v>
      </c>
      <c r="M2539">
        <v>303</v>
      </c>
    </row>
    <row r="2540" spans="1:13" x14ac:dyDescent="0.25">
      <c r="A2540" t="s">
        <v>104</v>
      </c>
      <c r="B2540" s="25">
        <v>45041</v>
      </c>
      <c r="C2540" t="s">
        <v>257</v>
      </c>
      <c r="D2540" t="s">
        <v>32</v>
      </c>
      <c r="E2540" t="s">
        <v>27</v>
      </c>
      <c r="F2540" t="s">
        <v>258</v>
      </c>
      <c r="G2540" s="30">
        <v>4.5</v>
      </c>
      <c r="H2540" t="s">
        <v>317</v>
      </c>
      <c r="J2540" t="s">
        <v>15</v>
      </c>
      <c r="K2540" t="s">
        <v>307</v>
      </c>
      <c r="L2540" s="26">
        <v>843399.6</v>
      </c>
      <c r="M2540">
        <v>19</v>
      </c>
    </row>
    <row r="2541" spans="1:13" x14ac:dyDescent="0.25">
      <c r="A2541" t="s">
        <v>89</v>
      </c>
      <c r="B2541" s="25">
        <v>45232</v>
      </c>
      <c r="C2541" t="s">
        <v>257</v>
      </c>
      <c r="D2541" t="s">
        <v>32</v>
      </c>
      <c r="E2541" t="s">
        <v>27</v>
      </c>
      <c r="G2541" s="30">
        <v>4.5</v>
      </c>
      <c r="H2541" t="s">
        <v>317</v>
      </c>
      <c r="J2541" t="s">
        <v>15</v>
      </c>
      <c r="K2541" t="s">
        <v>307</v>
      </c>
      <c r="L2541" s="26">
        <v>4673700</v>
      </c>
      <c r="M2541">
        <v>159</v>
      </c>
    </row>
    <row r="2542" spans="1:13" x14ac:dyDescent="0.25">
      <c r="A2542" t="s">
        <v>205</v>
      </c>
      <c r="B2542" s="25">
        <v>45566</v>
      </c>
      <c r="C2542" t="s">
        <v>257</v>
      </c>
      <c r="D2542" t="s">
        <v>32</v>
      </c>
      <c r="E2542" t="s">
        <v>27</v>
      </c>
      <c r="G2542" s="30">
        <v>4.5</v>
      </c>
      <c r="H2542" t="s">
        <v>317</v>
      </c>
      <c r="J2542" t="s">
        <v>15</v>
      </c>
      <c r="K2542" t="s">
        <v>307</v>
      </c>
      <c r="L2542" s="26">
        <v>763040</v>
      </c>
      <c r="M2542">
        <v>300</v>
      </c>
    </row>
    <row r="2543" spans="1:13" x14ac:dyDescent="0.25">
      <c r="A2543" t="s">
        <v>205</v>
      </c>
      <c r="B2543" s="25">
        <v>45566</v>
      </c>
      <c r="C2543" t="s">
        <v>257</v>
      </c>
      <c r="D2543" t="s">
        <v>32</v>
      </c>
      <c r="E2543" t="s">
        <v>27</v>
      </c>
      <c r="F2543" t="s">
        <v>258</v>
      </c>
      <c r="G2543" s="30">
        <v>4.5</v>
      </c>
      <c r="H2543" t="s">
        <v>317</v>
      </c>
      <c r="J2543" t="s">
        <v>15</v>
      </c>
      <c r="K2543" t="s">
        <v>307</v>
      </c>
      <c r="L2543" s="26">
        <v>23452270</v>
      </c>
      <c r="M2543">
        <v>363</v>
      </c>
    </row>
    <row r="2544" spans="1:13" x14ac:dyDescent="0.25">
      <c r="A2544" t="s">
        <v>72</v>
      </c>
      <c r="B2544" s="25">
        <v>45288</v>
      </c>
      <c r="C2544" t="s">
        <v>257</v>
      </c>
      <c r="D2544" t="s">
        <v>32</v>
      </c>
      <c r="E2544" t="s">
        <v>27</v>
      </c>
      <c r="G2544" s="30">
        <v>4.5</v>
      </c>
      <c r="H2544" t="s">
        <v>317</v>
      </c>
      <c r="J2544" t="s">
        <v>15</v>
      </c>
      <c r="K2544" t="s">
        <v>307</v>
      </c>
      <c r="L2544" s="26">
        <v>408000</v>
      </c>
      <c r="M2544">
        <v>18</v>
      </c>
    </row>
    <row r="2545" spans="1:13" x14ac:dyDescent="0.25">
      <c r="A2545" t="s">
        <v>54</v>
      </c>
      <c r="B2545" s="25">
        <v>45212</v>
      </c>
      <c r="C2545" t="s">
        <v>257</v>
      </c>
      <c r="D2545" t="s">
        <v>32</v>
      </c>
      <c r="E2545" t="s">
        <v>27</v>
      </c>
      <c r="G2545" s="30">
        <v>4.5</v>
      </c>
      <c r="H2545" t="s">
        <v>317</v>
      </c>
      <c r="J2545" t="s">
        <v>15</v>
      </c>
      <c r="K2545" t="s">
        <v>307</v>
      </c>
      <c r="L2545" s="26">
        <v>2582748</v>
      </c>
      <c r="M2545">
        <v>433</v>
      </c>
    </row>
    <row r="2546" spans="1:13" x14ac:dyDescent="0.25">
      <c r="A2546" t="s">
        <v>57</v>
      </c>
      <c r="B2546" s="25">
        <v>45394</v>
      </c>
      <c r="C2546" t="s">
        <v>257</v>
      </c>
      <c r="D2546" t="s">
        <v>32</v>
      </c>
      <c r="E2546" t="s">
        <v>27</v>
      </c>
      <c r="F2546" t="s">
        <v>258</v>
      </c>
      <c r="G2546" s="30">
        <v>4.5</v>
      </c>
      <c r="H2546" t="s">
        <v>317</v>
      </c>
      <c r="J2546" t="s">
        <v>15</v>
      </c>
      <c r="K2546" t="s">
        <v>307</v>
      </c>
      <c r="L2546" s="26">
        <v>7216850</v>
      </c>
      <c r="M2546">
        <v>229</v>
      </c>
    </row>
    <row r="2547" spans="1:13" x14ac:dyDescent="0.25">
      <c r="A2547" t="s">
        <v>164</v>
      </c>
      <c r="B2547" s="25">
        <v>45478</v>
      </c>
      <c r="C2547" t="s">
        <v>257</v>
      </c>
      <c r="D2547" t="s">
        <v>32</v>
      </c>
      <c r="E2547" t="s">
        <v>27</v>
      </c>
      <c r="F2547" t="s">
        <v>258</v>
      </c>
      <c r="G2547" s="30">
        <v>4.5</v>
      </c>
      <c r="H2547" t="s">
        <v>317</v>
      </c>
      <c r="J2547" t="s">
        <v>15</v>
      </c>
      <c r="K2547" t="s">
        <v>307</v>
      </c>
      <c r="L2547" s="26">
        <v>9109400</v>
      </c>
      <c r="M2547">
        <v>233</v>
      </c>
    </row>
    <row r="2548" spans="1:13" x14ac:dyDescent="0.25">
      <c r="A2548" t="s">
        <v>92</v>
      </c>
      <c r="B2548" s="25">
        <v>45198</v>
      </c>
      <c r="C2548" t="s">
        <v>257</v>
      </c>
      <c r="D2548" t="s">
        <v>32</v>
      </c>
      <c r="E2548" t="s">
        <v>27</v>
      </c>
      <c r="F2548" t="s">
        <v>258</v>
      </c>
      <c r="G2548" s="30">
        <v>4.5</v>
      </c>
      <c r="H2548" t="s">
        <v>317</v>
      </c>
      <c r="J2548" t="s">
        <v>15</v>
      </c>
      <c r="K2548" t="s">
        <v>307</v>
      </c>
      <c r="L2548" s="26">
        <v>12139606.800000001</v>
      </c>
      <c r="M2548">
        <v>89</v>
      </c>
    </row>
    <row r="2549" spans="1:13" x14ac:dyDescent="0.25">
      <c r="A2549" t="s">
        <v>164</v>
      </c>
      <c r="B2549" s="25">
        <v>45478</v>
      </c>
      <c r="C2549" t="s">
        <v>257</v>
      </c>
      <c r="D2549" t="s">
        <v>32</v>
      </c>
      <c r="E2549" t="s">
        <v>27</v>
      </c>
      <c r="G2549" s="30">
        <v>4.5</v>
      </c>
      <c r="H2549" t="s">
        <v>317</v>
      </c>
      <c r="J2549" t="s">
        <v>15</v>
      </c>
      <c r="K2549" t="s">
        <v>307</v>
      </c>
      <c r="L2549" s="26">
        <v>3395600</v>
      </c>
      <c r="M2549">
        <v>639</v>
      </c>
    </row>
    <row r="2550" spans="1:13" x14ac:dyDescent="0.25">
      <c r="A2550" t="s">
        <v>209</v>
      </c>
      <c r="B2550" s="25">
        <v>45572</v>
      </c>
      <c r="C2550" t="s">
        <v>257</v>
      </c>
      <c r="D2550" t="s">
        <v>32</v>
      </c>
      <c r="E2550" t="s">
        <v>27</v>
      </c>
      <c r="G2550" s="30">
        <v>4.5</v>
      </c>
      <c r="H2550" t="s">
        <v>317</v>
      </c>
      <c r="J2550" t="s">
        <v>15</v>
      </c>
      <c r="K2550" t="s">
        <v>307</v>
      </c>
      <c r="L2550" s="26">
        <v>255000</v>
      </c>
      <c r="M2550">
        <v>26</v>
      </c>
    </row>
    <row r="2551" spans="1:13" x14ac:dyDescent="0.25">
      <c r="A2551" t="s">
        <v>104</v>
      </c>
      <c r="B2551" s="25">
        <v>45041</v>
      </c>
      <c r="C2551" t="s">
        <v>257</v>
      </c>
      <c r="D2551" t="s">
        <v>32</v>
      </c>
      <c r="E2551" t="s">
        <v>27</v>
      </c>
      <c r="G2551" s="30">
        <v>4.5</v>
      </c>
      <c r="H2551" t="s">
        <v>317</v>
      </c>
      <c r="J2551" t="s">
        <v>15</v>
      </c>
      <c r="K2551" t="s">
        <v>307</v>
      </c>
      <c r="L2551" s="26">
        <v>158059.20000000001</v>
      </c>
      <c r="M2551">
        <v>12</v>
      </c>
    </row>
    <row r="2552" spans="1:13" x14ac:dyDescent="0.25">
      <c r="A2552" t="s">
        <v>50</v>
      </c>
      <c r="B2552" s="25">
        <v>45408</v>
      </c>
      <c r="C2552" t="s">
        <v>257</v>
      </c>
      <c r="D2552" t="s">
        <v>32</v>
      </c>
      <c r="E2552" t="s">
        <v>27</v>
      </c>
      <c r="G2552" s="30">
        <v>4.5</v>
      </c>
      <c r="H2552" t="s">
        <v>317</v>
      </c>
      <c r="J2552" t="s">
        <v>15</v>
      </c>
      <c r="K2552" t="s">
        <v>307</v>
      </c>
      <c r="L2552" s="26">
        <v>5352500</v>
      </c>
      <c r="M2552">
        <v>927</v>
      </c>
    </row>
    <row r="2553" spans="1:13" x14ac:dyDescent="0.25">
      <c r="A2553" t="s">
        <v>172</v>
      </c>
      <c r="B2553" s="25">
        <v>45485</v>
      </c>
      <c r="C2553" t="s">
        <v>257</v>
      </c>
      <c r="D2553" t="s">
        <v>32</v>
      </c>
      <c r="E2553" t="s">
        <v>27</v>
      </c>
      <c r="F2553" t="s">
        <v>258</v>
      </c>
      <c r="G2553" s="30">
        <v>4.5</v>
      </c>
      <c r="H2553" t="s">
        <v>317</v>
      </c>
      <c r="J2553" t="s">
        <v>15</v>
      </c>
      <c r="K2553" t="s">
        <v>307</v>
      </c>
      <c r="L2553" s="26">
        <v>26982400</v>
      </c>
      <c r="M2553">
        <v>43</v>
      </c>
    </row>
    <row r="2554" spans="1:13" x14ac:dyDescent="0.25">
      <c r="A2554" t="s">
        <v>175</v>
      </c>
      <c r="B2554" s="25">
        <v>45503</v>
      </c>
      <c r="C2554" t="s">
        <v>257</v>
      </c>
      <c r="D2554" t="s">
        <v>32</v>
      </c>
      <c r="E2554" t="s">
        <v>27</v>
      </c>
      <c r="G2554" s="30">
        <v>4.5</v>
      </c>
      <c r="H2554" t="s">
        <v>317</v>
      </c>
      <c r="J2554" t="s">
        <v>15</v>
      </c>
      <c r="K2554" t="s">
        <v>307</v>
      </c>
      <c r="L2554" s="26">
        <v>13386</v>
      </c>
      <c r="M2554">
        <v>9</v>
      </c>
    </row>
    <row r="2555" spans="1:13" x14ac:dyDescent="0.25">
      <c r="A2555" t="s">
        <v>164</v>
      </c>
      <c r="B2555" s="25">
        <v>45478</v>
      </c>
      <c r="C2555" t="s">
        <v>257</v>
      </c>
      <c r="D2555" t="s">
        <v>32</v>
      </c>
      <c r="E2555" t="s">
        <v>27</v>
      </c>
      <c r="F2555" t="s">
        <v>258</v>
      </c>
      <c r="G2555" s="30">
        <v>4.5999999999999996</v>
      </c>
      <c r="H2555" t="s">
        <v>317</v>
      </c>
      <c r="I2555">
        <v>4.5999999999999996</v>
      </c>
      <c r="J2555" t="s">
        <v>228</v>
      </c>
      <c r="K2555" t="s">
        <v>314</v>
      </c>
      <c r="L2555" s="26">
        <v>5046000</v>
      </c>
      <c r="M2555">
        <v>1</v>
      </c>
    </row>
    <row r="2556" spans="1:13" x14ac:dyDescent="0.25">
      <c r="A2556" t="s">
        <v>172</v>
      </c>
      <c r="B2556" s="25">
        <v>45485</v>
      </c>
      <c r="C2556" t="s">
        <v>257</v>
      </c>
      <c r="D2556" t="s">
        <v>32</v>
      </c>
      <c r="E2556" t="s">
        <v>27</v>
      </c>
      <c r="F2556" t="s">
        <v>258</v>
      </c>
      <c r="G2556" s="30">
        <v>4.5999999999999996</v>
      </c>
      <c r="H2556" t="s">
        <v>317</v>
      </c>
      <c r="I2556">
        <v>4.5999999999999996</v>
      </c>
      <c r="J2556" t="s">
        <v>228</v>
      </c>
      <c r="K2556" t="s">
        <v>314</v>
      </c>
      <c r="L2556" s="26">
        <v>2635600</v>
      </c>
      <c r="M2556">
        <v>1</v>
      </c>
    </row>
    <row r="2557" spans="1:13" x14ac:dyDescent="0.25">
      <c r="A2557" t="s">
        <v>86</v>
      </c>
      <c r="B2557" s="25">
        <v>45251</v>
      </c>
      <c r="C2557" t="s">
        <v>257</v>
      </c>
      <c r="D2557" t="s">
        <v>32</v>
      </c>
      <c r="E2557" t="s">
        <v>27</v>
      </c>
      <c r="F2557" t="s">
        <v>258</v>
      </c>
      <c r="G2557" s="30">
        <v>4.5999999999999996</v>
      </c>
      <c r="H2557" t="s">
        <v>317</v>
      </c>
      <c r="J2557" t="s">
        <v>15</v>
      </c>
      <c r="K2557" t="s">
        <v>307</v>
      </c>
      <c r="L2557" s="26">
        <v>3522000</v>
      </c>
      <c r="M2557">
        <v>33</v>
      </c>
    </row>
    <row r="2558" spans="1:13" x14ac:dyDescent="0.25">
      <c r="A2558" t="s">
        <v>66</v>
      </c>
      <c r="B2558" s="25">
        <v>45335</v>
      </c>
      <c r="C2558" t="s">
        <v>257</v>
      </c>
      <c r="D2558" t="s">
        <v>32</v>
      </c>
      <c r="E2558" t="s">
        <v>27</v>
      </c>
      <c r="G2558" s="30">
        <v>4.5999999999999996</v>
      </c>
      <c r="H2558" t="s">
        <v>317</v>
      </c>
      <c r="J2558" t="s">
        <v>15</v>
      </c>
      <c r="K2558" t="s">
        <v>307</v>
      </c>
      <c r="L2558" s="26">
        <v>4383000</v>
      </c>
      <c r="M2558">
        <v>509</v>
      </c>
    </row>
    <row r="2559" spans="1:13" x14ac:dyDescent="0.25">
      <c r="A2559" t="s">
        <v>83</v>
      </c>
      <c r="B2559" s="25">
        <v>45252</v>
      </c>
      <c r="C2559" t="s">
        <v>257</v>
      </c>
      <c r="D2559" t="s">
        <v>32</v>
      </c>
      <c r="E2559" t="s">
        <v>27</v>
      </c>
      <c r="G2559" s="30">
        <v>4.5999999999999996</v>
      </c>
      <c r="H2559" t="s">
        <v>317</v>
      </c>
      <c r="J2559" t="s">
        <v>15</v>
      </c>
      <c r="K2559" t="s">
        <v>307</v>
      </c>
      <c r="L2559" s="26">
        <v>4052400</v>
      </c>
      <c r="M2559">
        <v>253</v>
      </c>
    </row>
    <row r="2560" spans="1:13" x14ac:dyDescent="0.25">
      <c r="A2560" t="s">
        <v>104</v>
      </c>
      <c r="B2560" s="25">
        <v>45041</v>
      </c>
      <c r="C2560" t="s">
        <v>257</v>
      </c>
      <c r="D2560" t="s">
        <v>32</v>
      </c>
      <c r="E2560" t="s">
        <v>27</v>
      </c>
      <c r="G2560" s="30">
        <v>4.5999999999999996</v>
      </c>
      <c r="H2560" t="s">
        <v>317</v>
      </c>
      <c r="J2560" t="s">
        <v>15</v>
      </c>
      <c r="K2560" t="s">
        <v>307</v>
      </c>
      <c r="L2560" s="26">
        <v>162529.20000000001</v>
      </c>
      <c r="M2560">
        <v>5</v>
      </c>
    </row>
    <row r="2561" spans="1:13" x14ac:dyDescent="0.25">
      <c r="A2561" t="s">
        <v>217</v>
      </c>
      <c r="B2561" s="25">
        <v>45595</v>
      </c>
      <c r="C2561" t="s">
        <v>257</v>
      </c>
      <c r="D2561" t="s">
        <v>32</v>
      </c>
      <c r="E2561" t="s">
        <v>27</v>
      </c>
      <c r="F2561" t="s">
        <v>258</v>
      </c>
      <c r="G2561" s="30">
        <v>4.5999999999999996</v>
      </c>
      <c r="H2561" t="s">
        <v>317</v>
      </c>
      <c r="J2561" t="s">
        <v>15</v>
      </c>
      <c r="K2561" t="s">
        <v>307</v>
      </c>
      <c r="L2561" s="26">
        <v>5950</v>
      </c>
      <c r="M2561">
        <v>4</v>
      </c>
    </row>
    <row r="2562" spans="1:13" x14ac:dyDescent="0.25">
      <c r="A2562" t="s">
        <v>83</v>
      </c>
      <c r="B2562" s="25">
        <v>45468</v>
      </c>
      <c r="C2562" t="s">
        <v>257</v>
      </c>
      <c r="D2562" t="s">
        <v>32</v>
      </c>
      <c r="E2562" t="s">
        <v>27</v>
      </c>
      <c r="F2562" t="s">
        <v>258</v>
      </c>
      <c r="G2562" s="30">
        <v>4.5999999999999996</v>
      </c>
      <c r="H2562" t="s">
        <v>317</v>
      </c>
      <c r="J2562" t="s">
        <v>15</v>
      </c>
      <c r="K2562" t="s">
        <v>307</v>
      </c>
      <c r="L2562" s="26">
        <v>19805310</v>
      </c>
      <c r="M2562">
        <v>107</v>
      </c>
    </row>
    <row r="2563" spans="1:13" x14ac:dyDescent="0.25">
      <c r="A2563" t="s">
        <v>69</v>
      </c>
      <c r="B2563" s="25">
        <v>45328</v>
      </c>
      <c r="C2563" t="s">
        <v>257</v>
      </c>
      <c r="D2563" t="s">
        <v>32</v>
      </c>
      <c r="E2563" t="s">
        <v>27</v>
      </c>
      <c r="F2563" t="s">
        <v>258</v>
      </c>
      <c r="G2563" s="30">
        <v>4.5999999999999996</v>
      </c>
      <c r="H2563" t="s">
        <v>317</v>
      </c>
      <c r="J2563" t="s">
        <v>15</v>
      </c>
      <c r="K2563" t="s">
        <v>307</v>
      </c>
      <c r="L2563" s="26">
        <v>15804865</v>
      </c>
      <c r="M2563">
        <v>122</v>
      </c>
    </row>
    <row r="2564" spans="1:13" x14ac:dyDescent="0.25">
      <c r="A2564" t="s">
        <v>72</v>
      </c>
      <c r="B2564" s="25">
        <v>45288</v>
      </c>
      <c r="C2564" t="s">
        <v>257</v>
      </c>
      <c r="D2564" t="s">
        <v>32</v>
      </c>
      <c r="E2564" t="s">
        <v>27</v>
      </c>
      <c r="G2564" s="30">
        <v>4.5999999999999996</v>
      </c>
      <c r="H2564" t="s">
        <v>317</v>
      </c>
      <c r="J2564" t="s">
        <v>15</v>
      </c>
      <c r="K2564" t="s">
        <v>307</v>
      </c>
      <c r="L2564" s="26">
        <v>364000</v>
      </c>
      <c r="M2564">
        <v>13</v>
      </c>
    </row>
    <row r="2565" spans="1:13" x14ac:dyDescent="0.25">
      <c r="A2565" t="s">
        <v>54</v>
      </c>
      <c r="B2565" s="25">
        <v>45212</v>
      </c>
      <c r="C2565" t="s">
        <v>257</v>
      </c>
      <c r="D2565" t="s">
        <v>32</v>
      </c>
      <c r="E2565" t="s">
        <v>27</v>
      </c>
      <c r="G2565" s="30">
        <v>4.5999999999999996</v>
      </c>
      <c r="H2565" t="s">
        <v>317</v>
      </c>
      <c r="J2565" t="s">
        <v>15</v>
      </c>
      <c r="K2565" t="s">
        <v>307</v>
      </c>
      <c r="L2565" s="26">
        <v>2497167</v>
      </c>
      <c r="M2565">
        <v>456</v>
      </c>
    </row>
    <row r="2566" spans="1:13" x14ac:dyDescent="0.25">
      <c r="A2566" t="s">
        <v>89</v>
      </c>
      <c r="B2566" s="25">
        <v>45232</v>
      </c>
      <c r="C2566" t="s">
        <v>257</v>
      </c>
      <c r="D2566" t="s">
        <v>32</v>
      </c>
      <c r="E2566" t="s">
        <v>27</v>
      </c>
      <c r="F2566" t="s">
        <v>258</v>
      </c>
      <c r="G2566" s="30">
        <v>4.5999999999999996</v>
      </c>
      <c r="H2566" t="s">
        <v>317</v>
      </c>
      <c r="J2566" t="s">
        <v>15</v>
      </c>
      <c r="K2566" t="s">
        <v>307</v>
      </c>
      <c r="L2566" s="26">
        <v>18976275</v>
      </c>
      <c r="M2566">
        <v>155</v>
      </c>
    </row>
    <row r="2567" spans="1:13" x14ac:dyDescent="0.25">
      <c r="A2567" t="s">
        <v>50</v>
      </c>
      <c r="B2567" s="25">
        <v>45408</v>
      </c>
      <c r="C2567" t="s">
        <v>257</v>
      </c>
      <c r="D2567" t="s">
        <v>32</v>
      </c>
      <c r="E2567" t="s">
        <v>27</v>
      </c>
      <c r="F2567" t="s">
        <v>258</v>
      </c>
      <c r="G2567" s="30">
        <v>4.5999999999999996</v>
      </c>
      <c r="H2567" t="s">
        <v>317</v>
      </c>
      <c r="J2567" t="s">
        <v>15</v>
      </c>
      <c r="K2567" t="s">
        <v>307</v>
      </c>
      <c r="L2567" s="26">
        <v>42920000</v>
      </c>
      <c r="M2567">
        <v>644</v>
      </c>
    </row>
    <row r="2568" spans="1:13" x14ac:dyDescent="0.25">
      <c r="A2568" t="s">
        <v>205</v>
      </c>
      <c r="B2568" s="25">
        <v>45566</v>
      </c>
      <c r="C2568" t="s">
        <v>257</v>
      </c>
      <c r="D2568" t="s">
        <v>32</v>
      </c>
      <c r="E2568" t="s">
        <v>27</v>
      </c>
      <c r="G2568" s="30">
        <v>4.5999999999999996</v>
      </c>
      <c r="H2568" t="s">
        <v>317</v>
      </c>
      <c r="J2568" t="s">
        <v>15</v>
      </c>
      <c r="K2568" t="s">
        <v>307</v>
      </c>
      <c r="L2568" s="26">
        <v>529530</v>
      </c>
      <c r="M2568">
        <v>182</v>
      </c>
    </row>
    <row r="2569" spans="1:13" x14ac:dyDescent="0.25">
      <c r="A2569" t="s">
        <v>74</v>
      </c>
      <c r="B2569" s="25">
        <v>45275</v>
      </c>
      <c r="C2569" t="s">
        <v>257</v>
      </c>
      <c r="D2569" t="s">
        <v>32</v>
      </c>
      <c r="E2569" t="s">
        <v>27</v>
      </c>
      <c r="F2569" t="s">
        <v>258</v>
      </c>
      <c r="G2569" s="30">
        <v>4.5999999999999996</v>
      </c>
      <c r="H2569" t="s">
        <v>317</v>
      </c>
      <c r="J2569" t="s">
        <v>15</v>
      </c>
      <c r="K2569" t="s">
        <v>307</v>
      </c>
      <c r="L2569" s="26">
        <v>169273100</v>
      </c>
      <c r="M2569">
        <v>242</v>
      </c>
    </row>
    <row r="2570" spans="1:13" x14ac:dyDescent="0.25">
      <c r="A2570" t="s">
        <v>164</v>
      </c>
      <c r="B2570" s="25">
        <v>45478</v>
      </c>
      <c r="C2570" t="s">
        <v>257</v>
      </c>
      <c r="D2570" t="s">
        <v>32</v>
      </c>
      <c r="E2570" t="s">
        <v>27</v>
      </c>
      <c r="G2570" s="30">
        <v>4.5999999999999996</v>
      </c>
      <c r="H2570" t="s">
        <v>317</v>
      </c>
      <c r="J2570" t="s">
        <v>15</v>
      </c>
      <c r="K2570" t="s">
        <v>307</v>
      </c>
      <c r="L2570" s="26">
        <v>4611600</v>
      </c>
      <c r="M2570">
        <v>751</v>
      </c>
    </row>
    <row r="2571" spans="1:13" x14ac:dyDescent="0.25">
      <c r="A2571" t="s">
        <v>209</v>
      </c>
      <c r="B2571" s="25">
        <v>45572</v>
      </c>
      <c r="C2571" t="s">
        <v>257</v>
      </c>
      <c r="D2571" t="s">
        <v>32</v>
      </c>
      <c r="E2571" t="s">
        <v>27</v>
      </c>
      <c r="G2571" s="30">
        <v>4.5999999999999996</v>
      </c>
      <c r="H2571" t="s">
        <v>317</v>
      </c>
      <c r="J2571" t="s">
        <v>15</v>
      </c>
      <c r="K2571" t="s">
        <v>307</v>
      </c>
      <c r="L2571" s="26">
        <v>842750</v>
      </c>
      <c r="M2571">
        <v>23</v>
      </c>
    </row>
    <row r="2572" spans="1:13" x14ac:dyDescent="0.25">
      <c r="A2572" t="s">
        <v>63</v>
      </c>
      <c r="B2572" s="25">
        <v>45344</v>
      </c>
      <c r="C2572" t="s">
        <v>257</v>
      </c>
      <c r="D2572" t="s">
        <v>32</v>
      </c>
      <c r="E2572" t="s">
        <v>27</v>
      </c>
      <c r="F2572" t="s">
        <v>258</v>
      </c>
      <c r="G2572" s="30">
        <v>4.5999999999999996</v>
      </c>
      <c r="H2572" t="s">
        <v>317</v>
      </c>
      <c r="J2572" t="s">
        <v>15</v>
      </c>
      <c r="K2572" t="s">
        <v>307</v>
      </c>
      <c r="L2572" s="26">
        <v>4508700</v>
      </c>
      <c r="M2572">
        <v>55</v>
      </c>
    </row>
    <row r="2573" spans="1:13" x14ac:dyDescent="0.25">
      <c r="A2573" t="s">
        <v>211</v>
      </c>
      <c r="B2573" s="25">
        <v>45582</v>
      </c>
      <c r="C2573" t="s">
        <v>257</v>
      </c>
      <c r="D2573" t="s">
        <v>32</v>
      </c>
      <c r="E2573" t="s">
        <v>27</v>
      </c>
      <c r="F2573" t="s">
        <v>258</v>
      </c>
      <c r="G2573" s="30">
        <v>4.5999999999999996</v>
      </c>
      <c r="H2573" t="s">
        <v>317</v>
      </c>
      <c r="J2573" t="s">
        <v>15</v>
      </c>
      <c r="K2573" t="s">
        <v>307</v>
      </c>
      <c r="L2573" s="26">
        <v>31017350</v>
      </c>
      <c r="M2573">
        <v>424</v>
      </c>
    </row>
    <row r="2574" spans="1:13" x14ac:dyDescent="0.25">
      <c r="A2574" t="s">
        <v>54</v>
      </c>
      <c r="B2574" s="25">
        <v>45401</v>
      </c>
      <c r="C2574" t="s">
        <v>257</v>
      </c>
      <c r="D2574" t="s">
        <v>32</v>
      </c>
      <c r="E2574" t="s">
        <v>27</v>
      </c>
      <c r="G2574" s="30">
        <v>4.5999999999999996</v>
      </c>
      <c r="H2574" t="s">
        <v>317</v>
      </c>
      <c r="J2574" t="s">
        <v>15</v>
      </c>
      <c r="K2574" t="s">
        <v>307</v>
      </c>
      <c r="L2574" s="26">
        <v>2767230</v>
      </c>
      <c r="M2574">
        <v>356</v>
      </c>
    </row>
    <row r="2575" spans="1:13" x14ac:dyDescent="0.25">
      <c r="A2575" t="s">
        <v>80</v>
      </c>
      <c r="B2575" s="25">
        <v>45260</v>
      </c>
      <c r="C2575" t="s">
        <v>257</v>
      </c>
      <c r="D2575" t="s">
        <v>32</v>
      </c>
      <c r="E2575" t="s">
        <v>27</v>
      </c>
      <c r="G2575" s="30">
        <v>4.5999999999999996</v>
      </c>
      <c r="H2575" t="s">
        <v>317</v>
      </c>
      <c r="J2575" t="s">
        <v>15</v>
      </c>
      <c r="K2575" t="s">
        <v>307</v>
      </c>
      <c r="L2575" s="26">
        <v>2178900</v>
      </c>
      <c r="M2575">
        <v>47</v>
      </c>
    </row>
    <row r="2576" spans="1:13" x14ac:dyDescent="0.25">
      <c r="A2576" t="s">
        <v>211</v>
      </c>
      <c r="B2576" s="25">
        <v>45582</v>
      </c>
      <c r="C2576" t="s">
        <v>257</v>
      </c>
      <c r="D2576" t="s">
        <v>32</v>
      </c>
      <c r="E2576" t="s">
        <v>27</v>
      </c>
      <c r="G2576" s="30">
        <v>4.5999999999999996</v>
      </c>
      <c r="H2576" t="s">
        <v>317</v>
      </c>
      <c r="J2576" t="s">
        <v>15</v>
      </c>
      <c r="K2576" t="s">
        <v>307</v>
      </c>
      <c r="L2576" s="26">
        <v>3741500</v>
      </c>
      <c r="M2576">
        <v>648</v>
      </c>
    </row>
    <row r="2577" spans="1:13" x14ac:dyDescent="0.25">
      <c r="A2577" t="s">
        <v>172</v>
      </c>
      <c r="B2577" s="25">
        <v>45485</v>
      </c>
      <c r="C2577" t="s">
        <v>257</v>
      </c>
      <c r="D2577" t="s">
        <v>32</v>
      </c>
      <c r="E2577" t="s">
        <v>27</v>
      </c>
      <c r="G2577" s="30">
        <v>4.5999999999999996</v>
      </c>
      <c r="H2577" t="s">
        <v>317</v>
      </c>
      <c r="J2577" t="s">
        <v>15</v>
      </c>
      <c r="K2577" t="s">
        <v>307</v>
      </c>
      <c r="L2577" s="26">
        <v>1206400</v>
      </c>
      <c r="M2577">
        <v>115</v>
      </c>
    </row>
    <row r="2578" spans="1:13" x14ac:dyDescent="0.25">
      <c r="A2578" t="s">
        <v>57</v>
      </c>
      <c r="B2578" s="25">
        <v>45394</v>
      </c>
      <c r="C2578" t="s">
        <v>257</v>
      </c>
      <c r="D2578" t="s">
        <v>32</v>
      </c>
      <c r="E2578" t="s">
        <v>27</v>
      </c>
      <c r="G2578" s="30">
        <v>4.5999999999999996</v>
      </c>
      <c r="H2578" t="s">
        <v>317</v>
      </c>
      <c r="J2578" t="s">
        <v>15</v>
      </c>
      <c r="K2578" t="s">
        <v>307</v>
      </c>
      <c r="L2578" s="26">
        <v>3008000</v>
      </c>
      <c r="M2578">
        <v>293</v>
      </c>
    </row>
    <row r="2579" spans="1:13" x14ac:dyDescent="0.25">
      <c r="A2579" t="s">
        <v>104</v>
      </c>
      <c r="B2579" s="25">
        <v>45041</v>
      </c>
      <c r="C2579" t="s">
        <v>257</v>
      </c>
      <c r="D2579" t="s">
        <v>32</v>
      </c>
      <c r="E2579" t="s">
        <v>27</v>
      </c>
      <c r="F2579" t="s">
        <v>258</v>
      </c>
      <c r="G2579" s="30">
        <v>4.5999999999999996</v>
      </c>
      <c r="H2579" t="s">
        <v>317</v>
      </c>
      <c r="J2579" t="s">
        <v>15</v>
      </c>
      <c r="K2579" t="s">
        <v>307</v>
      </c>
      <c r="L2579" s="26">
        <v>949070.4</v>
      </c>
      <c r="M2579">
        <v>15</v>
      </c>
    </row>
    <row r="2580" spans="1:13" x14ac:dyDescent="0.25">
      <c r="A2580" t="s">
        <v>66</v>
      </c>
      <c r="B2580" s="25">
        <v>45335</v>
      </c>
      <c r="C2580" t="s">
        <v>257</v>
      </c>
      <c r="D2580" t="s">
        <v>32</v>
      </c>
      <c r="E2580" t="s">
        <v>27</v>
      </c>
      <c r="F2580" t="s">
        <v>258</v>
      </c>
      <c r="G2580" s="30">
        <v>4.5999999999999996</v>
      </c>
      <c r="H2580" t="s">
        <v>317</v>
      </c>
      <c r="J2580" t="s">
        <v>15</v>
      </c>
      <c r="K2580" t="s">
        <v>307</v>
      </c>
      <c r="L2580" s="26">
        <v>33615000</v>
      </c>
      <c r="M2580">
        <v>407</v>
      </c>
    </row>
    <row r="2581" spans="1:13" x14ac:dyDescent="0.25">
      <c r="A2581" t="s">
        <v>80</v>
      </c>
      <c r="B2581" s="25">
        <v>45260</v>
      </c>
      <c r="C2581" t="s">
        <v>257</v>
      </c>
      <c r="D2581" t="s">
        <v>32</v>
      </c>
      <c r="E2581" t="s">
        <v>27</v>
      </c>
      <c r="F2581" t="s">
        <v>258</v>
      </c>
      <c r="G2581" s="30">
        <v>4.5999999999999996</v>
      </c>
      <c r="H2581" t="s">
        <v>317</v>
      </c>
      <c r="J2581" t="s">
        <v>15</v>
      </c>
      <c r="K2581" t="s">
        <v>307</v>
      </c>
      <c r="L2581" s="26">
        <v>35780400</v>
      </c>
      <c r="M2581">
        <v>65</v>
      </c>
    </row>
    <row r="2582" spans="1:13" x14ac:dyDescent="0.25">
      <c r="A2582" t="s">
        <v>72</v>
      </c>
      <c r="B2582" s="25">
        <v>45288</v>
      </c>
      <c r="C2582" t="s">
        <v>257</v>
      </c>
      <c r="D2582" t="s">
        <v>32</v>
      </c>
      <c r="E2582" t="s">
        <v>27</v>
      </c>
      <c r="F2582" t="s">
        <v>258</v>
      </c>
      <c r="G2582" s="30">
        <v>4.5999999999999996</v>
      </c>
      <c r="H2582" t="s">
        <v>317</v>
      </c>
      <c r="J2582" t="s">
        <v>15</v>
      </c>
      <c r="K2582" t="s">
        <v>307</v>
      </c>
      <c r="L2582" s="26">
        <v>328750</v>
      </c>
      <c r="M2582">
        <v>10</v>
      </c>
    </row>
    <row r="2583" spans="1:13" x14ac:dyDescent="0.25">
      <c r="A2583" t="s">
        <v>30</v>
      </c>
      <c r="B2583" s="25">
        <v>45447</v>
      </c>
      <c r="C2583" t="s">
        <v>257</v>
      </c>
      <c r="D2583" t="s">
        <v>32</v>
      </c>
      <c r="E2583" t="s">
        <v>27</v>
      </c>
      <c r="G2583" s="30">
        <v>4.5999999999999996</v>
      </c>
      <c r="H2583" t="s">
        <v>317</v>
      </c>
      <c r="J2583" t="s">
        <v>15</v>
      </c>
      <c r="K2583" t="s">
        <v>307</v>
      </c>
      <c r="L2583" s="26">
        <v>999900</v>
      </c>
      <c r="M2583">
        <v>207</v>
      </c>
    </row>
    <row r="2584" spans="1:13" x14ac:dyDescent="0.25">
      <c r="A2584" t="s">
        <v>175</v>
      </c>
      <c r="B2584" s="25">
        <v>45503</v>
      </c>
      <c r="C2584" t="s">
        <v>257</v>
      </c>
      <c r="D2584" t="s">
        <v>32</v>
      </c>
      <c r="E2584" t="s">
        <v>27</v>
      </c>
      <c r="G2584" s="30">
        <v>4.5999999999999996</v>
      </c>
      <c r="H2584" t="s">
        <v>317</v>
      </c>
      <c r="J2584" t="s">
        <v>15</v>
      </c>
      <c r="K2584" t="s">
        <v>307</v>
      </c>
      <c r="L2584" s="26">
        <v>23862</v>
      </c>
      <c r="M2584">
        <v>16</v>
      </c>
    </row>
    <row r="2585" spans="1:13" x14ac:dyDescent="0.25">
      <c r="A2585" t="s">
        <v>92</v>
      </c>
      <c r="B2585" s="25">
        <v>45198</v>
      </c>
      <c r="C2585" t="s">
        <v>257</v>
      </c>
      <c r="D2585" t="s">
        <v>32</v>
      </c>
      <c r="E2585" t="s">
        <v>27</v>
      </c>
      <c r="F2585" t="s">
        <v>258</v>
      </c>
      <c r="G2585" s="30">
        <v>4.5999999999999996</v>
      </c>
      <c r="H2585" t="s">
        <v>317</v>
      </c>
      <c r="J2585" t="s">
        <v>15</v>
      </c>
      <c r="K2585" t="s">
        <v>307</v>
      </c>
      <c r="L2585" s="26">
        <v>25649636.399999999</v>
      </c>
      <c r="M2585">
        <v>74</v>
      </c>
    </row>
    <row r="2586" spans="1:13" x14ac:dyDescent="0.25">
      <c r="A2586" t="s">
        <v>86</v>
      </c>
      <c r="B2586" s="25">
        <v>45251</v>
      </c>
      <c r="C2586" t="s">
        <v>257</v>
      </c>
      <c r="D2586" t="s">
        <v>32</v>
      </c>
      <c r="E2586" t="s">
        <v>27</v>
      </c>
      <c r="G2586" s="30">
        <v>4.5999999999999996</v>
      </c>
      <c r="H2586" t="s">
        <v>317</v>
      </c>
      <c r="J2586" t="s">
        <v>15</v>
      </c>
      <c r="K2586" t="s">
        <v>307</v>
      </c>
      <c r="L2586" s="26">
        <v>1391500</v>
      </c>
      <c r="M2586">
        <v>50</v>
      </c>
    </row>
    <row r="2587" spans="1:13" x14ac:dyDescent="0.25">
      <c r="A2587" t="s">
        <v>205</v>
      </c>
      <c r="B2587" s="25">
        <v>45566</v>
      </c>
      <c r="C2587" t="s">
        <v>257</v>
      </c>
      <c r="D2587" t="s">
        <v>32</v>
      </c>
      <c r="E2587" t="s">
        <v>27</v>
      </c>
      <c r="F2587" t="s">
        <v>258</v>
      </c>
      <c r="G2587" s="30">
        <v>4.5999999999999996</v>
      </c>
      <c r="H2587" t="s">
        <v>317</v>
      </c>
      <c r="J2587" t="s">
        <v>15</v>
      </c>
      <c r="K2587" t="s">
        <v>307</v>
      </c>
      <c r="L2587" s="26">
        <v>7167180</v>
      </c>
      <c r="M2587">
        <v>223</v>
      </c>
    </row>
    <row r="2588" spans="1:13" x14ac:dyDescent="0.25">
      <c r="A2588" t="s">
        <v>60</v>
      </c>
      <c r="B2588" s="25">
        <v>45380</v>
      </c>
      <c r="C2588" t="s">
        <v>257</v>
      </c>
      <c r="D2588" t="s">
        <v>32</v>
      </c>
      <c r="E2588" t="s">
        <v>27</v>
      </c>
      <c r="G2588" s="30">
        <v>4.5999999999999996</v>
      </c>
      <c r="H2588" t="s">
        <v>317</v>
      </c>
      <c r="J2588" t="s">
        <v>15</v>
      </c>
      <c r="K2588" t="s">
        <v>307</v>
      </c>
      <c r="L2588" s="26">
        <v>3883250</v>
      </c>
      <c r="M2588">
        <v>637</v>
      </c>
    </row>
    <row r="2589" spans="1:13" x14ac:dyDescent="0.25">
      <c r="A2589" t="s">
        <v>217</v>
      </c>
      <c r="B2589" s="25">
        <v>45595</v>
      </c>
      <c r="C2589" t="s">
        <v>257</v>
      </c>
      <c r="D2589" t="s">
        <v>32</v>
      </c>
      <c r="E2589" t="s">
        <v>27</v>
      </c>
      <c r="G2589" s="30">
        <v>4.5999999999999996</v>
      </c>
      <c r="H2589" t="s">
        <v>317</v>
      </c>
      <c r="J2589" t="s">
        <v>15</v>
      </c>
      <c r="K2589" t="s">
        <v>307</v>
      </c>
      <c r="L2589" s="26">
        <v>135575</v>
      </c>
      <c r="M2589">
        <v>8</v>
      </c>
    </row>
    <row r="2590" spans="1:13" x14ac:dyDescent="0.25">
      <c r="A2590" t="s">
        <v>74</v>
      </c>
      <c r="B2590" s="25">
        <v>45275</v>
      </c>
      <c r="C2590" t="s">
        <v>257</v>
      </c>
      <c r="D2590" t="s">
        <v>32</v>
      </c>
      <c r="E2590" t="s">
        <v>27</v>
      </c>
      <c r="G2590" s="30">
        <v>4.5999999999999996</v>
      </c>
      <c r="H2590" t="s">
        <v>317</v>
      </c>
      <c r="J2590" t="s">
        <v>15</v>
      </c>
      <c r="K2590" t="s">
        <v>307</v>
      </c>
      <c r="L2590" s="26">
        <v>7617600</v>
      </c>
      <c r="M2590">
        <v>323</v>
      </c>
    </row>
    <row r="2591" spans="1:13" x14ac:dyDescent="0.25">
      <c r="A2591" t="s">
        <v>164</v>
      </c>
      <c r="B2591" s="25">
        <v>45478</v>
      </c>
      <c r="C2591" t="s">
        <v>257</v>
      </c>
      <c r="D2591" t="s">
        <v>32</v>
      </c>
      <c r="E2591" t="s">
        <v>27</v>
      </c>
      <c r="F2591" t="s">
        <v>258</v>
      </c>
      <c r="G2591" s="30">
        <v>4.5999999999999996</v>
      </c>
      <c r="H2591" t="s">
        <v>317</v>
      </c>
      <c r="J2591" t="s">
        <v>15</v>
      </c>
      <c r="K2591" t="s">
        <v>307</v>
      </c>
      <c r="L2591" s="26">
        <v>17108800</v>
      </c>
      <c r="M2591">
        <v>284</v>
      </c>
    </row>
    <row r="2592" spans="1:13" x14ac:dyDescent="0.25">
      <c r="A2592" t="s">
        <v>69</v>
      </c>
      <c r="B2592" s="25">
        <v>45328</v>
      </c>
      <c r="C2592" t="s">
        <v>257</v>
      </c>
      <c r="D2592" t="s">
        <v>32</v>
      </c>
      <c r="E2592" t="s">
        <v>27</v>
      </c>
      <c r="G2592" s="30">
        <v>4.5999999999999996</v>
      </c>
      <c r="H2592" t="s">
        <v>317</v>
      </c>
      <c r="J2592" t="s">
        <v>15</v>
      </c>
      <c r="K2592" t="s">
        <v>307</v>
      </c>
      <c r="L2592" s="26">
        <v>3517080</v>
      </c>
      <c r="M2592">
        <v>243</v>
      </c>
    </row>
    <row r="2593" spans="1:13" x14ac:dyDescent="0.25">
      <c r="A2593" t="s">
        <v>92</v>
      </c>
      <c r="B2593" s="25">
        <v>45198</v>
      </c>
      <c r="C2593" t="s">
        <v>257</v>
      </c>
      <c r="D2593" t="s">
        <v>32</v>
      </c>
      <c r="E2593" t="s">
        <v>27</v>
      </c>
      <c r="G2593" s="30">
        <v>4.5999999999999996</v>
      </c>
      <c r="H2593" t="s">
        <v>317</v>
      </c>
      <c r="J2593" t="s">
        <v>15</v>
      </c>
      <c r="K2593" t="s">
        <v>307</v>
      </c>
      <c r="L2593" s="26">
        <v>5031504</v>
      </c>
      <c r="M2593">
        <v>97</v>
      </c>
    </row>
    <row r="2594" spans="1:13" x14ac:dyDescent="0.25">
      <c r="A2594" t="s">
        <v>169</v>
      </c>
      <c r="B2594" s="25">
        <v>45490</v>
      </c>
      <c r="C2594" t="s">
        <v>257</v>
      </c>
      <c r="D2594" t="s">
        <v>32</v>
      </c>
      <c r="E2594" t="s">
        <v>27</v>
      </c>
      <c r="F2594" t="s">
        <v>258</v>
      </c>
      <c r="G2594" s="30">
        <v>4.5999999999999996</v>
      </c>
      <c r="H2594" t="s">
        <v>317</v>
      </c>
      <c r="J2594" t="s">
        <v>15</v>
      </c>
      <c r="K2594" t="s">
        <v>307</v>
      </c>
      <c r="L2594" s="26">
        <v>165000</v>
      </c>
      <c r="M2594">
        <v>1</v>
      </c>
    </row>
    <row r="2595" spans="1:13" x14ac:dyDescent="0.25">
      <c r="A2595" t="s">
        <v>101</v>
      </c>
      <c r="B2595" s="25">
        <v>45079</v>
      </c>
      <c r="C2595" t="s">
        <v>257</v>
      </c>
      <c r="D2595" t="s">
        <v>32</v>
      </c>
      <c r="E2595" t="s">
        <v>27</v>
      </c>
      <c r="F2595" t="s">
        <v>258</v>
      </c>
      <c r="G2595" s="30">
        <v>4.5999999999999996</v>
      </c>
      <c r="H2595" t="s">
        <v>317</v>
      </c>
      <c r="J2595" t="s">
        <v>15</v>
      </c>
      <c r="K2595" t="s">
        <v>307</v>
      </c>
      <c r="L2595" s="26">
        <v>572447.25</v>
      </c>
      <c r="M2595">
        <v>6</v>
      </c>
    </row>
    <row r="2596" spans="1:13" x14ac:dyDescent="0.25">
      <c r="A2596" t="s">
        <v>77</v>
      </c>
      <c r="B2596" s="25">
        <v>45267</v>
      </c>
      <c r="C2596" t="s">
        <v>257</v>
      </c>
      <c r="D2596" t="s">
        <v>32</v>
      </c>
      <c r="E2596" t="s">
        <v>27</v>
      </c>
      <c r="G2596" s="30">
        <v>4.5999999999999996</v>
      </c>
      <c r="H2596" t="s">
        <v>317</v>
      </c>
      <c r="J2596" t="s">
        <v>15</v>
      </c>
      <c r="K2596" t="s">
        <v>307</v>
      </c>
      <c r="L2596" s="26">
        <v>611800</v>
      </c>
      <c r="M2596">
        <v>27</v>
      </c>
    </row>
    <row r="2597" spans="1:13" x14ac:dyDescent="0.25">
      <c r="A2597" t="s">
        <v>30</v>
      </c>
      <c r="B2597" s="25">
        <v>45447</v>
      </c>
      <c r="C2597" t="s">
        <v>257</v>
      </c>
      <c r="D2597" t="s">
        <v>32</v>
      </c>
      <c r="E2597" t="s">
        <v>27</v>
      </c>
      <c r="F2597" t="s">
        <v>258</v>
      </c>
      <c r="G2597" s="30">
        <v>4.5999999999999996</v>
      </c>
      <c r="H2597" t="s">
        <v>317</v>
      </c>
      <c r="J2597" t="s">
        <v>15</v>
      </c>
      <c r="K2597" t="s">
        <v>307</v>
      </c>
      <c r="L2597" s="26">
        <v>18577200</v>
      </c>
      <c r="M2597">
        <v>136</v>
      </c>
    </row>
    <row r="2598" spans="1:13" x14ac:dyDescent="0.25">
      <c r="A2598" t="s">
        <v>89</v>
      </c>
      <c r="B2598" s="25">
        <v>45232</v>
      </c>
      <c r="C2598" t="s">
        <v>257</v>
      </c>
      <c r="D2598" t="s">
        <v>32</v>
      </c>
      <c r="E2598" t="s">
        <v>27</v>
      </c>
      <c r="G2598" s="30">
        <v>4.5999999999999996</v>
      </c>
      <c r="H2598" t="s">
        <v>317</v>
      </c>
      <c r="J2598" t="s">
        <v>15</v>
      </c>
      <c r="K2598" t="s">
        <v>307</v>
      </c>
      <c r="L2598" s="26">
        <v>4120875</v>
      </c>
      <c r="M2598">
        <v>184</v>
      </c>
    </row>
    <row r="2599" spans="1:13" x14ac:dyDescent="0.25">
      <c r="A2599" t="s">
        <v>83</v>
      </c>
      <c r="B2599" s="25">
        <v>45252</v>
      </c>
      <c r="C2599" t="s">
        <v>257</v>
      </c>
      <c r="D2599" t="s">
        <v>32</v>
      </c>
      <c r="E2599" t="s">
        <v>27</v>
      </c>
      <c r="F2599" t="s">
        <v>258</v>
      </c>
      <c r="G2599" s="30">
        <v>4.5999999999999996</v>
      </c>
      <c r="H2599" t="s">
        <v>317</v>
      </c>
      <c r="J2599" t="s">
        <v>15</v>
      </c>
      <c r="K2599" t="s">
        <v>307</v>
      </c>
      <c r="L2599" s="26">
        <v>39015350</v>
      </c>
      <c r="M2599">
        <v>195</v>
      </c>
    </row>
    <row r="2600" spans="1:13" x14ac:dyDescent="0.25">
      <c r="A2600" t="s">
        <v>101</v>
      </c>
      <c r="B2600" s="25">
        <v>45079</v>
      </c>
      <c r="C2600" t="s">
        <v>257</v>
      </c>
      <c r="D2600" t="s">
        <v>32</v>
      </c>
      <c r="E2600" t="s">
        <v>27</v>
      </c>
      <c r="G2600" s="30">
        <v>4.5999999999999996</v>
      </c>
      <c r="H2600" t="s">
        <v>317</v>
      </c>
      <c r="J2600" t="s">
        <v>15</v>
      </c>
      <c r="K2600" t="s">
        <v>307</v>
      </c>
      <c r="L2600" s="26">
        <v>52488</v>
      </c>
      <c r="M2600">
        <v>5</v>
      </c>
    </row>
    <row r="2601" spans="1:13" x14ac:dyDescent="0.25">
      <c r="A2601" t="s">
        <v>50</v>
      </c>
      <c r="B2601" s="25">
        <v>45408</v>
      </c>
      <c r="C2601" t="s">
        <v>257</v>
      </c>
      <c r="D2601" t="s">
        <v>32</v>
      </c>
      <c r="E2601" t="s">
        <v>27</v>
      </c>
      <c r="G2601" s="30">
        <v>4.5999999999999996</v>
      </c>
      <c r="H2601" t="s">
        <v>317</v>
      </c>
      <c r="J2601" t="s">
        <v>15</v>
      </c>
      <c r="K2601" t="s">
        <v>307</v>
      </c>
      <c r="L2601" s="26">
        <v>5727500</v>
      </c>
      <c r="M2601">
        <v>991</v>
      </c>
    </row>
    <row r="2602" spans="1:13" x14ac:dyDescent="0.25">
      <c r="A2602" t="s">
        <v>57</v>
      </c>
      <c r="B2602" s="25">
        <v>45394</v>
      </c>
      <c r="C2602" t="s">
        <v>257</v>
      </c>
      <c r="D2602" t="s">
        <v>32</v>
      </c>
      <c r="E2602" t="s">
        <v>27</v>
      </c>
      <c r="F2602" t="s">
        <v>258</v>
      </c>
      <c r="G2602" s="30">
        <v>4.5999999999999996</v>
      </c>
      <c r="H2602" t="s">
        <v>317</v>
      </c>
      <c r="J2602" t="s">
        <v>15</v>
      </c>
      <c r="K2602" t="s">
        <v>307</v>
      </c>
      <c r="L2602" s="26">
        <v>29370300</v>
      </c>
      <c r="M2602">
        <v>224</v>
      </c>
    </row>
    <row r="2603" spans="1:13" x14ac:dyDescent="0.25">
      <c r="A2603" t="s">
        <v>172</v>
      </c>
      <c r="B2603" s="25">
        <v>45485</v>
      </c>
      <c r="C2603" t="s">
        <v>257</v>
      </c>
      <c r="D2603" t="s">
        <v>32</v>
      </c>
      <c r="E2603" t="s">
        <v>27</v>
      </c>
      <c r="F2603" t="s">
        <v>258</v>
      </c>
      <c r="G2603" s="30">
        <v>4.5999999999999996</v>
      </c>
      <c r="H2603" t="s">
        <v>317</v>
      </c>
      <c r="J2603" t="s">
        <v>15</v>
      </c>
      <c r="K2603" t="s">
        <v>307</v>
      </c>
      <c r="L2603" s="26">
        <v>1812000</v>
      </c>
      <c r="M2603">
        <v>62</v>
      </c>
    </row>
    <row r="2604" spans="1:13" x14ac:dyDescent="0.25">
      <c r="A2604" t="s">
        <v>77</v>
      </c>
      <c r="B2604" s="25">
        <v>45267</v>
      </c>
      <c r="C2604" t="s">
        <v>257</v>
      </c>
      <c r="D2604" t="s">
        <v>32</v>
      </c>
      <c r="E2604" t="s">
        <v>27</v>
      </c>
      <c r="F2604" t="s">
        <v>258</v>
      </c>
      <c r="G2604" s="30">
        <v>4.5999999999999996</v>
      </c>
      <c r="H2604" t="s">
        <v>317</v>
      </c>
      <c r="J2604" t="s">
        <v>15</v>
      </c>
      <c r="K2604" t="s">
        <v>307</v>
      </c>
      <c r="L2604" s="26">
        <v>3131800</v>
      </c>
      <c r="M2604">
        <v>21</v>
      </c>
    </row>
    <row r="2605" spans="1:13" x14ac:dyDescent="0.25">
      <c r="A2605" t="s">
        <v>60</v>
      </c>
      <c r="B2605" s="25">
        <v>45380</v>
      </c>
      <c r="C2605" t="s">
        <v>257</v>
      </c>
      <c r="D2605" t="s">
        <v>32</v>
      </c>
      <c r="E2605" t="s">
        <v>27</v>
      </c>
      <c r="F2605" t="s">
        <v>258</v>
      </c>
      <c r="G2605" s="30">
        <v>4.5999999999999996</v>
      </c>
      <c r="H2605" t="s">
        <v>317</v>
      </c>
      <c r="J2605" t="s">
        <v>15</v>
      </c>
      <c r="K2605" t="s">
        <v>307</v>
      </c>
      <c r="L2605" s="26">
        <v>27289500</v>
      </c>
      <c r="M2605">
        <v>444</v>
      </c>
    </row>
    <row r="2606" spans="1:13" x14ac:dyDescent="0.25">
      <c r="A2606" t="s">
        <v>83</v>
      </c>
      <c r="B2606" s="25">
        <v>45468</v>
      </c>
      <c r="C2606" t="s">
        <v>257</v>
      </c>
      <c r="D2606" t="s">
        <v>32</v>
      </c>
      <c r="E2606" t="s">
        <v>27</v>
      </c>
      <c r="G2606" s="30">
        <v>4.5999999999999996</v>
      </c>
      <c r="H2606" t="s">
        <v>317</v>
      </c>
      <c r="J2606" t="s">
        <v>15</v>
      </c>
      <c r="K2606" t="s">
        <v>307</v>
      </c>
      <c r="L2606" s="26">
        <v>2219400</v>
      </c>
      <c r="M2606">
        <v>127</v>
      </c>
    </row>
    <row r="2607" spans="1:13" x14ac:dyDescent="0.25">
      <c r="A2607" t="s">
        <v>175</v>
      </c>
      <c r="B2607" s="25">
        <v>45503</v>
      </c>
      <c r="C2607" t="s">
        <v>257</v>
      </c>
      <c r="D2607" t="s">
        <v>32</v>
      </c>
      <c r="E2607" t="s">
        <v>27</v>
      </c>
      <c r="F2607" t="s">
        <v>258</v>
      </c>
      <c r="G2607" s="30">
        <v>4.5999999999999996</v>
      </c>
      <c r="H2607" t="s">
        <v>317</v>
      </c>
      <c r="J2607" t="s">
        <v>15</v>
      </c>
      <c r="K2607" t="s">
        <v>307</v>
      </c>
      <c r="L2607" s="26">
        <v>701407</v>
      </c>
      <c r="M2607">
        <v>6</v>
      </c>
    </row>
    <row r="2608" spans="1:13" x14ac:dyDescent="0.25">
      <c r="A2608" t="s">
        <v>209</v>
      </c>
      <c r="B2608" s="25">
        <v>45572</v>
      </c>
      <c r="C2608" t="s">
        <v>257</v>
      </c>
      <c r="D2608" t="s">
        <v>32</v>
      </c>
      <c r="E2608" t="s">
        <v>27</v>
      </c>
      <c r="F2608" t="s">
        <v>258</v>
      </c>
      <c r="G2608" s="30">
        <v>4.5999999999999996</v>
      </c>
      <c r="H2608" t="s">
        <v>317</v>
      </c>
      <c r="J2608" t="s">
        <v>15</v>
      </c>
      <c r="K2608" t="s">
        <v>307</v>
      </c>
      <c r="L2608" s="26">
        <v>17850000</v>
      </c>
      <c r="M2608">
        <v>35</v>
      </c>
    </row>
    <row r="2609" spans="1:13" x14ac:dyDescent="0.25">
      <c r="A2609" t="s">
        <v>54</v>
      </c>
      <c r="B2609" s="25">
        <v>45212</v>
      </c>
      <c r="C2609" t="s">
        <v>257</v>
      </c>
      <c r="D2609" t="s">
        <v>32</v>
      </c>
      <c r="E2609" t="s">
        <v>27</v>
      </c>
      <c r="F2609" t="s">
        <v>258</v>
      </c>
      <c r="G2609" s="30">
        <v>4.5999999999999996</v>
      </c>
      <c r="H2609" t="s">
        <v>317</v>
      </c>
      <c r="J2609" t="s">
        <v>15</v>
      </c>
      <c r="K2609" t="s">
        <v>307</v>
      </c>
      <c r="L2609" s="26">
        <v>11419902</v>
      </c>
      <c r="M2609">
        <v>337</v>
      </c>
    </row>
    <row r="2610" spans="1:13" x14ac:dyDescent="0.25">
      <c r="A2610" t="s">
        <v>54</v>
      </c>
      <c r="B2610" s="25">
        <v>45401</v>
      </c>
      <c r="C2610" t="s">
        <v>257</v>
      </c>
      <c r="D2610" t="s">
        <v>32</v>
      </c>
      <c r="E2610" t="s">
        <v>27</v>
      </c>
      <c r="F2610" t="s">
        <v>258</v>
      </c>
      <c r="G2610" s="30">
        <v>4.5999999999999996</v>
      </c>
      <c r="H2610" t="s">
        <v>317</v>
      </c>
      <c r="J2610" t="s">
        <v>15</v>
      </c>
      <c r="K2610" t="s">
        <v>307</v>
      </c>
      <c r="L2610" s="26">
        <v>52535190</v>
      </c>
      <c r="M2610">
        <v>265</v>
      </c>
    </row>
    <row r="2611" spans="1:13" x14ac:dyDescent="0.25">
      <c r="A2611" t="s">
        <v>63</v>
      </c>
      <c r="B2611" s="25">
        <v>45344</v>
      </c>
      <c r="C2611" t="s">
        <v>257</v>
      </c>
      <c r="D2611" t="s">
        <v>32</v>
      </c>
      <c r="E2611" t="s">
        <v>27</v>
      </c>
      <c r="G2611" s="30">
        <v>4.5999999999999996</v>
      </c>
      <c r="H2611" t="s">
        <v>317</v>
      </c>
      <c r="J2611" t="s">
        <v>15</v>
      </c>
      <c r="K2611" t="s">
        <v>307</v>
      </c>
      <c r="L2611" s="26">
        <v>1453500</v>
      </c>
      <c r="M2611">
        <v>44</v>
      </c>
    </row>
    <row r="2612" spans="1:13" x14ac:dyDescent="0.25">
      <c r="A2612" t="s">
        <v>164</v>
      </c>
      <c r="B2612" s="25">
        <v>45478</v>
      </c>
      <c r="C2612" t="s">
        <v>257</v>
      </c>
      <c r="D2612" t="s">
        <v>32</v>
      </c>
      <c r="E2612" t="s">
        <v>27</v>
      </c>
      <c r="F2612" t="s">
        <v>258</v>
      </c>
      <c r="G2612" s="30">
        <v>4.7</v>
      </c>
      <c r="H2612" t="s">
        <v>317</v>
      </c>
      <c r="I2612">
        <v>4.7</v>
      </c>
      <c r="J2612" t="s">
        <v>228</v>
      </c>
      <c r="K2612" t="s">
        <v>314</v>
      </c>
      <c r="L2612" s="26">
        <v>2036000</v>
      </c>
      <c r="M2612">
        <v>1</v>
      </c>
    </row>
    <row r="2613" spans="1:13" x14ac:dyDescent="0.25">
      <c r="A2613" t="s">
        <v>54</v>
      </c>
      <c r="B2613" s="25">
        <v>45212</v>
      </c>
      <c r="C2613" t="s">
        <v>257</v>
      </c>
      <c r="D2613" t="s">
        <v>32</v>
      </c>
      <c r="E2613" t="s">
        <v>27</v>
      </c>
      <c r="G2613" s="30">
        <v>4.7</v>
      </c>
      <c r="H2613" t="s">
        <v>317</v>
      </c>
      <c r="J2613" t="s">
        <v>15</v>
      </c>
      <c r="K2613" t="s">
        <v>307</v>
      </c>
      <c r="L2613" s="26">
        <v>22463514</v>
      </c>
      <c r="M2613">
        <v>483</v>
      </c>
    </row>
    <row r="2614" spans="1:13" x14ac:dyDescent="0.25">
      <c r="A2614" t="s">
        <v>72</v>
      </c>
      <c r="B2614" s="25">
        <v>45288</v>
      </c>
      <c r="C2614" t="s">
        <v>257</v>
      </c>
      <c r="D2614" t="s">
        <v>32</v>
      </c>
      <c r="E2614" t="s">
        <v>27</v>
      </c>
      <c r="G2614" s="30">
        <v>4.7</v>
      </c>
      <c r="H2614" t="s">
        <v>317</v>
      </c>
      <c r="J2614" t="s">
        <v>15</v>
      </c>
      <c r="K2614" t="s">
        <v>307</v>
      </c>
      <c r="L2614" s="26">
        <v>615000</v>
      </c>
      <c r="M2614">
        <v>14</v>
      </c>
    </row>
    <row r="2615" spans="1:13" x14ac:dyDescent="0.25">
      <c r="A2615" t="s">
        <v>83</v>
      </c>
      <c r="B2615" s="25">
        <v>45468</v>
      </c>
      <c r="C2615" t="s">
        <v>257</v>
      </c>
      <c r="D2615" t="s">
        <v>32</v>
      </c>
      <c r="E2615" t="s">
        <v>27</v>
      </c>
      <c r="F2615" t="s">
        <v>258</v>
      </c>
      <c r="G2615" s="30">
        <v>4.7</v>
      </c>
      <c r="H2615" t="s">
        <v>317</v>
      </c>
      <c r="J2615" t="s">
        <v>15</v>
      </c>
      <c r="K2615" t="s">
        <v>307</v>
      </c>
      <c r="L2615" s="26">
        <v>8133210</v>
      </c>
      <c r="M2615">
        <v>77</v>
      </c>
    </row>
    <row r="2616" spans="1:13" x14ac:dyDescent="0.25">
      <c r="A2616" t="s">
        <v>66</v>
      </c>
      <c r="B2616" s="25">
        <v>45335</v>
      </c>
      <c r="C2616" t="s">
        <v>257</v>
      </c>
      <c r="D2616" t="s">
        <v>32</v>
      </c>
      <c r="E2616" t="s">
        <v>27</v>
      </c>
      <c r="F2616" t="s">
        <v>258</v>
      </c>
      <c r="G2616" s="30">
        <v>4.7</v>
      </c>
      <c r="H2616" t="s">
        <v>317</v>
      </c>
      <c r="J2616" t="s">
        <v>15</v>
      </c>
      <c r="K2616" t="s">
        <v>307</v>
      </c>
      <c r="L2616" s="26">
        <v>11880000</v>
      </c>
      <c r="M2616">
        <v>409</v>
      </c>
    </row>
    <row r="2617" spans="1:13" x14ac:dyDescent="0.25">
      <c r="A2617" t="s">
        <v>69</v>
      </c>
      <c r="B2617" s="25">
        <v>45328</v>
      </c>
      <c r="C2617" t="s">
        <v>257</v>
      </c>
      <c r="D2617" t="s">
        <v>32</v>
      </c>
      <c r="E2617" t="s">
        <v>27</v>
      </c>
      <c r="F2617" t="s">
        <v>258</v>
      </c>
      <c r="G2617" s="30">
        <v>4.7</v>
      </c>
      <c r="H2617" t="s">
        <v>317</v>
      </c>
      <c r="J2617" t="s">
        <v>15</v>
      </c>
      <c r="K2617" t="s">
        <v>307</v>
      </c>
      <c r="L2617" s="26">
        <v>3779165</v>
      </c>
      <c r="M2617">
        <v>107</v>
      </c>
    </row>
    <row r="2618" spans="1:13" x14ac:dyDescent="0.25">
      <c r="A2618" t="s">
        <v>50</v>
      </c>
      <c r="B2618" s="25">
        <v>45408</v>
      </c>
      <c r="C2618" t="s">
        <v>257</v>
      </c>
      <c r="D2618" t="s">
        <v>32</v>
      </c>
      <c r="E2618" t="s">
        <v>27</v>
      </c>
      <c r="F2618" t="s">
        <v>258</v>
      </c>
      <c r="G2618" s="30">
        <v>4.7</v>
      </c>
      <c r="H2618" t="s">
        <v>317</v>
      </c>
      <c r="J2618" t="s">
        <v>15</v>
      </c>
      <c r="K2618" t="s">
        <v>307</v>
      </c>
      <c r="L2618" s="26">
        <v>28492500</v>
      </c>
      <c r="M2618">
        <v>574</v>
      </c>
    </row>
    <row r="2619" spans="1:13" x14ac:dyDescent="0.25">
      <c r="A2619" t="s">
        <v>77</v>
      </c>
      <c r="B2619" s="25">
        <v>45267</v>
      </c>
      <c r="C2619" t="s">
        <v>257</v>
      </c>
      <c r="D2619" t="s">
        <v>32</v>
      </c>
      <c r="E2619" t="s">
        <v>27</v>
      </c>
      <c r="F2619" t="s">
        <v>258</v>
      </c>
      <c r="G2619" s="30">
        <v>4.7</v>
      </c>
      <c r="H2619" t="s">
        <v>317</v>
      </c>
      <c r="J2619" t="s">
        <v>15</v>
      </c>
      <c r="K2619" t="s">
        <v>307</v>
      </c>
      <c r="L2619" s="26">
        <v>1307600</v>
      </c>
      <c r="M2619">
        <v>19</v>
      </c>
    </row>
    <row r="2620" spans="1:13" x14ac:dyDescent="0.25">
      <c r="A2620" t="s">
        <v>92</v>
      </c>
      <c r="B2620" s="25">
        <v>45198</v>
      </c>
      <c r="C2620" t="s">
        <v>257</v>
      </c>
      <c r="D2620" t="s">
        <v>32</v>
      </c>
      <c r="E2620" t="s">
        <v>27</v>
      </c>
      <c r="F2620" t="s">
        <v>258</v>
      </c>
      <c r="G2620" s="30">
        <v>4.7</v>
      </c>
      <c r="H2620" t="s">
        <v>317</v>
      </c>
      <c r="J2620" t="s">
        <v>15</v>
      </c>
      <c r="K2620" t="s">
        <v>307</v>
      </c>
      <c r="L2620" s="26">
        <v>16893054</v>
      </c>
      <c r="M2620">
        <v>78</v>
      </c>
    </row>
    <row r="2621" spans="1:13" x14ac:dyDescent="0.25">
      <c r="A2621" t="s">
        <v>217</v>
      </c>
      <c r="B2621" s="25">
        <v>45595</v>
      </c>
      <c r="C2621" t="s">
        <v>257</v>
      </c>
      <c r="D2621" t="s">
        <v>32</v>
      </c>
      <c r="E2621" t="s">
        <v>27</v>
      </c>
      <c r="G2621" s="30">
        <v>4.7</v>
      </c>
      <c r="H2621" t="s">
        <v>317</v>
      </c>
      <c r="J2621" t="s">
        <v>15</v>
      </c>
      <c r="K2621" t="s">
        <v>307</v>
      </c>
      <c r="L2621" s="26">
        <v>11050</v>
      </c>
      <c r="M2621">
        <v>8</v>
      </c>
    </row>
    <row r="2622" spans="1:13" x14ac:dyDescent="0.25">
      <c r="A2622" t="s">
        <v>66</v>
      </c>
      <c r="B2622" s="25">
        <v>45335</v>
      </c>
      <c r="C2622" t="s">
        <v>257</v>
      </c>
      <c r="D2622" t="s">
        <v>32</v>
      </c>
      <c r="E2622" t="s">
        <v>27</v>
      </c>
      <c r="G2622" s="30">
        <v>4.7</v>
      </c>
      <c r="H2622" t="s">
        <v>317</v>
      </c>
      <c r="J2622" t="s">
        <v>15</v>
      </c>
      <c r="K2622" t="s">
        <v>307</v>
      </c>
      <c r="L2622" s="26">
        <v>7020000</v>
      </c>
      <c r="M2622">
        <v>401</v>
      </c>
    </row>
    <row r="2623" spans="1:13" x14ac:dyDescent="0.25">
      <c r="A2623" t="s">
        <v>104</v>
      </c>
      <c r="B2623" s="25">
        <v>45041</v>
      </c>
      <c r="C2623" t="s">
        <v>257</v>
      </c>
      <c r="D2623" t="s">
        <v>32</v>
      </c>
      <c r="E2623" t="s">
        <v>27</v>
      </c>
      <c r="G2623" s="30">
        <v>4.7</v>
      </c>
      <c r="H2623" t="s">
        <v>317</v>
      </c>
      <c r="J2623" t="s">
        <v>15</v>
      </c>
      <c r="K2623" t="s">
        <v>307</v>
      </c>
      <c r="L2623" s="26">
        <v>444318</v>
      </c>
      <c r="M2623">
        <v>12</v>
      </c>
    </row>
    <row r="2624" spans="1:13" x14ac:dyDescent="0.25">
      <c r="A2624" t="s">
        <v>74</v>
      </c>
      <c r="B2624" s="25">
        <v>45275</v>
      </c>
      <c r="C2624" t="s">
        <v>257</v>
      </c>
      <c r="D2624" t="s">
        <v>32</v>
      </c>
      <c r="E2624" t="s">
        <v>27</v>
      </c>
      <c r="F2624" t="s">
        <v>258</v>
      </c>
      <c r="G2624" s="30">
        <v>4.7</v>
      </c>
      <c r="H2624" t="s">
        <v>317</v>
      </c>
      <c r="J2624" t="s">
        <v>15</v>
      </c>
      <c r="K2624" t="s">
        <v>307</v>
      </c>
      <c r="L2624" s="26">
        <v>118620200</v>
      </c>
      <c r="M2624">
        <v>280</v>
      </c>
    </row>
    <row r="2625" spans="1:13" x14ac:dyDescent="0.25">
      <c r="A2625" t="s">
        <v>57</v>
      </c>
      <c r="B2625" s="25">
        <v>45394</v>
      </c>
      <c r="C2625" t="s">
        <v>257</v>
      </c>
      <c r="D2625" t="s">
        <v>32</v>
      </c>
      <c r="E2625" t="s">
        <v>27</v>
      </c>
      <c r="G2625" s="30">
        <v>4.7</v>
      </c>
      <c r="H2625" t="s">
        <v>317</v>
      </c>
      <c r="J2625" t="s">
        <v>15</v>
      </c>
      <c r="K2625" t="s">
        <v>307</v>
      </c>
      <c r="L2625" s="26">
        <v>1741350</v>
      </c>
      <c r="M2625">
        <v>259</v>
      </c>
    </row>
    <row r="2626" spans="1:13" x14ac:dyDescent="0.25">
      <c r="A2626" t="s">
        <v>89</v>
      </c>
      <c r="B2626" s="25">
        <v>45232</v>
      </c>
      <c r="C2626" t="s">
        <v>257</v>
      </c>
      <c r="D2626" t="s">
        <v>32</v>
      </c>
      <c r="E2626" t="s">
        <v>27</v>
      </c>
      <c r="F2626" t="s">
        <v>258</v>
      </c>
      <c r="G2626" s="30">
        <v>4.7</v>
      </c>
      <c r="H2626" t="s">
        <v>317</v>
      </c>
      <c r="J2626" t="s">
        <v>15</v>
      </c>
      <c r="K2626" t="s">
        <v>307</v>
      </c>
      <c r="L2626" s="26">
        <v>16976925</v>
      </c>
      <c r="M2626">
        <v>136</v>
      </c>
    </row>
    <row r="2627" spans="1:13" x14ac:dyDescent="0.25">
      <c r="A2627" t="s">
        <v>211</v>
      </c>
      <c r="B2627" s="25">
        <v>45582</v>
      </c>
      <c r="C2627" t="s">
        <v>257</v>
      </c>
      <c r="D2627" t="s">
        <v>32</v>
      </c>
      <c r="E2627" t="s">
        <v>27</v>
      </c>
      <c r="G2627" s="30">
        <v>4.7</v>
      </c>
      <c r="H2627" t="s">
        <v>317</v>
      </c>
      <c r="J2627" t="s">
        <v>15</v>
      </c>
      <c r="K2627" t="s">
        <v>307</v>
      </c>
      <c r="L2627" s="26">
        <v>1444450</v>
      </c>
      <c r="M2627">
        <v>340</v>
      </c>
    </row>
    <row r="2628" spans="1:13" x14ac:dyDescent="0.25">
      <c r="A2628" t="s">
        <v>80</v>
      </c>
      <c r="B2628" s="25">
        <v>45260</v>
      </c>
      <c r="C2628" t="s">
        <v>257</v>
      </c>
      <c r="D2628" t="s">
        <v>32</v>
      </c>
      <c r="E2628" t="s">
        <v>27</v>
      </c>
      <c r="G2628" s="30">
        <v>4.7</v>
      </c>
      <c r="H2628" t="s">
        <v>317</v>
      </c>
      <c r="J2628" t="s">
        <v>15</v>
      </c>
      <c r="K2628" t="s">
        <v>307</v>
      </c>
      <c r="L2628" s="26">
        <v>2790900</v>
      </c>
      <c r="M2628">
        <v>47</v>
      </c>
    </row>
    <row r="2629" spans="1:13" x14ac:dyDescent="0.25">
      <c r="A2629" t="s">
        <v>101</v>
      </c>
      <c r="B2629" s="25">
        <v>45079</v>
      </c>
      <c r="C2629" t="s">
        <v>257</v>
      </c>
      <c r="D2629" t="s">
        <v>32</v>
      </c>
      <c r="E2629" t="s">
        <v>27</v>
      </c>
      <c r="G2629" s="30">
        <v>4.7</v>
      </c>
      <c r="H2629" t="s">
        <v>317</v>
      </c>
      <c r="J2629" t="s">
        <v>15</v>
      </c>
      <c r="K2629" t="s">
        <v>307</v>
      </c>
      <c r="L2629" s="26">
        <v>33716.25</v>
      </c>
      <c r="M2629">
        <v>4</v>
      </c>
    </row>
    <row r="2630" spans="1:13" x14ac:dyDescent="0.25">
      <c r="A2630" t="s">
        <v>60</v>
      </c>
      <c r="B2630" s="25">
        <v>45380</v>
      </c>
      <c r="C2630" t="s">
        <v>257</v>
      </c>
      <c r="D2630" t="s">
        <v>32</v>
      </c>
      <c r="E2630" t="s">
        <v>27</v>
      </c>
      <c r="G2630" s="30">
        <v>4.7</v>
      </c>
      <c r="H2630" t="s">
        <v>317</v>
      </c>
      <c r="J2630" t="s">
        <v>15</v>
      </c>
      <c r="K2630" t="s">
        <v>307</v>
      </c>
      <c r="L2630" s="26">
        <v>208198375</v>
      </c>
      <c r="M2630">
        <v>564</v>
      </c>
    </row>
    <row r="2631" spans="1:13" x14ac:dyDescent="0.25">
      <c r="A2631" t="s">
        <v>217</v>
      </c>
      <c r="B2631" s="25">
        <v>45595</v>
      </c>
      <c r="C2631" t="s">
        <v>257</v>
      </c>
      <c r="D2631" t="s">
        <v>32</v>
      </c>
      <c r="E2631" t="s">
        <v>27</v>
      </c>
      <c r="F2631" t="s">
        <v>258</v>
      </c>
      <c r="G2631" s="30">
        <v>4.7</v>
      </c>
      <c r="H2631" t="s">
        <v>317</v>
      </c>
      <c r="J2631" t="s">
        <v>15</v>
      </c>
      <c r="K2631" t="s">
        <v>307</v>
      </c>
      <c r="L2631" s="26">
        <v>2550</v>
      </c>
      <c r="M2631">
        <v>2</v>
      </c>
    </row>
    <row r="2632" spans="1:13" x14ac:dyDescent="0.25">
      <c r="A2632" t="s">
        <v>54</v>
      </c>
      <c r="B2632" s="25">
        <v>45212</v>
      </c>
      <c r="C2632" t="s">
        <v>257</v>
      </c>
      <c r="D2632" t="s">
        <v>32</v>
      </c>
      <c r="E2632" t="s">
        <v>27</v>
      </c>
      <c r="F2632" t="s">
        <v>258</v>
      </c>
      <c r="G2632" s="30">
        <v>4.7</v>
      </c>
      <c r="H2632" t="s">
        <v>317</v>
      </c>
      <c r="J2632" t="s">
        <v>15</v>
      </c>
      <c r="K2632" t="s">
        <v>307</v>
      </c>
      <c r="L2632" s="26">
        <v>38171124</v>
      </c>
      <c r="M2632">
        <v>368</v>
      </c>
    </row>
    <row r="2633" spans="1:13" x14ac:dyDescent="0.25">
      <c r="A2633" t="s">
        <v>63</v>
      </c>
      <c r="B2633" s="25">
        <v>45344</v>
      </c>
      <c r="C2633" t="s">
        <v>257</v>
      </c>
      <c r="D2633" t="s">
        <v>32</v>
      </c>
      <c r="E2633" t="s">
        <v>27</v>
      </c>
      <c r="F2633" t="s">
        <v>258</v>
      </c>
      <c r="G2633" s="30">
        <v>4.7</v>
      </c>
      <c r="H2633" t="s">
        <v>317</v>
      </c>
      <c r="J2633" t="s">
        <v>15</v>
      </c>
      <c r="K2633" t="s">
        <v>307</v>
      </c>
      <c r="L2633" s="26">
        <v>5223100</v>
      </c>
      <c r="M2633">
        <v>36</v>
      </c>
    </row>
    <row r="2634" spans="1:13" x14ac:dyDescent="0.25">
      <c r="A2634" t="s">
        <v>60</v>
      </c>
      <c r="B2634" s="25">
        <v>45380</v>
      </c>
      <c r="C2634" t="s">
        <v>257</v>
      </c>
      <c r="D2634" t="s">
        <v>32</v>
      </c>
      <c r="E2634" t="s">
        <v>27</v>
      </c>
      <c r="F2634" t="s">
        <v>258</v>
      </c>
      <c r="G2634" s="30">
        <v>4.7</v>
      </c>
      <c r="H2634" t="s">
        <v>317</v>
      </c>
      <c r="J2634" t="s">
        <v>15</v>
      </c>
      <c r="K2634" t="s">
        <v>307</v>
      </c>
      <c r="L2634" s="26">
        <v>40540500</v>
      </c>
      <c r="M2634">
        <v>457</v>
      </c>
    </row>
    <row r="2635" spans="1:13" x14ac:dyDescent="0.25">
      <c r="A2635" t="s">
        <v>209</v>
      </c>
      <c r="B2635" s="25">
        <v>45572</v>
      </c>
      <c r="C2635" t="s">
        <v>257</v>
      </c>
      <c r="D2635" t="s">
        <v>32</v>
      </c>
      <c r="E2635" t="s">
        <v>27</v>
      </c>
      <c r="G2635" s="30">
        <v>4.7</v>
      </c>
      <c r="H2635" t="s">
        <v>317</v>
      </c>
      <c r="J2635" t="s">
        <v>15</v>
      </c>
      <c r="K2635" t="s">
        <v>307</v>
      </c>
      <c r="L2635" s="26">
        <v>331000</v>
      </c>
      <c r="M2635">
        <v>18</v>
      </c>
    </row>
    <row r="2636" spans="1:13" x14ac:dyDescent="0.25">
      <c r="A2636" t="s">
        <v>164</v>
      </c>
      <c r="B2636" s="25">
        <v>45478</v>
      </c>
      <c r="C2636" t="s">
        <v>257</v>
      </c>
      <c r="D2636" t="s">
        <v>32</v>
      </c>
      <c r="E2636" t="s">
        <v>27</v>
      </c>
      <c r="F2636" t="s">
        <v>258</v>
      </c>
      <c r="G2636" s="30">
        <v>4.7</v>
      </c>
      <c r="H2636" t="s">
        <v>317</v>
      </c>
      <c r="J2636" t="s">
        <v>15</v>
      </c>
      <c r="K2636" t="s">
        <v>307</v>
      </c>
      <c r="L2636" s="26">
        <v>7269000</v>
      </c>
      <c r="M2636">
        <v>167</v>
      </c>
    </row>
    <row r="2637" spans="1:13" x14ac:dyDescent="0.25">
      <c r="A2637" t="s">
        <v>209</v>
      </c>
      <c r="B2637" s="25">
        <v>45572</v>
      </c>
      <c r="C2637" t="s">
        <v>257</v>
      </c>
      <c r="D2637" t="s">
        <v>32</v>
      </c>
      <c r="E2637" t="s">
        <v>27</v>
      </c>
      <c r="F2637" t="s">
        <v>258</v>
      </c>
      <c r="G2637" s="30">
        <v>4.7</v>
      </c>
      <c r="H2637" t="s">
        <v>317</v>
      </c>
      <c r="J2637" t="s">
        <v>15</v>
      </c>
      <c r="K2637" t="s">
        <v>307</v>
      </c>
      <c r="L2637" s="26">
        <v>3322000</v>
      </c>
      <c r="M2637">
        <v>20</v>
      </c>
    </row>
    <row r="2638" spans="1:13" x14ac:dyDescent="0.25">
      <c r="A2638" t="s">
        <v>205</v>
      </c>
      <c r="B2638" s="25">
        <v>45566</v>
      </c>
      <c r="C2638" t="s">
        <v>257</v>
      </c>
      <c r="D2638" t="s">
        <v>32</v>
      </c>
      <c r="E2638" t="s">
        <v>27</v>
      </c>
      <c r="F2638" t="s">
        <v>258</v>
      </c>
      <c r="G2638" s="30">
        <v>4.7</v>
      </c>
      <c r="H2638" t="s">
        <v>317</v>
      </c>
      <c r="J2638" t="s">
        <v>15</v>
      </c>
      <c r="K2638" t="s">
        <v>307</v>
      </c>
      <c r="L2638" s="26">
        <v>4822390</v>
      </c>
      <c r="M2638">
        <v>185</v>
      </c>
    </row>
    <row r="2639" spans="1:13" x14ac:dyDescent="0.25">
      <c r="A2639" t="s">
        <v>164</v>
      </c>
      <c r="B2639" s="25">
        <v>45478</v>
      </c>
      <c r="C2639" t="s">
        <v>257</v>
      </c>
      <c r="D2639" t="s">
        <v>32</v>
      </c>
      <c r="E2639" t="s">
        <v>27</v>
      </c>
      <c r="G2639" s="30">
        <v>4.7</v>
      </c>
      <c r="H2639" t="s">
        <v>317</v>
      </c>
      <c r="J2639" t="s">
        <v>15</v>
      </c>
      <c r="K2639" t="s">
        <v>307</v>
      </c>
      <c r="L2639" s="26">
        <v>1848400</v>
      </c>
      <c r="M2639">
        <v>428</v>
      </c>
    </row>
    <row r="2640" spans="1:13" x14ac:dyDescent="0.25">
      <c r="A2640" t="s">
        <v>83</v>
      </c>
      <c r="B2640" s="25">
        <v>45252</v>
      </c>
      <c r="C2640" t="s">
        <v>257</v>
      </c>
      <c r="D2640" t="s">
        <v>32</v>
      </c>
      <c r="E2640" t="s">
        <v>27</v>
      </c>
      <c r="F2640" t="s">
        <v>258</v>
      </c>
      <c r="G2640" s="30">
        <v>4.7</v>
      </c>
      <c r="H2640" t="s">
        <v>317</v>
      </c>
      <c r="J2640" t="s">
        <v>15</v>
      </c>
      <c r="K2640" t="s">
        <v>307</v>
      </c>
      <c r="L2640" s="26">
        <v>31436900</v>
      </c>
      <c r="M2640">
        <v>190</v>
      </c>
    </row>
    <row r="2641" spans="1:13" x14ac:dyDescent="0.25">
      <c r="A2641" t="s">
        <v>101</v>
      </c>
      <c r="B2641" s="25">
        <v>45079</v>
      </c>
      <c r="C2641" t="s">
        <v>257</v>
      </c>
      <c r="D2641" t="s">
        <v>32</v>
      </c>
      <c r="E2641" t="s">
        <v>27</v>
      </c>
      <c r="F2641" t="s">
        <v>258</v>
      </c>
      <c r="G2641" s="30">
        <v>4.7</v>
      </c>
      <c r="H2641" t="s">
        <v>317</v>
      </c>
      <c r="J2641" t="s">
        <v>15</v>
      </c>
      <c r="K2641" t="s">
        <v>307</v>
      </c>
      <c r="L2641" s="26">
        <v>439587</v>
      </c>
      <c r="M2641">
        <v>4</v>
      </c>
    </row>
    <row r="2642" spans="1:13" x14ac:dyDescent="0.25">
      <c r="A2642" t="s">
        <v>54</v>
      </c>
      <c r="B2642" s="25">
        <v>45401</v>
      </c>
      <c r="C2642" t="s">
        <v>257</v>
      </c>
      <c r="D2642" t="s">
        <v>32</v>
      </c>
      <c r="E2642" t="s">
        <v>27</v>
      </c>
      <c r="G2642" s="30">
        <v>4.7</v>
      </c>
      <c r="H2642" t="s">
        <v>317</v>
      </c>
      <c r="J2642" t="s">
        <v>15</v>
      </c>
      <c r="K2642" t="s">
        <v>307</v>
      </c>
      <c r="L2642" s="26">
        <v>2834385</v>
      </c>
      <c r="M2642">
        <v>329</v>
      </c>
    </row>
    <row r="2643" spans="1:13" x14ac:dyDescent="0.25">
      <c r="A2643" t="s">
        <v>86</v>
      </c>
      <c r="B2643" s="25">
        <v>45251</v>
      </c>
      <c r="C2643" t="s">
        <v>257</v>
      </c>
      <c r="D2643" t="s">
        <v>32</v>
      </c>
      <c r="E2643" t="s">
        <v>27</v>
      </c>
      <c r="G2643" s="30">
        <v>4.7</v>
      </c>
      <c r="H2643" t="s">
        <v>317</v>
      </c>
      <c r="J2643" t="s">
        <v>15</v>
      </c>
      <c r="K2643" t="s">
        <v>307</v>
      </c>
      <c r="L2643" s="26">
        <v>1749750</v>
      </c>
      <c r="M2643">
        <v>52</v>
      </c>
    </row>
    <row r="2644" spans="1:13" x14ac:dyDescent="0.25">
      <c r="A2644" t="s">
        <v>89</v>
      </c>
      <c r="B2644" s="25">
        <v>45232</v>
      </c>
      <c r="C2644" t="s">
        <v>257</v>
      </c>
      <c r="D2644" t="s">
        <v>32</v>
      </c>
      <c r="E2644" t="s">
        <v>27</v>
      </c>
      <c r="G2644" s="30">
        <v>4.7</v>
      </c>
      <c r="H2644" t="s">
        <v>317</v>
      </c>
      <c r="J2644" t="s">
        <v>15</v>
      </c>
      <c r="K2644" t="s">
        <v>307</v>
      </c>
      <c r="L2644" s="26">
        <v>3194775</v>
      </c>
      <c r="M2644">
        <v>172</v>
      </c>
    </row>
    <row r="2645" spans="1:13" x14ac:dyDescent="0.25">
      <c r="A2645" t="s">
        <v>205</v>
      </c>
      <c r="B2645" s="25">
        <v>45566</v>
      </c>
      <c r="C2645" t="s">
        <v>257</v>
      </c>
      <c r="D2645" t="s">
        <v>32</v>
      </c>
      <c r="E2645" t="s">
        <v>27</v>
      </c>
      <c r="G2645" s="30">
        <v>4.7</v>
      </c>
      <c r="H2645" t="s">
        <v>317</v>
      </c>
      <c r="J2645" t="s">
        <v>15</v>
      </c>
      <c r="K2645" t="s">
        <v>307</v>
      </c>
      <c r="L2645" s="26">
        <v>686660</v>
      </c>
      <c r="M2645">
        <v>180</v>
      </c>
    </row>
    <row r="2646" spans="1:13" x14ac:dyDescent="0.25">
      <c r="A2646" t="s">
        <v>175</v>
      </c>
      <c r="B2646" s="25">
        <v>45503</v>
      </c>
      <c r="C2646" t="s">
        <v>257</v>
      </c>
      <c r="D2646" t="s">
        <v>32</v>
      </c>
      <c r="E2646" t="s">
        <v>27</v>
      </c>
      <c r="G2646" s="30">
        <v>4.7</v>
      </c>
      <c r="H2646" t="s">
        <v>317</v>
      </c>
      <c r="J2646" t="s">
        <v>15</v>
      </c>
      <c r="K2646" t="s">
        <v>307</v>
      </c>
      <c r="L2646" s="26">
        <v>60334</v>
      </c>
      <c r="M2646">
        <v>11</v>
      </c>
    </row>
    <row r="2647" spans="1:13" x14ac:dyDescent="0.25">
      <c r="A2647" t="s">
        <v>86</v>
      </c>
      <c r="B2647" s="25">
        <v>45251</v>
      </c>
      <c r="C2647" t="s">
        <v>257</v>
      </c>
      <c r="D2647" t="s">
        <v>32</v>
      </c>
      <c r="E2647" t="s">
        <v>27</v>
      </c>
      <c r="F2647" t="s">
        <v>258</v>
      </c>
      <c r="G2647" s="30">
        <v>4.7</v>
      </c>
      <c r="H2647" t="s">
        <v>317</v>
      </c>
      <c r="J2647" t="s">
        <v>15</v>
      </c>
      <c r="K2647" t="s">
        <v>307</v>
      </c>
      <c r="L2647" s="26">
        <v>20295250</v>
      </c>
      <c r="M2647">
        <v>38</v>
      </c>
    </row>
    <row r="2648" spans="1:13" x14ac:dyDescent="0.25">
      <c r="A2648" t="s">
        <v>50</v>
      </c>
      <c r="B2648" s="25">
        <v>45408</v>
      </c>
      <c r="C2648" t="s">
        <v>257</v>
      </c>
      <c r="D2648" t="s">
        <v>32</v>
      </c>
      <c r="E2648" t="s">
        <v>27</v>
      </c>
      <c r="G2648" s="30">
        <v>4.7</v>
      </c>
      <c r="H2648" t="s">
        <v>317</v>
      </c>
      <c r="J2648" t="s">
        <v>15</v>
      </c>
      <c r="K2648" t="s">
        <v>307</v>
      </c>
      <c r="L2648" s="26">
        <v>4382500</v>
      </c>
      <c r="M2648">
        <v>794</v>
      </c>
    </row>
    <row r="2649" spans="1:13" x14ac:dyDescent="0.25">
      <c r="A2649" t="s">
        <v>57</v>
      </c>
      <c r="B2649" s="25">
        <v>45394</v>
      </c>
      <c r="C2649" t="s">
        <v>257</v>
      </c>
      <c r="D2649" t="s">
        <v>32</v>
      </c>
      <c r="E2649" t="s">
        <v>27</v>
      </c>
      <c r="F2649" t="s">
        <v>258</v>
      </c>
      <c r="G2649" s="30">
        <v>4.7</v>
      </c>
      <c r="H2649" t="s">
        <v>317</v>
      </c>
      <c r="J2649" t="s">
        <v>15</v>
      </c>
      <c r="K2649" t="s">
        <v>307</v>
      </c>
      <c r="L2649" s="26">
        <v>9071000</v>
      </c>
      <c r="M2649">
        <v>225</v>
      </c>
    </row>
    <row r="2650" spans="1:13" x14ac:dyDescent="0.25">
      <c r="A2650" t="s">
        <v>104</v>
      </c>
      <c r="B2650" s="25">
        <v>45041</v>
      </c>
      <c r="C2650" t="s">
        <v>257</v>
      </c>
      <c r="D2650" t="s">
        <v>32</v>
      </c>
      <c r="E2650" t="s">
        <v>27</v>
      </c>
      <c r="F2650" t="s">
        <v>258</v>
      </c>
      <c r="G2650" s="30">
        <v>4.7</v>
      </c>
      <c r="H2650" t="s">
        <v>317</v>
      </c>
      <c r="J2650" t="s">
        <v>15</v>
      </c>
      <c r="K2650" t="s">
        <v>307</v>
      </c>
      <c r="L2650" s="26">
        <v>926005.2</v>
      </c>
      <c r="M2650">
        <v>17</v>
      </c>
    </row>
    <row r="2651" spans="1:13" x14ac:dyDescent="0.25">
      <c r="A2651" t="s">
        <v>77</v>
      </c>
      <c r="B2651" s="25">
        <v>45267</v>
      </c>
      <c r="C2651" t="s">
        <v>257</v>
      </c>
      <c r="D2651" t="s">
        <v>32</v>
      </c>
      <c r="E2651" t="s">
        <v>27</v>
      </c>
      <c r="G2651" s="30">
        <v>4.7</v>
      </c>
      <c r="H2651" t="s">
        <v>317</v>
      </c>
      <c r="J2651" t="s">
        <v>15</v>
      </c>
      <c r="K2651" t="s">
        <v>307</v>
      </c>
      <c r="L2651" s="26">
        <v>618800</v>
      </c>
      <c r="M2651">
        <v>33</v>
      </c>
    </row>
    <row r="2652" spans="1:13" x14ac:dyDescent="0.25">
      <c r="A2652" t="s">
        <v>30</v>
      </c>
      <c r="B2652" s="25">
        <v>45447</v>
      </c>
      <c r="C2652" t="s">
        <v>257</v>
      </c>
      <c r="D2652" t="s">
        <v>32</v>
      </c>
      <c r="E2652" t="s">
        <v>27</v>
      </c>
      <c r="G2652" s="30">
        <v>4.7</v>
      </c>
      <c r="H2652" t="s">
        <v>317</v>
      </c>
      <c r="J2652" t="s">
        <v>15</v>
      </c>
      <c r="K2652" t="s">
        <v>307</v>
      </c>
      <c r="L2652" s="26">
        <v>1077300</v>
      </c>
      <c r="M2652">
        <v>216</v>
      </c>
    </row>
    <row r="2653" spans="1:13" x14ac:dyDescent="0.25">
      <c r="A2653" t="s">
        <v>72</v>
      </c>
      <c r="B2653" s="25">
        <v>45288</v>
      </c>
      <c r="C2653" t="s">
        <v>257</v>
      </c>
      <c r="D2653" t="s">
        <v>32</v>
      </c>
      <c r="E2653" t="s">
        <v>27</v>
      </c>
      <c r="F2653" t="s">
        <v>258</v>
      </c>
      <c r="G2653" s="30">
        <v>4.7</v>
      </c>
      <c r="H2653" t="s">
        <v>317</v>
      </c>
      <c r="J2653" t="s">
        <v>15</v>
      </c>
      <c r="K2653" t="s">
        <v>307</v>
      </c>
      <c r="L2653" s="26">
        <v>727750</v>
      </c>
      <c r="M2653">
        <v>9</v>
      </c>
    </row>
    <row r="2654" spans="1:13" x14ac:dyDescent="0.25">
      <c r="A2654" t="s">
        <v>80</v>
      </c>
      <c r="B2654" s="25">
        <v>45260</v>
      </c>
      <c r="C2654" t="s">
        <v>257</v>
      </c>
      <c r="D2654" t="s">
        <v>32</v>
      </c>
      <c r="E2654" t="s">
        <v>27</v>
      </c>
      <c r="F2654" t="s">
        <v>258</v>
      </c>
      <c r="G2654" s="30">
        <v>4.7</v>
      </c>
      <c r="H2654" t="s">
        <v>317</v>
      </c>
      <c r="J2654" t="s">
        <v>15</v>
      </c>
      <c r="K2654" t="s">
        <v>307</v>
      </c>
      <c r="L2654" s="26">
        <v>13674600</v>
      </c>
      <c r="M2654">
        <v>51</v>
      </c>
    </row>
    <row r="2655" spans="1:13" x14ac:dyDescent="0.25">
      <c r="A2655" t="s">
        <v>30</v>
      </c>
      <c r="B2655" s="25">
        <v>45447</v>
      </c>
      <c r="C2655" t="s">
        <v>257</v>
      </c>
      <c r="D2655" t="s">
        <v>32</v>
      </c>
      <c r="E2655" t="s">
        <v>27</v>
      </c>
      <c r="F2655" t="s">
        <v>258</v>
      </c>
      <c r="G2655" s="30">
        <v>4.7</v>
      </c>
      <c r="H2655" t="s">
        <v>317</v>
      </c>
      <c r="J2655" t="s">
        <v>15</v>
      </c>
      <c r="K2655" t="s">
        <v>307</v>
      </c>
      <c r="L2655" s="26">
        <v>48979800</v>
      </c>
      <c r="M2655">
        <v>134</v>
      </c>
    </row>
    <row r="2656" spans="1:13" x14ac:dyDescent="0.25">
      <c r="A2656" t="s">
        <v>83</v>
      </c>
      <c r="B2656" s="25">
        <v>45252</v>
      </c>
      <c r="C2656" t="s">
        <v>257</v>
      </c>
      <c r="D2656" t="s">
        <v>32</v>
      </c>
      <c r="E2656" t="s">
        <v>27</v>
      </c>
      <c r="G2656" s="30">
        <v>4.7</v>
      </c>
      <c r="H2656" t="s">
        <v>317</v>
      </c>
      <c r="J2656" t="s">
        <v>15</v>
      </c>
      <c r="K2656" t="s">
        <v>307</v>
      </c>
      <c r="L2656" s="26">
        <v>6122600</v>
      </c>
      <c r="M2656">
        <v>259</v>
      </c>
    </row>
    <row r="2657" spans="1:13" x14ac:dyDescent="0.25">
      <c r="A2657" t="s">
        <v>175</v>
      </c>
      <c r="B2657" s="25">
        <v>45503</v>
      </c>
      <c r="C2657" t="s">
        <v>257</v>
      </c>
      <c r="D2657" t="s">
        <v>32</v>
      </c>
      <c r="E2657" t="s">
        <v>27</v>
      </c>
      <c r="F2657" t="s">
        <v>258</v>
      </c>
      <c r="G2657" s="30">
        <v>4.7</v>
      </c>
      <c r="H2657" t="s">
        <v>317</v>
      </c>
      <c r="J2657" t="s">
        <v>15</v>
      </c>
      <c r="K2657" t="s">
        <v>307</v>
      </c>
      <c r="L2657" s="26">
        <v>9700</v>
      </c>
      <c r="M2657">
        <v>1</v>
      </c>
    </row>
    <row r="2658" spans="1:13" x14ac:dyDescent="0.25">
      <c r="A2658" t="s">
        <v>63</v>
      </c>
      <c r="B2658" s="25">
        <v>45344</v>
      </c>
      <c r="C2658" t="s">
        <v>257</v>
      </c>
      <c r="D2658" t="s">
        <v>32</v>
      </c>
      <c r="E2658" t="s">
        <v>27</v>
      </c>
      <c r="G2658" s="30">
        <v>4.7</v>
      </c>
      <c r="H2658" t="s">
        <v>317</v>
      </c>
      <c r="J2658" t="s">
        <v>15</v>
      </c>
      <c r="K2658" t="s">
        <v>307</v>
      </c>
      <c r="L2658" s="26">
        <v>3463700</v>
      </c>
      <c r="M2658">
        <v>53</v>
      </c>
    </row>
    <row r="2659" spans="1:13" x14ac:dyDescent="0.25">
      <c r="A2659" t="s">
        <v>92</v>
      </c>
      <c r="B2659" s="25">
        <v>45198</v>
      </c>
      <c r="C2659" t="s">
        <v>257</v>
      </c>
      <c r="D2659" t="s">
        <v>32</v>
      </c>
      <c r="E2659" t="s">
        <v>27</v>
      </c>
      <c r="G2659" s="30">
        <v>4.7</v>
      </c>
      <c r="H2659" t="s">
        <v>317</v>
      </c>
      <c r="J2659" t="s">
        <v>15</v>
      </c>
      <c r="K2659" t="s">
        <v>307</v>
      </c>
      <c r="L2659" s="26">
        <v>4263537.5999999996</v>
      </c>
      <c r="M2659">
        <v>95</v>
      </c>
    </row>
    <row r="2660" spans="1:13" x14ac:dyDescent="0.25">
      <c r="A2660" t="s">
        <v>172</v>
      </c>
      <c r="B2660" s="25">
        <v>45485</v>
      </c>
      <c r="C2660" t="s">
        <v>257</v>
      </c>
      <c r="D2660" t="s">
        <v>32</v>
      </c>
      <c r="E2660" t="s">
        <v>27</v>
      </c>
      <c r="G2660" s="30">
        <v>4.7</v>
      </c>
      <c r="H2660" t="s">
        <v>317</v>
      </c>
      <c r="J2660" t="s">
        <v>15</v>
      </c>
      <c r="K2660" t="s">
        <v>307</v>
      </c>
      <c r="L2660" s="26">
        <v>382800</v>
      </c>
      <c r="M2660">
        <v>57</v>
      </c>
    </row>
    <row r="2661" spans="1:13" x14ac:dyDescent="0.25">
      <c r="A2661" t="s">
        <v>69</v>
      </c>
      <c r="B2661" s="25">
        <v>45328</v>
      </c>
      <c r="C2661" t="s">
        <v>257</v>
      </c>
      <c r="D2661" t="s">
        <v>32</v>
      </c>
      <c r="E2661" t="s">
        <v>27</v>
      </c>
      <c r="G2661" s="30">
        <v>4.7</v>
      </c>
      <c r="H2661" t="s">
        <v>317</v>
      </c>
      <c r="J2661" t="s">
        <v>15</v>
      </c>
      <c r="K2661" t="s">
        <v>307</v>
      </c>
      <c r="L2661" s="26">
        <v>2328820</v>
      </c>
      <c r="M2661">
        <v>185</v>
      </c>
    </row>
    <row r="2662" spans="1:13" x14ac:dyDescent="0.25">
      <c r="A2662" t="s">
        <v>74</v>
      </c>
      <c r="B2662" s="25">
        <v>45275</v>
      </c>
      <c r="C2662" t="s">
        <v>257</v>
      </c>
      <c r="D2662" t="s">
        <v>32</v>
      </c>
      <c r="E2662" t="s">
        <v>27</v>
      </c>
      <c r="G2662" s="30">
        <v>4.7</v>
      </c>
      <c r="H2662" t="s">
        <v>317</v>
      </c>
      <c r="J2662" t="s">
        <v>15</v>
      </c>
      <c r="K2662" t="s">
        <v>307</v>
      </c>
      <c r="L2662" s="26">
        <v>7506050</v>
      </c>
      <c r="M2662">
        <v>337</v>
      </c>
    </row>
    <row r="2663" spans="1:13" x14ac:dyDescent="0.25">
      <c r="A2663" t="s">
        <v>83</v>
      </c>
      <c r="B2663" s="25">
        <v>45468</v>
      </c>
      <c r="C2663" t="s">
        <v>257</v>
      </c>
      <c r="D2663" t="s">
        <v>32</v>
      </c>
      <c r="E2663" t="s">
        <v>27</v>
      </c>
      <c r="G2663" s="30">
        <v>4.7</v>
      </c>
      <c r="H2663" t="s">
        <v>317</v>
      </c>
      <c r="J2663" t="s">
        <v>15</v>
      </c>
      <c r="K2663" t="s">
        <v>307</v>
      </c>
      <c r="L2663" s="26">
        <v>1851660</v>
      </c>
      <c r="M2663">
        <v>108</v>
      </c>
    </row>
    <row r="2664" spans="1:13" x14ac:dyDescent="0.25">
      <c r="A2664" t="s">
        <v>172</v>
      </c>
      <c r="B2664" s="25">
        <v>45485</v>
      </c>
      <c r="C2664" t="s">
        <v>257</v>
      </c>
      <c r="D2664" t="s">
        <v>32</v>
      </c>
      <c r="E2664" t="s">
        <v>27</v>
      </c>
      <c r="F2664" t="s">
        <v>258</v>
      </c>
      <c r="G2664" s="30">
        <v>4.7</v>
      </c>
      <c r="H2664" t="s">
        <v>317</v>
      </c>
      <c r="J2664" t="s">
        <v>15</v>
      </c>
      <c r="K2664" t="s">
        <v>307</v>
      </c>
      <c r="L2664" s="26">
        <v>3510000</v>
      </c>
      <c r="M2664">
        <v>39</v>
      </c>
    </row>
    <row r="2665" spans="1:13" x14ac:dyDescent="0.25">
      <c r="A2665" t="s">
        <v>211</v>
      </c>
      <c r="B2665" s="25">
        <v>45582</v>
      </c>
      <c r="C2665" t="s">
        <v>257</v>
      </c>
      <c r="D2665" t="s">
        <v>32</v>
      </c>
      <c r="E2665" t="s">
        <v>27</v>
      </c>
      <c r="F2665" t="s">
        <v>258</v>
      </c>
      <c r="G2665" s="30">
        <v>4.7</v>
      </c>
      <c r="H2665" t="s">
        <v>317</v>
      </c>
      <c r="J2665" t="s">
        <v>15</v>
      </c>
      <c r="K2665" t="s">
        <v>307</v>
      </c>
      <c r="L2665" s="26">
        <v>29362200</v>
      </c>
      <c r="M2665">
        <v>206</v>
      </c>
    </row>
    <row r="2666" spans="1:13" x14ac:dyDescent="0.25">
      <c r="A2666" t="s">
        <v>54</v>
      </c>
      <c r="B2666" s="25">
        <v>45401</v>
      </c>
      <c r="C2666" t="s">
        <v>257</v>
      </c>
      <c r="D2666" t="s">
        <v>32</v>
      </c>
      <c r="E2666" t="s">
        <v>27</v>
      </c>
      <c r="F2666" t="s">
        <v>258</v>
      </c>
      <c r="G2666" s="30">
        <v>4.7</v>
      </c>
      <c r="H2666" t="s">
        <v>317</v>
      </c>
      <c r="J2666" t="s">
        <v>15</v>
      </c>
      <c r="K2666" t="s">
        <v>307</v>
      </c>
      <c r="L2666" s="26">
        <v>13123530</v>
      </c>
      <c r="M2666">
        <v>208</v>
      </c>
    </row>
    <row r="2667" spans="1:13" x14ac:dyDescent="0.25">
      <c r="A2667" t="s">
        <v>164</v>
      </c>
      <c r="B2667" s="25">
        <v>45478</v>
      </c>
      <c r="C2667" t="s">
        <v>257</v>
      </c>
      <c r="D2667" t="s">
        <v>32</v>
      </c>
      <c r="E2667" t="s">
        <v>27</v>
      </c>
      <c r="F2667" t="s">
        <v>258</v>
      </c>
      <c r="G2667" s="30">
        <v>4.8</v>
      </c>
      <c r="H2667" t="s">
        <v>317</v>
      </c>
      <c r="I2667">
        <v>4.8</v>
      </c>
      <c r="J2667" t="s">
        <v>228</v>
      </c>
      <c r="K2667" t="s">
        <v>314</v>
      </c>
      <c r="L2667" s="26">
        <v>9715600</v>
      </c>
      <c r="M2667">
        <v>1</v>
      </c>
    </row>
    <row r="2668" spans="1:13" x14ac:dyDescent="0.25">
      <c r="A2668" t="s">
        <v>172</v>
      </c>
      <c r="B2668" s="25">
        <v>45485</v>
      </c>
      <c r="C2668" t="s">
        <v>257</v>
      </c>
      <c r="D2668" t="s">
        <v>32</v>
      </c>
      <c r="E2668" t="s">
        <v>27</v>
      </c>
      <c r="F2668" t="s">
        <v>258</v>
      </c>
      <c r="G2668" s="30">
        <v>4.8</v>
      </c>
      <c r="H2668" t="s">
        <v>317</v>
      </c>
      <c r="I2668">
        <v>4.8</v>
      </c>
      <c r="J2668" t="s">
        <v>228</v>
      </c>
      <c r="K2668" t="s">
        <v>314</v>
      </c>
      <c r="L2668" s="26">
        <v>1240000</v>
      </c>
      <c r="M2668">
        <v>1</v>
      </c>
    </row>
    <row r="2669" spans="1:13" x14ac:dyDescent="0.25">
      <c r="A2669" t="s">
        <v>172</v>
      </c>
      <c r="B2669" s="25">
        <v>45485</v>
      </c>
      <c r="C2669" t="s">
        <v>257</v>
      </c>
      <c r="D2669" t="s">
        <v>32</v>
      </c>
      <c r="E2669" t="s">
        <v>27</v>
      </c>
      <c r="G2669" s="30">
        <v>4.8</v>
      </c>
      <c r="H2669" t="s">
        <v>317</v>
      </c>
      <c r="J2669" t="s">
        <v>15</v>
      </c>
      <c r="K2669" t="s">
        <v>307</v>
      </c>
      <c r="L2669" s="26">
        <v>429600</v>
      </c>
      <c r="M2669">
        <v>47</v>
      </c>
    </row>
    <row r="2670" spans="1:13" x14ac:dyDescent="0.25">
      <c r="A2670" t="s">
        <v>211</v>
      </c>
      <c r="B2670" s="25">
        <v>45582</v>
      </c>
      <c r="C2670" t="s">
        <v>257</v>
      </c>
      <c r="D2670" t="s">
        <v>32</v>
      </c>
      <c r="E2670" t="s">
        <v>27</v>
      </c>
      <c r="F2670" t="s">
        <v>258</v>
      </c>
      <c r="G2670" s="30">
        <v>4.8</v>
      </c>
      <c r="H2670" t="s">
        <v>317</v>
      </c>
      <c r="J2670" t="s">
        <v>15</v>
      </c>
      <c r="K2670" t="s">
        <v>307</v>
      </c>
      <c r="L2670" s="26">
        <v>15366750</v>
      </c>
      <c r="M2670">
        <v>280</v>
      </c>
    </row>
    <row r="2671" spans="1:13" x14ac:dyDescent="0.25">
      <c r="A2671" t="s">
        <v>211</v>
      </c>
      <c r="B2671" s="25">
        <v>45582</v>
      </c>
      <c r="C2671" t="s">
        <v>257</v>
      </c>
      <c r="D2671" t="s">
        <v>32</v>
      </c>
      <c r="E2671" t="s">
        <v>27</v>
      </c>
      <c r="G2671" s="30">
        <v>4.8</v>
      </c>
      <c r="H2671" t="s">
        <v>317</v>
      </c>
      <c r="J2671" t="s">
        <v>15</v>
      </c>
      <c r="K2671" t="s">
        <v>307</v>
      </c>
      <c r="L2671" s="26">
        <v>2122400</v>
      </c>
      <c r="M2671">
        <v>459</v>
      </c>
    </row>
    <row r="2672" spans="1:13" x14ac:dyDescent="0.25">
      <c r="A2672" t="s">
        <v>83</v>
      </c>
      <c r="B2672" s="25">
        <v>45468</v>
      </c>
      <c r="C2672" t="s">
        <v>257</v>
      </c>
      <c r="D2672" t="s">
        <v>32</v>
      </c>
      <c r="E2672" t="s">
        <v>27</v>
      </c>
      <c r="G2672" s="30">
        <v>4.8</v>
      </c>
      <c r="H2672" t="s">
        <v>317</v>
      </c>
      <c r="J2672" t="s">
        <v>15</v>
      </c>
      <c r="K2672" t="s">
        <v>307</v>
      </c>
      <c r="L2672" s="26">
        <v>1754460</v>
      </c>
      <c r="M2672">
        <v>107</v>
      </c>
    </row>
    <row r="2673" spans="1:13" x14ac:dyDescent="0.25">
      <c r="A2673" t="s">
        <v>63</v>
      </c>
      <c r="B2673" s="25">
        <v>45344</v>
      </c>
      <c r="C2673" t="s">
        <v>257</v>
      </c>
      <c r="D2673" t="s">
        <v>32</v>
      </c>
      <c r="E2673" t="s">
        <v>27</v>
      </c>
      <c r="F2673" t="s">
        <v>258</v>
      </c>
      <c r="G2673" s="30">
        <v>4.8</v>
      </c>
      <c r="H2673" t="s">
        <v>317</v>
      </c>
      <c r="J2673" t="s">
        <v>15</v>
      </c>
      <c r="K2673" t="s">
        <v>307</v>
      </c>
      <c r="L2673" s="26">
        <v>7234250</v>
      </c>
      <c r="M2673">
        <v>32</v>
      </c>
    </row>
    <row r="2674" spans="1:13" x14ac:dyDescent="0.25">
      <c r="A2674" t="s">
        <v>54</v>
      </c>
      <c r="B2674" s="25">
        <v>45212</v>
      </c>
      <c r="C2674" t="s">
        <v>257</v>
      </c>
      <c r="D2674" t="s">
        <v>32</v>
      </c>
      <c r="E2674" t="s">
        <v>27</v>
      </c>
      <c r="F2674" t="s">
        <v>258</v>
      </c>
      <c r="G2674" s="30">
        <v>4.8</v>
      </c>
      <c r="H2674" t="s">
        <v>317</v>
      </c>
      <c r="J2674" t="s">
        <v>15</v>
      </c>
      <c r="K2674" t="s">
        <v>307</v>
      </c>
      <c r="L2674" s="26">
        <v>15290694</v>
      </c>
      <c r="M2674">
        <v>447</v>
      </c>
    </row>
    <row r="2675" spans="1:13" x14ac:dyDescent="0.25">
      <c r="A2675" t="s">
        <v>69</v>
      </c>
      <c r="B2675" s="25">
        <v>45328</v>
      </c>
      <c r="C2675" t="s">
        <v>257</v>
      </c>
      <c r="D2675" t="s">
        <v>32</v>
      </c>
      <c r="E2675" t="s">
        <v>27</v>
      </c>
      <c r="G2675" s="30">
        <v>4.8</v>
      </c>
      <c r="H2675" t="s">
        <v>317</v>
      </c>
      <c r="J2675" t="s">
        <v>15</v>
      </c>
      <c r="K2675" t="s">
        <v>307</v>
      </c>
      <c r="L2675" s="26">
        <v>7120550</v>
      </c>
      <c r="M2675">
        <v>198</v>
      </c>
    </row>
    <row r="2676" spans="1:13" x14ac:dyDescent="0.25">
      <c r="A2676" t="s">
        <v>57</v>
      </c>
      <c r="B2676" s="25">
        <v>45394</v>
      </c>
      <c r="C2676" t="s">
        <v>257</v>
      </c>
      <c r="D2676" t="s">
        <v>32</v>
      </c>
      <c r="E2676" t="s">
        <v>27</v>
      </c>
      <c r="F2676" t="s">
        <v>258</v>
      </c>
      <c r="G2676" s="30">
        <v>4.8</v>
      </c>
      <c r="H2676" t="s">
        <v>317</v>
      </c>
      <c r="J2676" t="s">
        <v>15</v>
      </c>
      <c r="K2676" t="s">
        <v>307</v>
      </c>
      <c r="L2676" s="26">
        <v>12520800</v>
      </c>
      <c r="M2676">
        <v>192</v>
      </c>
    </row>
    <row r="2677" spans="1:13" x14ac:dyDescent="0.25">
      <c r="A2677" t="s">
        <v>205</v>
      </c>
      <c r="B2677" s="25">
        <v>45566</v>
      </c>
      <c r="C2677" t="s">
        <v>257</v>
      </c>
      <c r="D2677" t="s">
        <v>32</v>
      </c>
      <c r="E2677" t="s">
        <v>27</v>
      </c>
      <c r="G2677" s="30">
        <v>4.8</v>
      </c>
      <c r="H2677" t="s">
        <v>317</v>
      </c>
      <c r="J2677" t="s">
        <v>15</v>
      </c>
      <c r="K2677" t="s">
        <v>307</v>
      </c>
      <c r="L2677" s="26">
        <v>757435</v>
      </c>
      <c r="M2677">
        <v>244</v>
      </c>
    </row>
    <row r="2678" spans="1:13" x14ac:dyDescent="0.25">
      <c r="A2678" t="s">
        <v>175</v>
      </c>
      <c r="B2678" s="25">
        <v>45503</v>
      </c>
      <c r="C2678" t="s">
        <v>257</v>
      </c>
      <c r="D2678" t="s">
        <v>32</v>
      </c>
      <c r="E2678" t="s">
        <v>27</v>
      </c>
      <c r="G2678" s="30">
        <v>4.8</v>
      </c>
      <c r="H2678" t="s">
        <v>317</v>
      </c>
      <c r="J2678" t="s">
        <v>15</v>
      </c>
      <c r="K2678" t="s">
        <v>307</v>
      </c>
      <c r="L2678" s="26">
        <v>73817</v>
      </c>
      <c r="M2678">
        <v>12</v>
      </c>
    </row>
    <row r="2679" spans="1:13" x14ac:dyDescent="0.25">
      <c r="A2679" t="s">
        <v>30</v>
      </c>
      <c r="B2679" s="25">
        <v>45447</v>
      </c>
      <c r="C2679" t="s">
        <v>257</v>
      </c>
      <c r="D2679" t="s">
        <v>32</v>
      </c>
      <c r="E2679" t="s">
        <v>27</v>
      </c>
      <c r="F2679" t="s">
        <v>258</v>
      </c>
      <c r="G2679" s="30">
        <v>4.8</v>
      </c>
      <c r="H2679" t="s">
        <v>317</v>
      </c>
      <c r="J2679" t="s">
        <v>15</v>
      </c>
      <c r="K2679" t="s">
        <v>307</v>
      </c>
      <c r="L2679" s="26">
        <v>4116600</v>
      </c>
      <c r="M2679">
        <v>129</v>
      </c>
    </row>
    <row r="2680" spans="1:13" x14ac:dyDescent="0.25">
      <c r="A2680" t="s">
        <v>92</v>
      </c>
      <c r="B2680" s="25">
        <v>45198</v>
      </c>
      <c r="C2680" t="s">
        <v>257</v>
      </c>
      <c r="D2680" t="s">
        <v>32</v>
      </c>
      <c r="E2680" t="s">
        <v>27</v>
      </c>
      <c r="G2680" s="30">
        <v>4.8</v>
      </c>
      <c r="H2680" t="s">
        <v>317</v>
      </c>
      <c r="J2680" t="s">
        <v>15</v>
      </c>
      <c r="K2680" t="s">
        <v>307</v>
      </c>
      <c r="L2680" s="26">
        <v>10914832.800000001</v>
      </c>
      <c r="M2680">
        <v>145</v>
      </c>
    </row>
    <row r="2681" spans="1:13" x14ac:dyDescent="0.25">
      <c r="A2681" t="s">
        <v>175</v>
      </c>
      <c r="B2681" s="25">
        <v>45503</v>
      </c>
      <c r="C2681" t="s">
        <v>257</v>
      </c>
      <c r="D2681" t="s">
        <v>32</v>
      </c>
      <c r="E2681" t="s">
        <v>27</v>
      </c>
      <c r="F2681" t="s">
        <v>258</v>
      </c>
      <c r="G2681" s="30">
        <v>4.8</v>
      </c>
      <c r="H2681" t="s">
        <v>317</v>
      </c>
      <c r="J2681" t="s">
        <v>15</v>
      </c>
      <c r="K2681" t="s">
        <v>307</v>
      </c>
      <c r="L2681" s="26">
        <v>97</v>
      </c>
      <c r="M2681">
        <v>1</v>
      </c>
    </row>
    <row r="2682" spans="1:13" x14ac:dyDescent="0.25">
      <c r="A2682" t="s">
        <v>209</v>
      </c>
      <c r="B2682" s="25">
        <v>45572</v>
      </c>
      <c r="C2682" t="s">
        <v>257</v>
      </c>
      <c r="D2682" t="s">
        <v>32</v>
      </c>
      <c r="E2682" t="s">
        <v>27</v>
      </c>
      <c r="F2682" t="s">
        <v>258</v>
      </c>
      <c r="G2682" s="30">
        <v>4.8</v>
      </c>
      <c r="H2682" t="s">
        <v>317</v>
      </c>
      <c r="J2682" t="s">
        <v>15</v>
      </c>
      <c r="K2682" t="s">
        <v>307</v>
      </c>
      <c r="L2682" s="26">
        <v>13820000</v>
      </c>
      <c r="M2682">
        <v>23</v>
      </c>
    </row>
    <row r="2683" spans="1:13" x14ac:dyDescent="0.25">
      <c r="A2683" t="s">
        <v>30</v>
      </c>
      <c r="B2683" s="25">
        <v>45447</v>
      </c>
      <c r="C2683" t="s">
        <v>257</v>
      </c>
      <c r="D2683" t="s">
        <v>32</v>
      </c>
      <c r="E2683" t="s">
        <v>27</v>
      </c>
      <c r="G2683" s="30">
        <v>4.8</v>
      </c>
      <c r="H2683" t="s">
        <v>317</v>
      </c>
      <c r="J2683" t="s">
        <v>15</v>
      </c>
      <c r="K2683" t="s">
        <v>307</v>
      </c>
      <c r="L2683" s="26">
        <v>1034700</v>
      </c>
      <c r="M2683">
        <v>234</v>
      </c>
    </row>
    <row r="2684" spans="1:13" x14ac:dyDescent="0.25">
      <c r="A2684" t="s">
        <v>74</v>
      </c>
      <c r="B2684" s="25">
        <v>45275</v>
      </c>
      <c r="C2684" t="s">
        <v>257</v>
      </c>
      <c r="D2684" t="s">
        <v>32</v>
      </c>
      <c r="E2684" t="s">
        <v>27</v>
      </c>
      <c r="G2684" s="30">
        <v>4.8</v>
      </c>
      <c r="H2684" t="s">
        <v>317</v>
      </c>
      <c r="J2684" t="s">
        <v>15</v>
      </c>
      <c r="K2684" t="s">
        <v>307</v>
      </c>
      <c r="L2684" s="26">
        <v>7844150</v>
      </c>
      <c r="M2684">
        <v>331</v>
      </c>
    </row>
    <row r="2685" spans="1:13" x14ac:dyDescent="0.25">
      <c r="A2685" t="s">
        <v>74</v>
      </c>
      <c r="B2685" s="25">
        <v>45275</v>
      </c>
      <c r="C2685" t="s">
        <v>257</v>
      </c>
      <c r="D2685" t="s">
        <v>32</v>
      </c>
      <c r="E2685" t="s">
        <v>27</v>
      </c>
      <c r="F2685" t="s">
        <v>258</v>
      </c>
      <c r="G2685" s="30">
        <v>4.8</v>
      </c>
      <c r="H2685" t="s">
        <v>317</v>
      </c>
      <c r="J2685" t="s">
        <v>15</v>
      </c>
      <c r="K2685" t="s">
        <v>307</v>
      </c>
      <c r="L2685" s="26">
        <v>49358000</v>
      </c>
      <c r="M2685">
        <v>251</v>
      </c>
    </row>
    <row r="2686" spans="1:13" x14ac:dyDescent="0.25">
      <c r="A2686" t="s">
        <v>60</v>
      </c>
      <c r="B2686" s="25">
        <v>45380</v>
      </c>
      <c r="C2686" t="s">
        <v>257</v>
      </c>
      <c r="D2686" t="s">
        <v>32</v>
      </c>
      <c r="E2686" t="s">
        <v>27</v>
      </c>
      <c r="G2686" s="30">
        <v>4.8</v>
      </c>
      <c r="H2686" t="s">
        <v>317</v>
      </c>
      <c r="J2686" t="s">
        <v>15</v>
      </c>
      <c r="K2686" t="s">
        <v>307</v>
      </c>
      <c r="L2686" s="26">
        <v>2371250</v>
      </c>
      <c r="M2686">
        <v>368</v>
      </c>
    </row>
    <row r="2687" spans="1:13" x14ac:dyDescent="0.25">
      <c r="A2687" t="s">
        <v>69</v>
      </c>
      <c r="B2687" s="25">
        <v>45328</v>
      </c>
      <c r="C2687" t="s">
        <v>257</v>
      </c>
      <c r="D2687" t="s">
        <v>32</v>
      </c>
      <c r="E2687" t="s">
        <v>27</v>
      </c>
      <c r="F2687" t="s">
        <v>258</v>
      </c>
      <c r="G2687" s="30">
        <v>4.8</v>
      </c>
      <c r="H2687" t="s">
        <v>317</v>
      </c>
      <c r="J2687" t="s">
        <v>15</v>
      </c>
      <c r="K2687" t="s">
        <v>307</v>
      </c>
      <c r="L2687" s="26">
        <v>12010595</v>
      </c>
      <c r="M2687">
        <v>110</v>
      </c>
    </row>
    <row r="2688" spans="1:13" x14ac:dyDescent="0.25">
      <c r="A2688" t="s">
        <v>77</v>
      </c>
      <c r="B2688" s="25">
        <v>45267</v>
      </c>
      <c r="C2688" t="s">
        <v>257</v>
      </c>
      <c r="D2688" t="s">
        <v>32</v>
      </c>
      <c r="E2688" t="s">
        <v>27</v>
      </c>
      <c r="F2688" t="s">
        <v>258</v>
      </c>
      <c r="G2688" s="30">
        <v>4.8</v>
      </c>
      <c r="H2688" t="s">
        <v>317</v>
      </c>
      <c r="J2688" t="s">
        <v>15</v>
      </c>
      <c r="K2688" t="s">
        <v>307</v>
      </c>
      <c r="L2688" s="26">
        <v>508200</v>
      </c>
      <c r="M2688">
        <v>22</v>
      </c>
    </row>
    <row r="2689" spans="1:13" x14ac:dyDescent="0.25">
      <c r="A2689" t="s">
        <v>83</v>
      </c>
      <c r="B2689" s="25">
        <v>45252</v>
      </c>
      <c r="C2689" t="s">
        <v>257</v>
      </c>
      <c r="D2689" t="s">
        <v>32</v>
      </c>
      <c r="E2689" t="s">
        <v>27</v>
      </c>
      <c r="F2689" t="s">
        <v>258</v>
      </c>
      <c r="G2689" s="30">
        <v>4.8</v>
      </c>
      <c r="H2689" t="s">
        <v>317</v>
      </c>
      <c r="J2689" t="s">
        <v>15</v>
      </c>
      <c r="K2689" t="s">
        <v>307</v>
      </c>
      <c r="L2689" s="26">
        <v>27742000</v>
      </c>
      <c r="M2689">
        <v>197</v>
      </c>
    </row>
    <row r="2690" spans="1:13" x14ac:dyDescent="0.25">
      <c r="A2690" t="s">
        <v>164</v>
      </c>
      <c r="B2690" s="25">
        <v>45478</v>
      </c>
      <c r="C2690" t="s">
        <v>257</v>
      </c>
      <c r="D2690" t="s">
        <v>32</v>
      </c>
      <c r="E2690" t="s">
        <v>27</v>
      </c>
      <c r="F2690" t="s">
        <v>258</v>
      </c>
      <c r="G2690" s="30">
        <v>4.8</v>
      </c>
      <c r="H2690" t="s">
        <v>317</v>
      </c>
      <c r="J2690" t="s">
        <v>15</v>
      </c>
      <c r="K2690" t="s">
        <v>307</v>
      </c>
      <c r="L2690" s="26">
        <v>7481200</v>
      </c>
      <c r="M2690">
        <v>133</v>
      </c>
    </row>
    <row r="2691" spans="1:13" x14ac:dyDescent="0.25">
      <c r="A2691" t="s">
        <v>54</v>
      </c>
      <c r="B2691" s="25">
        <v>45401</v>
      </c>
      <c r="C2691" t="s">
        <v>257</v>
      </c>
      <c r="D2691" t="s">
        <v>32</v>
      </c>
      <c r="E2691" t="s">
        <v>27</v>
      </c>
      <c r="G2691" s="30">
        <v>4.8</v>
      </c>
      <c r="H2691" t="s">
        <v>317</v>
      </c>
      <c r="J2691" t="s">
        <v>15</v>
      </c>
      <c r="K2691" t="s">
        <v>307</v>
      </c>
      <c r="L2691" s="26">
        <v>1954155</v>
      </c>
      <c r="M2691">
        <v>234</v>
      </c>
    </row>
    <row r="2692" spans="1:13" x14ac:dyDescent="0.25">
      <c r="A2692" t="s">
        <v>172</v>
      </c>
      <c r="B2692" s="25">
        <v>45485</v>
      </c>
      <c r="C2692" t="s">
        <v>257</v>
      </c>
      <c r="D2692" t="s">
        <v>32</v>
      </c>
      <c r="E2692" t="s">
        <v>27</v>
      </c>
      <c r="F2692" t="s">
        <v>258</v>
      </c>
      <c r="G2692" s="30">
        <v>4.8</v>
      </c>
      <c r="H2692" t="s">
        <v>317</v>
      </c>
      <c r="J2692" t="s">
        <v>15</v>
      </c>
      <c r="K2692" t="s">
        <v>307</v>
      </c>
      <c r="L2692" s="26">
        <v>24268400</v>
      </c>
      <c r="M2692">
        <v>39</v>
      </c>
    </row>
    <row r="2693" spans="1:13" x14ac:dyDescent="0.25">
      <c r="A2693" t="s">
        <v>63</v>
      </c>
      <c r="B2693" s="25">
        <v>45344</v>
      </c>
      <c r="C2693" t="s">
        <v>257</v>
      </c>
      <c r="D2693" t="s">
        <v>32</v>
      </c>
      <c r="E2693" t="s">
        <v>27</v>
      </c>
      <c r="G2693" s="30">
        <v>4.8</v>
      </c>
      <c r="H2693" t="s">
        <v>317</v>
      </c>
      <c r="J2693" t="s">
        <v>15</v>
      </c>
      <c r="K2693" t="s">
        <v>307</v>
      </c>
      <c r="L2693" s="26">
        <v>1016500</v>
      </c>
      <c r="M2693">
        <v>42</v>
      </c>
    </row>
    <row r="2694" spans="1:13" x14ac:dyDescent="0.25">
      <c r="A2694" t="s">
        <v>66</v>
      </c>
      <c r="B2694" s="25">
        <v>45335</v>
      </c>
      <c r="C2694" t="s">
        <v>257</v>
      </c>
      <c r="D2694" t="s">
        <v>32</v>
      </c>
      <c r="E2694" t="s">
        <v>27</v>
      </c>
      <c r="G2694" s="30">
        <v>4.8</v>
      </c>
      <c r="H2694" t="s">
        <v>317</v>
      </c>
      <c r="J2694" t="s">
        <v>15</v>
      </c>
      <c r="K2694" t="s">
        <v>307</v>
      </c>
      <c r="L2694" s="26">
        <v>6943500</v>
      </c>
      <c r="M2694">
        <v>396</v>
      </c>
    </row>
    <row r="2695" spans="1:13" x14ac:dyDescent="0.25">
      <c r="A2695" t="s">
        <v>104</v>
      </c>
      <c r="B2695" s="25">
        <v>45041</v>
      </c>
      <c r="C2695" t="s">
        <v>257</v>
      </c>
      <c r="D2695" t="s">
        <v>32</v>
      </c>
      <c r="E2695" t="s">
        <v>27</v>
      </c>
      <c r="F2695" t="s">
        <v>258</v>
      </c>
      <c r="G2695" s="30">
        <v>4.8</v>
      </c>
      <c r="H2695" t="s">
        <v>317</v>
      </c>
      <c r="J2695" t="s">
        <v>15</v>
      </c>
      <c r="K2695" t="s">
        <v>307</v>
      </c>
      <c r="L2695" s="26">
        <v>931011.6</v>
      </c>
      <c r="M2695">
        <v>14</v>
      </c>
    </row>
    <row r="2696" spans="1:13" x14ac:dyDescent="0.25">
      <c r="A2696" t="s">
        <v>205</v>
      </c>
      <c r="B2696" s="25">
        <v>45566</v>
      </c>
      <c r="C2696" t="s">
        <v>257</v>
      </c>
      <c r="D2696" t="s">
        <v>32</v>
      </c>
      <c r="E2696" t="s">
        <v>27</v>
      </c>
      <c r="F2696" t="s">
        <v>258</v>
      </c>
      <c r="G2696" s="30">
        <v>4.8</v>
      </c>
      <c r="H2696" t="s">
        <v>317</v>
      </c>
      <c r="J2696" t="s">
        <v>15</v>
      </c>
      <c r="K2696" t="s">
        <v>307</v>
      </c>
      <c r="L2696" s="26">
        <v>7809380</v>
      </c>
      <c r="M2696">
        <v>272</v>
      </c>
    </row>
    <row r="2697" spans="1:13" x14ac:dyDescent="0.25">
      <c r="A2697" t="s">
        <v>101</v>
      </c>
      <c r="B2697" s="25">
        <v>45079</v>
      </c>
      <c r="C2697" t="s">
        <v>257</v>
      </c>
      <c r="D2697" t="s">
        <v>32</v>
      </c>
      <c r="E2697" t="s">
        <v>27</v>
      </c>
      <c r="G2697" s="30">
        <v>4.8</v>
      </c>
      <c r="H2697" t="s">
        <v>317</v>
      </c>
      <c r="J2697" t="s">
        <v>15</v>
      </c>
      <c r="K2697" t="s">
        <v>307</v>
      </c>
      <c r="L2697" s="26">
        <v>66521.25</v>
      </c>
      <c r="M2697">
        <v>6</v>
      </c>
    </row>
    <row r="2698" spans="1:13" x14ac:dyDescent="0.25">
      <c r="A2698" t="s">
        <v>54</v>
      </c>
      <c r="B2698" s="25">
        <v>45401</v>
      </c>
      <c r="C2698" t="s">
        <v>257</v>
      </c>
      <c r="D2698" t="s">
        <v>32</v>
      </c>
      <c r="E2698" t="s">
        <v>27</v>
      </c>
      <c r="F2698" t="s">
        <v>258</v>
      </c>
      <c r="G2698" s="30">
        <v>4.8</v>
      </c>
      <c r="H2698" t="s">
        <v>317</v>
      </c>
      <c r="J2698" t="s">
        <v>15</v>
      </c>
      <c r="K2698" t="s">
        <v>307</v>
      </c>
      <c r="L2698" s="26">
        <v>54281775</v>
      </c>
      <c r="M2698">
        <v>193</v>
      </c>
    </row>
    <row r="2699" spans="1:13" x14ac:dyDescent="0.25">
      <c r="A2699" t="s">
        <v>164</v>
      </c>
      <c r="B2699" s="25">
        <v>45478</v>
      </c>
      <c r="C2699" t="s">
        <v>257</v>
      </c>
      <c r="D2699" t="s">
        <v>32</v>
      </c>
      <c r="E2699" t="s">
        <v>27</v>
      </c>
      <c r="G2699" s="30">
        <v>4.8</v>
      </c>
      <c r="H2699" t="s">
        <v>317</v>
      </c>
      <c r="J2699" t="s">
        <v>15</v>
      </c>
      <c r="K2699" t="s">
        <v>307</v>
      </c>
      <c r="L2699" s="26">
        <v>2149800</v>
      </c>
      <c r="M2699">
        <v>411</v>
      </c>
    </row>
    <row r="2700" spans="1:13" x14ac:dyDescent="0.25">
      <c r="A2700" t="s">
        <v>57</v>
      </c>
      <c r="B2700" s="25">
        <v>45394</v>
      </c>
      <c r="C2700" t="s">
        <v>257</v>
      </c>
      <c r="D2700" t="s">
        <v>32</v>
      </c>
      <c r="E2700" t="s">
        <v>27</v>
      </c>
      <c r="G2700" s="30">
        <v>4.8</v>
      </c>
      <c r="H2700" t="s">
        <v>317</v>
      </c>
      <c r="J2700" t="s">
        <v>15</v>
      </c>
      <c r="K2700" t="s">
        <v>307</v>
      </c>
      <c r="L2700" s="26">
        <v>1637950</v>
      </c>
      <c r="M2700">
        <v>178</v>
      </c>
    </row>
    <row r="2701" spans="1:13" x14ac:dyDescent="0.25">
      <c r="A2701" t="s">
        <v>86</v>
      </c>
      <c r="B2701" s="25">
        <v>45251</v>
      </c>
      <c r="C2701" t="s">
        <v>257</v>
      </c>
      <c r="D2701" t="s">
        <v>32</v>
      </c>
      <c r="E2701" t="s">
        <v>27</v>
      </c>
      <c r="G2701" s="30">
        <v>4.8</v>
      </c>
      <c r="H2701" t="s">
        <v>317</v>
      </c>
      <c r="J2701" t="s">
        <v>15</v>
      </c>
      <c r="K2701" t="s">
        <v>307</v>
      </c>
      <c r="L2701" s="26">
        <v>1536750</v>
      </c>
      <c r="M2701">
        <v>75</v>
      </c>
    </row>
    <row r="2702" spans="1:13" x14ac:dyDescent="0.25">
      <c r="A2702" t="s">
        <v>89</v>
      </c>
      <c r="B2702" s="25">
        <v>45232</v>
      </c>
      <c r="C2702" t="s">
        <v>257</v>
      </c>
      <c r="D2702" t="s">
        <v>32</v>
      </c>
      <c r="E2702" t="s">
        <v>27</v>
      </c>
      <c r="G2702" s="30">
        <v>4.8</v>
      </c>
      <c r="H2702" t="s">
        <v>317</v>
      </c>
      <c r="J2702" t="s">
        <v>15</v>
      </c>
      <c r="K2702" t="s">
        <v>307</v>
      </c>
      <c r="L2702" s="26">
        <v>5125275</v>
      </c>
      <c r="M2702">
        <v>239</v>
      </c>
    </row>
    <row r="2703" spans="1:13" x14ac:dyDescent="0.25">
      <c r="A2703" t="s">
        <v>169</v>
      </c>
      <c r="B2703" s="25">
        <v>45490</v>
      </c>
      <c r="C2703" t="s">
        <v>257</v>
      </c>
      <c r="D2703" t="s">
        <v>32</v>
      </c>
      <c r="E2703" t="s">
        <v>27</v>
      </c>
      <c r="F2703" t="s">
        <v>258</v>
      </c>
      <c r="G2703" s="30">
        <v>4.8</v>
      </c>
      <c r="H2703" t="s">
        <v>317</v>
      </c>
      <c r="J2703" t="s">
        <v>15</v>
      </c>
      <c r="K2703" t="s">
        <v>307</v>
      </c>
      <c r="L2703" s="26">
        <v>19998000</v>
      </c>
      <c r="M2703">
        <v>1</v>
      </c>
    </row>
    <row r="2704" spans="1:13" x14ac:dyDescent="0.25">
      <c r="A2704" t="s">
        <v>104</v>
      </c>
      <c r="B2704" s="25">
        <v>45041</v>
      </c>
      <c r="C2704" t="s">
        <v>257</v>
      </c>
      <c r="D2704" t="s">
        <v>32</v>
      </c>
      <c r="E2704" t="s">
        <v>27</v>
      </c>
      <c r="G2704" s="30">
        <v>4.8</v>
      </c>
      <c r="H2704" t="s">
        <v>317</v>
      </c>
      <c r="J2704" t="s">
        <v>15</v>
      </c>
      <c r="K2704" t="s">
        <v>307</v>
      </c>
      <c r="L2704" s="26">
        <v>382095.6</v>
      </c>
      <c r="M2704">
        <v>13</v>
      </c>
    </row>
    <row r="2705" spans="1:13" x14ac:dyDescent="0.25">
      <c r="A2705" t="s">
        <v>60</v>
      </c>
      <c r="B2705" s="25">
        <v>45380</v>
      </c>
      <c r="C2705" t="s">
        <v>257</v>
      </c>
      <c r="D2705" t="s">
        <v>32</v>
      </c>
      <c r="E2705" t="s">
        <v>27</v>
      </c>
      <c r="F2705" t="s">
        <v>258</v>
      </c>
      <c r="G2705" s="30">
        <v>4.8</v>
      </c>
      <c r="H2705" t="s">
        <v>317</v>
      </c>
      <c r="J2705" t="s">
        <v>15</v>
      </c>
      <c r="K2705" t="s">
        <v>307</v>
      </c>
      <c r="L2705" s="26">
        <v>31256750</v>
      </c>
      <c r="M2705">
        <v>366</v>
      </c>
    </row>
    <row r="2706" spans="1:13" x14ac:dyDescent="0.25">
      <c r="A2706" t="s">
        <v>92</v>
      </c>
      <c r="B2706" s="25">
        <v>45198</v>
      </c>
      <c r="C2706" t="s">
        <v>257</v>
      </c>
      <c r="D2706" t="s">
        <v>32</v>
      </c>
      <c r="E2706" t="s">
        <v>27</v>
      </c>
      <c r="F2706" t="s">
        <v>258</v>
      </c>
      <c r="G2706" s="30">
        <v>4.8</v>
      </c>
      <c r="H2706" t="s">
        <v>317</v>
      </c>
      <c r="J2706" t="s">
        <v>15</v>
      </c>
      <c r="K2706" t="s">
        <v>307</v>
      </c>
      <c r="L2706" s="26">
        <v>47898594</v>
      </c>
      <c r="M2706">
        <v>187</v>
      </c>
    </row>
    <row r="2707" spans="1:13" x14ac:dyDescent="0.25">
      <c r="A2707" t="s">
        <v>80</v>
      </c>
      <c r="B2707" s="25">
        <v>45260</v>
      </c>
      <c r="C2707" t="s">
        <v>257</v>
      </c>
      <c r="D2707" t="s">
        <v>32</v>
      </c>
      <c r="E2707" t="s">
        <v>27</v>
      </c>
      <c r="G2707" s="30">
        <v>4.8</v>
      </c>
      <c r="H2707" t="s">
        <v>317</v>
      </c>
      <c r="J2707" t="s">
        <v>15</v>
      </c>
      <c r="K2707" t="s">
        <v>307</v>
      </c>
      <c r="L2707" s="26">
        <v>5108400</v>
      </c>
      <c r="M2707">
        <v>64</v>
      </c>
    </row>
    <row r="2708" spans="1:13" x14ac:dyDescent="0.25">
      <c r="A2708" t="s">
        <v>72</v>
      </c>
      <c r="B2708" s="25">
        <v>45288</v>
      </c>
      <c r="C2708" t="s">
        <v>257</v>
      </c>
      <c r="D2708" t="s">
        <v>32</v>
      </c>
      <c r="E2708" t="s">
        <v>27</v>
      </c>
      <c r="G2708" s="30">
        <v>4.8</v>
      </c>
      <c r="H2708" t="s">
        <v>317</v>
      </c>
      <c r="J2708" t="s">
        <v>15</v>
      </c>
      <c r="K2708" t="s">
        <v>307</v>
      </c>
      <c r="L2708" s="26">
        <v>345000</v>
      </c>
      <c r="M2708">
        <v>12</v>
      </c>
    </row>
    <row r="2709" spans="1:13" x14ac:dyDescent="0.25">
      <c r="A2709" t="s">
        <v>217</v>
      </c>
      <c r="B2709" s="25">
        <v>45595</v>
      </c>
      <c r="C2709" t="s">
        <v>257</v>
      </c>
      <c r="D2709" t="s">
        <v>32</v>
      </c>
      <c r="E2709" t="s">
        <v>27</v>
      </c>
      <c r="G2709" s="30">
        <v>4.8</v>
      </c>
      <c r="H2709" t="s">
        <v>317</v>
      </c>
      <c r="J2709" t="s">
        <v>15</v>
      </c>
      <c r="K2709" t="s">
        <v>307</v>
      </c>
      <c r="L2709" s="26">
        <v>130050</v>
      </c>
      <c r="M2709">
        <v>5</v>
      </c>
    </row>
    <row r="2710" spans="1:13" x14ac:dyDescent="0.25">
      <c r="A2710" t="s">
        <v>80</v>
      </c>
      <c r="B2710" s="25">
        <v>45260</v>
      </c>
      <c r="C2710" t="s">
        <v>257</v>
      </c>
      <c r="D2710" t="s">
        <v>32</v>
      </c>
      <c r="E2710" t="s">
        <v>27</v>
      </c>
      <c r="F2710" t="s">
        <v>258</v>
      </c>
      <c r="G2710" s="30">
        <v>4.8</v>
      </c>
      <c r="H2710" t="s">
        <v>317</v>
      </c>
      <c r="J2710" t="s">
        <v>15</v>
      </c>
      <c r="K2710" t="s">
        <v>307</v>
      </c>
      <c r="L2710" s="26">
        <v>21035700</v>
      </c>
      <c r="M2710">
        <v>53</v>
      </c>
    </row>
    <row r="2711" spans="1:13" x14ac:dyDescent="0.25">
      <c r="A2711" t="s">
        <v>89</v>
      </c>
      <c r="B2711" s="25">
        <v>45232</v>
      </c>
      <c r="C2711" t="s">
        <v>257</v>
      </c>
      <c r="D2711" t="s">
        <v>32</v>
      </c>
      <c r="E2711" t="s">
        <v>27</v>
      </c>
      <c r="F2711" t="s">
        <v>258</v>
      </c>
      <c r="G2711" s="30">
        <v>4.8</v>
      </c>
      <c r="H2711" t="s">
        <v>317</v>
      </c>
      <c r="J2711" t="s">
        <v>15</v>
      </c>
      <c r="K2711" t="s">
        <v>307</v>
      </c>
      <c r="L2711" s="26">
        <v>10612350</v>
      </c>
      <c r="M2711">
        <v>122</v>
      </c>
    </row>
    <row r="2712" spans="1:13" x14ac:dyDescent="0.25">
      <c r="A2712" t="s">
        <v>77</v>
      </c>
      <c r="B2712" s="25">
        <v>45267</v>
      </c>
      <c r="C2712" t="s">
        <v>257</v>
      </c>
      <c r="D2712" t="s">
        <v>32</v>
      </c>
      <c r="E2712" t="s">
        <v>27</v>
      </c>
      <c r="G2712" s="30">
        <v>4.8</v>
      </c>
      <c r="H2712" t="s">
        <v>317</v>
      </c>
      <c r="J2712" t="s">
        <v>15</v>
      </c>
      <c r="K2712" t="s">
        <v>307</v>
      </c>
      <c r="L2712" s="26">
        <v>660800</v>
      </c>
      <c r="M2712">
        <v>29</v>
      </c>
    </row>
    <row r="2713" spans="1:13" x14ac:dyDescent="0.25">
      <c r="A2713" t="s">
        <v>101</v>
      </c>
      <c r="B2713" s="25">
        <v>45079</v>
      </c>
      <c r="C2713" t="s">
        <v>257</v>
      </c>
      <c r="D2713" t="s">
        <v>32</v>
      </c>
      <c r="E2713" t="s">
        <v>27</v>
      </c>
      <c r="F2713" t="s">
        <v>258</v>
      </c>
      <c r="G2713" s="30">
        <v>4.8</v>
      </c>
      <c r="H2713" t="s">
        <v>317</v>
      </c>
      <c r="J2713" t="s">
        <v>15</v>
      </c>
      <c r="K2713" t="s">
        <v>307</v>
      </c>
      <c r="L2713" s="26">
        <v>3015690.75</v>
      </c>
      <c r="M2713">
        <v>3</v>
      </c>
    </row>
    <row r="2714" spans="1:13" x14ac:dyDescent="0.25">
      <c r="A2714" t="s">
        <v>217</v>
      </c>
      <c r="B2714" s="25">
        <v>45595</v>
      </c>
      <c r="C2714" t="s">
        <v>257</v>
      </c>
      <c r="D2714" t="s">
        <v>32</v>
      </c>
      <c r="E2714" t="s">
        <v>27</v>
      </c>
      <c r="F2714" t="s">
        <v>258</v>
      </c>
      <c r="G2714" s="30">
        <v>4.8</v>
      </c>
      <c r="H2714" t="s">
        <v>317</v>
      </c>
      <c r="J2714" t="s">
        <v>15</v>
      </c>
      <c r="K2714" t="s">
        <v>307</v>
      </c>
      <c r="L2714" s="26">
        <v>86700</v>
      </c>
      <c r="M2714">
        <v>2</v>
      </c>
    </row>
    <row r="2715" spans="1:13" x14ac:dyDescent="0.25">
      <c r="A2715" t="s">
        <v>66</v>
      </c>
      <c r="B2715" s="25">
        <v>45335</v>
      </c>
      <c r="C2715" t="s">
        <v>257</v>
      </c>
      <c r="D2715" t="s">
        <v>32</v>
      </c>
      <c r="E2715" t="s">
        <v>27</v>
      </c>
      <c r="F2715" t="s">
        <v>258</v>
      </c>
      <c r="G2715" s="30">
        <v>4.8</v>
      </c>
      <c r="H2715" t="s">
        <v>317</v>
      </c>
      <c r="J2715" t="s">
        <v>15</v>
      </c>
      <c r="K2715" t="s">
        <v>307</v>
      </c>
      <c r="L2715" s="26">
        <v>57820500</v>
      </c>
      <c r="M2715">
        <v>391</v>
      </c>
    </row>
    <row r="2716" spans="1:13" x14ac:dyDescent="0.25">
      <c r="A2716" t="s">
        <v>86</v>
      </c>
      <c r="B2716" s="25">
        <v>45251</v>
      </c>
      <c r="C2716" t="s">
        <v>257</v>
      </c>
      <c r="D2716" t="s">
        <v>32</v>
      </c>
      <c r="E2716" t="s">
        <v>27</v>
      </c>
      <c r="F2716" t="s">
        <v>258</v>
      </c>
      <c r="G2716" s="30">
        <v>4.8</v>
      </c>
      <c r="H2716" t="s">
        <v>317</v>
      </c>
      <c r="J2716" t="s">
        <v>15</v>
      </c>
      <c r="K2716" t="s">
        <v>307</v>
      </c>
      <c r="L2716" s="26">
        <v>3801750</v>
      </c>
      <c r="M2716">
        <v>38</v>
      </c>
    </row>
    <row r="2717" spans="1:13" x14ac:dyDescent="0.25">
      <c r="A2717" t="s">
        <v>209</v>
      </c>
      <c r="B2717" s="25">
        <v>45572</v>
      </c>
      <c r="C2717" t="s">
        <v>257</v>
      </c>
      <c r="D2717" t="s">
        <v>32</v>
      </c>
      <c r="E2717" t="s">
        <v>27</v>
      </c>
      <c r="G2717" s="30">
        <v>4.8</v>
      </c>
      <c r="H2717" t="s">
        <v>317</v>
      </c>
      <c r="J2717" t="s">
        <v>15</v>
      </c>
      <c r="K2717" t="s">
        <v>307</v>
      </c>
      <c r="L2717" s="26">
        <v>551000</v>
      </c>
      <c r="M2717">
        <v>25</v>
      </c>
    </row>
    <row r="2718" spans="1:13" x14ac:dyDescent="0.25">
      <c r="A2718" t="s">
        <v>50</v>
      </c>
      <c r="B2718" s="25">
        <v>45408</v>
      </c>
      <c r="C2718" t="s">
        <v>257</v>
      </c>
      <c r="D2718" t="s">
        <v>32</v>
      </c>
      <c r="E2718" t="s">
        <v>27</v>
      </c>
      <c r="F2718" t="s">
        <v>258</v>
      </c>
      <c r="G2718" s="30">
        <v>4.8</v>
      </c>
      <c r="H2718" t="s">
        <v>317</v>
      </c>
      <c r="J2718" t="s">
        <v>15</v>
      </c>
      <c r="K2718" t="s">
        <v>307</v>
      </c>
      <c r="L2718" s="26">
        <v>125295000</v>
      </c>
      <c r="M2718">
        <v>518</v>
      </c>
    </row>
    <row r="2719" spans="1:13" x14ac:dyDescent="0.25">
      <c r="A2719" t="s">
        <v>83</v>
      </c>
      <c r="B2719" s="25">
        <v>45468</v>
      </c>
      <c r="C2719" t="s">
        <v>257</v>
      </c>
      <c r="D2719" t="s">
        <v>32</v>
      </c>
      <c r="E2719" t="s">
        <v>27</v>
      </c>
      <c r="F2719" t="s">
        <v>258</v>
      </c>
      <c r="G2719" s="30">
        <v>4.8</v>
      </c>
      <c r="H2719" t="s">
        <v>317</v>
      </c>
      <c r="J2719" t="s">
        <v>15</v>
      </c>
      <c r="K2719" t="s">
        <v>307</v>
      </c>
      <c r="L2719" s="26">
        <v>12177540</v>
      </c>
      <c r="M2719">
        <v>85</v>
      </c>
    </row>
    <row r="2720" spans="1:13" x14ac:dyDescent="0.25">
      <c r="A2720" t="s">
        <v>72</v>
      </c>
      <c r="B2720" s="25">
        <v>45288</v>
      </c>
      <c r="C2720" t="s">
        <v>257</v>
      </c>
      <c r="D2720" t="s">
        <v>32</v>
      </c>
      <c r="E2720" t="s">
        <v>27</v>
      </c>
      <c r="F2720" t="s">
        <v>258</v>
      </c>
      <c r="G2720" s="30">
        <v>4.8</v>
      </c>
      <c r="H2720" t="s">
        <v>317</v>
      </c>
      <c r="J2720" t="s">
        <v>15</v>
      </c>
      <c r="K2720" t="s">
        <v>307</v>
      </c>
      <c r="L2720" s="26">
        <v>1152000</v>
      </c>
      <c r="M2720">
        <v>19</v>
      </c>
    </row>
    <row r="2721" spans="1:13" x14ac:dyDescent="0.25">
      <c r="A2721" t="s">
        <v>83</v>
      </c>
      <c r="B2721" s="25">
        <v>45252</v>
      </c>
      <c r="C2721" t="s">
        <v>257</v>
      </c>
      <c r="D2721" t="s">
        <v>32</v>
      </c>
      <c r="E2721" t="s">
        <v>27</v>
      </c>
      <c r="G2721" s="30">
        <v>4.8</v>
      </c>
      <c r="H2721" t="s">
        <v>317</v>
      </c>
      <c r="J2721" t="s">
        <v>15</v>
      </c>
      <c r="K2721" t="s">
        <v>307</v>
      </c>
      <c r="L2721" s="26">
        <v>5017100</v>
      </c>
      <c r="M2721">
        <v>290</v>
      </c>
    </row>
    <row r="2722" spans="1:13" x14ac:dyDescent="0.25">
      <c r="A2722" t="s">
        <v>50</v>
      </c>
      <c r="B2722" s="25">
        <v>45408</v>
      </c>
      <c r="C2722" t="s">
        <v>257</v>
      </c>
      <c r="D2722" t="s">
        <v>32</v>
      </c>
      <c r="E2722" t="s">
        <v>27</v>
      </c>
      <c r="G2722" s="30">
        <v>4.8</v>
      </c>
      <c r="H2722" t="s">
        <v>317</v>
      </c>
      <c r="J2722" t="s">
        <v>15</v>
      </c>
      <c r="K2722" t="s">
        <v>307</v>
      </c>
      <c r="L2722" s="26">
        <v>5010000</v>
      </c>
      <c r="M2722">
        <v>673</v>
      </c>
    </row>
    <row r="2723" spans="1:13" x14ac:dyDescent="0.25">
      <c r="A2723" t="s">
        <v>54</v>
      </c>
      <c r="B2723" s="25">
        <v>45212</v>
      </c>
      <c r="C2723" t="s">
        <v>257</v>
      </c>
      <c r="D2723" t="s">
        <v>32</v>
      </c>
      <c r="E2723" t="s">
        <v>27</v>
      </c>
      <c r="G2723" s="30">
        <v>4.8</v>
      </c>
      <c r="H2723" t="s">
        <v>317</v>
      </c>
      <c r="J2723" t="s">
        <v>15</v>
      </c>
      <c r="K2723" t="s">
        <v>307</v>
      </c>
      <c r="L2723" s="26">
        <v>3049947</v>
      </c>
      <c r="M2723">
        <v>577</v>
      </c>
    </row>
    <row r="2724" spans="1:13" x14ac:dyDescent="0.25">
      <c r="A2724" t="s">
        <v>172</v>
      </c>
      <c r="B2724" s="25">
        <v>45485</v>
      </c>
      <c r="C2724" t="s">
        <v>257</v>
      </c>
      <c r="D2724" t="s">
        <v>32</v>
      </c>
      <c r="E2724" t="s">
        <v>27</v>
      </c>
      <c r="F2724" t="s">
        <v>258</v>
      </c>
      <c r="G2724" s="30">
        <v>4.9000000000000004</v>
      </c>
      <c r="H2724" t="s">
        <v>317</v>
      </c>
      <c r="I2724">
        <v>4.9000000000000004</v>
      </c>
      <c r="J2724" t="s">
        <v>228</v>
      </c>
      <c r="K2724" t="s">
        <v>314</v>
      </c>
      <c r="L2724" s="26">
        <v>703600</v>
      </c>
      <c r="M2724">
        <v>1</v>
      </c>
    </row>
    <row r="2725" spans="1:13" x14ac:dyDescent="0.25">
      <c r="A2725" t="s">
        <v>164</v>
      </c>
      <c r="B2725" s="25">
        <v>45478</v>
      </c>
      <c r="C2725" t="s">
        <v>257</v>
      </c>
      <c r="D2725" t="s">
        <v>32</v>
      </c>
      <c r="E2725" t="s">
        <v>27</v>
      </c>
      <c r="F2725" t="s">
        <v>258</v>
      </c>
      <c r="G2725" s="30">
        <v>4.9000000000000004</v>
      </c>
      <c r="H2725" t="s">
        <v>317</v>
      </c>
      <c r="I2725">
        <v>4.9000000000000004</v>
      </c>
      <c r="J2725" t="s">
        <v>228</v>
      </c>
      <c r="K2725" t="s">
        <v>314</v>
      </c>
      <c r="L2725" s="26">
        <v>486800</v>
      </c>
      <c r="M2725">
        <v>1</v>
      </c>
    </row>
    <row r="2726" spans="1:13" x14ac:dyDescent="0.25">
      <c r="A2726" t="s">
        <v>89</v>
      </c>
      <c r="B2726" s="25">
        <v>45232</v>
      </c>
      <c r="C2726" t="s">
        <v>257</v>
      </c>
      <c r="D2726" t="s">
        <v>32</v>
      </c>
      <c r="E2726" t="s">
        <v>27</v>
      </c>
      <c r="F2726" t="s">
        <v>258</v>
      </c>
      <c r="G2726" s="30">
        <v>4.9000000000000004</v>
      </c>
      <c r="H2726" t="s">
        <v>317</v>
      </c>
      <c r="J2726" t="s">
        <v>15</v>
      </c>
      <c r="K2726" t="s">
        <v>307</v>
      </c>
      <c r="L2726" s="26">
        <v>30223800</v>
      </c>
      <c r="M2726">
        <v>245</v>
      </c>
    </row>
    <row r="2727" spans="1:13" x14ac:dyDescent="0.25">
      <c r="A2727" t="s">
        <v>164</v>
      </c>
      <c r="B2727" s="25">
        <v>45478</v>
      </c>
      <c r="C2727" t="s">
        <v>257</v>
      </c>
      <c r="D2727" t="s">
        <v>32</v>
      </c>
      <c r="E2727" t="s">
        <v>27</v>
      </c>
      <c r="G2727" s="30">
        <v>4.9000000000000004</v>
      </c>
      <c r="H2727" t="s">
        <v>317</v>
      </c>
      <c r="J2727" t="s">
        <v>15</v>
      </c>
      <c r="K2727" t="s">
        <v>307</v>
      </c>
      <c r="L2727" s="26">
        <v>1961000</v>
      </c>
      <c r="M2727">
        <v>371</v>
      </c>
    </row>
    <row r="2728" spans="1:13" x14ac:dyDescent="0.25">
      <c r="A2728" t="s">
        <v>83</v>
      </c>
      <c r="B2728" s="25">
        <v>45468</v>
      </c>
      <c r="C2728" t="s">
        <v>257</v>
      </c>
      <c r="D2728" t="s">
        <v>32</v>
      </c>
      <c r="E2728" t="s">
        <v>27</v>
      </c>
      <c r="F2728" t="s">
        <v>258</v>
      </c>
      <c r="G2728" s="30">
        <v>4.9000000000000004</v>
      </c>
      <c r="H2728" t="s">
        <v>317</v>
      </c>
      <c r="J2728" t="s">
        <v>15</v>
      </c>
      <c r="K2728" t="s">
        <v>307</v>
      </c>
      <c r="L2728" s="26">
        <v>11092140</v>
      </c>
      <c r="M2728">
        <v>71</v>
      </c>
    </row>
    <row r="2729" spans="1:13" x14ac:dyDescent="0.25">
      <c r="A2729" t="s">
        <v>30</v>
      </c>
      <c r="B2729" s="25">
        <v>45447</v>
      </c>
      <c r="C2729" t="s">
        <v>257</v>
      </c>
      <c r="D2729" t="s">
        <v>32</v>
      </c>
      <c r="E2729" t="s">
        <v>27</v>
      </c>
      <c r="G2729" s="30">
        <v>4.9000000000000004</v>
      </c>
      <c r="H2729" t="s">
        <v>317</v>
      </c>
      <c r="J2729" t="s">
        <v>15</v>
      </c>
      <c r="K2729" t="s">
        <v>307</v>
      </c>
      <c r="L2729" s="26">
        <v>584100</v>
      </c>
      <c r="M2729">
        <v>170</v>
      </c>
    </row>
    <row r="2730" spans="1:13" x14ac:dyDescent="0.25">
      <c r="A2730" t="s">
        <v>60</v>
      </c>
      <c r="B2730" s="25">
        <v>45380</v>
      </c>
      <c r="C2730" t="s">
        <v>257</v>
      </c>
      <c r="D2730" t="s">
        <v>32</v>
      </c>
      <c r="E2730" t="s">
        <v>27</v>
      </c>
      <c r="G2730" s="30">
        <v>4.9000000000000004</v>
      </c>
      <c r="H2730" t="s">
        <v>317</v>
      </c>
      <c r="J2730" t="s">
        <v>15</v>
      </c>
      <c r="K2730" t="s">
        <v>307</v>
      </c>
      <c r="L2730" s="26">
        <v>2977625</v>
      </c>
      <c r="M2730">
        <v>384</v>
      </c>
    </row>
    <row r="2731" spans="1:13" x14ac:dyDescent="0.25">
      <c r="A2731" t="s">
        <v>92</v>
      </c>
      <c r="B2731" s="25">
        <v>45198</v>
      </c>
      <c r="C2731" t="s">
        <v>257</v>
      </c>
      <c r="D2731" t="s">
        <v>32</v>
      </c>
      <c r="E2731" t="s">
        <v>27</v>
      </c>
      <c r="F2731" t="s">
        <v>258</v>
      </c>
      <c r="G2731" s="30">
        <v>4.9000000000000004</v>
      </c>
      <c r="H2731" t="s">
        <v>317</v>
      </c>
      <c r="J2731" t="s">
        <v>15</v>
      </c>
      <c r="K2731" t="s">
        <v>307</v>
      </c>
      <c r="L2731" s="26">
        <v>37873101.600000001</v>
      </c>
      <c r="M2731">
        <v>110</v>
      </c>
    </row>
    <row r="2732" spans="1:13" x14ac:dyDescent="0.25">
      <c r="A2732" t="s">
        <v>83</v>
      </c>
      <c r="B2732" s="25">
        <v>45252</v>
      </c>
      <c r="C2732" t="s">
        <v>257</v>
      </c>
      <c r="D2732" t="s">
        <v>32</v>
      </c>
      <c r="E2732" t="s">
        <v>27</v>
      </c>
      <c r="G2732" s="30">
        <v>4.9000000000000004</v>
      </c>
      <c r="H2732" t="s">
        <v>317</v>
      </c>
      <c r="J2732" t="s">
        <v>15</v>
      </c>
      <c r="K2732" t="s">
        <v>307</v>
      </c>
      <c r="L2732" s="26">
        <v>6191350</v>
      </c>
      <c r="M2732">
        <v>323</v>
      </c>
    </row>
    <row r="2733" spans="1:13" x14ac:dyDescent="0.25">
      <c r="A2733" t="s">
        <v>60</v>
      </c>
      <c r="B2733" s="25">
        <v>45380</v>
      </c>
      <c r="C2733" t="s">
        <v>257</v>
      </c>
      <c r="D2733" t="s">
        <v>32</v>
      </c>
      <c r="E2733" t="s">
        <v>27</v>
      </c>
      <c r="F2733" t="s">
        <v>258</v>
      </c>
      <c r="G2733" s="30">
        <v>4.9000000000000004</v>
      </c>
      <c r="H2733" t="s">
        <v>317</v>
      </c>
      <c r="J2733" t="s">
        <v>15</v>
      </c>
      <c r="K2733" t="s">
        <v>307</v>
      </c>
      <c r="L2733" s="26">
        <v>24573500</v>
      </c>
      <c r="M2733">
        <v>353</v>
      </c>
    </row>
    <row r="2734" spans="1:13" x14ac:dyDescent="0.25">
      <c r="A2734" t="s">
        <v>211</v>
      </c>
      <c r="B2734" s="25">
        <v>45582</v>
      </c>
      <c r="C2734" t="s">
        <v>257</v>
      </c>
      <c r="D2734" t="s">
        <v>32</v>
      </c>
      <c r="E2734" t="s">
        <v>27</v>
      </c>
      <c r="G2734" s="30">
        <v>4.9000000000000004</v>
      </c>
      <c r="H2734" t="s">
        <v>317</v>
      </c>
      <c r="J2734" t="s">
        <v>15</v>
      </c>
      <c r="K2734" t="s">
        <v>307</v>
      </c>
      <c r="L2734" s="26">
        <v>2204650</v>
      </c>
      <c r="M2734">
        <v>502</v>
      </c>
    </row>
    <row r="2735" spans="1:13" x14ac:dyDescent="0.25">
      <c r="A2735" t="s">
        <v>209</v>
      </c>
      <c r="B2735" s="25">
        <v>45572</v>
      </c>
      <c r="C2735" t="s">
        <v>257</v>
      </c>
      <c r="D2735" t="s">
        <v>32</v>
      </c>
      <c r="E2735" t="s">
        <v>27</v>
      </c>
      <c r="G2735" s="30">
        <v>4.9000000000000004</v>
      </c>
      <c r="H2735" t="s">
        <v>317</v>
      </c>
      <c r="J2735" t="s">
        <v>15</v>
      </c>
      <c r="K2735" t="s">
        <v>307</v>
      </c>
      <c r="L2735" s="26">
        <v>440000</v>
      </c>
      <c r="M2735">
        <v>23</v>
      </c>
    </row>
    <row r="2736" spans="1:13" x14ac:dyDescent="0.25">
      <c r="A2736" t="s">
        <v>63</v>
      </c>
      <c r="B2736" s="25">
        <v>45344</v>
      </c>
      <c r="C2736" t="s">
        <v>257</v>
      </c>
      <c r="D2736" t="s">
        <v>32</v>
      </c>
      <c r="E2736" t="s">
        <v>27</v>
      </c>
      <c r="F2736" t="s">
        <v>258</v>
      </c>
      <c r="G2736" s="30">
        <v>4.9000000000000004</v>
      </c>
      <c r="H2736" t="s">
        <v>317</v>
      </c>
      <c r="J2736" t="s">
        <v>15</v>
      </c>
      <c r="K2736" t="s">
        <v>307</v>
      </c>
      <c r="L2736" s="26">
        <v>7808050</v>
      </c>
      <c r="M2736">
        <v>41</v>
      </c>
    </row>
    <row r="2737" spans="1:13" x14ac:dyDescent="0.25">
      <c r="A2737" t="s">
        <v>86</v>
      </c>
      <c r="B2737" s="25">
        <v>45251</v>
      </c>
      <c r="C2737" t="s">
        <v>257</v>
      </c>
      <c r="D2737" t="s">
        <v>32</v>
      </c>
      <c r="E2737" t="s">
        <v>27</v>
      </c>
      <c r="F2737" t="s">
        <v>258</v>
      </c>
      <c r="G2737" s="30">
        <v>4.9000000000000004</v>
      </c>
      <c r="H2737" t="s">
        <v>317</v>
      </c>
      <c r="J2737" t="s">
        <v>15</v>
      </c>
      <c r="K2737" t="s">
        <v>307</v>
      </c>
      <c r="L2737" s="26">
        <v>3247500</v>
      </c>
      <c r="M2737">
        <v>43</v>
      </c>
    </row>
    <row r="2738" spans="1:13" x14ac:dyDescent="0.25">
      <c r="A2738" t="s">
        <v>57</v>
      </c>
      <c r="B2738" s="25">
        <v>45394</v>
      </c>
      <c r="C2738" t="s">
        <v>257</v>
      </c>
      <c r="D2738" t="s">
        <v>32</v>
      </c>
      <c r="E2738" t="s">
        <v>27</v>
      </c>
      <c r="G2738" s="30">
        <v>4.9000000000000004</v>
      </c>
      <c r="H2738" t="s">
        <v>317</v>
      </c>
      <c r="J2738" t="s">
        <v>15</v>
      </c>
      <c r="K2738" t="s">
        <v>307</v>
      </c>
      <c r="L2738" s="26">
        <v>1950500</v>
      </c>
      <c r="M2738">
        <v>173</v>
      </c>
    </row>
    <row r="2739" spans="1:13" x14ac:dyDescent="0.25">
      <c r="A2739" t="s">
        <v>175</v>
      </c>
      <c r="B2739" s="25">
        <v>45503</v>
      </c>
      <c r="C2739" t="s">
        <v>257</v>
      </c>
      <c r="D2739" t="s">
        <v>32</v>
      </c>
      <c r="E2739" t="s">
        <v>27</v>
      </c>
      <c r="F2739" t="s">
        <v>258</v>
      </c>
      <c r="G2739" s="30">
        <v>4.9000000000000004</v>
      </c>
      <c r="H2739" t="s">
        <v>317</v>
      </c>
      <c r="J2739" t="s">
        <v>15</v>
      </c>
      <c r="K2739" t="s">
        <v>307</v>
      </c>
      <c r="L2739" s="26">
        <v>50343</v>
      </c>
      <c r="M2739">
        <v>2</v>
      </c>
    </row>
    <row r="2740" spans="1:13" x14ac:dyDescent="0.25">
      <c r="A2740" t="s">
        <v>104</v>
      </c>
      <c r="B2740" s="25">
        <v>45041</v>
      </c>
      <c r="C2740" t="s">
        <v>257</v>
      </c>
      <c r="D2740" t="s">
        <v>32</v>
      </c>
      <c r="E2740" t="s">
        <v>27</v>
      </c>
      <c r="G2740" s="30">
        <v>4.9000000000000004</v>
      </c>
      <c r="H2740" t="s">
        <v>317</v>
      </c>
      <c r="J2740" t="s">
        <v>15</v>
      </c>
      <c r="K2740" t="s">
        <v>307</v>
      </c>
      <c r="L2740" s="26">
        <v>91009.2</v>
      </c>
      <c r="M2740">
        <v>5</v>
      </c>
    </row>
    <row r="2741" spans="1:13" x14ac:dyDescent="0.25">
      <c r="A2741" t="s">
        <v>74</v>
      </c>
      <c r="B2741" s="25">
        <v>45275</v>
      </c>
      <c r="C2741" t="s">
        <v>257</v>
      </c>
      <c r="D2741" t="s">
        <v>32</v>
      </c>
      <c r="E2741" t="s">
        <v>27</v>
      </c>
      <c r="G2741" s="30">
        <v>4.9000000000000004</v>
      </c>
      <c r="H2741" t="s">
        <v>317</v>
      </c>
      <c r="J2741" t="s">
        <v>15</v>
      </c>
      <c r="K2741" t="s">
        <v>307</v>
      </c>
      <c r="L2741" s="26">
        <v>8986100</v>
      </c>
      <c r="M2741">
        <v>365</v>
      </c>
    </row>
    <row r="2742" spans="1:13" x14ac:dyDescent="0.25">
      <c r="A2742" t="s">
        <v>211</v>
      </c>
      <c r="B2742" s="25">
        <v>45582</v>
      </c>
      <c r="C2742" t="s">
        <v>257</v>
      </c>
      <c r="D2742" t="s">
        <v>32</v>
      </c>
      <c r="E2742" t="s">
        <v>27</v>
      </c>
      <c r="F2742" t="s">
        <v>258</v>
      </c>
      <c r="G2742" s="30">
        <v>4.9000000000000004</v>
      </c>
      <c r="H2742" t="s">
        <v>317</v>
      </c>
      <c r="J2742" t="s">
        <v>15</v>
      </c>
      <c r="K2742" t="s">
        <v>307</v>
      </c>
      <c r="L2742" s="26">
        <v>26286400</v>
      </c>
      <c r="M2742">
        <v>301</v>
      </c>
    </row>
    <row r="2743" spans="1:13" x14ac:dyDescent="0.25">
      <c r="A2743" t="s">
        <v>54</v>
      </c>
      <c r="B2743" s="25">
        <v>45212</v>
      </c>
      <c r="C2743" t="s">
        <v>257</v>
      </c>
      <c r="D2743" t="s">
        <v>32</v>
      </c>
      <c r="E2743" t="s">
        <v>27</v>
      </c>
      <c r="F2743" t="s">
        <v>258</v>
      </c>
      <c r="G2743" s="30">
        <v>4.9000000000000004</v>
      </c>
      <c r="H2743" t="s">
        <v>317</v>
      </c>
      <c r="J2743" t="s">
        <v>15</v>
      </c>
      <c r="K2743" t="s">
        <v>307</v>
      </c>
      <c r="L2743" s="26">
        <v>10492497</v>
      </c>
      <c r="M2743">
        <v>497</v>
      </c>
    </row>
    <row r="2744" spans="1:13" x14ac:dyDescent="0.25">
      <c r="A2744" t="s">
        <v>72</v>
      </c>
      <c r="B2744" s="25">
        <v>45288</v>
      </c>
      <c r="C2744" t="s">
        <v>257</v>
      </c>
      <c r="D2744" t="s">
        <v>32</v>
      </c>
      <c r="E2744" t="s">
        <v>27</v>
      </c>
      <c r="F2744" t="s">
        <v>258</v>
      </c>
      <c r="G2744" s="30">
        <v>4.9000000000000004</v>
      </c>
      <c r="H2744" t="s">
        <v>317</v>
      </c>
      <c r="J2744" t="s">
        <v>15</v>
      </c>
      <c r="K2744" t="s">
        <v>307</v>
      </c>
      <c r="L2744" s="26">
        <v>684000</v>
      </c>
      <c r="M2744">
        <v>12</v>
      </c>
    </row>
    <row r="2745" spans="1:13" x14ac:dyDescent="0.25">
      <c r="A2745" t="s">
        <v>86</v>
      </c>
      <c r="B2745" s="25">
        <v>45251</v>
      </c>
      <c r="C2745" t="s">
        <v>257</v>
      </c>
      <c r="D2745" t="s">
        <v>32</v>
      </c>
      <c r="E2745" t="s">
        <v>27</v>
      </c>
      <c r="G2745" s="30">
        <v>4.9000000000000004</v>
      </c>
      <c r="H2745" t="s">
        <v>317</v>
      </c>
      <c r="J2745" t="s">
        <v>15</v>
      </c>
      <c r="K2745" t="s">
        <v>307</v>
      </c>
      <c r="L2745" s="26">
        <v>2029750</v>
      </c>
      <c r="M2745">
        <v>74</v>
      </c>
    </row>
    <row r="2746" spans="1:13" x14ac:dyDescent="0.25">
      <c r="A2746" t="s">
        <v>80</v>
      </c>
      <c r="B2746" s="25">
        <v>45260</v>
      </c>
      <c r="C2746" t="s">
        <v>257</v>
      </c>
      <c r="D2746" t="s">
        <v>32</v>
      </c>
      <c r="E2746" t="s">
        <v>27</v>
      </c>
      <c r="F2746" t="s">
        <v>258</v>
      </c>
      <c r="G2746" s="30">
        <v>4.9000000000000004</v>
      </c>
      <c r="H2746" t="s">
        <v>317</v>
      </c>
      <c r="J2746" t="s">
        <v>15</v>
      </c>
      <c r="K2746" t="s">
        <v>307</v>
      </c>
      <c r="L2746" s="26">
        <v>29059200</v>
      </c>
      <c r="M2746">
        <v>55</v>
      </c>
    </row>
    <row r="2747" spans="1:13" x14ac:dyDescent="0.25">
      <c r="A2747" t="s">
        <v>205</v>
      </c>
      <c r="B2747" s="25">
        <v>45566</v>
      </c>
      <c r="C2747" t="s">
        <v>257</v>
      </c>
      <c r="D2747" t="s">
        <v>32</v>
      </c>
      <c r="E2747" t="s">
        <v>27</v>
      </c>
      <c r="G2747" s="30">
        <v>4.9000000000000004</v>
      </c>
      <c r="H2747" t="s">
        <v>317</v>
      </c>
      <c r="J2747" t="s">
        <v>15</v>
      </c>
      <c r="K2747" t="s">
        <v>307</v>
      </c>
      <c r="L2747" s="26">
        <v>311600</v>
      </c>
      <c r="M2747">
        <v>164</v>
      </c>
    </row>
    <row r="2748" spans="1:13" x14ac:dyDescent="0.25">
      <c r="A2748" t="s">
        <v>77</v>
      </c>
      <c r="B2748" s="25">
        <v>45267</v>
      </c>
      <c r="C2748" t="s">
        <v>257</v>
      </c>
      <c r="D2748" t="s">
        <v>32</v>
      </c>
      <c r="E2748" t="s">
        <v>27</v>
      </c>
      <c r="G2748" s="30">
        <v>4.9000000000000004</v>
      </c>
      <c r="H2748" t="s">
        <v>317</v>
      </c>
      <c r="J2748" t="s">
        <v>15</v>
      </c>
      <c r="K2748" t="s">
        <v>307</v>
      </c>
      <c r="L2748" s="26">
        <v>3441200</v>
      </c>
      <c r="M2748">
        <v>45</v>
      </c>
    </row>
    <row r="2749" spans="1:13" x14ac:dyDescent="0.25">
      <c r="A2749" t="s">
        <v>54</v>
      </c>
      <c r="B2749" s="25">
        <v>45401</v>
      </c>
      <c r="C2749" t="s">
        <v>257</v>
      </c>
      <c r="D2749" t="s">
        <v>32</v>
      </c>
      <c r="E2749" t="s">
        <v>27</v>
      </c>
      <c r="G2749" s="30">
        <v>4.9000000000000004</v>
      </c>
      <c r="H2749" t="s">
        <v>317</v>
      </c>
      <c r="J2749" t="s">
        <v>15</v>
      </c>
      <c r="K2749" t="s">
        <v>307</v>
      </c>
      <c r="L2749" s="26">
        <v>1756020</v>
      </c>
      <c r="M2749">
        <v>196</v>
      </c>
    </row>
    <row r="2750" spans="1:13" x14ac:dyDescent="0.25">
      <c r="A2750" t="s">
        <v>50</v>
      </c>
      <c r="B2750" s="25">
        <v>45408</v>
      </c>
      <c r="C2750" t="s">
        <v>257</v>
      </c>
      <c r="D2750" t="s">
        <v>32</v>
      </c>
      <c r="E2750" t="s">
        <v>27</v>
      </c>
      <c r="F2750" t="s">
        <v>258</v>
      </c>
      <c r="G2750" s="30">
        <v>4.9000000000000004</v>
      </c>
      <c r="H2750" t="s">
        <v>317</v>
      </c>
      <c r="J2750" t="s">
        <v>15</v>
      </c>
      <c r="K2750" t="s">
        <v>307</v>
      </c>
      <c r="L2750" s="26">
        <v>23262500</v>
      </c>
      <c r="M2750">
        <v>511</v>
      </c>
    </row>
    <row r="2751" spans="1:13" x14ac:dyDescent="0.25">
      <c r="A2751" t="s">
        <v>217</v>
      </c>
      <c r="B2751" s="25">
        <v>45595</v>
      </c>
      <c r="C2751" t="s">
        <v>257</v>
      </c>
      <c r="D2751" t="s">
        <v>32</v>
      </c>
      <c r="E2751" t="s">
        <v>27</v>
      </c>
      <c r="F2751" t="s">
        <v>258</v>
      </c>
      <c r="G2751" s="30">
        <v>4.9000000000000004</v>
      </c>
      <c r="H2751" t="s">
        <v>317</v>
      </c>
      <c r="J2751" t="s">
        <v>15</v>
      </c>
      <c r="K2751" t="s">
        <v>307</v>
      </c>
      <c r="L2751" s="26">
        <v>18700</v>
      </c>
      <c r="M2751">
        <v>4</v>
      </c>
    </row>
    <row r="2752" spans="1:13" x14ac:dyDescent="0.25">
      <c r="A2752" t="s">
        <v>74</v>
      </c>
      <c r="B2752" s="25">
        <v>45275</v>
      </c>
      <c r="C2752" t="s">
        <v>257</v>
      </c>
      <c r="D2752" t="s">
        <v>32</v>
      </c>
      <c r="E2752" t="s">
        <v>27</v>
      </c>
      <c r="F2752" t="s">
        <v>258</v>
      </c>
      <c r="G2752" s="30">
        <v>4.9000000000000004</v>
      </c>
      <c r="H2752" t="s">
        <v>317</v>
      </c>
      <c r="J2752" t="s">
        <v>15</v>
      </c>
      <c r="K2752" t="s">
        <v>307</v>
      </c>
      <c r="L2752" s="26">
        <v>29149050</v>
      </c>
      <c r="M2752">
        <v>262</v>
      </c>
    </row>
    <row r="2753" spans="1:13" x14ac:dyDescent="0.25">
      <c r="A2753" t="s">
        <v>69</v>
      </c>
      <c r="B2753" s="25">
        <v>45328</v>
      </c>
      <c r="C2753" t="s">
        <v>257</v>
      </c>
      <c r="D2753" t="s">
        <v>32</v>
      </c>
      <c r="E2753" t="s">
        <v>27</v>
      </c>
      <c r="F2753" t="s">
        <v>258</v>
      </c>
      <c r="G2753" s="30">
        <v>4.9000000000000004</v>
      </c>
      <c r="H2753" t="s">
        <v>317</v>
      </c>
      <c r="J2753" t="s">
        <v>15</v>
      </c>
      <c r="K2753" t="s">
        <v>307</v>
      </c>
      <c r="L2753" s="26">
        <v>49670805</v>
      </c>
      <c r="M2753">
        <v>132</v>
      </c>
    </row>
    <row r="2754" spans="1:13" x14ac:dyDescent="0.25">
      <c r="A2754" t="s">
        <v>172</v>
      </c>
      <c r="B2754" s="25">
        <v>45485</v>
      </c>
      <c r="C2754" t="s">
        <v>257</v>
      </c>
      <c r="D2754" t="s">
        <v>32</v>
      </c>
      <c r="E2754" t="s">
        <v>27</v>
      </c>
      <c r="G2754" s="30">
        <v>4.9000000000000004</v>
      </c>
      <c r="H2754" t="s">
        <v>317</v>
      </c>
      <c r="J2754" t="s">
        <v>15</v>
      </c>
      <c r="K2754" t="s">
        <v>307</v>
      </c>
      <c r="L2754" s="26">
        <v>354400</v>
      </c>
      <c r="M2754">
        <v>45</v>
      </c>
    </row>
    <row r="2755" spans="1:13" x14ac:dyDescent="0.25">
      <c r="A2755" t="s">
        <v>77</v>
      </c>
      <c r="B2755" s="25">
        <v>45267</v>
      </c>
      <c r="C2755" t="s">
        <v>257</v>
      </c>
      <c r="D2755" t="s">
        <v>32</v>
      </c>
      <c r="E2755" t="s">
        <v>27</v>
      </c>
      <c r="F2755" t="s">
        <v>258</v>
      </c>
      <c r="G2755" s="30">
        <v>4.9000000000000004</v>
      </c>
      <c r="H2755" t="s">
        <v>317</v>
      </c>
      <c r="J2755" t="s">
        <v>15</v>
      </c>
      <c r="K2755" t="s">
        <v>307</v>
      </c>
      <c r="L2755" s="26">
        <v>1645000</v>
      </c>
      <c r="M2755">
        <v>24</v>
      </c>
    </row>
    <row r="2756" spans="1:13" x14ac:dyDescent="0.25">
      <c r="A2756" t="s">
        <v>83</v>
      </c>
      <c r="B2756" s="25">
        <v>45252</v>
      </c>
      <c r="C2756" t="s">
        <v>257</v>
      </c>
      <c r="D2756" t="s">
        <v>32</v>
      </c>
      <c r="E2756" t="s">
        <v>27</v>
      </c>
      <c r="F2756" t="s">
        <v>258</v>
      </c>
      <c r="G2756" s="30">
        <v>4.9000000000000004</v>
      </c>
      <c r="H2756" t="s">
        <v>317</v>
      </c>
      <c r="J2756" t="s">
        <v>15</v>
      </c>
      <c r="K2756" t="s">
        <v>307</v>
      </c>
      <c r="L2756" s="26">
        <v>29891950</v>
      </c>
      <c r="M2756">
        <v>264</v>
      </c>
    </row>
    <row r="2757" spans="1:13" x14ac:dyDescent="0.25">
      <c r="A2757" t="s">
        <v>92</v>
      </c>
      <c r="B2757" s="25">
        <v>45198</v>
      </c>
      <c r="C2757" t="s">
        <v>257</v>
      </c>
      <c r="D2757" t="s">
        <v>32</v>
      </c>
      <c r="E2757" t="s">
        <v>27</v>
      </c>
      <c r="G2757" s="30">
        <v>4.9000000000000004</v>
      </c>
      <c r="H2757" t="s">
        <v>317</v>
      </c>
      <c r="J2757" t="s">
        <v>15</v>
      </c>
      <c r="K2757" t="s">
        <v>307</v>
      </c>
      <c r="L2757" s="26">
        <v>3272684.4</v>
      </c>
      <c r="M2757">
        <v>121</v>
      </c>
    </row>
    <row r="2758" spans="1:13" x14ac:dyDescent="0.25">
      <c r="A2758" t="s">
        <v>217</v>
      </c>
      <c r="B2758" s="25">
        <v>45595</v>
      </c>
      <c r="C2758" t="s">
        <v>257</v>
      </c>
      <c r="D2758" t="s">
        <v>32</v>
      </c>
      <c r="E2758" t="s">
        <v>27</v>
      </c>
      <c r="G2758" s="30">
        <v>4.9000000000000004</v>
      </c>
      <c r="H2758" t="s">
        <v>317</v>
      </c>
      <c r="J2758" t="s">
        <v>15</v>
      </c>
      <c r="K2758" t="s">
        <v>307</v>
      </c>
      <c r="L2758" s="26">
        <v>9775</v>
      </c>
      <c r="M2758">
        <v>7</v>
      </c>
    </row>
    <row r="2759" spans="1:13" x14ac:dyDescent="0.25">
      <c r="A2759" t="s">
        <v>66</v>
      </c>
      <c r="B2759" s="25">
        <v>45335</v>
      </c>
      <c r="C2759" t="s">
        <v>257</v>
      </c>
      <c r="D2759" t="s">
        <v>32</v>
      </c>
      <c r="E2759" t="s">
        <v>27</v>
      </c>
      <c r="G2759" s="30">
        <v>4.9000000000000004</v>
      </c>
      <c r="H2759" t="s">
        <v>317</v>
      </c>
      <c r="J2759" t="s">
        <v>15</v>
      </c>
      <c r="K2759" t="s">
        <v>307</v>
      </c>
      <c r="L2759" s="26">
        <v>5485500</v>
      </c>
      <c r="M2759">
        <v>426</v>
      </c>
    </row>
    <row r="2760" spans="1:13" x14ac:dyDescent="0.25">
      <c r="A2760" t="s">
        <v>54</v>
      </c>
      <c r="B2760" s="25">
        <v>45212</v>
      </c>
      <c r="C2760" t="s">
        <v>257</v>
      </c>
      <c r="D2760" t="s">
        <v>32</v>
      </c>
      <c r="E2760" t="s">
        <v>27</v>
      </c>
      <c r="G2760" s="30">
        <v>4.9000000000000004</v>
      </c>
      <c r="H2760" t="s">
        <v>317</v>
      </c>
      <c r="J2760" t="s">
        <v>15</v>
      </c>
      <c r="K2760" t="s">
        <v>307</v>
      </c>
      <c r="L2760" s="26">
        <v>4025637</v>
      </c>
      <c r="M2760">
        <v>588</v>
      </c>
    </row>
    <row r="2761" spans="1:13" x14ac:dyDescent="0.25">
      <c r="A2761" t="s">
        <v>89</v>
      </c>
      <c r="B2761" s="25">
        <v>45232</v>
      </c>
      <c r="C2761" t="s">
        <v>257</v>
      </c>
      <c r="D2761" t="s">
        <v>32</v>
      </c>
      <c r="E2761" t="s">
        <v>27</v>
      </c>
      <c r="G2761" s="30">
        <v>4.9000000000000004</v>
      </c>
      <c r="H2761" t="s">
        <v>317</v>
      </c>
      <c r="J2761" t="s">
        <v>15</v>
      </c>
      <c r="K2761" t="s">
        <v>307</v>
      </c>
      <c r="L2761" s="26">
        <v>7333200</v>
      </c>
      <c r="M2761">
        <v>315</v>
      </c>
    </row>
    <row r="2762" spans="1:13" x14ac:dyDescent="0.25">
      <c r="A2762" t="s">
        <v>63</v>
      </c>
      <c r="B2762" s="25">
        <v>45344</v>
      </c>
      <c r="C2762" t="s">
        <v>257</v>
      </c>
      <c r="D2762" t="s">
        <v>32</v>
      </c>
      <c r="E2762" t="s">
        <v>27</v>
      </c>
      <c r="G2762" s="30">
        <v>4.9000000000000004</v>
      </c>
      <c r="H2762" t="s">
        <v>317</v>
      </c>
      <c r="J2762" t="s">
        <v>15</v>
      </c>
      <c r="K2762" t="s">
        <v>307</v>
      </c>
      <c r="L2762" s="26">
        <v>2506100</v>
      </c>
      <c r="M2762">
        <v>48</v>
      </c>
    </row>
    <row r="2763" spans="1:13" x14ac:dyDescent="0.25">
      <c r="A2763" t="s">
        <v>164</v>
      </c>
      <c r="B2763" s="25">
        <v>45478</v>
      </c>
      <c r="C2763" t="s">
        <v>257</v>
      </c>
      <c r="D2763" t="s">
        <v>32</v>
      </c>
      <c r="E2763" t="s">
        <v>27</v>
      </c>
      <c r="F2763" t="s">
        <v>258</v>
      </c>
      <c r="G2763" s="30">
        <v>4.9000000000000004</v>
      </c>
      <c r="H2763" t="s">
        <v>317</v>
      </c>
      <c r="J2763" t="s">
        <v>15</v>
      </c>
      <c r="K2763" t="s">
        <v>307</v>
      </c>
      <c r="L2763" s="26">
        <v>20996600</v>
      </c>
      <c r="M2763">
        <v>156</v>
      </c>
    </row>
    <row r="2764" spans="1:13" x14ac:dyDescent="0.25">
      <c r="A2764" t="s">
        <v>104</v>
      </c>
      <c r="B2764" s="25">
        <v>45041</v>
      </c>
      <c r="C2764" t="s">
        <v>257</v>
      </c>
      <c r="D2764" t="s">
        <v>32</v>
      </c>
      <c r="E2764" t="s">
        <v>27</v>
      </c>
      <c r="F2764" t="s">
        <v>258</v>
      </c>
      <c r="G2764" s="30">
        <v>4.9000000000000004</v>
      </c>
      <c r="H2764" t="s">
        <v>317</v>
      </c>
      <c r="J2764" t="s">
        <v>15</v>
      </c>
      <c r="K2764" t="s">
        <v>307</v>
      </c>
      <c r="L2764" s="26">
        <v>905979.6</v>
      </c>
      <c r="M2764">
        <v>13</v>
      </c>
    </row>
    <row r="2765" spans="1:13" x14ac:dyDescent="0.25">
      <c r="A2765" t="s">
        <v>72</v>
      </c>
      <c r="B2765" s="25">
        <v>45288</v>
      </c>
      <c r="C2765" t="s">
        <v>257</v>
      </c>
      <c r="D2765" t="s">
        <v>32</v>
      </c>
      <c r="E2765" t="s">
        <v>27</v>
      </c>
      <c r="G2765" s="30">
        <v>4.9000000000000004</v>
      </c>
      <c r="H2765" t="s">
        <v>317</v>
      </c>
      <c r="J2765" t="s">
        <v>15</v>
      </c>
      <c r="K2765" t="s">
        <v>307</v>
      </c>
      <c r="L2765" s="26">
        <v>290500</v>
      </c>
      <c r="M2765">
        <v>17</v>
      </c>
    </row>
    <row r="2766" spans="1:13" x14ac:dyDescent="0.25">
      <c r="A2766" t="s">
        <v>101</v>
      </c>
      <c r="B2766" s="25">
        <v>45079</v>
      </c>
      <c r="C2766" t="s">
        <v>257</v>
      </c>
      <c r="D2766" t="s">
        <v>32</v>
      </c>
      <c r="E2766" t="s">
        <v>27</v>
      </c>
      <c r="G2766" s="30">
        <v>4.9000000000000004</v>
      </c>
      <c r="H2766" t="s">
        <v>317</v>
      </c>
      <c r="J2766" t="s">
        <v>15</v>
      </c>
      <c r="K2766" t="s">
        <v>307</v>
      </c>
      <c r="L2766" s="26">
        <v>174413.25</v>
      </c>
      <c r="M2766">
        <v>3</v>
      </c>
    </row>
    <row r="2767" spans="1:13" x14ac:dyDescent="0.25">
      <c r="A2767" t="s">
        <v>205</v>
      </c>
      <c r="B2767" s="25">
        <v>45566</v>
      </c>
      <c r="C2767" t="s">
        <v>257</v>
      </c>
      <c r="D2767" t="s">
        <v>32</v>
      </c>
      <c r="E2767" t="s">
        <v>27</v>
      </c>
      <c r="F2767" t="s">
        <v>258</v>
      </c>
      <c r="G2767" s="30">
        <v>4.9000000000000004</v>
      </c>
      <c r="H2767" t="s">
        <v>317</v>
      </c>
      <c r="J2767" t="s">
        <v>15</v>
      </c>
      <c r="K2767" t="s">
        <v>307</v>
      </c>
      <c r="L2767" s="26">
        <v>9436445</v>
      </c>
      <c r="M2767">
        <v>208</v>
      </c>
    </row>
    <row r="2768" spans="1:13" x14ac:dyDescent="0.25">
      <c r="A2768" t="s">
        <v>172</v>
      </c>
      <c r="B2768" s="25">
        <v>45485</v>
      </c>
      <c r="C2768" t="s">
        <v>257</v>
      </c>
      <c r="D2768" t="s">
        <v>32</v>
      </c>
      <c r="E2768" t="s">
        <v>27</v>
      </c>
      <c r="F2768" t="s">
        <v>258</v>
      </c>
      <c r="G2768" s="30">
        <v>4.9000000000000004</v>
      </c>
      <c r="H2768" t="s">
        <v>317</v>
      </c>
      <c r="J2768" t="s">
        <v>15</v>
      </c>
      <c r="K2768" t="s">
        <v>307</v>
      </c>
      <c r="L2768" s="26">
        <v>3017200</v>
      </c>
      <c r="M2768">
        <v>49</v>
      </c>
    </row>
    <row r="2769" spans="1:13" x14ac:dyDescent="0.25">
      <c r="A2769" t="s">
        <v>57</v>
      </c>
      <c r="B2769" s="25">
        <v>45394</v>
      </c>
      <c r="C2769" t="s">
        <v>257</v>
      </c>
      <c r="D2769" t="s">
        <v>32</v>
      </c>
      <c r="E2769" t="s">
        <v>27</v>
      </c>
      <c r="F2769" t="s">
        <v>258</v>
      </c>
      <c r="G2769" s="30">
        <v>4.9000000000000004</v>
      </c>
      <c r="H2769" t="s">
        <v>317</v>
      </c>
      <c r="J2769" t="s">
        <v>15</v>
      </c>
      <c r="K2769" t="s">
        <v>307</v>
      </c>
      <c r="L2769" s="26">
        <v>7747950</v>
      </c>
      <c r="M2769">
        <v>162</v>
      </c>
    </row>
    <row r="2770" spans="1:13" x14ac:dyDescent="0.25">
      <c r="A2770" t="s">
        <v>30</v>
      </c>
      <c r="B2770" s="25">
        <v>45447</v>
      </c>
      <c r="C2770" t="s">
        <v>257</v>
      </c>
      <c r="D2770" t="s">
        <v>32</v>
      </c>
      <c r="E2770" t="s">
        <v>27</v>
      </c>
      <c r="F2770" t="s">
        <v>258</v>
      </c>
      <c r="G2770" s="30">
        <v>4.9000000000000004</v>
      </c>
      <c r="H2770" t="s">
        <v>317</v>
      </c>
      <c r="J2770" t="s">
        <v>15</v>
      </c>
      <c r="K2770" t="s">
        <v>307</v>
      </c>
      <c r="L2770" s="26">
        <v>5419800</v>
      </c>
      <c r="M2770">
        <v>120</v>
      </c>
    </row>
    <row r="2771" spans="1:13" x14ac:dyDescent="0.25">
      <c r="A2771" t="s">
        <v>101</v>
      </c>
      <c r="B2771" s="25">
        <v>45079</v>
      </c>
      <c r="C2771" t="s">
        <v>257</v>
      </c>
      <c r="D2771" t="s">
        <v>32</v>
      </c>
      <c r="E2771" t="s">
        <v>27</v>
      </c>
      <c r="F2771" t="s">
        <v>258</v>
      </c>
      <c r="G2771" s="30">
        <v>4.9000000000000004</v>
      </c>
      <c r="H2771" t="s">
        <v>317</v>
      </c>
      <c r="J2771" t="s">
        <v>15</v>
      </c>
      <c r="K2771" t="s">
        <v>307</v>
      </c>
      <c r="L2771" s="26">
        <v>271552.5</v>
      </c>
      <c r="M2771">
        <v>2</v>
      </c>
    </row>
    <row r="2772" spans="1:13" x14ac:dyDescent="0.25">
      <c r="A2772" t="s">
        <v>54</v>
      </c>
      <c r="B2772" s="25">
        <v>45401</v>
      </c>
      <c r="C2772" t="s">
        <v>257</v>
      </c>
      <c r="D2772" t="s">
        <v>32</v>
      </c>
      <c r="E2772" t="s">
        <v>27</v>
      </c>
      <c r="F2772" t="s">
        <v>258</v>
      </c>
      <c r="G2772" s="30">
        <v>4.9000000000000004</v>
      </c>
      <c r="H2772" t="s">
        <v>317</v>
      </c>
      <c r="J2772" t="s">
        <v>15</v>
      </c>
      <c r="K2772" t="s">
        <v>307</v>
      </c>
      <c r="L2772" s="26">
        <v>11939715</v>
      </c>
      <c r="M2772">
        <v>186</v>
      </c>
    </row>
    <row r="2773" spans="1:13" x14ac:dyDescent="0.25">
      <c r="A2773" t="s">
        <v>50</v>
      </c>
      <c r="B2773" s="25">
        <v>45408</v>
      </c>
      <c r="C2773" t="s">
        <v>257</v>
      </c>
      <c r="D2773" t="s">
        <v>32</v>
      </c>
      <c r="E2773" t="s">
        <v>27</v>
      </c>
      <c r="G2773" s="30">
        <v>4.9000000000000004</v>
      </c>
      <c r="H2773" t="s">
        <v>317</v>
      </c>
      <c r="J2773" t="s">
        <v>15</v>
      </c>
      <c r="K2773" t="s">
        <v>307</v>
      </c>
      <c r="L2773" s="26">
        <v>5945000</v>
      </c>
      <c r="M2773">
        <v>552</v>
      </c>
    </row>
    <row r="2774" spans="1:13" x14ac:dyDescent="0.25">
      <c r="A2774" t="s">
        <v>66</v>
      </c>
      <c r="B2774" s="25">
        <v>45335</v>
      </c>
      <c r="C2774" t="s">
        <v>257</v>
      </c>
      <c r="D2774" t="s">
        <v>32</v>
      </c>
      <c r="E2774" t="s">
        <v>27</v>
      </c>
      <c r="F2774" t="s">
        <v>258</v>
      </c>
      <c r="G2774" s="30">
        <v>4.9000000000000004</v>
      </c>
      <c r="H2774" t="s">
        <v>317</v>
      </c>
      <c r="J2774" t="s">
        <v>15</v>
      </c>
      <c r="K2774" t="s">
        <v>307</v>
      </c>
      <c r="L2774" s="26">
        <v>13095000</v>
      </c>
      <c r="M2774">
        <v>398</v>
      </c>
    </row>
    <row r="2775" spans="1:13" x14ac:dyDescent="0.25">
      <c r="A2775" t="s">
        <v>69</v>
      </c>
      <c r="B2775" s="25">
        <v>45328</v>
      </c>
      <c r="C2775" t="s">
        <v>257</v>
      </c>
      <c r="D2775" t="s">
        <v>32</v>
      </c>
      <c r="E2775" t="s">
        <v>27</v>
      </c>
      <c r="G2775" s="30">
        <v>4.9000000000000004</v>
      </c>
      <c r="H2775" t="s">
        <v>317</v>
      </c>
      <c r="J2775" t="s">
        <v>15</v>
      </c>
      <c r="K2775" t="s">
        <v>307</v>
      </c>
      <c r="L2775" s="26">
        <v>2373605</v>
      </c>
      <c r="M2775">
        <v>206</v>
      </c>
    </row>
    <row r="2776" spans="1:13" x14ac:dyDescent="0.25">
      <c r="A2776" t="s">
        <v>175</v>
      </c>
      <c r="B2776" s="25">
        <v>45503</v>
      </c>
      <c r="C2776" t="s">
        <v>257</v>
      </c>
      <c r="D2776" t="s">
        <v>32</v>
      </c>
      <c r="E2776" t="s">
        <v>27</v>
      </c>
      <c r="G2776" s="30">
        <v>4.9000000000000004</v>
      </c>
      <c r="H2776" t="s">
        <v>317</v>
      </c>
      <c r="J2776" t="s">
        <v>15</v>
      </c>
      <c r="K2776" t="s">
        <v>307</v>
      </c>
      <c r="L2776" s="26">
        <v>6693</v>
      </c>
      <c r="M2776">
        <v>6</v>
      </c>
    </row>
    <row r="2777" spans="1:13" x14ac:dyDescent="0.25">
      <c r="A2777" t="s">
        <v>80</v>
      </c>
      <c r="B2777" s="25">
        <v>45260</v>
      </c>
      <c r="C2777" t="s">
        <v>257</v>
      </c>
      <c r="D2777" t="s">
        <v>32</v>
      </c>
      <c r="E2777" t="s">
        <v>27</v>
      </c>
      <c r="G2777" s="30">
        <v>4.9000000000000004</v>
      </c>
      <c r="H2777" t="s">
        <v>317</v>
      </c>
      <c r="J2777" t="s">
        <v>15</v>
      </c>
      <c r="K2777" t="s">
        <v>307</v>
      </c>
      <c r="L2777" s="26">
        <v>9378000</v>
      </c>
      <c r="M2777">
        <v>72</v>
      </c>
    </row>
    <row r="2778" spans="1:13" x14ac:dyDescent="0.25">
      <c r="A2778" t="s">
        <v>209</v>
      </c>
      <c r="B2778" s="25">
        <v>45572</v>
      </c>
      <c r="C2778" t="s">
        <v>257</v>
      </c>
      <c r="D2778" t="s">
        <v>32</v>
      </c>
      <c r="E2778" t="s">
        <v>27</v>
      </c>
      <c r="F2778" t="s">
        <v>258</v>
      </c>
      <c r="G2778" s="30">
        <v>4.9000000000000004</v>
      </c>
      <c r="H2778" t="s">
        <v>317</v>
      </c>
      <c r="J2778" t="s">
        <v>15</v>
      </c>
      <c r="K2778" t="s">
        <v>307</v>
      </c>
      <c r="L2778" s="26">
        <v>17671000</v>
      </c>
      <c r="M2778">
        <v>24</v>
      </c>
    </row>
    <row r="2779" spans="1:13" x14ac:dyDescent="0.25">
      <c r="A2779" t="s">
        <v>83</v>
      </c>
      <c r="B2779" s="25">
        <v>45468</v>
      </c>
      <c r="C2779" t="s">
        <v>257</v>
      </c>
      <c r="D2779" t="s">
        <v>32</v>
      </c>
      <c r="E2779" t="s">
        <v>27</v>
      </c>
      <c r="G2779" s="30">
        <v>4.9000000000000004</v>
      </c>
      <c r="H2779" t="s">
        <v>317</v>
      </c>
      <c r="J2779" t="s">
        <v>15</v>
      </c>
      <c r="K2779" t="s">
        <v>307</v>
      </c>
      <c r="L2779" s="26">
        <v>744390</v>
      </c>
      <c r="M2779">
        <v>80</v>
      </c>
    </row>
    <row r="2780" spans="1:13" x14ac:dyDescent="0.25">
      <c r="A2780" t="s">
        <v>164</v>
      </c>
      <c r="B2780" s="25">
        <v>45478</v>
      </c>
      <c r="C2780" t="s">
        <v>257</v>
      </c>
      <c r="D2780" t="s">
        <v>32</v>
      </c>
      <c r="E2780" t="s">
        <v>27</v>
      </c>
      <c r="F2780" t="s">
        <v>258</v>
      </c>
      <c r="G2780" s="30">
        <v>5</v>
      </c>
      <c r="H2780" t="s">
        <v>317</v>
      </c>
      <c r="I2780">
        <v>5</v>
      </c>
      <c r="J2780" t="s">
        <v>228</v>
      </c>
      <c r="K2780" t="s">
        <v>314</v>
      </c>
      <c r="L2780" s="26">
        <v>5104800</v>
      </c>
      <c r="M2780">
        <v>1</v>
      </c>
    </row>
    <row r="2781" spans="1:13" x14ac:dyDescent="0.25">
      <c r="A2781" t="s">
        <v>172</v>
      </c>
      <c r="B2781" s="25">
        <v>45485</v>
      </c>
      <c r="C2781" t="s">
        <v>257</v>
      </c>
      <c r="D2781" t="s">
        <v>32</v>
      </c>
      <c r="E2781" t="s">
        <v>27</v>
      </c>
      <c r="F2781" t="s">
        <v>258</v>
      </c>
      <c r="G2781" s="30">
        <v>5</v>
      </c>
      <c r="H2781" t="s">
        <v>317</v>
      </c>
      <c r="I2781">
        <v>5</v>
      </c>
      <c r="J2781" t="s">
        <v>228</v>
      </c>
      <c r="K2781" t="s">
        <v>314</v>
      </c>
      <c r="L2781" s="26">
        <v>4399200</v>
      </c>
      <c r="M2781">
        <v>1</v>
      </c>
    </row>
    <row r="2782" spans="1:13" x14ac:dyDescent="0.25">
      <c r="A2782" t="s">
        <v>77</v>
      </c>
      <c r="B2782" s="25">
        <v>45267</v>
      </c>
      <c r="C2782" t="s">
        <v>257</v>
      </c>
      <c r="D2782" t="s">
        <v>32</v>
      </c>
      <c r="E2782" t="s">
        <v>27</v>
      </c>
      <c r="F2782" t="s">
        <v>258</v>
      </c>
      <c r="G2782" s="30">
        <v>5</v>
      </c>
      <c r="H2782" t="s">
        <v>317</v>
      </c>
      <c r="J2782" t="s">
        <v>15</v>
      </c>
      <c r="K2782" t="s">
        <v>307</v>
      </c>
      <c r="L2782" s="26">
        <v>15024800</v>
      </c>
      <c r="M2782">
        <v>38</v>
      </c>
    </row>
    <row r="2783" spans="1:13" x14ac:dyDescent="0.25">
      <c r="A2783" t="s">
        <v>30</v>
      </c>
      <c r="B2783" s="25">
        <v>45447</v>
      </c>
      <c r="C2783" t="s">
        <v>257</v>
      </c>
      <c r="D2783" t="s">
        <v>32</v>
      </c>
      <c r="E2783" t="s">
        <v>27</v>
      </c>
      <c r="F2783" t="s">
        <v>258</v>
      </c>
      <c r="G2783" s="30">
        <v>5</v>
      </c>
      <c r="H2783" t="s">
        <v>317</v>
      </c>
      <c r="J2783" t="s">
        <v>15</v>
      </c>
      <c r="K2783" t="s">
        <v>307</v>
      </c>
      <c r="L2783" s="26">
        <v>23739000</v>
      </c>
      <c r="M2783">
        <v>104</v>
      </c>
    </row>
    <row r="2784" spans="1:13" x14ac:dyDescent="0.25">
      <c r="A2784" t="s">
        <v>54</v>
      </c>
      <c r="B2784" s="25">
        <v>45212</v>
      </c>
      <c r="C2784" t="s">
        <v>257</v>
      </c>
      <c r="D2784" t="s">
        <v>32</v>
      </c>
      <c r="E2784" t="s">
        <v>27</v>
      </c>
      <c r="F2784" t="s">
        <v>258</v>
      </c>
      <c r="G2784" s="30">
        <v>5</v>
      </c>
      <c r="H2784" t="s">
        <v>317</v>
      </c>
      <c r="J2784" t="s">
        <v>15</v>
      </c>
      <c r="K2784" t="s">
        <v>307</v>
      </c>
      <c r="L2784" s="26">
        <v>8410581</v>
      </c>
      <c r="M2784">
        <v>372</v>
      </c>
    </row>
    <row r="2785" spans="1:13" x14ac:dyDescent="0.25">
      <c r="A2785" t="s">
        <v>175</v>
      </c>
      <c r="B2785" s="25">
        <v>45503</v>
      </c>
      <c r="C2785" t="s">
        <v>257</v>
      </c>
      <c r="D2785" t="s">
        <v>32</v>
      </c>
      <c r="E2785" t="s">
        <v>27</v>
      </c>
      <c r="F2785" t="s">
        <v>258</v>
      </c>
      <c r="G2785" s="30">
        <v>5</v>
      </c>
      <c r="H2785" t="s">
        <v>317</v>
      </c>
      <c r="J2785" t="s">
        <v>15</v>
      </c>
      <c r="K2785" t="s">
        <v>307</v>
      </c>
      <c r="L2785" s="26">
        <v>119407</v>
      </c>
      <c r="M2785">
        <v>3</v>
      </c>
    </row>
    <row r="2786" spans="1:13" x14ac:dyDescent="0.25">
      <c r="A2786" t="s">
        <v>60</v>
      </c>
      <c r="B2786" s="25">
        <v>45380</v>
      </c>
      <c r="C2786" t="s">
        <v>257</v>
      </c>
      <c r="D2786" t="s">
        <v>32</v>
      </c>
      <c r="E2786" t="s">
        <v>27</v>
      </c>
      <c r="G2786" s="30">
        <v>5</v>
      </c>
      <c r="H2786" t="s">
        <v>317</v>
      </c>
      <c r="J2786" t="s">
        <v>15</v>
      </c>
      <c r="K2786" t="s">
        <v>307</v>
      </c>
      <c r="L2786" s="26">
        <v>2872625</v>
      </c>
      <c r="M2786">
        <v>451</v>
      </c>
    </row>
    <row r="2787" spans="1:13" x14ac:dyDescent="0.25">
      <c r="A2787" t="s">
        <v>83</v>
      </c>
      <c r="B2787" s="25">
        <v>45468</v>
      </c>
      <c r="C2787" t="s">
        <v>257</v>
      </c>
      <c r="D2787" t="s">
        <v>32</v>
      </c>
      <c r="E2787" t="s">
        <v>27</v>
      </c>
      <c r="G2787" s="30">
        <v>5</v>
      </c>
      <c r="H2787" t="s">
        <v>317</v>
      </c>
      <c r="J2787" t="s">
        <v>15</v>
      </c>
      <c r="K2787" t="s">
        <v>307</v>
      </c>
      <c r="L2787" s="26">
        <v>1107270</v>
      </c>
      <c r="M2787">
        <v>56</v>
      </c>
    </row>
    <row r="2788" spans="1:13" x14ac:dyDescent="0.25">
      <c r="A2788" t="s">
        <v>172</v>
      </c>
      <c r="B2788" s="25">
        <v>45485</v>
      </c>
      <c r="C2788" t="s">
        <v>257</v>
      </c>
      <c r="D2788" t="s">
        <v>32</v>
      </c>
      <c r="E2788" t="s">
        <v>27</v>
      </c>
      <c r="G2788" s="30">
        <v>5</v>
      </c>
      <c r="H2788" t="s">
        <v>317</v>
      </c>
      <c r="J2788" t="s">
        <v>15</v>
      </c>
      <c r="K2788" t="s">
        <v>307</v>
      </c>
      <c r="L2788" s="26">
        <v>328800</v>
      </c>
      <c r="M2788">
        <v>40</v>
      </c>
    </row>
    <row r="2789" spans="1:13" x14ac:dyDescent="0.25">
      <c r="A2789" t="s">
        <v>54</v>
      </c>
      <c r="B2789" s="25">
        <v>45401</v>
      </c>
      <c r="C2789" t="s">
        <v>257</v>
      </c>
      <c r="D2789" t="s">
        <v>32</v>
      </c>
      <c r="E2789" t="s">
        <v>27</v>
      </c>
      <c r="F2789" t="s">
        <v>258</v>
      </c>
      <c r="G2789" s="30">
        <v>5</v>
      </c>
      <c r="H2789" t="s">
        <v>317</v>
      </c>
      <c r="J2789" t="s">
        <v>15</v>
      </c>
      <c r="K2789" t="s">
        <v>307</v>
      </c>
      <c r="L2789" s="26">
        <v>22330425</v>
      </c>
      <c r="M2789">
        <v>164</v>
      </c>
    </row>
    <row r="2790" spans="1:13" x14ac:dyDescent="0.25">
      <c r="A2790" t="s">
        <v>211</v>
      </c>
      <c r="B2790" s="25">
        <v>45582</v>
      </c>
      <c r="C2790" t="s">
        <v>257</v>
      </c>
      <c r="D2790" t="s">
        <v>32</v>
      </c>
      <c r="E2790" t="s">
        <v>27</v>
      </c>
      <c r="F2790" t="s">
        <v>258</v>
      </c>
      <c r="G2790" s="30">
        <v>5</v>
      </c>
      <c r="H2790" t="s">
        <v>317</v>
      </c>
      <c r="J2790" t="s">
        <v>15</v>
      </c>
      <c r="K2790" t="s">
        <v>307</v>
      </c>
      <c r="L2790" s="26">
        <v>10766000</v>
      </c>
      <c r="M2790">
        <v>203</v>
      </c>
    </row>
    <row r="2791" spans="1:13" x14ac:dyDescent="0.25">
      <c r="A2791" t="s">
        <v>86</v>
      </c>
      <c r="B2791" s="25">
        <v>45251</v>
      </c>
      <c r="C2791" t="s">
        <v>257</v>
      </c>
      <c r="D2791" t="s">
        <v>32</v>
      </c>
      <c r="E2791" t="s">
        <v>27</v>
      </c>
      <c r="F2791" t="s">
        <v>258</v>
      </c>
      <c r="G2791" s="30">
        <v>5</v>
      </c>
      <c r="H2791" t="s">
        <v>317</v>
      </c>
      <c r="J2791" t="s">
        <v>15</v>
      </c>
      <c r="K2791" t="s">
        <v>307</v>
      </c>
      <c r="L2791" s="26">
        <v>4852750</v>
      </c>
      <c r="M2791">
        <v>53</v>
      </c>
    </row>
    <row r="2792" spans="1:13" x14ac:dyDescent="0.25">
      <c r="A2792" t="s">
        <v>89</v>
      </c>
      <c r="B2792" s="25">
        <v>45232</v>
      </c>
      <c r="C2792" t="s">
        <v>257</v>
      </c>
      <c r="D2792" t="s">
        <v>32</v>
      </c>
      <c r="E2792" t="s">
        <v>27</v>
      </c>
      <c r="F2792" t="s">
        <v>258</v>
      </c>
      <c r="G2792" s="30">
        <v>5</v>
      </c>
      <c r="H2792" t="s">
        <v>317</v>
      </c>
      <c r="J2792" t="s">
        <v>15</v>
      </c>
      <c r="K2792" t="s">
        <v>307</v>
      </c>
      <c r="L2792" s="26">
        <v>21630375</v>
      </c>
      <c r="M2792">
        <v>195</v>
      </c>
    </row>
    <row r="2793" spans="1:13" x14ac:dyDescent="0.25">
      <c r="A2793" t="s">
        <v>63</v>
      </c>
      <c r="B2793" s="25">
        <v>45344</v>
      </c>
      <c r="C2793" t="s">
        <v>257</v>
      </c>
      <c r="D2793" t="s">
        <v>32</v>
      </c>
      <c r="E2793" t="s">
        <v>27</v>
      </c>
      <c r="G2793" s="30">
        <v>5</v>
      </c>
      <c r="H2793" t="s">
        <v>317</v>
      </c>
      <c r="J2793" t="s">
        <v>15</v>
      </c>
      <c r="K2793" t="s">
        <v>307</v>
      </c>
      <c r="L2793" s="26">
        <v>1572250</v>
      </c>
      <c r="M2793">
        <v>47</v>
      </c>
    </row>
    <row r="2794" spans="1:13" x14ac:dyDescent="0.25">
      <c r="A2794" t="s">
        <v>83</v>
      </c>
      <c r="B2794" s="25">
        <v>45252</v>
      </c>
      <c r="C2794" t="s">
        <v>257</v>
      </c>
      <c r="D2794" t="s">
        <v>32</v>
      </c>
      <c r="E2794" t="s">
        <v>27</v>
      </c>
      <c r="G2794" s="30">
        <v>5</v>
      </c>
      <c r="H2794" t="s">
        <v>317</v>
      </c>
      <c r="J2794" t="s">
        <v>15</v>
      </c>
      <c r="K2794" t="s">
        <v>307</v>
      </c>
      <c r="L2794" s="26">
        <v>8348450</v>
      </c>
      <c r="M2794">
        <v>365</v>
      </c>
    </row>
    <row r="2795" spans="1:13" x14ac:dyDescent="0.25">
      <c r="A2795" t="s">
        <v>172</v>
      </c>
      <c r="B2795" s="25">
        <v>45485</v>
      </c>
      <c r="C2795" t="s">
        <v>257</v>
      </c>
      <c r="D2795" t="s">
        <v>32</v>
      </c>
      <c r="E2795" t="s">
        <v>27</v>
      </c>
      <c r="F2795" t="s">
        <v>258</v>
      </c>
      <c r="G2795" s="30">
        <v>5</v>
      </c>
      <c r="H2795" t="s">
        <v>317</v>
      </c>
      <c r="J2795" t="s">
        <v>15</v>
      </c>
      <c r="K2795" t="s">
        <v>307</v>
      </c>
      <c r="L2795" s="26">
        <v>1146400</v>
      </c>
      <c r="M2795">
        <v>36</v>
      </c>
    </row>
    <row r="2796" spans="1:13" x14ac:dyDescent="0.25">
      <c r="A2796" t="s">
        <v>80</v>
      </c>
      <c r="B2796" s="25">
        <v>45260</v>
      </c>
      <c r="C2796" t="s">
        <v>257</v>
      </c>
      <c r="D2796" t="s">
        <v>32</v>
      </c>
      <c r="E2796" t="s">
        <v>27</v>
      </c>
      <c r="G2796" s="30">
        <v>5</v>
      </c>
      <c r="H2796" t="s">
        <v>317</v>
      </c>
      <c r="J2796" t="s">
        <v>15</v>
      </c>
      <c r="K2796" t="s">
        <v>307</v>
      </c>
      <c r="L2796" s="26">
        <v>4709700</v>
      </c>
      <c r="M2796">
        <v>95</v>
      </c>
    </row>
    <row r="2797" spans="1:13" x14ac:dyDescent="0.25">
      <c r="A2797" t="s">
        <v>164</v>
      </c>
      <c r="B2797" s="25">
        <v>45478</v>
      </c>
      <c r="C2797" t="s">
        <v>257</v>
      </c>
      <c r="D2797" t="s">
        <v>32</v>
      </c>
      <c r="E2797" t="s">
        <v>27</v>
      </c>
      <c r="G2797" s="30">
        <v>5</v>
      </c>
      <c r="H2797" t="s">
        <v>317</v>
      </c>
      <c r="J2797" t="s">
        <v>15</v>
      </c>
      <c r="K2797" t="s">
        <v>307</v>
      </c>
      <c r="L2797" s="26">
        <v>1985600</v>
      </c>
      <c r="M2797">
        <v>361</v>
      </c>
    </row>
    <row r="2798" spans="1:13" x14ac:dyDescent="0.25">
      <c r="A2798" t="s">
        <v>50</v>
      </c>
      <c r="B2798" s="25">
        <v>45408</v>
      </c>
      <c r="C2798" t="s">
        <v>257</v>
      </c>
      <c r="D2798" t="s">
        <v>32</v>
      </c>
      <c r="E2798" t="s">
        <v>27</v>
      </c>
      <c r="F2798" t="s">
        <v>258</v>
      </c>
      <c r="G2798" s="30">
        <v>5</v>
      </c>
      <c r="H2798" t="s">
        <v>317</v>
      </c>
      <c r="J2798" t="s">
        <v>15</v>
      </c>
      <c r="K2798" t="s">
        <v>307</v>
      </c>
      <c r="L2798" s="26">
        <v>40007500</v>
      </c>
      <c r="M2798">
        <v>446</v>
      </c>
    </row>
    <row r="2799" spans="1:13" x14ac:dyDescent="0.25">
      <c r="A2799" t="s">
        <v>101</v>
      </c>
      <c r="B2799" s="25">
        <v>45079</v>
      </c>
      <c r="C2799" t="s">
        <v>257</v>
      </c>
      <c r="D2799" t="s">
        <v>32</v>
      </c>
      <c r="E2799" t="s">
        <v>27</v>
      </c>
      <c r="G2799" s="30">
        <v>5</v>
      </c>
      <c r="H2799" t="s">
        <v>317</v>
      </c>
      <c r="J2799" t="s">
        <v>15</v>
      </c>
      <c r="K2799" t="s">
        <v>307</v>
      </c>
      <c r="L2799" s="26">
        <v>5103</v>
      </c>
      <c r="M2799">
        <v>1</v>
      </c>
    </row>
    <row r="2800" spans="1:13" x14ac:dyDescent="0.25">
      <c r="A2800" t="s">
        <v>77</v>
      </c>
      <c r="B2800" s="25">
        <v>45267</v>
      </c>
      <c r="C2800" t="s">
        <v>257</v>
      </c>
      <c r="D2800" t="s">
        <v>32</v>
      </c>
      <c r="E2800" t="s">
        <v>27</v>
      </c>
      <c r="G2800" s="30">
        <v>5</v>
      </c>
      <c r="H2800" t="s">
        <v>317</v>
      </c>
      <c r="J2800" t="s">
        <v>15</v>
      </c>
      <c r="K2800" t="s">
        <v>307</v>
      </c>
      <c r="L2800" s="26">
        <v>2622200</v>
      </c>
      <c r="M2800">
        <v>63</v>
      </c>
    </row>
    <row r="2801" spans="1:13" x14ac:dyDescent="0.25">
      <c r="A2801" t="s">
        <v>74</v>
      </c>
      <c r="B2801" s="25">
        <v>45275</v>
      </c>
      <c r="C2801" t="s">
        <v>257</v>
      </c>
      <c r="D2801" t="s">
        <v>32</v>
      </c>
      <c r="E2801" t="s">
        <v>27</v>
      </c>
      <c r="F2801" t="s">
        <v>258</v>
      </c>
      <c r="G2801" s="30">
        <v>5</v>
      </c>
      <c r="H2801" t="s">
        <v>317</v>
      </c>
      <c r="J2801" t="s">
        <v>15</v>
      </c>
      <c r="K2801" t="s">
        <v>307</v>
      </c>
      <c r="L2801" s="26">
        <v>27658650</v>
      </c>
      <c r="M2801">
        <v>410</v>
      </c>
    </row>
    <row r="2802" spans="1:13" x14ac:dyDescent="0.25">
      <c r="A2802" t="s">
        <v>60</v>
      </c>
      <c r="B2802" s="25">
        <v>45380</v>
      </c>
      <c r="C2802" t="s">
        <v>257</v>
      </c>
      <c r="D2802" t="s">
        <v>32</v>
      </c>
      <c r="E2802" t="s">
        <v>27</v>
      </c>
      <c r="F2802" t="s">
        <v>258</v>
      </c>
      <c r="G2802" s="30">
        <v>5</v>
      </c>
      <c r="H2802" t="s">
        <v>317</v>
      </c>
      <c r="J2802" t="s">
        <v>15</v>
      </c>
      <c r="K2802" t="s">
        <v>307</v>
      </c>
      <c r="L2802" s="26">
        <v>148959125</v>
      </c>
      <c r="M2802">
        <v>414</v>
      </c>
    </row>
    <row r="2803" spans="1:13" x14ac:dyDescent="0.25">
      <c r="A2803" t="s">
        <v>92</v>
      </c>
      <c r="B2803" s="25">
        <v>45198</v>
      </c>
      <c r="C2803" t="s">
        <v>257</v>
      </c>
      <c r="D2803" t="s">
        <v>32</v>
      </c>
      <c r="E2803" t="s">
        <v>27</v>
      </c>
      <c r="F2803" t="s">
        <v>258</v>
      </c>
      <c r="G2803" s="30">
        <v>5</v>
      </c>
      <c r="H2803" t="s">
        <v>317</v>
      </c>
      <c r="J2803" t="s">
        <v>15</v>
      </c>
      <c r="K2803" t="s">
        <v>307</v>
      </c>
      <c r="L2803" s="26">
        <v>19717758</v>
      </c>
      <c r="M2803">
        <v>103</v>
      </c>
    </row>
    <row r="2804" spans="1:13" x14ac:dyDescent="0.25">
      <c r="A2804" t="s">
        <v>83</v>
      </c>
      <c r="B2804" s="25">
        <v>45252</v>
      </c>
      <c r="C2804" t="s">
        <v>257</v>
      </c>
      <c r="D2804" t="s">
        <v>32</v>
      </c>
      <c r="E2804" t="s">
        <v>27</v>
      </c>
      <c r="F2804" t="s">
        <v>258</v>
      </c>
      <c r="G2804" s="30">
        <v>5</v>
      </c>
      <c r="H2804" t="s">
        <v>317</v>
      </c>
      <c r="J2804" t="s">
        <v>15</v>
      </c>
      <c r="K2804" t="s">
        <v>307</v>
      </c>
      <c r="L2804" s="26">
        <v>25428150</v>
      </c>
      <c r="M2804">
        <v>273</v>
      </c>
    </row>
    <row r="2805" spans="1:13" x14ac:dyDescent="0.25">
      <c r="A2805" t="s">
        <v>205</v>
      </c>
      <c r="B2805" s="25">
        <v>45566</v>
      </c>
      <c r="C2805" t="s">
        <v>257</v>
      </c>
      <c r="D2805" t="s">
        <v>32</v>
      </c>
      <c r="E2805" t="s">
        <v>27</v>
      </c>
      <c r="G2805" s="30">
        <v>5</v>
      </c>
      <c r="H2805" t="s">
        <v>317</v>
      </c>
      <c r="J2805" t="s">
        <v>15</v>
      </c>
      <c r="K2805" t="s">
        <v>307</v>
      </c>
      <c r="L2805" s="26">
        <v>290700</v>
      </c>
      <c r="M2805">
        <v>122</v>
      </c>
    </row>
    <row r="2806" spans="1:13" x14ac:dyDescent="0.25">
      <c r="A2806" t="s">
        <v>83</v>
      </c>
      <c r="B2806" s="25">
        <v>45468</v>
      </c>
      <c r="C2806" t="s">
        <v>257</v>
      </c>
      <c r="D2806" t="s">
        <v>32</v>
      </c>
      <c r="E2806" t="s">
        <v>27</v>
      </c>
      <c r="F2806" t="s">
        <v>258</v>
      </c>
      <c r="G2806" s="30">
        <v>5</v>
      </c>
      <c r="H2806" t="s">
        <v>317</v>
      </c>
      <c r="J2806" t="s">
        <v>15</v>
      </c>
      <c r="K2806" t="s">
        <v>307</v>
      </c>
      <c r="L2806" s="26">
        <v>11215260</v>
      </c>
      <c r="M2806">
        <v>58</v>
      </c>
    </row>
    <row r="2807" spans="1:13" x14ac:dyDescent="0.25">
      <c r="A2807" t="s">
        <v>57</v>
      </c>
      <c r="B2807" s="25">
        <v>45394</v>
      </c>
      <c r="C2807" t="s">
        <v>257</v>
      </c>
      <c r="D2807" t="s">
        <v>32</v>
      </c>
      <c r="E2807" t="s">
        <v>27</v>
      </c>
      <c r="G2807" s="30">
        <v>5</v>
      </c>
      <c r="H2807" t="s">
        <v>317</v>
      </c>
      <c r="J2807" t="s">
        <v>15</v>
      </c>
      <c r="K2807" t="s">
        <v>307</v>
      </c>
      <c r="L2807" s="26">
        <v>1870600</v>
      </c>
      <c r="M2807">
        <v>188</v>
      </c>
    </row>
    <row r="2808" spans="1:13" x14ac:dyDescent="0.25">
      <c r="A2808" t="s">
        <v>63</v>
      </c>
      <c r="B2808" s="25">
        <v>45344</v>
      </c>
      <c r="C2808" t="s">
        <v>257</v>
      </c>
      <c r="D2808" t="s">
        <v>32</v>
      </c>
      <c r="E2808" t="s">
        <v>27</v>
      </c>
      <c r="F2808" t="s">
        <v>258</v>
      </c>
      <c r="G2808" s="30">
        <v>5</v>
      </c>
      <c r="H2808" t="s">
        <v>317</v>
      </c>
      <c r="J2808" t="s">
        <v>15</v>
      </c>
      <c r="K2808" t="s">
        <v>307</v>
      </c>
      <c r="L2808" s="26">
        <v>10995300</v>
      </c>
      <c r="M2808">
        <v>36</v>
      </c>
    </row>
    <row r="2809" spans="1:13" x14ac:dyDescent="0.25">
      <c r="A2809" t="s">
        <v>209</v>
      </c>
      <c r="B2809" s="25">
        <v>45572</v>
      </c>
      <c r="C2809" t="s">
        <v>257</v>
      </c>
      <c r="D2809" t="s">
        <v>32</v>
      </c>
      <c r="E2809" t="s">
        <v>27</v>
      </c>
      <c r="G2809" s="30">
        <v>5</v>
      </c>
      <c r="H2809" t="s">
        <v>317</v>
      </c>
      <c r="J2809" t="s">
        <v>15</v>
      </c>
      <c r="K2809" t="s">
        <v>307</v>
      </c>
      <c r="L2809" s="26">
        <v>893125</v>
      </c>
      <c r="M2809">
        <v>15</v>
      </c>
    </row>
    <row r="2810" spans="1:13" x14ac:dyDescent="0.25">
      <c r="A2810" t="s">
        <v>69</v>
      </c>
      <c r="B2810" s="25">
        <v>45328</v>
      </c>
      <c r="C2810" t="s">
        <v>257</v>
      </c>
      <c r="D2810" t="s">
        <v>32</v>
      </c>
      <c r="E2810" t="s">
        <v>27</v>
      </c>
      <c r="F2810" t="s">
        <v>258</v>
      </c>
      <c r="G2810" s="30">
        <v>5</v>
      </c>
      <c r="H2810" t="s">
        <v>317</v>
      </c>
      <c r="J2810" t="s">
        <v>15</v>
      </c>
      <c r="K2810" t="s">
        <v>307</v>
      </c>
      <c r="L2810" s="26">
        <v>16649685</v>
      </c>
      <c r="M2810">
        <v>128</v>
      </c>
    </row>
    <row r="2811" spans="1:13" x14ac:dyDescent="0.25">
      <c r="A2811" t="s">
        <v>211</v>
      </c>
      <c r="B2811" s="25">
        <v>45582</v>
      </c>
      <c r="C2811" t="s">
        <v>257</v>
      </c>
      <c r="D2811" t="s">
        <v>32</v>
      </c>
      <c r="E2811" t="s">
        <v>27</v>
      </c>
      <c r="G2811" s="30">
        <v>5</v>
      </c>
      <c r="H2811" t="s">
        <v>317</v>
      </c>
      <c r="J2811" t="s">
        <v>15</v>
      </c>
      <c r="K2811" t="s">
        <v>307</v>
      </c>
      <c r="L2811" s="26">
        <v>1201200</v>
      </c>
      <c r="M2811">
        <v>278</v>
      </c>
    </row>
    <row r="2812" spans="1:13" x14ac:dyDescent="0.25">
      <c r="A2812" t="s">
        <v>57</v>
      </c>
      <c r="B2812" s="25">
        <v>45394</v>
      </c>
      <c r="C2812" t="s">
        <v>257</v>
      </c>
      <c r="D2812" t="s">
        <v>32</v>
      </c>
      <c r="E2812" t="s">
        <v>27</v>
      </c>
      <c r="F2812" t="s">
        <v>258</v>
      </c>
      <c r="G2812" s="30">
        <v>5</v>
      </c>
      <c r="H2812" t="s">
        <v>317</v>
      </c>
      <c r="J2812" t="s">
        <v>15</v>
      </c>
      <c r="K2812" t="s">
        <v>307</v>
      </c>
      <c r="L2812" s="26">
        <v>14060050</v>
      </c>
      <c r="M2812">
        <v>180</v>
      </c>
    </row>
    <row r="2813" spans="1:13" x14ac:dyDescent="0.25">
      <c r="A2813" t="s">
        <v>104</v>
      </c>
      <c r="B2813" s="25">
        <v>45041</v>
      </c>
      <c r="C2813" t="s">
        <v>257</v>
      </c>
      <c r="D2813" t="s">
        <v>32</v>
      </c>
      <c r="E2813" t="s">
        <v>27</v>
      </c>
      <c r="F2813" t="s">
        <v>258</v>
      </c>
      <c r="G2813" s="30">
        <v>5</v>
      </c>
      <c r="H2813" t="s">
        <v>317</v>
      </c>
      <c r="J2813" t="s">
        <v>15</v>
      </c>
      <c r="K2813" t="s">
        <v>307</v>
      </c>
      <c r="L2813" s="26">
        <v>688558.8</v>
      </c>
      <c r="M2813">
        <v>11</v>
      </c>
    </row>
    <row r="2814" spans="1:13" x14ac:dyDescent="0.25">
      <c r="A2814" t="s">
        <v>164</v>
      </c>
      <c r="B2814" s="25">
        <v>45478</v>
      </c>
      <c r="C2814" t="s">
        <v>257</v>
      </c>
      <c r="D2814" t="s">
        <v>32</v>
      </c>
      <c r="E2814" t="s">
        <v>27</v>
      </c>
      <c r="F2814" t="s">
        <v>258</v>
      </c>
      <c r="G2814" s="30">
        <v>5</v>
      </c>
      <c r="H2814" t="s">
        <v>317</v>
      </c>
      <c r="J2814" t="s">
        <v>15</v>
      </c>
      <c r="K2814" t="s">
        <v>307</v>
      </c>
      <c r="L2814" s="26">
        <v>4980800</v>
      </c>
      <c r="M2814">
        <v>141</v>
      </c>
    </row>
    <row r="2815" spans="1:13" x14ac:dyDescent="0.25">
      <c r="A2815" t="s">
        <v>217</v>
      </c>
      <c r="B2815" s="25">
        <v>45595</v>
      </c>
      <c r="C2815" t="s">
        <v>257</v>
      </c>
      <c r="D2815" t="s">
        <v>32</v>
      </c>
      <c r="E2815" t="s">
        <v>27</v>
      </c>
      <c r="G2815" s="30">
        <v>5</v>
      </c>
      <c r="H2815" t="s">
        <v>317</v>
      </c>
      <c r="J2815" t="s">
        <v>15</v>
      </c>
      <c r="K2815" t="s">
        <v>307</v>
      </c>
      <c r="L2815" s="26">
        <v>215050</v>
      </c>
      <c r="M2815">
        <v>5</v>
      </c>
    </row>
    <row r="2816" spans="1:13" x14ac:dyDescent="0.25">
      <c r="A2816" t="s">
        <v>66</v>
      </c>
      <c r="B2816" s="25">
        <v>45335</v>
      </c>
      <c r="C2816" t="s">
        <v>257</v>
      </c>
      <c r="D2816" t="s">
        <v>32</v>
      </c>
      <c r="E2816" t="s">
        <v>27</v>
      </c>
      <c r="G2816" s="30">
        <v>5</v>
      </c>
      <c r="H2816" t="s">
        <v>317</v>
      </c>
      <c r="J2816" t="s">
        <v>15</v>
      </c>
      <c r="K2816" t="s">
        <v>307</v>
      </c>
      <c r="L2816" s="26">
        <v>4801500</v>
      </c>
      <c r="M2816">
        <v>481</v>
      </c>
    </row>
    <row r="2817" spans="1:13" x14ac:dyDescent="0.25">
      <c r="A2817" t="s">
        <v>30</v>
      </c>
      <c r="B2817" s="25">
        <v>45447</v>
      </c>
      <c r="C2817" t="s">
        <v>257</v>
      </c>
      <c r="D2817" t="s">
        <v>32</v>
      </c>
      <c r="E2817" t="s">
        <v>27</v>
      </c>
      <c r="G2817" s="30">
        <v>5</v>
      </c>
      <c r="H2817" t="s">
        <v>317</v>
      </c>
      <c r="J2817" t="s">
        <v>15</v>
      </c>
      <c r="K2817" t="s">
        <v>307</v>
      </c>
      <c r="L2817" s="26">
        <v>491700</v>
      </c>
      <c r="M2817">
        <v>132</v>
      </c>
    </row>
    <row r="2818" spans="1:13" x14ac:dyDescent="0.25">
      <c r="A2818" t="s">
        <v>92</v>
      </c>
      <c r="B2818" s="25">
        <v>45198</v>
      </c>
      <c r="C2818" t="s">
        <v>257</v>
      </c>
      <c r="D2818" t="s">
        <v>32</v>
      </c>
      <c r="E2818" t="s">
        <v>27</v>
      </c>
      <c r="G2818" s="30">
        <v>5</v>
      </c>
      <c r="H2818" t="s">
        <v>317</v>
      </c>
      <c r="J2818" t="s">
        <v>15</v>
      </c>
      <c r="K2818" t="s">
        <v>307</v>
      </c>
      <c r="L2818" s="26">
        <v>6340136.4000000004</v>
      </c>
      <c r="M2818">
        <v>124</v>
      </c>
    </row>
    <row r="2819" spans="1:13" x14ac:dyDescent="0.25">
      <c r="A2819" t="s">
        <v>89</v>
      </c>
      <c r="B2819" s="25">
        <v>45232</v>
      </c>
      <c r="C2819" t="s">
        <v>257</v>
      </c>
      <c r="D2819" t="s">
        <v>32</v>
      </c>
      <c r="E2819" t="s">
        <v>27</v>
      </c>
      <c r="G2819" s="30">
        <v>5</v>
      </c>
      <c r="H2819" t="s">
        <v>317</v>
      </c>
      <c r="J2819" t="s">
        <v>15</v>
      </c>
      <c r="K2819" t="s">
        <v>307</v>
      </c>
      <c r="L2819" s="26">
        <v>4348350</v>
      </c>
      <c r="M2819">
        <v>257</v>
      </c>
    </row>
    <row r="2820" spans="1:13" x14ac:dyDescent="0.25">
      <c r="A2820" t="s">
        <v>86</v>
      </c>
      <c r="B2820" s="25">
        <v>45251</v>
      </c>
      <c r="C2820" t="s">
        <v>257</v>
      </c>
      <c r="D2820" t="s">
        <v>32</v>
      </c>
      <c r="E2820" t="s">
        <v>27</v>
      </c>
      <c r="G2820" s="30">
        <v>5</v>
      </c>
      <c r="H2820" t="s">
        <v>317</v>
      </c>
      <c r="J2820" t="s">
        <v>15</v>
      </c>
      <c r="K2820" t="s">
        <v>307</v>
      </c>
      <c r="L2820" s="26">
        <v>2495750</v>
      </c>
      <c r="M2820">
        <v>90</v>
      </c>
    </row>
    <row r="2821" spans="1:13" x14ac:dyDescent="0.25">
      <c r="A2821" t="s">
        <v>54</v>
      </c>
      <c r="B2821" s="25">
        <v>45401</v>
      </c>
      <c r="C2821" t="s">
        <v>257</v>
      </c>
      <c r="D2821" t="s">
        <v>32</v>
      </c>
      <c r="E2821" t="s">
        <v>27</v>
      </c>
      <c r="G2821" s="30">
        <v>5</v>
      </c>
      <c r="H2821" t="s">
        <v>317</v>
      </c>
      <c r="J2821" t="s">
        <v>15</v>
      </c>
      <c r="K2821" t="s">
        <v>307</v>
      </c>
      <c r="L2821" s="26">
        <v>2013540</v>
      </c>
      <c r="M2821">
        <v>188</v>
      </c>
    </row>
    <row r="2822" spans="1:13" x14ac:dyDescent="0.25">
      <c r="A2822" t="s">
        <v>101</v>
      </c>
      <c r="B2822" s="25">
        <v>45079</v>
      </c>
      <c r="C2822" t="s">
        <v>257</v>
      </c>
      <c r="D2822" t="s">
        <v>32</v>
      </c>
      <c r="E2822" t="s">
        <v>27</v>
      </c>
      <c r="F2822" t="s">
        <v>258</v>
      </c>
      <c r="G2822" s="30">
        <v>5</v>
      </c>
      <c r="H2822" t="s">
        <v>317</v>
      </c>
      <c r="J2822" t="s">
        <v>15</v>
      </c>
      <c r="K2822" t="s">
        <v>307</v>
      </c>
      <c r="L2822" s="26">
        <v>34809.75</v>
      </c>
      <c r="M2822">
        <v>2</v>
      </c>
    </row>
    <row r="2823" spans="1:13" x14ac:dyDescent="0.25">
      <c r="A2823" t="s">
        <v>209</v>
      </c>
      <c r="B2823" s="25">
        <v>45572</v>
      </c>
      <c r="C2823" t="s">
        <v>257</v>
      </c>
      <c r="D2823" t="s">
        <v>32</v>
      </c>
      <c r="E2823" t="s">
        <v>27</v>
      </c>
      <c r="F2823" t="s">
        <v>258</v>
      </c>
      <c r="G2823" s="30">
        <v>5</v>
      </c>
      <c r="H2823" t="s">
        <v>317</v>
      </c>
      <c r="J2823" t="s">
        <v>15</v>
      </c>
      <c r="K2823" t="s">
        <v>307</v>
      </c>
      <c r="L2823" s="26">
        <v>1763000</v>
      </c>
      <c r="M2823">
        <v>18</v>
      </c>
    </row>
    <row r="2824" spans="1:13" x14ac:dyDescent="0.25">
      <c r="A2824" t="s">
        <v>74</v>
      </c>
      <c r="B2824" s="25">
        <v>45275</v>
      </c>
      <c r="C2824" t="s">
        <v>257</v>
      </c>
      <c r="D2824" t="s">
        <v>32</v>
      </c>
      <c r="E2824" t="s">
        <v>27</v>
      </c>
      <c r="G2824" s="30">
        <v>5</v>
      </c>
      <c r="H2824" t="s">
        <v>317</v>
      </c>
      <c r="J2824" t="s">
        <v>15</v>
      </c>
      <c r="K2824" t="s">
        <v>307</v>
      </c>
      <c r="L2824" s="26">
        <v>28563700</v>
      </c>
      <c r="M2824">
        <v>492</v>
      </c>
    </row>
    <row r="2825" spans="1:13" x14ac:dyDescent="0.25">
      <c r="A2825" t="s">
        <v>72</v>
      </c>
      <c r="B2825" s="25">
        <v>45288</v>
      </c>
      <c r="C2825" t="s">
        <v>257</v>
      </c>
      <c r="D2825" t="s">
        <v>32</v>
      </c>
      <c r="E2825" t="s">
        <v>27</v>
      </c>
      <c r="F2825" t="s">
        <v>258</v>
      </c>
      <c r="G2825" s="30">
        <v>5</v>
      </c>
      <c r="H2825" t="s">
        <v>317</v>
      </c>
      <c r="J2825" t="s">
        <v>15</v>
      </c>
      <c r="K2825" t="s">
        <v>307</v>
      </c>
      <c r="L2825" s="26">
        <v>406750</v>
      </c>
      <c r="M2825">
        <v>11</v>
      </c>
    </row>
    <row r="2826" spans="1:13" x14ac:dyDescent="0.25">
      <c r="A2826" t="s">
        <v>54</v>
      </c>
      <c r="B2826" s="25">
        <v>45212</v>
      </c>
      <c r="C2826" t="s">
        <v>257</v>
      </c>
      <c r="D2826" t="s">
        <v>32</v>
      </c>
      <c r="E2826" t="s">
        <v>27</v>
      </c>
      <c r="G2826" s="30">
        <v>5</v>
      </c>
      <c r="H2826" t="s">
        <v>317</v>
      </c>
      <c r="J2826" t="s">
        <v>15</v>
      </c>
      <c r="K2826" t="s">
        <v>307</v>
      </c>
      <c r="L2826" s="26">
        <v>2268396</v>
      </c>
      <c r="M2826">
        <v>470</v>
      </c>
    </row>
    <row r="2827" spans="1:13" x14ac:dyDescent="0.25">
      <c r="A2827" t="s">
        <v>80</v>
      </c>
      <c r="B2827" s="25">
        <v>45260</v>
      </c>
      <c r="C2827" t="s">
        <v>257</v>
      </c>
      <c r="D2827" t="s">
        <v>32</v>
      </c>
      <c r="E2827" t="s">
        <v>27</v>
      </c>
      <c r="F2827" t="s">
        <v>258</v>
      </c>
      <c r="G2827" s="30">
        <v>5</v>
      </c>
      <c r="H2827" t="s">
        <v>317</v>
      </c>
      <c r="J2827" t="s">
        <v>15</v>
      </c>
      <c r="K2827" t="s">
        <v>307</v>
      </c>
      <c r="L2827" s="26">
        <v>63637200</v>
      </c>
      <c r="M2827">
        <v>117</v>
      </c>
    </row>
    <row r="2828" spans="1:13" x14ac:dyDescent="0.25">
      <c r="A2828" t="s">
        <v>104</v>
      </c>
      <c r="B2828" s="25">
        <v>45041</v>
      </c>
      <c r="C2828" t="s">
        <v>257</v>
      </c>
      <c r="D2828" t="s">
        <v>32</v>
      </c>
      <c r="E2828" t="s">
        <v>27</v>
      </c>
      <c r="G2828" s="30">
        <v>5</v>
      </c>
      <c r="H2828" t="s">
        <v>317</v>
      </c>
      <c r="J2828" t="s">
        <v>15</v>
      </c>
      <c r="K2828" t="s">
        <v>307</v>
      </c>
      <c r="L2828" s="26">
        <v>523347.6</v>
      </c>
      <c r="M2828">
        <v>12</v>
      </c>
    </row>
    <row r="2829" spans="1:13" x14ac:dyDescent="0.25">
      <c r="A2829" t="s">
        <v>72</v>
      </c>
      <c r="B2829" s="25">
        <v>45288</v>
      </c>
      <c r="C2829" t="s">
        <v>257</v>
      </c>
      <c r="D2829" t="s">
        <v>32</v>
      </c>
      <c r="E2829" t="s">
        <v>27</v>
      </c>
      <c r="G2829" s="30">
        <v>5</v>
      </c>
      <c r="H2829" t="s">
        <v>317</v>
      </c>
      <c r="J2829" t="s">
        <v>15</v>
      </c>
      <c r="K2829" t="s">
        <v>307</v>
      </c>
      <c r="L2829" s="26">
        <v>436500</v>
      </c>
      <c r="M2829">
        <v>18</v>
      </c>
    </row>
    <row r="2830" spans="1:13" x14ac:dyDescent="0.25">
      <c r="A2830" t="s">
        <v>66</v>
      </c>
      <c r="B2830" s="25">
        <v>45335</v>
      </c>
      <c r="C2830" t="s">
        <v>257</v>
      </c>
      <c r="D2830" t="s">
        <v>32</v>
      </c>
      <c r="E2830" t="s">
        <v>27</v>
      </c>
      <c r="F2830" t="s">
        <v>258</v>
      </c>
      <c r="G2830" s="30">
        <v>5</v>
      </c>
      <c r="H2830" t="s">
        <v>317</v>
      </c>
      <c r="J2830" t="s">
        <v>15</v>
      </c>
      <c r="K2830" t="s">
        <v>307</v>
      </c>
      <c r="L2830" s="26">
        <v>9949500</v>
      </c>
      <c r="M2830">
        <v>446</v>
      </c>
    </row>
    <row r="2831" spans="1:13" x14ac:dyDescent="0.25">
      <c r="A2831" t="s">
        <v>50</v>
      </c>
      <c r="B2831" s="25">
        <v>45408</v>
      </c>
      <c r="C2831" t="s">
        <v>257</v>
      </c>
      <c r="D2831" t="s">
        <v>32</v>
      </c>
      <c r="E2831" t="s">
        <v>27</v>
      </c>
      <c r="G2831" s="30">
        <v>5</v>
      </c>
      <c r="H2831" t="s">
        <v>317</v>
      </c>
      <c r="J2831" t="s">
        <v>15</v>
      </c>
      <c r="K2831" t="s">
        <v>307</v>
      </c>
      <c r="L2831" s="26">
        <v>4252500</v>
      </c>
      <c r="M2831">
        <v>561</v>
      </c>
    </row>
    <row r="2832" spans="1:13" x14ac:dyDescent="0.25">
      <c r="A2832" t="s">
        <v>205</v>
      </c>
      <c r="B2832" s="25">
        <v>45566</v>
      </c>
      <c r="C2832" t="s">
        <v>257</v>
      </c>
      <c r="D2832" t="s">
        <v>32</v>
      </c>
      <c r="E2832" t="s">
        <v>27</v>
      </c>
      <c r="F2832" t="s">
        <v>258</v>
      </c>
      <c r="G2832" s="30">
        <v>5</v>
      </c>
      <c r="H2832" t="s">
        <v>317</v>
      </c>
      <c r="J2832" t="s">
        <v>15</v>
      </c>
      <c r="K2832" t="s">
        <v>307</v>
      </c>
      <c r="L2832" s="26">
        <v>7108470</v>
      </c>
      <c r="M2832">
        <v>171</v>
      </c>
    </row>
    <row r="2833" spans="1:13" x14ac:dyDescent="0.25">
      <c r="A2833" t="s">
        <v>175</v>
      </c>
      <c r="B2833" s="25">
        <v>45503</v>
      </c>
      <c r="C2833" t="s">
        <v>257</v>
      </c>
      <c r="D2833" t="s">
        <v>32</v>
      </c>
      <c r="E2833" t="s">
        <v>27</v>
      </c>
      <c r="G2833" s="30">
        <v>5</v>
      </c>
      <c r="H2833" t="s">
        <v>317</v>
      </c>
      <c r="J2833" t="s">
        <v>15</v>
      </c>
      <c r="K2833" t="s">
        <v>307</v>
      </c>
      <c r="L2833" s="26">
        <v>2619</v>
      </c>
      <c r="M2833">
        <v>5</v>
      </c>
    </row>
    <row r="2834" spans="1:13" x14ac:dyDescent="0.25">
      <c r="A2834" t="s">
        <v>69</v>
      </c>
      <c r="B2834" s="25">
        <v>45328</v>
      </c>
      <c r="C2834" t="s">
        <v>257</v>
      </c>
      <c r="D2834" t="s">
        <v>32</v>
      </c>
      <c r="E2834" t="s">
        <v>27</v>
      </c>
      <c r="G2834" s="30">
        <v>5</v>
      </c>
      <c r="H2834" t="s">
        <v>317</v>
      </c>
      <c r="J2834" t="s">
        <v>15</v>
      </c>
      <c r="K2834" t="s">
        <v>307</v>
      </c>
      <c r="L2834" s="26">
        <v>2682065</v>
      </c>
      <c r="M2834">
        <v>229</v>
      </c>
    </row>
    <row r="2835" spans="1:13" x14ac:dyDescent="0.25">
      <c r="A2835" t="s">
        <v>172</v>
      </c>
      <c r="B2835" s="25">
        <v>45485</v>
      </c>
      <c r="C2835" t="s">
        <v>257</v>
      </c>
      <c r="D2835" t="s">
        <v>32</v>
      </c>
      <c r="E2835" t="s">
        <v>27</v>
      </c>
      <c r="F2835" t="s">
        <v>258</v>
      </c>
      <c r="G2835" s="30">
        <v>5.0999999999999996</v>
      </c>
      <c r="H2835" t="s">
        <v>318</v>
      </c>
      <c r="I2835">
        <v>5.0999999999999996</v>
      </c>
      <c r="J2835" t="s">
        <v>228</v>
      </c>
      <c r="K2835" t="s">
        <v>314</v>
      </c>
      <c r="L2835" s="26">
        <v>351600</v>
      </c>
      <c r="M2835">
        <v>1</v>
      </c>
    </row>
    <row r="2836" spans="1:13" x14ac:dyDescent="0.25">
      <c r="A2836" t="s">
        <v>217</v>
      </c>
      <c r="B2836" s="25">
        <v>45595</v>
      </c>
      <c r="C2836" t="s">
        <v>257</v>
      </c>
      <c r="D2836" t="s">
        <v>32</v>
      </c>
      <c r="E2836" t="s">
        <v>27</v>
      </c>
      <c r="G2836" s="30">
        <v>5.0999999999999996</v>
      </c>
      <c r="H2836" t="s">
        <v>318</v>
      </c>
      <c r="J2836" t="s">
        <v>15</v>
      </c>
      <c r="K2836" t="s">
        <v>307</v>
      </c>
      <c r="L2836" s="26">
        <v>3400</v>
      </c>
      <c r="M2836">
        <v>2</v>
      </c>
    </row>
    <row r="2837" spans="1:13" x14ac:dyDescent="0.25">
      <c r="A2837" t="s">
        <v>83</v>
      </c>
      <c r="B2837" s="25">
        <v>45252</v>
      </c>
      <c r="C2837" t="s">
        <v>257</v>
      </c>
      <c r="D2837" t="s">
        <v>32</v>
      </c>
      <c r="E2837" t="s">
        <v>27</v>
      </c>
      <c r="G2837" s="30">
        <v>5.0999999999999996</v>
      </c>
      <c r="H2837" t="s">
        <v>318</v>
      </c>
      <c r="J2837" t="s">
        <v>15</v>
      </c>
      <c r="K2837" t="s">
        <v>307</v>
      </c>
      <c r="L2837" s="26">
        <v>5856400</v>
      </c>
      <c r="M2837">
        <v>270</v>
      </c>
    </row>
    <row r="2838" spans="1:13" x14ac:dyDescent="0.25">
      <c r="A2838" t="s">
        <v>50</v>
      </c>
      <c r="B2838" s="25">
        <v>45408</v>
      </c>
      <c r="C2838" t="s">
        <v>257</v>
      </c>
      <c r="D2838" t="s">
        <v>32</v>
      </c>
      <c r="E2838" t="s">
        <v>27</v>
      </c>
      <c r="G2838" s="30">
        <v>5.0999999999999996</v>
      </c>
      <c r="H2838" t="s">
        <v>318</v>
      </c>
      <c r="J2838" t="s">
        <v>15</v>
      </c>
      <c r="K2838" t="s">
        <v>307</v>
      </c>
      <c r="L2838" s="26">
        <v>7187500</v>
      </c>
      <c r="M2838">
        <v>596</v>
      </c>
    </row>
    <row r="2839" spans="1:13" x14ac:dyDescent="0.25">
      <c r="A2839" t="s">
        <v>175</v>
      </c>
      <c r="B2839" s="25">
        <v>45503</v>
      </c>
      <c r="C2839" t="s">
        <v>257</v>
      </c>
      <c r="D2839" t="s">
        <v>32</v>
      </c>
      <c r="E2839" t="s">
        <v>27</v>
      </c>
      <c r="G2839" s="30">
        <v>5.0999999999999996</v>
      </c>
      <c r="H2839" t="s">
        <v>318</v>
      </c>
      <c r="J2839" t="s">
        <v>15</v>
      </c>
      <c r="K2839" t="s">
        <v>307</v>
      </c>
      <c r="L2839" s="26">
        <v>1940</v>
      </c>
      <c r="M2839">
        <v>3</v>
      </c>
    </row>
    <row r="2840" spans="1:13" x14ac:dyDescent="0.25">
      <c r="A2840" t="s">
        <v>104</v>
      </c>
      <c r="B2840" s="25">
        <v>45041</v>
      </c>
      <c r="C2840" t="s">
        <v>257</v>
      </c>
      <c r="D2840" t="s">
        <v>32</v>
      </c>
      <c r="E2840" t="s">
        <v>27</v>
      </c>
      <c r="F2840" t="s">
        <v>258</v>
      </c>
      <c r="G2840" s="30">
        <v>5.0999999999999996</v>
      </c>
      <c r="H2840" t="s">
        <v>318</v>
      </c>
      <c r="J2840" t="s">
        <v>15</v>
      </c>
      <c r="K2840" t="s">
        <v>307</v>
      </c>
      <c r="L2840" s="26">
        <v>927614.4</v>
      </c>
      <c r="M2840">
        <v>10</v>
      </c>
    </row>
    <row r="2841" spans="1:13" x14ac:dyDescent="0.25">
      <c r="A2841" t="s">
        <v>211</v>
      </c>
      <c r="B2841" s="25">
        <v>45582</v>
      </c>
      <c r="C2841" t="s">
        <v>257</v>
      </c>
      <c r="D2841" t="s">
        <v>32</v>
      </c>
      <c r="E2841" t="s">
        <v>27</v>
      </c>
      <c r="F2841" t="s">
        <v>258</v>
      </c>
      <c r="G2841" s="30">
        <v>5.0999999999999996</v>
      </c>
      <c r="H2841" t="s">
        <v>318</v>
      </c>
      <c r="J2841" t="s">
        <v>15</v>
      </c>
      <c r="K2841" t="s">
        <v>307</v>
      </c>
      <c r="L2841" s="26">
        <v>21197400</v>
      </c>
      <c r="M2841">
        <v>196</v>
      </c>
    </row>
    <row r="2842" spans="1:13" x14ac:dyDescent="0.25">
      <c r="A2842" t="s">
        <v>80</v>
      </c>
      <c r="B2842" s="25">
        <v>45260</v>
      </c>
      <c r="C2842" t="s">
        <v>257</v>
      </c>
      <c r="D2842" t="s">
        <v>32</v>
      </c>
      <c r="E2842" t="s">
        <v>27</v>
      </c>
      <c r="F2842" t="s">
        <v>258</v>
      </c>
      <c r="G2842" s="30">
        <v>5.0999999999999996</v>
      </c>
      <c r="H2842" t="s">
        <v>318</v>
      </c>
      <c r="J2842" t="s">
        <v>15</v>
      </c>
      <c r="K2842" t="s">
        <v>307</v>
      </c>
      <c r="L2842" s="26">
        <v>11578500</v>
      </c>
      <c r="M2842">
        <v>51</v>
      </c>
    </row>
    <row r="2843" spans="1:13" x14ac:dyDescent="0.25">
      <c r="A2843" t="s">
        <v>77</v>
      </c>
      <c r="B2843" s="25">
        <v>45267</v>
      </c>
      <c r="C2843" t="s">
        <v>257</v>
      </c>
      <c r="D2843" t="s">
        <v>32</v>
      </c>
      <c r="E2843" t="s">
        <v>27</v>
      </c>
      <c r="F2843" t="s">
        <v>258</v>
      </c>
      <c r="G2843" s="30">
        <v>5.0999999999999996</v>
      </c>
      <c r="H2843" t="s">
        <v>318</v>
      </c>
      <c r="J2843" t="s">
        <v>15</v>
      </c>
      <c r="K2843" t="s">
        <v>307</v>
      </c>
      <c r="L2843" s="26">
        <v>4233600</v>
      </c>
      <c r="M2843">
        <v>29</v>
      </c>
    </row>
    <row r="2844" spans="1:13" x14ac:dyDescent="0.25">
      <c r="A2844" t="s">
        <v>54</v>
      </c>
      <c r="B2844" s="25">
        <v>45401</v>
      </c>
      <c r="C2844" t="s">
        <v>257</v>
      </c>
      <c r="D2844" t="s">
        <v>32</v>
      </c>
      <c r="E2844" t="s">
        <v>27</v>
      </c>
      <c r="G2844" s="30">
        <v>5.0999999999999996</v>
      </c>
      <c r="H2844" t="s">
        <v>318</v>
      </c>
      <c r="J2844" t="s">
        <v>15</v>
      </c>
      <c r="K2844" t="s">
        <v>307</v>
      </c>
      <c r="L2844" s="26">
        <v>4004880</v>
      </c>
      <c r="M2844">
        <v>236</v>
      </c>
    </row>
    <row r="2845" spans="1:13" x14ac:dyDescent="0.25">
      <c r="A2845" t="s">
        <v>92</v>
      </c>
      <c r="B2845" s="25">
        <v>45198</v>
      </c>
      <c r="C2845" t="s">
        <v>257</v>
      </c>
      <c r="D2845" t="s">
        <v>32</v>
      </c>
      <c r="E2845" t="s">
        <v>27</v>
      </c>
      <c r="F2845" t="s">
        <v>258</v>
      </c>
      <c r="G2845" s="30">
        <v>5.0999999999999996</v>
      </c>
      <c r="H2845" t="s">
        <v>318</v>
      </c>
      <c r="J2845" t="s">
        <v>15</v>
      </c>
      <c r="K2845" t="s">
        <v>307</v>
      </c>
      <c r="L2845" s="26">
        <v>29632910.399999999</v>
      </c>
      <c r="M2845">
        <v>92</v>
      </c>
    </row>
    <row r="2846" spans="1:13" x14ac:dyDescent="0.25">
      <c r="A2846" t="s">
        <v>69</v>
      </c>
      <c r="B2846" s="25">
        <v>45328</v>
      </c>
      <c r="C2846" t="s">
        <v>257</v>
      </c>
      <c r="D2846" t="s">
        <v>32</v>
      </c>
      <c r="E2846" t="s">
        <v>27</v>
      </c>
      <c r="F2846" t="s">
        <v>258</v>
      </c>
      <c r="G2846" s="30">
        <v>5.0999999999999996</v>
      </c>
      <c r="H2846" t="s">
        <v>318</v>
      </c>
      <c r="J2846" t="s">
        <v>15</v>
      </c>
      <c r="K2846" t="s">
        <v>307</v>
      </c>
      <c r="L2846" s="26">
        <v>10161690</v>
      </c>
      <c r="M2846">
        <v>144</v>
      </c>
    </row>
    <row r="2847" spans="1:13" x14ac:dyDescent="0.25">
      <c r="A2847" t="s">
        <v>83</v>
      </c>
      <c r="B2847" s="25">
        <v>45468</v>
      </c>
      <c r="C2847" t="s">
        <v>257</v>
      </c>
      <c r="D2847" t="s">
        <v>32</v>
      </c>
      <c r="E2847" t="s">
        <v>27</v>
      </c>
      <c r="F2847" t="s">
        <v>258</v>
      </c>
      <c r="G2847" s="30">
        <v>5.0999999999999996</v>
      </c>
      <c r="H2847" t="s">
        <v>318</v>
      </c>
      <c r="J2847" t="s">
        <v>15</v>
      </c>
      <c r="K2847" t="s">
        <v>307</v>
      </c>
      <c r="L2847" s="26">
        <v>17865360</v>
      </c>
      <c r="M2847">
        <v>53</v>
      </c>
    </row>
    <row r="2848" spans="1:13" x14ac:dyDescent="0.25">
      <c r="A2848" t="s">
        <v>54</v>
      </c>
      <c r="B2848" s="25">
        <v>45212</v>
      </c>
      <c r="C2848" t="s">
        <v>257</v>
      </c>
      <c r="D2848" t="s">
        <v>32</v>
      </c>
      <c r="E2848" t="s">
        <v>27</v>
      </c>
      <c r="G2848" s="30">
        <v>5.0999999999999996</v>
      </c>
      <c r="H2848" t="s">
        <v>318</v>
      </c>
      <c r="J2848" t="s">
        <v>15</v>
      </c>
      <c r="K2848" t="s">
        <v>307</v>
      </c>
      <c r="L2848" s="26">
        <v>2097234</v>
      </c>
      <c r="M2848">
        <v>454</v>
      </c>
    </row>
    <row r="2849" spans="1:13" x14ac:dyDescent="0.25">
      <c r="A2849" t="s">
        <v>60</v>
      </c>
      <c r="B2849" s="25">
        <v>45380</v>
      </c>
      <c r="C2849" t="s">
        <v>257</v>
      </c>
      <c r="D2849" t="s">
        <v>32</v>
      </c>
      <c r="E2849" t="s">
        <v>27</v>
      </c>
      <c r="G2849" s="30">
        <v>5.0999999999999996</v>
      </c>
      <c r="H2849" t="s">
        <v>318</v>
      </c>
      <c r="J2849" t="s">
        <v>15</v>
      </c>
      <c r="K2849" t="s">
        <v>307</v>
      </c>
      <c r="L2849" s="26">
        <v>3761625</v>
      </c>
      <c r="M2849">
        <v>404</v>
      </c>
    </row>
    <row r="2850" spans="1:13" x14ac:dyDescent="0.25">
      <c r="A2850" t="s">
        <v>104</v>
      </c>
      <c r="B2850" s="25">
        <v>45041</v>
      </c>
      <c r="C2850" t="s">
        <v>257</v>
      </c>
      <c r="D2850" t="s">
        <v>32</v>
      </c>
      <c r="E2850" t="s">
        <v>27</v>
      </c>
      <c r="G2850" s="30">
        <v>5.0999999999999996</v>
      </c>
      <c r="H2850" t="s">
        <v>318</v>
      </c>
      <c r="J2850" t="s">
        <v>15</v>
      </c>
      <c r="K2850" t="s">
        <v>307</v>
      </c>
      <c r="L2850" s="26">
        <v>284649.59999999998</v>
      </c>
      <c r="M2850">
        <v>8</v>
      </c>
    </row>
    <row r="2851" spans="1:13" x14ac:dyDescent="0.25">
      <c r="A2851" t="s">
        <v>30</v>
      </c>
      <c r="B2851" s="25">
        <v>45447</v>
      </c>
      <c r="C2851" t="s">
        <v>257</v>
      </c>
      <c r="D2851" t="s">
        <v>32</v>
      </c>
      <c r="E2851" t="s">
        <v>27</v>
      </c>
      <c r="F2851" t="s">
        <v>258</v>
      </c>
      <c r="G2851" s="30">
        <v>5.0999999999999996</v>
      </c>
      <c r="H2851" t="s">
        <v>318</v>
      </c>
      <c r="J2851" t="s">
        <v>15</v>
      </c>
      <c r="K2851" t="s">
        <v>307</v>
      </c>
      <c r="L2851" s="26">
        <v>10945800</v>
      </c>
      <c r="M2851">
        <v>93</v>
      </c>
    </row>
    <row r="2852" spans="1:13" x14ac:dyDescent="0.25">
      <c r="A2852" t="s">
        <v>72</v>
      </c>
      <c r="B2852" s="25">
        <v>45288</v>
      </c>
      <c r="C2852" t="s">
        <v>257</v>
      </c>
      <c r="D2852" t="s">
        <v>32</v>
      </c>
      <c r="E2852" t="s">
        <v>27</v>
      </c>
      <c r="G2852" s="30">
        <v>5.0999999999999996</v>
      </c>
      <c r="H2852" t="s">
        <v>318</v>
      </c>
      <c r="J2852" t="s">
        <v>15</v>
      </c>
      <c r="K2852" t="s">
        <v>307</v>
      </c>
      <c r="L2852" s="26">
        <v>520000</v>
      </c>
      <c r="M2852">
        <v>17</v>
      </c>
    </row>
    <row r="2853" spans="1:13" x14ac:dyDescent="0.25">
      <c r="A2853" t="s">
        <v>86</v>
      </c>
      <c r="B2853" s="25">
        <v>45251</v>
      </c>
      <c r="C2853" t="s">
        <v>257</v>
      </c>
      <c r="D2853" t="s">
        <v>32</v>
      </c>
      <c r="E2853" t="s">
        <v>27</v>
      </c>
      <c r="F2853" t="s">
        <v>258</v>
      </c>
      <c r="G2853" s="30">
        <v>5.0999999999999996</v>
      </c>
      <c r="H2853" t="s">
        <v>318</v>
      </c>
      <c r="J2853" t="s">
        <v>15</v>
      </c>
      <c r="K2853" t="s">
        <v>307</v>
      </c>
      <c r="L2853" s="26">
        <v>1740000</v>
      </c>
      <c r="M2853">
        <v>29</v>
      </c>
    </row>
    <row r="2854" spans="1:13" x14ac:dyDescent="0.25">
      <c r="A2854" t="s">
        <v>66</v>
      </c>
      <c r="B2854" s="25">
        <v>45335</v>
      </c>
      <c r="C2854" t="s">
        <v>257</v>
      </c>
      <c r="D2854" t="s">
        <v>32</v>
      </c>
      <c r="E2854" t="s">
        <v>27</v>
      </c>
      <c r="F2854" t="s">
        <v>258</v>
      </c>
      <c r="G2854" s="30">
        <v>5.0999999999999996</v>
      </c>
      <c r="H2854" t="s">
        <v>318</v>
      </c>
      <c r="J2854" t="s">
        <v>15</v>
      </c>
      <c r="K2854" t="s">
        <v>307</v>
      </c>
      <c r="L2854" s="26">
        <v>10899000</v>
      </c>
      <c r="M2854">
        <v>437</v>
      </c>
    </row>
    <row r="2855" spans="1:13" x14ac:dyDescent="0.25">
      <c r="A2855" t="s">
        <v>63</v>
      </c>
      <c r="B2855" s="25">
        <v>45344</v>
      </c>
      <c r="C2855" t="s">
        <v>257</v>
      </c>
      <c r="D2855" t="s">
        <v>32</v>
      </c>
      <c r="E2855" t="s">
        <v>27</v>
      </c>
      <c r="F2855" t="s">
        <v>258</v>
      </c>
      <c r="G2855" s="30">
        <v>5.0999999999999996</v>
      </c>
      <c r="H2855" t="s">
        <v>318</v>
      </c>
      <c r="J2855" t="s">
        <v>15</v>
      </c>
      <c r="K2855" t="s">
        <v>307</v>
      </c>
      <c r="L2855" s="26">
        <v>2813900</v>
      </c>
      <c r="M2855">
        <v>32</v>
      </c>
    </row>
    <row r="2856" spans="1:13" x14ac:dyDescent="0.25">
      <c r="A2856" t="s">
        <v>101</v>
      </c>
      <c r="B2856" s="25">
        <v>45079</v>
      </c>
      <c r="C2856" t="s">
        <v>257</v>
      </c>
      <c r="D2856" t="s">
        <v>32</v>
      </c>
      <c r="E2856" t="s">
        <v>27</v>
      </c>
      <c r="F2856" t="s">
        <v>258</v>
      </c>
      <c r="G2856" s="30">
        <v>5.0999999999999996</v>
      </c>
      <c r="H2856" t="s">
        <v>318</v>
      </c>
      <c r="J2856" t="s">
        <v>15</v>
      </c>
      <c r="K2856" t="s">
        <v>307</v>
      </c>
      <c r="L2856" s="26">
        <v>60142.5</v>
      </c>
      <c r="M2856">
        <v>3</v>
      </c>
    </row>
    <row r="2857" spans="1:13" x14ac:dyDescent="0.25">
      <c r="A2857" t="s">
        <v>89</v>
      </c>
      <c r="B2857" s="25">
        <v>45232</v>
      </c>
      <c r="C2857" t="s">
        <v>257</v>
      </c>
      <c r="D2857" t="s">
        <v>32</v>
      </c>
      <c r="E2857" t="s">
        <v>27</v>
      </c>
      <c r="F2857" t="s">
        <v>258</v>
      </c>
      <c r="G2857" s="30">
        <v>5.0999999999999996</v>
      </c>
      <c r="H2857" t="s">
        <v>318</v>
      </c>
      <c r="J2857" t="s">
        <v>15</v>
      </c>
      <c r="K2857" t="s">
        <v>307</v>
      </c>
      <c r="L2857" s="26">
        <v>22982400</v>
      </c>
      <c r="M2857">
        <v>183</v>
      </c>
    </row>
    <row r="2858" spans="1:13" x14ac:dyDescent="0.25">
      <c r="A2858" t="s">
        <v>164</v>
      </c>
      <c r="B2858" s="25">
        <v>45478</v>
      </c>
      <c r="C2858" t="s">
        <v>257</v>
      </c>
      <c r="D2858" t="s">
        <v>32</v>
      </c>
      <c r="E2858" t="s">
        <v>27</v>
      </c>
      <c r="G2858" s="30">
        <v>5.0999999999999996</v>
      </c>
      <c r="H2858" t="s">
        <v>318</v>
      </c>
      <c r="J2858" t="s">
        <v>15</v>
      </c>
      <c r="K2858" t="s">
        <v>307</v>
      </c>
      <c r="L2858" s="26">
        <v>1154600</v>
      </c>
      <c r="M2858">
        <v>235</v>
      </c>
    </row>
    <row r="2859" spans="1:13" x14ac:dyDescent="0.25">
      <c r="A2859" t="s">
        <v>83</v>
      </c>
      <c r="B2859" s="25">
        <v>45252</v>
      </c>
      <c r="C2859" t="s">
        <v>257</v>
      </c>
      <c r="D2859" t="s">
        <v>32</v>
      </c>
      <c r="E2859" t="s">
        <v>27</v>
      </c>
      <c r="F2859" t="s">
        <v>258</v>
      </c>
      <c r="G2859" s="30">
        <v>5.0999999999999996</v>
      </c>
      <c r="H2859" t="s">
        <v>318</v>
      </c>
      <c r="J2859" t="s">
        <v>15</v>
      </c>
      <c r="K2859" t="s">
        <v>307</v>
      </c>
      <c r="L2859" s="26">
        <v>31188300</v>
      </c>
      <c r="M2859">
        <v>183</v>
      </c>
    </row>
    <row r="2860" spans="1:13" x14ac:dyDescent="0.25">
      <c r="A2860" t="s">
        <v>172</v>
      </c>
      <c r="B2860" s="25">
        <v>45485</v>
      </c>
      <c r="C2860" t="s">
        <v>257</v>
      </c>
      <c r="D2860" t="s">
        <v>32</v>
      </c>
      <c r="E2860" t="s">
        <v>27</v>
      </c>
      <c r="G2860" s="30">
        <v>5.0999999999999996</v>
      </c>
      <c r="H2860" t="s">
        <v>318</v>
      </c>
      <c r="J2860" t="s">
        <v>15</v>
      </c>
      <c r="K2860" t="s">
        <v>307</v>
      </c>
      <c r="L2860" s="26">
        <v>282400</v>
      </c>
      <c r="M2860">
        <v>41</v>
      </c>
    </row>
    <row r="2861" spans="1:13" x14ac:dyDescent="0.25">
      <c r="A2861" t="s">
        <v>69</v>
      </c>
      <c r="B2861" s="25">
        <v>45328</v>
      </c>
      <c r="C2861" t="s">
        <v>257</v>
      </c>
      <c r="D2861" t="s">
        <v>32</v>
      </c>
      <c r="E2861" t="s">
        <v>27</v>
      </c>
      <c r="G2861" s="30">
        <v>5.0999999999999996</v>
      </c>
      <c r="H2861" t="s">
        <v>318</v>
      </c>
      <c r="J2861" t="s">
        <v>15</v>
      </c>
      <c r="K2861" t="s">
        <v>307</v>
      </c>
      <c r="L2861" s="26">
        <v>2917385</v>
      </c>
      <c r="M2861">
        <v>223</v>
      </c>
    </row>
    <row r="2862" spans="1:13" x14ac:dyDescent="0.25">
      <c r="A2862" t="s">
        <v>209</v>
      </c>
      <c r="B2862" s="25">
        <v>45572</v>
      </c>
      <c r="C2862" t="s">
        <v>257</v>
      </c>
      <c r="D2862" t="s">
        <v>32</v>
      </c>
      <c r="E2862" t="s">
        <v>27</v>
      </c>
      <c r="G2862" s="30">
        <v>5.0999999999999996</v>
      </c>
      <c r="H2862" t="s">
        <v>318</v>
      </c>
      <c r="J2862" t="s">
        <v>15</v>
      </c>
      <c r="K2862" t="s">
        <v>307</v>
      </c>
      <c r="L2862" s="26">
        <v>67625</v>
      </c>
      <c r="M2862">
        <v>6</v>
      </c>
    </row>
    <row r="2863" spans="1:13" x14ac:dyDescent="0.25">
      <c r="A2863" t="s">
        <v>74</v>
      </c>
      <c r="B2863" s="25">
        <v>45275</v>
      </c>
      <c r="C2863" t="s">
        <v>257</v>
      </c>
      <c r="D2863" t="s">
        <v>32</v>
      </c>
      <c r="E2863" t="s">
        <v>27</v>
      </c>
      <c r="G2863" s="30">
        <v>5.0999999999999996</v>
      </c>
      <c r="H2863" t="s">
        <v>318</v>
      </c>
      <c r="J2863" t="s">
        <v>15</v>
      </c>
      <c r="K2863" t="s">
        <v>307</v>
      </c>
      <c r="L2863" s="26">
        <v>10491450</v>
      </c>
      <c r="M2863">
        <v>450</v>
      </c>
    </row>
    <row r="2864" spans="1:13" x14ac:dyDescent="0.25">
      <c r="A2864" t="s">
        <v>205</v>
      </c>
      <c r="B2864" s="25">
        <v>45566</v>
      </c>
      <c r="C2864" t="s">
        <v>257</v>
      </c>
      <c r="D2864" t="s">
        <v>32</v>
      </c>
      <c r="E2864" t="s">
        <v>27</v>
      </c>
      <c r="G2864" s="30">
        <v>5.0999999999999996</v>
      </c>
      <c r="H2864" t="s">
        <v>318</v>
      </c>
      <c r="J2864" t="s">
        <v>15</v>
      </c>
      <c r="K2864" t="s">
        <v>307</v>
      </c>
      <c r="L2864" s="26">
        <v>261725</v>
      </c>
      <c r="M2864">
        <v>106</v>
      </c>
    </row>
    <row r="2865" spans="1:13" x14ac:dyDescent="0.25">
      <c r="A2865" t="s">
        <v>86</v>
      </c>
      <c r="B2865" s="25">
        <v>45251</v>
      </c>
      <c r="C2865" t="s">
        <v>257</v>
      </c>
      <c r="D2865" t="s">
        <v>32</v>
      </c>
      <c r="E2865" t="s">
        <v>27</v>
      </c>
      <c r="G2865" s="30">
        <v>5.0999999999999996</v>
      </c>
      <c r="H2865" t="s">
        <v>318</v>
      </c>
      <c r="J2865" t="s">
        <v>15</v>
      </c>
      <c r="K2865" t="s">
        <v>307</v>
      </c>
      <c r="L2865" s="26">
        <v>1950500</v>
      </c>
      <c r="M2865">
        <v>78</v>
      </c>
    </row>
    <row r="2866" spans="1:13" x14ac:dyDescent="0.25">
      <c r="A2866" t="s">
        <v>50</v>
      </c>
      <c r="B2866" s="25">
        <v>45408</v>
      </c>
      <c r="C2866" t="s">
        <v>257</v>
      </c>
      <c r="D2866" t="s">
        <v>32</v>
      </c>
      <c r="E2866" t="s">
        <v>27</v>
      </c>
      <c r="F2866" t="s">
        <v>258</v>
      </c>
      <c r="G2866" s="30">
        <v>5.0999999999999996</v>
      </c>
      <c r="H2866" t="s">
        <v>318</v>
      </c>
      <c r="J2866" t="s">
        <v>15</v>
      </c>
      <c r="K2866" t="s">
        <v>307</v>
      </c>
      <c r="L2866" s="26">
        <v>33540000</v>
      </c>
      <c r="M2866">
        <v>493</v>
      </c>
    </row>
    <row r="2867" spans="1:13" x14ac:dyDescent="0.25">
      <c r="A2867" t="s">
        <v>89</v>
      </c>
      <c r="B2867" s="25">
        <v>45232</v>
      </c>
      <c r="C2867" t="s">
        <v>257</v>
      </c>
      <c r="D2867" t="s">
        <v>32</v>
      </c>
      <c r="E2867" t="s">
        <v>27</v>
      </c>
      <c r="G2867" s="30">
        <v>5.0999999999999996</v>
      </c>
      <c r="H2867" t="s">
        <v>318</v>
      </c>
      <c r="J2867" t="s">
        <v>15</v>
      </c>
      <c r="K2867" t="s">
        <v>307</v>
      </c>
      <c r="L2867" s="26">
        <v>5526225</v>
      </c>
      <c r="M2867">
        <v>252</v>
      </c>
    </row>
    <row r="2868" spans="1:13" x14ac:dyDescent="0.25">
      <c r="A2868" t="s">
        <v>205</v>
      </c>
      <c r="B2868" s="25">
        <v>45566</v>
      </c>
      <c r="C2868" t="s">
        <v>257</v>
      </c>
      <c r="D2868" t="s">
        <v>32</v>
      </c>
      <c r="E2868" t="s">
        <v>27</v>
      </c>
      <c r="F2868" t="s">
        <v>258</v>
      </c>
      <c r="G2868" s="30">
        <v>5.0999999999999996</v>
      </c>
      <c r="H2868" t="s">
        <v>318</v>
      </c>
      <c r="J2868" t="s">
        <v>15</v>
      </c>
      <c r="K2868" t="s">
        <v>307</v>
      </c>
      <c r="L2868" s="26">
        <v>10908660</v>
      </c>
      <c r="M2868">
        <v>119</v>
      </c>
    </row>
    <row r="2869" spans="1:13" x14ac:dyDescent="0.25">
      <c r="A2869" t="s">
        <v>77</v>
      </c>
      <c r="B2869" s="25">
        <v>45267</v>
      </c>
      <c r="C2869" t="s">
        <v>257</v>
      </c>
      <c r="D2869" t="s">
        <v>32</v>
      </c>
      <c r="E2869" t="s">
        <v>27</v>
      </c>
      <c r="G2869" s="30">
        <v>5.0999999999999996</v>
      </c>
      <c r="H2869" t="s">
        <v>318</v>
      </c>
      <c r="J2869" t="s">
        <v>15</v>
      </c>
      <c r="K2869" t="s">
        <v>307</v>
      </c>
      <c r="L2869" s="26">
        <v>1425200</v>
      </c>
      <c r="M2869">
        <v>47</v>
      </c>
    </row>
    <row r="2870" spans="1:13" x14ac:dyDescent="0.25">
      <c r="A2870" t="s">
        <v>209</v>
      </c>
      <c r="B2870" s="25">
        <v>45572</v>
      </c>
      <c r="C2870" t="s">
        <v>257</v>
      </c>
      <c r="D2870" t="s">
        <v>32</v>
      </c>
      <c r="E2870" t="s">
        <v>27</v>
      </c>
      <c r="F2870" t="s">
        <v>258</v>
      </c>
      <c r="G2870" s="30">
        <v>5.0999999999999996</v>
      </c>
      <c r="H2870" t="s">
        <v>318</v>
      </c>
      <c r="J2870" t="s">
        <v>15</v>
      </c>
      <c r="K2870" t="s">
        <v>307</v>
      </c>
      <c r="L2870" s="26">
        <v>3440000</v>
      </c>
      <c r="M2870">
        <v>13</v>
      </c>
    </row>
    <row r="2871" spans="1:13" x14ac:dyDescent="0.25">
      <c r="A2871" t="s">
        <v>217</v>
      </c>
      <c r="B2871" s="25">
        <v>45595</v>
      </c>
      <c r="C2871" t="s">
        <v>257</v>
      </c>
      <c r="D2871" t="s">
        <v>32</v>
      </c>
      <c r="E2871" t="s">
        <v>27</v>
      </c>
      <c r="F2871" t="s">
        <v>258</v>
      </c>
      <c r="G2871" s="30">
        <v>5.0999999999999996</v>
      </c>
      <c r="H2871" t="s">
        <v>318</v>
      </c>
      <c r="J2871" t="s">
        <v>15</v>
      </c>
      <c r="K2871" t="s">
        <v>307</v>
      </c>
      <c r="L2871" s="26">
        <v>235025</v>
      </c>
      <c r="M2871">
        <v>2</v>
      </c>
    </row>
    <row r="2872" spans="1:13" x14ac:dyDescent="0.25">
      <c r="A2872" t="s">
        <v>175</v>
      </c>
      <c r="B2872" s="25">
        <v>45503</v>
      </c>
      <c r="C2872" t="s">
        <v>257</v>
      </c>
      <c r="D2872" t="s">
        <v>32</v>
      </c>
      <c r="E2872" t="s">
        <v>27</v>
      </c>
      <c r="F2872" t="s">
        <v>258</v>
      </c>
      <c r="G2872" s="30">
        <v>5.0999999999999996</v>
      </c>
      <c r="H2872" t="s">
        <v>318</v>
      </c>
      <c r="J2872" t="s">
        <v>15</v>
      </c>
      <c r="K2872" t="s">
        <v>307</v>
      </c>
      <c r="L2872" s="26">
        <v>1067</v>
      </c>
      <c r="M2872">
        <v>2</v>
      </c>
    </row>
    <row r="2873" spans="1:13" x14ac:dyDescent="0.25">
      <c r="A2873" t="s">
        <v>54</v>
      </c>
      <c r="B2873" s="25">
        <v>45401</v>
      </c>
      <c r="C2873" t="s">
        <v>257</v>
      </c>
      <c r="D2873" t="s">
        <v>32</v>
      </c>
      <c r="E2873" t="s">
        <v>27</v>
      </c>
      <c r="F2873" t="s">
        <v>258</v>
      </c>
      <c r="G2873" s="30">
        <v>5.0999999999999996</v>
      </c>
      <c r="H2873" t="s">
        <v>318</v>
      </c>
      <c r="J2873" t="s">
        <v>15</v>
      </c>
      <c r="K2873" t="s">
        <v>307</v>
      </c>
      <c r="L2873" s="26">
        <v>17990880</v>
      </c>
      <c r="M2873">
        <v>182</v>
      </c>
    </row>
    <row r="2874" spans="1:13" x14ac:dyDescent="0.25">
      <c r="A2874" t="s">
        <v>66</v>
      </c>
      <c r="B2874" s="25">
        <v>45335</v>
      </c>
      <c r="C2874" t="s">
        <v>257</v>
      </c>
      <c r="D2874" t="s">
        <v>32</v>
      </c>
      <c r="E2874" t="s">
        <v>27</v>
      </c>
      <c r="G2874" s="30">
        <v>5.0999999999999996</v>
      </c>
      <c r="H2874" t="s">
        <v>318</v>
      </c>
      <c r="J2874" t="s">
        <v>15</v>
      </c>
      <c r="K2874" t="s">
        <v>307</v>
      </c>
      <c r="L2874" s="26">
        <v>3987000</v>
      </c>
      <c r="M2874">
        <v>456</v>
      </c>
    </row>
    <row r="2875" spans="1:13" x14ac:dyDescent="0.25">
      <c r="A2875" t="s">
        <v>57</v>
      </c>
      <c r="B2875" s="25">
        <v>45394</v>
      </c>
      <c r="C2875" t="s">
        <v>257</v>
      </c>
      <c r="D2875" t="s">
        <v>32</v>
      </c>
      <c r="E2875" t="s">
        <v>27</v>
      </c>
      <c r="F2875" t="s">
        <v>258</v>
      </c>
      <c r="G2875" s="30">
        <v>5.0999999999999996</v>
      </c>
      <c r="H2875" t="s">
        <v>318</v>
      </c>
      <c r="J2875" t="s">
        <v>15</v>
      </c>
      <c r="K2875" t="s">
        <v>307</v>
      </c>
      <c r="L2875" s="26">
        <v>10464550</v>
      </c>
      <c r="M2875">
        <v>173</v>
      </c>
    </row>
    <row r="2876" spans="1:13" x14ac:dyDescent="0.25">
      <c r="A2876" t="s">
        <v>92</v>
      </c>
      <c r="B2876" s="25">
        <v>45198</v>
      </c>
      <c r="C2876" t="s">
        <v>257</v>
      </c>
      <c r="D2876" t="s">
        <v>32</v>
      </c>
      <c r="E2876" t="s">
        <v>27</v>
      </c>
      <c r="G2876" s="30">
        <v>5.0999999999999996</v>
      </c>
      <c r="H2876" t="s">
        <v>318</v>
      </c>
      <c r="J2876" t="s">
        <v>15</v>
      </c>
      <c r="K2876" t="s">
        <v>307</v>
      </c>
      <c r="L2876" s="26">
        <v>2860012.8</v>
      </c>
      <c r="M2876">
        <v>123</v>
      </c>
    </row>
    <row r="2877" spans="1:13" x14ac:dyDescent="0.25">
      <c r="A2877" t="s">
        <v>54</v>
      </c>
      <c r="B2877" s="25">
        <v>45212</v>
      </c>
      <c r="C2877" t="s">
        <v>257</v>
      </c>
      <c r="D2877" t="s">
        <v>32</v>
      </c>
      <c r="E2877" t="s">
        <v>27</v>
      </c>
      <c r="F2877" t="s">
        <v>258</v>
      </c>
      <c r="G2877" s="30">
        <v>5.0999999999999996</v>
      </c>
      <c r="H2877" t="s">
        <v>318</v>
      </c>
      <c r="J2877" t="s">
        <v>15</v>
      </c>
      <c r="K2877" t="s">
        <v>307</v>
      </c>
      <c r="L2877" s="26">
        <v>10652004</v>
      </c>
      <c r="M2877">
        <v>380</v>
      </c>
    </row>
    <row r="2878" spans="1:13" x14ac:dyDescent="0.25">
      <c r="A2878" t="s">
        <v>60</v>
      </c>
      <c r="B2878" s="25">
        <v>45380</v>
      </c>
      <c r="C2878" t="s">
        <v>257</v>
      </c>
      <c r="D2878" t="s">
        <v>32</v>
      </c>
      <c r="E2878" t="s">
        <v>27</v>
      </c>
      <c r="F2878" t="s">
        <v>258</v>
      </c>
      <c r="G2878" s="30">
        <v>5.0999999999999996</v>
      </c>
      <c r="H2878" t="s">
        <v>318</v>
      </c>
      <c r="J2878" t="s">
        <v>15</v>
      </c>
      <c r="K2878" t="s">
        <v>307</v>
      </c>
      <c r="L2878" s="26">
        <v>22398250</v>
      </c>
      <c r="M2878">
        <v>368</v>
      </c>
    </row>
    <row r="2879" spans="1:13" x14ac:dyDescent="0.25">
      <c r="A2879" t="s">
        <v>101</v>
      </c>
      <c r="B2879" s="25">
        <v>45079</v>
      </c>
      <c r="C2879" t="s">
        <v>257</v>
      </c>
      <c r="D2879" t="s">
        <v>32</v>
      </c>
      <c r="E2879" t="s">
        <v>27</v>
      </c>
      <c r="G2879" s="30">
        <v>5.0999999999999996</v>
      </c>
      <c r="H2879" t="s">
        <v>318</v>
      </c>
      <c r="J2879" t="s">
        <v>15</v>
      </c>
      <c r="K2879" t="s">
        <v>307</v>
      </c>
      <c r="L2879" s="26">
        <v>15491.25</v>
      </c>
      <c r="M2879">
        <v>3</v>
      </c>
    </row>
    <row r="2880" spans="1:13" x14ac:dyDescent="0.25">
      <c r="A2880" t="s">
        <v>164</v>
      </c>
      <c r="B2880" s="25">
        <v>45478</v>
      </c>
      <c r="C2880" t="s">
        <v>257</v>
      </c>
      <c r="D2880" t="s">
        <v>32</v>
      </c>
      <c r="E2880" t="s">
        <v>27</v>
      </c>
      <c r="F2880" t="s">
        <v>258</v>
      </c>
      <c r="G2880" s="30">
        <v>5.0999999999999996</v>
      </c>
      <c r="H2880" t="s">
        <v>318</v>
      </c>
      <c r="J2880" t="s">
        <v>15</v>
      </c>
      <c r="K2880" t="s">
        <v>307</v>
      </c>
      <c r="L2880" s="26">
        <v>10462800</v>
      </c>
      <c r="M2880">
        <v>129</v>
      </c>
    </row>
    <row r="2881" spans="1:13" x14ac:dyDescent="0.25">
      <c r="A2881" t="s">
        <v>57</v>
      </c>
      <c r="B2881" s="25">
        <v>45394</v>
      </c>
      <c r="C2881" t="s">
        <v>257</v>
      </c>
      <c r="D2881" t="s">
        <v>32</v>
      </c>
      <c r="E2881" t="s">
        <v>27</v>
      </c>
      <c r="G2881" s="30">
        <v>5.0999999999999996</v>
      </c>
      <c r="H2881" t="s">
        <v>318</v>
      </c>
      <c r="J2881" t="s">
        <v>15</v>
      </c>
      <c r="K2881" t="s">
        <v>307</v>
      </c>
      <c r="L2881" s="26">
        <v>1666150</v>
      </c>
      <c r="M2881">
        <v>184</v>
      </c>
    </row>
    <row r="2882" spans="1:13" x14ac:dyDescent="0.25">
      <c r="A2882" t="s">
        <v>74</v>
      </c>
      <c r="B2882" s="25">
        <v>45275</v>
      </c>
      <c r="C2882" t="s">
        <v>257</v>
      </c>
      <c r="D2882" t="s">
        <v>32</v>
      </c>
      <c r="E2882" t="s">
        <v>27</v>
      </c>
      <c r="F2882" t="s">
        <v>258</v>
      </c>
      <c r="G2882" s="30">
        <v>5.0999999999999996</v>
      </c>
      <c r="H2882" t="s">
        <v>318</v>
      </c>
      <c r="J2882" t="s">
        <v>15</v>
      </c>
      <c r="K2882" t="s">
        <v>307</v>
      </c>
      <c r="L2882" s="26">
        <v>34980700</v>
      </c>
      <c r="M2882">
        <v>326</v>
      </c>
    </row>
    <row r="2883" spans="1:13" x14ac:dyDescent="0.25">
      <c r="A2883" t="s">
        <v>172</v>
      </c>
      <c r="B2883" s="25">
        <v>45485</v>
      </c>
      <c r="C2883" t="s">
        <v>257</v>
      </c>
      <c r="D2883" t="s">
        <v>32</v>
      </c>
      <c r="E2883" t="s">
        <v>27</v>
      </c>
      <c r="F2883" t="s">
        <v>258</v>
      </c>
      <c r="G2883" s="30">
        <v>5.0999999999999996</v>
      </c>
      <c r="H2883" t="s">
        <v>318</v>
      </c>
      <c r="J2883" t="s">
        <v>15</v>
      </c>
      <c r="K2883" t="s">
        <v>307</v>
      </c>
      <c r="L2883" s="26">
        <v>675600</v>
      </c>
      <c r="M2883">
        <v>29</v>
      </c>
    </row>
    <row r="2884" spans="1:13" x14ac:dyDescent="0.25">
      <c r="A2884" t="s">
        <v>72</v>
      </c>
      <c r="B2884" s="25">
        <v>45288</v>
      </c>
      <c r="C2884" t="s">
        <v>257</v>
      </c>
      <c r="D2884" t="s">
        <v>32</v>
      </c>
      <c r="E2884" t="s">
        <v>27</v>
      </c>
      <c r="F2884" t="s">
        <v>258</v>
      </c>
      <c r="G2884" s="30">
        <v>5.0999999999999996</v>
      </c>
      <c r="H2884" t="s">
        <v>318</v>
      </c>
      <c r="J2884" t="s">
        <v>15</v>
      </c>
      <c r="K2884" t="s">
        <v>307</v>
      </c>
      <c r="L2884" s="26">
        <v>952500</v>
      </c>
      <c r="M2884">
        <v>27</v>
      </c>
    </row>
    <row r="2885" spans="1:13" x14ac:dyDescent="0.25">
      <c r="A2885" t="s">
        <v>211</v>
      </c>
      <c r="B2885" s="25">
        <v>45582</v>
      </c>
      <c r="C2885" t="s">
        <v>257</v>
      </c>
      <c r="D2885" t="s">
        <v>32</v>
      </c>
      <c r="E2885" t="s">
        <v>27</v>
      </c>
      <c r="G2885" s="30">
        <v>5.0999999999999996</v>
      </c>
      <c r="H2885" t="s">
        <v>318</v>
      </c>
      <c r="J2885" t="s">
        <v>15</v>
      </c>
      <c r="K2885" t="s">
        <v>307</v>
      </c>
      <c r="L2885" s="26">
        <v>969500</v>
      </c>
      <c r="M2885">
        <v>308</v>
      </c>
    </row>
    <row r="2886" spans="1:13" x14ac:dyDescent="0.25">
      <c r="A2886" t="s">
        <v>83</v>
      </c>
      <c r="B2886" s="25">
        <v>45468</v>
      </c>
      <c r="C2886" t="s">
        <v>257</v>
      </c>
      <c r="D2886" t="s">
        <v>32</v>
      </c>
      <c r="E2886" t="s">
        <v>27</v>
      </c>
      <c r="G2886" s="30">
        <v>5.0999999999999996</v>
      </c>
      <c r="H2886" t="s">
        <v>318</v>
      </c>
      <c r="J2886" t="s">
        <v>15</v>
      </c>
      <c r="K2886" t="s">
        <v>307</v>
      </c>
      <c r="L2886" s="26">
        <v>369360</v>
      </c>
      <c r="M2886">
        <v>54</v>
      </c>
    </row>
    <row r="2887" spans="1:13" x14ac:dyDescent="0.25">
      <c r="A2887" t="s">
        <v>63</v>
      </c>
      <c r="B2887" s="25">
        <v>45344</v>
      </c>
      <c r="C2887" t="s">
        <v>257</v>
      </c>
      <c r="D2887" t="s">
        <v>32</v>
      </c>
      <c r="E2887" t="s">
        <v>27</v>
      </c>
      <c r="G2887" s="30">
        <v>5.0999999999999996</v>
      </c>
      <c r="H2887" t="s">
        <v>318</v>
      </c>
      <c r="J2887" t="s">
        <v>15</v>
      </c>
      <c r="K2887" t="s">
        <v>307</v>
      </c>
      <c r="L2887" s="26">
        <v>1235950</v>
      </c>
      <c r="M2887">
        <v>38</v>
      </c>
    </row>
    <row r="2888" spans="1:13" x14ac:dyDescent="0.25">
      <c r="A2888" t="s">
        <v>80</v>
      </c>
      <c r="B2888" s="25">
        <v>45260</v>
      </c>
      <c r="C2888" t="s">
        <v>257</v>
      </c>
      <c r="D2888" t="s">
        <v>32</v>
      </c>
      <c r="E2888" t="s">
        <v>27</v>
      </c>
      <c r="G2888" s="30">
        <v>5.0999999999999996</v>
      </c>
      <c r="H2888" t="s">
        <v>318</v>
      </c>
      <c r="J2888" t="s">
        <v>15</v>
      </c>
      <c r="K2888" t="s">
        <v>307</v>
      </c>
      <c r="L2888" s="26">
        <v>6203700</v>
      </c>
      <c r="M2888">
        <v>88</v>
      </c>
    </row>
    <row r="2889" spans="1:13" x14ac:dyDescent="0.25">
      <c r="A2889" t="s">
        <v>30</v>
      </c>
      <c r="B2889" s="25">
        <v>45447</v>
      </c>
      <c r="C2889" t="s">
        <v>257</v>
      </c>
      <c r="D2889" t="s">
        <v>32</v>
      </c>
      <c r="E2889" t="s">
        <v>27</v>
      </c>
      <c r="G2889" s="30">
        <v>5.0999999999999996</v>
      </c>
      <c r="H2889" t="s">
        <v>318</v>
      </c>
      <c r="J2889" t="s">
        <v>15</v>
      </c>
      <c r="K2889" t="s">
        <v>307</v>
      </c>
      <c r="L2889" s="26">
        <v>669000</v>
      </c>
      <c r="M2889">
        <v>108</v>
      </c>
    </row>
    <row r="2890" spans="1:13" x14ac:dyDescent="0.25">
      <c r="A2890" t="s">
        <v>164</v>
      </c>
      <c r="B2890" s="25">
        <v>45478</v>
      </c>
      <c r="C2890" t="s">
        <v>257</v>
      </c>
      <c r="D2890" t="s">
        <v>32</v>
      </c>
      <c r="E2890" t="s">
        <v>27</v>
      </c>
      <c r="F2890" t="s">
        <v>258</v>
      </c>
      <c r="G2890" s="30">
        <v>5.2</v>
      </c>
      <c r="H2890" t="s">
        <v>318</v>
      </c>
      <c r="I2890">
        <v>5.2</v>
      </c>
      <c r="J2890" t="s">
        <v>228</v>
      </c>
      <c r="K2890" t="s">
        <v>314</v>
      </c>
      <c r="L2890" s="26">
        <v>516400</v>
      </c>
      <c r="M2890">
        <v>1</v>
      </c>
    </row>
    <row r="2891" spans="1:13" x14ac:dyDescent="0.25">
      <c r="A2891" t="s">
        <v>172</v>
      </c>
      <c r="B2891" s="25">
        <v>45485</v>
      </c>
      <c r="C2891" t="s">
        <v>257</v>
      </c>
      <c r="D2891" t="s">
        <v>32</v>
      </c>
      <c r="E2891" t="s">
        <v>27</v>
      </c>
      <c r="F2891" t="s">
        <v>258</v>
      </c>
      <c r="G2891" s="30">
        <v>5.2</v>
      </c>
      <c r="H2891" t="s">
        <v>318</v>
      </c>
      <c r="I2891">
        <v>5.2</v>
      </c>
      <c r="J2891" t="s">
        <v>228</v>
      </c>
      <c r="K2891" t="s">
        <v>314</v>
      </c>
      <c r="L2891" s="26">
        <v>1618800</v>
      </c>
      <c r="M2891">
        <v>1</v>
      </c>
    </row>
    <row r="2892" spans="1:13" x14ac:dyDescent="0.25">
      <c r="A2892" t="s">
        <v>60</v>
      </c>
      <c r="B2892" s="25">
        <v>45380</v>
      </c>
      <c r="C2892" t="s">
        <v>257</v>
      </c>
      <c r="D2892" t="s">
        <v>32</v>
      </c>
      <c r="E2892" t="s">
        <v>27</v>
      </c>
      <c r="F2892" t="s">
        <v>258</v>
      </c>
      <c r="G2892" s="30">
        <v>5.2</v>
      </c>
      <c r="H2892" t="s">
        <v>318</v>
      </c>
      <c r="J2892" t="s">
        <v>15</v>
      </c>
      <c r="K2892" t="s">
        <v>307</v>
      </c>
      <c r="L2892" s="26">
        <v>22407000</v>
      </c>
      <c r="M2892">
        <v>309</v>
      </c>
    </row>
    <row r="2893" spans="1:13" x14ac:dyDescent="0.25">
      <c r="A2893" t="s">
        <v>209</v>
      </c>
      <c r="B2893" s="25">
        <v>45572</v>
      </c>
      <c r="C2893" t="s">
        <v>257</v>
      </c>
      <c r="D2893" t="s">
        <v>32</v>
      </c>
      <c r="E2893" t="s">
        <v>27</v>
      </c>
      <c r="G2893" s="30">
        <v>5.2</v>
      </c>
      <c r="H2893" t="s">
        <v>318</v>
      </c>
      <c r="J2893" t="s">
        <v>15</v>
      </c>
      <c r="K2893" t="s">
        <v>307</v>
      </c>
      <c r="L2893" s="26">
        <v>368000</v>
      </c>
      <c r="M2893">
        <v>11</v>
      </c>
    </row>
    <row r="2894" spans="1:13" x14ac:dyDescent="0.25">
      <c r="A2894" t="s">
        <v>89</v>
      </c>
      <c r="B2894" s="25">
        <v>45232</v>
      </c>
      <c r="C2894" t="s">
        <v>257</v>
      </c>
      <c r="D2894" t="s">
        <v>32</v>
      </c>
      <c r="E2894" t="s">
        <v>27</v>
      </c>
      <c r="F2894" t="s">
        <v>258</v>
      </c>
      <c r="G2894" s="30">
        <v>5.2</v>
      </c>
      <c r="H2894" t="s">
        <v>318</v>
      </c>
      <c r="J2894" t="s">
        <v>15</v>
      </c>
      <c r="K2894" t="s">
        <v>307</v>
      </c>
      <c r="L2894" s="26">
        <v>23468400</v>
      </c>
      <c r="M2894">
        <v>153</v>
      </c>
    </row>
    <row r="2895" spans="1:13" x14ac:dyDescent="0.25">
      <c r="A2895" t="s">
        <v>164</v>
      </c>
      <c r="B2895" s="25">
        <v>45478</v>
      </c>
      <c r="C2895" t="s">
        <v>257</v>
      </c>
      <c r="D2895" t="s">
        <v>32</v>
      </c>
      <c r="E2895" t="s">
        <v>27</v>
      </c>
      <c r="F2895" t="s">
        <v>258</v>
      </c>
      <c r="G2895" s="30">
        <v>5.2</v>
      </c>
      <c r="H2895" t="s">
        <v>318</v>
      </c>
      <c r="J2895" t="s">
        <v>15</v>
      </c>
      <c r="K2895" t="s">
        <v>307</v>
      </c>
      <c r="L2895" s="26">
        <v>2140400</v>
      </c>
      <c r="M2895">
        <v>88</v>
      </c>
    </row>
    <row r="2896" spans="1:13" x14ac:dyDescent="0.25">
      <c r="A2896" t="s">
        <v>172</v>
      </c>
      <c r="B2896" s="25">
        <v>45485</v>
      </c>
      <c r="C2896" t="s">
        <v>257</v>
      </c>
      <c r="D2896" t="s">
        <v>32</v>
      </c>
      <c r="E2896" t="s">
        <v>27</v>
      </c>
      <c r="F2896" t="s">
        <v>258</v>
      </c>
      <c r="G2896" s="30">
        <v>5.2</v>
      </c>
      <c r="H2896" t="s">
        <v>318</v>
      </c>
      <c r="J2896" t="s">
        <v>15</v>
      </c>
      <c r="K2896" t="s">
        <v>307</v>
      </c>
      <c r="L2896" s="26">
        <v>3480000</v>
      </c>
      <c r="M2896">
        <v>15</v>
      </c>
    </row>
    <row r="2897" spans="1:13" x14ac:dyDescent="0.25">
      <c r="A2897" t="s">
        <v>69</v>
      </c>
      <c r="B2897" s="25">
        <v>45328</v>
      </c>
      <c r="C2897" t="s">
        <v>257</v>
      </c>
      <c r="D2897" t="s">
        <v>32</v>
      </c>
      <c r="E2897" t="s">
        <v>27</v>
      </c>
      <c r="G2897" s="30">
        <v>5.2</v>
      </c>
      <c r="H2897" t="s">
        <v>318</v>
      </c>
      <c r="J2897" t="s">
        <v>15</v>
      </c>
      <c r="K2897" t="s">
        <v>307</v>
      </c>
      <c r="L2897" s="26">
        <v>4694210</v>
      </c>
      <c r="M2897">
        <v>330</v>
      </c>
    </row>
    <row r="2898" spans="1:13" x14ac:dyDescent="0.25">
      <c r="A2898" t="s">
        <v>54</v>
      </c>
      <c r="B2898" s="25">
        <v>45212</v>
      </c>
      <c r="C2898" t="s">
        <v>257</v>
      </c>
      <c r="D2898" t="s">
        <v>32</v>
      </c>
      <c r="E2898" t="s">
        <v>27</v>
      </c>
      <c r="F2898" t="s">
        <v>258</v>
      </c>
      <c r="G2898" s="30">
        <v>5.2</v>
      </c>
      <c r="H2898" t="s">
        <v>318</v>
      </c>
      <c r="J2898" t="s">
        <v>15</v>
      </c>
      <c r="K2898" t="s">
        <v>307</v>
      </c>
      <c r="L2898" s="26">
        <v>8889435</v>
      </c>
      <c r="M2898">
        <v>347</v>
      </c>
    </row>
    <row r="2899" spans="1:13" x14ac:dyDescent="0.25">
      <c r="A2899" t="s">
        <v>104</v>
      </c>
      <c r="B2899" s="25">
        <v>45041</v>
      </c>
      <c r="C2899" t="s">
        <v>257</v>
      </c>
      <c r="D2899" t="s">
        <v>32</v>
      </c>
      <c r="E2899" t="s">
        <v>27</v>
      </c>
      <c r="G2899" s="30">
        <v>5.2</v>
      </c>
      <c r="H2899" t="s">
        <v>318</v>
      </c>
      <c r="J2899" t="s">
        <v>15</v>
      </c>
      <c r="K2899" t="s">
        <v>307</v>
      </c>
      <c r="L2899" s="26">
        <v>54712.800000000003</v>
      </c>
      <c r="M2899">
        <v>4</v>
      </c>
    </row>
    <row r="2900" spans="1:13" x14ac:dyDescent="0.25">
      <c r="A2900" t="s">
        <v>50</v>
      </c>
      <c r="B2900" s="25">
        <v>45408</v>
      </c>
      <c r="C2900" t="s">
        <v>257</v>
      </c>
      <c r="D2900" t="s">
        <v>32</v>
      </c>
      <c r="E2900" t="s">
        <v>27</v>
      </c>
      <c r="G2900" s="30">
        <v>5.2</v>
      </c>
      <c r="H2900" t="s">
        <v>318</v>
      </c>
      <c r="J2900" t="s">
        <v>15</v>
      </c>
      <c r="K2900" t="s">
        <v>307</v>
      </c>
      <c r="L2900" s="26">
        <v>2655000</v>
      </c>
      <c r="M2900">
        <v>569</v>
      </c>
    </row>
    <row r="2901" spans="1:13" x14ac:dyDescent="0.25">
      <c r="A2901" t="s">
        <v>60</v>
      </c>
      <c r="B2901" s="25">
        <v>45380</v>
      </c>
      <c r="C2901" t="s">
        <v>257</v>
      </c>
      <c r="D2901" t="s">
        <v>32</v>
      </c>
      <c r="E2901" t="s">
        <v>27</v>
      </c>
      <c r="G2901" s="30">
        <v>5.2</v>
      </c>
      <c r="H2901" t="s">
        <v>318</v>
      </c>
      <c r="J2901" t="s">
        <v>15</v>
      </c>
      <c r="K2901" t="s">
        <v>307</v>
      </c>
      <c r="L2901" s="26">
        <v>2674000</v>
      </c>
      <c r="M2901">
        <v>401</v>
      </c>
    </row>
    <row r="2902" spans="1:13" x14ac:dyDescent="0.25">
      <c r="A2902" t="s">
        <v>104</v>
      </c>
      <c r="B2902" s="25">
        <v>45041</v>
      </c>
      <c r="C2902" t="s">
        <v>257</v>
      </c>
      <c r="D2902" t="s">
        <v>32</v>
      </c>
      <c r="E2902" t="s">
        <v>27</v>
      </c>
      <c r="F2902" t="s">
        <v>258</v>
      </c>
      <c r="G2902" s="30">
        <v>5.2</v>
      </c>
      <c r="H2902" t="s">
        <v>318</v>
      </c>
      <c r="J2902" t="s">
        <v>15</v>
      </c>
      <c r="K2902" t="s">
        <v>307</v>
      </c>
      <c r="L2902" s="26">
        <v>567332.4</v>
      </c>
      <c r="M2902">
        <v>10</v>
      </c>
    </row>
    <row r="2903" spans="1:13" x14ac:dyDescent="0.25">
      <c r="A2903" t="s">
        <v>175</v>
      </c>
      <c r="B2903" s="25">
        <v>45503</v>
      </c>
      <c r="C2903" t="s">
        <v>257</v>
      </c>
      <c r="D2903" t="s">
        <v>32</v>
      </c>
      <c r="E2903" t="s">
        <v>27</v>
      </c>
      <c r="G2903" s="30">
        <v>5.2</v>
      </c>
      <c r="H2903" t="s">
        <v>318</v>
      </c>
      <c r="J2903" t="s">
        <v>15</v>
      </c>
      <c r="K2903" t="s">
        <v>307</v>
      </c>
      <c r="L2903" s="26">
        <v>7566</v>
      </c>
      <c r="M2903">
        <v>4</v>
      </c>
    </row>
    <row r="2904" spans="1:13" x14ac:dyDescent="0.25">
      <c r="A2904" t="s">
        <v>217</v>
      </c>
      <c r="B2904" s="25">
        <v>45595</v>
      </c>
      <c r="C2904" t="s">
        <v>257</v>
      </c>
      <c r="D2904" t="s">
        <v>32</v>
      </c>
      <c r="E2904" t="s">
        <v>27</v>
      </c>
      <c r="F2904" t="s">
        <v>258</v>
      </c>
      <c r="G2904" s="30">
        <v>5.2</v>
      </c>
      <c r="H2904" t="s">
        <v>318</v>
      </c>
      <c r="J2904" t="s">
        <v>15</v>
      </c>
      <c r="K2904" t="s">
        <v>307</v>
      </c>
      <c r="L2904" s="26">
        <v>47175</v>
      </c>
      <c r="M2904">
        <v>2</v>
      </c>
    </row>
    <row r="2905" spans="1:13" x14ac:dyDescent="0.25">
      <c r="A2905" t="s">
        <v>80</v>
      </c>
      <c r="B2905" s="25">
        <v>45260</v>
      </c>
      <c r="C2905" t="s">
        <v>257</v>
      </c>
      <c r="D2905" t="s">
        <v>32</v>
      </c>
      <c r="E2905" t="s">
        <v>27</v>
      </c>
      <c r="G2905" s="30">
        <v>5.2</v>
      </c>
      <c r="H2905" t="s">
        <v>318</v>
      </c>
      <c r="J2905" t="s">
        <v>15</v>
      </c>
      <c r="K2905" t="s">
        <v>307</v>
      </c>
      <c r="L2905" s="26">
        <v>3951900</v>
      </c>
      <c r="M2905">
        <v>65</v>
      </c>
    </row>
    <row r="2906" spans="1:13" x14ac:dyDescent="0.25">
      <c r="A2906" t="s">
        <v>74</v>
      </c>
      <c r="B2906" s="25">
        <v>45275</v>
      </c>
      <c r="C2906" t="s">
        <v>257</v>
      </c>
      <c r="D2906" t="s">
        <v>32</v>
      </c>
      <c r="E2906" t="s">
        <v>27</v>
      </c>
      <c r="G2906" s="30">
        <v>5.2</v>
      </c>
      <c r="H2906" t="s">
        <v>318</v>
      </c>
      <c r="J2906" t="s">
        <v>15</v>
      </c>
      <c r="K2906" t="s">
        <v>307</v>
      </c>
      <c r="L2906" s="26">
        <v>19463750</v>
      </c>
      <c r="M2906">
        <v>351</v>
      </c>
    </row>
    <row r="2907" spans="1:13" x14ac:dyDescent="0.25">
      <c r="A2907" t="s">
        <v>66</v>
      </c>
      <c r="B2907" s="25">
        <v>45335</v>
      </c>
      <c r="C2907" t="s">
        <v>257</v>
      </c>
      <c r="D2907" t="s">
        <v>32</v>
      </c>
      <c r="E2907" t="s">
        <v>27</v>
      </c>
      <c r="G2907" s="30">
        <v>5.2</v>
      </c>
      <c r="H2907" t="s">
        <v>318</v>
      </c>
      <c r="J2907" t="s">
        <v>15</v>
      </c>
      <c r="K2907" t="s">
        <v>307</v>
      </c>
      <c r="L2907" s="26">
        <v>9954000</v>
      </c>
      <c r="M2907">
        <v>700</v>
      </c>
    </row>
    <row r="2908" spans="1:13" x14ac:dyDescent="0.25">
      <c r="A2908" t="s">
        <v>54</v>
      </c>
      <c r="B2908" s="25">
        <v>45212</v>
      </c>
      <c r="C2908" t="s">
        <v>257</v>
      </c>
      <c r="D2908" t="s">
        <v>32</v>
      </c>
      <c r="E2908" t="s">
        <v>27</v>
      </c>
      <c r="G2908" s="30">
        <v>5.2</v>
      </c>
      <c r="H2908" t="s">
        <v>318</v>
      </c>
      <c r="J2908" t="s">
        <v>15</v>
      </c>
      <c r="K2908" t="s">
        <v>307</v>
      </c>
      <c r="L2908" s="26">
        <v>2424573</v>
      </c>
      <c r="M2908">
        <v>383</v>
      </c>
    </row>
    <row r="2909" spans="1:13" x14ac:dyDescent="0.25">
      <c r="A2909" t="s">
        <v>72</v>
      </c>
      <c r="B2909" s="25">
        <v>45288</v>
      </c>
      <c r="C2909" t="s">
        <v>257</v>
      </c>
      <c r="D2909" t="s">
        <v>32</v>
      </c>
      <c r="E2909" t="s">
        <v>27</v>
      </c>
      <c r="G2909" s="30">
        <v>5.2</v>
      </c>
      <c r="H2909" t="s">
        <v>318</v>
      </c>
      <c r="J2909" t="s">
        <v>15</v>
      </c>
      <c r="K2909" t="s">
        <v>307</v>
      </c>
      <c r="L2909" s="26">
        <v>647250</v>
      </c>
      <c r="M2909">
        <v>16</v>
      </c>
    </row>
    <row r="2910" spans="1:13" x14ac:dyDescent="0.25">
      <c r="A2910" t="s">
        <v>66</v>
      </c>
      <c r="B2910" s="25">
        <v>45335</v>
      </c>
      <c r="C2910" t="s">
        <v>257</v>
      </c>
      <c r="D2910" t="s">
        <v>32</v>
      </c>
      <c r="E2910" t="s">
        <v>27</v>
      </c>
      <c r="F2910" t="s">
        <v>258</v>
      </c>
      <c r="G2910" s="30">
        <v>5.2</v>
      </c>
      <c r="H2910" t="s">
        <v>318</v>
      </c>
      <c r="J2910" t="s">
        <v>15</v>
      </c>
      <c r="K2910" t="s">
        <v>307</v>
      </c>
      <c r="L2910" s="26">
        <v>27184500</v>
      </c>
      <c r="M2910">
        <v>684</v>
      </c>
    </row>
    <row r="2911" spans="1:13" x14ac:dyDescent="0.25">
      <c r="A2911" t="s">
        <v>92</v>
      </c>
      <c r="B2911" s="25">
        <v>45198</v>
      </c>
      <c r="C2911" t="s">
        <v>257</v>
      </c>
      <c r="D2911" t="s">
        <v>32</v>
      </c>
      <c r="E2911" t="s">
        <v>27</v>
      </c>
      <c r="F2911" t="s">
        <v>258</v>
      </c>
      <c r="G2911" s="30">
        <v>5.2</v>
      </c>
      <c r="H2911" t="s">
        <v>318</v>
      </c>
      <c r="J2911" t="s">
        <v>15</v>
      </c>
      <c r="K2911" t="s">
        <v>307</v>
      </c>
      <c r="L2911" s="26">
        <v>12106504.800000001</v>
      </c>
      <c r="M2911">
        <v>78</v>
      </c>
    </row>
    <row r="2912" spans="1:13" x14ac:dyDescent="0.25">
      <c r="A2912" t="s">
        <v>101</v>
      </c>
      <c r="B2912" s="25">
        <v>45079</v>
      </c>
      <c r="C2912" t="s">
        <v>257</v>
      </c>
      <c r="D2912" t="s">
        <v>32</v>
      </c>
      <c r="E2912" t="s">
        <v>27</v>
      </c>
      <c r="F2912" t="s">
        <v>258</v>
      </c>
      <c r="G2912" s="30">
        <v>5.2</v>
      </c>
      <c r="H2912" t="s">
        <v>318</v>
      </c>
      <c r="J2912" t="s">
        <v>15</v>
      </c>
      <c r="K2912" t="s">
        <v>307</v>
      </c>
      <c r="L2912" s="26">
        <v>9841.5</v>
      </c>
      <c r="M2912">
        <v>1</v>
      </c>
    </row>
    <row r="2913" spans="1:13" x14ac:dyDescent="0.25">
      <c r="A2913" t="s">
        <v>50</v>
      </c>
      <c r="B2913" s="25">
        <v>45408</v>
      </c>
      <c r="C2913" t="s">
        <v>257</v>
      </c>
      <c r="D2913" t="s">
        <v>32</v>
      </c>
      <c r="E2913" t="s">
        <v>27</v>
      </c>
      <c r="F2913" t="s">
        <v>258</v>
      </c>
      <c r="G2913" s="30">
        <v>5.2</v>
      </c>
      <c r="H2913" t="s">
        <v>318</v>
      </c>
      <c r="J2913" t="s">
        <v>15</v>
      </c>
      <c r="K2913" t="s">
        <v>307</v>
      </c>
      <c r="L2913" s="26">
        <v>35325000</v>
      </c>
      <c r="M2913">
        <v>469</v>
      </c>
    </row>
    <row r="2914" spans="1:13" x14ac:dyDescent="0.25">
      <c r="A2914" t="s">
        <v>74</v>
      </c>
      <c r="B2914" s="25">
        <v>45275</v>
      </c>
      <c r="C2914" t="s">
        <v>257</v>
      </c>
      <c r="D2914" t="s">
        <v>32</v>
      </c>
      <c r="E2914" t="s">
        <v>27</v>
      </c>
      <c r="F2914" t="s">
        <v>258</v>
      </c>
      <c r="G2914" s="30">
        <v>5.2</v>
      </c>
      <c r="H2914" t="s">
        <v>318</v>
      </c>
      <c r="J2914" t="s">
        <v>15</v>
      </c>
      <c r="K2914" t="s">
        <v>307</v>
      </c>
      <c r="L2914" s="26">
        <v>32390900</v>
      </c>
      <c r="M2914">
        <v>290</v>
      </c>
    </row>
    <row r="2915" spans="1:13" x14ac:dyDescent="0.25">
      <c r="A2915" t="s">
        <v>83</v>
      </c>
      <c r="B2915" s="25">
        <v>45252</v>
      </c>
      <c r="C2915" t="s">
        <v>257</v>
      </c>
      <c r="D2915" t="s">
        <v>32</v>
      </c>
      <c r="E2915" t="s">
        <v>27</v>
      </c>
      <c r="F2915" t="s">
        <v>258</v>
      </c>
      <c r="G2915" s="30">
        <v>5.2</v>
      </c>
      <c r="H2915" t="s">
        <v>318</v>
      </c>
      <c r="J2915" t="s">
        <v>15</v>
      </c>
      <c r="K2915" t="s">
        <v>307</v>
      </c>
      <c r="L2915" s="26">
        <v>31169050</v>
      </c>
      <c r="M2915">
        <v>214</v>
      </c>
    </row>
    <row r="2916" spans="1:13" x14ac:dyDescent="0.25">
      <c r="A2916" t="s">
        <v>72</v>
      </c>
      <c r="B2916" s="25">
        <v>45288</v>
      </c>
      <c r="C2916" t="s">
        <v>257</v>
      </c>
      <c r="D2916" t="s">
        <v>32</v>
      </c>
      <c r="E2916" t="s">
        <v>27</v>
      </c>
      <c r="F2916" t="s">
        <v>258</v>
      </c>
      <c r="G2916" s="30">
        <v>5.2</v>
      </c>
      <c r="H2916" t="s">
        <v>318</v>
      </c>
      <c r="J2916" t="s">
        <v>15</v>
      </c>
      <c r="K2916" t="s">
        <v>307</v>
      </c>
      <c r="L2916" s="26">
        <v>372250</v>
      </c>
      <c r="M2916">
        <v>5</v>
      </c>
    </row>
    <row r="2917" spans="1:13" x14ac:dyDescent="0.25">
      <c r="A2917" t="s">
        <v>30</v>
      </c>
      <c r="B2917" s="25">
        <v>45447</v>
      </c>
      <c r="C2917" t="s">
        <v>257</v>
      </c>
      <c r="D2917" t="s">
        <v>32</v>
      </c>
      <c r="E2917" t="s">
        <v>27</v>
      </c>
      <c r="F2917" t="s">
        <v>258</v>
      </c>
      <c r="G2917" s="30">
        <v>5.2</v>
      </c>
      <c r="H2917" t="s">
        <v>318</v>
      </c>
      <c r="J2917" t="s">
        <v>15</v>
      </c>
      <c r="K2917" t="s">
        <v>307</v>
      </c>
      <c r="L2917" s="26">
        <v>3874200</v>
      </c>
      <c r="M2917">
        <v>105</v>
      </c>
    </row>
    <row r="2918" spans="1:13" x14ac:dyDescent="0.25">
      <c r="A2918" t="s">
        <v>54</v>
      </c>
      <c r="B2918" s="25">
        <v>45401</v>
      </c>
      <c r="C2918" t="s">
        <v>257</v>
      </c>
      <c r="D2918" t="s">
        <v>32</v>
      </c>
      <c r="E2918" t="s">
        <v>27</v>
      </c>
      <c r="F2918" t="s">
        <v>258</v>
      </c>
      <c r="G2918" s="30">
        <v>5.2</v>
      </c>
      <c r="H2918" t="s">
        <v>318</v>
      </c>
      <c r="J2918" t="s">
        <v>15</v>
      </c>
      <c r="K2918" t="s">
        <v>307</v>
      </c>
      <c r="L2918" s="26">
        <v>35363490</v>
      </c>
      <c r="M2918">
        <v>182</v>
      </c>
    </row>
    <row r="2919" spans="1:13" x14ac:dyDescent="0.25">
      <c r="A2919" t="s">
        <v>164</v>
      </c>
      <c r="B2919" s="25">
        <v>45478</v>
      </c>
      <c r="C2919" t="s">
        <v>257</v>
      </c>
      <c r="D2919" t="s">
        <v>32</v>
      </c>
      <c r="E2919" t="s">
        <v>27</v>
      </c>
      <c r="G2919" s="30">
        <v>5.2</v>
      </c>
      <c r="H2919" t="s">
        <v>318</v>
      </c>
      <c r="J2919" t="s">
        <v>15</v>
      </c>
      <c r="K2919" t="s">
        <v>307</v>
      </c>
      <c r="L2919" s="26">
        <v>1008400</v>
      </c>
      <c r="M2919">
        <v>254</v>
      </c>
    </row>
    <row r="2920" spans="1:13" x14ac:dyDescent="0.25">
      <c r="A2920" t="s">
        <v>77</v>
      </c>
      <c r="B2920" s="25">
        <v>45267</v>
      </c>
      <c r="C2920" t="s">
        <v>257</v>
      </c>
      <c r="D2920" t="s">
        <v>32</v>
      </c>
      <c r="E2920" t="s">
        <v>27</v>
      </c>
      <c r="F2920" t="s">
        <v>258</v>
      </c>
      <c r="G2920" s="30">
        <v>5.2</v>
      </c>
      <c r="H2920" t="s">
        <v>318</v>
      </c>
      <c r="J2920" t="s">
        <v>15</v>
      </c>
      <c r="K2920" t="s">
        <v>307</v>
      </c>
      <c r="L2920" s="26">
        <v>6834800</v>
      </c>
      <c r="M2920">
        <v>32</v>
      </c>
    </row>
    <row r="2921" spans="1:13" x14ac:dyDescent="0.25">
      <c r="A2921" t="s">
        <v>83</v>
      </c>
      <c r="B2921" s="25">
        <v>45468</v>
      </c>
      <c r="C2921" t="s">
        <v>257</v>
      </c>
      <c r="D2921" t="s">
        <v>32</v>
      </c>
      <c r="E2921" t="s">
        <v>27</v>
      </c>
      <c r="G2921" s="30">
        <v>5.2</v>
      </c>
      <c r="H2921" t="s">
        <v>318</v>
      </c>
      <c r="J2921" t="s">
        <v>15</v>
      </c>
      <c r="K2921" t="s">
        <v>307</v>
      </c>
      <c r="L2921" s="26">
        <v>868320</v>
      </c>
      <c r="M2921">
        <v>52</v>
      </c>
    </row>
    <row r="2922" spans="1:13" x14ac:dyDescent="0.25">
      <c r="A2922" t="s">
        <v>92</v>
      </c>
      <c r="B2922" s="25">
        <v>45198</v>
      </c>
      <c r="C2922" t="s">
        <v>257</v>
      </c>
      <c r="D2922" t="s">
        <v>32</v>
      </c>
      <c r="E2922" t="s">
        <v>27</v>
      </c>
      <c r="G2922" s="30">
        <v>5.2</v>
      </c>
      <c r="H2922" t="s">
        <v>318</v>
      </c>
      <c r="J2922" t="s">
        <v>15</v>
      </c>
      <c r="K2922" t="s">
        <v>307</v>
      </c>
      <c r="L2922" s="26">
        <v>3612531.6</v>
      </c>
      <c r="M2922">
        <v>64</v>
      </c>
    </row>
    <row r="2923" spans="1:13" x14ac:dyDescent="0.25">
      <c r="A2923" t="s">
        <v>63</v>
      </c>
      <c r="B2923" s="25">
        <v>45344</v>
      </c>
      <c r="C2923" t="s">
        <v>257</v>
      </c>
      <c r="D2923" t="s">
        <v>32</v>
      </c>
      <c r="E2923" t="s">
        <v>27</v>
      </c>
      <c r="F2923" t="s">
        <v>258</v>
      </c>
      <c r="G2923" s="30">
        <v>5.2</v>
      </c>
      <c r="H2923" t="s">
        <v>318</v>
      </c>
      <c r="J2923" t="s">
        <v>15</v>
      </c>
      <c r="K2923" t="s">
        <v>307</v>
      </c>
      <c r="L2923" s="26">
        <v>73321000</v>
      </c>
      <c r="M2923">
        <v>62</v>
      </c>
    </row>
    <row r="2924" spans="1:13" x14ac:dyDescent="0.25">
      <c r="A2924" t="s">
        <v>57</v>
      </c>
      <c r="B2924" s="25">
        <v>45394</v>
      </c>
      <c r="C2924" t="s">
        <v>257</v>
      </c>
      <c r="D2924" t="s">
        <v>32</v>
      </c>
      <c r="E2924" t="s">
        <v>27</v>
      </c>
      <c r="G2924" s="30">
        <v>5.2</v>
      </c>
      <c r="H2924" t="s">
        <v>318</v>
      </c>
      <c r="J2924" t="s">
        <v>15</v>
      </c>
      <c r="K2924" t="s">
        <v>307</v>
      </c>
      <c r="L2924" s="26">
        <v>1499300</v>
      </c>
      <c r="M2924">
        <v>176</v>
      </c>
    </row>
    <row r="2925" spans="1:13" x14ac:dyDescent="0.25">
      <c r="A2925" t="s">
        <v>77</v>
      </c>
      <c r="B2925" s="25">
        <v>45267</v>
      </c>
      <c r="C2925" t="s">
        <v>257</v>
      </c>
      <c r="D2925" t="s">
        <v>32</v>
      </c>
      <c r="E2925" t="s">
        <v>27</v>
      </c>
      <c r="G2925" s="30">
        <v>5.2</v>
      </c>
      <c r="H2925" t="s">
        <v>318</v>
      </c>
      <c r="J2925" t="s">
        <v>15</v>
      </c>
      <c r="K2925" t="s">
        <v>307</v>
      </c>
      <c r="L2925" s="26">
        <v>1804600</v>
      </c>
      <c r="M2925">
        <v>46</v>
      </c>
    </row>
    <row r="2926" spans="1:13" x14ac:dyDescent="0.25">
      <c r="A2926" t="s">
        <v>217</v>
      </c>
      <c r="B2926" s="25">
        <v>45595</v>
      </c>
      <c r="C2926" t="s">
        <v>257</v>
      </c>
      <c r="D2926" t="s">
        <v>32</v>
      </c>
      <c r="E2926" t="s">
        <v>27</v>
      </c>
      <c r="G2926" s="30">
        <v>5.2</v>
      </c>
      <c r="H2926" t="s">
        <v>318</v>
      </c>
      <c r="J2926" t="s">
        <v>15</v>
      </c>
      <c r="K2926" t="s">
        <v>307</v>
      </c>
      <c r="L2926" s="26">
        <v>12750</v>
      </c>
      <c r="M2926">
        <v>4</v>
      </c>
    </row>
    <row r="2927" spans="1:13" x14ac:dyDescent="0.25">
      <c r="A2927" t="s">
        <v>89</v>
      </c>
      <c r="B2927" s="25">
        <v>45232</v>
      </c>
      <c r="C2927" t="s">
        <v>257</v>
      </c>
      <c r="D2927" t="s">
        <v>32</v>
      </c>
      <c r="E2927" t="s">
        <v>27</v>
      </c>
      <c r="G2927" s="30">
        <v>5.2</v>
      </c>
      <c r="H2927" t="s">
        <v>318</v>
      </c>
      <c r="J2927" t="s">
        <v>15</v>
      </c>
      <c r="K2927" t="s">
        <v>307</v>
      </c>
      <c r="L2927" s="26">
        <v>4158675</v>
      </c>
      <c r="M2927">
        <v>201</v>
      </c>
    </row>
    <row r="2928" spans="1:13" x14ac:dyDescent="0.25">
      <c r="A2928" t="s">
        <v>63</v>
      </c>
      <c r="B2928" s="25">
        <v>45344</v>
      </c>
      <c r="C2928" t="s">
        <v>257</v>
      </c>
      <c r="D2928" t="s">
        <v>32</v>
      </c>
      <c r="E2928" t="s">
        <v>27</v>
      </c>
      <c r="G2928" s="30">
        <v>5.2</v>
      </c>
      <c r="H2928" t="s">
        <v>318</v>
      </c>
      <c r="J2928" t="s">
        <v>15</v>
      </c>
      <c r="K2928" t="s">
        <v>307</v>
      </c>
      <c r="L2928" s="26">
        <v>1636850</v>
      </c>
      <c r="M2928">
        <v>45</v>
      </c>
    </row>
    <row r="2929" spans="1:13" x14ac:dyDescent="0.25">
      <c r="A2929" t="s">
        <v>80</v>
      </c>
      <c r="B2929" s="25">
        <v>45260</v>
      </c>
      <c r="C2929" t="s">
        <v>257</v>
      </c>
      <c r="D2929" t="s">
        <v>32</v>
      </c>
      <c r="E2929" t="s">
        <v>27</v>
      </c>
      <c r="F2929" t="s">
        <v>258</v>
      </c>
      <c r="G2929" s="30">
        <v>5.2</v>
      </c>
      <c r="H2929" t="s">
        <v>318</v>
      </c>
      <c r="J2929" t="s">
        <v>15</v>
      </c>
      <c r="K2929" t="s">
        <v>307</v>
      </c>
      <c r="L2929" s="26">
        <v>27646200</v>
      </c>
      <c r="M2929">
        <v>76</v>
      </c>
    </row>
    <row r="2930" spans="1:13" x14ac:dyDescent="0.25">
      <c r="A2930" t="s">
        <v>205</v>
      </c>
      <c r="B2930" s="25">
        <v>45566</v>
      </c>
      <c r="C2930" t="s">
        <v>257</v>
      </c>
      <c r="D2930" t="s">
        <v>32</v>
      </c>
      <c r="E2930" t="s">
        <v>27</v>
      </c>
      <c r="F2930" t="s">
        <v>258</v>
      </c>
      <c r="G2930" s="30">
        <v>5.2</v>
      </c>
      <c r="H2930" t="s">
        <v>318</v>
      </c>
      <c r="J2930" t="s">
        <v>15</v>
      </c>
      <c r="K2930" t="s">
        <v>307</v>
      </c>
      <c r="L2930" s="26">
        <v>27658205</v>
      </c>
      <c r="M2930">
        <v>149</v>
      </c>
    </row>
    <row r="2931" spans="1:13" x14ac:dyDescent="0.25">
      <c r="A2931" t="s">
        <v>86</v>
      </c>
      <c r="B2931" s="25">
        <v>45251</v>
      </c>
      <c r="C2931" t="s">
        <v>257</v>
      </c>
      <c r="D2931" t="s">
        <v>32</v>
      </c>
      <c r="E2931" t="s">
        <v>27</v>
      </c>
      <c r="F2931" t="s">
        <v>258</v>
      </c>
      <c r="G2931" s="30">
        <v>5.2</v>
      </c>
      <c r="H2931" t="s">
        <v>318</v>
      </c>
      <c r="J2931" t="s">
        <v>15</v>
      </c>
      <c r="K2931" t="s">
        <v>307</v>
      </c>
      <c r="L2931" s="26">
        <v>1765750</v>
      </c>
      <c r="M2931">
        <v>40</v>
      </c>
    </row>
    <row r="2932" spans="1:13" x14ac:dyDescent="0.25">
      <c r="A2932" t="s">
        <v>83</v>
      </c>
      <c r="B2932" s="25">
        <v>45468</v>
      </c>
      <c r="C2932" t="s">
        <v>257</v>
      </c>
      <c r="D2932" t="s">
        <v>32</v>
      </c>
      <c r="E2932" t="s">
        <v>27</v>
      </c>
      <c r="F2932" t="s">
        <v>258</v>
      </c>
      <c r="G2932" s="30">
        <v>5.2</v>
      </c>
      <c r="H2932" t="s">
        <v>318</v>
      </c>
      <c r="J2932" t="s">
        <v>15</v>
      </c>
      <c r="K2932" t="s">
        <v>307</v>
      </c>
      <c r="L2932" s="26">
        <v>26610930</v>
      </c>
      <c r="M2932">
        <v>55</v>
      </c>
    </row>
    <row r="2933" spans="1:13" x14ac:dyDescent="0.25">
      <c r="A2933" t="s">
        <v>30</v>
      </c>
      <c r="B2933" s="25">
        <v>45447</v>
      </c>
      <c r="C2933" t="s">
        <v>257</v>
      </c>
      <c r="D2933" t="s">
        <v>32</v>
      </c>
      <c r="E2933" t="s">
        <v>27</v>
      </c>
      <c r="G2933" s="30">
        <v>5.2</v>
      </c>
      <c r="H2933" t="s">
        <v>318</v>
      </c>
      <c r="J2933" t="s">
        <v>15</v>
      </c>
      <c r="K2933" t="s">
        <v>307</v>
      </c>
      <c r="L2933" s="26">
        <v>1830900</v>
      </c>
      <c r="M2933">
        <v>141</v>
      </c>
    </row>
    <row r="2934" spans="1:13" x14ac:dyDescent="0.25">
      <c r="A2934" t="s">
        <v>209</v>
      </c>
      <c r="B2934" s="25">
        <v>45572</v>
      </c>
      <c r="C2934" t="s">
        <v>257</v>
      </c>
      <c r="D2934" t="s">
        <v>32</v>
      </c>
      <c r="E2934" t="s">
        <v>27</v>
      </c>
      <c r="F2934" t="s">
        <v>258</v>
      </c>
      <c r="G2934" s="30">
        <v>5.2</v>
      </c>
      <c r="H2934" t="s">
        <v>318</v>
      </c>
      <c r="J2934" t="s">
        <v>15</v>
      </c>
      <c r="K2934" t="s">
        <v>307</v>
      </c>
      <c r="L2934" s="26">
        <v>1835000</v>
      </c>
      <c r="M2934">
        <v>15</v>
      </c>
    </row>
    <row r="2935" spans="1:13" x14ac:dyDescent="0.25">
      <c r="A2935" t="s">
        <v>205</v>
      </c>
      <c r="B2935" s="25">
        <v>45566</v>
      </c>
      <c r="C2935" t="s">
        <v>257</v>
      </c>
      <c r="D2935" t="s">
        <v>32</v>
      </c>
      <c r="E2935" t="s">
        <v>27</v>
      </c>
      <c r="G2935" s="30">
        <v>5.2</v>
      </c>
      <c r="H2935" t="s">
        <v>318</v>
      </c>
      <c r="J2935" t="s">
        <v>15</v>
      </c>
      <c r="K2935" t="s">
        <v>307</v>
      </c>
      <c r="L2935" s="26">
        <v>280535</v>
      </c>
      <c r="M2935">
        <v>119</v>
      </c>
    </row>
    <row r="2936" spans="1:13" x14ac:dyDescent="0.25">
      <c r="A2936" t="s">
        <v>69</v>
      </c>
      <c r="B2936" s="25">
        <v>45328</v>
      </c>
      <c r="C2936" t="s">
        <v>257</v>
      </c>
      <c r="D2936" t="s">
        <v>32</v>
      </c>
      <c r="E2936" t="s">
        <v>27</v>
      </c>
      <c r="F2936" t="s">
        <v>258</v>
      </c>
      <c r="G2936" s="30">
        <v>5.2</v>
      </c>
      <c r="H2936" t="s">
        <v>318</v>
      </c>
      <c r="J2936" t="s">
        <v>15</v>
      </c>
      <c r="K2936" t="s">
        <v>307</v>
      </c>
      <c r="L2936" s="26">
        <v>37889170</v>
      </c>
      <c r="M2936">
        <v>219</v>
      </c>
    </row>
    <row r="2937" spans="1:13" x14ac:dyDescent="0.25">
      <c r="A2937" t="s">
        <v>172</v>
      </c>
      <c r="B2937" s="25">
        <v>45485</v>
      </c>
      <c r="C2937" t="s">
        <v>257</v>
      </c>
      <c r="D2937" t="s">
        <v>32</v>
      </c>
      <c r="E2937" t="s">
        <v>27</v>
      </c>
      <c r="G2937" s="30">
        <v>5.2</v>
      </c>
      <c r="H2937" t="s">
        <v>318</v>
      </c>
      <c r="J2937" t="s">
        <v>15</v>
      </c>
      <c r="K2937" t="s">
        <v>307</v>
      </c>
      <c r="L2937" s="26">
        <v>362800</v>
      </c>
      <c r="M2937">
        <v>37</v>
      </c>
    </row>
    <row r="2938" spans="1:13" x14ac:dyDescent="0.25">
      <c r="A2938" t="s">
        <v>57</v>
      </c>
      <c r="B2938" s="25">
        <v>45394</v>
      </c>
      <c r="C2938" t="s">
        <v>257</v>
      </c>
      <c r="D2938" t="s">
        <v>32</v>
      </c>
      <c r="E2938" t="s">
        <v>27</v>
      </c>
      <c r="F2938" t="s">
        <v>258</v>
      </c>
      <c r="G2938" s="30">
        <v>5.2</v>
      </c>
      <c r="H2938" t="s">
        <v>318</v>
      </c>
      <c r="J2938" t="s">
        <v>15</v>
      </c>
      <c r="K2938" t="s">
        <v>307</v>
      </c>
      <c r="L2938" s="26">
        <v>24407100</v>
      </c>
      <c r="M2938">
        <v>179</v>
      </c>
    </row>
    <row r="2939" spans="1:13" x14ac:dyDescent="0.25">
      <c r="A2939" t="s">
        <v>211</v>
      </c>
      <c r="B2939" s="25">
        <v>45582</v>
      </c>
      <c r="C2939" t="s">
        <v>257</v>
      </c>
      <c r="D2939" t="s">
        <v>32</v>
      </c>
      <c r="E2939" t="s">
        <v>27</v>
      </c>
      <c r="F2939" t="s">
        <v>258</v>
      </c>
      <c r="G2939" s="30">
        <v>5.2</v>
      </c>
      <c r="H2939" t="s">
        <v>318</v>
      </c>
      <c r="J2939" t="s">
        <v>15</v>
      </c>
      <c r="K2939" t="s">
        <v>307</v>
      </c>
      <c r="L2939" s="26">
        <v>8269800</v>
      </c>
      <c r="M2939">
        <v>145</v>
      </c>
    </row>
    <row r="2940" spans="1:13" x14ac:dyDescent="0.25">
      <c r="A2940" t="s">
        <v>86</v>
      </c>
      <c r="B2940" s="25">
        <v>45251</v>
      </c>
      <c r="C2940" t="s">
        <v>257</v>
      </c>
      <c r="D2940" t="s">
        <v>32</v>
      </c>
      <c r="E2940" t="s">
        <v>27</v>
      </c>
      <c r="G2940" s="30">
        <v>5.2</v>
      </c>
      <c r="H2940" t="s">
        <v>318</v>
      </c>
      <c r="J2940" t="s">
        <v>15</v>
      </c>
      <c r="K2940" t="s">
        <v>307</v>
      </c>
      <c r="L2940" s="26">
        <v>3137500</v>
      </c>
      <c r="M2940">
        <v>73</v>
      </c>
    </row>
    <row r="2941" spans="1:13" x14ac:dyDescent="0.25">
      <c r="A2941" t="s">
        <v>101</v>
      </c>
      <c r="B2941" s="25">
        <v>45079</v>
      </c>
      <c r="C2941" t="s">
        <v>257</v>
      </c>
      <c r="D2941" t="s">
        <v>32</v>
      </c>
      <c r="E2941" t="s">
        <v>27</v>
      </c>
      <c r="G2941" s="30">
        <v>5.2</v>
      </c>
      <c r="H2941" t="s">
        <v>318</v>
      </c>
      <c r="J2941" t="s">
        <v>15</v>
      </c>
      <c r="K2941" t="s">
        <v>307</v>
      </c>
      <c r="L2941" s="26">
        <v>76180.5</v>
      </c>
      <c r="M2941">
        <v>2</v>
      </c>
    </row>
    <row r="2942" spans="1:13" x14ac:dyDescent="0.25">
      <c r="A2942" t="s">
        <v>83</v>
      </c>
      <c r="B2942" s="25">
        <v>45252</v>
      </c>
      <c r="C2942" t="s">
        <v>257</v>
      </c>
      <c r="D2942" t="s">
        <v>32</v>
      </c>
      <c r="E2942" t="s">
        <v>27</v>
      </c>
      <c r="G2942" s="30">
        <v>5.2</v>
      </c>
      <c r="H2942" t="s">
        <v>318</v>
      </c>
      <c r="J2942" t="s">
        <v>15</v>
      </c>
      <c r="K2942" t="s">
        <v>307</v>
      </c>
      <c r="L2942" s="26">
        <v>6290900</v>
      </c>
      <c r="M2942">
        <v>279</v>
      </c>
    </row>
    <row r="2943" spans="1:13" x14ac:dyDescent="0.25">
      <c r="A2943" t="s">
        <v>211</v>
      </c>
      <c r="B2943" s="25">
        <v>45582</v>
      </c>
      <c r="C2943" t="s">
        <v>257</v>
      </c>
      <c r="D2943" t="s">
        <v>32</v>
      </c>
      <c r="E2943" t="s">
        <v>27</v>
      </c>
      <c r="G2943" s="30">
        <v>5.2</v>
      </c>
      <c r="H2943" t="s">
        <v>318</v>
      </c>
      <c r="J2943" t="s">
        <v>15</v>
      </c>
      <c r="K2943" t="s">
        <v>307</v>
      </c>
      <c r="L2943" s="26">
        <v>992250</v>
      </c>
      <c r="M2943">
        <v>262</v>
      </c>
    </row>
    <row r="2944" spans="1:13" x14ac:dyDescent="0.25">
      <c r="A2944" t="s">
        <v>54</v>
      </c>
      <c r="B2944" s="25">
        <v>45401</v>
      </c>
      <c r="C2944" t="s">
        <v>257</v>
      </c>
      <c r="D2944" t="s">
        <v>32</v>
      </c>
      <c r="E2944" t="s">
        <v>27</v>
      </c>
      <c r="G2944" s="30">
        <v>5.2</v>
      </c>
      <c r="H2944" t="s">
        <v>318</v>
      </c>
      <c r="J2944" t="s">
        <v>15</v>
      </c>
      <c r="K2944" t="s">
        <v>307</v>
      </c>
      <c r="L2944" s="26">
        <v>1278720</v>
      </c>
      <c r="M2944">
        <v>222</v>
      </c>
    </row>
    <row r="2945" spans="1:13" x14ac:dyDescent="0.25">
      <c r="A2945" t="s">
        <v>172</v>
      </c>
      <c r="B2945" s="25">
        <v>45485</v>
      </c>
      <c r="C2945" t="s">
        <v>257</v>
      </c>
      <c r="D2945" t="s">
        <v>32</v>
      </c>
      <c r="E2945" t="s">
        <v>27</v>
      </c>
      <c r="F2945" t="s">
        <v>258</v>
      </c>
      <c r="G2945" s="30">
        <v>5.3</v>
      </c>
      <c r="H2945" t="s">
        <v>318</v>
      </c>
      <c r="I2945">
        <v>5.3</v>
      </c>
      <c r="J2945" t="s">
        <v>228</v>
      </c>
      <c r="K2945" t="s">
        <v>314</v>
      </c>
      <c r="L2945" s="26">
        <v>2548000</v>
      </c>
      <c r="M2945">
        <v>1</v>
      </c>
    </row>
    <row r="2946" spans="1:13" x14ac:dyDescent="0.25">
      <c r="A2946" t="s">
        <v>164</v>
      </c>
      <c r="B2946" s="25">
        <v>45478</v>
      </c>
      <c r="C2946" t="s">
        <v>257</v>
      </c>
      <c r="D2946" t="s">
        <v>32</v>
      </c>
      <c r="E2946" t="s">
        <v>27</v>
      </c>
      <c r="F2946" t="s">
        <v>258</v>
      </c>
      <c r="G2946" s="30">
        <v>5.3</v>
      </c>
      <c r="H2946" t="s">
        <v>318</v>
      </c>
      <c r="I2946">
        <v>5.3</v>
      </c>
      <c r="J2946" t="s">
        <v>228</v>
      </c>
      <c r="K2946" t="s">
        <v>314</v>
      </c>
      <c r="L2946" s="26">
        <v>4289800</v>
      </c>
      <c r="M2946">
        <v>1</v>
      </c>
    </row>
    <row r="2947" spans="1:13" x14ac:dyDescent="0.25">
      <c r="A2947" t="s">
        <v>101</v>
      </c>
      <c r="B2947" s="25">
        <v>45079</v>
      </c>
      <c r="C2947" t="s">
        <v>257</v>
      </c>
      <c r="D2947" t="s">
        <v>32</v>
      </c>
      <c r="E2947" t="s">
        <v>27</v>
      </c>
      <c r="G2947" s="30">
        <v>5.3</v>
      </c>
      <c r="H2947" t="s">
        <v>318</v>
      </c>
      <c r="J2947" t="s">
        <v>15</v>
      </c>
      <c r="K2947" t="s">
        <v>307</v>
      </c>
      <c r="L2947" s="26">
        <v>6561</v>
      </c>
      <c r="M2947">
        <v>1</v>
      </c>
    </row>
    <row r="2948" spans="1:13" x14ac:dyDescent="0.25">
      <c r="A2948" t="s">
        <v>72</v>
      </c>
      <c r="B2948" s="25">
        <v>45288</v>
      </c>
      <c r="C2948" t="s">
        <v>257</v>
      </c>
      <c r="D2948" t="s">
        <v>32</v>
      </c>
      <c r="E2948" t="s">
        <v>27</v>
      </c>
      <c r="F2948" t="s">
        <v>258</v>
      </c>
      <c r="G2948" s="30">
        <v>5.3</v>
      </c>
      <c r="H2948" t="s">
        <v>318</v>
      </c>
      <c r="J2948" t="s">
        <v>15</v>
      </c>
      <c r="K2948" t="s">
        <v>307</v>
      </c>
      <c r="L2948" s="26">
        <v>798500</v>
      </c>
      <c r="M2948">
        <v>15</v>
      </c>
    </row>
    <row r="2949" spans="1:13" x14ac:dyDescent="0.25">
      <c r="A2949" t="s">
        <v>205</v>
      </c>
      <c r="B2949" s="25">
        <v>45566</v>
      </c>
      <c r="C2949" t="s">
        <v>257</v>
      </c>
      <c r="D2949" t="s">
        <v>32</v>
      </c>
      <c r="E2949" t="s">
        <v>27</v>
      </c>
      <c r="G2949" s="30">
        <v>5.3</v>
      </c>
      <c r="H2949" t="s">
        <v>318</v>
      </c>
      <c r="J2949" t="s">
        <v>15</v>
      </c>
      <c r="K2949" t="s">
        <v>307</v>
      </c>
      <c r="L2949" s="26">
        <v>322240</v>
      </c>
      <c r="M2949">
        <v>71</v>
      </c>
    </row>
    <row r="2950" spans="1:13" x14ac:dyDescent="0.25">
      <c r="A2950" t="s">
        <v>74</v>
      </c>
      <c r="B2950" s="25">
        <v>45275</v>
      </c>
      <c r="C2950" t="s">
        <v>257</v>
      </c>
      <c r="D2950" t="s">
        <v>32</v>
      </c>
      <c r="E2950" t="s">
        <v>27</v>
      </c>
      <c r="G2950" s="30">
        <v>5.3</v>
      </c>
      <c r="H2950" t="s">
        <v>318</v>
      </c>
      <c r="J2950" t="s">
        <v>15</v>
      </c>
      <c r="K2950" t="s">
        <v>307</v>
      </c>
      <c r="L2950" s="26">
        <v>13044450</v>
      </c>
      <c r="M2950">
        <v>334</v>
      </c>
    </row>
    <row r="2951" spans="1:13" x14ac:dyDescent="0.25">
      <c r="A2951" t="s">
        <v>83</v>
      </c>
      <c r="B2951" s="25">
        <v>45468</v>
      </c>
      <c r="C2951" t="s">
        <v>257</v>
      </c>
      <c r="D2951" t="s">
        <v>32</v>
      </c>
      <c r="E2951" t="s">
        <v>27</v>
      </c>
      <c r="G2951" s="30">
        <v>5.3</v>
      </c>
      <c r="H2951" t="s">
        <v>318</v>
      </c>
      <c r="J2951" t="s">
        <v>15</v>
      </c>
      <c r="K2951" t="s">
        <v>307</v>
      </c>
      <c r="L2951" s="26">
        <v>831060</v>
      </c>
      <c r="M2951">
        <v>54</v>
      </c>
    </row>
    <row r="2952" spans="1:13" x14ac:dyDescent="0.25">
      <c r="A2952" t="s">
        <v>205</v>
      </c>
      <c r="B2952" s="25">
        <v>45566</v>
      </c>
      <c r="C2952" t="s">
        <v>257</v>
      </c>
      <c r="D2952" t="s">
        <v>32</v>
      </c>
      <c r="E2952" t="s">
        <v>27</v>
      </c>
      <c r="F2952" t="s">
        <v>258</v>
      </c>
      <c r="G2952" s="30">
        <v>5.3</v>
      </c>
      <c r="H2952" t="s">
        <v>318</v>
      </c>
      <c r="J2952" t="s">
        <v>15</v>
      </c>
      <c r="K2952" t="s">
        <v>307</v>
      </c>
      <c r="L2952" s="26">
        <v>4379310</v>
      </c>
      <c r="M2952">
        <v>104</v>
      </c>
    </row>
    <row r="2953" spans="1:13" x14ac:dyDescent="0.25">
      <c r="A2953" t="s">
        <v>89</v>
      </c>
      <c r="B2953" s="25">
        <v>45232</v>
      </c>
      <c r="C2953" t="s">
        <v>257</v>
      </c>
      <c r="D2953" t="s">
        <v>32</v>
      </c>
      <c r="E2953" t="s">
        <v>27</v>
      </c>
      <c r="G2953" s="30">
        <v>5.3</v>
      </c>
      <c r="H2953" t="s">
        <v>318</v>
      </c>
      <c r="J2953" t="s">
        <v>15</v>
      </c>
      <c r="K2953" t="s">
        <v>307</v>
      </c>
      <c r="L2953" s="26">
        <v>3036150</v>
      </c>
      <c r="M2953">
        <v>136</v>
      </c>
    </row>
    <row r="2954" spans="1:13" x14ac:dyDescent="0.25">
      <c r="A2954" t="s">
        <v>54</v>
      </c>
      <c r="B2954" s="25">
        <v>45212</v>
      </c>
      <c r="C2954" t="s">
        <v>257</v>
      </c>
      <c r="D2954" t="s">
        <v>32</v>
      </c>
      <c r="E2954" t="s">
        <v>27</v>
      </c>
      <c r="G2954" s="30">
        <v>5.3</v>
      </c>
      <c r="H2954" t="s">
        <v>318</v>
      </c>
      <c r="J2954" t="s">
        <v>15</v>
      </c>
      <c r="K2954" t="s">
        <v>307</v>
      </c>
      <c r="L2954" s="26">
        <v>1102896</v>
      </c>
      <c r="M2954">
        <v>190</v>
      </c>
    </row>
    <row r="2955" spans="1:13" x14ac:dyDescent="0.25">
      <c r="A2955" t="s">
        <v>50</v>
      </c>
      <c r="B2955" s="25">
        <v>45408</v>
      </c>
      <c r="C2955" t="s">
        <v>257</v>
      </c>
      <c r="D2955" t="s">
        <v>32</v>
      </c>
      <c r="E2955" t="s">
        <v>27</v>
      </c>
      <c r="G2955" s="30">
        <v>5.3</v>
      </c>
      <c r="H2955" t="s">
        <v>318</v>
      </c>
      <c r="J2955" t="s">
        <v>15</v>
      </c>
      <c r="K2955" t="s">
        <v>307</v>
      </c>
      <c r="L2955" s="26">
        <v>4932500</v>
      </c>
      <c r="M2955">
        <v>630</v>
      </c>
    </row>
    <row r="2956" spans="1:13" x14ac:dyDescent="0.25">
      <c r="A2956" t="s">
        <v>60</v>
      </c>
      <c r="B2956" s="25">
        <v>45380</v>
      </c>
      <c r="C2956" t="s">
        <v>257</v>
      </c>
      <c r="D2956" t="s">
        <v>32</v>
      </c>
      <c r="E2956" t="s">
        <v>27</v>
      </c>
      <c r="G2956" s="30">
        <v>5.3</v>
      </c>
      <c r="H2956" t="s">
        <v>318</v>
      </c>
      <c r="J2956" t="s">
        <v>15</v>
      </c>
      <c r="K2956" t="s">
        <v>307</v>
      </c>
      <c r="L2956" s="26">
        <v>8306375</v>
      </c>
      <c r="M2956">
        <v>674</v>
      </c>
    </row>
    <row r="2957" spans="1:13" x14ac:dyDescent="0.25">
      <c r="A2957" t="s">
        <v>30</v>
      </c>
      <c r="B2957" s="25">
        <v>45447</v>
      </c>
      <c r="C2957" t="s">
        <v>257</v>
      </c>
      <c r="D2957" t="s">
        <v>32</v>
      </c>
      <c r="E2957" t="s">
        <v>27</v>
      </c>
      <c r="G2957" s="30">
        <v>5.3</v>
      </c>
      <c r="H2957" t="s">
        <v>318</v>
      </c>
      <c r="J2957" t="s">
        <v>15</v>
      </c>
      <c r="K2957" t="s">
        <v>307</v>
      </c>
      <c r="L2957" s="26">
        <v>463200</v>
      </c>
      <c r="M2957">
        <v>129</v>
      </c>
    </row>
    <row r="2958" spans="1:13" x14ac:dyDescent="0.25">
      <c r="A2958" t="s">
        <v>63</v>
      </c>
      <c r="B2958" s="25">
        <v>45344</v>
      </c>
      <c r="C2958" t="s">
        <v>257</v>
      </c>
      <c r="D2958" t="s">
        <v>32</v>
      </c>
      <c r="E2958" t="s">
        <v>27</v>
      </c>
      <c r="G2958" s="30">
        <v>5.3</v>
      </c>
      <c r="H2958" t="s">
        <v>318</v>
      </c>
      <c r="J2958" t="s">
        <v>15</v>
      </c>
      <c r="K2958" t="s">
        <v>307</v>
      </c>
      <c r="L2958" s="26">
        <v>649800</v>
      </c>
      <c r="M2958">
        <v>35</v>
      </c>
    </row>
    <row r="2959" spans="1:13" x14ac:dyDescent="0.25">
      <c r="A2959" t="s">
        <v>164</v>
      </c>
      <c r="B2959" s="25">
        <v>45478</v>
      </c>
      <c r="C2959" t="s">
        <v>257</v>
      </c>
      <c r="D2959" t="s">
        <v>32</v>
      </c>
      <c r="E2959" t="s">
        <v>27</v>
      </c>
      <c r="F2959" t="s">
        <v>258</v>
      </c>
      <c r="G2959" s="30">
        <v>5.3</v>
      </c>
      <c r="H2959" t="s">
        <v>318</v>
      </c>
      <c r="J2959" t="s">
        <v>15</v>
      </c>
      <c r="K2959" t="s">
        <v>307</v>
      </c>
      <c r="L2959" s="26">
        <v>6693000</v>
      </c>
      <c r="M2959">
        <v>127</v>
      </c>
    </row>
    <row r="2960" spans="1:13" x14ac:dyDescent="0.25">
      <c r="A2960" t="s">
        <v>172</v>
      </c>
      <c r="B2960" s="25">
        <v>45485</v>
      </c>
      <c r="C2960" t="s">
        <v>257</v>
      </c>
      <c r="D2960" t="s">
        <v>32</v>
      </c>
      <c r="E2960" t="s">
        <v>27</v>
      </c>
      <c r="G2960" s="30">
        <v>5.3</v>
      </c>
      <c r="H2960" t="s">
        <v>318</v>
      </c>
      <c r="J2960" t="s">
        <v>15</v>
      </c>
      <c r="K2960" t="s">
        <v>307</v>
      </c>
      <c r="L2960" s="26">
        <v>298800</v>
      </c>
      <c r="M2960">
        <v>44</v>
      </c>
    </row>
    <row r="2961" spans="1:13" x14ac:dyDescent="0.25">
      <c r="A2961" t="s">
        <v>57</v>
      </c>
      <c r="B2961" s="25">
        <v>45394</v>
      </c>
      <c r="C2961" t="s">
        <v>257</v>
      </c>
      <c r="D2961" t="s">
        <v>32</v>
      </c>
      <c r="E2961" t="s">
        <v>27</v>
      </c>
      <c r="G2961" s="30">
        <v>5.3</v>
      </c>
      <c r="H2961" t="s">
        <v>318</v>
      </c>
      <c r="J2961" t="s">
        <v>15</v>
      </c>
      <c r="K2961" t="s">
        <v>307</v>
      </c>
      <c r="L2961" s="26">
        <v>1701400</v>
      </c>
      <c r="M2961">
        <v>189</v>
      </c>
    </row>
    <row r="2962" spans="1:13" x14ac:dyDescent="0.25">
      <c r="A2962" t="s">
        <v>30</v>
      </c>
      <c r="B2962" s="25">
        <v>45447</v>
      </c>
      <c r="C2962" t="s">
        <v>257</v>
      </c>
      <c r="D2962" t="s">
        <v>32</v>
      </c>
      <c r="E2962" t="s">
        <v>27</v>
      </c>
      <c r="F2962" t="s">
        <v>258</v>
      </c>
      <c r="G2962" s="30">
        <v>5.3</v>
      </c>
      <c r="H2962" t="s">
        <v>318</v>
      </c>
      <c r="J2962" t="s">
        <v>15</v>
      </c>
      <c r="K2962" t="s">
        <v>307</v>
      </c>
      <c r="L2962" s="26">
        <v>4296900</v>
      </c>
      <c r="M2962">
        <v>108</v>
      </c>
    </row>
    <row r="2963" spans="1:13" x14ac:dyDescent="0.25">
      <c r="A2963" t="s">
        <v>92</v>
      </c>
      <c r="B2963" s="25">
        <v>45198</v>
      </c>
      <c r="C2963" t="s">
        <v>257</v>
      </c>
      <c r="D2963" t="s">
        <v>32</v>
      </c>
      <c r="E2963" t="s">
        <v>27</v>
      </c>
      <c r="F2963" t="s">
        <v>258</v>
      </c>
      <c r="G2963" s="30">
        <v>5.3</v>
      </c>
      <c r="H2963" t="s">
        <v>318</v>
      </c>
      <c r="J2963" t="s">
        <v>15</v>
      </c>
      <c r="K2963" t="s">
        <v>307</v>
      </c>
      <c r="L2963" s="26">
        <v>30308191.199999999</v>
      </c>
      <c r="M2963">
        <v>63</v>
      </c>
    </row>
    <row r="2964" spans="1:13" x14ac:dyDescent="0.25">
      <c r="A2964" t="s">
        <v>72</v>
      </c>
      <c r="B2964" s="25">
        <v>45288</v>
      </c>
      <c r="C2964" t="s">
        <v>257</v>
      </c>
      <c r="D2964" t="s">
        <v>32</v>
      </c>
      <c r="E2964" t="s">
        <v>27</v>
      </c>
      <c r="G2964" s="30">
        <v>5.3</v>
      </c>
      <c r="H2964" t="s">
        <v>318</v>
      </c>
      <c r="J2964" t="s">
        <v>15</v>
      </c>
      <c r="K2964" t="s">
        <v>307</v>
      </c>
      <c r="L2964" s="26">
        <v>363750</v>
      </c>
      <c r="M2964">
        <v>13</v>
      </c>
    </row>
    <row r="2965" spans="1:13" x14ac:dyDescent="0.25">
      <c r="A2965" t="s">
        <v>104</v>
      </c>
      <c r="B2965" s="25">
        <v>45041</v>
      </c>
      <c r="C2965" t="s">
        <v>257</v>
      </c>
      <c r="D2965" t="s">
        <v>32</v>
      </c>
      <c r="E2965" t="s">
        <v>27</v>
      </c>
      <c r="F2965" t="s">
        <v>258</v>
      </c>
      <c r="G2965" s="30">
        <v>5.3</v>
      </c>
      <c r="H2965" t="s">
        <v>318</v>
      </c>
      <c r="J2965" t="s">
        <v>15</v>
      </c>
      <c r="K2965" t="s">
        <v>307</v>
      </c>
      <c r="L2965" s="26">
        <v>1823402.4</v>
      </c>
      <c r="M2965">
        <v>12</v>
      </c>
    </row>
    <row r="2966" spans="1:13" x14ac:dyDescent="0.25">
      <c r="A2966" t="s">
        <v>83</v>
      </c>
      <c r="B2966" s="25">
        <v>45468</v>
      </c>
      <c r="C2966" t="s">
        <v>257</v>
      </c>
      <c r="D2966" t="s">
        <v>32</v>
      </c>
      <c r="E2966" t="s">
        <v>27</v>
      </c>
      <c r="F2966" t="s">
        <v>258</v>
      </c>
      <c r="G2966" s="30">
        <v>5.3</v>
      </c>
      <c r="H2966" t="s">
        <v>318</v>
      </c>
      <c r="J2966" t="s">
        <v>15</v>
      </c>
      <c r="K2966" t="s">
        <v>307</v>
      </c>
      <c r="L2966" s="26">
        <v>13602330</v>
      </c>
      <c r="M2966">
        <v>64</v>
      </c>
    </row>
    <row r="2967" spans="1:13" x14ac:dyDescent="0.25">
      <c r="A2967" t="s">
        <v>80</v>
      </c>
      <c r="B2967" s="25">
        <v>45260</v>
      </c>
      <c r="C2967" t="s">
        <v>257</v>
      </c>
      <c r="D2967" t="s">
        <v>32</v>
      </c>
      <c r="E2967" t="s">
        <v>27</v>
      </c>
      <c r="G2967" s="30">
        <v>5.3</v>
      </c>
      <c r="H2967" t="s">
        <v>318</v>
      </c>
      <c r="J2967" t="s">
        <v>15</v>
      </c>
      <c r="K2967" t="s">
        <v>307</v>
      </c>
      <c r="L2967" s="26">
        <v>1556100</v>
      </c>
      <c r="M2967">
        <v>51</v>
      </c>
    </row>
    <row r="2968" spans="1:13" x14ac:dyDescent="0.25">
      <c r="A2968" t="s">
        <v>86</v>
      </c>
      <c r="B2968" s="25">
        <v>45251</v>
      </c>
      <c r="C2968" t="s">
        <v>257</v>
      </c>
      <c r="D2968" t="s">
        <v>32</v>
      </c>
      <c r="E2968" t="s">
        <v>27</v>
      </c>
      <c r="F2968" t="s">
        <v>258</v>
      </c>
      <c r="G2968" s="30">
        <v>5.3</v>
      </c>
      <c r="H2968" t="s">
        <v>318</v>
      </c>
      <c r="J2968" t="s">
        <v>15</v>
      </c>
      <c r="K2968" t="s">
        <v>307</v>
      </c>
      <c r="L2968" s="26">
        <v>3064500</v>
      </c>
      <c r="M2968">
        <v>34</v>
      </c>
    </row>
    <row r="2969" spans="1:13" x14ac:dyDescent="0.25">
      <c r="A2969" t="s">
        <v>172</v>
      </c>
      <c r="B2969" s="25">
        <v>45485</v>
      </c>
      <c r="C2969" t="s">
        <v>257</v>
      </c>
      <c r="D2969" t="s">
        <v>32</v>
      </c>
      <c r="E2969" t="s">
        <v>27</v>
      </c>
      <c r="F2969" t="s">
        <v>258</v>
      </c>
      <c r="G2969" s="30">
        <v>5.3</v>
      </c>
      <c r="H2969" t="s">
        <v>318</v>
      </c>
      <c r="J2969" t="s">
        <v>15</v>
      </c>
      <c r="K2969" t="s">
        <v>307</v>
      </c>
      <c r="L2969" s="26">
        <v>13782400</v>
      </c>
      <c r="M2969">
        <v>33</v>
      </c>
    </row>
    <row r="2970" spans="1:13" x14ac:dyDescent="0.25">
      <c r="A2970" t="s">
        <v>92</v>
      </c>
      <c r="B2970" s="25">
        <v>45198</v>
      </c>
      <c r="C2970" t="s">
        <v>257</v>
      </c>
      <c r="D2970" t="s">
        <v>32</v>
      </c>
      <c r="E2970" t="s">
        <v>27</v>
      </c>
      <c r="G2970" s="30">
        <v>5.3</v>
      </c>
      <c r="H2970" t="s">
        <v>318</v>
      </c>
      <c r="J2970" t="s">
        <v>15</v>
      </c>
      <c r="K2970" t="s">
        <v>307</v>
      </c>
      <c r="L2970" s="26">
        <v>1385870.4</v>
      </c>
      <c r="M2970">
        <v>48</v>
      </c>
    </row>
    <row r="2971" spans="1:13" x14ac:dyDescent="0.25">
      <c r="A2971" t="s">
        <v>86</v>
      </c>
      <c r="B2971" s="25">
        <v>45251</v>
      </c>
      <c r="C2971" t="s">
        <v>257</v>
      </c>
      <c r="D2971" t="s">
        <v>32</v>
      </c>
      <c r="E2971" t="s">
        <v>27</v>
      </c>
      <c r="G2971" s="30">
        <v>5.3</v>
      </c>
      <c r="H2971" t="s">
        <v>318</v>
      </c>
      <c r="J2971" t="s">
        <v>15</v>
      </c>
      <c r="K2971" t="s">
        <v>307</v>
      </c>
      <c r="L2971" s="26">
        <v>3022000</v>
      </c>
      <c r="M2971">
        <v>69</v>
      </c>
    </row>
    <row r="2972" spans="1:13" x14ac:dyDescent="0.25">
      <c r="A2972" t="s">
        <v>104</v>
      </c>
      <c r="B2972" s="25">
        <v>45041</v>
      </c>
      <c r="C2972" t="s">
        <v>257</v>
      </c>
      <c r="D2972" t="s">
        <v>32</v>
      </c>
      <c r="E2972" t="s">
        <v>27</v>
      </c>
      <c r="G2972" s="30">
        <v>5.3</v>
      </c>
      <c r="H2972" t="s">
        <v>318</v>
      </c>
      <c r="J2972" t="s">
        <v>15</v>
      </c>
      <c r="K2972" t="s">
        <v>307</v>
      </c>
      <c r="L2972" s="26">
        <v>226360.8</v>
      </c>
      <c r="M2972">
        <v>9</v>
      </c>
    </row>
    <row r="2973" spans="1:13" x14ac:dyDescent="0.25">
      <c r="A2973" t="s">
        <v>54</v>
      </c>
      <c r="B2973" s="25">
        <v>45212</v>
      </c>
      <c r="C2973" t="s">
        <v>257</v>
      </c>
      <c r="D2973" t="s">
        <v>32</v>
      </c>
      <c r="E2973" t="s">
        <v>27</v>
      </c>
      <c r="F2973" t="s">
        <v>258</v>
      </c>
      <c r="G2973" s="30">
        <v>5.3</v>
      </c>
      <c r="H2973" t="s">
        <v>318</v>
      </c>
      <c r="J2973" t="s">
        <v>15</v>
      </c>
      <c r="K2973" t="s">
        <v>307</v>
      </c>
      <c r="L2973" s="26">
        <v>11797524</v>
      </c>
      <c r="M2973">
        <v>222</v>
      </c>
    </row>
    <row r="2974" spans="1:13" x14ac:dyDescent="0.25">
      <c r="A2974" t="s">
        <v>101</v>
      </c>
      <c r="B2974" s="25">
        <v>45079</v>
      </c>
      <c r="C2974" t="s">
        <v>257</v>
      </c>
      <c r="D2974" t="s">
        <v>32</v>
      </c>
      <c r="E2974" t="s">
        <v>27</v>
      </c>
      <c r="F2974" t="s">
        <v>258</v>
      </c>
      <c r="G2974" s="30">
        <v>5.3</v>
      </c>
      <c r="H2974" t="s">
        <v>318</v>
      </c>
      <c r="J2974" t="s">
        <v>15</v>
      </c>
      <c r="K2974" t="s">
        <v>307</v>
      </c>
      <c r="L2974" s="26">
        <v>2833623</v>
      </c>
      <c r="M2974">
        <v>2</v>
      </c>
    </row>
    <row r="2975" spans="1:13" x14ac:dyDescent="0.25">
      <c r="A2975" t="s">
        <v>50</v>
      </c>
      <c r="B2975" s="25">
        <v>45408</v>
      </c>
      <c r="C2975" t="s">
        <v>257</v>
      </c>
      <c r="D2975" t="s">
        <v>32</v>
      </c>
      <c r="E2975" t="s">
        <v>27</v>
      </c>
      <c r="F2975" t="s">
        <v>258</v>
      </c>
      <c r="G2975" s="30">
        <v>5.3</v>
      </c>
      <c r="H2975" t="s">
        <v>318</v>
      </c>
      <c r="J2975" t="s">
        <v>15</v>
      </c>
      <c r="K2975" t="s">
        <v>307</v>
      </c>
      <c r="L2975" s="26">
        <v>40147500</v>
      </c>
      <c r="M2975">
        <v>511</v>
      </c>
    </row>
    <row r="2976" spans="1:13" x14ac:dyDescent="0.25">
      <c r="A2976" t="s">
        <v>54</v>
      </c>
      <c r="B2976" s="25">
        <v>45401</v>
      </c>
      <c r="C2976" t="s">
        <v>257</v>
      </c>
      <c r="D2976" t="s">
        <v>32</v>
      </c>
      <c r="E2976" t="s">
        <v>27</v>
      </c>
      <c r="G2976" s="30">
        <v>5.3</v>
      </c>
      <c r="H2976" t="s">
        <v>318</v>
      </c>
      <c r="J2976" t="s">
        <v>15</v>
      </c>
      <c r="K2976" t="s">
        <v>307</v>
      </c>
      <c r="L2976" s="26">
        <v>2453655</v>
      </c>
      <c r="M2976">
        <v>251</v>
      </c>
    </row>
    <row r="2977" spans="1:13" x14ac:dyDescent="0.25">
      <c r="A2977" t="s">
        <v>83</v>
      </c>
      <c r="B2977" s="25">
        <v>45252</v>
      </c>
      <c r="C2977" t="s">
        <v>257</v>
      </c>
      <c r="D2977" t="s">
        <v>32</v>
      </c>
      <c r="E2977" t="s">
        <v>27</v>
      </c>
      <c r="G2977" s="30">
        <v>5.3</v>
      </c>
      <c r="H2977" t="s">
        <v>318</v>
      </c>
      <c r="J2977" t="s">
        <v>15</v>
      </c>
      <c r="K2977" t="s">
        <v>307</v>
      </c>
      <c r="L2977" s="26">
        <v>4534750</v>
      </c>
      <c r="M2977">
        <v>227</v>
      </c>
    </row>
    <row r="2978" spans="1:13" x14ac:dyDescent="0.25">
      <c r="A2978" t="s">
        <v>57</v>
      </c>
      <c r="B2978" s="25">
        <v>45394</v>
      </c>
      <c r="C2978" t="s">
        <v>257</v>
      </c>
      <c r="D2978" t="s">
        <v>32</v>
      </c>
      <c r="E2978" t="s">
        <v>27</v>
      </c>
      <c r="F2978" t="s">
        <v>258</v>
      </c>
      <c r="G2978" s="30">
        <v>5.3</v>
      </c>
      <c r="H2978" t="s">
        <v>318</v>
      </c>
      <c r="J2978" t="s">
        <v>15</v>
      </c>
      <c r="K2978" t="s">
        <v>307</v>
      </c>
      <c r="L2978" s="26">
        <v>13942550</v>
      </c>
      <c r="M2978">
        <v>206</v>
      </c>
    </row>
    <row r="2979" spans="1:13" x14ac:dyDescent="0.25">
      <c r="A2979" t="s">
        <v>209</v>
      </c>
      <c r="B2979" s="25">
        <v>45572</v>
      </c>
      <c r="C2979" t="s">
        <v>257</v>
      </c>
      <c r="D2979" t="s">
        <v>32</v>
      </c>
      <c r="E2979" t="s">
        <v>27</v>
      </c>
      <c r="F2979" t="s">
        <v>258</v>
      </c>
      <c r="G2979" s="30">
        <v>5.3</v>
      </c>
      <c r="H2979" t="s">
        <v>318</v>
      </c>
      <c r="J2979" t="s">
        <v>15</v>
      </c>
      <c r="K2979" t="s">
        <v>307</v>
      </c>
      <c r="L2979" s="26">
        <v>1451000</v>
      </c>
      <c r="M2979">
        <v>14</v>
      </c>
    </row>
    <row r="2980" spans="1:13" x14ac:dyDescent="0.25">
      <c r="A2980" t="s">
        <v>164</v>
      </c>
      <c r="B2980" s="25">
        <v>45478</v>
      </c>
      <c r="C2980" t="s">
        <v>257</v>
      </c>
      <c r="D2980" t="s">
        <v>32</v>
      </c>
      <c r="E2980" t="s">
        <v>27</v>
      </c>
      <c r="G2980" s="30">
        <v>5.3</v>
      </c>
      <c r="H2980" t="s">
        <v>318</v>
      </c>
      <c r="J2980" t="s">
        <v>15</v>
      </c>
      <c r="K2980" t="s">
        <v>307</v>
      </c>
      <c r="L2980" s="26">
        <v>1306200</v>
      </c>
      <c r="M2980">
        <v>231</v>
      </c>
    </row>
    <row r="2981" spans="1:13" x14ac:dyDescent="0.25">
      <c r="A2981" t="s">
        <v>69</v>
      </c>
      <c r="B2981" s="25">
        <v>45328</v>
      </c>
      <c r="C2981" t="s">
        <v>257</v>
      </c>
      <c r="D2981" t="s">
        <v>32</v>
      </c>
      <c r="E2981" t="s">
        <v>27</v>
      </c>
      <c r="G2981" s="30">
        <v>5.3</v>
      </c>
      <c r="H2981" t="s">
        <v>318</v>
      </c>
      <c r="J2981" t="s">
        <v>15</v>
      </c>
      <c r="K2981" t="s">
        <v>307</v>
      </c>
      <c r="L2981" s="26">
        <v>3461695</v>
      </c>
      <c r="M2981">
        <v>211</v>
      </c>
    </row>
    <row r="2982" spans="1:13" x14ac:dyDescent="0.25">
      <c r="A2982" t="s">
        <v>54</v>
      </c>
      <c r="B2982" s="25">
        <v>45401</v>
      </c>
      <c r="C2982" t="s">
        <v>257</v>
      </c>
      <c r="D2982" t="s">
        <v>32</v>
      </c>
      <c r="E2982" t="s">
        <v>27</v>
      </c>
      <c r="F2982" t="s">
        <v>258</v>
      </c>
      <c r="G2982" s="30">
        <v>5.3</v>
      </c>
      <c r="H2982" t="s">
        <v>318</v>
      </c>
      <c r="J2982" t="s">
        <v>15</v>
      </c>
      <c r="K2982" t="s">
        <v>307</v>
      </c>
      <c r="L2982" s="26">
        <v>17421450</v>
      </c>
      <c r="M2982">
        <v>207</v>
      </c>
    </row>
    <row r="2983" spans="1:13" x14ac:dyDescent="0.25">
      <c r="A2983" t="s">
        <v>217</v>
      </c>
      <c r="B2983" s="25">
        <v>45595</v>
      </c>
      <c r="C2983" t="s">
        <v>257</v>
      </c>
      <c r="D2983" t="s">
        <v>32</v>
      </c>
      <c r="E2983" t="s">
        <v>27</v>
      </c>
      <c r="F2983" t="s">
        <v>258</v>
      </c>
      <c r="G2983" s="30">
        <v>5.3</v>
      </c>
      <c r="H2983" t="s">
        <v>318</v>
      </c>
      <c r="J2983" t="s">
        <v>15</v>
      </c>
      <c r="K2983" t="s">
        <v>307</v>
      </c>
      <c r="L2983" s="26">
        <v>850</v>
      </c>
      <c r="M2983">
        <v>1</v>
      </c>
    </row>
    <row r="2984" spans="1:13" x14ac:dyDescent="0.25">
      <c r="A2984" t="s">
        <v>217</v>
      </c>
      <c r="B2984" s="25">
        <v>45595</v>
      </c>
      <c r="C2984" t="s">
        <v>257</v>
      </c>
      <c r="D2984" t="s">
        <v>32</v>
      </c>
      <c r="E2984" t="s">
        <v>27</v>
      </c>
      <c r="G2984" s="30">
        <v>5.3</v>
      </c>
      <c r="H2984" t="s">
        <v>318</v>
      </c>
      <c r="J2984" t="s">
        <v>15</v>
      </c>
      <c r="K2984" t="s">
        <v>307</v>
      </c>
      <c r="L2984" s="26">
        <v>2975</v>
      </c>
      <c r="M2984">
        <v>2</v>
      </c>
    </row>
    <row r="2985" spans="1:13" x14ac:dyDescent="0.25">
      <c r="A2985" t="s">
        <v>69</v>
      </c>
      <c r="B2985" s="25">
        <v>45328</v>
      </c>
      <c r="C2985" t="s">
        <v>257</v>
      </c>
      <c r="D2985" t="s">
        <v>32</v>
      </c>
      <c r="E2985" t="s">
        <v>27</v>
      </c>
      <c r="F2985" t="s">
        <v>258</v>
      </c>
      <c r="G2985" s="30">
        <v>5.3</v>
      </c>
      <c r="H2985" t="s">
        <v>318</v>
      </c>
      <c r="J2985" t="s">
        <v>15</v>
      </c>
      <c r="K2985" t="s">
        <v>307</v>
      </c>
      <c r="L2985" s="26">
        <v>20880940</v>
      </c>
      <c r="M2985">
        <v>125</v>
      </c>
    </row>
    <row r="2986" spans="1:13" x14ac:dyDescent="0.25">
      <c r="A2986" t="s">
        <v>77</v>
      </c>
      <c r="B2986" s="25">
        <v>45267</v>
      </c>
      <c r="C2986" t="s">
        <v>257</v>
      </c>
      <c r="D2986" t="s">
        <v>32</v>
      </c>
      <c r="E2986" t="s">
        <v>27</v>
      </c>
      <c r="G2986" s="30">
        <v>5.3</v>
      </c>
      <c r="H2986" t="s">
        <v>318</v>
      </c>
      <c r="J2986" t="s">
        <v>15</v>
      </c>
      <c r="K2986" t="s">
        <v>307</v>
      </c>
      <c r="L2986" s="26">
        <v>660800</v>
      </c>
      <c r="M2986">
        <v>29</v>
      </c>
    </row>
    <row r="2987" spans="1:13" x14ac:dyDescent="0.25">
      <c r="A2987" t="s">
        <v>209</v>
      </c>
      <c r="B2987" s="25">
        <v>45572</v>
      </c>
      <c r="C2987" t="s">
        <v>257</v>
      </c>
      <c r="D2987" t="s">
        <v>32</v>
      </c>
      <c r="E2987" t="s">
        <v>27</v>
      </c>
      <c r="G2987" s="30">
        <v>5.3</v>
      </c>
      <c r="H2987" t="s">
        <v>318</v>
      </c>
      <c r="J2987" t="s">
        <v>15</v>
      </c>
      <c r="K2987" t="s">
        <v>307</v>
      </c>
      <c r="L2987" s="26">
        <v>228000</v>
      </c>
      <c r="M2987">
        <v>12</v>
      </c>
    </row>
    <row r="2988" spans="1:13" x14ac:dyDescent="0.25">
      <c r="A2988" t="s">
        <v>83</v>
      </c>
      <c r="B2988" s="25">
        <v>45252</v>
      </c>
      <c r="C2988" t="s">
        <v>257</v>
      </c>
      <c r="D2988" t="s">
        <v>32</v>
      </c>
      <c r="E2988" t="s">
        <v>27</v>
      </c>
      <c r="F2988" t="s">
        <v>258</v>
      </c>
      <c r="G2988" s="30">
        <v>5.3</v>
      </c>
      <c r="H2988" t="s">
        <v>318</v>
      </c>
      <c r="J2988" t="s">
        <v>15</v>
      </c>
      <c r="K2988" t="s">
        <v>307</v>
      </c>
      <c r="L2988" s="26">
        <v>18763250</v>
      </c>
      <c r="M2988">
        <v>174</v>
      </c>
    </row>
    <row r="2989" spans="1:13" x14ac:dyDescent="0.25">
      <c r="A2989" t="s">
        <v>211</v>
      </c>
      <c r="B2989" s="25">
        <v>45582</v>
      </c>
      <c r="C2989" t="s">
        <v>257</v>
      </c>
      <c r="D2989" t="s">
        <v>32</v>
      </c>
      <c r="E2989" t="s">
        <v>27</v>
      </c>
      <c r="F2989" t="s">
        <v>258</v>
      </c>
      <c r="G2989" s="30">
        <v>5.3</v>
      </c>
      <c r="H2989" t="s">
        <v>318</v>
      </c>
      <c r="J2989" t="s">
        <v>15</v>
      </c>
      <c r="K2989" t="s">
        <v>307</v>
      </c>
      <c r="L2989" s="26">
        <v>8106350</v>
      </c>
      <c r="M2989">
        <v>151</v>
      </c>
    </row>
    <row r="2990" spans="1:13" x14ac:dyDescent="0.25">
      <c r="A2990" t="s">
        <v>175</v>
      </c>
      <c r="B2990" s="25">
        <v>45503</v>
      </c>
      <c r="C2990" t="s">
        <v>257</v>
      </c>
      <c r="D2990" t="s">
        <v>32</v>
      </c>
      <c r="E2990" t="s">
        <v>27</v>
      </c>
      <c r="F2990" t="s">
        <v>258</v>
      </c>
      <c r="G2990" s="30">
        <v>5.3</v>
      </c>
      <c r="H2990" t="s">
        <v>318</v>
      </c>
      <c r="J2990" t="s">
        <v>15</v>
      </c>
      <c r="K2990" t="s">
        <v>307</v>
      </c>
      <c r="L2990" s="26">
        <v>5000059</v>
      </c>
      <c r="M2990">
        <v>2</v>
      </c>
    </row>
    <row r="2991" spans="1:13" x14ac:dyDescent="0.25">
      <c r="A2991" t="s">
        <v>74</v>
      </c>
      <c r="B2991" s="25">
        <v>45275</v>
      </c>
      <c r="C2991" t="s">
        <v>257</v>
      </c>
      <c r="D2991" t="s">
        <v>32</v>
      </c>
      <c r="E2991" t="s">
        <v>27</v>
      </c>
      <c r="F2991" t="s">
        <v>258</v>
      </c>
      <c r="G2991" s="30">
        <v>5.3</v>
      </c>
      <c r="H2991" t="s">
        <v>318</v>
      </c>
      <c r="J2991" t="s">
        <v>15</v>
      </c>
      <c r="K2991" t="s">
        <v>307</v>
      </c>
      <c r="L2991" s="26">
        <v>24269600</v>
      </c>
      <c r="M2991">
        <v>285</v>
      </c>
    </row>
    <row r="2992" spans="1:13" x14ac:dyDescent="0.25">
      <c r="A2992" t="s">
        <v>211</v>
      </c>
      <c r="B2992" s="25">
        <v>45582</v>
      </c>
      <c r="C2992" t="s">
        <v>257</v>
      </c>
      <c r="D2992" t="s">
        <v>32</v>
      </c>
      <c r="E2992" t="s">
        <v>27</v>
      </c>
      <c r="G2992" s="30">
        <v>5.3</v>
      </c>
      <c r="H2992" t="s">
        <v>318</v>
      </c>
      <c r="J2992" t="s">
        <v>15</v>
      </c>
      <c r="K2992" t="s">
        <v>307</v>
      </c>
      <c r="L2992" s="26">
        <v>925400</v>
      </c>
      <c r="M2992">
        <v>223</v>
      </c>
    </row>
    <row r="2993" spans="1:13" x14ac:dyDescent="0.25">
      <c r="A2993" t="s">
        <v>63</v>
      </c>
      <c r="B2993" s="25">
        <v>45344</v>
      </c>
      <c r="C2993" t="s">
        <v>257</v>
      </c>
      <c r="D2993" t="s">
        <v>32</v>
      </c>
      <c r="E2993" t="s">
        <v>27</v>
      </c>
      <c r="F2993" t="s">
        <v>258</v>
      </c>
      <c r="G2993" s="30">
        <v>5.3</v>
      </c>
      <c r="H2993" t="s">
        <v>318</v>
      </c>
      <c r="J2993" t="s">
        <v>15</v>
      </c>
      <c r="K2993" t="s">
        <v>307</v>
      </c>
      <c r="L2993" s="26">
        <v>12963700</v>
      </c>
      <c r="M2993">
        <v>35</v>
      </c>
    </row>
    <row r="2994" spans="1:13" x14ac:dyDescent="0.25">
      <c r="A2994" t="s">
        <v>66</v>
      </c>
      <c r="B2994" s="25">
        <v>45335</v>
      </c>
      <c r="C2994" t="s">
        <v>257</v>
      </c>
      <c r="D2994" t="s">
        <v>32</v>
      </c>
      <c r="E2994" t="s">
        <v>27</v>
      </c>
      <c r="F2994" t="s">
        <v>258</v>
      </c>
      <c r="G2994" s="30">
        <v>5.3</v>
      </c>
      <c r="H2994" t="s">
        <v>318</v>
      </c>
      <c r="J2994" t="s">
        <v>15</v>
      </c>
      <c r="K2994" t="s">
        <v>307</v>
      </c>
      <c r="L2994" s="26">
        <v>9859500</v>
      </c>
      <c r="M2994">
        <v>444</v>
      </c>
    </row>
    <row r="2995" spans="1:13" x14ac:dyDescent="0.25">
      <c r="A2995" t="s">
        <v>60</v>
      </c>
      <c r="B2995" s="25">
        <v>45380</v>
      </c>
      <c r="C2995" t="s">
        <v>257</v>
      </c>
      <c r="D2995" t="s">
        <v>32</v>
      </c>
      <c r="E2995" t="s">
        <v>27</v>
      </c>
      <c r="F2995" t="s">
        <v>258</v>
      </c>
      <c r="G2995" s="30">
        <v>5.3</v>
      </c>
      <c r="H2995" t="s">
        <v>318</v>
      </c>
      <c r="J2995" t="s">
        <v>15</v>
      </c>
      <c r="K2995" t="s">
        <v>307</v>
      </c>
      <c r="L2995" s="26">
        <v>39572750</v>
      </c>
      <c r="M2995">
        <v>625</v>
      </c>
    </row>
    <row r="2996" spans="1:13" x14ac:dyDescent="0.25">
      <c r="A2996" t="s">
        <v>66</v>
      </c>
      <c r="B2996" s="25">
        <v>45335</v>
      </c>
      <c r="C2996" t="s">
        <v>257</v>
      </c>
      <c r="D2996" t="s">
        <v>32</v>
      </c>
      <c r="E2996" t="s">
        <v>27</v>
      </c>
      <c r="G2996" s="30">
        <v>5.3</v>
      </c>
      <c r="H2996" t="s">
        <v>318</v>
      </c>
      <c r="J2996" t="s">
        <v>15</v>
      </c>
      <c r="K2996" t="s">
        <v>307</v>
      </c>
      <c r="L2996" s="26">
        <v>3843000</v>
      </c>
      <c r="M2996">
        <v>459</v>
      </c>
    </row>
    <row r="2997" spans="1:13" x14ac:dyDescent="0.25">
      <c r="A2997" t="s">
        <v>175</v>
      </c>
      <c r="B2997" s="25">
        <v>45503</v>
      </c>
      <c r="C2997" t="s">
        <v>257</v>
      </c>
      <c r="D2997" t="s">
        <v>32</v>
      </c>
      <c r="E2997" t="s">
        <v>27</v>
      </c>
      <c r="G2997" s="30">
        <v>5.3</v>
      </c>
      <c r="H2997" t="s">
        <v>318</v>
      </c>
      <c r="J2997" t="s">
        <v>15</v>
      </c>
      <c r="K2997" t="s">
        <v>307</v>
      </c>
      <c r="L2997" s="26">
        <v>3492</v>
      </c>
      <c r="M2997">
        <v>5</v>
      </c>
    </row>
    <row r="2998" spans="1:13" x14ac:dyDescent="0.25">
      <c r="A2998" t="s">
        <v>80</v>
      </c>
      <c r="B2998" s="25">
        <v>45260</v>
      </c>
      <c r="C2998" t="s">
        <v>257</v>
      </c>
      <c r="D2998" t="s">
        <v>32</v>
      </c>
      <c r="E2998" t="s">
        <v>27</v>
      </c>
      <c r="F2998" t="s">
        <v>258</v>
      </c>
      <c r="G2998" s="30">
        <v>5.3</v>
      </c>
      <c r="H2998" t="s">
        <v>318</v>
      </c>
      <c r="J2998" t="s">
        <v>15</v>
      </c>
      <c r="K2998" t="s">
        <v>307</v>
      </c>
      <c r="L2998" s="26">
        <v>53508600</v>
      </c>
      <c r="M2998">
        <v>65</v>
      </c>
    </row>
    <row r="2999" spans="1:13" x14ac:dyDescent="0.25">
      <c r="A2999" t="s">
        <v>77</v>
      </c>
      <c r="B2999" s="25">
        <v>45267</v>
      </c>
      <c r="C2999" t="s">
        <v>257</v>
      </c>
      <c r="D2999" t="s">
        <v>32</v>
      </c>
      <c r="E2999" t="s">
        <v>27</v>
      </c>
      <c r="F2999" t="s">
        <v>258</v>
      </c>
      <c r="G2999" s="30">
        <v>5.3</v>
      </c>
      <c r="H2999" t="s">
        <v>318</v>
      </c>
      <c r="J2999" t="s">
        <v>15</v>
      </c>
      <c r="K2999" t="s">
        <v>307</v>
      </c>
      <c r="L2999" s="26">
        <v>1129800</v>
      </c>
      <c r="M2999">
        <v>20</v>
      </c>
    </row>
    <row r="3000" spans="1:13" x14ac:dyDescent="0.25">
      <c r="A3000" t="s">
        <v>89</v>
      </c>
      <c r="B3000" s="25">
        <v>45232</v>
      </c>
      <c r="C3000" t="s">
        <v>257</v>
      </c>
      <c r="D3000" t="s">
        <v>32</v>
      </c>
      <c r="E3000" t="s">
        <v>27</v>
      </c>
      <c r="F3000" t="s">
        <v>258</v>
      </c>
      <c r="G3000" s="30">
        <v>5.3</v>
      </c>
      <c r="H3000" t="s">
        <v>318</v>
      </c>
      <c r="J3000" t="s">
        <v>15</v>
      </c>
      <c r="K3000" t="s">
        <v>307</v>
      </c>
      <c r="L3000" s="26">
        <v>8080425</v>
      </c>
      <c r="M3000">
        <v>95</v>
      </c>
    </row>
    <row r="3001" spans="1:13" x14ac:dyDescent="0.25">
      <c r="A3001" t="s">
        <v>172</v>
      </c>
      <c r="B3001" s="25">
        <v>45485</v>
      </c>
      <c r="C3001" t="s">
        <v>257</v>
      </c>
      <c r="D3001" t="s">
        <v>32</v>
      </c>
      <c r="E3001" t="s">
        <v>27</v>
      </c>
      <c r="F3001" t="s">
        <v>258</v>
      </c>
      <c r="G3001" s="30">
        <v>5.4</v>
      </c>
      <c r="H3001" t="s">
        <v>318</v>
      </c>
      <c r="I3001">
        <v>5.4</v>
      </c>
      <c r="J3001" t="s">
        <v>228</v>
      </c>
      <c r="K3001" t="s">
        <v>314</v>
      </c>
      <c r="L3001" s="26">
        <v>6116800</v>
      </c>
      <c r="M3001">
        <v>1</v>
      </c>
    </row>
    <row r="3002" spans="1:13" x14ac:dyDescent="0.25">
      <c r="A3002" t="s">
        <v>164</v>
      </c>
      <c r="B3002" s="25">
        <v>45478</v>
      </c>
      <c r="C3002" t="s">
        <v>257</v>
      </c>
      <c r="D3002" t="s">
        <v>32</v>
      </c>
      <c r="E3002" t="s">
        <v>27</v>
      </c>
      <c r="F3002" t="s">
        <v>258</v>
      </c>
      <c r="G3002" s="30">
        <v>5.4</v>
      </c>
      <c r="H3002" t="s">
        <v>318</v>
      </c>
      <c r="I3002">
        <v>5.4</v>
      </c>
      <c r="J3002" t="s">
        <v>228</v>
      </c>
      <c r="K3002" t="s">
        <v>314</v>
      </c>
      <c r="L3002" s="26">
        <v>4535800</v>
      </c>
      <c r="M3002">
        <v>1</v>
      </c>
    </row>
    <row r="3003" spans="1:13" x14ac:dyDescent="0.25">
      <c r="A3003" t="s">
        <v>83</v>
      </c>
      <c r="B3003" s="25">
        <v>45252</v>
      </c>
      <c r="C3003" t="s">
        <v>257</v>
      </c>
      <c r="D3003" t="s">
        <v>32</v>
      </c>
      <c r="E3003" t="s">
        <v>27</v>
      </c>
      <c r="G3003" s="30">
        <v>5.4</v>
      </c>
      <c r="H3003" t="s">
        <v>318</v>
      </c>
      <c r="J3003" t="s">
        <v>15</v>
      </c>
      <c r="K3003" t="s">
        <v>307</v>
      </c>
      <c r="L3003" s="26">
        <v>2408450</v>
      </c>
      <c r="M3003">
        <v>134</v>
      </c>
    </row>
    <row r="3004" spans="1:13" x14ac:dyDescent="0.25">
      <c r="A3004" t="s">
        <v>69</v>
      </c>
      <c r="B3004" s="25">
        <v>45328</v>
      </c>
      <c r="C3004" t="s">
        <v>257</v>
      </c>
      <c r="D3004" t="s">
        <v>32</v>
      </c>
      <c r="E3004" t="s">
        <v>27</v>
      </c>
      <c r="F3004" t="s">
        <v>258</v>
      </c>
      <c r="G3004" s="30">
        <v>5.4</v>
      </c>
      <c r="H3004" t="s">
        <v>318</v>
      </c>
      <c r="J3004" t="s">
        <v>15</v>
      </c>
      <c r="K3004" t="s">
        <v>307</v>
      </c>
      <c r="L3004" s="26">
        <v>11936130</v>
      </c>
      <c r="M3004">
        <v>155</v>
      </c>
    </row>
    <row r="3005" spans="1:13" x14ac:dyDescent="0.25">
      <c r="A3005" t="s">
        <v>72</v>
      </c>
      <c r="B3005" s="25">
        <v>45288</v>
      </c>
      <c r="C3005" t="s">
        <v>257</v>
      </c>
      <c r="D3005" t="s">
        <v>32</v>
      </c>
      <c r="E3005" t="s">
        <v>27</v>
      </c>
      <c r="F3005" t="s">
        <v>258</v>
      </c>
      <c r="G3005" s="30">
        <v>5.4</v>
      </c>
      <c r="H3005" t="s">
        <v>318</v>
      </c>
      <c r="J3005" t="s">
        <v>15</v>
      </c>
      <c r="K3005" t="s">
        <v>307</v>
      </c>
      <c r="L3005" s="26">
        <v>585000</v>
      </c>
      <c r="M3005">
        <v>12</v>
      </c>
    </row>
    <row r="3006" spans="1:13" x14ac:dyDescent="0.25">
      <c r="A3006" t="s">
        <v>77</v>
      </c>
      <c r="B3006" s="25">
        <v>45267</v>
      </c>
      <c r="C3006" t="s">
        <v>257</v>
      </c>
      <c r="D3006" t="s">
        <v>32</v>
      </c>
      <c r="E3006" t="s">
        <v>27</v>
      </c>
      <c r="G3006" s="30">
        <v>5.4</v>
      </c>
      <c r="H3006" t="s">
        <v>318</v>
      </c>
      <c r="J3006" t="s">
        <v>15</v>
      </c>
      <c r="K3006" t="s">
        <v>307</v>
      </c>
      <c r="L3006" s="26">
        <v>536200</v>
      </c>
      <c r="M3006">
        <v>22</v>
      </c>
    </row>
    <row r="3007" spans="1:13" x14ac:dyDescent="0.25">
      <c r="A3007" t="s">
        <v>86</v>
      </c>
      <c r="B3007" s="25">
        <v>45251</v>
      </c>
      <c r="C3007" t="s">
        <v>257</v>
      </c>
      <c r="D3007" t="s">
        <v>32</v>
      </c>
      <c r="E3007" t="s">
        <v>27</v>
      </c>
      <c r="F3007" t="s">
        <v>258</v>
      </c>
      <c r="G3007" s="30">
        <v>5.4</v>
      </c>
      <c r="H3007" t="s">
        <v>318</v>
      </c>
      <c r="J3007" t="s">
        <v>15</v>
      </c>
      <c r="K3007" t="s">
        <v>307</v>
      </c>
      <c r="L3007" s="26">
        <v>3789000</v>
      </c>
      <c r="M3007">
        <v>18</v>
      </c>
    </row>
    <row r="3008" spans="1:13" x14ac:dyDescent="0.25">
      <c r="A3008" t="s">
        <v>77</v>
      </c>
      <c r="B3008" s="25">
        <v>45267</v>
      </c>
      <c r="C3008" t="s">
        <v>257</v>
      </c>
      <c r="D3008" t="s">
        <v>32</v>
      </c>
      <c r="E3008" t="s">
        <v>27</v>
      </c>
      <c r="F3008" t="s">
        <v>258</v>
      </c>
      <c r="G3008" s="30">
        <v>5.4</v>
      </c>
      <c r="H3008" t="s">
        <v>318</v>
      </c>
      <c r="J3008" t="s">
        <v>15</v>
      </c>
      <c r="K3008" t="s">
        <v>307</v>
      </c>
      <c r="L3008" s="26">
        <v>1976800</v>
      </c>
      <c r="M3008">
        <v>23</v>
      </c>
    </row>
    <row r="3009" spans="1:13" x14ac:dyDescent="0.25">
      <c r="A3009" t="s">
        <v>74</v>
      </c>
      <c r="B3009" s="25">
        <v>45275</v>
      </c>
      <c r="C3009" t="s">
        <v>257</v>
      </c>
      <c r="D3009" t="s">
        <v>32</v>
      </c>
      <c r="E3009" t="s">
        <v>27</v>
      </c>
      <c r="F3009" t="s">
        <v>258</v>
      </c>
      <c r="G3009" s="30">
        <v>5.4</v>
      </c>
      <c r="H3009" t="s">
        <v>318</v>
      </c>
      <c r="J3009" t="s">
        <v>15</v>
      </c>
      <c r="K3009" t="s">
        <v>307</v>
      </c>
      <c r="L3009" s="26">
        <v>22971250</v>
      </c>
      <c r="M3009">
        <v>211</v>
      </c>
    </row>
    <row r="3010" spans="1:13" x14ac:dyDescent="0.25">
      <c r="A3010" t="s">
        <v>205</v>
      </c>
      <c r="B3010" s="25">
        <v>45566</v>
      </c>
      <c r="C3010" t="s">
        <v>257</v>
      </c>
      <c r="D3010" t="s">
        <v>32</v>
      </c>
      <c r="E3010" t="s">
        <v>27</v>
      </c>
      <c r="F3010" t="s">
        <v>258</v>
      </c>
      <c r="G3010" s="30">
        <v>5.4</v>
      </c>
      <c r="H3010" t="s">
        <v>318</v>
      </c>
      <c r="J3010" t="s">
        <v>15</v>
      </c>
      <c r="K3010" t="s">
        <v>307</v>
      </c>
      <c r="L3010" s="26">
        <v>4892975</v>
      </c>
      <c r="M3010">
        <v>122</v>
      </c>
    </row>
    <row r="3011" spans="1:13" x14ac:dyDescent="0.25">
      <c r="A3011" t="s">
        <v>209</v>
      </c>
      <c r="B3011" s="25">
        <v>45572</v>
      </c>
      <c r="C3011" t="s">
        <v>257</v>
      </c>
      <c r="D3011" t="s">
        <v>32</v>
      </c>
      <c r="E3011" t="s">
        <v>27</v>
      </c>
      <c r="G3011" s="30">
        <v>5.4</v>
      </c>
      <c r="H3011" t="s">
        <v>318</v>
      </c>
      <c r="J3011" t="s">
        <v>15</v>
      </c>
      <c r="K3011" t="s">
        <v>307</v>
      </c>
      <c r="L3011" s="26">
        <v>209250</v>
      </c>
      <c r="M3011">
        <v>7</v>
      </c>
    </row>
    <row r="3012" spans="1:13" x14ac:dyDescent="0.25">
      <c r="A3012" t="s">
        <v>50</v>
      </c>
      <c r="B3012" s="25">
        <v>45408</v>
      </c>
      <c r="C3012" t="s">
        <v>257</v>
      </c>
      <c r="D3012" t="s">
        <v>32</v>
      </c>
      <c r="E3012" t="s">
        <v>27</v>
      </c>
      <c r="F3012" t="s">
        <v>258</v>
      </c>
      <c r="G3012" s="30">
        <v>5.4</v>
      </c>
      <c r="H3012" t="s">
        <v>318</v>
      </c>
      <c r="J3012" t="s">
        <v>15</v>
      </c>
      <c r="K3012" t="s">
        <v>307</v>
      </c>
      <c r="L3012" s="26">
        <v>44040000</v>
      </c>
      <c r="M3012">
        <v>753</v>
      </c>
    </row>
    <row r="3013" spans="1:13" x14ac:dyDescent="0.25">
      <c r="A3013" t="s">
        <v>164</v>
      </c>
      <c r="B3013" s="25">
        <v>45478</v>
      </c>
      <c r="C3013" t="s">
        <v>257</v>
      </c>
      <c r="D3013" t="s">
        <v>32</v>
      </c>
      <c r="E3013" t="s">
        <v>27</v>
      </c>
      <c r="G3013" s="30">
        <v>5.4</v>
      </c>
      <c r="H3013" t="s">
        <v>318</v>
      </c>
      <c r="J3013" t="s">
        <v>15</v>
      </c>
      <c r="K3013" t="s">
        <v>307</v>
      </c>
      <c r="L3013" s="26">
        <v>1661400</v>
      </c>
      <c r="M3013">
        <v>262</v>
      </c>
    </row>
    <row r="3014" spans="1:13" x14ac:dyDescent="0.25">
      <c r="A3014" t="s">
        <v>69</v>
      </c>
      <c r="B3014" s="25">
        <v>45328</v>
      </c>
      <c r="C3014" t="s">
        <v>257</v>
      </c>
      <c r="D3014" t="s">
        <v>32</v>
      </c>
      <c r="E3014" t="s">
        <v>27</v>
      </c>
      <c r="G3014" s="30">
        <v>5.4</v>
      </c>
      <c r="H3014" t="s">
        <v>318</v>
      </c>
      <c r="J3014" t="s">
        <v>15</v>
      </c>
      <c r="K3014" t="s">
        <v>307</v>
      </c>
      <c r="L3014" s="26">
        <v>3614335</v>
      </c>
      <c r="M3014">
        <v>230</v>
      </c>
    </row>
    <row r="3015" spans="1:13" x14ac:dyDescent="0.25">
      <c r="A3015" t="s">
        <v>54</v>
      </c>
      <c r="B3015" s="25">
        <v>45401</v>
      </c>
      <c r="C3015" t="s">
        <v>257</v>
      </c>
      <c r="D3015" t="s">
        <v>32</v>
      </c>
      <c r="E3015" t="s">
        <v>27</v>
      </c>
      <c r="G3015" s="30">
        <v>5.4</v>
      </c>
      <c r="H3015" t="s">
        <v>318</v>
      </c>
      <c r="J3015" t="s">
        <v>15</v>
      </c>
      <c r="K3015" t="s">
        <v>307</v>
      </c>
      <c r="L3015" s="26">
        <v>3147960</v>
      </c>
      <c r="M3015">
        <v>334</v>
      </c>
    </row>
    <row r="3016" spans="1:13" x14ac:dyDescent="0.25">
      <c r="A3016" t="s">
        <v>50</v>
      </c>
      <c r="B3016" s="25">
        <v>45408</v>
      </c>
      <c r="C3016" t="s">
        <v>257</v>
      </c>
      <c r="D3016" t="s">
        <v>32</v>
      </c>
      <c r="E3016" t="s">
        <v>27</v>
      </c>
      <c r="G3016" s="30">
        <v>5.4</v>
      </c>
      <c r="H3016" t="s">
        <v>318</v>
      </c>
      <c r="J3016" t="s">
        <v>15</v>
      </c>
      <c r="K3016" t="s">
        <v>307</v>
      </c>
      <c r="L3016" s="26">
        <v>5445000</v>
      </c>
      <c r="M3016">
        <v>936</v>
      </c>
    </row>
    <row r="3017" spans="1:13" x14ac:dyDescent="0.25">
      <c r="A3017" t="s">
        <v>83</v>
      </c>
      <c r="B3017" s="25">
        <v>45468</v>
      </c>
      <c r="C3017" t="s">
        <v>257</v>
      </c>
      <c r="D3017" t="s">
        <v>32</v>
      </c>
      <c r="E3017" t="s">
        <v>27</v>
      </c>
      <c r="F3017" t="s">
        <v>258</v>
      </c>
      <c r="G3017" s="30">
        <v>5.4</v>
      </c>
      <c r="H3017" t="s">
        <v>318</v>
      </c>
      <c r="J3017" t="s">
        <v>15</v>
      </c>
      <c r="K3017" t="s">
        <v>307</v>
      </c>
      <c r="L3017" s="26">
        <v>11867310</v>
      </c>
      <c r="M3017">
        <v>48</v>
      </c>
    </row>
    <row r="3018" spans="1:13" x14ac:dyDescent="0.25">
      <c r="A3018" t="s">
        <v>209</v>
      </c>
      <c r="B3018" s="25">
        <v>45572</v>
      </c>
      <c r="C3018" t="s">
        <v>257</v>
      </c>
      <c r="D3018" t="s">
        <v>32</v>
      </c>
      <c r="E3018" t="s">
        <v>27</v>
      </c>
      <c r="F3018" t="s">
        <v>258</v>
      </c>
      <c r="G3018" s="30">
        <v>5.4</v>
      </c>
      <c r="H3018" t="s">
        <v>318</v>
      </c>
      <c r="J3018" t="s">
        <v>15</v>
      </c>
      <c r="K3018" t="s">
        <v>307</v>
      </c>
      <c r="L3018" s="26">
        <v>912000</v>
      </c>
      <c r="M3018">
        <v>10</v>
      </c>
    </row>
    <row r="3019" spans="1:13" x14ac:dyDescent="0.25">
      <c r="A3019" t="s">
        <v>217</v>
      </c>
      <c r="B3019" s="25">
        <v>45595</v>
      </c>
      <c r="C3019" t="s">
        <v>257</v>
      </c>
      <c r="D3019" t="s">
        <v>32</v>
      </c>
      <c r="E3019" t="s">
        <v>27</v>
      </c>
      <c r="G3019" s="30">
        <v>5.4</v>
      </c>
      <c r="H3019" t="s">
        <v>318</v>
      </c>
      <c r="J3019" t="s">
        <v>15</v>
      </c>
      <c r="K3019" t="s">
        <v>307</v>
      </c>
      <c r="L3019" s="26">
        <v>51000</v>
      </c>
      <c r="M3019">
        <v>3</v>
      </c>
    </row>
    <row r="3020" spans="1:13" x14ac:dyDescent="0.25">
      <c r="A3020" t="s">
        <v>60</v>
      </c>
      <c r="B3020" s="25">
        <v>45380</v>
      </c>
      <c r="C3020" t="s">
        <v>257</v>
      </c>
      <c r="D3020" t="s">
        <v>32</v>
      </c>
      <c r="E3020" t="s">
        <v>27</v>
      </c>
      <c r="F3020" t="s">
        <v>258</v>
      </c>
      <c r="G3020" s="30">
        <v>5.4</v>
      </c>
      <c r="H3020" t="s">
        <v>318</v>
      </c>
      <c r="J3020" t="s">
        <v>15</v>
      </c>
      <c r="K3020" t="s">
        <v>307</v>
      </c>
      <c r="L3020" s="26">
        <v>31460625</v>
      </c>
      <c r="M3020">
        <v>447</v>
      </c>
    </row>
    <row r="3021" spans="1:13" x14ac:dyDescent="0.25">
      <c r="A3021" t="s">
        <v>72</v>
      </c>
      <c r="B3021" s="25">
        <v>45288</v>
      </c>
      <c r="C3021" t="s">
        <v>257</v>
      </c>
      <c r="D3021" t="s">
        <v>32</v>
      </c>
      <c r="E3021" t="s">
        <v>27</v>
      </c>
      <c r="G3021" s="30">
        <v>5.4</v>
      </c>
      <c r="H3021" t="s">
        <v>318</v>
      </c>
      <c r="J3021" t="s">
        <v>15</v>
      </c>
      <c r="K3021" t="s">
        <v>307</v>
      </c>
      <c r="L3021" s="26">
        <v>217500</v>
      </c>
      <c r="M3021">
        <v>12</v>
      </c>
    </row>
    <row r="3022" spans="1:13" x14ac:dyDescent="0.25">
      <c r="A3022" t="s">
        <v>172</v>
      </c>
      <c r="B3022" s="25">
        <v>45485</v>
      </c>
      <c r="C3022" t="s">
        <v>257</v>
      </c>
      <c r="D3022" t="s">
        <v>32</v>
      </c>
      <c r="E3022" t="s">
        <v>27</v>
      </c>
      <c r="G3022" s="30">
        <v>5.4</v>
      </c>
      <c r="H3022" t="s">
        <v>318</v>
      </c>
      <c r="J3022" t="s">
        <v>15</v>
      </c>
      <c r="K3022" t="s">
        <v>307</v>
      </c>
      <c r="L3022" s="26">
        <v>222000</v>
      </c>
      <c r="M3022">
        <v>38</v>
      </c>
    </row>
    <row r="3023" spans="1:13" x14ac:dyDescent="0.25">
      <c r="A3023" t="s">
        <v>104</v>
      </c>
      <c r="B3023" s="25">
        <v>45041</v>
      </c>
      <c r="C3023" t="s">
        <v>257</v>
      </c>
      <c r="D3023" t="s">
        <v>32</v>
      </c>
      <c r="E3023" t="s">
        <v>27</v>
      </c>
      <c r="G3023" s="30">
        <v>5.4</v>
      </c>
      <c r="H3023" t="s">
        <v>318</v>
      </c>
      <c r="J3023" t="s">
        <v>15</v>
      </c>
      <c r="K3023" t="s">
        <v>307</v>
      </c>
      <c r="L3023" s="26">
        <v>164317.20000000001</v>
      </c>
      <c r="M3023">
        <v>5</v>
      </c>
    </row>
    <row r="3024" spans="1:13" x14ac:dyDescent="0.25">
      <c r="A3024" t="s">
        <v>63</v>
      </c>
      <c r="B3024" s="25">
        <v>45344</v>
      </c>
      <c r="C3024" t="s">
        <v>257</v>
      </c>
      <c r="D3024" t="s">
        <v>32</v>
      </c>
      <c r="E3024" t="s">
        <v>27</v>
      </c>
      <c r="F3024" t="s">
        <v>258</v>
      </c>
      <c r="G3024" s="30">
        <v>5.4</v>
      </c>
      <c r="H3024" t="s">
        <v>318</v>
      </c>
      <c r="J3024" t="s">
        <v>15</v>
      </c>
      <c r="K3024" t="s">
        <v>307</v>
      </c>
      <c r="L3024" s="26">
        <v>11094100</v>
      </c>
      <c r="M3024">
        <v>50</v>
      </c>
    </row>
    <row r="3025" spans="1:13" x14ac:dyDescent="0.25">
      <c r="A3025" t="s">
        <v>101</v>
      </c>
      <c r="B3025" s="25">
        <v>45079</v>
      </c>
      <c r="C3025" t="s">
        <v>257</v>
      </c>
      <c r="D3025" t="s">
        <v>32</v>
      </c>
      <c r="E3025" t="s">
        <v>27</v>
      </c>
      <c r="F3025" t="s">
        <v>258</v>
      </c>
      <c r="G3025" s="30">
        <v>5.4</v>
      </c>
      <c r="H3025" t="s">
        <v>318</v>
      </c>
      <c r="J3025" t="s">
        <v>15</v>
      </c>
      <c r="K3025" t="s">
        <v>307</v>
      </c>
      <c r="L3025" s="26">
        <v>546750</v>
      </c>
      <c r="M3025">
        <v>1</v>
      </c>
    </row>
    <row r="3026" spans="1:13" x14ac:dyDescent="0.25">
      <c r="A3026" t="s">
        <v>30</v>
      </c>
      <c r="B3026" s="25">
        <v>45447</v>
      </c>
      <c r="C3026" t="s">
        <v>257</v>
      </c>
      <c r="D3026" t="s">
        <v>32</v>
      </c>
      <c r="E3026" t="s">
        <v>27</v>
      </c>
      <c r="F3026" t="s">
        <v>258</v>
      </c>
      <c r="G3026" s="30">
        <v>5.4</v>
      </c>
      <c r="H3026" t="s">
        <v>318</v>
      </c>
      <c r="J3026" t="s">
        <v>15</v>
      </c>
      <c r="K3026" t="s">
        <v>307</v>
      </c>
      <c r="L3026" s="26">
        <v>8004300</v>
      </c>
      <c r="M3026">
        <v>119</v>
      </c>
    </row>
    <row r="3027" spans="1:13" x14ac:dyDescent="0.25">
      <c r="A3027" t="s">
        <v>92</v>
      </c>
      <c r="B3027" s="25">
        <v>45198</v>
      </c>
      <c r="C3027" t="s">
        <v>257</v>
      </c>
      <c r="D3027" t="s">
        <v>32</v>
      </c>
      <c r="E3027" t="s">
        <v>27</v>
      </c>
      <c r="G3027" s="30">
        <v>5.4</v>
      </c>
      <c r="H3027" t="s">
        <v>318</v>
      </c>
      <c r="J3027" t="s">
        <v>15</v>
      </c>
      <c r="K3027" t="s">
        <v>307</v>
      </c>
      <c r="L3027" s="26">
        <v>3407299.2</v>
      </c>
      <c r="M3027">
        <v>47</v>
      </c>
    </row>
    <row r="3028" spans="1:13" x14ac:dyDescent="0.25">
      <c r="A3028" t="s">
        <v>101</v>
      </c>
      <c r="B3028" s="25">
        <v>45079</v>
      </c>
      <c r="C3028" t="s">
        <v>257</v>
      </c>
      <c r="D3028" t="s">
        <v>32</v>
      </c>
      <c r="E3028" t="s">
        <v>27</v>
      </c>
      <c r="G3028" s="30">
        <v>5.4</v>
      </c>
      <c r="H3028" t="s">
        <v>318</v>
      </c>
      <c r="J3028" t="s">
        <v>15</v>
      </c>
      <c r="K3028" t="s">
        <v>307</v>
      </c>
      <c r="L3028" s="26">
        <v>216148.5</v>
      </c>
      <c r="M3028">
        <v>5</v>
      </c>
    </row>
    <row r="3029" spans="1:13" x14ac:dyDescent="0.25">
      <c r="A3029" t="s">
        <v>89</v>
      </c>
      <c r="B3029" s="25">
        <v>45232</v>
      </c>
      <c r="C3029" t="s">
        <v>257</v>
      </c>
      <c r="D3029" t="s">
        <v>32</v>
      </c>
      <c r="E3029" t="s">
        <v>27</v>
      </c>
      <c r="G3029" s="30">
        <v>5.4</v>
      </c>
      <c r="H3029" t="s">
        <v>318</v>
      </c>
      <c r="J3029" t="s">
        <v>15</v>
      </c>
      <c r="K3029" t="s">
        <v>307</v>
      </c>
      <c r="L3029" s="26">
        <v>1862325</v>
      </c>
      <c r="M3029">
        <v>91</v>
      </c>
    </row>
    <row r="3030" spans="1:13" x14ac:dyDescent="0.25">
      <c r="A3030" t="s">
        <v>57</v>
      </c>
      <c r="B3030" s="25">
        <v>45394</v>
      </c>
      <c r="C3030" t="s">
        <v>257</v>
      </c>
      <c r="D3030" t="s">
        <v>32</v>
      </c>
      <c r="E3030" t="s">
        <v>27</v>
      </c>
      <c r="G3030" s="30">
        <v>5.4</v>
      </c>
      <c r="H3030" t="s">
        <v>318</v>
      </c>
      <c r="J3030" t="s">
        <v>15</v>
      </c>
      <c r="K3030" t="s">
        <v>307</v>
      </c>
      <c r="L3030" s="26">
        <v>2916350</v>
      </c>
      <c r="M3030">
        <v>242</v>
      </c>
    </row>
    <row r="3031" spans="1:13" x14ac:dyDescent="0.25">
      <c r="A3031" t="s">
        <v>66</v>
      </c>
      <c r="B3031" s="25">
        <v>45335</v>
      </c>
      <c r="C3031" t="s">
        <v>257</v>
      </c>
      <c r="D3031" t="s">
        <v>32</v>
      </c>
      <c r="E3031" t="s">
        <v>27</v>
      </c>
      <c r="F3031" t="s">
        <v>258</v>
      </c>
      <c r="G3031" s="30">
        <v>5.4</v>
      </c>
      <c r="H3031" t="s">
        <v>318</v>
      </c>
      <c r="J3031" t="s">
        <v>15</v>
      </c>
      <c r="K3031" t="s">
        <v>307</v>
      </c>
      <c r="L3031" s="26">
        <v>18720000</v>
      </c>
      <c r="M3031">
        <v>521</v>
      </c>
    </row>
    <row r="3032" spans="1:13" x14ac:dyDescent="0.25">
      <c r="A3032" t="s">
        <v>54</v>
      </c>
      <c r="B3032" s="25">
        <v>45212</v>
      </c>
      <c r="C3032" t="s">
        <v>257</v>
      </c>
      <c r="D3032" t="s">
        <v>32</v>
      </c>
      <c r="E3032" t="s">
        <v>27</v>
      </c>
      <c r="F3032" t="s">
        <v>258</v>
      </c>
      <c r="G3032" s="30">
        <v>5.4</v>
      </c>
      <c r="H3032" t="s">
        <v>318</v>
      </c>
      <c r="J3032" t="s">
        <v>15</v>
      </c>
      <c r="K3032" t="s">
        <v>307</v>
      </c>
      <c r="L3032" s="26">
        <v>13468851</v>
      </c>
      <c r="M3032">
        <v>243</v>
      </c>
    </row>
    <row r="3033" spans="1:13" x14ac:dyDescent="0.25">
      <c r="A3033" t="s">
        <v>211</v>
      </c>
      <c r="B3033" s="25">
        <v>45582</v>
      </c>
      <c r="C3033" t="s">
        <v>257</v>
      </c>
      <c r="D3033" t="s">
        <v>32</v>
      </c>
      <c r="E3033" t="s">
        <v>27</v>
      </c>
      <c r="G3033" s="30">
        <v>5.4</v>
      </c>
      <c r="H3033" t="s">
        <v>318</v>
      </c>
      <c r="J3033" t="s">
        <v>15</v>
      </c>
      <c r="K3033" t="s">
        <v>307</v>
      </c>
      <c r="L3033" s="26">
        <v>921550</v>
      </c>
      <c r="M3033">
        <v>186</v>
      </c>
    </row>
    <row r="3034" spans="1:13" x14ac:dyDescent="0.25">
      <c r="A3034" t="s">
        <v>175</v>
      </c>
      <c r="B3034" s="25">
        <v>45503</v>
      </c>
      <c r="C3034" t="s">
        <v>257</v>
      </c>
      <c r="D3034" t="s">
        <v>32</v>
      </c>
      <c r="E3034" t="s">
        <v>27</v>
      </c>
      <c r="G3034" s="30">
        <v>5.4</v>
      </c>
      <c r="H3034" t="s">
        <v>318</v>
      </c>
      <c r="J3034" t="s">
        <v>15</v>
      </c>
      <c r="K3034" t="s">
        <v>307</v>
      </c>
      <c r="L3034" s="26">
        <v>4074</v>
      </c>
      <c r="M3034">
        <v>5</v>
      </c>
    </row>
    <row r="3035" spans="1:13" x14ac:dyDescent="0.25">
      <c r="A3035" t="s">
        <v>63</v>
      </c>
      <c r="B3035" s="25">
        <v>45344</v>
      </c>
      <c r="C3035" t="s">
        <v>257</v>
      </c>
      <c r="D3035" t="s">
        <v>32</v>
      </c>
      <c r="E3035" t="s">
        <v>27</v>
      </c>
      <c r="G3035" s="30">
        <v>5.4</v>
      </c>
      <c r="H3035" t="s">
        <v>318</v>
      </c>
      <c r="J3035" t="s">
        <v>15</v>
      </c>
      <c r="K3035" t="s">
        <v>307</v>
      </c>
      <c r="L3035" s="26">
        <v>2518450</v>
      </c>
      <c r="M3035">
        <v>42</v>
      </c>
    </row>
    <row r="3036" spans="1:13" x14ac:dyDescent="0.25">
      <c r="A3036" t="s">
        <v>54</v>
      </c>
      <c r="B3036" s="25">
        <v>45212</v>
      </c>
      <c r="C3036" t="s">
        <v>257</v>
      </c>
      <c r="D3036" t="s">
        <v>32</v>
      </c>
      <c r="E3036" t="s">
        <v>27</v>
      </c>
      <c r="G3036" s="30">
        <v>5.4</v>
      </c>
      <c r="H3036" t="s">
        <v>318</v>
      </c>
      <c r="J3036" t="s">
        <v>15</v>
      </c>
      <c r="K3036" t="s">
        <v>307</v>
      </c>
      <c r="L3036" s="26">
        <v>1289709</v>
      </c>
      <c r="M3036">
        <v>223</v>
      </c>
    </row>
    <row r="3037" spans="1:13" x14ac:dyDescent="0.25">
      <c r="A3037" t="s">
        <v>66</v>
      </c>
      <c r="B3037" s="25">
        <v>45335</v>
      </c>
      <c r="C3037" t="s">
        <v>257</v>
      </c>
      <c r="D3037" t="s">
        <v>32</v>
      </c>
      <c r="E3037" t="s">
        <v>27</v>
      </c>
      <c r="G3037" s="30">
        <v>5.4</v>
      </c>
      <c r="H3037" t="s">
        <v>318</v>
      </c>
      <c r="J3037" t="s">
        <v>15</v>
      </c>
      <c r="K3037" t="s">
        <v>307</v>
      </c>
      <c r="L3037" s="26">
        <v>4459500</v>
      </c>
      <c r="M3037">
        <v>508</v>
      </c>
    </row>
    <row r="3038" spans="1:13" x14ac:dyDescent="0.25">
      <c r="A3038" t="s">
        <v>86</v>
      </c>
      <c r="B3038" s="25">
        <v>45251</v>
      </c>
      <c r="C3038" t="s">
        <v>257</v>
      </c>
      <c r="D3038" t="s">
        <v>32</v>
      </c>
      <c r="E3038" t="s">
        <v>27</v>
      </c>
      <c r="G3038" s="30">
        <v>5.4</v>
      </c>
      <c r="H3038" t="s">
        <v>318</v>
      </c>
      <c r="J3038" t="s">
        <v>15</v>
      </c>
      <c r="K3038" t="s">
        <v>307</v>
      </c>
      <c r="L3038" s="26">
        <v>944500</v>
      </c>
      <c r="M3038">
        <v>44</v>
      </c>
    </row>
    <row r="3039" spans="1:13" x14ac:dyDescent="0.25">
      <c r="A3039" t="s">
        <v>205</v>
      </c>
      <c r="B3039" s="25">
        <v>45566</v>
      </c>
      <c r="C3039" t="s">
        <v>257</v>
      </c>
      <c r="D3039" t="s">
        <v>32</v>
      </c>
      <c r="E3039" t="s">
        <v>27</v>
      </c>
      <c r="G3039" s="30">
        <v>5.4</v>
      </c>
      <c r="H3039" t="s">
        <v>318</v>
      </c>
      <c r="J3039" t="s">
        <v>15</v>
      </c>
      <c r="K3039" t="s">
        <v>307</v>
      </c>
      <c r="L3039" s="26">
        <v>219735</v>
      </c>
      <c r="M3039">
        <v>95</v>
      </c>
    </row>
    <row r="3040" spans="1:13" x14ac:dyDescent="0.25">
      <c r="A3040" t="s">
        <v>175</v>
      </c>
      <c r="B3040" s="25">
        <v>45503</v>
      </c>
      <c r="C3040" t="s">
        <v>257</v>
      </c>
      <c r="D3040" t="s">
        <v>32</v>
      </c>
      <c r="E3040" t="s">
        <v>27</v>
      </c>
      <c r="F3040" t="s">
        <v>258</v>
      </c>
      <c r="G3040" s="30">
        <v>5.4</v>
      </c>
      <c r="H3040" t="s">
        <v>318</v>
      </c>
      <c r="J3040" t="s">
        <v>15</v>
      </c>
      <c r="K3040" t="s">
        <v>307</v>
      </c>
      <c r="L3040" s="26">
        <v>40255</v>
      </c>
      <c r="M3040">
        <v>3</v>
      </c>
    </row>
    <row r="3041" spans="1:13" x14ac:dyDescent="0.25">
      <c r="A3041" t="s">
        <v>83</v>
      </c>
      <c r="B3041" s="25">
        <v>45468</v>
      </c>
      <c r="C3041" t="s">
        <v>257</v>
      </c>
      <c r="D3041" t="s">
        <v>32</v>
      </c>
      <c r="E3041" t="s">
        <v>27</v>
      </c>
      <c r="G3041" s="30">
        <v>5.4</v>
      </c>
      <c r="H3041" t="s">
        <v>318</v>
      </c>
      <c r="J3041" t="s">
        <v>15</v>
      </c>
      <c r="K3041" t="s">
        <v>307</v>
      </c>
      <c r="L3041" s="26">
        <v>953370</v>
      </c>
      <c r="M3041">
        <v>57</v>
      </c>
    </row>
    <row r="3042" spans="1:13" x14ac:dyDescent="0.25">
      <c r="A3042" t="s">
        <v>164</v>
      </c>
      <c r="B3042" s="25">
        <v>45478</v>
      </c>
      <c r="C3042" t="s">
        <v>257</v>
      </c>
      <c r="D3042" t="s">
        <v>32</v>
      </c>
      <c r="E3042" t="s">
        <v>27</v>
      </c>
      <c r="F3042" t="s">
        <v>258</v>
      </c>
      <c r="G3042" s="30">
        <v>5.4</v>
      </c>
      <c r="H3042" t="s">
        <v>318</v>
      </c>
      <c r="J3042" t="s">
        <v>15</v>
      </c>
      <c r="K3042" t="s">
        <v>307</v>
      </c>
      <c r="L3042" s="26">
        <v>7745000</v>
      </c>
      <c r="M3042">
        <v>124</v>
      </c>
    </row>
    <row r="3043" spans="1:13" x14ac:dyDescent="0.25">
      <c r="A3043" t="s">
        <v>172</v>
      </c>
      <c r="B3043" s="25">
        <v>45485</v>
      </c>
      <c r="C3043" t="s">
        <v>257</v>
      </c>
      <c r="D3043" t="s">
        <v>32</v>
      </c>
      <c r="E3043" t="s">
        <v>27</v>
      </c>
      <c r="F3043" t="s">
        <v>258</v>
      </c>
      <c r="G3043" s="30">
        <v>5.4</v>
      </c>
      <c r="H3043" t="s">
        <v>318</v>
      </c>
      <c r="J3043" t="s">
        <v>15</v>
      </c>
      <c r="K3043" t="s">
        <v>307</v>
      </c>
      <c r="L3043" s="26">
        <v>760800</v>
      </c>
      <c r="M3043">
        <v>25</v>
      </c>
    </row>
    <row r="3044" spans="1:13" x14ac:dyDescent="0.25">
      <c r="A3044" t="s">
        <v>57</v>
      </c>
      <c r="B3044" s="25">
        <v>45394</v>
      </c>
      <c r="C3044" t="s">
        <v>257</v>
      </c>
      <c r="D3044" t="s">
        <v>32</v>
      </c>
      <c r="E3044" t="s">
        <v>27</v>
      </c>
      <c r="F3044" t="s">
        <v>258</v>
      </c>
      <c r="G3044" s="30">
        <v>5.4</v>
      </c>
      <c r="H3044" t="s">
        <v>318</v>
      </c>
      <c r="J3044" t="s">
        <v>15</v>
      </c>
      <c r="K3044" t="s">
        <v>307</v>
      </c>
      <c r="L3044" s="26">
        <v>12372750</v>
      </c>
      <c r="M3044">
        <v>245</v>
      </c>
    </row>
    <row r="3045" spans="1:13" x14ac:dyDescent="0.25">
      <c r="A3045" t="s">
        <v>104</v>
      </c>
      <c r="B3045" s="25">
        <v>45041</v>
      </c>
      <c r="C3045" t="s">
        <v>257</v>
      </c>
      <c r="D3045" t="s">
        <v>32</v>
      </c>
      <c r="E3045" t="s">
        <v>27</v>
      </c>
      <c r="F3045" t="s">
        <v>258</v>
      </c>
      <c r="G3045" s="30">
        <v>5.4</v>
      </c>
      <c r="H3045" t="s">
        <v>318</v>
      </c>
      <c r="J3045" t="s">
        <v>15</v>
      </c>
      <c r="K3045" t="s">
        <v>307</v>
      </c>
      <c r="L3045" s="26">
        <v>412849.2</v>
      </c>
      <c r="M3045">
        <v>12</v>
      </c>
    </row>
    <row r="3046" spans="1:13" x14ac:dyDescent="0.25">
      <c r="A3046" t="s">
        <v>30</v>
      </c>
      <c r="B3046" s="25">
        <v>45447</v>
      </c>
      <c r="C3046" t="s">
        <v>257</v>
      </c>
      <c r="D3046" t="s">
        <v>32</v>
      </c>
      <c r="E3046" t="s">
        <v>27</v>
      </c>
      <c r="G3046" s="30">
        <v>5.4</v>
      </c>
      <c r="H3046" t="s">
        <v>318</v>
      </c>
      <c r="J3046" t="s">
        <v>15</v>
      </c>
      <c r="K3046" t="s">
        <v>307</v>
      </c>
      <c r="L3046" s="26">
        <v>870300</v>
      </c>
      <c r="M3046">
        <v>152</v>
      </c>
    </row>
    <row r="3047" spans="1:13" x14ac:dyDescent="0.25">
      <c r="A3047" t="s">
        <v>80</v>
      </c>
      <c r="B3047" s="25">
        <v>45260</v>
      </c>
      <c r="C3047" t="s">
        <v>257</v>
      </c>
      <c r="D3047" t="s">
        <v>32</v>
      </c>
      <c r="E3047" t="s">
        <v>27</v>
      </c>
      <c r="G3047" s="30">
        <v>5.4</v>
      </c>
      <c r="H3047" t="s">
        <v>318</v>
      </c>
      <c r="J3047" t="s">
        <v>15</v>
      </c>
      <c r="K3047" t="s">
        <v>307</v>
      </c>
      <c r="L3047" s="26">
        <v>1505700</v>
      </c>
      <c r="M3047">
        <v>35</v>
      </c>
    </row>
    <row r="3048" spans="1:13" x14ac:dyDescent="0.25">
      <c r="A3048" t="s">
        <v>60</v>
      </c>
      <c r="B3048" s="25">
        <v>45380</v>
      </c>
      <c r="C3048" t="s">
        <v>257</v>
      </c>
      <c r="D3048" t="s">
        <v>32</v>
      </c>
      <c r="E3048" t="s">
        <v>27</v>
      </c>
      <c r="G3048" s="30">
        <v>5.4</v>
      </c>
      <c r="H3048" t="s">
        <v>318</v>
      </c>
      <c r="J3048" t="s">
        <v>15</v>
      </c>
      <c r="K3048" t="s">
        <v>307</v>
      </c>
      <c r="L3048" s="26">
        <v>5339250</v>
      </c>
      <c r="M3048">
        <v>497</v>
      </c>
    </row>
    <row r="3049" spans="1:13" x14ac:dyDescent="0.25">
      <c r="A3049" t="s">
        <v>54</v>
      </c>
      <c r="B3049" s="25">
        <v>45401</v>
      </c>
      <c r="C3049" t="s">
        <v>257</v>
      </c>
      <c r="D3049" t="s">
        <v>32</v>
      </c>
      <c r="E3049" t="s">
        <v>27</v>
      </c>
      <c r="F3049" t="s">
        <v>258</v>
      </c>
      <c r="G3049" s="30">
        <v>5.4</v>
      </c>
      <c r="H3049" t="s">
        <v>318</v>
      </c>
      <c r="J3049" t="s">
        <v>15</v>
      </c>
      <c r="K3049" t="s">
        <v>307</v>
      </c>
      <c r="L3049" s="26">
        <v>42578490</v>
      </c>
      <c r="M3049">
        <v>269</v>
      </c>
    </row>
    <row r="3050" spans="1:13" x14ac:dyDescent="0.25">
      <c r="A3050" t="s">
        <v>89</v>
      </c>
      <c r="B3050" s="25">
        <v>45232</v>
      </c>
      <c r="C3050" t="s">
        <v>257</v>
      </c>
      <c r="D3050" t="s">
        <v>32</v>
      </c>
      <c r="E3050" t="s">
        <v>27</v>
      </c>
      <c r="F3050" t="s">
        <v>258</v>
      </c>
      <c r="G3050" s="30">
        <v>5.4</v>
      </c>
      <c r="H3050" t="s">
        <v>318</v>
      </c>
      <c r="J3050" t="s">
        <v>15</v>
      </c>
      <c r="K3050" t="s">
        <v>307</v>
      </c>
      <c r="L3050" s="26">
        <v>9888750</v>
      </c>
      <c r="M3050">
        <v>103</v>
      </c>
    </row>
    <row r="3051" spans="1:13" x14ac:dyDescent="0.25">
      <c r="A3051" t="s">
        <v>92</v>
      </c>
      <c r="B3051" s="25">
        <v>45198</v>
      </c>
      <c r="C3051" t="s">
        <v>257</v>
      </c>
      <c r="D3051" t="s">
        <v>32</v>
      </c>
      <c r="E3051" t="s">
        <v>27</v>
      </c>
      <c r="F3051" t="s">
        <v>258</v>
      </c>
      <c r="G3051" s="30">
        <v>5.4</v>
      </c>
      <c r="H3051" t="s">
        <v>318</v>
      </c>
      <c r="J3051" t="s">
        <v>15</v>
      </c>
      <c r="K3051" t="s">
        <v>307</v>
      </c>
      <c r="L3051" s="26">
        <v>22721212.800000001</v>
      </c>
      <c r="M3051">
        <v>72</v>
      </c>
    </row>
    <row r="3052" spans="1:13" x14ac:dyDescent="0.25">
      <c r="A3052" t="s">
        <v>80</v>
      </c>
      <c r="B3052" s="25">
        <v>45260</v>
      </c>
      <c r="C3052" t="s">
        <v>257</v>
      </c>
      <c r="D3052" t="s">
        <v>32</v>
      </c>
      <c r="E3052" t="s">
        <v>27</v>
      </c>
      <c r="F3052" t="s">
        <v>258</v>
      </c>
      <c r="G3052" s="30">
        <v>5.4</v>
      </c>
      <c r="H3052" t="s">
        <v>318</v>
      </c>
      <c r="J3052" t="s">
        <v>15</v>
      </c>
      <c r="K3052" t="s">
        <v>307</v>
      </c>
      <c r="L3052" s="26">
        <v>25452900</v>
      </c>
      <c r="M3052">
        <v>51</v>
      </c>
    </row>
    <row r="3053" spans="1:13" x14ac:dyDescent="0.25">
      <c r="A3053" t="s">
        <v>74</v>
      </c>
      <c r="B3053" s="25">
        <v>45275</v>
      </c>
      <c r="C3053" t="s">
        <v>257</v>
      </c>
      <c r="D3053" t="s">
        <v>32</v>
      </c>
      <c r="E3053" t="s">
        <v>27</v>
      </c>
      <c r="G3053" s="30">
        <v>5.4</v>
      </c>
      <c r="H3053" t="s">
        <v>318</v>
      </c>
      <c r="J3053" t="s">
        <v>15</v>
      </c>
      <c r="K3053" t="s">
        <v>307</v>
      </c>
      <c r="L3053" s="26">
        <v>5056550</v>
      </c>
      <c r="M3053">
        <v>212</v>
      </c>
    </row>
    <row r="3054" spans="1:13" x14ac:dyDescent="0.25">
      <c r="A3054" t="s">
        <v>211</v>
      </c>
      <c r="B3054" s="25">
        <v>45582</v>
      </c>
      <c r="C3054" t="s">
        <v>257</v>
      </c>
      <c r="D3054" t="s">
        <v>32</v>
      </c>
      <c r="E3054" t="s">
        <v>27</v>
      </c>
      <c r="F3054" t="s">
        <v>258</v>
      </c>
      <c r="G3054" s="30">
        <v>5.4</v>
      </c>
      <c r="H3054" t="s">
        <v>318</v>
      </c>
      <c r="J3054" t="s">
        <v>15</v>
      </c>
      <c r="K3054" t="s">
        <v>307</v>
      </c>
      <c r="L3054" s="26">
        <v>11371850</v>
      </c>
      <c r="M3054">
        <v>141</v>
      </c>
    </row>
    <row r="3055" spans="1:13" x14ac:dyDescent="0.25">
      <c r="A3055" t="s">
        <v>83</v>
      </c>
      <c r="B3055" s="25">
        <v>45252</v>
      </c>
      <c r="C3055" t="s">
        <v>257</v>
      </c>
      <c r="D3055" t="s">
        <v>32</v>
      </c>
      <c r="E3055" t="s">
        <v>27</v>
      </c>
      <c r="F3055" t="s">
        <v>258</v>
      </c>
      <c r="G3055" s="30">
        <v>5.4</v>
      </c>
      <c r="H3055" t="s">
        <v>318</v>
      </c>
      <c r="J3055" t="s">
        <v>15</v>
      </c>
      <c r="K3055" t="s">
        <v>307</v>
      </c>
      <c r="L3055" s="26">
        <v>25109700</v>
      </c>
      <c r="M3055">
        <v>118</v>
      </c>
    </row>
    <row r="3056" spans="1:13" x14ac:dyDescent="0.25">
      <c r="A3056" t="s">
        <v>172</v>
      </c>
      <c r="B3056" s="25">
        <v>45485</v>
      </c>
      <c r="C3056" t="s">
        <v>257</v>
      </c>
      <c r="D3056" t="s">
        <v>32</v>
      </c>
      <c r="E3056" t="s">
        <v>27</v>
      </c>
      <c r="F3056" t="s">
        <v>258</v>
      </c>
      <c r="G3056" s="30">
        <v>5.5</v>
      </c>
      <c r="H3056" t="s">
        <v>318</v>
      </c>
      <c r="I3056">
        <v>5.5</v>
      </c>
      <c r="J3056" t="s">
        <v>228</v>
      </c>
      <c r="K3056" t="s">
        <v>314</v>
      </c>
      <c r="L3056" s="26">
        <v>70000</v>
      </c>
      <c r="M3056">
        <v>1</v>
      </c>
    </row>
    <row r="3057" spans="1:13" x14ac:dyDescent="0.25">
      <c r="A3057" t="s">
        <v>164</v>
      </c>
      <c r="B3057" s="25">
        <v>45478</v>
      </c>
      <c r="C3057" t="s">
        <v>257</v>
      </c>
      <c r="D3057" t="s">
        <v>32</v>
      </c>
      <c r="E3057" t="s">
        <v>27</v>
      </c>
      <c r="F3057" t="s">
        <v>258</v>
      </c>
      <c r="G3057" s="30">
        <v>5.5</v>
      </c>
      <c r="H3057" t="s">
        <v>318</v>
      </c>
      <c r="I3057">
        <v>5.5</v>
      </c>
      <c r="J3057" t="s">
        <v>228</v>
      </c>
      <c r="K3057" t="s">
        <v>314</v>
      </c>
      <c r="L3057" s="26">
        <v>15273800</v>
      </c>
      <c r="M3057">
        <v>1</v>
      </c>
    </row>
    <row r="3058" spans="1:13" x14ac:dyDescent="0.25">
      <c r="A3058" t="s">
        <v>57</v>
      </c>
      <c r="B3058" s="25">
        <v>45394</v>
      </c>
      <c r="C3058" t="s">
        <v>257</v>
      </c>
      <c r="D3058" t="s">
        <v>32</v>
      </c>
      <c r="E3058" t="s">
        <v>27</v>
      </c>
      <c r="G3058" s="30">
        <v>5.5</v>
      </c>
      <c r="H3058" t="s">
        <v>318</v>
      </c>
      <c r="J3058" t="s">
        <v>15</v>
      </c>
      <c r="K3058" t="s">
        <v>307</v>
      </c>
      <c r="L3058" s="26">
        <v>3120800</v>
      </c>
      <c r="M3058">
        <v>172</v>
      </c>
    </row>
    <row r="3059" spans="1:13" x14ac:dyDescent="0.25">
      <c r="A3059" t="s">
        <v>164</v>
      </c>
      <c r="B3059" s="25">
        <v>45478</v>
      </c>
      <c r="C3059" t="s">
        <v>257</v>
      </c>
      <c r="D3059" t="s">
        <v>32</v>
      </c>
      <c r="E3059" t="s">
        <v>27</v>
      </c>
      <c r="F3059" t="s">
        <v>258</v>
      </c>
      <c r="G3059" s="30">
        <v>5.5</v>
      </c>
      <c r="H3059" t="s">
        <v>318</v>
      </c>
      <c r="J3059" t="s">
        <v>15</v>
      </c>
      <c r="K3059" t="s">
        <v>307</v>
      </c>
      <c r="L3059" s="26">
        <v>31904400</v>
      </c>
      <c r="M3059">
        <v>145</v>
      </c>
    </row>
    <row r="3060" spans="1:13" x14ac:dyDescent="0.25">
      <c r="A3060" t="s">
        <v>66</v>
      </c>
      <c r="B3060" s="25">
        <v>45335</v>
      </c>
      <c r="C3060" t="s">
        <v>257</v>
      </c>
      <c r="D3060" t="s">
        <v>32</v>
      </c>
      <c r="E3060" t="s">
        <v>27</v>
      </c>
      <c r="F3060" t="s">
        <v>258</v>
      </c>
      <c r="G3060" s="30">
        <v>5.5</v>
      </c>
      <c r="H3060" t="s">
        <v>318</v>
      </c>
      <c r="J3060" t="s">
        <v>15</v>
      </c>
      <c r="K3060" t="s">
        <v>307</v>
      </c>
      <c r="L3060" s="26">
        <v>13702500</v>
      </c>
      <c r="M3060">
        <v>403</v>
      </c>
    </row>
    <row r="3061" spans="1:13" x14ac:dyDescent="0.25">
      <c r="A3061" t="s">
        <v>92</v>
      </c>
      <c r="B3061" s="25">
        <v>45198</v>
      </c>
      <c r="C3061" t="s">
        <v>257</v>
      </c>
      <c r="D3061" t="s">
        <v>32</v>
      </c>
      <c r="E3061" t="s">
        <v>27</v>
      </c>
      <c r="G3061" s="30">
        <v>5.5</v>
      </c>
      <c r="H3061" t="s">
        <v>318</v>
      </c>
      <c r="J3061" t="s">
        <v>15</v>
      </c>
      <c r="K3061" t="s">
        <v>307</v>
      </c>
      <c r="L3061" s="26">
        <v>2081012.4</v>
      </c>
      <c r="M3061">
        <v>49</v>
      </c>
    </row>
    <row r="3062" spans="1:13" x14ac:dyDescent="0.25">
      <c r="A3062" t="s">
        <v>92</v>
      </c>
      <c r="B3062" s="25">
        <v>45198</v>
      </c>
      <c r="C3062" t="s">
        <v>257</v>
      </c>
      <c r="D3062" t="s">
        <v>32</v>
      </c>
      <c r="E3062" t="s">
        <v>27</v>
      </c>
      <c r="F3062" t="s">
        <v>258</v>
      </c>
      <c r="G3062" s="30">
        <v>5.5</v>
      </c>
      <c r="H3062" t="s">
        <v>318</v>
      </c>
      <c r="J3062" t="s">
        <v>15</v>
      </c>
      <c r="K3062" t="s">
        <v>307</v>
      </c>
      <c r="L3062" s="26">
        <v>29992618.800000001</v>
      </c>
      <c r="M3062">
        <v>73</v>
      </c>
    </row>
    <row r="3063" spans="1:13" x14ac:dyDescent="0.25">
      <c r="A3063" t="s">
        <v>57</v>
      </c>
      <c r="B3063" s="25">
        <v>45394</v>
      </c>
      <c r="C3063" t="s">
        <v>257</v>
      </c>
      <c r="D3063" t="s">
        <v>32</v>
      </c>
      <c r="E3063" t="s">
        <v>27</v>
      </c>
      <c r="F3063" t="s">
        <v>258</v>
      </c>
      <c r="G3063" s="30">
        <v>5.5</v>
      </c>
      <c r="H3063" t="s">
        <v>318</v>
      </c>
      <c r="J3063" t="s">
        <v>15</v>
      </c>
      <c r="K3063" t="s">
        <v>307</v>
      </c>
      <c r="L3063" s="26">
        <v>11559650</v>
      </c>
      <c r="M3063">
        <v>192</v>
      </c>
    </row>
    <row r="3064" spans="1:13" x14ac:dyDescent="0.25">
      <c r="A3064" t="s">
        <v>77</v>
      </c>
      <c r="B3064" s="25">
        <v>45267</v>
      </c>
      <c r="C3064" t="s">
        <v>257</v>
      </c>
      <c r="D3064" t="s">
        <v>32</v>
      </c>
      <c r="E3064" t="s">
        <v>27</v>
      </c>
      <c r="F3064" t="s">
        <v>258</v>
      </c>
      <c r="G3064" s="30">
        <v>5.5</v>
      </c>
      <c r="H3064" t="s">
        <v>318</v>
      </c>
      <c r="J3064" t="s">
        <v>15</v>
      </c>
      <c r="K3064" t="s">
        <v>307</v>
      </c>
      <c r="L3064" s="26">
        <v>3014200</v>
      </c>
      <c r="M3064">
        <v>17</v>
      </c>
    </row>
    <row r="3065" spans="1:13" x14ac:dyDescent="0.25">
      <c r="A3065" t="s">
        <v>54</v>
      </c>
      <c r="B3065" s="25">
        <v>45212</v>
      </c>
      <c r="C3065" t="s">
        <v>257</v>
      </c>
      <c r="D3065" t="s">
        <v>32</v>
      </c>
      <c r="E3065" t="s">
        <v>27</v>
      </c>
      <c r="F3065" t="s">
        <v>258</v>
      </c>
      <c r="G3065" s="30">
        <v>5.5</v>
      </c>
      <c r="H3065" t="s">
        <v>318</v>
      </c>
      <c r="J3065" t="s">
        <v>15</v>
      </c>
      <c r="K3065" t="s">
        <v>307</v>
      </c>
      <c r="L3065" s="26">
        <v>29365272</v>
      </c>
      <c r="M3065">
        <v>254</v>
      </c>
    </row>
    <row r="3066" spans="1:13" x14ac:dyDescent="0.25">
      <c r="A3066" t="s">
        <v>104</v>
      </c>
      <c r="B3066" s="25">
        <v>45041</v>
      </c>
      <c r="C3066" t="s">
        <v>257</v>
      </c>
      <c r="D3066" t="s">
        <v>32</v>
      </c>
      <c r="E3066" t="s">
        <v>27</v>
      </c>
      <c r="F3066" t="s">
        <v>258</v>
      </c>
      <c r="G3066" s="30">
        <v>5.5</v>
      </c>
      <c r="H3066" t="s">
        <v>318</v>
      </c>
      <c r="J3066" t="s">
        <v>15</v>
      </c>
      <c r="K3066" t="s">
        <v>307</v>
      </c>
      <c r="L3066" s="26">
        <v>354739.20000000001</v>
      </c>
      <c r="M3066">
        <v>5</v>
      </c>
    </row>
    <row r="3067" spans="1:13" x14ac:dyDescent="0.25">
      <c r="A3067" t="s">
        <v>60</v>
      </c>
      <c r="B3067" s="25">
        <v>45380</v>
      </c>
      <c r="C3067" t="s">
        <v>257</v>
      </c>
      <c r="D3067" t="s">
        <v>32</v>
      </c>
      <c r="E3067" t="s">
        <v>27</v>
      </c>
      <c r="F3067" t="s">
        <v>258</v>
      </c>
      <c r="G3067" s="30">
        <v>5.5</v>
      </c>
      <c r="H3067" t="s">
        <v>318</v>
      </c>
      <c r="J3067" t="s">
        <v>15</v>
      </c>
      <c r="K3067" t="s">
        <v>307</v>
      </c>
      <c r="L3067" s="26">
        <v>41520500</v>
      </c>
      <c r="M3067">
        <v>424</v>
      </c>
    </row>
    <row r="3068" spans="1:13" x14ac:dyDescent="0.25">
      <c r="A3068" t="s">
        <v>86</v>
      </c>
      <c r="B3068" s="25">
        <v>45251</v>
      </c>
      <c r="C3068" t="s">
        <v>257</v>
      </c>
      <c r="D3068" t="s">
        <v>32</v>
      </c>
      <c r="E3068" t="s">
        <v>27</v>
      </c>
      <c r="G3068" s="30">
        <v>5.5</v>
      </c>
      <c r="H3068" t="s">
        <v>318</v>
      </c>
      <c r="J3068" t="s">
        <v>15</v>
      </c>
      <c r="K3068" t="s">
        <v>307</v>
      </c>
      <c r="L3068" s="26">
        <v>780750</v>
      </c>
      <c r="M3068">
        <v>32</v>
      </c>
    </row>
    <row r="3069" spans="1:13" x14ac:dyDescent="0.25">
      <c r="A3069" t="s">
        <v>69</v>
      </c>
      <c r="B3069" s="25">
        <v>45328</v>
      </c>
      <c r="C3069" t="s">
        <v>257</v>
      </c>
      <c r="D3069" t="s">
        <v>32</v>
      </c>
      <c r="E3069" t="s">
        <v>27</v>
      </c>
      <c r="G3069" s="30">
        <v>5.5</v>
      </c>
      <c r="H3069" t="s">
        <v>318</v>
      </c>
      <c r="J3069" t="s">
        <v>15</v>
      </c>
      <c r="K3069" t="s">
        <v>307</v>
      </c>
      <c r="L3069" s="26">
        <v>2515380</v>
      </c>
      <c r="M3069">
        <v>188</v>
      </c>
    </row>
    <row r="3070" spans="1:13" x14ac:dyDescent="0.25">
      <c r="A3070" t="s">
        <v>172</v>
      </c>
      <c r="B3070" s="25">
        <v>45485</v>
      </c>
      <c r="C3070" t="s">
        <v>257</v>
      </c>
      <c r="D3070" t="s">
        <v>32</v>
      </c>
      <c r="E3070" t="s">
        <v>27</v>
      </c>
      <c r="F3070" t="s">
        <v>258</v>
      </c>
      <c r="G3070" s="30">
        <v>5.5</v>
      </c>
      <c r="H3070" t="s">
        <v>318</v>
      </c>
      <c r="J3070" t="s">
        <v>15</v>
      </c>
      <c r="K3070" t="s">
        <v>307</v>
      </c>
      <c r="L3070" s="26">
        <v>1438800</v>
      </c>
      <c r="M3070">
        <v>30</v>
      </c>
    </row>
    <row r="3071" spans="1:13" x14ac:dyDescent="0.25">
      <c r="A3071" t="s">
        <v>83</v>
      </c>
      <c r="B3071" s="25">
        <v>45468</v>
      </c>
      <c r="C3071" t="s">
        <v>257</v>
      </c>
      <c r="D3071" t="s">
        <v>32</v>
      </c>
      <c r="E3071" t="s">
        <v>27</v>
      </c>
      <c r="G3071" s="30">
        <v>5.5</v>
      </c>
      <c r="H3071" t="s">
        <v>318</v>
      </c>
      <c r="J3071" t="s">
        <v>15</v>
      </c>
      <c r="K3071" t="s">
        <v>307</v>
      </c>
      <c r="L3071" s="26">
        <v>1359990</v>
      </c>
      <c r="M3071">
        <v>69</v>
      </c>
    </row>
    <row r="3072" spans="1:13" x14ac:dyDescent="0.25">
      <c r="A3072" t="s">
        <v>72</v>
      </c>
      <c r="B3072" s="25">
        <v>45288</v>
      </c>
      <c r="C3072" t="s">
        <v>257</v>
      </c>
      <c r="D3072" t="s">
        <v>32</v>
      </c>
      <c r="E3072" t="s">
        <v>27</v>
      </c>
      <c r="G3072" s="30">
        <v>5.5</v>
      </c>
      <c r="H3072" t="s">
        <v>318</v>
      </c>
      <c r="J3072" t="s">
        <v>15</v>
      </c>
      <c r="K3072" t="s">
        <v>307</v>
      </c>
      <c r="L3072" s="26">
        <v>394500</v>
      </c>
      <c r="M3072">
        <v>11</v>
      </c>
    </row>
    <row r="3073" spans="1:13" x14ac:dyDescent="0.25">
      <c r="A3073" t="s">
        <v>80</v>
      </c>
      <c r="B3073" s="25">
        <v>45260</v>
      </c>
      <c r="C3073" t="s">
        <v>257</v>
      </c>
      <c r="D3073" t="s">
        <v>32</v>
      </c>
      <c r="E3073" t="s">
        <v>27</v>
      </c>
      <c r="G3073" s="30">
        <v>5.5</v>
      </c>
      <c r="H3073" t="s">
        <v>318</v>
      </c>
      <c r="J3073" t="s">
        <v>15</v>
      </c>
      <c r="K3073" t="s">
        <v>307</v>
      </c>
      <c r="L3073" s="26">
        <v>1405800</v>
      </c>
      <c r="M3073">
        <v>35</v>
      </c>
    </row>
    <row r="3074" spans="1:13" x14ac:dyDescent="0.25">
      <c r="A3074" t="s">
        <v>74</v>
      </c>
      <c r="B3074" s="25">
        <v>45275</v>
      </c>
      <c r="C3074" t="s">
        <v>257</v>
      </c>
      <c r="D3074" t="s">
        <v>32</v>
      </c>
      <c r="E3074" t="s">
        <v>27</v>
      </c>
      <c r="G3074" s="30">
        <v>5.5</v>
      </c>
      <c r="H3074" t="s">
        <v>318</v>
      </c>
      <c r="J3074" t="s">
        <v>15</v>
      </c>
      <c r="K3074" t="s">
        <v>307</v>
      </c>
      <c r="L3074" s="26">
        <v>9603650</v>
      </c>
      <c r="M3074">
        <v>175</v>
      </c>
    </row>
    <row r="3075" spans="1:13" x14ac:dyDescent="0.25">
      <c r="A3075" t="s">
        <v>30</v>
      </c>
      <c r="B3075" s="25">
        <v>45447</v>
      </c>
      <c r="C3075" t="s">
        <v>257</v>
      </c>
      <c r="D3075" t="s">
        <v>32</v>
      </c>
      <c r="E3075" t="s">
        <v>27</v>
      </c>
      <c r="G3075" s="30">
        <v>5.5</v>
      </c>
      <c r="H3075" t="s">
        <v>318</v>
      </c>
      <c r="J3075" t="s">
        <v>15</v>
      </c>
      <c r="K3075" t="s">
        <v>307</v>
      </c>
      <c r="L3075" s="26">
        <v>935700</v>
      </c>
      <c r="M3075">
        <v>205</v>
      </c>
    </row>
    <row r="3076" spans="1:13" x14ac:dyDescent="0.25">
      <c r="A3076" t="s">
        <v>89</v>
      </c>
      <c r="B3076" s="25">
        <v>45232</v>
      </c>
      <c r="C3076" t="s">
        <v>257</v>
      </c>
      <c r="D3076" t="s">
        <v>32</v>
      </c>
      <c r="E3076" t="s">
        <v>27</v>
      </c>
      <c r="F3076" t="s">
        <v>258</v>
      </c>
      <c r="G3076" s="30">
        <v>5.5</v>
      </c>
      <c r="H3076" t="s">
        <v>318</v>
      </c>
      <c r="J3076" t="s">
        <v>15</v>
      </c>
      <c r="K3076" t="s">
        <v>307</v>
      </c>
      <c r="L3076" s="26">
        <v>13870575</v>
      </c>
      <c r="M3076">
        <v>133</v>
      </c>
    </row>
    <row r="3077" spans="1:13" x14ac:dyDescent="0.25">
      <c r="A3077" t="s">
        <v>83</v>
      </c>
      <c r="B3077" s="25">
        <v>45468</v>
      </c>
      <c r="C3077" t="s">
        <v>257</v>
      </c>
      <c r="D3077" t="s">
        <v>32</v>
      </c>
      <c r="E3077" t="s">
        <v>27</v>
      </c>
      <c r="F3077" t="s">
        <v>258</v>
      </c>
      <c r="G3077" s="30">
        <v>5.5</v>
      </c>
      <c r="H3077" t="s">
        <v>318</v>
      </c>
      <c r="J3077" t="s">
        <v>15</v>
      </c>
      <c r="K3077" t="s">
        <v>307</v>
      </c>
      <c r="L3077" s="26">
        <v>25537680</v>
      </c>
      <c r="M3077">
        <v>84</v>
      </c>
    </row>
    <row r="3078" spans="1:13" x14ac:dyDescent="0.25">
      <c r="A3078" t="s">
        <v>83</v>
      </c>
      <c r="B3078" s="25">
        <v>45252</v>
      </c>
      <c r="C3078" t="s">
        <v>257</v>
      </c>
      <c r="D3078" t="s">
        <v>32</v>
      </c>
      <c r="E3078" t="s">
        <v>27</v>
      </c>
      <c r="F3078" t="s">
        <v>258</v>
      </c>
      <c r="G3078" s="30">
        <v>5.5</v>
      </c>
      <c r="H3078" t="s">
        <v>318</v>
      </c>
      <c r="J3078" t="s">
        <v>15</v>
      </c>
      <c r="K3078" t="s">
        <v>307</v>
      </c>
      <c r="L3078" s="26">
        <v>14744400</v>
      </c>
      <c r="M3078">
        <v>139</v>
      </c>
    </row>
    <row r="3079" spans="1:13" x14ac:dyDescent="0.25">
      <c r="A3079" t="s">
        <v>54</v>
      </c>
      <c r="B3079" s="25">
        <v>45401</v>
      </c>
      <c r="C3079" t="s">
        <v>257</v>
      </c>
      <c r="D3079" t="s">
        <v>32</v>
      </c>
      <c r="E3079" t="s">
        <v>27</v>
      </c>
      <c r="F3079" t="s">
        <v>258</v>
      </c>
      <c r="G3079" s="30">
        <v>5.5</v>
      </c>
      <c r="H3079" t="s">
        <v>318</v>
      </c>
      <c r="J3079" t="s">
        <v>15</v>
      </c>
      <c r="K3079" t="s">
        <v>307</v>
      </c>
      <c r="L3079" s="26">
        <v>10242525</v>
      </c>
      <c r="M3079">
        <v>167</v>
      </c>
    </row>
    <row r="3080" spans="1:13" x14ac:dyDescent="0.25">
      <c r="A3080" t="s">
        <v>63</v>
      </c>
      <c r="B3080" s="25">
        <v>45344</v>
      </c>
      <c r="C3080" t="s">
        <v>257</v>
      </c>
      <c r="D3080" t="s">
        <v>32</v>
      </c>
      <c r="E3080" t="s">
        <v>27</v>
      </c>
      <c r="F3080" t="s">
        <v>258</v>
      </c>
      <c r="G3080" s="30">
        <v>5.5</v>
      </c>
      <c r="H3080" t="s">
        <v>318</v>
      </c>
      <c r="J3080" t="s">
        <v>15</v>
      </c>
      <c r="K3080" t="s">
        <v>307</v>
      </c>
      <c r="L3080" s="26">
        <v>17464800</v>
      </c>
      <c r="M3080">
        <v>39</v>
      </c>
    </row>
    <row r="3081" spans="1:13" x14ac:dyDescent="0.25">
      <c r="A3081" t="s">
        <v>172</v>
      </c>
      <c r="B3081" s="25">
        <v>45485</v>
      </c>
      <c r="C3081" t="s">
        <v>257</v>
      </c>
      <c r="D3081" t="s">
        <v>32</v>
      </c>
      <c r="E3081" t="s">
        <v>27</v>
      </c>
      <c r="G3081" s="30">
        <v>5.5</v>
      </c>
      <c r="H3081" t="s">
        <v>318</v>
      </c>
      <c r="J3081" t="s">
        <v>15</v>
      </c>
      <c r="K3081" t="s">
        <v>307</v>
      </c>
      <c r="L3081" s="26">
        <v>352000</v>
      </c>
      <c r="M3081">
        <v>40</v>
      </c>
    </row>
    <row r="3082" spans="1:13" x14ac:dyDescent="0.25">
      <c r="A3082" t="s">
        <v>54</v>
      </c>
      <c r="B3082" s="25">
        <v>45212</v>
      </c>
      <c r="C3082" t="s">
        <v>257</v>
      </c>
      <c r="D3082" t="s">
        <v>32</v>
      </c>
      <c r="E3082" t="s">
        <v>27</v>
      </c>
      <c r="G3082" s="30">
        <v>5.5</v>
      </c>
      <c r="H3082" t="s">
        <v>318</v>
      </c>
      <c r="J3082" t="s">
        <v>15</v>
      </c>
      <c r="K3082" t="s">
        <v>307</v>
      </c>
      <c r="L3082" s="26">
        <v>2489508</v>
      </c>
      <c r="M3082">
        <v>193</v>
      </c>
    </row>
    <row r="3083" spans="1:13" x14ac:dyDescent="0.25">
      <c r="A3083" t="s">
        <v>72</v>
      </c>
      <c r="B3083" s="25">
        <v>45288</v>
      </c>
      <c r="C3083" t="s">
        <v>257</v>
      </c>
      <c r="D3083" t="s">
        <v>32</v>
      </c>
      <c r="E3083" t="s">
        <v>27</v>
      </c>
      <c r="F3083" t="s">
        <v>258</v>
      </c>
      <c r="G3083" s="30">
        <v>5.5</v>
      </c>
      <c r="H3083" t="s">
        <v>318</v>
      </c>
      <c r="J3083" t="s">
        <v>15</v>
      </c>
      <c r="K3083" t="s">
        <v>307</v>
      </c>
      <c r="L3083" s="26">
        <v>568500</v>
      </c>
      <c r="M3083">
        <v>6</v>
      </c>
    </row>
    <row r="3084" spans="1:13" x14ac:dyDescent="0.25">
      <c r="A3084" t="s">
        <v>104</v>
      </c>
      <c r="B3084" s="25">
        <v>45041</v>
      </c>
      <c r="C3084" t="s">
        <v>257</v>
      </c>
      <c r="D3084" t="s">
        <v>32</v>
      </c>
      <c r="E3084" t="s">
        <v>27</v>
      </c>
      <c r="G3084" s="30">
        <v>5.5</v>
      </c>
      <c r="H3084" t="s">
        <v>318</v>
      </c>
      <c r="J3084" t="s">
        <v>15</v>
      </c>
      <c r="K3084" t="s">
        <v>307</v>
      </c>
      <c r="L3084" s="26">
        <v>110856</v>
      </c>
      <c r="M3084">
        <v>2</v>
      </c>
    </row>
    <row r="3085" spans="1:13" x14ac:dyDescent="0.25">
      <c r="A3085" t="s">
        <v>101</v>
      </c>
      <c r="B3085" s="25">
        <v>45079</v>
      </c>
      <c r="C3085" t="s">
        <v>257</v>
      </c>
      <c r="D3085" t="s">
        <v>32</v>
      </c>
      <c r="E3085" t="s">
        <v>27</v>
      </c>
      <c r="F3085" t="s">
        <v>258</v>
      </c>
      <c r="G3085" s="30">
        <v>5.5</v>
      </c>
      <c r="H3085" t="s">
        <v>318</v>
      </c>
      <c r="J3085" t="s">
        <v>15</v>
      </c>
      <c r="K3085" t="s">
        <v>307</v>
      </c>
      <c r="L3085" s="26">
        <v>104611.5</v>
      </c>
      <c r="M3085">
        <v>2</v>
      </c>
    </row>
    <row r="3086" spans="1:13" x14ac:dyDescent="0.25">
      <c r="A3086" t="s">
        <v>66</v>
      </c>
      <c r="B3086" s="25">
        <v>45335</v>
      </c>
      <c r="C3086" t="s">
        <v>257</v>
      </c>
      <c r="D3086" t="s">
        <v>32</v>
      </c>
      <c r="E3086" t="s">
        <v>27</v>
      </c>
      <c r="G3086" s="30">
        <v>5.5</v>
      </c>
      <c r="H3086" t="s">
        <v>318</v>
      </c>
      <c r="J3086" t="s">
        <v>15</v>
      </c>
      <c r="K3086" t="s">
        <v>307</v>
      </c>
      <c r="L3086" s="26">
        <v>4698000</v>
      </c>
      <c r="M3086">
        <v>383</v>
      </c>
    </row>
    <row r="3087" spans="1:13" x14ac:dyDescent="0.25">
      <c r="A3087" t="s">
        <v>50</v>
      </c>
      <c r="B3087" s="25">
        <v>45408</v>
      </c>
      <c r="C3087" t="s">
        <v>257</v>
      </c>
      <c r="D3087" t="s">
        <v>32</v>
      </c>
      <c r="E3087" t="s">
        <v>27</v>
      </c>
      <c r="G3087" s="30">
        <v>5.5</v>
      </c>
      <c r="H3087" t="s">
        <v>318</v>
      </c>
      <c r="J3087" t="s">
        <v>15</v>
      </c>
      <c r="K3087" t="s">
        <v>307</v>
      </c>
      <c r="L3087" s="26">
        <v>3882500</v>
      </c>
      <c r="M3087">
        <v>604</v>
      </c>
    </row>
    <row r="3088" spans="1:13" x14ac:dyDescent="0.25">
      <c r="A3088" t="s">
        <v>89</v>
      </c>
      <c r="B3088" s="25">
        <v>45232</v>
      </c>
      <c r="C3088" t="s">
        <v>257</v>
      </c>
      <c r="D3088" t="s">
        <v>32</v>
      </c>
      <c r="E3088" t="s">
        <v>27</v>
      </c>
      <c r="G3088" s="30">
        <v>5.5</v>
      </c>
      <c r="H3088" t="s">
        <v>318</v>
      </c>
      <c r="J3088" t="s">
        <v>15</v>
      </c>
      <c r="K3088" t="s">
        <v>307</v>
      </c>
      <c r="L3088" s="26">
        <v>2246400</v>
      </c>
      <c r="M3088">
        <v>101</v>
      </c>
    </row>
    <row r="3089" spans="1:13" x14ac:dyDescent="0.25">
      <c r="A3089" t="s">
        <v>209</v>
      </c>
      <c r="B3089" s="25">
        <v>45572</v>
      </c>
      <c r="C3089" t="s">
        <v>257</v>
      </c>
      <c r="D3089" t="s">
        <v>32</v>
      </c>
      <c r="E3089" t="s">
        <v>27</v>
      </c>
      <c r="G3089" s="30">
        <v>5.5</v>
      </c>
      <c r="H3089" t="s">
        <v>318</v>
      </c>
      <c r="J3089" t="s">
        <v>15</v>
      </c>
      <c r="K3089" t="s">
        <v>307</v>
      </c>
      <c r="L3089" s="26">
        <v>612000</v>
      </c>
      <c r="M3089">
        <v>8</v>
      </c>
    </row>
    <row r="3090" spans="1:13" x14ac:dyDescent="0.25">
      <c r="A3090" t="s">
        <v>209</v>
      </c>
      <c r="B3090" s="25">
        <v>45572</v>
      </c>
      <c r="C3090" t="s">
        <v>257</v>
      </c>
      <c r="D3090" t="s">
        <v>32</v>
      </c>
      <c r="E3090" t="s">
        <v>27</v>
      </c>
      <c r="F3090" t="s">
        <v>258</v>
      </c>
      <c r="G3090" s="30">
        <v>5.5</v>
      </c>
      <c r="H3090" t="s">
        <v>318</v>
      </c>
      <c r="J3090" t="s">
        <v>15</v>
      </c>
      <c r="K3090" t="s">
        <v>307</v>
      </c>
      <c r="L3090" s="26">
        <v>1782000</v>
      </c>
      <c r="M3090">
        <v>9</v>
      </c>
    </row>
    <row r="3091" spans="1:13" x14ac:dyDescent="0.25">
      <c r="A3091" t="s">
        <v>74</v>
      </c>
      <c r="B3091" s="25">
        <v>45275</v>
      </c>
      <c r="C3091" t="s">
        <v>257</v>
      </c>
      <c r="D3091" t="s">
        <v>32</v>
      </c>
      <c r="E3091" t="s">
        <v>27</v>
      </c>
      <c r="F3091" t="s">
        <v>258</v>
      </c>
      <c r="G3091" s="30">
        <v>5.5</v>
      </c>
      <c r="H3091" t="s">
        <v>318</v>
      </c>
      <c r="J3091" t="s">
        <v>15</v>
      </c>
      <c r="K3091" t="s">
        <v>307</v>
      </c>
      <c r="L3091" s="26">
        <v>44538350</v>
      </c>
      <c r="M3091">
        <v>182</v>
      </c>
    </row>
    <row r="3092" spans="1:13" x14ac:dyDescent="0.25">
      <c r="A3092" t="s">
        <v>205</v>
      </c>
      <c r="B3092" s="25">
        <v>45566</v>
      </c>
      <c r="C3092" t="s">
        <v>257</v>
      </c>
      <c r="D3092" t="s">
        <v>32</v>
      </c>
      <c r="E3092" t="s">
        <v>27</v>
      </c>
      <c r="G3092" s="30">
        <v>5.5</v>
      </c>
      <c r="H3092" t="s">
        <v>318</v>
      </c>
      <c r="J3092" t="s">
        <v>15</v>
      </c>
      <c r="K3092" t="s">
        <v>307</v>
      </c>
      <c r="L3092" s="26">
        <v>150670</v>
      </c>
      <c r="M3092">
        <v>87</v>
      </c>
    </row>
    <row r="3093" spans="1:13" x14ac:dyDescent="0.25">
      <c r="A3093" t="s">
        <v>63</v>
      </c>
      <c r="B3093" s="25">
        <v>45344</v>
      </c>
      <c r="C3093" t="s">
        <v>257</v>
      </c>
      <c r="D3093" t="s">
        <v>32</v>
      </c>
      <c r="E3093" t="s">
        <v>27</v>
      </c>
      <c r="G3093" s="30">
        <v>5.5</v>
      </c>
      <c r="H3093" t="s">
        <v>318</v>
      </c>
      <c r="J3093" t="s">
        <v>15</v>
      </c>
      <c r="K3093" t="s">
        <v>307</v>
      </c>
      <c r="L3093" s="26">
        <v>988000</v>
      </c>
      <c r="M3093">
        <v>49</v>
      </c>
    </row>
    <row r="3094" spans="1:13" x14ac:dyDescent="0.25">
      <c r="A3094" t="s">
        <v>101</v>
      </c>
      <c r="B3094" s="25">
        <v>45079</v>
      </c>
      <c r="C3094" t="s">
        <v>257</v>
      </c>
      <c r="D3094" t="s">
        <v>32</v>
      </c>
      <c r="E3094" t="s">
        <v>27</v>
      </c>
      <c r="G3094" s="30">
        <v>5.5</v>
      </c>
      <c r="H3094" t="s">
        <v>318</v>
      </c>
      <c r="J3094" t="s">
        <v>15</v>
      </c>
      <c r="K3094" t="s">
        <v>307</v>
      </c>
      <c r="L3094" s="26">
        <v>14762.25</v>
      </c>
      <c r="M3094">
        <v>3</v>
      </c>
    </row>
    <row r="3095" spans="1:13" x14ac:dyDescent="0.25">
      <c r="A3095" t="s">
        <v>80</v>
      </c>
      <c r="B3095" s="25">
        <v>45260</v>
      </c>
      <c r="C3095" t="s">
        <v>257</v>
      </c>
      <c r="D3095" t="s">
        <v>32</v>
      </c>
      <c r="E3095" t="s">
        <v>27</v>
      </c>
      <c r="F3095" t="s">
        <v>258</v>
      </c>
      <c r="G3095" s="30">
        <v>5.5</v>
      </c>
      <c r="H3095" t="s">
        <v>318</v>
      </c>
      <c r="J3095" t="s">
        <v>15</v>
      </c>
      <c r="K3095" t="s">
        <v>307</v>
      </c>
      <c r="L3095" s="26">
        <v>32360400</v>
      </c>
      <c r="M3095">
        <v>53</v>
      </c>
    </row>
    <row r="3096" spans="1:13" x14ac:dyDescent="0.25">
      <c r="A3096" t="s">
        <v>175</v>
      </c>
      <c r="B3096" s="25">
        <v>45503</v>
      </c>
      <c r="C3096" t="s">
        <v>257</v>
      </c>
      <c r="D3096" t="s">
        <v>32</v>
      </c>
      <c r="E3096" t="s">
        <v>27</v>
      </c>
      <c r="G3096" s="30">
        <v>5.5</v>
      </c>
      <c r="H3096" t="s">
        <v>318</v>
      </c>
      <c r="J3096" t="s">
        <v>15</v>
      </c>
      <c r="K3096" t="s">
        <v>307</v>
      </c>
      <c r="L3096" s="26">
        <v>3977</v>
      </c>
      <c r="M3096">
        <v>4</v>
      </c>
    </row>
    <row r="3097" spans="1:13" x14ac:dyDescent="0.25">
      <c r="A3097" t="s">
        <v>60</v>
      </c>
      <c r="B3097" s="25">
        <v>45380</v>
      </c>
      <c r="C3097" t="s">
        <v>257</v>
      </c>
      <c r="D3097" t="s">
        <v>32</v>
      </c>
      <c r="E3097" t="s">
        <v>27</v>
      </c>
      <c r="G3097" s="30">
        <v>5.5</v>
      </c>
      <c r="H3097" t="s">
        <v>318</v>
      </c>
      <c r="J3097" t="s">
        <v>15</v>
      </c>
      <c r="K3097" t="s">
        <v>307</v>
      </c>
      <c r="L3097" s="26">
        <v>3502625</v>
      </c>
      <c r="M3097">
        <v>400</v>
      </c>
    </row>
    <row r="3098" spans="1:13" x14ac:dyDescent="0.25">
      <c r="A3098" t="s">
        <v>175</v>
      </c>
      <c r="B3098" s="25">
        <v>45503</v>
      </c>
      <c r="C3098" t="s">
        <v>257</v>
      </c>
      <c r="D3098" t="s">
        <v>32</v>
      </c>
      <c r="E3098" t="s">
        <v>27</v>
      </c>
      <c r="F3098" t="s">
        <v>258</v>
      </c>
      <c r="G3098" s="30">
        <v>5.5</v>
      </c>
      <c r="H3098" t="s">
        <v>318</v>
      </c>
      <c r="J3098" t="s">
        <v>15</v>
      </c>
      <c r="K3098" t="s">
        <v>307</v>
      </c>
      <c r="L3098" s="26">
        <v>19400</v>
      </c>
      <c r="M3098">
        <v>4</v>
      </c>
    </row>
    <row r="3099" spans="1:13" x14ac:dyDescent="0.25">
      <c r="A3099" t="s">
        <v>217</v>
      </c>
      <c r="B3099" s="25">
        <v>45595</v>
      </c>
      <c r="C3099" t="s">
        <v>257</v>
      </c>
      <c r="D3099" t="s">
        <v>32</v>
      </c>
      <c r="E3099" t="s">
        <v>27</v>
      </c>
      <c r="F3099" t="s">
        <v>258</v>
      </c>
      <c r="G3099" s="30">
        <v>5.5</v>
      </c>
      <c r="H3099" t="s">
        <v>318</v>
      </c>
      <c r="J3099" t="s">
        <v>15</v>
      </c>
      <c r="K3099" t="s">
        <v>307</v>
      </c>
      <c r="L3099" s="26">
        <v>99501425</v>
      </c>
      <c r="M3099">
        <v>1</v>
      </c>
    </row>
    <row r="3100" spans="1:13" x14ac:dyDescent="0.25">
      <c r="A3100" t="s">
        <v>83</v>
      </c>
      <c r="B3100" s="25">
        <v>45252</v>
      </c>
      <c r="C3100" t="s">
        <v>257</v>
      </c>
      <c r="D3100" t="s">
        <v>32</v>
      </c>
      <c r="E3100" t="s">
        <v>27</v>
      </c>
      <c r="G3100" s="30">
        <v>5.5</v>
      </c>
      <c r="H3100" t="s">
        <v>318</v>
      </c>
      <c r="J3100" t="s">
        <v>15</v>
      </c>
      <c r="K3100" t="s">
        <v>307</v>
      </c>
      <c r="L3100" s="26">
        <v>2459050</v>
      </c>
      <c r="M3100">
        <v>129</v>
      </c>
    </row>
    <row r="3101" spans="1:13" x14ac:dyDescent="0.25">
      <c r="A3101" t="s">
        <v>211</v>
      </c>
      <c r="B3101" s="25">
        <v>45582</v>
      </c>
      <c r="C3101" t="s">
        <v>257</v>
      </c>
      <c r="D3101" t="s">
        <v>32</v>
      </c>
      <c r="E3101" t="s">
        <v>27</v>
      </c>
      <c r="F3101" t="s">
        <v>258</v>
      </c>
      <c r="G3101" s="30">
        <v>5.5</v>
      </c>
      <c r="H3101" t="s">
        <v>318</v>
      </c>
      <c r="J3101" t="s">
        <v>15</v>
      </c>
      <c r="K3101" t="s">
        <v>307</v>
      </c>
      <c r="L3101" s="26">
        <v>11560850</v>
      </c>
      <c r="M3101">
        <v>131</v>
      </c>
    </row>
    <row r="3102" spans="1:13" x14ac:dyDescent="0.25">
      <c r="A3102" t="s">
        <v>69</v>
      </c>
      <c r="B3102" s="25">
        <v>45328</v>
      </c>
      <c r="C3102" t="s">
        <v>257</v>
      </c>
      <c r="D3102" t="s">
        <v>32</v>
      </c>
      <c r="E3102" t="s">
        <v>27</v>
      </c>
      <c r="F3102" t="s">
        <v>258</v>
      </c>
      <c r="G3102" s="30">
        <v>5.5</v>
      </c>
      <c r="H3102" t="s">
        <v>318</v>
      </c>
      <c r="J3102" t="s">
        <v>15</v>
      </c>
      <c r="K3102" t="s">
        <v>307</v>
      </c>
      <c r="L3102" s="26">
        <v>4289820</v>
      </c>
      <c r="M3102">
        <v>115</v>
      </c>
    </row>
    <row r="3103" spans="1:13" x14ac:dyDescent="0.25">
      <c r="A3103" t="s">
        <v>217</v>
      </c>
      <c r="B3103" s="25">
        <v>45595</v>
      </c>
      <c r="C3103" t="s">
        <v>257</v>
      </c>
      <c r="D3103" t="s">
        <v>32</v>
      </c>
      <c r="E3103" t="s">
        <v>27</v>
      </c>
      <c r="G3103" s="30">
        <v>5.5</v>
      </c>
      <c r="H3103" t="s">
        <v>318</v>
      </c>
      <c r="J3103" t="s">
        <v>15</v>
      </c>
      <c r="K3103" t="s">
        <v>307</v>
      </c>
      <c r="L3103" s="26">
        <v>425</v>
      </c>
      <c r="M3103">
        <v>1</v>
      </c>
    </row>
    <row r="3104" spans="1:13" x14ac:dyDescent="0.25">
      <c r="A3104" t="s">
        <v>211</v>
      </c>
      <c r="B3104" s="25">
        <v>45582</v>
      </c>
      <c r="C3104" t="s">
        <v>257</v>
      </c>
      <c r="D3104" t="s">
        <v>32</v>
      </c>
      <c r="E3104" t="s">
        <v>27</v>
      </c>
      <c r="G3104" s="30">
        <v>5.5</v>
      </c>
      <c r="H3104" t="s">
        <v>318</v>
      </c>
      <c r="J3104" t="s">
        <v>15</v>
      </c>
      <c r="K3104" t="s">
        <v>307</v>
      </c>
      <c r="L3104" s="26">
        <v>904750</v>
      </c>
      <c r="M3104">
        <v>153</v>
      </c>
    </row>
    <row r="3105" spans="1:13" x14ac:dyDescent="0.25">
      <c r="A3105" t="s">
        <v>50</v>
      </c>
      <c r="B3105" s="25">
        <v>45408</v>
      </c>
      <c r="C3105" t="s">
        <v>257</v>
      </c>
      <c r="D3105" t="s">
        <v>32</v>
      </c>
      <c r="E3105" t="s">
        <v>27</v>
      </c>
      <c r="F3105" t="s">
        <v>258</v>
      </c>
      <c r="G3105" s="30">
        <v>5.5</v>
      </c>
      <c r="H3105" t="s">
        <v>318</v>
      </c>
      <c r="J3105" t="s">
        <v>15</v>
      </c>
      <c r="K3105" t="s">
        <v>307</v>
      </c>
      <c r="L3105" s="26">
        <v>31647500</v>
      </c>
      <c r="M3105">
        <v>495</v>
      </c>
    </row>
    <row r="3106" spans="1:13" x14ac:dyDescent="0.25">
      <c r="A3106" t="s">
        <v>164</v>
      </c>
      <c r="B3106" s="25">
        <v>45478</v>
      </c>
      <c r="C3106" t="s">
        <v>257</v>
      </c>
      <c r="D3106" t="s">
        <v>32</v>
      </c>
      <c r="E3106" t="s">
        <v>27</v>
      </c>
      <c r="G3106" s="30">
        <v>5.5</v>
      </c>
      <c r="H3106" t="s">
        <v>318</v>
      </c>
      <c r="J3106" t="s">
        <v>15</v>
      </c>
      <c r="K3106" t="s">
        <v>307</v>
      </c>
      <c r="L3106" s="26">
        <v>2051200</v>
      </c>
      <c r="M3106">
        <v>316</v>
      </c>
    </row>
    <row r="3107" spans="1:13" x14ac:dyDescent="0.25">
      <c r="A3107" t="s">
        <v>77</v>
      </c>
      <c r="B3107" s="25">
        <v>45267</v>
      </c>
      <c r="C3107" t="s">
        <v>257</v>
      </c>
      <c r="D3107" t="s">
        <v>32</v>
      </c>
      <c r="E3107" t="s">
        <v>27</v>
      </c>
      <c r="G3107" s="30">
        <v>5.5</v>
      </c>
      <c r="H3107" t="s">
        <v>318</v>
      </c>
      <c r="J3107" t="s">
        <v>15</v>
      </c>
      <c r="K3107" t="s">
        <v>307</v>
      </c>
      <c r="L3107" s="26">
        <v>337400</v>
      </c>
      <c r="M3107">
        <v>18</v>
      </c>
    </row>
    <row r="3108" spans="1:13" x14ac:dyDescent="0.25">
      <c r="A3108" t="s">
        <v>30</v>
      </c>
      <c r="B3108" s="25">
        <v>45447</v>
      </c>
      <c r="C3108" t="s">
        <v>257</v>
      </c>
      <c r="D3108" t="s">
        <v>32</v>
      </c>
      <c r="E3108" t="s">
        <v>27</v>
      </c>
      <c r="F3108" t="s">
        <v>258</v>
      </c>
      <c r="G3108" s="30">
        <v>5.5</v>
      </c>
      <c r="H3108" t="s">
        <v>318</v>
      </c>
      <c r="J3108" t="s">
        <v>15</v>
      </c>
      <c r="K3108" t="s">
        <v>307</v>
      </c>
      <c r="L3108" s="26">
        <v>4317000</v>
      </c>
      <c r="M3108">
        <v>168</v>
      </c>
    </row>
    <row r="3109" spans="1:13" x14ac:dyDescent="0.25">
      <c r="A3109" t="s">
        <v>54</v>
      </c>
      <c r="B3109" s="25">
        <v>45401</v>
      </c>
      <c r="C3109" t="s">
        <v>257</v>
      </c>
      <c r="D3109" t="s">
        <v>32</v>
      </c>
      <c r="E3109" t="s">
        <v>27</v>
      </c>
      <c r="G3109" s="30">
        <v>5.5</v>
      </c>
      <c r="H3109" t="s">
        <v>318</v>
      </c>
      <c r="J3109" t="s">
        <v>15</v>
      </c>
      <c r="K3109" t="s">
        <v>307</v>
      </c>
      <c r="L3109" s="26">
        <v>2704515</v>
      </c>
      <c r="M3109">
        <v>202</v>
      </c>
    </row>
    <row r="3110" spans="1:13" x14ac:dyDescent="0.25">
      <c r="A3110" t="s">
        <v>86</v>
      </c>
      <c r="B3110" s="25">
        <v>45251</v>
      </c>
      <c r="C3110" t="s">
        <v>257</v>
      </c>
      <c r="D3110" t="s">
        <v>32</v>
      </c>
      <c r="E3110" t="s">
        <v>27</v>
      </c>
      <c r="F3110" t="s">
        <v>258</v>
      </c>
      <c r="G3110" s="30">
        <v>5.5</v>
      </c>
      <c r="H3110" t="s">
        <v>318</v>
      </c>
      <c r="J3110" t="s">
        <v>15</v>
      </c>
      <c r="K3110" t="s">
        <v>307</v>
      </c>
      <c r="L3110" s="26">
        <v>3974000</v>
      </c>
      <c r="M3110">
        <v>32</v>
      </c>
    </row>
    <row r="3111" spans="1:13" x14ac:dyDescent="0.25">
      <c r="A3111" t="s">
        <v>205</v>
      </c>
      <c r="B3111" s="25">
        <v>45566</v>
      </c>
      <c r="C3111" t="s">
        <v>257</v>
      </c>
      <c r="D3111" t="s">
        <v>32</v>
      </c>
      <c r="E3111" t="s">
        <v>27</v>
      </c>
      <c r="F3111" t="s">
        <v>258</v>
      </c>
      <c r="G3111" s="30">
        <v>5.5</v>
      </c>
      <c r="H3111" t="s">
        <v>318</v>
      </c>
      <c r="J3111" t="s">
        <v>15</v>
      </c>
      <c r="K3111" t="s">
        <v>307</v>
      </c>
      <c r="L3111" s="26">
        <v>7724925</v>
      </c>
      <c r="M3111">
        <v>109</v>
      </c>
    </row>
    <row r="3112" spans="1:13" x14ac:dyDescent="0.25">
      <c r="A3112" t="s">
        <v>164</v>
      </c>
      <c r="B3112" s="25">
        <v>45478</v>
      </c>
      <c r="C3112" t="s">
        <v>257</v>
      </c>
      <c r="D3112" t="s">
        <v>32</v>
      </c>
      <c r="E3112" t="s">
        <v>27</v>
      </c>
      <c r="F3112" t="s">
        <v>258</v>
      </c>
      <c r="G3112" s="30">
        <v>5.6</v>
      </c>
      <c r="H3112" t="s">
        <v>318</v>
      </c>
      <c r="I3112">
        <v>5.6</v>
      </c>
      <c r="J3112" t="s">
        <v>228</v>
      </c>
      <c r="K3112" t="s">
        <v>314</v>
      </c>
      <c r="L3112" s="26">
        <v>1386600</v>
      </c>
      <c r="M3112">
        <v>1</v>
      </c>
    </row>
    <row r="3113" spans="1:13" x14ac:dyDescent="0.25">
      <c r="A3113" t="s">
        <v>172</v>
      </c>
      <c r="B3113" s="25">
        <v>45485</v>
      </c>
      <c r="C3113" t="s">
        <v>257</v>
      </c>
      <c r="D3113" t="s">
        <v>32</v>
      </c>
      <c r="E3113" t="s">
        <v>27</v>
      </c>
      <c r="F3113" t="s">
        <v>258</v>
      </c>
      <c r="G3113" s="30">
        <v>5.6</v>
      </c>
      <c r="H3113" t="s">
        <v>318</v>
      </c>
      <c r="I3113">
        <v>5.6</v>
      </c>
      <c r="J3113" t="s">
        <v>228</v>
      </c>
      <c r="K3113" t="s">
        <v>314</v>
      </c>
      <c r="L3113" s="26">
        <v>9995600</v>
      </c>
      <c r="M3113">
        <v>1</v>
      </c>
    </row>
    <row r="3114" spans="1:13" x14ac:dyDescent="0.25">
      <c r="A3114" t="s">
        <v>92</v>
      </c>
      <c r="B3114" s="25">
        <v>45198</v>
      </c>
      <c r="C3114" t="s">
        <v>257</v>
      </c>
      <c r="D3114" t="s">
        <v>32</v>
      </c>
      <c r="E3114" t="s">
        <v>27</v>
      </c>
      <c r="F3114" t="s">
        <v>258</v>
      </c>
      <c r="G3114" s="30">
        <v>5.6</v>
      </c>
      <c r="H3114" t="s">
        <v>318</v>
      </c>
      <c r="J3114" t="s">
        <v>15</v>
      </c>
      <c r="K3114" t="s">
        <v>307</v>
      </c>
      <c r="L3114" s="26">
        <v>10733875.199999999</v>
      </c>
      <c r="M3114">
        <v>57</v>
      </c>
    </row>
    <row r="3115" spans="1:13" x14ac:dyDescent="0.25">
      <c r="A3115" t="s">
        <v>66</v>
      </c>
      <c r="B3115" s="25">
        <v>45335</v>
      </c>
      <c r="C3115" t="s">
        <v>257</v>
      </c>
      <c r="D3115" t="s">
        <v>32</v>
      </c>
      <c r="E3115" t="s">
        <v>27</v>
      </c>
      <c r="G3115" s="30">
        <v>5.6</v>
      </c>
      <c r="H3115" t="s">
        <v>318</v>
      </c>
      <c r="J3115" t="s">
        <v>15</v>
      </c>
      <c r="K3115" t="s">
        <v>307</v>
      </c>
      <c r="L3115" s="26">
        <v>2340000</v>
      </c>
      <c r="M3115">
        <v>228</v>
      </c>
    </row>
    <row r="3116" spans="1:13" x14ac:dyDescent="0.25">
      <c r="A3116" t="s">
        <v>63</v>
      </c>
      <c r="B3116" s="25">
        <v>45344</v>
      </c>
      <c r="C3116" t="s">
        <v>257</v>
      </c>
      <c r="D3116" t="s">
        <v>32</v>
      </c>
      <c r="E3116" t="s">
        <v>27</v>
      </c>
      <c r="F3116" t="s">
        <v>258</v>
      </c>
      <c r="G3116" s="30">
        <v>5.6</v>
      </c>
      <c r="H3116" t="s">
        <v>318</v>
      </c>
      <c r="J3116" t="s">
        <v>15</v>
      </c>
      <c r="K3116" t="s">
        <v>307</v>
      </c>
      <c r="L3116" s="26">
        <v>3502650</v>
      </c>
      <c r="M3116">
        <v>33</v>
      </c>
    </row>
    <row r="3117" spans="1:13" x14ac:dyDescent="0.25">
      <c r="A3117" t="s">
        <v>83</v>
      </c>
      <c r="B3117" s="25">
        <v>45468</v>
      </c>
      <c r="C3117" t="s">
        <v>257</v>
      </c>
      <c r="D3117" t="s">
        <v>32</v>
      </c>
      <c r="E3117" t="s">
        <v>27</v>
      </c>
      <c r="F3117" t="s">
        <v>258</v>
      </c>
      <c r="G3117" s="30">
        <v>5.6</v>
      </c>
      <c r="H3117" t="s">
        <v>318</v>
      </c>
      <c r="J3117" t="s">
        <v>15</v>
      </c>
      <c r="K3117" t="s">
        <v>307</v>
      </c>
      <c r="L3117" s="26">
        <v>13654170</v>
      </c>
      <c r="M3117">
        <v>70</v>
      </c>
    </row>
    <row r="3118" spans="1:13" x14ac:dyDescent="0.25">
      <c r="A3118" t="s">
        <v>74</v>
      </c>
      <c r="B3118" s="25">
        <v>45275</v>
      </c>
      <c r="C3118" t="s">
        <v>257</v>
      </c>
      <c r="D3118" t="s">
        <v>32</v>
      </c>
      <c r="E3118" t="s">
        <v>27</v>
      </c>
      <c r="F3118" t="s">
        <v>258</v>
      </c>
      <c r="G3118" s="30">
        <v>5.6</v>
      </c>
      <c r="H3118" t="s">
        <v>318</v>
      </c>
      <c r="J3118" t="s">
        <v>15</v>
      </c>
      <c r="K3118" t="s">
        <v>307</v>
      </c>
      <c r="L3118" s="26">
        <v>75480250</v>
      </c>
      <c r="M3118">
        <v>182</v>
      </c>
    </row>
    <row r="3119" spans="1:13" x14ac:dyDescent="0.25">
      <c r="A3119" t="s">
        <v>60</v>
      </c>
      <c r="B3119" s="25">
        <v>45380</v>
      </c>
      <c r="C3119" t="s">
        <v>257</v>
      </c>
      <c r="D3119" t="s">
        <v>32</v>
      </c>
      <c r="E3119" t="s">
        <v>27</v>
      </c>
      <c r="F3119" t="s">
        <v>258</v>
      </c>
      <c r="G3119" s="30">
        <v>5.6</v>
      </c>
      <c r="H3119" t="s">
        <v>318</v>
      </c>
      <c r="J3119" t="s">
        <v>15</v>
      </c>
      <c r="K3119" t="s">
        <v>307</v>
      </c>
      <c r="L3119" s="26">
        <v>29063125</v>
      </c>
      <c r="M3119">
        <v>447</v>
      </c>
    </row>
    <row r="3120" spans="1:13" x14ac:dyDescent="0.25">
      <c r="A3120" t="s">
        <v>164</v>
      </c>
      <c r="B3120" s="25">
        <v>45478</v>
      </c>
      <c r="C3120" t="s">
        <v>257</v>
      </c>
      <c r="D3120" t="s">
        <v>32</v>
      </c>
      <c r="E3120" t="s">
        <v>27</v>
      </c>
      <c r="G3120" s="30">
        <v>5.6</v>
      </c>
      <c r="H3120" t="s">
        <v>318</v>
      </c>
      <c r="J3120" t="s">
        <v>15</v>
      </c>
      <c r="K3120" t="s">
        <v>307</v>
      </c>
      <c r="L3120" s="26">
        <v>2316400</v>
      </c>
      <c r="M3120">
        <v>433</v>
      </c>
    </row>
    <row r="3121" spans="1:13" x14ac:dyDescent="0.25">
      <c r="A3121" t="s">
        <v>211</v>
      </c>
      <c r="B3121" s="25">
        <v>45582</v>
      </c>
      <c r="C3121" t="s">
        <v>257</v>
      </c>
      <c r="D3121" t="s">
        <v>32</v>
      </c>
      <c r="E3121" t="s">
        <v>27</v>
      </c>
      <c r="F3121" t="s">
        <v>258</v>
      </c>
      <c r="G3121" s="30">
        <v>5.6</v>
      </c>
      <c r="H3121" t="s">
        <v>318</v>
      </c>
      <c r="J3121" t="s">
        <v>15</v>
      </c>
      <c r="K3121" t="s">
        <v>307</v>
      </c>
      <c r="L3121" s="26">
        <v>11042850</v>
      </c>
      <c r="M3121">
        <v>155</v>
      </c>
    </row>
    <row r="3122" spans="1:13" x14ac:dyDescent="0.25">
      <c r="A3122" t="s">
        <v>50</v>
      </c>
      <c r="B3122" s="25">
        <v>45408</v>
      </c>
      <c r="C3122" t="s">
        <v>257</v>
      </c>
      <c r="D3122" t="s">
        <v>32</v>
      </c>
      <c r="E3122" t="s">
        <v>27</v>
      </c>
      <c r="F3122" t="s">
        <v>258</v>
      </c>
      <c r="G3122" s="30">
        <v>5.6</v>
      </c>
      <c r="H3122" t="s">
        <v>318</v>
      </c>
      <c r="J3122" t="s">
        <v>15</v>
      </c>
      <c r="K3122" t="s">
        <v>307</v>
      </c>
      <c r="L3122" s="26">
        <v>32340000</v>
      </c>
      <c r="M3122">
        <v>564</v>
      </c>
    </row>
    <row r="3123" spans="1:13" x14ac:dyDescent="0.25">
      <c r="A3123" t="s">
        <v>172</v>
      </c>
      <c r="B3123" s="25">
        <v>45485</v>
      </c>
      <c r="C3123" t="s">
        <v>257</v>
      </c>
      <c r="D3123" t="s">
        <v>32</v>
      </c>
      <c r="E3123" t="s">
        <v>27</v>
      </c>
      <c r="G3123" s="30">
        <v>5.6</v>
      </c>
      <c r="H3123" t="s">
        <v>318</v>
      </c>
      <c r="J3123" t="s">
        <v>15</v>
      </c>
      <c r="K3123" t="s">
        <v>307</v>
      </c>
      <c r="L3123" s="26">
        <v>726000</v>
      </c>
      <c r="M3123">
        <v>60</v>
      </c>
    </row>
    <row r="3124" spans="1:13" x14ac:dyDescent="0.25">
      <c r="A3124" t="s">
        <v>54</v>
      </c>
      <c r="B3124" s="25">
        <v>45401</v>
      </c>
      <c r="C3124" t="s">
        <v>257</v>
      </c>
      <c r="D3124" t="s">
        <v>32</v>
      </c>
      <c r="E3124" t="s">
        <v>27</v>
      </c>
      <c r="F3124" t="s">
        <v>258</v>
      </c>
      <c r="G3124" s="30">
        <v>5.6</v>
      </c>
      <c r="H3124" t="s">
        <v>318</v>
      </c>
      <c r="J3124" t="s">
        <v>15</v>
      </c>
      <c r="K3124" t="s">
        <v>307</v>
      </c>
      <c r="L3124" s="26">
        <v>55759740</v>
      </c>
      <c r="M3124">
        <v>198</v>
      </c>
    </row>
    <row r="3125" spans="1:13" x14ac:dyDescent="0.25">
      <c r="A3125" t="s">
        <v>86</v>
      </c>
      <c r="B3125" s="25">
        <v>45251</v>
      </c>
      <c r="C3125" t="s">
        <v>257</v>
      </c>
      <c r="D3125" t="s">
        <v>32</v>
      </c>
      <c r="E3125" t="s">
        <v>27</v>
      </c>
      <c r="G3125" s="30">
        <v>5.6</v>
      </c>
      <c r="H3125" t="s">
        <v>318</v>
      </c>
      <c r="J3125" t="s">
        <v>15</v>
      </c>
      <c r="K3125" t="s">
        <v>307</v>
      </c>
      <c r="L3125" s="26">
        <v>487500</v>
      </c>
      <c r="M3125">
        <v>31</v>
      </c>
    </row>
    <row r="3126" spans="1:13" x14ac:dyDescent="0.25">
      <c r="A3126" t="s">
        <v>175</v>
      </c>
      <c r="B3126" s="25">
        <v>45503</v>
      </c>
      <c r="C3126" t="s">
        <v>257</v>
      </c>
      <c r="D3126" t="s">
        <v>32</v>
      </c>
      <c r="E3126" t="s">
        <v>27</v>
      </c>
      <c r="G3126" s="30">
        <v>5.6</v>
      </c>
      <c r="H3126" t="s">
        <v>318</v>
      </c>
      <c r="J3126" t="s">
        <v>15</v>
      </c>
      <c r="K3126" t="s">
        <v>307</v>
      </c>
      <c r="L3126" s="26">
        <v>6208</v>
      </c>
      <c r="M3126">
        <v>6</v>
      </c>
    </row>
    <row r="3127" spans="1:13" x14ac:dyDescent="0.25">
      <c r="A3127" t="s">
        <v>74</v>
      </c>
      <c r="B3127" s="25">
        <v>45275</v>
      </c>
      <c r="C3127" t="s">
        <v>257</v>
      </c>
      <c r="D3127" t="s">
        <v>32</v>
      </c>
      <c r="E3127" t="s">
        <v>27</v>
      </c>
      <c r="G3127" s="30">
        <v>5.6</v>
      </c>
      <c r="H3127" t="s">
        <v>318</v>
      </c>
      <c r="J3127" t="s">
        <v>15</v>
      </c>
      <c r="K3127" t="s">
        <v>307</v>
      </c>
      <c r="L3127" s="26">
        <v>8682500</v>
      </c>
      <c r="M3127">
        <v>156</v>
      </c>
    </row>
    <row r="3128" spans="1:13" x14ac:dyDescent="0.25">
      <c r="A3128" t="s">
        <v>30</v>
      </c>
      <c r="B3128" s="25">
        <v>45447</v>
      </c>
      <c r="C3128" t="s">
        <v>257</v>
      </c>
      <c r="D3128" t="s">
        <v>32</v>
      </c>
      <c r="E3128" t="s">
        <v>27</v>
      </c>
      <c r="F3128" t="s">
        <v>258</v>
      </c>
      <c r="G3128" s="30">
        <v>5.6</v>
      </c>
      <c r="H3128" t="s">
        <v>318</v>
      </c>
      <c r="J3128" t="s">
        <v>15</v>
      </c>
      <c r="K3128" t="s">
        <v>307</v>
      </c>
      <c r="L3128" s="26">
        <v>4341000</v>
      </c>
      <c r="M3128">
        <v>103</v>
      </c>
    </row>
    <row r="3129" spans="1:13" x14ac:dyDescent="0.25">
      <c r="A3129" t="s">
        <v>54</v>
      </c>
      <c r="B3129" s="25">
        <v>45401</v>
      </c>
      <c r="C3129" t="s">
        <v>257</v>
      </c>
      <c r="D3129" t="s">
        <v>32</v>
      </c>
      <c r="E3129" t="s">
        <v>27</v>
      </c>
      <c r="G3129" s="30">
        <v>5.6</v>
      </c>
      <c r="H3129" t="s">
        <v>318</v>
      </c>
      <c r="J3129" t="s">
        <v>15</v>
      </c>
      <c r="K3129" t="s">
        <v>307</v>
      </c>
      <c r="L3129" s="26">
        <v>1601175</v>
      </c>
      <c r="M3129">
        <v>219</v>
      </c>
    </row>
    <row r="3130" spans="1:13" x14ac:dyDescent="0.25">
      <c r="A3130" t="s">
        <v>164</v>
      </c>
      <c r="B3130" s="25">
        <v>45478</v>
      </c>
      <c r="C3130" t="s">
        <v>257</v>
      </c>
      <c r="D3130" t="s">
        <v>32</v>
      </c>
      <c r="E3130" t="s">
        <v>27</v>
      </c>
      <c r="F3130" t="s">
        <v>258</v>
      </c>
      <c r="G3130" s="30">
        <v>5.6</v>
      </c>
      <c r="H3130" t="s">
        <v>318</v>
      </c>
      <c r="J3130" t="s">
        <v>15</v>
      </c>
      <c r="K3130" t="s">
        <v>307</v>
      </c>
      <c r="L3130" s="26">
        <v>13903200</v>
      </c>
      <c r="M3130">
        <v>218</v>
      </c>
    </row>
    <row r="3131" spans="1:13" x14ac:dyDescent="0.25">
      <c r="A3131" t="s">
        <v>205</v>
      </c>
      <c r="B3131" s="25">
        <v>45566</v>
      </c>
      <c r="C3131" t="s">
        <v>257</v>
      </c>
      <c r="D3131" t="s">
        <v>32</v>
      </c>
      <c r="E3131" t="s">
        <v>27</v>
      </c>
      <c r="F3131" t="s">
        <v>258</v>
      </c>
      <c r="G3131" s="30">
        <v>5.6</v>
      </c>
      <c r="H3131" t="s">
        <v>318</v>
      </c>
      <c r="J3131" t="s">
        <v>15</v>
      </c>
      <c r="K3131" t="s">
        <v>307</v>
      </c>
      <c r="L3131" s="26">
        <v>5918025</v>
      </c>
      <c r="M3131">
        <v>130</v>
      </c>
    </row>
    <row r="3132" spans="1:13" x14ac:dyDescent="0.25">
      <c r="A3132" t="s">
        <v>77</v>
      </c>
      <c r="B3132" s="25">
        <v>45267</v>
      </c>
      <c r="C3132" t="s">
        <v>257</v>
      </c>
      <c r="D3132" t="s">
        <v>32</v>
      </c>
      <c r="E3132" t="s">
        <v>27</v>
      </c>
      <c r="F3132" t="s">
        <v>258</v>
      </c>
      <c r="G3132" s="30">
        <v>5.6</v>
      </c>
      <c r="H3132" t="s">
        <v>318</v>
      </c>
      <c r="J3132" t="s">
        <v>15</v>
      </c>
      <c r="K3132" t="s">
        <v>307</v>
      </c>
      <c r="L3132" s="26">
        <v>2045400</v>
      </c>
      <c r="M3132">
        <v>15</v>
      </c>
    </row>
    <row r="3133" spans="1:13" x14ac:dyDescent="0.25">
      <c r="A3133" t="s">
        <v>83</v>
      </c>
      <c r="B3133" s="25">
        <v>45252</v>
      </c>
      <c r="C3133" t="s">
        <v>257</v>
      </c>
      <c r="D3133" t="s">
        <v>32</v>
      </c>
      <c r="E3133" t="s">
        <v>27</v>
      </c>
      <c r="F3133" t="s">
        <v>258</v>
      </c>
      <c r="G3133" s="30">
        <v>5.6</v>
      </c>
      <c r="H3133" t="s">
        <v>318</v>
      </c>
      <c r="J3133" t="s">
        <v>15</v>
      </c>
      <c r="K3133" t="s">
        <v>307</v>
      </c>
      <c r="L3133" s="26">
        <v>70164050</v>
      </c>
      <c r="M3133">
        <v>141</v>
      </c>
    </row>
    <row r="3134" spans="1:13" x14ac:dyDescent="0.25">
      <c r="A3134" t="s">
        <v>104</v>
      </c>
      <c r="B3134" s="25">
        <v>45041</v>
      </c>
      <c r="C3134" t="s">
        <v>257</v>
      </c>
      <c r="D3134" t="s">
        <v>32</v>
      </c>
      <c r="E3134" t="s">
        <v>27</v>
      </c>
      <c r="G3134" s="30">
        <v>5.6</v>
      </c>
      <c r="H3134" t="s">
        <v>318</v>
      </c>
      <c r="J3134" t="s">
        <v>15</v>
      </c>
      <c r="K3134" t="s">
        <v>307</v>
      </c>
      <c r="L3134" s="26">
        <v>20562</v>
      </c>
      <c r="M3134">
        <v>2</v>
      </c>
    </row>
    <row r="3135" spans="1:13" x14ac:dyDescent="0.25">
      <c r="A3135" t="s">
        <v>54</v>
      </c>
      <c r="B3135" s="25">
        <v>45212</v>
      </c>
      <c r="C3135" t="s">
        <v>257</v>
      </c>
      <c r="D3135" t="s">
        <v>32</v>
      </c>
      <c r="E3135" t="s">
        <v>27</v>
      </c>
      <c r="F3135" t="s">
        <v>258</v>
      </c>
      <c r="G3135" s="30">
        <v>5.6</v>
      </c>
      <c r="H3135" t="s">
        <v>318</v>
      </c>
      <c r="J3135" t="s">
        <v>15</v>
      </c>
      <c r="K3135" t="s">
        <v>307</v>
      </c>
      <c r="L3135" s="26">
        <v>6461199</v>
      </c>
      <c r="M3135">
        <v>185</v>
      </c>
    </row>
    <row r="3136" spans="1:13" x14ac:dyDescent="0.25">
      <c r="A3136" t="s">
        <v>101</v>
      </c>
      <c r="B3136" s="25">
        <v>45079</v>
      </c>
      <c r="C3136" t="s">
        <v>257</v>
      </c>
      <c r="D3136" t="s">
        <v>32</v>
      </c>
      <c r="E3136" t="s">
        <v>27</v>
      </c>
      <c r="G3136" s="30">
        <v>5.6</v>
      </c>
      <c r="H3136" t="s">
        <v>318</v>
      </c>
      <c r="J3136" t="s">
        <v>15</v>
      </c>
      <c r="K3136" t="s">
        <v>307</v>
      </c>
      <c r="L3136" s="26">
        <v>13486.5</v>
      </c>
      <c r="M3136">
        <v>2</v>
      </c>
    </row>
    <row r="3137" spans="1:13" x14ac:dyDescent="0.25">
      <c r="A3137" t="s">
        <v>54</v>
      </c>
      <c r="B3137" s="25">
        <v>45212</v>
      </c>
      <c r="C3137" t="s">
        <v>257</v>
      </c>
      <c r="D3137" t="s">
        <v>32</v>
      </c>
      <c r="E3137" t="s">
        <v>27</v>
      </c>
      <c r="G3137" s="30">
        <v>5.6</v>
      </c>
      <c r="H3137" t="s">
        <v>318</v>
      </c>
      <c r="J3137" t="s">
        <v>15</v>
      </c>
      <c r="K3137" t="s">
        <v>307</v>
      </c>
      <c r="L3137" s="26">
        <v>701631</v>
      </c>
      <c r="M3137">
        <v>166</v>
      </c>
    </row>
    <row r="3138" spans="1:13" x14ac:dyDescent="0.25">
      <c r="A3138" t="s">
        <v>80</v>
      </c>
      <c r="B3138" s="25">
        <v>45260</v>
      </c>
      <c r="C3138" t="s">
        <v>257</v>
      </c>
      <c r="D3138" t="s">
        <v>32</v>
      </c>
      <c r="E3138" t="s">
        <v>27</v>
      </c>
      <c r="F3138" t="s">
        <v>258</v>
      </c>
      <c r="G3138" s="30">
        <v>5.6</v>
      </c>
      <c r="H3138" t="s">
        <v>318</v>
      </c>
      <c r="J3138" t="s">
        <v>15</v>
      </c>
      <c r="K3138" t="s">
        <v>307</v>
      </c>
      <c r="L3138" s="26">
        <v>17378100</v>
      </c>
      <c r="M3138">
        <v>47</v>
      </c>
    </row>
    <row r="3139" spans="1:13" x14ac:dyDescent="0.25">
      <c r="A3139" t="s">
        <v>104</v>
      </c>
      <c r="B3139" s="25">
        <v>45041</v>
      </c>
      <c r="C3139" t="s">
        <v>257</v>
      </c>
      <c r="D3139" t="s">
        <v>32</v>
      </c>
      <c r="E3139" t="s">
        <v>27</v>
      </c>
      <c r="F3139" t="s">
        <v>258</v>
      </c>
      <c r="G3139" s="30">
        <v>5.6</v>
      </c>
      <c r="H3139" t="s">
        <v>318</v>
      </c>
      <c r="J3139" t="s">
        <v>15</v>
      </c>
      <c r="K3139" t="s">
        <v>307</v>
      </c>
      <c r="L3139" s="26">
        <v>926005.2</v>
      </c>
      <c r="M3139">
        <v>14</v>
      </c>
    </row>
    <row r="3140" spans="1:13" x14ac:dyDescent="0.25">
      <c r="A3140" t="s">
        <v>83</v>
      </c>
      <c r="B3140" s="25">
        <v>45468</v>
      </c>
      <c r="C3140" t="s">
        <v>257</v>
      </c>
      <c r="D3140" t="s">
        <v>32</v>
      </c>
      <c r="E3140" t="s">
        <v>27</v>
      </c>
      <c r="G3140" s="30">
        <v>5.6</v>
      </c>
      <c r="H3140" t="s">
        <v>318</v>
      </c>
      <c r="J3140" t="s">
        <v>15</v>
      </c>
      <c r="K3140" t="s">
        <v>307</v>
      </c>
      <c r="L3140" s="26">
        <v>987390</v>
      </c>
      <c r="M3140">
        <v>87</v>
      </c>
    </row>
    <row r="3141" spans="1:13" x14ac:dyDescent="0.25">
      <c r="A3141" t="s">
        <v>30</v>
      </c>
      <c r="B3141" s="25">
        <v>45447</v>
      </c>
      <c r="C3141" t="s">
        <v>257</v>
      </c>
      <c r="D3141" t="s">
        <v>32</v>
      </c>
      <c r="E3141" t="s">
        <v>27</v>
      </c>
      <c r="G3141" s="30">
        <v>5.6</v>
      </c>
      <c r="H3141" t="s">
        <v>318</v>
      </c>
      <c r="J3141" t="s">
        <v>15</v>
      </c>
      <c r="K3141" t="s">
        <v>307</v>
      </c>
      <c r="L3141" s="26">
        <v>609300</v>
      </c>
      <c r="M3141">
        <v>165</v>
      </c>
    </row>
    <row r="3142" spans="1:13" x14ac:dyDescent="0.25">
      <c r="A3142" t="s">
        <v>209</v>
      </c>
      <c r="B3142" s="25">
        <v>45572</v>
      </c>
      <c r="C3142" t="s">
        <v>257</v>
      </c>
      <c r="D3142" t="s">
        <v>32</v>
      </c>
      <c r="E3142" t="s">
        <v>27</v>
      </c>
      <c r="G3142" s="30">
        <v>5.6</v>
      </c>
      <c r="H3142" t="s">
        <v>318</v>
      </c>
      <c r="J3142" t="s">
        <v>15</v>
      </c>
      <c r="K3142" t="s">
        <v>307</v>
      </c>
      <c r="L3142" s="26">
        <v>254000</v>
      </c>
      <c r="M3142">
        <v>8</v>
      </c>
    </row>
    <row r="3143" spans="1:13" x14ac:dyDescent="0.25">
      <c r="A3143" t="s">
        <v>72</v>
      </c>
      <c r="B3143" s="25">
        <v>45288</v>
      </c>
      <c r="C3143" t="s">
        <v>257</v>
      </c>
      <c r="D3143" t="s">
        <v>32</v>
      </c>
      <c r="E3143" t="s">
        <v>27</v>
      </c>
      <c r="G3143" s="30">
        <v>5.6</v>
      </c>
      <c r="H3143" t="s">
        <v>318</v>
      </c>
      <c r="J3143" t="s">
        <v>15</v>
      </c>
      <c r="K3143" t="s">
        <v>307</v>
      </c>
      <c r="L3143" s="26">
        <v>279000</v>
      </c>
      <c r="M3143">
        <v>9</v>
      </c>
    </row>
    <row r="3144" spans="1:13" x14ac:dyDescent="0.25">
      <c r="A3144" t="s">
        <v>217</v>
      </c>
      <c r="B3144" s="25">
        <v>45595</v>
      </c>
      <c r="C3144" t="s">
        <v>257</v>
      </c>
      <c r="D3144" t="s">
        <v>32</v>
      </c>
      <c r="E3144" t="s">
        <v>27</v>
      </c>
      <c r="G3144" s="30">
        <v>5.6</v>
      </c>
      <c r="H3144" t="s">
        <v>318</v>
      </c>
      <c r="J3144" t="s">
        <v>15</v>
      </c>
      <c r="K3144" t="s">
        <v>307</v>
      </c>
      <c r="L3144" s="26">
        <v>1700</v>
      </c>
      <c r="M3144">
        <v>2</v>
      </c>
    </row>
    <row r="3145" spans="1:13" x14ac:dyDescent="0.25">
      <c r="A3145" t="s">
        <v>175</v>
      </c>
      <c r="B3145" s="25">
        <v>45503</v>
      </c>
      <c r="C3145" t="s">
        <v>257</v>
      </c>
      <c r="D3145" t="s">
        <v>32</v>
      </c>
      <c r="E3145" t="s">
        <v>27</v>
      </c>
      <c r="F3145" t="s">
        <v>258</v>
      </c>
      <c r="G3145" s="30">
        <v>5.6</v>
      </c>
      <c r="H3145" t="s">
        <v>318</v>
      </c>
      <c r="J3145" t="s">
        <v>15</v>
      </c>
      <c r="K3145" t="s">
        <v>307</v>
      </c>
      <c r="L3145" s="26">
        <v>116594</v>
      </c>
      <c r="M3145">
        <v>2</v>
      </c>
    </row>
    <row r="3146" spans="1:13" x14ac:dyDescent="0.25">
      <c r="A3146" t="s">
        <v>89</v>
      </c>
      <c r="B3146" s="25">
        <v>45232</v>
      </c>
      <c r="C3146" t="s">
        <v>257</v>
      </c>
      <c r="D3146" t="s">
        <v>32</v>
      </c>
      <c r="E3146" t="s">
        <v>27</v>
      </c>
      <c r="G3146" s="30">
        <v>5.6</v>
      </c>
      <c r="H3146" t="s">
        <v>318</v>
      </c>
      <c r="J3146" t="s">
        <v>15</v>
      </c>
      <c r="K3146" t="s">
        <v>307</v>
      </c>
      <c r="L3146" s="26">
        <v>3007800</v>
      </c>
      <c r="M3146">
        <v>89</v>
      </c>
    </row>
    <row r="3147" spans="1:13" x14ac:dyDescent="0.25">
      <c r="A3147" t="s">
        <v>69</v>
      </c>
      <c r="B3147" s="25">
        <v>45328</v>
      </c>
      <c r="C3147" t="s">
        <v>257</v>
      </c>
      <c r="D3147" t="s">
        <v>32</v>
      </c>
      <c r="E3147" t="s">
        <v>27</v>
      </c>
      <c r="F3147" t="s">
        <v>258</v>
      </c>
      <c r="G3147" s="30">
        <v>5.6</v>
      </c>
      <c r="H3147" t="s">
        <v>318</v>
      </c>
      <c r="J3147" t="s">
        <v>15</v>
      </c>
      <c r="K3147" t="s">
        <v>307</v>
      </c>
      <c r="L3147" s="26">
        <v>4657640</v>
      </c>
      <c r="M3147">
        <v>72</v>
      </c>
    </row>
    <row r="3148" spans="1:13" x14ac:dyDescent="0.25">
      <c r="A3148" t="s">
        <v>92</v>
      </c>
      <c r="B3148" s="25">
        <v>45198</v>
      </c>
      <c r="C3148" t="s">
        <v>257</v>
      </c>
      <c r="D3148" t="s">
        <v>32</v>
      </c>
      <c r="E3148" t="s">
        <v>27</v>
      </c>
      <c r="G3148" s="30">
        <v>5.6</v>
      </c>
      <c r="H3148" t="s">
        <v>318</v>
      </c>
      <c r="J3148" t="s">
        <v>15</v>
      </c>
      <c r="K3148" t="s">
        <v>307</v>
      </c>
      <c r="L3148" s="26">
        <v>2619471.6</v>
      </c>
      <c r="M3148">
        <v>39</v>
      </c>
    </row>
    <row r="3149" spans="1:13" x14ac:dyDescent="0.25">
      <c r="A3149" t="s">
        <v>57</v>
      </c>
      <c r="B3149" s="25">
        <v>45394</v>
      </c>
      <c r="C3149" t="s">
        <v>257</v>
      </c>
      <c r="D3149" t="s">
        <v>32</v>
      </c>
      <c r="E3149" t="s">
        <v>27</v>
      </c>
      <c r="F3149" t="s">
        <v>258</v>
      </c>
      <c r="G3149" s="30">
        <v>5.6</v>
      </c>
      <c r="H3149" t="s">
        <v>318</v>
      </c>
      <c r="J3149" t="s">
        <v>15</v>
      </c>
      <c r="K3149" t="s">
        <v>307</v>
      </c>
      <c r="L3149" s="26">
        <v>14480700</v>
      </c>
      <c r="M3149">
        <v>211</v>
      </c>
    </row>
    <row r="3150" spans="1:13" x14ac:dyDescent="0.25">
      <c r="A3150" t="s">
        <v>50</v>
      </c>
      <c r="B3150" s="25">
        <v>45408</v>
      </c>
      <c r="C3150" t="s">
        <v>257</v>
      </c>
      <c r="D3150" t="s">
        <v>32</v>
      </c>
      <c r="E3150" t="s">
        <v>27</v>
      </c>
      <c r="G3150" s="30">
        <v>5.6</v>
      </c>
      <c r="H3150" t="s">
        <v>318</v>
      </c>
      <c r="J3150" t="s">
        <v>15</v>
      </c>
      <c r="K3150" t="s">
        <v>307</v>
      </c>
      <c r="L3150" s="26">
        <v>3860000</v>
      </c>
      <c r="M3150">
        <v>666</v>
      </c>
    </row>
    <row r="3151" spans="1:13" x14ac:dyDescent="0.25">
      <c r="A3151" t="s">
        <v>172</v>
      </c>
      <c r="B3151" s="25">
        <v>45485</v>
      </c>
      <c r="C3151" t="s">
        <v>257</v>
      </c>
      <c r="D3151" t="s">
        <v>32</v>
      </c>
      <c r="E3151" t="s">
        <v>27</v>
      </c>
      <c r="F3151" t="s">
        <v>258</v>
      </c>
      <c r="G3151" s="30">
        <v>5.6</v>
      </c>
      <c r="H3151" t="s">
        <v>318</v>
      </c>
      <c r="J3151" t="s">
        <v>15</v>
      </c>
      <c r="K3151" t="s">
        <v>307</v>
      </c>
      <c r="L3151" s="26">
        <v>2747600</v>
      </c>
      <c r="M3151">
        <v>56</v>
      </c>
    </row>
    <row r="3152" spans="1:13" x14ac:dyDescent="0.25">
      <c r="A3152" t="s">
        <v>83</v>
      </c>
      <c r="B3152" s="25">
        <v>45252</v>
      </c>
      <c r="C3152" t="s">
        <v>257</v>
      </c>
      <c r="D3152" t="s">
        <v>32</v>
      </c>
      <c r="E3152" t="s">
        <v>27</v>
      </c>
      <c r="G3152" s="30">
        <v>5.6</v>
      </c>
      <c r="H3152" t="s">
        <v>318</v>
      </c>
      <c r="J3152" t="s">
        <v>15</v>
      </c>
      <c r="K3152" t="s">
        <v>307</v>
      </c>
      <c r="L3152" s="26">
        <v>2922150</v>
      </c>
      <c r="M3152">
        <v>131</v>
      </c>
    </row>
    <row r="3153" spans="1:13" x14ac:dyDescent="0.25">
      <c r="A3153" t="s">
        <v>169</v>
      </c>
      <c r="B3153" s="25">
        <v>45490</v>
      </c>
      <c r="C3153" t="s">
        <v>257</v>
      </c>
      <c r="D3153" t="s">
        <v>32</v>
      </c>
      <c r="E3153" t="s">
        <v>27</v>
      </c>
      <c r="G3153" s="30">
        <v>5.6</v>
      </c>
      <c r="H3153" t="s">
        <v>318</v>
      </c>
      <c r="J3153" t="s">
        <v>15</v>
      </c>
      <c r="K3153" t="s">
        <v>307</v>
      </c>
      <c r="L3153" s="26">
        <v>1650</v>
      </c>
      <c r="M3153">
        <v>1</v>
      </c>
    </row>
    <row r="3154" spans="1:13" x14ac:dyDescent="0.25">
      <c r="A3154" t="s">
        <v>89</v>
      </c>
      <c r="B3154" s="25">
        <v>45232</v>
      </c>
      <c r="C3154" t="s">
        <v>257</v>
      </c>
      <c r="D3154" t="s">
        <v>32</v>
      </c>
      <c r="E3154" t="s">
        <v>27</v>
      </c>
      <c r="F3154" t="s">
        <v>258</v>
      </c>
      <c r="G3154" s="30">
        <v>5.6</v>
      </c>
      <c r="H3154" t="s">
        <v>318</v>
      </c>
      <c r="J3154" t="s">
        <v>15</v>
      </c>
      <c r="K3154" t="s">
        <v>307</v>
      </c>
      <c r="L3154" s="26">
        <v>9410850</v>
      </c>
      <c r="M3154">
        <v>82</v>
      </c>
    </row>
    <row r="3155" spans="1:13" x14ac:dyDescent="0.25">
      <c r="A3155" t="s">
        <v>69</v>
      </c>
      <c r="B3155" s="25">
        <v>45328</v>
      </c>
      <c r="C3155" t="s">
        <v>257</v>
      </c>
      <c r="D3155" t="s">
        <v>32</v>
      </c>
      <c r="E3155" t="s">
        <v>27</v>
      </c>
      <c r="G3155" s="30">
        <v>5.6</v>
      </c>
      <c r="H3155" t="s">
        <v>318</v>
      </c>
      <c r="J3155" t="s">
        <v>15</v>
      </c>
      <c r="K3155" t="s">
        <v>307</v>
      </c>
      <c r="L3155" s="26">
        <v>1463860</v>
      </c>
      <c r="M3155">
        <v>101</v>
      </c>
    </row>
    <row r="3156" spans="1:13" x14ac:dyDescent="0.25">
      <c r="A3156" t="s">
        <v>101</v>
      </c>
      <c r="B3156" s="25">
        <v>45079</v>
      </c>
      <c r="C3156" t="s">
        <v>257</v>
      </c>
      <c r="D3156" t="s">
        <v>32</v>
      </c>
      <c r="E3156" t="s">
        <v>27</v>
      </c>
      <c r="F3156" t="s">
        <v>258</v>
      </c>
      <c r="G3156" s="30">
        <v>5.6</v>
      </c>
      <c r="H3156" t="s">
        <v>318</v>
      </c>
      <c r="J3156" t="s">
        <v>15</v>
      </c>
      <c r="K3156" t="s">
        <v>307</v>
      </c>
      <c r="L3156" s="26">
        <v>364500</v>
      </c>
      <c r="M3156">
        <v>1</v>
      </c>
    </row>
    <row r="3157" spans="1:13" x14ac:dyDescent="0.25">
      <c r="A3157" t="s">
        <v>57</v>
      </c>
      <c r="B3157" s="25">
        <v>45394</v>
      </c>
      <c r="C3157" t="s">
        <v>257</v>
      </c>
      <c r="D3157" t="s">
        <v>32</v>
      </c>
      <c r="E3157" t="s">
        <v>27</v>
      </c>
      <c r="G3157" s="30">
        <v>5.6</v>
      </c>
      <c r="H3157" t="s">
        <v>318</v>
      </c>
      <c r="J3157" t="s">
        <v>15</v>
      </c>
      <c r="K3157" t="s">
        <v>307</v>
      </c>
      <c r="L3157" s="26">
        <v>1311300</v>
      </c>
      <c r="M3157">
        <v>156</v>
      </c>
    </row>
    <row r="3158" spans="1:13" x14ac:dyDescent="0.25">
      <c r="A3158" t="s">
        <v>60</v>
      </c>
      <c r="B3158" s="25">
        <v>45380</v>
      </c>
      <c r="C3158" t="s">
        <v>257</v>
      </c>
      <c r="D3158" t="s">
        <v>32</v>
      </c>
      <c r="E3158" t="s">
        <v>27</v>
      </c>
      <c r="G3158" s="30">
        <v>5.6</v>
      </c>
      <c r="H3158" t="s">
        <v>318</v>
      </c>
      <c r="J3158" t="s">
        <v>15</v>
      </c>
      <c r="K3158" t="s">
        <v>307</v>
      </c>
      <c r="L3158" s="26">
        <v>2673125</v>
      </c>
      <c r="M3158">
        <v>430</v>
      </c>
    </row>
    <row r="3159" spans="1:13" x14ac:dyDescent="0.25">
      <c r="A3159" t="s">
        <v>211</v>
      </c>
      <c r="B3159" s="25">
        <v>45582</v>
      </c>
      <c r="C3159" t="s">
        <v>257</v>
      </c>
      <c r="D3159" t="s">
        <v>32</v>
      </c>
      <c r="E3159" t="s">
        <v>27</v>
      </c>
      <c r="G3159" s="30">
        <v>5.6</v>
      </c>
      <c r="H3159" t="s">
        <v>318</v>
      </c>
      <c r="J3159" t="s">
        <v>15</v>
      </c>
      <c r="K3159" t="s">
        <v>307</v>
      </c>
      <c r="L3159" s="26">
        <v>738850</v>
      </c>
      <c r="M3159">
        <v>192</v>
      </c>
    </row>
    <row r="3160" spans="1:13" x14ac:dyDescent="0.25">
      <c r="A3160" t="s">
        <v>77</v>
      </c>
      <c r="B3160" s="25">
        <v>45267</v>
      </c>
      <c r="C3160" t="s">
        <v>257</v>
      </c>
      <c r="D3160" t="s">
        <v>32</v>
      </c>
      <c r="E3160" t="s">
        <v>27</v>
      </c>
      <c r="G3160" s="30">
        <v>5.6</v>
      </c>
      <c r="H3160" t="s">
        <v>318</v>
      </c>
      <c r="J3160" t="s">
        <v>15</v>
      </c>
      <c r="K3160" t="s">
        <v>307</v>
      </c>
      <c r="L3160" s="26">
        <v>378000</v>
      </c>
      <c r="M3160">
        <v>17</v>
      </c>
    </row>
    <row r="3161" spans="1:13" x14ac:dyDescent="0.25">
      <c r="A3161" t="s">
        <v>209</v>
      </c>
      <c r="B3161" s="25">
        <v>45572</v>
      </c>
      <c r="C3161" t="s">
        <v>257</v>
      </c>
      <c r="D3161" t="s">
        <v>32</v>
      </c>
      <c r="E3161" t="s">
        <v>27</v>
      </c>
      <c r="F3161" t="s">
        <v>258</v>
      </c>
      <c r="G3161" s="30">
        <v>5.6</v>
      </c>
      <c r="H3161" t="s">
        <v>318</v>
      </c>
      <c r="J3161" t="s">
        <v>15</v>
      </c>
      <c r="K3161" t="s">
        <v>307</v>
      </c>
      <c r="L3161" s="26">
        <v>2508730</v>
      </c>
      <c r="M3161">
        <v>12</v>
      </c>
    </row>
    <row r="3162" spans="1:13" x14ac:dyDescent="0.25">
      <c r="A3162" t="s">
        <v>63</v>
      </c>
      <c r="B3162" s="25">
        <v>45344</v>
      </c>
      <c r="C3162" t="s">
        <v>257</v>
      </c>
      <c r="D3162" t="s">
        <v>32</v>
      </c>
      <c r="E3162" t="s">
        <v>27</v>
      </c>
      <c r="G3162" s="30">
        <v>5.6</v>
      </c>
      <c r="H3162" t="s">
        <v>318</v>
      </c>
      <c r="J3162" t="s">
        <v>15</v>
      </c>
      <c r="K3162" t="s">
        <v>307</v>
      </c>
      <c r="L3162" s="26">
        <v>1858200</v>
      </c>
      <c r="M3162">
        <v>21</v>
      </c>
    </row>
    <row r="3163" spans="1:13" x14ac:dyDescent="0.25">
      <c r="A3163" t="s">
        <v>72</v>
      </c>
      <c r="B3163" s="25">
        <v>45288</v>
      </c>
      <c r="C3163" t="s">
        <v>257</v>
      </c>
      <c r="D3163" t="s">
        <v>32</v>
      </c>
      <c r="E3163" t="s">
        <v>27</v>
      </c>
      <c r="F3163" t="s">
        <v>258</v>
      </c>
      <c r="G3163" s="30">
        <v>5.6</v>
      </c>
      <c r="H3163" t="s">
        <v>318</v>
      </c>
      <c r="J3163" t="s">
        <v>15</v>
      </c>
      <c r="K3163" t="s">
        <v>307</v>
      </c>
      <c r="L3163" s="26">
        <v>412750</v>
      </c>
      <c r="M3163">
        <v>9</v>
      </c>
    </row>
    <row r="3164" spans="1:13" x14ac:dyDescent="0.25">
      <c r="A3164" t="s">
        <v>217</v>
      </c>
      <c r="B3164" s="25">
        <v>45595</v>
      </c>
      <c r="C3164" t="s">
        <v>257</v>
      </c>
      <c r="D3164" t="s">
        <v>32</v>
      </c>
      <c r="E3164" t="s">
        <v>27</v>
      </c>
      <c r="F3164" t="s">
        <v>258</v>
      </c>
      <c r="G3164" s="30">
        <v>5.6</v>
      </c>
      <c r="H3164" t="s">
        <v>318</v>
      </c>
      <c r="J3164" t="s">
        <v>15</v>
      </c>
      <c r="K3164" t="s">
        <v>307</v>
      </c>
      <c r="L3164" s="26">
        <v>1700</v>
      </c>
      <c r="M3164">
        <v>2</v>
      </c>
    </row>
    <row r="3165" spans="1:13" x14ac:dyDescent="0.25">
      <c r="A3165" t="s">
        <v>80</v>
      </c>
      <c r="B3165" s="25">
        <v>45260</v>
      </c>
      <c r="C3165" t="s">
        <v>257</v>
      </c>
      <c r="D3165" t="s">
        <v>32</v>
      </c>
      <c r="E3165" t="s">
        <v>27</v>
      </c>
      <c r="G3165" s="30">
        <v>5.6</v>
      </c>
      <c r="H3165" t="s">
        <v>318</v>
      </c>
      <c r="J3165" t="s">
        <v>15</v>
      </c>
      <c r="K3165" t="s">
        <v>307</v>
      </c>
      <c r="L3165" s="26">
        <v>569700</v>
      </c>
      <c r="M3165">
        <v>17</v>
      </c>
    </row>
    <row r="3166" spans="1:13" x14ac:dyDescent="0.25">
      <c r="A3166" t="s">
        <v>86</v>
      </c>
      <c r="B3166" s="25">
        <v>45251</v>
      </c>
      <c r="C3166" t="s">
        <v>257</v>
      </c>
      <c r="D3166" t="s">
        <v>32</v>
      </c>
      <c r="E3166" t="s">
        <v>27</v>
      </c>
      <c r="F3166" t="s">
        <v>258</v>
      </c>
      <c r="G3166" s="30">
        <v>5.6</v>
      </c>
      <c r="H3166" t="s">
        <v>318</v>
      </c>
      <c r="J3166" t="s">
        <v>15</v>
      </c>
      <c r="K3166" t="s">
        <v>307</v>
      </c>
      <c r="L3166" s="26">
        <v>886000</v>
      </c>
      <c r="M3166">
        <v>16</v>
      </c>
    </row>
    <row r="3167" spans="1:13" x14ac:dyDescent="0.25">
      <c r="A3167" t="s">
        <v>66</v>
      </c>
      <c r="B3167" s="25">
        <v>45335</v>
      </c>
      <c r="C3167" t="s">
        <v>257</v>
      </c>
      <c r="D3167" t="s">
        <v>32</v>
      </c>
      <c r="E3167" t="s">
        <v>27</v>
      </c>
      <c r="F3167" t="s">
        <v>258</v>
      </c>
      <c r="G3167" s="30">
        <v>5.6</v>
      </c>
      <c r="H3167" t="s">
        <v>318</v>
      </c>
      <c r="J3167" t="s">
        <v>15</v>
      </c>
      <c r="K3167" t="s">
        <v>307</v>
      </c>
      <c r="L3167" s="26">
        <v>6529500</v>
      </c>
      <c r="M3167">
        <v>306</v>
      </c>
    </row>
    <row r="3168" spans="1:13" x14ac:dyDescent="0.25">
      <c r="A3168" t="s">
        <v>205</v>
      </c>
      <c r="B3168" s="25">
        <v>45566</v>
      </c>
      <c r="C3168" t="s">
        <v>257</v>
      </c>
      <c r="D3168" t="s">
        <v>32</v>
      </c>
      <c r="E3168" t="s">
        <v>27</v>
      </c>
      <c r="G3168" s="30">
        <v>5.6</v>
      </c>
      <c r="H3168" t="s">
        <v>318</v>
      </c>
      <c r="J3168" t="s">
        <v>15</v>
      </c>
      <c r="K3168" t="s">
        <v>307</v>
      </c>
      <c r="L3168" s="26">
        <v>307420</v>
      </c>
      <c r="M3168">
        <v>90</v>
      </c>
    </row>
    <row r="3169" spans="1:13" x14ac:dyDescent="0.25">
      <c r="A3169" t="s">
        <v>164</v>
      </c>
      <c r="B3169" s="25">
        <v>45478</v>
      </c>
      <c r="C3169" t="s">
        <v>257</v>
      </c>
      <c r="D3169" t="s">
        <v>32</v>
      </c>
      <c r="E3169" t="s">
        <v>27</v>
      </c>
      <c r="F3169" t="s">
        <v>258</v>
      </c>
      <c r="G3169" s="30">
        <v>5.7</v>
      </c>
      <c r="H3169" t="s">
        <v>318</v>
      </c>
      <c r="I3169">
        <v>5.7</v>
      </c>
      <c r="J3169" t="s">
        <v>228</v>
      </c>
      <c r="K3169" t="s">
        <v>314</v>
      </c>
      <c r="L3169" s="26">
        <v>1706800</v>
      </c>
      <c r="M3169">
        <v>1</v>
      </c>
    </row>
    <row r="3170" spans="1:13" x14ac:dyDescent="0.25">
      <c r="A3170" t="s">
        <v>50</v>
      </c>
      <c r="B3170" s="25">
        <v>45408</v>
      </c>
      <c r="C3170" t="s">
        <v>257</v>
      </c>
      <c r="D3170" t="s">
        <v>32</v>
      </c>
      <c r="E3170" t="s">
        <v>27</v>
      </c>
      <c r="G3170" s="30">
        <v>5.7</v>
      </c>
      <c r="H3170" t="s">
        <v>318</v>
      </c>
      <c r="J3170" t="s">
        <v>15</v>
      </c>
      <c r="K3170" t="s">
        <v>307</v>
      </c>
      <c r="L3170" s="26">
        <v>2445000</v>
      </c>
      <c r="M3170">
        <v>518</v>
      </c>
    </row>
    <row r="3171" spans="1:13" x14ac:dyDescent="0.25">
      <c r="A3171" t="s">
        <v>54</v>
      </c>
      <c r="B3171" s="25">
        <v>45212</v>
      </c>
      <c r="C3171" t="s">
        <v>257</v>
      </c>
      <c r="D3171" t="s">
        <v>32</v>
      </c>
      <c r="E3171" t="s">
        <v>27</v>
      </c>
      <c r="F3171" t="s">
        <v>258</v>
      </c>
      <c r="G3171" s="30">
        <v>5.7</v>
      </c>
      <c r="H3171" t="s">
        <v>318</v>
      </c>
      <c r="J3171" t="s">
        <v>15</v>
      </c>
      <c r="K3171" t="s">
        <v>307</v>
      </c>
      <c r="L3171" s="26">
        <v>12234420</v>
      </c>
      <c r="M3171">
        <v>176</v>
      </c>
    </row>
    <row r="3172" spans="1:13" x14ac:dyDescent="0.25">
      <c r="A3172" t="s">
        <v>72</v>
      </c>
      <c r="B3172" s="25">
        <v>45288</v>
      </c>
      <c r="C3172" t="s">
        <v>257</v>
      </c>
      <c r="D3172" t="s">
        <v>32</v>
      </c>
      <c r="E3172" t="s">
        <v>27</v>
      </c>
      <c r="G3172" s="30">
        <v>5.7</v>
      </c>
      <c r="H3172" t="s">
        <v>318</v>
      </c>
      <c r="J3172" t="s">
        <v>15</v>
      </c>
      <c r="K3172" t="s">
        <v>307</v>
      </c>
      <c r="L3172" s="26">
        <v>251250</v>
      </c>
      <c r="M3172">
        <v>6</v>
      </c>
    </row>
    <row r="3173" spans="1:13" x14ac:dyDescent="0.25">
      <c r="A3173" t="s">
        <v>175</v>
      </c>
      <c r="B3173" s="25">
        <v>45503</v>
      </c>
      <c r="C3173" t="s">
        <v>257</v>
      </c>
      <c r="D3173" t="s">
        <v>32</v>
      </c>
      <c r="E3173" t="s">
        <v>27</v>
      </c>
      <c r="G3173" s="30">
        <v>5.7</v>
      </c>
      <c r="H3173" t="s">
        <v>318</v>
      </c>
      <c r="J3173" t="s">
        <v>15</v>
      </c>
      <c r="K3173" t="s">
        <v>307</v>
      </c>
      <c r="L3173" s="26">
        <v>4559</v>
      </c>
      <c r="M3173">
        <v>9</v>
      </c>
    </row>
    <row r="3174" spans="1:13" x14ac:dyDescent="0.25">
      <c r="A3174" t="s">
        <v>54</v>
      </c>
      <c r="B3174" s="25">
        <v>45401</v>
      </c>
      <c r="C3174" t="s">
        <v>257</v>
      </c>
      <c r="D3174" t="s">
        <v>32</v>
      </c>
      <c r="E3174" t="s">
        <v>27</v>
      </c>
      <c r="F3174" t="s">
        <v>258</v>
      </c>
      <c r="G3174" s="30">
        <v>5.7</v>
      </c>
      <c r="H3174" t="s">
        <v>318</v>
      </c>
      <c r="J3174" t="s">
        <v>15</v>
      </c>
      <c r="K3174" t="s">
        <v>307</v>
      </c>
      <c r="L3174" s="26">
        <v>29820150</v>
      </c>
      <c r="M3174">
        <v>178</v>
      </c>
    </row>
    <row r="3175" spans="1:13" x14ac:dyDescent="0.25">
      <c r="A3175" t="s">
        <v>77</v>
      </c>
      <c r="B3175" s="25">
        <v>45267</v>
      </c>
      <c r="C3175" t="s">
        <v>257</v>
      </c>
      <c r="D3175" t="s">
        <v>32</v>
      </c>
      <c r="E3175" t="s">
        <v>27</v>
      </c>
      <c r="F3175" t="s">
        <v>258</v>
      </c>
      <c r="G3175" s="30">
        <v>5.7</v>
      </c>
      <c r="H3175" t="s">
        <v>318</v>
      </c>
      <c r="J3175" t="s">
        <v>15</v>
      </c>
      <c r="K3175" t="s">
        <v>307</v>
      </c>
      <c r="L3175" s="26">
        <v>3187800</v>
      </c>
      <c r="M3175">
        <v>13</v>
      </c>
    </row>
    <row r="3176" spans="1:13" x14ac:dyDescent="0.25">
      <c r="A3176" t="s">
        <v>86</v>
      </c>
      <c r="B3176" s="25">
        <v>45251</v>
      </c>
      <c r="C3176" t="s">
        <v>257</v>
      </c>
      <c r="D3176" t="s">
        <v>32</v>
      </c>
      <c r="E3176" t="s">
        <v>27</v>
      </c>
      <c r="F3176" t="s">
        <v>258</v>
      </c>
      <c r="G3176" s="30">
        <v>5.7</v>
      </c>
      <c r="H3176" t="s">
        <v>318</v>
      </c>
      <c r="J3176" t="s">
        <v>15</v>
      </c>
      <c r="K3176" t="s">
        <v>307</v>
      </c>
      <c r="L3176" s="26">
        <v>2012750</v>
      </c>
      <c r="M3176">
        <v>21</v>
      </c>
    </row>
    <row r="3177" spans="1:13" x14ac:dyDescent="0.25">
      <c r="A3177" t="s">
        <v>89</v>
      </c>
      <c r="B3177" s="25">
        <v>45232</v>
      </c>
      <c r="C3177" t="s">
        <v>257</v>
      </c>
      <c r="D3177" t="s">
        <v>32</v>
      </c>
      <c r="E3177" t="s">
        <v>27</v>
      </c>
      <c r="F3177" t="s">
        <v>258</v>
      </c>
      <c r="G3177" s="30">
        <v>5.7</v>
      </c>
      <c r="H3177" t="s">
        <v>318</v>
      </c>
      <c r="J3177" t="s">
        <v>15</v>
      </c>
      <c r="K3177" t="s">
        <v>307</v>
      </c>
      <c r="L3177" s="26">
        <v>4319325</v>
      </c>
      <c r="M3177">
        <v>55</v>
      </c>
    </row>
    <row r="3178" spans="1:13" x14ac:dyDescent="0.25">
      <c r="A3178" t="s">
        <v>77</v>
      </c>
      <c r="B3178" s="25">
        <v>45267</v>
      </c>
      <c r="C3178" t="s">
        <v>257</v>
      </c>
      <c r="D3178" t="s">
        <v>32</v>
      </c>
      <c r="E3178" t="s">
        <v>27</v>
      </c>
      <c r="G3178" s="30">
        <v>5.7</v>
      </c>
      <c r="H3178" t="s">
        <v>318</v>
      </c>
      <c r="J3178" t="s">
        <v>15</v>
      </c>
      <c r="K3178" t="s">
        <v>307</v>
      </c>
      <c r="L3178" s="26">
        <v>478800</v>
      </c>
      <c r="M3178">
        <v>15</v>
      </c>
    </row>
    <row r="3179" spans="1:13" x14ac:dyDescent="0.25">
      <c r="A3179" t="s">
        <v>83</v>
      </c>
      <c r="B3179" s="25">
        <v>45252</v>
      </c>
      <c r="C3179" t="s">
        <v>257</v>
      </c>
      <c r="D3179" t="s">
        <v>32</v>
      </c>
      <c r="E3179" t="s">
        <v>27</v>
      </c>
      <c r="G3179" s="30">
        <v>5.7</v>
      </c>
      <c r="H3179" t="s">
        <v>318</v>
      </c>
      <c r="J3179" t="s">
        <v>15</v>
      </c>
      <c r="K3179" t="s">
        <v>307</v>
      </c>
      <c r="L3179" s="26">
        <v>1575750</v>
      </c>
      <c r="M3179">
        <v>83</v>
      </c>
    </row>
    <row r="3180" spans="1:13" x14ac:dyDescent="0.25">
      <c r="A3180" t="s">
        <v>80</v>
      </c>
      <c r="B3180" s="25">
        <v>45260</v>
      </c>
      <c r="C3180" t="s">
        <v>257</v>
      </c>
      <c r="D3180" t="s">
        <v>32</v>
      </c>
      <c r="E3180" t="s">
        <v>27</v>
      </c>
      <c r="F3180" t="s">
        <v>258</v>
      </c>
      <c r="G3180" s="30">
        <v>5.7</v>
      </c>
      <c r="H3180" t="s">
        <v>318</v>
      </c>
      <c r="J3180" t="s">
        <v>15</v>
      </c>
      <c r="K3180" t="s">
        <v>307</v>
      </c>
      <c r="L3180" s="26">
        <v>18287100</v>
      </c>
      <c r="M3180">
        <v>35</v>
      </c>
    </row>
    <row r="3181" spans="1:13" x14ac:dyDescent="0.25">
      <c r="A3181" t="s">
        <v>60</v>
      </c>
      <c r="B3181" s="25">
        <v>45380</v>
      </c>
      <c r="C3181" t="s">
        <v>257</v>
      </c>
      <c r="D3181" t="s">
        <v>32</v>
      </c>
      <c r="E3181" t="s">
        <v>27</v>
      </c>
      <c r="F3181" t="s">
        <v>258</v>
      </c>
      <c r="G3181" s="30">
        <v>5.7</v>
      </c>
      <c r="H3181" t="s">
        <v>318</v>
      </c>
      <c r="J3181" t="s">
        <v>15</v>
      </c>
      <c r="K3181" t="s">
        <v>307</v>
      </c>
      <c r="L3181" s="26">
        <v>18848375</v>
      </c>
      <c r="M3181">
        <v>254</v>
      </c>
    </row>
    <row r="3182" spans="1:13" x14ac:dyDescent="0.25">
      <c r="A3182" t="s">
        <v>63</v>
      </c>
      <c r="B3182" s="25">
        <v>45344</v>
      </c>
      <c r="C3182" t="s">
        <v>257</v>
      </c>
      <c r="D3182" t="s">
        <v>32</v>
      </c>
      <c r="E3182" t="s">
        <v>27</v>
      </c>
      <c r="G3182" s="30">
        <v>5.7</v>
      </c>
      <c r="H3182" t="s">
        <v>318</v>
      </c>
      <c r="J3182" t="s">
        <v>15</v>
      </c>
      <c r="K3182" t="s">
        <v>307</v>
      </c>
      <c r="L3182" s="26">
        <v>855950</v>
      </c>
      <c r="M3182">
        <v>14</v>
      </c>
    </row>
    <row r="3183" spans="1:13" x14ac:dyDescent="0.25">
      <c r="A3183" t="s">
        <v>164</v>
      </c>
      <c r="B3183" s="25">
        <v>45478</v>
      </c>
      <c r="C3183" t="s">
        <v>257</v>
      </c>
      <c r="D3183" t="s">
        <v>32</v>
      </c>
      <c r="E3183" t="s">
        <v>27</v>
      </c>
      <c r="G3183" s="30">
        <v>5.7</v>
      </c>
      <c r="H3183" t="s">
        <v>318</v>
      </c>
      <c r="J3183" t="s">
        <v>15</v>
      </c>
      <c r="K3183" t="s">
        <v>307</v>
      </c>
      <c r="L3183" s="26">
        <v>1438400</v>
      </c>
      <c r="M3183">
        <v>261</v>
      </c>
    </row>
    <row r="3184" spans="1:13" x14ac:dyDescent="0.25">
      <c r="A3184" t="s">
        <v>69</v>
      </c>
      <c r="B3184" s="25">
        <v>45328</v>
      </c>
      <c r="C3184" t="s">
        <v>257</v>
      </c>
      <c r="D3184" t="s">
        <v>32</v>
      </c>
      <c r="E3184" t="s">
        <v>27</v>
      </c>
      <c r="G3184" s="30">
        <v>5.7</v>
      </c>
      <c r="H3184" t="s">
        <v>318</v>
      </c>
      <c r="J3184" t="s">
        <v>15</v>
      </c>
      <c r="K3184" t="s">
        <v>307</v>
      </c>
      <c r="L3184" s="26">
        <v>1209725</v>
      </c>
      <c r="M3184">
        <v>89</v>
      </c>
    </row>
    <row r="3185" spans="1:13" x14ac:dyDescent="0.25">
      <c r="A3185" t="s">
        <v>175</v>
      </c>
      <c r="B3185" s="25">
        <v>45503</v>
      </c>
      <c r="C3185" t="s">
        <v>257</v>
      </c>
      <c r="D3185" t="s">
        <v>32</v>
      </c>
      <c r="E3185" t="s">
        <v>27</v>
      </c>
      <c r="F3185" t="s">
        <v>258</v>
      </c>
      <c r="G3185" s="30">
        <v>5.7</v>
      </c>
      <c r="H3185" t="s">
        <v>318</v>
      </c>
      <c r="J3185" t="s">
        <v>15</v>
      </c>
      <c r="K3185" t="s">
        <v>307</v>
      </c>
      <c r="L3185" s="26">
        <v>23862</v>
      </c>
      <c r="M3185">
        <v>4</v>
      </c>
    </row>
    <row r="3186" spans="1:13" x14ac:dyDescent="0.25">
      <c r="A3186" t="s">
        <v>57</v>
      </c>
      <c r="B3186" s="25">
        <v>45394</v>
      </c>
      <c r="C3186" t="s">
        <v>257</v>
      </c>
      <c r="D3186" t="s">
        <v>32</v>
      </c>
      <c r="E3186" t="s">
        <v>27</v>
      </c>
      <c r="G3186" s="30">
        <v>5.7</v>
      </c>
      <c r="H3186" t="s">
        <v>318</v>
      </c>
      <c r="J3186" t="s">
        <v>15</v>
      </c>
      <c r="K3186" t="s">
        <v>307</v>
      </c>
      <c r="L3186" s="26">
        <v>1727250</v>
      </c>
      <c r="M3186">
        <v>147</v>
      </c>
    </row>
    <row r="3187" spans="1:13" x14ac:dyDescent="0.25">
      <c r="A3187" t="s">
        <v>209</v>
      </c>
      <c r="B3187" s="25">
        <v>45572</v>
      </c>
      <c r="C3187" t="s">
        <v>257</v>
      </c>
      <c r="D3187" t="s">
        <v>32</v>
      </c>
      <c r="E3187" t="s">
        <v>27</v>
      </c>
      <c r="G3187" s="30">
        <v>5.7</v>
      </c>
      <c r="H3187" t="s">
        <v>318</v>
      </c>
      <c r="J3187" t="s">
        <v>15</v>
      </c>
      <c r="K3187" t="s">
        <v>307</v>
      </c>
      <c r="L3187" s="26">
        <v>243000</v>
      </c>
      <c r="M3187">
        <v>11</v>
      </c>
    </row>
    <row r="3188" spans="1:13" x14ac:dyDescent="0.25">
      <c r="A3188" t="s">
        <v>172</v>
      </c>
      <c r="B3188" s="25">
        <v>45485</v>
      </c>
      <c r="C3188" t="s">
        <v>257</v>
      </c>
      <c r="D3188" t="s">
        <v>32</v>
      </c>
      <c r="E3188" t="s">
        <v>27</v>
      </c>
      <c r="F3188" t="s">
        <v>258</v>
      </c>
      <c r="G3188" s="30">
        <v>5.7</v>
      </c>
      <c r="H3188" t="s">
        <v>318</v>
      </c>
      <c r="J3188" t="s">
        <v>15</v>
      </c>
      <c r="K3188" t="s">
        <v>307</v>
      </c>
      <c r="L3188" s="26">
        <v>4347200</v>
      </c>
      <c r="M3188">
        <v>28</v>
      </c>
    </row>
    <row r="3189" spans="1:13" x14ac:dyDescent="0.25">
      <c r="A3189" t="s">
        <v>30</v>
      </c>
      <c r="B3189" s="25">
        <v>45447</v>
      </c>
      <c r="C3189" t="s">
        <v>257</v>
      </c>
      <c r="D3189" t="s">
        <v>32</v>
      </c>
      <c r="E3189" t="s">
        <v>27</v>
      </c>
      <c r="F3189" t="s">
        <v>258</v>
      </c>
      <c r="G3189" s="30">
        <v>5.7</v>
      </c>
      <c r="H3189" t="s">
        <v>318</v>
      </c>
      <c r="J3189" t="s">
        <v>15</v>
      </c>
      <c r="K3189" t="s">
        <v>307</v>
      </c>
      <c r="L3189" s="26">
        <v>5192100</v>
      </c>
      <c r="M3189">
        <v>129</v>
      </c>
    </row>
    <row r="3190" spans="1:13" x14ac:dyDescent="0.25">
      <c r="A3190" t="s">
        <v>72</v>
      </c>
      <c r="B3190" s="25">
        <v>45288</v>
      </c>
      <c r="C3190" t="s">
        <v>257</v>
      </c>
      <c r="D3190" t="s">
        <v>32</v>
      </c>
      <c r="E3190" t="s">
        <v>27</v>
      </c>
      <c r="F3190" t="s">
        <v>258</v>
      </c>
      <c r="G3190" s="30">
        <v>5.7</v>
      </c>
      <c r="H3190" t="s">
        <v>318</v>
      </c>
      <c r="J3190" t="s">
        <v>15</v>
      </c>
      <c r="K3190" t="s">
        <v>307</v>
      </c>
      <c r="L3190" s="26">
        <v>959750</v>
      </c>
      <c r="M3190">
        <v>5</v>
      </c>
    </row>
    <row r="3191" spans="1:13" x14ac:dyDescent="0.25">
      <c r="A3191" t="s">
        <v>101</v>
      </c>
      <c r="B3191" s="25">
        <v>45079</v>
      </c>
      <c r="C3191" t="s">
        <v>257</v>
      </c>
      <c r="D3191" t="s">
        <v>32</v>
      </c>
      <c r="E3191" t="s">
        <v>27</v>
      </c>
      <c r="F3191" t="s">
        <v>258</v>
      </c>
      <c r="G3191" s="30">
        <v>5.7</v>
      </c>
      <c r="H3191" t="s">
        <v>318</v>
      </c>
      <c r="J3191" t="s">
        <v>15</v>
      </c>
      <c r="K3191" t="s">
        <v>307</v>
      </c>
      <c r="L3191" s="26">
        <v>79825.5</v>
      </c>
      <c r="M3191">
        <v>1</v>
      </c>
    </row>
    <row r="3192" spans="1:13" x14ac:dyDescent="0.25">
      <c r="A3192" t="s">
        <v>74</v>
      </c>
      <c r="B3192" s="25">
        <v>45275</v>
      </c>
      <c r="C3192" t="s">
        <v>257</v>
      </c>
      <c r="D3192" t="s">
        <v>32</v>
      </c>
      <c r="E3192" t="s">
        <v>27</v>
      </c>
      <c r="F3192" t="s">
        <v>258</v>
      </c>
      <c r="G3192" s="30">
        <v>5.7</v>
      </c>
      <c r="H3192" t="s">
        <v>318</v>
      </c>
      <c r="J3192" t="s">
        <v>15</v>
      </c>
      <c r="K3192" t="s">
        <v>307</v>
      </c>
      <c r="L3192" s="26">
        <v>30182900</v>
      </c>
      <c r="M3192">
        <v>198</v>
      </c>
    </row>
    <row r="3193" spans="1:13" x14ac:dyDescent="0.25">
      <c r="A3193" t="s">
        <v>101</v>
      </c>
      <c r="B3193" s="25">
        <v>45079</v>
      </c>
      <c r="C3193" t="s">
        <v>257</v>
      </c>
      <c r="D3193" t="s">
        <v>32</v>
      </c>
      <c r="E3193" t="s">
        <v>27</v>
      </c>
      <c r="G3193" s="30">
        <v>5.7</v>
      </c>
      <c r="H3193" t="s">
        <v>318</v>
      </c>
      <c r="J3193" t="s">
        <v>15</v>
      </c>
      <c r="K3193" t="s">
        <v>307</v>
      </c>
      <c r="L3193" s="26">
        <v>27337.5</v>
      </c>
      <c r="M3193">
        <v>1</v>
      </c>
    </row>
    <row r="3194" spans="1:13" x14ac:dyDescent="0.25">
      <c r="A3194" t="s">
        <v>217</v>
      </c>
      <c r="B3194" s="25">
        <v>45595</v>
      </c>
      <c r="C3194" t="s">
        <v>257</v>
      </c>
      <c r="D3194" t="s">
        <v>32</v>
      </c>
      <c r="E3194" t="s">
        <v>27</v>
      </c>
      <c r="F3194" t="s">
        <v>258</v>
      </c>
      <c r="G3194" s="30">
        <v>5.7</v>
      </c>
      <c r="H3194" t="s">
        <v>318</v>
      </c>
      <c r="J3194" t="s">
        <v>15</v>
      </c>
      <c r="K3194" t="s">
        <v>307</v>
      </c>
      <c r="L3194" s="26">
        <v>4250</v>
      </c>
      <c r="M3194">
        <v>2</v>
      </c>
    </row>
    <row r="3195" spans="1:13" x14ac:dyDescent="0.25">
      <c r="A3195" t="s">
        <v>83</v>
      </c>
      <c r="B3195" s="25">
        <v>45252</v>
      </c>
      <c r="C3195" t="s">
        <v>257</v>
      </c>
      <c r="D3195" t="s">
        <v>32</v>
      </c>
      <c r="E3195" t="s">
        <v>27</v>
      </c>
      <c r="F3195" t="s">
        <v>258</v>
      </c>
      <c r="G3195" s="30">
        <v>5.7</v>
      </c>
      <c r="H3195" t="s">
        <v>318</v>
      </c>
      <c r="J3195" t="s">
        <v>15</v>
      </c>
      <c r="K3195" t="s">
        <v>307</v>
      </c>
      <c r="L3195" s="26">
        <v>18087850</v>
      </c>
      <c r="M3195">
        <v>116</v>
      </c>
    </row>
    <row r="3196" spans="1:13" x14ac:dyDescent="0.25">
      <c r="A3196" t="s">
        <v>92</v>
      </c>
      <c r="B3196" s="25">
        <v>45198</v>
      </c>
      <c r="C3196" t="s">
        <v>257</v>
      </c>
      <c r="D3196" t="s">
        <v>32</v>
      </c>
      <c r="E3196" t="s">
        <v>27</v>
      </c>
      <c r="F3196" t="s">
        <v>258</v>
      </c>
      <c r="G3196" s="30">
        <v>5.7</v>
      </c>
      <c r="H3196" t="s">
        <v>318</v>
      </c>
      <c r="J3196" t="s">
        <v>15</v>
      </c>
      <c r="K3196" t="s">
        <v>307</v>
      </c>
      <c r="L3196" s="26">
        <v>11097997.199999999</v>
      </c>
      <c r="M3196">
        <v>44</v>
      </c>
    </row>
    <row r="3197" spans="1:13" x14ac:dyDescent="0.25">
      <c r="A3197" t="s">
        <v>104</v>
      </c>
      <c r="B3197" s="25">
        <v>45041</v>
      </c>
      <c r="C3197" t="s">
        <v>257</v>
      </c>
      <c r="D3197" t="s">
        <v>32</v>
      </c>
      <c r="E3197" t="s">
        <v>27</v>
      </c>
      <c r="F3197" t="s">
        <v>258</v>
      </c>
      <c r="G3197" s="30">
        <v>5.7</v>
      </c>
      <c r="H3197" t="s">
        <v>318</v>
      </c>
      <c r="J3197" t="s">
        <v>15</v>
      </c>
      <c r="K3197" t="s">
        <v>307</v>
      </c>
      <c r="L3197" s="26">
        <v>255684</v>
      </c>
      <c r="M3197">
        <v>5</v>
      </c>
    </row>
    <row r="3198" spans="1:13" x14ac:dyDescent="0.25">
      <c r="A3198" t="s">
        <v>69</v>
      </c>
      <c r="B3198" s="25">
        <v>45328</v>
      </c>
      <c r="C3198" t="s">
        <v>257</v>
      </c>
      <c r="D3198" t="s">
        <v>32</v>
      </c>
      <c r="E3198" t="s">
        <v>27</v>
      </c>
      <c r="F3198" t="s">
        <v>258</v>
      </c>
      <c r="G3198" s="30">
        <v>5.7</v>
      </c>
      <c r="H3198" t="s">
        <v>318</v>
      </c>
      <c r="J3198" t="s">
        <v>15</v>
      </c>
      <c r="K3198" t="s">
        <v>307</v>
      </c>
      <c r="L3198" s="26">
        <v>3433075</v>
      </c>
      <c r="M3198">
        <v>88</v>
      </c>
    </row>
    <row r="3199" spans="1:13" x14ac:dyDescent="0.25">
      <c r="A3199" t="s">
        <v>83</v>
      </c>
      <c r="B3199" s="25">
        <v>45468</v>
      </c>
      <c r="C3199" t="s">
        <v>257</v>
      </c>
      <c r="D3199" t="s">
        <v>32</v>
      </c>
      <c r="E3199" t="s">
        <v>27</v>
      </c>
      <c r="F3199" t="s">
        <v>258</v>
      </c>
      <c r="G3199" s="30">
        <v>5.7</v>
      </c>
      <c r="H3199" t="s">
        <v>318</v>
      </c>
      <c r="J3199" t="s">
        <v>15</v>
      </c>
      <c r="K3199" t="s">
        <v>307</v>
      </c>
      <c r="L3199" s="26">
        <v>9869850</v>
      </c>
      <c r="M3199">
        <v>70</v>
      </c>
    </row>
    <row r="3200" spans="1:13" x14ac:dyDescent="0.25">
      <c r="A3200" t="s">
        <v>54</v>
      </c>
      <c r="B3200" s="25">
        <v>45212</v>
      </c>
      <c r="C3200" t="s">
        <v>257</v>
      </c>
      <c r="D3200" t="s">
        <v>32</v>
      </c>
      <c r="E3200" t="s">
        <v>27</v>
      </c>
      <c r="G3200" s="30">
        <v>5.7</v>
      </c>
      <c r="H3200" t="s">
        <v>318</v>
      </c>
      <c r="J3200" t="s">
        <v>15</v>
      </c>
      <c r="K3200" t="s">
        <v>307</v>
      </c>
      <c r="L3200" s="26">
        <v>656010</v>
      </c>
      <c r="M3200">
        <v>163</v>
      </c>
    </row>
    <row r="3201" spans="1:13" x14ac:dyDescent="0.25">
      <c r="A3201" t="s">
        <v>54</v>
      </c>
      <c r="B3201" s="25">
        <v>45401</v>
      </c>
      <c r="C3201" t="s">
        <v>257</v>
      </c>
      <c r="D3201" t="s">
        <v>32</v>
      </c>
      <c r="E3201" t="s">
        <v>27</v>
      </c>
      <c r="G3201" s="30">
        <v>5.7</v>
      </c>
      <c r="H3201" t="s">
        <v>318</v>
      </c>
      <c r="J3201" t="s">
        <v>15</v>
      </c>
      <c r="K3201" t="s">
        <v>307</v>
      </c>
      <c r="L3201" s="26">
        <v>1540680</v>
      </c>
      <c r="M3201">
        <v>180</v>
      </c>
    </row>
    <row r="3202" spans="1:13" x14ac:dyDescent="0.25">
      <c r="A3202" t="s">
        <v>86</v>
      </c>
      <c r="B3202" s="25">
        <v>45251</v>
      </c>
      <c r="C3202" t="s">
        <v>257</v>
      </c>
      <c r="D3202" t="s">
        <v>32</v>
      </c>
      <c r="E3202" t="s">
        <v>27</v>
      </c>
      <c r="G3202" s="30">
        <v>5.7</v>
      </c>
      <c r="H3202" t="s">
        <v>318</v>
      </c>
      <c r="J3202" t="s">
        <v>15</v>
      </c>
      <c r="K3202" t="s">
        <v>307</v>
      </c>
      <c r="L3202" s="26">
        <v>1355500</v>
      </c>
      <c r="M3202">
        <v>23</v>
      </c>
    </row>
    <row r="3203" spans="1:13" x14ac:dyDescent="0.25">
      <c r="A3203" t="s">
        <v>104</v>
      </c>
      <c r="B3203" s="25">
        <v>45041</v>
      </c>
      <c r="C3203" t="s">
        <v>257</v>
      </c>
      <c r="D3203" t="s">
        <v>32</v>
      </c>
      <c r="E3203" t="s">
        <v>27</v>
      </c>
      <c r="G3203" s="30">
        <v>5.7</v>
      </c>
      <c r="H3203" t="s">
        <v>318</v>
      </c>
      <c r="J3203" t="s">
        <v>15</v>
      </c>
      <c r="K3203" t="s">
        <v>307</v>
      </c>
      <c r="L3203" s="26">
        <v>121762.8</v>
      </c>
      <c r="M3203">
        <v>3</v>
      </c>
    </row>
    <row r="3204" spans="1:13" x14ac:dyDescent="0.25">
      <c r="A3204" t="s">
        <v>66</v>
      </c>
      <c r="B3204" s="25">
        <v>45335</v>
      </c>
      <c r="C3204" t="s">
        <v>257</v>
      </c>
      <c r="D3204" t="s">
        <v>32</v>
      </c>
      <c r="E3204" t="s">
        <v>27</v>
      </c>
      <c r="G3204" s="30">
        <v>5.7</v>
      </c>
      <c r="H3204" t="s">
        <v>318</v>
      </c>
      <c r="J3204" t="s">
        <v>15</v>
      </c>
      <c r="K3204" t="s">
        <v>307</v>
      </c>
      <c r="L3204" s="26">
        <v>4747500</v>
      </c>
      <c r="M3204">
        <v>206</v>
      </c>
    </row>
    <row r="3205" spans="1:13" x14ac:dyDescent="0.25">
      <c r="A3205" t="s">
        <v>89</v>
      </c>
      <c r="B3205" s="25">
        <v>45232</v>
      </c>
      <c r="C3205" t="s">
        <v>257</v>
      </c>
      <c r="D3205" t="s">
        <v>32</v>
      </c>
      <c r="E3205" t="s">
        <v>27</v>
      </c>
      <c r="G3205" s="30">
        <v>5.7</v>
      </c>
      <c r="H3205" t="s">
        <v>318</v>
      </c>
      <c r="J3205" t="s">
        <v>15</v>
      </c>
      <c r="K3205" t="s">
        <v>307</v>
      </c>
      <c r="L3205" s="26">
        <v>1766475</v>
      </c>
      <c r="M3205">
        <v>65</v>
      </c>
    </row>
    <row r="3206" spans="1:13" x14ac:dyDescent="0.25">
      <c r="A3206" t="s">
        <v>57</v>
      </c>
      <c r="B3206" s="25">
        <v>45394</v>
      </c>
      <c r="C3206" t="s">
        <v>257</v>
      </c>
      <c r="D3206" t="s">
        <v>32</v>
      </c>
      <c r="E3206" t="s">
        <v>27</v>
      </c>
      <c r="F3206" t="s">
        <v>258</v>
      </c>
      <c r="G3206" s="30">
        <v>5.7</v>
      </c>
      <c r="H3206" t="s">
        <v>318</v>
      </c>
      <c r="J3206" t="s">
        <v>15</v>
      </c>
      <c r="K3206" t="s">
        <v>307</v>
      </c>
      <c r="L3206" s="26">
        <v>14628750</v>
      </c>
      <c r="M3206">
        <v>146</v>
      </c>
    </row>
    <row r="3207" spans="1:13" x14ac:dyDescent="0.25">
      <c r="A3207" t="s">
        <v>63</v>
      </c>
      <c r="B3207" s="25">
        <v>45344</v>
      </c>
      <c r="C3207" t="s">
        <v>257</v>
      </c>
      <c r="D3207" t="s">
        <v>32</v>
      </c>
      <c r="E3207" t="s">
        <v>27</v>
      </c>
      <c r="F3207" t="s">
        <v>258</v>
      </c>
      <c r="G3207" s="30">
        <v>5.7</v>
      </c>
      <c r="H3207" t="s">
        <v>318</v>
      </c>
      <c r="J3207" t="s">
        <v>15</v>
      </c>
      <c r="K3207" t="s">
        <v>307</v>
      </c>
      <c r="L3207" s="26">
        <v>2196400</v>
      </c>
      <c r="M3207">
        <v>25</v>
      </c>
    </row>
    <row r="3208" spans="1:13" x14ac:dyDescent="0.25">
      <c r="A3208" t="s">
        <v>209</v>
      </c>
      <c r="B3208" s="25">
        <v>45572</v>
      </c>
      <c r="C3208" t="s">
        <v>257</v>
      </c>
      <c r="D3208" t="s">
        <v>32</v>
      </c>
      <c r="E3208" t="s">
        <v>27</v>
      </c>
      <c r="F3208" t="s">
        <v>258</v>
      </c>
      <c r="G3208" s="30">
        <v>5.7</v>
      </c>
      <c r="H3208" t="s">
        <v>318</v>
      </c>
      <c r="J3208" t="s">
        <v>15</v>
      </c>
      <c r="K3208" t="s">
        <v>307</v>
      </c>
      <c r="L3208" s="26">
        <v>1387250</v>
      </c>
      <c r="M3208">
        <v>16</v>
      </c>
    </row>
    <row r="3209" spans="1:13" x14ac:dyDescent="0.25">
      <c r="A3209" t="s">
        <v>83</v>
      </c>
      <c r="B3209" s="25">
        <v>45468</v>
      </c>
      <c r="C3209" t="s">
        <v>257</v>
      </c>
      <c r="D3209" t="s">
        <v>32</v>
      </c>
      <c r="E3209" t="s">
        <v>27</v>
      </c>
      <c r="G3209" s="30">
        <v>5.7</v>
      </c>
      <c r="H3209" t="s">
        <v>318</v>
      </c>
      <c r="J3209" t="s">
        <v>15</v>
      </c>
      <c r="K3209" t="s">
        <v>307</v>
      </c>
      <c r="L3209" s="26">
        <v>1236060</v>
      </c>
      <c r="M3209">
        <v>50</v>
      </c>
    </row>
    <row r="3210" spans="1:13" x14ac:dyDescent="0.25">
      <c r="A3210" t="s">
        <v>205</v>
      </c>
      <c r="B3210" s="25">
        <v>45566</v>
      </c>
      <c r="C3210" t="s">
        <v>257</v>
      </c>
      <c r="D3210" t="s">
        <v>32</v>
      </c>
      <c r="E3210" t="s">
        <v>27</v>
      </c>
      <c r="F3210" t="s">
        <v>258</v>
      </c>
      <c r="G3210" s="30">
        <v>5.7</v>
      </c>
      <c r="H3210" t="s">
        <v>318</v>
      </c>
      <c r="J3210" t="s">
        <v>15</v>
      </c>
      <c r="K3210" t="s">
        <v>307</v>
      </c>
      <c r="L3210" s="26">
        <v>2455750</v>
      </c>
      <c r="M3210">
        <v>123</v>
      </c>
    </row>
    <row r="3211" spans="1:13" x14ac:dyDescent="0.25">
      <c r="A3211" t="s">
        <v>217</v>
      </c>
      <c r="B3211" s="25">
        <v>45595</v>
      </c>
      <c r="C3211" t="s">
        <v>257</v>
      </c>
      <c r="D3211" t="s">
        <v>32</v>
      </c>
      <c r="E3211" t="s">
        <v>27</v>
      </c>
      <c r="G3211" s="30">
        <v>5.7</v>
      </c>
      <c r="H3211" t="s">
        <v>318</v>
      </c>
      <c r="J3211" t="s">
        <v>15</v>
      </c>
      <c r="K3211" t="s">
        <v>307</v>
      </c>
      <c r="L3211" s="26">
        <v>31875</v>
      </c>
      <c r="M3211">
        <v>3</v>
      </c>
    </row>
    <row r="3212" spans="1:13" x14ac:dyDescent="0.25">
      <c r="A3212" t="s">
        <v>30</v>
      </c>
      <c r="B3212" s="25">
        <v>45447</v>
      </c>
      <c r="C3212" t="s">
        <v>257</v>
      </c>
      <c r="D3212" t="s">
        <v>32</v>
      </c>
      <c r="E3212" t="s">
        <v>27</v>
      </c>
      <c r="G3212" s="30">
        <v>5.7</v>
      </c>
      <c r="H3212" t="s">
        <v>318</v>
      </c>
      <c r="J3212" t="s">
        <v>15</v>
      </c>
      <c r="K3212" t="s">
        <v>307</v>
      </c>
      <c r="L3212" s="26">
        <v>1458300</v>
      </c>
      <c r="M3212">
        <v>141</v>
      </c>
    </row>
    <row r="3213" spans="1:13" x14ac:dyDescent="0.25">
      <c r="A3213" t="s">
        <v>92</v>
      </c>
      <c r="B3213" s="25">
        <v>45198</v>
      </c>
      <c r="C3213" t="s">
        <v>257</v>
      </c>
      <c r="D3213" t="s">
        <v>32</v>
      </c>
      <c r="E3213" t="s">
        <v>27</v>
      </c>
      <c r="G3213" s="30">
        <v>5.7</v>
      </c>
      <c r="H3213" t="s">
        <v>318</v>
      </c>
      <c r="J3213" t="s">
        <v>15</v>
      </c>
      <c r="K3213" t="s">
        <v>307</v>
      </c>
      <c r="L3213" s="26">
        <v>675280.8</v>
      </c>
      <c r="M3213">
        <v>29</v>
      </c>
    </row>
    <row r="3214" spans="1:13" x14ac:dyDescent="0.25">
      <c r="A3214" t="s">
        <v>50</v>
      </c>
      <c r="B3214" s="25">
        <v>45408</v>
      </c>
      <c r="C3214" t="s">
        <v>257</v>
      </c>
      <c r="D3214" t="s">
        <v>32</v>
      </c>
      <c r="E3214" t="s">
        <v>27</v>
      </c>
      <c r="F3214" t="s">
        <v>258</v>
      </c>
      <c r="G3214" s="30">
        <v>5.7</v>
      </c>
      <c r="H3214" t="s">
        <v>318</v>
      </c>
      <c r="J3214" t="s">
        <v>15</v>
      </c>
      <c r="K3214" t="s">
        <v>307</v>
      </c>
      <c r="L3214" s="26">
        <v>38597500</v>
      </c>
      <c r="M3214">
        <v>490</v>
      </c>
    </row>
    <row r="3215" spans="1:13" x14ac:dyDescent="0.25">
      <c r="A3215" t="s">
        <v>211</v>
      </c>
      <c r="B3215" s="25">
        <v>45582</v>
      </c>
      <c r="C3215" t="s">
        <v>257</v>
      </c>
      <c r="D3215" t="s">
        <v>32</v>
      </c>
      <c r="E3215" t="s">
        <v>27</v>
      </c>
      <c r="G3215" s="30">
        <v>5.7</v>
      </c>
      <c r="H3215" t="s">
        <v>318</v>
      </c>
      <c r="J3215" t="s">
        <v>15</v>
      </c>
      <c r="K3215" t="s">
        <v>307</v>
      </c>
      <c r="L3215" s="26">
        <v>1048600</v>
      </c>
      <c r="M3215">
        <v>181</v>
      </c>
    </row>
    <row r="3216" spans="1:13" x14ac:dyDescent="0.25">
      <c r="A3216" t="s">
        <v>74</v>
      </c>
      <c r="B3216" s="25">
        <v>45275</v>
      </c>
      <c r="C3216" t="s">
        <v>257</v>
      </c>
      <c r="D3216" t="s">
        <v>32</v>
      </c>
      <c r="E3216" t="s">
        <v>27</v>
      </c>
      <c r="G3216" s="30">
        <v>5.7</v>
      </c>
      <c r="H3216" t="s">
        <v>318</v>
      </c>
      <c r="J3216" t="s">
        <v>15</v>
      </c>
      <c r="K3216" t="s">
        <v>307</v>
      </c>
      <c r="L3216" s="26">
        <v>8459400</v>
      </c>
      <c r="M3216">
        <v>152</v>
      </c>
    </row>
    <row r="3217" spans="1:13" x14ac:dyDescent="0.25">
      <c r="A3217" t="s">
        <v>172</v>
      </c>
      <c r="B3217" s="25">
        <v>45485</v>
      </c>
      <c r="C3217" t="s">
        <v>257</v>
      </c>
      <c r="D3217" t="s">
        <v>32</v>
      </c>
      <c r="E3217" t="s">
        <v>27</v>
      </c>
      <c r="G3217" s="30">
        <v>5.7</v>
      </c>
      <c r="H3217" t="s">
        <v>318</v>
      </c>
      <c r="J3217" t="s">
        <v>15</v>
      </c>
      <c r="K3217" t="s">
        <v>307</v>
      </c>
      <c r="L3217" s="26">
        <v>653200</v>
      </c>
      <c r="M3217">
        <v>39</v>
      </c>
    </row>
    <row r="3218" spans="1:13" x14ac:dyDescent="0.25">
      <c r="A3218" t="s">
        <v>211</v>
      </c>
      <c r="B3218" s="25">
        <v>45582</v>
      </c>
      <c r="C3218" t="s">
        <v>257</v>
      </c>
      <c r="D3218" t="s">
        <v>32</v>
      </c>
      <c r="E3218" t="s">
        <v>27</v>
      </c>
      <c r="F3218" t="s">
        <v>258</v>
      </c>
      <c r="G3218" s="30">
        <v>5.7</v>
      </c>
      <c r="H3218" t="s">
        <v>318</v>
      </c>
      <c r="J3218" t="s">
        <v>15</v>
      </c>
      <c r="K3218" t="s">
        <v>307</v>
      </c>
      <c r="L3218" s="26">
        <v>9092650</v>
      </c>
      <c r="M3218">
        <v>136</v>
      </c>
    </row>
    <row r="3219" spans="1:13" x14ac:dyDescent="0.25">
      <c r="A3219" t="s">
        <v>164</v>
      </c>
      <c r="B3219" s="25">
        <v>45478</v>
      </c>
      <c r="C3219" t="s">
        <v>257</v>
      </c>
      <c r="D3219" t="s">
        <v>32</v>
      </c>
      <c r="E3219" t="s">
        <v>27</v>
      </c>
      <c r="F3219" t="s">
        <v>258</v>
      </c>
      <c r="G3219" s="30">
        <v>5.7</v>
      </c>
      <c r="H3219" t="s">
        <v>318</v>
      </c>
      <c r="J3219" t="s">
        <v>15</v>
      </c>
      <c r="K3219" t="s">
        <v>307</v>
      </c>
      <c r="L3219" s="26">
        <v>12677200</v>
      </c>
      <c r="M3219">
        <v>129</v>
      </c>
    </row>
    <row r="3220" spans="1:13" x14ac:dyDescent="0.25">
      <c r="A3220" t="s">
        <v>66</v>
      </c>
      <c r="B3220" s="25">
        <v>45335</v>
      </c>
      <c r="C3220" t="s">
        <v>257</v>
      </c>
      <c r="D3220" t="s">
        <v>32</v>
      </c>
      <c r="E3220" t="s">
        <v>27</v>
      </c>
      <c r="F3220" t="s">
        <v>258</v>
      </c>
      <c r="G3220" s="30">
        <v>5.7</v>
      </c>
      <c r="H3220" t="s">
        <v>318</v>
      </c>
      <c r="J3220" t="s">
        <v>15</v>
      </c>
      <c r="K3220" t="s">
        <v>307</v>
      </c>
      <c r="L3220" s="26">
        <v>7911000</v>
      </c>
      <c r="M3220">
        <v>304</v>
      </c>
    </row>
    <row r="3221" spans="1:13" x14ac:dyDescent="0.25">
      <c r="A3221" t="s">
        <v>205</v>
      </c>
      <c r="B3221" s="25">
        <v>45566</v>
      </c>
      <c r="C3221" t="s">
        <v>257</v>
      </c>
      <c r="D3221" t="s">
        <v>32</v>
      </c>
      <c r="E3221" t="s">
        <v>27</v>
      </c>
      <c r="G3221" s="30">
        <v>5.7</v>
      </c>
      <c r="H3221" t="s">
        <v>318</v>
      </c>
      <c r="J3221" t="s">
        <v>15</v>
      </c>
      <c r="K3221" t="s">
        <v>307</v>
      </c>
      <c r="L3221" s="26">
        <v>217550</v>
      </c>
      <c r="M3221">
        <v>88</v>
      </c>
    </row>
    <row r="3222" spans="1:13" x14ac:dyDescent="0.25">
      <c r="A3222" t="s">
        <v>80</v>
      </c>
      <c r="B3222" s="25">
        <v>45260</v>
      </c>
      <c r="C3222" t="s">
        <v>257</v>
      </c>
      <c r="D3222" t="s">
        <v>32</v>
      </c>
      <c r="E3222" t="s">
        <v>27</v>
      </c>
      <c r="G3222" s="30">
        <v>5.7</v>
      </c>
      <c r="H3222" t="s">
        <v>318</v>
      </c>
      <c r="J3222" t="s">
        <v>15</v>
      </c>
      <c r="K3222" t="s">
        <v>307</v>
      </c>
      <c r="L3222" s="26">
        <v>2689200</v>
      </c>
      <c r="M3222">
        <v>22</v>
      </c>
    </row>
    <row r="3223" spans="1:13" x14ac:dyDescent="0.25">
      <c r="A3223" t="s">
        <v>60</v>
      </c>
      <c r="B3223" s="25">
        <v>45380</v>
      </c>
      <c r="C3223" t="s">
        <v>257</v>
      </c>
      <c r="D3223" t="s">
        <v>32</v>
      </c>
      <c r="E3223" t="s">
        <v>27</v>
      </c>
      <c r="G3223" s="30">
        <v>5.7</v>
      </c>
      <c r="H3223" t="s">
        <v>318</v>
      </c>
      <c r="J3223" t="s">
        <v>15</v>
      </c>
      <c r="K3223" t="s">
        <v>307</v>
      </c>
      <c r="L3223" s="26">
        <v>1758750</v>
      </c>
      <c r="M3223">
        <v>237</v>
      </c>
    </row>
    <row r="3224" spans="1:13" x14ac:dyDescent="0.25">
      <c r="A3224" t="s">
        <v>172</v>
      </c>
      <c r="B3224" s="25">
        <v>45485</v>
      </c>
      <c r="C3224" t="s">
        <v>257</v>
      </c>
      <c r="D3224" t="s">
        <v>32</v>
      </c>
      <c r="E3224" t="s">
        <v>27</v>
      </c>
      <c r="F3224" t="s">
        <v>258</v>
      </c>
      <c r="G3224" s="30">
        <v>5.8</v>
      </c>
      <c r="H3224" t="s">
        <v>318</v>
      </c>
      <c r="I3224">
        <v>5.8</v>
      </c>
      <c r="J3224" t="s">
        <v>228</v>
      </c>
      <c r="K3224" t="s">
        <v>314</v>
      </c>
      <c r="L3224" s="26">
        <v>3602800</v>
      </c>
      <c r="M3224">
        <v>1</v>
      </c>
    </row>
    <row r="3225" spans="1:13" x14ac:dyDescent="0.25">
      <c r="A3225" t="s">
        <v>164</v>
      </c>
      <c r="B3225" s="25">
        <v>45478</v>
      </c>
      <c r="C3225" t="s">
        <v>257</v>
      </c>
      <c r="D3225" t="s">
        <v>32</v>
      </c>
      <c r="E3225" t="s">
        <v>27</v>
      </c>
      <c r="F3225" t="s">
        <v>258</v>
      </c>
      <c r="G3225" s="30">
        <v>5.8</v>
      </c>
      <c r="H3225" t="s">
        <v>318</v>
      </c>
      <c r="I3225">
        <v>5.8</v>
      </c>
      <c r="J3225" t="s">
        <v>228</v>
      </c>
      <c r="K3225" t="s">
        <v>314</v>
      </c>
      <c r="L3225" s="26">
        <v>3729400</v>
      </c>
      <c r="M3225">
        <v>1</v>
      </c>
    </row>
    <row r="3226" spans="1:13" x14ac:dyDescent="0.25">
      <c r="A3226" t="s">
        <v>89</v>
      </c>
      <c r="B3226" s="25">
        <v>45232</v>
      </c>
      <c r="C3226" t="s">
        <v>257</v>
      </c>
      <c r="D3226" t="s">
        <v>32</v>
      </c>
      <c r="E3226" t="s">
        <v>27</v>
      </c>
      <c r="G3226" s="30">
        <v>5.8</v>
      </c>
      <c r="H3226" t="s">
        <v>318</v>
      </c>
      <c r="J3226" t="s">
        <v>15</v>
      </c>
      <c r="K3226" t="s">
        <v>307</v>
      </c>
      <c r="L3226" s="26">
        <v>2332800</v>
      </c>
      <c r="M3226">
        <v>78</v>
      </c>
    </row>
    <row r="3227" spans="1:13" x14ac:dyDescent="0.25">
      <c r="A3227" t="s">
        <v>66</v>
      </c>
      <c r="B3227" s="25">
        <v>45335</v>
      </c>
      <c r="C3227" t="s">
        <v>257</v>
      </c>
      <c r="D3227" t="s">
        <v>32</v>
      </c>
      <c r="E3227" t="s">
        <v>27</v>
      </c>
      <c r="F3227" t="s">
        <v>258</v>
      </c>
      <c r="G3227" s="30">
        <v>5.8</v>
      </c>
      <c r="H3227" t="s">
        <v>318</v>
      </c>
      <c r="J3227" t="s">
        <v>15</v>
      </c>
      <c r="K3227" t="s">
        <v>307</v>
      </c>
      <c r="L3227" s="26">
        <v>4788000</v>
      </c>
      <c r="M3227">
        <v>271</v>
      </c>
    </row>
    <row r="3228" spans="1:13" x14ac:dyDescent="0.25">
      <c r="A3228" t="s">
        <v>209</v>
      </c>
      <c r="B3228" s="25">
        <v>45572</v>
      </c>
      <c r="C3228" t="s">
        <v>257</v>
      </c>
      <c r="D3228" t="s">
        <v>32</v>
      </c>
      <c r="E3228" t="s">
        <v>27</v>
      </c>
      <c r="F3228" t="s">
        <v>258</v>
      </c>
      <c r="G3228" s="30">
        <v>5.8</v>
      </c>
      <c r="H3228" t="s">
        <v>318</v>
      </c>
      <c r="J3228" t="s">
        <v>15</v>
      </c>
      <c r="K3228" t="s">
        <v>307</v>
      </c>
      <c r="L3228" s="26">
        <v>18881000</v>
      </c>
      <c r="M3228">
        <v>20</v>
      </c>
    </row>
    <row r="3229" spans="1:13" x14ac:dyDescent="0.25">
      <c r="A3229" t="s">
        <v>57</v>
      </c>
      <c r="B3229" s="25">
        <v>45394</v>
      </c>
      <c r="C3229" t="s">
        <v>257</v>
      </c>
      <c r="D3229" t="s">
        <v>32</v>
      </c>
      <c r="E3229" t="s">
        <v>27</v>
      </c>
      <c r="G3229" s="30">
        <v>5.8</v>
      </c>
      <c r="H3229" t="s">
        <v>318</v>
      </c>
      <c r="J3229" t="s">
        <v>15</v>
      </c>
      <c r="K3229" t="s">
        <v>307</v>
      </c>
      <c r="L3229" s="26">
        <v>669750</v>
      </c>
      <c r="M3229">
        <v>86</v>
      </c>
    </row>
    <row r="3230" spans="1:13" x14ac:dyDescent="0.25">
      <c r="A3230" t="s">
        <v>74</v>
      </c>
      <c r="B3230" s="25">
        <v>45275</v>
      </c>
      <c r="C3230" t="s">
        <v>257</v>
      </c>
      <c r="D3230" t="s">
        <v>32</v>
      </c>
      <c r="E3230" t="s">
        <v>27</v>
      </c>
      <c r="G3230" s="30">
        <v>5.8</v>
      </c>
      <c r="H3230" t="s">
        <v>318</v>
      </c>
      <c r="J3230" t="s">
        <v>15</v>
      </c>
      <c r="K3230" t="s">
        <v>307</v>
      </c>
      <c r="L3230" s="26">
        <v>4065250</v>
      </c>
      <c r="M3230">
        <v>105</v>
      </c>
    </row>
    <row r="3231" spans="1:13" x14ac:dyDescent="0.25">
      <c r="A3231" t="s">
        <v>50</v>
      </c>
      <c r="B3231" s="25">
        <v>45408</v>
      </c>
      <c r="C3231" t="s">
        <v>257</v>
      </c>
      <c r="D3231" t="s">
        <v>32</v>
      </c>
      <c r="E3231" t="s">
        <v>27</v>
      </c>
      <c r="F3231" t="s">
        <v>258</v>
      </c>
      <c r="G3231" s="30">
        <v>5.8</v>
      </c>
      <c r="H3231" t="s">
        <v>318</v>
      </c>
      <c r="J3231" t="s">
        <v>15</v>
      </c>
      <c r="K3231" t="s">
        <v>307</v>
      </c>
      <c r="L3231" s="26">
        <v>18520000</v>
      </c>
      <c r="M3231">
        <v>339</v>
      </c>
    </row>
    <row r="3232" spans="1:13" x14ac:dyDescent="0.25">
      <c r="A3232" t="s">
        <v>30</v>
      </c>
      <c r="B3232" s="25">
        <v>45447</v>
      </c>
      <c r="C3232" t="s">
        <v>257</v>
      </c>
      <c r="D3232" t="s">
        <v>32</v>
      </c>
      <c r="E3232" t="s">
        <v>27</v>
      </c>
      <c r="G3232" s="30">
        <v>5.8</v>
      </c>
      <c r="H3232" t="s">
        <v>318</v>
      </c>
      <c r="J3232" t="s">
        <v>15</v>
      </c>
      <c r="K3232" t="s">
        <v>307</v>
      </c>
      <c r="L3232" s="26">
        <v>711000</v>
      </c>
      <c r="M3232">
        <v>140</v>
      </c>
    </row>
    <row r="3233" spans="1:13" x14ac:dyDescent="0.25">
      <c r="A3233" t="s">
        <v>104</v>
      </c>
      <c r="B3233" s="25">
        <v>45041</v>
      </c>
      <c r="C3233" t="s">
        <v>257</v>
      </c>
      <c r="D3233" t="s">
        <v>32</v>
      </c>
      <c r="E3233" t="s">
        <v>27</v>
      </c>
      <c r="F3233" t="s">
        <v>258</v>
      </c>
      <c r="G3233" s="30">
        <v>5.8</v>
      </c>
      <c r="H3233" t="s">
        <v>318</v>
      </c>
      <c r="J3233" t="s">
        <v>15</v>
      </c>
      <c r="K3233" t="s">
        <v>307</v>
      </c>
      <c r="L3233" s="26">
        <v>36832.800000000003</v>
      </c>
      <c r="M3233">
        <v>2</v>
      </c>
    </row>
    <row r="3234" spans="1:13" x14ac:dyDescent="0.25">
      <c r="A3234" t="s">
        <v>172</v>
      </c>
      <c r="B3234" s="25">
        <v>45485</v>
      </c>
      <c r="C3234" t="s">
        <v>257</v>
      </c>
      <c r="D3234" t="s">
        <v>32</v>
      </c>
      <c r="E3234" t="s">
        <v>27</v>
      </c>
      <c r="G3234" s="30">
        <v>5.8</v>
      </c>
      <c r="H3234" t="s">
        <v>318</v>
      </c>
      <c r="J3234" t="s">
        <v>15</v>
      </c>
      <c r="K3234" t="s">
        <v>307</v>
      </c>
      <c r="L3234" s="26">
        <v>541600</v>
      </c>
      <c r="M3234">
        <v>41</v>
      </c>
    </row>
    <row r="3235" spans="1:13" x14ac:dyDescent="0.25">
      <c r="A3235" t="s">
        <v>83</v>
      </c>
      <c r="B3235" s="25">
        <v>45468</v>
      </c>
      <c r="C3235" t="s">
        <v>257</v>
      </c>
      <c r="D3235" t="s">
        <v>32</v>
      </c>
      <c r="E3235" t="s">
        <v>27</v>
      </c>
      <c r="G3235" s="30">
        <v>5.8</v>
      </c>
      <c r="H3235" t="s">
        <v>318</v>
      </c>
      <c r="J3235" t="s">
        <v>15</v>
      </c>
      <c r="K3235" t="s">
        <v>307</v>
      </c>
      <c r="L3235" s="26">
        <v>586440</v>
      </c>
      <c r="M3235">
        <v>46</v>
      </c>
    </row>
    <row r="3236" spans="1:13" x14ac:dyDescent="0.25">
      <c r="A3236" t="s">
        <v>86</v>
      </c>
      <c r="B3236" s="25">
        <v>45251</v>
      </c>
      <c r="C3236" t="s">
        <v>257</v>
      </c>
      <c r="D3236" t="s">
        <v>32</v>
      </c>
      <c r="E3236" t="s">
        <v>27</v>
      </c>
      <c r="G3236" s="30">
        <v>5.8</v>
      </c>
      <c r="H3236" t="s">
        <v>318</v>
      </c>
      <c r="J3236" t="s">
        <v>15</v>
      </c>
      <c r="K3236" t="s">
        <v>307</v>
      </c>
      <c r="L3236" s="26">
        <v>2341500</v>
      </c>
      <c r="M3236">
        <v>31</v>
      </c>
    </row>
    <row r="3237" spans="1:13" x14ac:dyDescent="0.25">
      <c r="A3237" t="s">
        <v>164</v>
      </c>
      <c r="B3237" s="25">
        <v>45478</v>
      </c>
      <c r="C3237" t="s">
        <v>257</v>
      </c>
      <c r="D3237" t="s">
        <v>32</v>
      </c>
      <c r="E3237" t="s">
        <v>27</v>
      </c>
      <c r="F3237" t="s">
        <v>258</v>
      </c>
      <c r="G3237" s="30">
        <v>5.8</v>
      </c>
      <c r="H3237" t="s">
        <v>318</v>
      </c>
      <c r="J3237" t="s">
        <v>15</v>
      </c>
      <c r="K3237" t="s">
        <v>307</v>
      </c>
      <c r="L3237" s="26">
        <v>7639600</v>
      </c>
      <c r="M3237">
        <v>168</v>
      </c>
    </row>
    <row r="3238" spans="1:13" x14ac:dyDescent="0.25">
      <c r="A3238" t="s">
        <v>175</v>
      </c>
      <c r="B3238" s="25">
        <v>45503</v>
      </c>
      <c r="C3238" t="s">
        <v>257</v>
      </c>
      <c r="D3238" t="s">
        <v>32</v>
      </c>
      <c r="E3238" t="s">
        <v>27</v>
      </c>
      <c r="F3238" t="s">
        <v>258</v>
      </c>
      <c r="G3238" s="30">
        <v>5.8</v>
      </c>
      <c r="H3238" t="s">
        <v>318</v>
      </c>
      <c r="J3238" t="s">
        <v>15</v>
      </c>
      <c r="K3238" t="s">
        <v>307</v>
      </c>
      <c r="L3238" s="26">
        <v>5309974</v>
      </c>
      <c r="M3238">
        <v>3</v>
      </c>
    </row>
    <row r="3239" spans="1:13" x14ac:dyDescent="0.25">
      <c r="A3239" t="s">
        <v>60</v>
      </c>
      <c r="B3239" s="25">
        <v>45380</v>
      </c>
      <c r="C3239" t="s">
        <v>257</v>
      </c>
      <c r="D3239" t="s">
        <v>32</v>
      </c>
      <c r="E3239" t="s">
        <v>27</v>
      </c>
      <c r="G3239" s="30">
        <v>5.8</v>
      </c>
      <c r="H3239" t="s">
        <v>318</v>
      </c>
      <c r="J3239" t="s">
        <v>15</v>
      </c>
      <c r="K3239" t="s">
        <v>307</v>
      </c>
      <c r="L3239" s="26">
        <v>901250</v>
      </c>
      <c r="M3239">
        <v>169</v>
      </c>
    </row>
    <row r="3240" spans="1:13" x14ac:dyDescent="0.25">
      <c r="A3240" t="s">
        <v>63</v>
      </c>
      <c r="B3240" s="25">
        <v>45344</v>
      </c>
      <c r="C3240" t="s">
        <v>257</v>
      </c>
      <c r="D3240" t="s">
        <v>32</v>
      </c>
      <c r="E3240" t="s">
        <v>27</v>
      </c>
      <c r="F3240" t="s">
        <v>258</v>
      </c>
      <c r="G3240" s="30">
        <v>5.8</v>
      </c>
      <c r="H3240" t="s">
        <v>318</v>
      </c>
      <c r="J3240" t="s">
        <v>15</v>
      </c>
      <c r="K3240" t="s">
        <v>307</v>
      </c>
      <c r="L3240" s="26">
        <v>15807050</v>
      </c>
      <c r="M3240">
        <v>26</v>
      </c>
    </row>
    <row r="3241" spans="1:13" x14ac:dyDescent="0.25">
      <c r="A3241" t="s">
        <v>205</v>
      </c>
      <c r="B3241" s="25">
        <v>45566</v>
      </c>
      <c r="C3241" t="s">
        <v>257</v>
      </c>
      <c r="D3241" t="s">
        <v>32</v>
      </c>
      <c r="E3241" t="s">
        <v>27</v>
      </c>
      <c r="F3241" t="s">
        <v>258</v>
      </c>
      <c r="G3241" s="30">
        <v>5.8</v>
      </c>
      <c r="H3241" t="s">
        <v>318</v>
      </c>
      <c r="J3241" t="s">
        <v>15</v>
      </c>
      <c r="K3241" t="s">
        <v>307</v>
      </c>
      <c r="L3241" s="26">
        <v>12392370</v>
      </c>
      <c r="M3241">
        <v>215</v>
      </c>
    </row>
    <row r="3242" spans="1:13" x14ac:dyDescent="0.25">
      <c r="A3242" t="s">
        <v>83</v>
      </c>
      <c r="B3242" s="25">
        <v>45468</v>
      </c>
      <c r="C3242" t="s">
        <v>257</v>
      </c>
      <c r="D3242" t="s">
        <v>32</v>
      </c>
      <c r="E3242" t="s">
        <v>27</v>
      </c>
      <c r="F3242" t="s">
        <v>258</v>
      </c>
      <c r="G3242" s="30">
        <v>5.8</v>
      </c>
      <c r="H3242" t="s">
        <v>318</v>
      </c>
      <c r="J3242" t="s">
        <v>15</v>
      </c>
      <c r="K3242" t="s">
        <v>307</v>
      </c>
      <c r="L3242" s="26">
        <v>17553510</v>
      </c>
      <c r="M3242">
        <v>60</v>
      </c>
    </row>
    <row r="3243" spans="1:13" x14ac:dyDescent="0.25">
      <c r="A3243" t="s">
        <v>72</v>
      </c>
      <c r="B3243" s="25">
        <v>45288</v>
      </c>
      <c r="C3243" t="s">
        <v>257</v>
      </c>
      <c r="D3243" t="s">
        <v>32</v>
      </c>
      <c r="E3243" t="s">
        <v>27</v>
      </c>
      <c r="F3243" t="s">
        <v>258</v>
      </c>
      <c r="G3243" s="30">
        <v>5.8</v>
      </c>
      <c r="H3243" t="s">
        <v>318</v>
      </c>
      <c r="J3243" t="s">
        <v>15</v>
      </c>
      <c r="K3243" t="s">
        <v>307</v>
      </c>
      <c r="L3243" s="26">
        <v>20750</v>
      </c>
      <c r="M3243">
        <v>2</v>
      </c>
    </row>
    <row r="3244" spans="1:13" x14ac:dyDescent="0.25">
      <c r="A3244" t="s">
        <v>72</v>
      </c>
      <c r="B3244" s="25">
        <v>45288</v>
      </c>
      <c r="C3244" t="s">
        <v>257</v>
      </c>
      <c r="D3244" t="s">
        <v>32</v>
      </c>
      <c r="E3244" t="s">
        <v>27</v>
      </c>
      <c r="G3244" s="30">
        <v>5.8</v>
      </c>
      <c r="H3244" t="s">
        <v>318</v>
      </c>
      <c r="J3244" t="s">
        <v>15</v>
      </c>
      <c r="K3244" t="s">
        <v>307</v>
      </c>
      <c r="L3244" s="26">
        <v>43250</v>
      </c>
      <c r="M3244">
        <v>4</v>
      </c>
    </row>
    <row r="3245" spans="1:13" x14ac:dyDescent="0.25">
      <c r="A3245" t="s">
        <v>209</v>
      </c>
      <c r="B3245" s="25">
        <v>45572</v>
      </c>
      <c r="C3245" t="s">
        <v>257</v>
      </c>
      <c r="D3245" t="s">
        <v>32</v>
      </c>
      <c r="E3245" t="s">
        <v>27</v>
      </c>
      <c r="G3245" s="30">
        <v>5.8</v>
      </c>
      <c r="H3245" t="s">
        <v>318</v>
      </c>
      <c r="J3245" t="s">
        <v>15</v>
      </c>
      <c r="K3245" t="s">
        <v>307</v>
      </c>
      <c r="L3245" s="26">
        <v>163625</v>
      </c>
      <c r="M3245">
        <v>13</v>
      </c>
    </row>
    <row r="3246" spans="1:13" x14ac:dyDescent="0.25">
      <c r="A3246" t="s">
        <v>101</v>
      </c>
      <c r="B3246" s="25">
        <v>45079</v>
      </c>
      <c r="C3246" t="s">
        <v>257</v>
      </c>
      <c r="D3246" t="s">
        <v>32</v>
      </c>
      <c r="E3246" t="s">
        <v>27</v>
      </c>
      <c r="F3246" t="s">
        <v>258</v>
      </c>
      <c r="G3246" s="30">
        <v>5.8</v>
      </c>
      <c r="H3246" t="s">
        <v>318</v>
      </c>
      <c r="J3246" t="s">
        <v>15</v>
      </c>
      <c r="K3246" t="s">
        <v>307</v>
      </c>
      <c r="L3246" s="26">
        <v>24786</v>
      </c>
      <c r="M3246">
        <v>2</v>
      </c>
    </row>
    <row r="3247" spans="1:13" x14ac:dyDescent="0.25">
      <c r="A3247" t="s">
        <v>92</v>
      </c>
      <c r="B3247" s="25">
        <v>45198</v>
      </c>
      <c r="C3247" t="s">
        <v>257</v>
      </c>
      <c r="D3247" t="s">
        <v>32</v>
      </c>
      <c r="E3247" t="s">
        <v>27</v>
      </c>
      <c r="G3247" s="30">
        <v>5.8</v>
      </c>
      <c r="H3247" t="s">
        <v>318</v>
      </c>
      <c r="J3247" t="s">
        <v>15</v>
      </c>
      <c r="K3247" t="s">
        <v>307</v>
      </c>
      <c r="L3247" s="26">
        <v>929062.8</v>
      </c>
      <c r="M3247">
        <v>29</v>
      </c>
    </row>
    <row r="3248" spans="1:13" x14ac:dyDescent="0.25">
      <c r="A3248" t="s">
        <v>54</v>
      </c>
      <c r="B3248" s="25">
        <v>45212</v>
      </c>
      <c r="C3248" t="s">
        <v>257</v>
      </c>
      <c r="D3248" t="s">
        <v>32</v>
      </c>
      <c r="E3248" t="s">
        <v>27</v>
      </c>
      <c r="F3248" t="s">
        <v>258</v>
      </c>
      <c r="G3248" s="30">
        <v>5.8</v>
      </c>
      <c r="H3248" t="s">
        <v>318</v>
      </c>
      <c r="J3248" t="s">
        <v>15</v>
      </c>
      <c r="K3248" t="s">
        <v>307</v>
      </c>
      <c r="L3248" s="26">
        <v>6268059</v>
      </c>
      <c r="M3248">
        <v>206</v>
      </c>
    </row>
    <row r="3249" spans="1:13" x14ac:dyDescent="0.25">
      <c r="A3249" t="s">
        <v>211</v>
      </c>
      <c r="B3249" s="25">
        <v>45582</v>
      </c>
      <c r="C3249" t="s">
        <v>257</v>
      </c>
      <c r="D3249" t="s">
        <v>32</v>
      </c>
      <c r="E3249" t="s">
        <v>27</v>
      </c>
      <c r="G3249" s="30">
        <v>5.8</v>
      </c>
      <c r="H3249" t="s">
        <v>318</v>
      </c>
      <c r="J3249" t="s">
        <v>15</v>
      </c>
      <c r="K3249" t="s">
        <v>307</v>
      </c>
      <c r="L3249" s="26">
        <v>2199750</v>
      </c>
      <c r="M3249">
        <v>212</v>
      </c>
    </row>
    <row r="3250" spans="1:13" x14ac:dyDescent="0.25">
      <c r="A3250" t="s">
        <v>77</v>
      </c>
      <c r="B3250" s="25">
        <v>45267</v>
      </c>
      <c r="C3250" t="s">
        <v>257</v>
      </c>
      <c r="D3250" t="s">
        <v>32</v>
      </c>
      <c r="E3250" t="s">
        <v>27</v>
      </c>
      <c r="G3250" s="30">
        <v>5.8</v>
      </c>
      <c r="H3250" t="s">
        <v>318</v>
      </c>
      <c r="J3250" t="s">
        <v>15</v>
      </c>
      <c r="K3250" t="s">
        <v>307</v>
      </c>
      <c r="L3250" s="26">
        <v>215600</v>
      </c>
      <c r="M3250">
        <v>17</v>
      </c>
    </row>
    <row r="3251" spans="1:13" x14ac:dyDescent="0.25">
      <c r="A3251" t="s">
        <v>63</v>
      </c>
      <c r="B3251" s="25">
        <v>45344</v>
      </c>
      <c r="C3251" t="s">
        <v>257</v>
      </c>
      <c r="D3251" t="s">
        <v>32</v>
      </c>
      <c r="E3251" t="s">
        <v>27</v>
      </c>
      <c r="G3251" s="30">
        <v>5.8</v>
      </c>
      <c r="H3251" t="s">
        <v>318</v>
      </c>
      <c r="J3251" t="s">
        <v>15</v>
      </c>
      <c r="K3251" t="s">
        <v>307</v>
      </c>
      <c r="L3251" s="26">
        <v>602300</v>
      </c>
      <c r="M3251">
        <v>25</v>
      </c>
    </row>
    <row r="3252" spans="1:13" x14ac:dyDescent="0.25">
      <c r="A3252" t="s">
        <v>101</v>
      </c>
      <c r="B3252" s="25">
        <v>45079</v>
      </c>
      <c r="C3252" t="s">
        <v>257</v>
      </c>
      <c r="D3252" t="s">
        <v>32</v>
      </c>
      <c r="E3252" t="s">
        <v>27</v>
      </c>
      <c r="G3252" s="30">
        <v>5.8</v>
      </c>
      <c r="H3252" t="s">
        <v>318</v>
      </c>
      <c r="J3252" t="s">
        <v>15</v>
      </c>
      <c r="K3252" t="s">
        <v>307</v>
      </c>
      <c r="L3252" s="26">
        <v>34992</v>
      </c>
      <c r="M3252">
        <v>1</v>
      </c>
    </row>
    <row r="3253" spans="1:13" x14ac:dyDescent="0.25">
      <c r="A3253" t="s">
        <v>205</v>
      </c>
      <c r="B3253" s="25">
        <v>45566</v>
      </c>
      <c r="C3253" t="s">
        <v>257</v>
      </c>
      <c r="D3253" t="s">
        <v>32</v>
      </c>
      <c r="E3253" t="s">
        <v>27</v>
      </c>
      <c r="G3253" s="30">
        <v>5.8</v>
      </c>
      <c r="H3253" t="s">
        <v>318</v>
      </c>
      <c r="J3253" t="s">
        <v>15</v>
      </c>
      <c r="K3253" t="s">
        <v>307</v>
      </c>
      <c r="L3253" s="26">
        <v>504355</v>
      </c>
      <c r="M3253">
        <v>122</v>
      </c>
    </row>
    <row r="3254" spans="1:13" x14ac:dyDescent="0.25">
      <c r="A3254" t="s">
        <v>175</v>
      </c>
      <c r="B3254" s="25">
        <v>45503</v>
      </c>
      <c r="C3254" t="s">
        <v>257</v>
      </c>
      <c r="D3254" t="s">
        <v>32</v>
      </c>
      <c r="E3254" t="s">
        <v>27</v>
      </c>
      <c r="G3254" s="30">
        <v>5.8</v>
      </c>
      <c r="H3254" t="s">
        <v>318</v>
      </c>
      <c r="J3254" t="s">
        <v>15</v>
      </c>
      <c r="K3254" t="s">
        <v>307</v>
      </c>
      <c r="L3254" s="26">
        <v>8536</v>
      </c>
      <c r="M3254">
        <v>7</v>
      </c>
    </row>
    <row r="3255" spans="1:13" x14ac:dyDescent="0.25">
      <c r="A3255" t="s">
        <v>69</v>
      </c>
      <c r="B3255" s="25">
        <v>45328</v>
      </c>
      <c r="C3255" t="s">
        <v>257</v>
      </c>
      <c r="D3255" t="s">
        <v>32</v>
      </c>
      <c r="E3255" t="s">
        <v>27</v>
      </c>
      <c r="F3255" t="s">
        <v>258</v>
      </c>
      <c r="G3255" s="30">
        <v>5.8</v>
      </c>
      <c r="H3255" t="s">
        <v>318</v>
      </c>
      <c r="J3255" t="s">
        <v>15</v>
      </c>
      <c r="K3255" t="s">
        <v>307</v>
      </c>
      <c r="L3255" s="26">
        <v>43753090</v>
      </c>
      <c r="M3255">
        <v>77</v>
      </c>
    </row>
    <row r="3256" spans="1:13" x14ac:dyDescent="0.25">
      <c r="A3256" t="s">
        <v>60</v>
      </c>
      <c r="B3256" s="25">
        <v>45380</v>
      </c>
      <c r="C3256" t="s">
        <v>257</v>
      </c>
      <c r="D3256" t="s">
        <v>32</v>
      </c>
      <c r="E3256" t="s">
        <v>27</v>
      </c>
      <c r="F3256" t="s">
        <v>258</v>
      </c>
      <c r="G3256" s="30">
        <v>5.8</v>
      </c>
      <c r="H3256" t="s">
        <v>318</v>
      </c>
      <c r="J3256" t="s">
        <v>15</v>
      </c>
      <c r="K3256" t="s">
        <v>307</v>
      </c>
      <c r="L3256" s="26">
        <v>16878750</v>
      </c>
      <c r="M3256">
        <v>259</v>
      </c>
    </row>
    <row r="3257" spans="1:13" x14ac:dyDescent="0.25">
      <c r="A3257" t="s">
        <v>169</v>
      </c>
      <c r="B3257" s="25">
        <v>45490</v>
      </c>
      <c r="C3257" t="s">
        <v>257</v>
      </c>
      <c r="D3257" t="s">
        <v>32</v>
      </c>
      <c r="E3257" t="s">
        <v>27</v>
      </c>
      <c r="G3257" s="30">
        <v>5.8</v>
      </c>
      <c r="H3257" t="s">
        <v>318</v>
      </c>
      <c r="J3257" t="s">
        <v>15</v>
      </c>
      <c r="K3257" t="s">
        <v>307</v>
      </c>
      <c r="L3257" s="26">
        <v>874500</v>
      </c>
      <c r="M3257">
        <v>1</v>
      </c>
    </row>
    <row r="3258" spans="1:13" x14ac:dyDescent="0.25">
      <c r="A3258" t="s">
        <v>169</v>
      </c>
      <c r="B3258" s="25">
        <v>45490</v>
      </c>
      <c r="C3258" t="s">
        <v>257</v>
      </c>
      <c r="D3258" t="s">
        <v>32</v>
      </c>
      <c r="E3258" t="s">
        <v>27</v>
      </c>
      <c r="F3258" t="s">
        <v>258</v>
      </c>
      <c r="G3258" s="30">
        <v>5.8</v>
      </c>
      <c r="H3258" t="s">
        <v>318</v>
      </c>
      <c r="J3258" t="s">
        <v>15</v>
      </c>
      <c r="K3258" t="s">
        <v>307</v>
      </c>
      <c r="L3258" s="26">
        <v>59400</v>
      </c>
      <c r="M3258">
        <v>1</v>
      </c>
    </row>
    <row r="3259" spans="1:13" x14ac:dyDescent="0.25">
      <c r="A3259" t="s">
        <v>83</v>
      </c>
      <c r="B3259" s="25">
        <v>45252</v>
      </c>
      <c r="C3259" t="s">
        <v>257</v>
      </c>
      <c r="D3259" t="s">
        <v>32</v>
      </c>
      <c r="E3259" t="s">
        <v>27</v>
      </c>
      <c r="F3259" t="s">
        <v>258</v>
      </c>
      <c r="G3259" s="30">
        <v>5.8</v>
      </c>
      <c r="H3259" t="s">
        <v>318</v>
      </c>
      <c r="J3259" t="s">
        <v>15</v>
      </c>
      <c r="K3259" t="s">
        <v>307</v>
      </c>
      <c r="L3259" s="26">
        <v>16883900</v>
      </c>
      <c r="M3259">
        <v>100</v>
      </c>
    </row>
    <row r="3260" spans="1:13" x14ac:dyDescent="0.25">
      <c r="A3260" t="s">
        <v>69</v>
      </c>
      <c r="B3260" s="25">
        <v>45328</v>
      </c>
      <c r="C3260" t="s">
        <v>257</v>
      </c>
      <c r="D3260" t="s">
        <v>32</v>
      </c>
      <c r="E3260" t="s">
        <v>27</v>
      </c>
      <c r="G3260" s="30">
        <v>5.8</v>
      </c>
      <c r="H3260" t="s">
        <v>318</v>
      </c>
      <c r="J3260" t="s">
        <v>15</v>
      </c>
      <c r="K3260" t="s">
        <v>307</v>
      </c>
      <c r="L3260" s="26">
        <v>1441070</v>
      </c>
      <c r="M3260">
        <v>79</v>
      </c>
    </row>
    <row r="3261" spans="1:13" x14ac:dyDescent="0.25">
      <c r="A3261" t="s">
        <v>164</v>
      </c>
      <c r="B3261" s="25">
        <v>45478</v>
      </c>
      <c r="C3261" t="s">
        <v>257</v>
      </c>
      <c r="D3261" t="s">
        <v>32</v>
      </c>
      <c r="E3261" t="s">
        <v>27</v>
      </c>
      <c r="G3261" s="30">
        <v>5.8</v>
      </c>
      <c r="H3261" t="s">
        <v>318</v>
      </c>
      <c r="J3261" t="s">
        <v>15</v>
      </c>
      <c r="K3261" t="s">
        <v>307</v>
      </c>
      <c r="L3261" s="26">
        <v>1728400</v>
      </c>
      <c r="M3261">
        <v>279</v>
      </c>
    </row>
    <row r="3262" spans="1:13" x14ac:dyDescent="0.25">
      <c r="A3262" t="s">
        <v>66</v>
      </c>
      <c r="B3262" s="25">
        <v>45335</v>
      </c>
      <c r="C3262" t="s">
        <v>257</v>
      </c>
      <c r="D3262" t="s">
        <v>32</v>
      </c>
      <c r="E3262" t="s">
        <v>27</v>
      </c>
      <c r="G3262" s="30">
        <v>5.8</v>
      </c>
      <c r="H3262" t="s">
        <v>318</v>
      </c>
      <c r="J3262" t="s">
        <v>15</v>
      </c>
      <c r="K3262" t="s">
        <v>307</v>
      </c>
      <c r="L3262" s="26">
        <v>2326500</v>
      </c>
      <c r="M3262">
        <v>178</v>
      </c>
    </row>
    <row r="3263" spans="1:13" x14ac:dyDescent="0.25">
      <c r="A3263" t="s">
        <v>54</v>
      </c>
      <c r="B3263" s="25">
        <v>45212</v>
      </c>
      <c r="C3263" t="s">
        <v>257</v>
      </c>
      <c r="D3263" t="s">
        <v>32</v>
      </c>
      <c r="E3263" t="s">
        <v>27</v>
      </c>
      <c r="G3263" s="30">
        <v>5.8</v>
      </c>
      <c r="H3263" t="s">
        <v>318</v>
      </c>
      <c r="J3263" t="s">
        <v>15</v>
      </c>
      <c r="K3263" t="s">
        <v>307</v>
      </c>
      <c r="L3263" s="26">
        <v>1357641</v>
      </c>
      <c r="M3263">
        <v>185</v>
      </c>
    </row>
    <row r="3264" spans="1:13" x14ac:dyDescent="0.25">
      <c r="A3264" t="s">
        <v>30</v>
      </c>
      <c r="B3264" s="25">
        <v>45447</v>
      </c>
      <c r="C3264" t="s">
        <v>257</v>
      </c>
      <c r="D3264" t="s">
        <v>32</v>
      </c>
      <c r="E3264" t="s">
        <v>27</v>
      </c>
      <c r="F3264" t="s">
        <v>258</v>
      </c>
      <c r="G3264" s="30">
        <v>5.8</v>
      </c>
      <c r="H3264" t="s">
        <v>318</v>
      </c>
      <c r="J3264" t="s">
        <v>15</v>
      </c>
      <c r="K3264" t="s">
        <v>307</v>
      </c>
      <c r="L3264" s="26">
        <v>8554800</v>
      </c>
      <c r="M3264">
        <v>108</v>
      </c>
    </row>
    <row r="3265" spans="1:13" x14ac:dyDescent="0.25">
      <c r="A3265" t="s">
        <v>80</v>
      </c>
      <c r="B3265" s="25">
        <v>45260</v>
      </c>
      <c r="C3265" t="s">
        <v>257</v>
      </c>
      <c r="D3265" t="s">
        <v>32</v>
      </c>
      <c r="E3265" t="s">
        <v>27</v>
      </c>
      <c r="F3265" t="s">
        <v>258</v>
      </c>
      <c r="G3265" s="30">
        <v>5.8</v>
      </c>
      <c r="H3265" t="s">
        <v>318</v>
      </c>
      <c r="J3265" t="s">
        <v>15</v>
      </c>
      <c r="K3265" t="s">
        <v>307</v>
      </c>
      <c r="L3265" s="26">
        <v>15525900</v>
      </c>
      <c r="M3265">
        <v>44</v>
      </c>
    </row>
    <row r="3266" spans="1:13" x14ac:dyDescent="0.25">
      <c r="A3266" t="s">
        <v>104</v>
      </c>
      <c r="B3266" s="25">
        <v>45041</v>
      </c>
      <c r="C3266" t="s">
        <v>257</v>
      </c>
      <c r="D3266" t="s">
        <v>32</v>
      </c>
      <c r="E3266" t="s">
        <v>27</v>
      </c>
      <c r="G3266" s="30">
        <v>5.8</v>
      </c>
      <c r="H3266" t="s">
        <v>318</v>
      </c>
      <c r="J3266" t="s">
        <v>15</v>
      </c>
      <c r="K3266" t="s">
        <v>307</v>
      </c>
      <c r="L3266" s="26">
        <v>79744.800000000003</v>
      </c>
      <c r="M3266">
        <v>1</v>
      </c>
    </row>
    <row r="3267" spans="1:13" x14ac:dyDescent="0.25">
      <c r="A3267" t="s">
        <v>83</v>
      </c>
      <c r="B3267" s="25">
        <v>45252</v>
      </c>
      <c r="C3267" t="s">
        <v>257</v>
      </c>
      <c r="D3267" t="s">
        <v>32</v>
      </c>
      <c r="E3267" t="s">
        <v>27</v>
      </c>
      <c r="G3267" s="30">
        <v>5.8</v>
      </c>
      <c r="H3267" t="s">
        <v>318</v>
      </c>
      <c r="J3267" t="s">
        <v>15</v>
      </c>
      <c r="K3267" t="s">
        <v>307</v>
      </c>
      <c r="L3267" s="26">
        <v>1998150</v>
      </c>
      <c r="M3267">
        <v>106</v>
      </c>
    </row>
    <row r="3268" spans="1:13" x14ac:dyDescent="0.25">
      <c r="A3268" t="s">
        <v>54</v>
      </c>
      <c r="B3268" s="25">
        <v>45401</v>
      </c>
      <c r="C3268" t="s">
        <v>257</v>
      </c>
      <c r="D3268" t="s">
        <v>32</v>
      </c>
      <c r="E3268" t="s">
        <v>27</v>
      </c>
      <c r="G3268" s="30">
        <v>5.8</v>
      </c>
      <c r="H3268" t="s">
        <v>318</v>
      </c>
      <c r="J3268" t="s">
        <v>15</v>
      </c>
      <c r="K3268" t="s">
        <v>307</v>
      </c>
      <c r="L3268" s="26">
        <v>905760</v>
      </c>
      <c r="M3268">
        <v>103</v>
      </c>
    </row>
    <row r="3269" spans="1:13" x14ac:dyDescent="0.25">
      <c r="A3269" t="s">
        <v>80</v>
      </c>
      <c r="B3269" s="25">
        <v>45260</v>
      </c>
      <c r="C3269" t="s">
        <v>257</v>
      </c>
      <c r="D3269" t="s">
        <v>32</v>
      </c>
      <c r="E3269" t="s">
        <v>27</v>
      </c>
      <c r="G3269" s="30">
        <v>5.8</v>
      </c>
      <c r="H3269" t="s">
        <v>318</v>
      </c>
      <c r="J3269" t="s">
        <v>15</v>
      </c>
      <c r="K3269" t="s">
        <v>307</v>
      </c>
      <c r="L3269" s="26">
        <v>2169900</v>
      </c>
      <c r="M3269">
        <v>18</v>
      </c>
    </row>
    <row r="3270" spans="1:13" x14ac:dyDescent="0.25">
      <c r="A3270" t="s">
        <v>211</v>
      </c>
      <c r="B3270" s="25">
        <v>45582</v>
      </c>
      <c r="C3270" t="s">
        <v>257</v>
      </c>
      <c r="D3270" t="s">
        <v>32</v>
      </c>
      <c r="E3270" t="s">
        <v>27</v>
      </c>
      <c r="F3270" t="s">
        <v>258</v>
      </c>
      <c r="G3270" s="30">
        <v>5.8</v>
      </c>
      <c r="H3270" t="s">
        <v>318</v>
      </c>
      <c r="J3270" t="s">
        <v>15</v>
      </c>
      <c r="K3270" t="s">
        <v>307</v>
      </c>
      <c r="L3270" s="26">
        <v>13804350</v>
      </c>
      <c r="M3270">
        <v>187</v>
      </c>
    </row>
    <row r="3271" spans="1:13" x14ac:dyDescent="0.25">
      <c r="A3271" t="s">
        <v>77</v>
      </c>
      <c r="B3271" s="25">
        <v>45267</v>
      </c>
      <c r="C3271" t="s">
        <v>257</v>
      </c>
      <c r="D3271" t="s">
        <v>32</v>
      </c>
      <c r="E3271" t="s">
        <v>27</v>
      </c>
      <c r="F3271" t="s">
        <v>258</v>
      </c>
      <c r="G3271" s="30">
        <v>5.8</v>
      </c>
      <c r="H3271" t="s">
        <v>318</v>
      </c>
      <c r="J3271" t="s">
        <v>15</v>
      </c>
      <c r="K3271" t="s">
        <v>307</v>
      </c>
      <c r="L3271" s="26">
        <v>992600</v>
      </c>
      <c r="M3271">
        <v>16</v>
      </c>
    </row>
    <row r="3272" spans="1:13" x14ac:dyDescent="0.25">
      <c r="A3272" t="s">
        <v>86</v>
      </c>
      <c r="B3272" s="25">
        <v>45251</v>
      </c>
      <c r="C3272" t="s">
        <v>257</v>
      </c>
      <c r="D3272" t="s">
        <v>32</v>
      </c>
      <c r="E3272" t="s">
        <v>27</v>
      </c>
      <c r="F3272" t="s">
        <v>258</v>
      </c>
      <c r="G3272" s="30">
        <v>5.8</v>
      </c>
      <c r="H3272" t="s">
        <v>318</v>
      </c>
      <c r="J3272" t="s">
        <v>15</v>
      </c>
      <c r="K3272" t="s">
        <v>307</v>
      </c>
      <c r="L3272" s="26">
        <v>1766250</v>
      </c>
      <c r="M3272">
        <v>23</v>
      </c>
    </row>
    <row r="3273" spans="1:13" x14ac:dyDescent="0.25">
      <c r="A3273" t="s">
        <v>50</v>
      </c>
      <c r="B3273" s="25">
        <v>45408</v>
      </c>
      <c r="C3273" t="s">
        <v>257</v>
      </c>
      <c r="D3273" t="s">
        <v>32</v>
      </c>
      <c r="E3273" t="s">
        <v>27</v>
      </c>
      <c r="G3273" s="30">
        <v>5.8</v>
      </c>
      <c r="H3273" t="s">
        <v>318</v>
      </c>
      <c r="J3273" t="s">
        <v>15</v>
      </c>
      <c r="K3273" t="s">
        <v>307</v>
      </c>
      <c r="L3273" s="26">
        <v>1400000</v>
      </c>
      <c r="M3273">
        <v>293</v>
      </c>
    </row>
    <row r="3274" spans="1:13" x14ac:dyDescent="0.25">
      <c r="A3274" t="s">
        <v>74</v>
      </c>
      <c r="B3274" s="25">
        <v>45275</v>
      </c>
      <c r="C3274" t="s">
        <v>257</v>
      </c>
      <c r="D3274" t="s">
        <v>32</v>
      </c>
      <c r="E3274" t="s">
        <v>27</v>
      </c>
      <c r="F3274" t="s">
        <v>258</v>
      </c>
      <c r="G3274" s="30">
        <v>5.8</v>
      </c>
      <c r="H3274" t="s">
        <v>318</v>
      </c>
      <c r="J3274" t="s">
        <v>15</v>
      </c>
      <c r="K3274" t="s">
        <v>307</v>
      </c>
      <c r="L3274" s="26">
        <v>8838900</v>
      </c>
      <c r="M3274">
        <v>147</v>
      </c>
    </row>
    <row r="3275" spans="1:13" x14ac:dyDescent="0.25">
      <c r="A3275" t="s">
        <v>89</v>
      </c>
      <c r="B3275" s="25">
        <v>45232</v>
      </c>
      <c r="C3275" t="s">
        <v>257</v>
      </c>
      <c r="D3275" t="s">
        <v>32</v>
      </c>
      <c r="E3275" t="s">
        <v>27</v>
      </c>
      <c r="F3275" t="s">
        <v>258</v>
      </c>
      <c r="G3275" s="30">
        <v>5.8</v>
      </c>
      <c r="H3275" t="s">
        <v>318</v>
      </c>
      <c r="J3275" t="s">
        <v>15</v>
      </c>
      <c r="K3275" t="s">
        <v>307</v>
      </c>
      <c r="L3275" s="26">
        <v>11705850</v>
      </c>
      <c r="M3275">
        <v>72</v>
      </c>
    </row>
    <row r="3276" spans="1:13" x14ac:dyDescent="0.25">
      <c r="A3276" t="s">
        <v>54</v>
      </c>
      <c r="B3276" s="25">
        <v>45401</v>
      </c>
      <c r="C3276" t="s">
        <v>257</v>
      </c>
      <c r="D3276" t="s">
        <v>32</v>
      </c>
      <c r="E3276" t="s">
        <v>27</v>
      </c>
      <c r="F3276" t="s">
        <v>258</v>
      </c>
      <c r="G3276" s="30">
        <v>5.8</v>
      </c>
      <c r="H3276" t="s">
        <v>318</v>
      </c>
      <c r="J3276" t="s">
        <v>15</v>
      </c>
      <c r="K3276" t="s">
        <v>307</v>
      </c>
      <c r="L3276" s="26">
        <v>14299020</v>
      </c>
      <c r="M3276">
        <v>121</v>
      </c>
    </row>
    <row r="3277" spans="1:13" x14ac:dyDescent="0.25">
      <c r="A3277" t="s">
        <v>57</v>
      </c>
      <c r="B3277" s="25">
        <v>45394</v>
      </c>
      <c r="C3277" t="s">
        <v>257</v>
      </c>
      <c r="D3277" t="s">
        <v>32</v>
      </c>
      <c r="E3277" t="s">
        <v>27</v>
      </c>
      <c r="F3277" t="s">
        <v>258</v>
      </c>
      <c r="G3277" s="30">
        <v>5.8</v>
      </c>
      <c r="H3277" t="s">
        <v>318</v>
      </c>
      <c r="J3277" t="s">
        <v>15</v>
      </c>
      <c r="K3277" t="s">
        <v>307</v>
      </c>
      <c r="L3277" s="26">
        <v>8845400</v>
      </c>
      <c r="M3277">
        <v>100</v>
      </c>
    </row>
    <row r="3278" spans="1:13" x14ac:dyDescent="0.25">
      <c r="A3278" t="s">
        <v>172</v>
      </c>
      <c r="B3278" s="25">
        <v>45485</v>
      </c>
      <c r="C3278" t="s">
        <v>257</v>
      </c>
      <c r="D3278" t="s">
        <v>32</v>
      </c>
      <c r="E3278" t="s">
        <v>27</v>
      </c>
      <c r="F3278" t="s">
        <v>258</v>
      </c>
      <c r="G3278" s="30">
        <v>5.8</v>
      </c>
      <c r="H3278" t="s">
        <v>318</v>
      </c>
      <c r="J3278" t="s">
        <v>15</v>
      </c>
      <c r="K3278" t="s">
        <v>307</v>
      </c>
      <c r="L3278" s="26">
        <v>103648800</v>
      </c>
      <c r="M3278">
        <v>32</v>
      </c>
    </row>
    <row r="3279" spans="1:13" x14ac:dyDescent="0.25">
      <c r="A3279" t="s">
        <v>217</v>
      </c>
      <c r="B3279" s="25">
        <v>45595</v>
      </c>
      <c r="C3279" t="s">
        <v>257</v>
      </c>
      <c r="D3279" t="s">
        <v>32</v>
      </c>
      <c r="E3279" t="s">
        <v>27</v>
      </c>
      <c r="G3279" s="30">
        <v>5.8</v>
      </c>
      <c r="H3279" t="s">
        <v>318</v>
      </c>
      <c r="J3279" t="s">
        <v>15</v>
      </c>
      <c r="K3279" t="s">
        <v>307</v>
      </c>
      <c r="L3279" s="26">
        <v>5950</v>
      </c>
      <c r="M3279">
        <v>4</v>
      </c>
    </row>
    <row r="3280" spans="1:13" x14ac:dyDescent="0.25">
      <c r="A3280" t="s">
        <v>92</v>
      </c>
      <c r="B3280" s="25">
        <v>45198</v>
      </c>
      <c r="C3280" t="s">
        <v>257</v>
      </c>
      <c r="D3280" t="s">
        <v>32</v>
      </c>
      <c r="E3280" t="s">
        <v>27</v>
      </c>
      <c r="F3280" t="s">
        <v>258</v>
      </c>
      <c r="G3280" s="30">
        <v>5.8</v>
      </c>
      <c r="H3280" t="s">
        <v>318</v>
      </c>
      <c r="J3280" t="s">
        <v>15</v>
      </c>
      <c r="K3280" t="s">
        <v>307</v>
      </c>
      <c r="L3280" s="26">
        <v>33007107.600000001</v>
      </c>
      <c r="M3280">
        <v>65</v>
      </c>
    </row>
    <row r="3281" spans="1:13" x14ac:dyDescent="0.25">
      <c r="A3281" t="s">
        <v>172</v>
      </c>
      <c r="B3281" s="25">
        <v>45485</v>
      </c>
      <c r="C3281" t="s">
        <v>257</v>
      </c>
      <c r="D3281" t="s">
        <v>32</v>
      </c>
      <c r="E3281" t="s">
        <v>27</v>
      </c>
      <c r="F3281" t="s">
        <v>258</v>
      </c>
      <c r="G3281" s="30">
        <v>5.9</v>
      </c>
      <c r="H3281" t="s">
        <v>318</v>
      </c>
      <c r="I3281">
        <v>5.9</v>
      </c>
      <c r="J3281" t="s">
        <v>228</v>
      </c>
      <c r="K3281" t="s">
        <v>314</v>
      </c>
      <c r="L3281" s="26">
        <v>5244000</v>
      </c>
      <c r="M3281">
        <v>1</v>
      </c>
    </row>
    <row r="3282" spans="1:13" x14ac:dyDescent="0.25">
      <c r="A3282" t="s">
        <v>164</v>
      </c>
      <c r="B3282" s="25">
        <v>45478</v>
      </c>
      <c r="C3282" t="s">
        <v>257</v>
      </c>
      <c r="D3282" t="s">
        <v>32</v>
      </c>
      <c r="E3282" t="s">
        <v>27</v>
      </c>
      <c r="F3282" t="s">
        <v>258</v>
      </c>
      <c r="G3282" s="30">
        <v>5.9</v>
      </c>
      <c r="H3282" t="s">
        <v>318</v>
      </c>
      <c r="I3282">
        <v>5.9</v>
      </c>
      <c r="J3282" t="s">
        <v>228</v>
      </c>
      <c r="K3282" t="s">
        <v>314</v>
      </c>
      <c r="L3282" s="26">
        <v>143487600</v>
      </c>
      <c r="M3282">
        <v>1</v>
      </c>
    </row>
    <row r="3283" spans="1:13" x14ac:dyDescent="0.25">
      <c r="A3283" t="s">
        <v>83</v>
      </c>
      <c r="B3283" s="25">
        <v>45468</v>
      </c>
      <c r="C3283" t="s">
        <v>257</v>
      </c>
      <c r="D3283" t="s">
        <v>32</v>
      </c>
      <c r="E3283" t="s">
        <v>27</v>
      </c>
      <c r="F3283" t="s">
        <v>258</v>
      </c>
      <c r="G3283" s="30">
        <v>5.9</v>
      </c>
      <c r="H3283" t="s">
        <v>318</v>
      </c>
      <c r="J3283" t="s">
        <v>15</v>
      </c>
      <c r="K3283" t="s">
        <v>307</v>
      </c>
      <c r="L3283" s="26">
        <v>56650590</v>
      </c>
      <c r="M3283">
        <v>59</v>
      </c>
    </row>
    <row r="3284" spans="1:13" x14ac:dyDescent="0.25">
      <c r="A3284" t="s">
        <v>50</v>
      </c>
      <c r="B3284" s="25">
        <v>45408</v>
      </c>
      <c r="C3284" t="s">
        <v>257</v>
      </c>
      <c r="D3284" t="s">
        <v>32</v>
      </c>
      <c r="E3284" t="s">
        <v>27</v>
      </c>
      <c r="F3284" t="s">
        <v>258</v>
      </c>
      <c r="G3284" s="30">
        <v>5.9</v>
      </c>
      <c r="H3284" t="s">
        <v>318</v>
      </c>
      <c r="J3284" t="s">
        <v>15</v>
      </c>
      <c r="K3284" t="s">
        <v>307</v>
      </c>
      <c r="L3284" s="26">
        <v>16492500</v>
      </c>
      <c r="M3284">
        <v>356</v>
      </c>
    </row>
    <row r="3285" spans="1:13" x14ac:dyDescent="0.25">
      <c r="A3285" t="s">
        <v>175</v>
      </c>
      <c r="B3285" s="25">
        <v>45503</v>
      </c>
      <c r="C3285" t="s">
        <v>257</v>
      </c>
      <c r="D3285" t="s">
        <v>32</v>
      </c>
      <c r="E3285" t="s">
        <v>27</v>
      </c>
      <c r="G3285" s="30">
        <v>5.9</v>
      </c>
      <c r="H3285" t="s">
        <v>318</v>
      </c>
      <c r="J3285" t="s">
        <v>15</v>
      </c>
      <c r="K3285" t="s">
        <v>307</v>
      </c>
      <c r="L3285" s="26">
        <v>2619</v>
      </c>
      <c r="M3285">
        <v>3</v>
      </c>
    </row>
    <row r="3286" spans="1:13" x14ac:dyDescent="0.25">
      <c r="A3286" t="s">
        <v>69</v>
      </c>
      <c r="B3286" s="25">
        <v>45328</v>
      </c>
      <c r="C3286" t="s">
        <v>257</v>
      </c>
      <c r="D3286" t="s">
        <v>32</v>
      </c>
      <c r="E3286" t="s">
        <v>27</v>
      </c>
      <c r="G3286" s="30">
        <v>5.9</v>
      </c>
      <c r="H3286" t="s">
        <v>318</v>
      </c>
      <c r="J3286" t="s">
        <v>15</v>
      </c>
      <c r="K3286" t="s">
        <v>307</v>
      </c>
      <c r="L3286" s="26">
        <v>1300885</v>
      </c>
      <c r="M3286">
        <v>62</v>
      </c>
    </row>
    <row r="3287" spans="1:13" x14ac:dyDescent="0.25">
      <c r="A3287" t="s">
        <v>209</v>
      </c>
      <c r="B3287" s="25">
        <v>45572</v>
      </c>
      <c r="C3287" t="s">
        <v>257</v>
      </c>
      <c r="D3287" t="s">
        <v>32</v>
      </c>
      <c r="E3287" t="s">
        <v>27</v>
      </c>
      <c r="G3287" s="30">
        <v>5.9</v>
      </c>
      <c r="H3287" t="s">
        <v>318</v>
      </c>
      <c r="J3287" t="s">
        <v>15</v>
      </c>
      <c r="K3287" t="s">
        <v>307</v>
      </c>
      <c r="L3287" s="26">
        <v>437000</v>
      </c>
      <c r="M3287">
        <v>14</v>
      </c>
    </row>
    <row r="3288" spans="1:13" x14ac:dyDescent="0.25">
      <c r="A3288" t="s">
        <v>86</v>
      </c>
      <c r="B3288" s="25">
        <v>45251</v>
      </c>
      <c r="C3288" t="s">
        <v>257</v>
      </c>
      <c r="D3288" t="s">
        <v>32</v>
      </c>
      <c r="E3288" t="s">
        <v>27</v>
      </c>
      <c r="F3288" t="s">
        <v>258</v>
      </c>
      <c r="G3288" s="30">
        <v>5.9</v>
      </c>
      <c r="H3288" t="s">
        <v>318</v>
      </c>
      <c r="J3288" t="s">
        <v>15</v>
      </c>
      <c r="K3288" t="s">
        <v>307</v>
      </c>
      <c r="L3288" s="26">
        <v>2984500</v>
      </c>
      <c r="M3288">
        <v>25</v>
      </c>
    </row>
    <row r="3289" spans="1:13" x14ac:dyDescent="0.25">
      <c r="A3289" t="s">
        <v>60</v>
      </c>
      <c r="B3289" s="25">
        <v>45380</v>
      </c>
      <c r="C3289" t="s">
        <v>257</v>
      </c>
      <c r="D3289" t="s">
        <v>32</v>
      </c>
      <c r="E3289" t="s">
        <v>27</v>
      </c>
      <c r="F3289" t="s">
        <v>258</v>
      </c>
      <c r="G3289" s="30">
        <v>5.9</v>
      </c>
      <c r="H3289" t="s">
        <v>318</v>
      </c>
      <c r="J3289" t="s">
        <v>15</v>
      </c>
      <c r="K3289" t="s">
        <v>307</v>
      </c>
      <c r="L3289" s="26">
        <v>20385750</v>
      </c>
      <c r="M3289">
        <v>261</v>
      </c>
    </row>
    <row r="3290" spans="1:13" x14ac:dyDescent="0.25">
      <c r="A3290" t="s">
        <v>77</v>
      </c>
      <c r="B3290" s="25">
        <v>45267</v>
      </c>
      <c r="C3290" t="s">
        <v>257</v>
      </c>
      <c r="D3290" t="s">
        <v>32</v>
      </c>
      <c r="E3290" t="s">
        <v>27</v>
      </c>
      <c r="G3290" s="30">
        <v>5.9</v>
      </c>
      <c r="H3290" t="s">
        <v>318</v>
      </c>
      <c r="J3290" t="s">
        <v>15</v>
      </c>
      <c r="K3290" t="s">
        <v>307</v>
      </c>
      <c r="L3290" s="26">
        <v>278600</v>
      </c>
      <c r="M3290">
        <v>14</v>
      </c>
    </row>
    <row r="3291" spans="1:13" x14ac:dyDescent="0.25">
      <c r="A3291" t="s">
        <v>66</v>
      </c>
      <c r="B3291" s="25">
        <v>45335</v>
      </c>
      <c r="C3291" t="s">
        <v>257</v>
      </c>
      <c r="D3291" t="s">
        <v>32</v>
      </c>
      <c r="E3291" t="s">
        <v>27</v>
      </c>
      <c r="F3291" t="s">
        <v>258</v>
      </c>
      <c r="G3291" s="30">
        <v>5.9</v>
      </c>
      <c r="H3291" t="s">
        <v>318</v>
      </c>
      <c r="J3291" t="s">
        <v>15</v>
      </c>
      <c r="K3291" t="s">
        <v>307</v>
      </c>
      <c r="L3291" s="26">
        <v>6736500</v>
      </c>
      <c r="M3291">
        <v>242</v>
      </c>
    </row>
    <row r="3292" spans="1:13" x14ac:dyDescent="0.25">
      <c r="A3292" t="s">
        <v>57</v>
      </c>
      <c r="B3292" s="25">
        <v>45394</v>
      </c>
      <c r="C3292" t="s">
        <v>257</v>
      </c>
      <c r="D3292" t="s">
        <v>32</v>
      </c>
      <c r="E3292" t="s">
        <v>27</v>
      </c>
      <c r="G3292" s="30">
        <v>5.9</v>
      </c>
      <c r="H3292" t="s">
        <v>318</v>
      </c>
      <c r="J3292" t="s">
        <v>15</v>
      </c>
      <c r="K3292" t="s">
        <v>307</v>
      </c>
      <c r="L3292" s="26">
        <v>408900</v>
      </c>
      <c r="M3292">
        <v>72</v>
      </c>
    </row>
    <row r="3293" spans="1:13" x14ac:dyDescent="0.25">
      <c r="A3293" t="s">
        <v>217</v>
      </c>
      <c r="B3293" s="25">
        <v>45595</v>
      </c>
      <c r="C3293" t="s">
        <v>257</v>
      </c>
      <c r="D3293" t="s">
        <v>32</v>
      </c>
      <c r="E3293" t="s">
        <v>27</v>
      </c>
      <c r="G3293" s="30">
        <v>5.9</v>
      </c>
      <c r="H3293" t="s">
        <v>318</v>
      </c>
      <c r="J3293" t="s">
        <v>15</v>
      </c>
      <c r="K3293" t="s">
        <v>307</v>
      </c>
      <c r="L3293" s="26">
        <v>3400</v>
      </c>
      <c r="M3293">
        <v>3</v>
      </c>
    </row>
    <row r="3294" spans="1:13" x14ac:dyDescent="0.25">
      <c r="A3294" t="s">
        <v>80</v>
      </c>
      <c r="B3294" s="25">
        <v>45260</v>
      </c>
      <c r="C3294" t="s">
        <v>257</v>
      </c>
      <c r="D3294" t="s">
        <v>32</v>
      </c>
      <c r="E3294" t="s">
        <v>27</v>
      </c>
      <c r="G3294" s="30">
        <v>5.9</v>
      </c>
      <c r="H3294" t="s">
        <v>318</v>
      </c>
      <c r="J3294" t="s">
        <v>15</v>
      </c>
      <c r="K3294" t="s">
        <v>307</v>
      </c>
      <c r="L3294" s="26">
        <v>877500</v>
      </c>
      <c r="M3294">
        <v>20</v>
      </c>
    </row>
    <row r="3295" spans="1:13" x14ac:dyDescent="0.25">
      <c r="A3295" t="s">
        <v>66</v>
      </c>
      <c r="B3295" s="25">
        <v>45335</v>
      </c>
      <c r="C3295" t="s">
        <v>257</v>
      </c>
      <c r="D3295" t="s">
        <v>32</v>
      </c>
      <c r="E3295" t="s">
        <v>27</v>
      </c>
      <c r="G3295" s="30">
        <v>5.9</v>
      </c>
      <c r="H3295" t="s">
        <v>318</v>
      </c>
      <c r="J3295" t="s">
        <v>15</v>
      </c>
      <c r="K3295" t="s">
        <v>307</v>
      </c>
      <c r="L3295" s="26">
        <v>1354500</v>
      </c>
      <c r="M3295">
        <v>171</v>
      </c>
    </row>
    <row r="3296" spans="1:13" x14ac:dyDescent="0.25">
      <c r="A3296" t="s">
        <v>74</v>
      </c>
      <c r="B3296" s="25">
        <v>45275</v>
      </c>
      <c r="C3296" t="s">
        <v>257</v>
      </c>
      <c r="D3296" t="s">
        <v>32</v>
      </c>
      <c r="E3296" t="s">
        <v>27</v>
      </c>
      <c r="F3296" t="s">
        <v>258</v>
      </c>
      <c r="G3296" s="30">
        <v>5.9</v>
      </c>
      <c r="H3296" t="s">
        <v>318</v>
      </c>
      <c r="J3296" t="s">
        <v>15</v>
      </c>
      <c r="K3296" t="s">
        <v>307</v>
      </c>
      <c r="L3296" s="26">
        <v>36426250</v>
      </c>
      <c r="M3296">
        <v>147</v>
      </c>
    </row>
    <row r="3297" spans="1:13" x14ac:dyDescent="0.25">
      <c r="A3297" t="s">
        <v>164</v>
      </c>
      <c r="B3297" s="25">
        <v>45478</v>
      </c>
      <c r="C3297" t="s">
        <v>257</v>
      </c>
      <c r="D3297" t="s">
        <v>32</v>
      </c>
      <c r="E3297" t="s">
        <v>27</v>
      </c>
      <c r="G3297" s="30">
        <v>5.9</v>
      </c>
      <c r="H3297" t="s">
        <v>318</v>
      </c>
      <c r="J3297" t="s">
        <v>15</v>
      </c>
      <c r="K3297" t="s">
        <v>307</v>
      </c>
      <c r="L3297" s="26">
        <v>1316000</v>
      </c>
      <c r="M3297">
        <v>235</v>
      </c>
    </row>
    <row r="3298" spans="1:13" x14ac:dyDescent="0.25">
      <c r="A3298" t="s">
        <v>92</v>
      </c>
      <c r="B3298" s="25">
        <v>45198</v>
      </c>
      <c r="C3298" t="s">
        <v>257</v>
      </c>
      <c r="D3298" t="s">
        <v>32</v>
      </c>
      <c r="E3298" t="s">
        <v>27</v>
      </c>
      <c r="G3298" s="30">
        <v>5.9</v>
      </c>
      <c r="H3298" t="s">
        <v>318</v>
      </c>
      <c r="J3298" t="s">
        <v>15</v>
      </c>
      <c r="K3298" t="s">
        <v>307</v>
      </c>
      <c r="L3298" s="26">
        <v>1825023.6</v>
      </c>
      <c r="M3298">
        <v>30</v>
      </c>
    </row>
    <row r="3299" spans="1:13" x14ac:dyDescent="0.25">
      <c r="A3299" t="s">
        <v>92</v>
      </c>
      <c r="B3299" s="25">
        <v>45198</v>
      </c>
      <c r="C3299" t="s">
        <v>257</v>
      </c>
      <c r="D3299" t="s">
        <v>32</v>
      </c>
      <c r="E3299" t="s">
        <v>27</v>
      </c>
      <c r="F3299" t="s">
        <v>258</v>
      </c>
      <c r="G3299" s="30">
        <v>5.9</v>
      </c>
      <c r="H3299" t="s">
        <v>318</v>
      </c>
      <c r="J3299" t="s">
        <v>15</v>
      </c>
      <c r="K3299" t="s">
        <v>307</v>
      </c>
      <c r="L3299" s="26">
        <v>20973427.199999999</v>
      </c>
      <c r="M3299">
        <v>62</v>
      </c>
    </row>
    <row r="3300" spans="1:13" x14ac:dyDescent="0.25">
      <c r="A3300" t="s">
        <v>54</v>
      </c>
      <c r="B3300" s="25">
        <v>45401</v>
      </c>
      <c r="C3300" t="s">
        <v>257</v>
      </c>
      <c r="D3300" t="s">
        <v>32</v>
      </c>
      <c r="E3300" t="s">
        <v>27</v>
      </c>
      <c r="G3300" s="30">
        <v>5.9</v>
      </c>
      <c r="H3300" t="s">
        <v>318</v>
      </c>
      <c r="J3300" t="s">
        <v>15</v>
      </c>
      <c r="K3300" t="s">
        <v>307</v>
      </c>
      <c r="L3300" s="26">
        <v>624930</v>
      </c>
      <c r="M3300">
        <v>103</v>
      </c>
    </row>
    <row r="3301" spans="1:13" x14ac:dyDescent="0.25">
      <c r="A3301" t="s">
        <v>104</v>
      </c>
      <c r="B3301" s="25">
        <v>45041</v>
      </c>
      <c r="C3301" t="s">
        <v>257</v>
      </c>
      <c r="D3301" t="s">
        <v>32</v>
      </c>
      <c r="E3301" t="s">
        <v>27</v>
      </c>
      <c r="G3301" s="30">
        <v>5.9</v>
      </c>
      <c r="H3301" t="s">
        <v>318</v>
      </c>
      <c r="J3301" t="s">
        <v>15</v>
      </c>
      <c r="K3301" t="s">
        <v>307</v>
      </c>
      <c r="L3301" s="26">
        <v>193282.8</v>
      </c>
      <c r="M3301">
        <v>4</v>
      </c>
    </row>
    <row r="3302" spans="1:13" x14ac:dyDescent="0.25">
      <c r="A3302" t="s">
        <v>54</v>
      </c>
      <c r="B3302" s="25">
        <v>45401</v>
      </c>
      <c r="C3302" t="s">
        <v>257</v>
      </c>
      <c r="D3302" t="s">
        <v>32</v>
      </c>
      <c r="E3302" t="s">
        <v>27</v>
      </c>
      <c r="F3302" t="s">
        <v>258</v>
      </c>
      <c r="G3302" s="30">
        <v>5.9</v>
      </c>
      <c r="H3302" t="s">
        <v>318</v>
      </c>
      <c r="J3302" t="s">
        <v>15</v>
      </c>
      <c r="K3302" t="s">
        <v>307</v>
      </c>
      <c r="L3302" s="26">
        <v>15394035</v>
      </c>
      <c r="M3302">
        <v>142</v>
      </c>
    </row>
    <row r="3303" spans="1:13" x14ac:dyDescent="0.25">
      <c r="A3303" t="s">
        <v>205</v>
      </c>
      <c r="B3303" s="25">
        <v>45566</v>
      </c>
      <c r="C3303" t="s">
        <v>257</v>
      </c>
      <c r="D3303" t="s">
        <v>32</v>
      </c>
      <c r="E3303" t="s">
        <v>27</v>
      </c>
      <c r="F3303" t="s">
        <v>258</v>
      </c>
      <c r="G3303" s="30">
        <v>5.9</v>
      </c>
      <c r="H3303" t="s">
        <v>318</v>
      </c>
      <c r="J3303" t="s">
        <v>15</v>
      </c>
      <c r="K3303" t="s">
        <v>307</v>
      </c>
      <c r="L3303" s="26">
        <v>6109165</v>
      </c>
      <c r="M3303">
        <v>153</v>
      </c>
    </row>
    <row r="3304" spans="1:13" x14ac:dyDescent="0.25">
      <c r="A3304" t="s">
        <v>57</v>
      </c>
      <c r="B3304" s="25">
        <v>45394</v>
      </c>
      <c r="C3304" t="s">
        <v>257</v>
      </c>
      <c r="D3304" t="s">
        <v>32</v>
      </c>
      <c r="E3304" t="s">
        <v>27</v>
      </c>
      <c r="F3304" t="s">
        <v>258</v>
      </c>
      <c r="G3304" s="30">
        <v>5.9</v>
      </c>
      <c r="H3304" t="s">
        <v>318</v>
      </c>
      <c r="J3304" t="s">
        <v>15</v>
      </c>
      <c r="K3304" t="s">
        <v>307</v>
      </c>
      <c r="L3304" s="26">
        <v>6603500</v>
      </c>
      <c r="M3304">
        <v>117</v>
      </c>
    </row>
    <row r="3305" spans="1:13" x14ac:dyDescent="0.25">
      <c r="A3305" t="s">
        <v>172</v>
      </c>
      <c r="B3305" s="25">
        <v>45485</v>
      </c>
      <c r="C3305" t="s">
        <v>257</v>
      </c>
      <c r="D3305" t="s">
        <v>32</v>
      </c>
      <c r="E3305" t="s">
        <v>27</v>
      </c>
      <c r="F3305" t="s">
        <v>258</v>
      </c>
      <c r="G3305" s="30">
        <v>5.9</v>
      </c>
      <c r="H3305" t="s">
        <v>318</v>
      </c>
      <c r="J3305" t="s">
        <v>15</v>
      </c>
      <c r="K3305" t="s">
        <v>307</v>
      </c>
      <c r="L3305" s="26">
        <v>3242400</v>
      </c>
      <c r="M3305">
        <v>39</v>
      </c>
    </row>
    <row r="3306" spans="1:13" x14ac:dyDescent="0.25">
      <c r="A3306" t="s">
        <v>63</v>
      </c>
      <c r="B3306" s="25">
        <v>45344</v>
      </c>
      <c r="C3306" t="s">
        <v>257</v>
      </c>
      <c r="D3306" t="s">
        <v>32</v>
      </c>
      <c r="E3306" t="s">
        <v>27</v>
      </c>
      <c r="F3306" t="s">
        <v>258</v>
      </c>
      <c r="G3306" s="30">
        <v>5.9</v>
      </c>
      <c r="H3306" t="s">
        <v>318</v>
      </c>
      <c r="J3306" t="s">
        <v>15</v>
      </c>
      <c r="K3306" t="s">
        <v>307</v>
      </c>
      <c r="L3306" s="26">
        <v>7648450</v>
      </c>
      <c r="M3306">
        <v>34</v>
      </c>
    </row>
    <row r="3307" spans="1:13" x14ac:dyDescent="0.25">
      <c r="A3307" t="s">
        <v>209</v>
      </c>
      <c r="B3307" s="25">
        <v>45572</v>
      </c>
      <c r="C3307" t="s">
        <v>257</v>
      </c>
      <c r="D3307" t="s">
        <v>32</v>
      </c>
      <c r="E3307" t="s">
        <v>27</v>
      </c>
      <c r="F3307" t="s">
        <v>258</v>
      </c>
      <c r="G3307" s="30">
        <v>5.9</v>
      </c>
      <c r="H3307" t="s">
        <v>318</v>
      </c>
      <c r="J3307" t="s">
        <v>15</v>
      </c>
      <c r="K3307" t="s">
        <v>307</v>
      </c>
      <c r="L3307" s="26">
        <v>1122000</v>
      </c>
      <c r="M3307">
        <v>12</v>
      </c>
    </row>
    <row r="3308" spans="1:13" x14ac:dyDescent="0.25">
      <c r="A3308" t="s">
        <v>83</v>
      </c>
      <c r="B3308" s="25">
        <v>45468</v>
      </c>
      <c r="C3308" t="s">
        <v>257</v>
      </c>
      <c r="D3308" t="s">
        <v>32</v>
      </c>
      <c r="E3308" t="s">
        <v>27</v>
      </c>
      <c r="G3308" s="30">
        <v>5.9</v>
      </c>
      <c r="H3308" t="s">
        <v>318</v>
      </c>
      <c r="J3308" t="s">
        <v>15</v>
      </c>
      <c r="K3308" t="s">
        <v>307</v>
      </c>
      <c r="L3308" s="26">
        <v>1396440</v>
      </c>
      <c r="M3308">
        <v>58</v>
      </c>
    </row>
    <row r="3309" spans="1:13" x14ac:dyDescent="0.25">
      <c r="A3309" t="s">
        <v>54</v>
      </c>
      <c r="B3309" s="25">
        <v>45212</v>
      </c>
      <c r="C3309" t="s">
        <v>257</v>
      </c>
      <c r="D3309" t="s">
        <v>32</v>
      </c>
      <c r="E3309" t="s">
        <v>27</v>
      </c>
      <c r="G3309" s="30">
        <v>5.9</v>
      </c>
      <c r="H3309" t="s">
        <v>318</v>
      </c>
      <c r="J3309" t="s">
        <v>15</v>
      </c>
      <c r="K3309" t="s">
        <v>307</v>
      </c>
      <c r="L3309" s="26">
        <v>689310</v>
      </c>
      <c r="M3309">
        <v>140</v>
      </c>
    </row>
    <row r="3310" spans="1:13" x14ac:dyDescent="0.25">
      <c r="A3310" t="s">
        <v>89</v>
      </c>
      <c r="B3310" s="25">
        <v>45232</v>
      </c>
      <c r="C3310" t="s">
        <v>257</v>
      </c>
      <c r="D3310" t="s">
        <v>32</v>
      </c>
      <c r="E3310" t="s">
        <v>27</v>
      </c>
      <c r="F3310" t="s">
        <v>258</v>
      </c>
      <c r="G3310" s="30">
        <v>5.9</v>
      </c>
      <c r="H3310" t="s">
        <v>318</v>
      </c>
      <c r="J3310" t="s">
        <v>15</v>
      </c>
      <c r="K3310" t="s">
        <v>307</v>
      </c>
      <c r="L3310" s="26">
        <v>16977600</v>
      </c>
      <c r="M3310">
        <v>100</v>
      </c>
    </row>
    <row r="3311" spans="1:13" x14ac:dyDescent="0.25">
      <c r="A3311" t="s">
        <v>74</v>
      </c>
      <c r="B3311" s="25">
        <v>45275</v>
      </c>
      <c r="C3311" t="s">
        <v>257</v>
      </c>
      <c r="D3311" t="s">
        <v>32</v>
      </c>
      <c r="E3311" t="s">
        <v>27</v>
      </c>
      <c r="G3311" s="30">
        <v>5.9</v>
      </c>
      <c r="H3311" t="s">
        <v>318</v>
      </c>
      <c r="J3311" t="s">
        <v>15</v>
      </c>
      <c r="K3311" t="s">
        <v>307</v>
      </c>
      <c r="L3311" s="26">
        <v>7856800</v>
      </c>
      <c r="M3311">
        <v>114</v>
      </c>
    </row>
    <row r="3312" spans="1:13" x14ac:dyDescent="0.25">
      <c r="A3312" t="s">
        <v>50</v>
      </c>
      <c r="B3312" s="25">
        <v>45408</v>
      </c>
      <c r="C3312" t="s">
        <v>257</v>
      </c>
      <c r="D3312" t="s">
        <v>32</v>
      </c>
      <c r="E3312" t="s">
        <v>27</v>
      </c>
      <c r="G3312" s="30">
        <v>5.9</v>
      </c>
      <c r="H3312" t="s">
        <v>318</v>
      </c>
      <c r="J3312" t="s">
        <v>15</v>
      </c>
      <c r="K3312" t="s">
        <v>307</v>
      </c>
      <c r="L3312" s="26">
        <v>2577500</v>
      </c>
      <c r="M3312">
        <v>275</v>
      </c>
    </row>
    <row r="3313" spans="1:13" x14ac:dyDescent="0.25">
      <c r="A3313" t="s">
        <v>30</v>
      </c>
      <c r="B3313" s="25">
        <v>45447</v>
      </c>
      <c r="C3313" t="s">
        <v>257</v>
      </c>
      <c r="D3313" t="s">
        <v>32</v>
      </c>
      <c r="E3313" t="s">
        <v>27</v>
      </c>
      <c r="G3313" s="30">
        <v>5.9</v>
      </c>
      <c r="H3313" t="s">
        <v>318</v>
      </c>
      <c r="J3313" t="s">
        <v>15</v>
      </c>
      <c r="K3313" t="s">
        <v>307</v>
      </c>
      <c r="L3313" s="26">
        <v>694500</v>
      </c>
      <c r="M3313">
        <v>80</v>
      </c>
    </row>
    <row r="3314" spans="1:13" x14ac:dyDescent="0.25">
      <c r="A3314" t="s">
        <v>217</v>
      </c>
      <c r="B3314" s="25">
        <v>45595</v>
      </c>
      <c r="C3314" t="s">
        <v>257</v>
      </c>
      <c r="D3314" t="s">
        <v>32</v>
      </c>
      <c r="E3314" t="s">
        <v>27</v>
      </c>
      <c r="F3314" t="s">
        <v>258</v>
      </c>
      <c r="G3314" s="30">
        <v>5.9</v>
      </c>
      <c r="H3314" t="s">
        <v>318</v>
      </c>
      <c r="J3314" t="s">
        <v>15</v>
      </c>
      <c r="K3314" t="s">
        <v>307</v>
      </c>
      <c r="L3314" s="26">
        <v>2975</v>
      </c>
      <c r="M3314">
        <v>3</v>
      </c>
    </row>
    <row r="3315" spans="1:13" x14ac:dyDescent="0.25">
      <c r="A3315" t="s">
        <v>83</v>
      </c>
      <c r="B3315" s="25">
        <v>45252</v>
      </c>
      <c r="C3315" t="s">
        <v>257</v>
      </c>
      <c r="D3315" t="s">
        <v>32</v>
      </c>
      <c r="E3315" t="s">
        <v>27</v>
      </c>
      <c r="F3315" t="s">
        <v>258</v>
      </c>
      <c r="G3315" s="30">
        <v>5.9</v>
      </c>
      <c r="H3315" t="s">
        <v>318</v>
      </c>
      <c r="J3315" t="s">
        <v>15</v>
      </c>
      <c r="K3315" t="s">
        <v>307</v>
      </c>
      <c r="L3315" s="26">
        <v>26376350</v>
      </c>
      <c r="M3315">
        <v>137</v>
      </c>
    </row>
    <row r="3316" spans="1:13" x14ac:dyDescent="0.25">
      <c r="A3316" t="s">
        <v>77</v>
      </c>
      <c r="B3316" s="25">
        <v>45267</v>
      </c>
      <c r="C3316" t="s">
        <v>257</v>
      </c>
      <c r="D3316" t="s">
        <v>32</v>
      </c>
      <c r="E3316" t="s">
        <v>27</v>
      </c>
      <c r="F3316" t="s">
        <v>258</v>
      </c>
      <c r="G3316" s="30">
        <v>5.9</v>
      </c>
      <c r="H3316" t="s">
        <v>318</v>
      </c>
      <c r="J3316" t="s">
        <v>15</v>
      </c>
      <c r="K3316" t="s">
        <v>307</v>
      </c>
      <c r="L3316" s="26">
        <v>481600</v>
      </c>
      <c r="M3316">
        <v>14</v>
      </c>
    </row>
    <row r="3317" spans="1:13" x14ac:dyDescent="0.25">
      <c r="A3317" t="s">
        <v>101</v>
      </c>
      <c r="B3317" s="25">
        <v>45079</v>
      </c>
      <c r="C3317" t="s">
        <v>257</v>
      </c>
      <c r="D3317" t="s">
        <v>32</v>
      </c>
      <c r="E3317" t="s">
        <v>27</v>
      </c>
      <c r="F3317" t="s">
        <v>258</v>
      </c>
      <c r="G3317" s="30">
        <v>5.9</v>
      </c>
      <c r="H3317" t="s">
        <v>318</v>
      </c>
      <c r="J3317" t="s">
        <v>15</v>
      </c>
      <c r="K3317" t="s">
        <v>307</v>
      </c>
      <c r="L3317" s="26">
        <v>443414.25</v>
      </c>
      <c r="M3317">
        <v>3</v>
      </c>
    </row>
    <row r="3318" spans="1:13" x14ac:dyDescent="0.25">
      <c r="A3318" t="s">
        <v>72</v>
      </c>
      <c r="B3318" s="25">
        <v>45288</v>
      </c>
      <c r="C3318" t="s">
        <v>257</v>
      </c>
      <c r="D3318" t="s">
        <v>32</v>
      </c>
      <c r="E3318" t="s">
        <v>27</v>
      </c>
      <c r="G3318" s="30">
        <v>5.9</v>
      </c>
      <c r="H3318" t="s">
        <v>318</v>
      </c>
      <c r="J3318" t="s">
        <v>15</v>
      </c>
      <c r="K3318" t="s">
        <v>307</v>
      </c>
      <c r="L3318" s="26">
        <v>103750</v>
      </c>
      <c r="M3318">
        <v>6</v>
      </c>
    </row>
    <row r="3319" spans="1:13" x14ac:dyDescent="0.25">
      <c r="A3319" t="s">
        <v>86</v>
      </c>
      <c r="B3319" s="25">
        <v>45251</v>
      </c>
      <c r="C3319" t="s">
        <v>257</v>
      </c>
      <c r="D3319" t="s">
        <v>32</v>
      </c>
      <c r="E3319" t="s">
        <v>27</v>
      </c>
      <c r="G3319" s="30">
        <v>5.9</v>
      </c>
      <c r="H3319" t="s">
        <v>318</v>
      </c>
      <c r="J3319" t="s">
        <v>15</v>
      </c>
      <c r="K3319" t="s">
        <v>307</v>
      </c>
      <c r="L3319" s="26">
        <v>679250</v>
      </c>
      <c r="M3319">
        <v>29</v>
      </c>
    </row>
    <row r="3320" spans="1:13" x14ac:dyDescent="0.25">
      <c r="A3320" t="s">
        <v>175</v>
      </c>
      <c r="B3320" s="25">
        <v>45503</v>
      </c>
      <c r="C3320" t="s">
        <v>257</v>
      </c>
      <c r="D3320" t="s">
        <v>32</v>
      </c>
      <c r="E3320" t="s">
        <v>27</v>
      </c>
      <c r="F3320" t="s">
        <v>258</v>
      </c>
      <c r="G3320" s="30">
        <v>5.9</v>
      </c>
      <c r="H3320" t="s">
        <v>318</v>
      </c>
      <c r="J3320" t="s">
        <v>15</v>
      </c>
      <c r="K3320" t="s">
        <v>307</v>
      </c>
      <c r="L3320" s="26">
        <v>39673</v>
      </c>
      <c r="M3320">
        <v>3</v>
      </c>
    </row>
    <row r="3321" spans="1:13" x14ac:dyDescent="0.25">
      <c r="A3321" t="s">
        <v>205</v>
      </c>
      <c r="B3321" s="25">
        <v>45566</v>
      </c>
      <c r="C3321" t="s">
        <v>257</v>
      </c>
      <c r="D3321" t="s">
        <v>32</v>
      </c>
      <c r="E3321" t="s">
        <v>27</v>
      </c>
      <c r="G3321" s="30">
        <v>5.9</v>
      </c>
      <c r="H3321" t="s">
        <v>318</v>
      </c>
      <c r="J3321" t="s">
        <v>15</v>
      </c>
      <c r="K3321" t="s">
        <v>307</v>
      </c>
      <c r="L3321" s="26">
        <v>149340</v>
      </c>
      <c r="M3321">
        <v>108</v>
      </c>
    </row>
    <row r="3322" spans="1:13" x14ac:dyDescent="0.25">
      <c r="A3322" t="s">
        <v>89</v>
      </c>
      <c r="B3322" s="25">
        <v>45232</v>
      </c>
      <c r="C3322" t="s">
        <v>257</v>
      </c>
      <c r="D3322" t="s">
        <v>32</v>
      </c>
      <c r="E3322" t="s">
        <v>27</v>
      </c>
      <c r="G3322" s="30">
        <v>5.9</v>
      </c>
      <c r="H3322" t="s">
        <v>318</v>
      </c>
      <c r="J3322" t="s">
        <v>15</v>
      </c>
      <c r="K3322" t="s">
        <v>307</v>
      </c>
      <c r="L3322" s="26">
        <v>2562975</v>
      </c>
      <c r="M3322">
        <v>80</v>
      </c>
    </row>
    <row r="3323" spans="1:13" x14ac:dyDescent="0.25">
      <c r="A3323" t="s">
        <v>69</v>
      </c>
      <c r="B3323" s="25">
        <v>45328</v>
      </c>
      <c r="C3323" t="s">
        <v>257</v>
      </c>
      <c r="D3323" t="s">
        <v>32</v>
      </c>
      <c r="E3323" t="s">
        <v>27</v>
      </c>
      <c r="F3323" t="s">
        <v>258</v>
      </c>
      <c r="G3323" s="30">
        <v>5.9</v>
      </c>
      <c r="H3323" t="s">
        <v>318</v>
      </c>
      <c r="J3323" t="s">
        <v>15</v>
      </c>
      <c r="K3323" t="s">
        <v>307</v>
      </c>
      <c r="L3323" s="26">
        <v>5223680</v>
      </c>
      <c r="M3323">
        <v>71</v>
      </c>
    </row>
    <row r="3324" spans="1:13" x14ac:dyDescent="0.25">
      <c r="A3324" t="s">
        <v>30</v>
      </c>
      <c r="B3324" s="25">
        <v>45447</v>
      </c>
      <c r="C3324" t="s">
        <v>257</v>
      </c>
      <c r="D3324" t="s">
        <v>32</v>
      </c>
      <c r="E3324" t="s">
        <v>27</v>
      </c>
      <c r="F3324" t="s">
        <v>258</v>
      </c>
      <c r="G3324" s="30">
        <v>5.9</v>
      </c>
      <c r="H3324" t="s">
        <v>318</v>
      </c>
      <c r="J3324" t="s">
        <v>15</v>
      </c>
      <c r="K3324" t="s">
        <v>307</v>
      </c>
      <c r="L3324" s="26">
        <v>2541600</v>
      </c>
      <c r="M3324">
        <v>86</v>
      </c>
    </row>
    <row r="3325" spans="1:13" x14ac:dyDescent="0.25">
      <c r="A3325" t="s">
        <v>72</v>
      </c>
      <c r="B3325" s="25">
        <v>45288</v>
      </c>
      <c r="C3325" t="s">
        <v>257</v>
      </c>
      <c r="D3325" t="s">
        <v>32</v>
      </c>
      <c r="E3325" t="s">
        <v>27</v>
      </c>
      <c r="F3325" t="s">
        <v>258</v>
      </c>
      <c r="G3325" s="30">
        <v>5.9</v>
      </c>
      <c r="H3325" t="s">
        <v>318</v>
      </c>
      <c r="J3325" t="s">
        <v>15</v>
      </c>
      <c r="K3325" t="s">
        <v>307</v>
      </c>
      <c r="L3325" s="26">
        <v>349250</v>
      </c>
      <c r="M3325">
        <v>3</v>
      </c>
    </row>
    <row r="3326" spans="1:13" x14ac:dyDescent="0.25">
      <c r="A3326" t="s">
        <v>101</v>
      </c>
      <c r="B3326" s="25">
        <v>45079</v>
      </c>
      <c r="C3326" t="s">
        <v>257</v>
      </c>
      <c r="D3326" t="s">
        <v>32</v>
      </c>
      <c r="E3326" t="s">
        <v>27</v>
      </c>
      <c r="G3326" s="30">
        <v>5.9</v>
      </c>
      <c r="H3326" t="s">
        <v>318</v>
      </c>
      <c r="J3326" t="s">
        <v>15</v>
      </c>
      <c r="K3326" t="s">
        <v>307</v>
      </c>
      <c r="L3326" s="26">
        <v>16402.5</v>
      </c>
      <c r="M3326">
        <v>1</v>
      </c>
    </row>
    <row r="3327" spans="1:13" x14ac:dyDescent="0.25">
      <c r="A3327" t="s">
        <v>60</v>
      </c>
      <c r="B3327" s="25">
        <v>45380</v>
      </c>
      <c r="C3327" t="s">
        <v>257</v>
      </c>
      <c r="D3327" t="s">
        <v>32</v>
      </c>
      <c r="E3327" t="s">
        <v>27</v>
      </c>
      <c r="G3327" s="30">
        <v>5.9</v>
      </c>
      <c r="H3327" t="s">
        <v>318</v>
      </c>
      <c r="J3327" t="s">
        <v>15</v>
      </c>
      <c r="K3327" t="s">
        <v>307</v>
      </c>
      <c r="L3327" s="26">
        <v>2038750</v>
      </c>
      <c r="M3327">
        <v>178</v>
      </c>
    </row>
    <row r="3328" spans="1:13" x14ac:dyDescent="0.25">
      <c r="A3328" t="s">
        <v>83</v>
      </c>
      <c r="B3328" s="25">
        <v>45252</v>
      </c>
      <c r="C3328" t="s">
        <v>257</v>
      </c>
      <c r="D3328" t="s">
        <v>32</v>
      </c>
      <c r="E3328" t="s">
        <v>27</v>
      </c>
      <c r="G3328" s="30">
        <v>5.9</v>
      </c>
      <c r="H3328" t="s">
        <v>318</v>
      </c>
      <c r="J3328" t="s">
        <v>15</v>
      </c>
      <c r="K3328" t="s">
        <v>307</v>
      </c>
      <c r="L3328" s="26">
        <v>1651650</v>
      </c>
      <c r="M3328">
        <v>103</v>
      </c>
    </row>
    <row r="3329" spans="1:13" x14ac:dyDescent="0.25">
      <c r="A3329" t="s">
        <v>54</v>
      </c>
      <c r="B3329" s="25">
        <v>45212</v>
      </c>
      <c r="C3329" t="s">
        <v>257</v>
      </c>
      <c r="D3329" t="s">
        <v>32</v>
      </c>
      <c r="E3329" t="s">
        <v>27</v>
      </c>
      <c r="F3329" t="s">
        <v>258</v>
      </c>
      <c r="G3329" s="30">
        <v>5.9</v>
      </c>
      <c r="H3329" t="s">
        <v>318</v>
      </c>
      <c r="J3329" t="s">
        <v>15</v>
      </c>
      <c r="K3329" t="s">
        <v>307</v>
      </c>
      <c r="L3329" s="26">
        <v>20622024</v>
      </c>
      <c r="M3329">
        <v>188</v>
      </c>
    </row>
    <row r="3330" spans="1:13" x14ac:dyDescent="0.25">
      <c r="A3330" t="s">
        <v>164</v>
      </c>
      <c r="B3330" s="25">
        <v>45478</v>
      </c>
      <c r="C3330" t="s">
        <v>257</v>
      </c>
      <c r="D3330" t="s">
        <v>32</v>
      </c>
      <c r="E3330" t="s">
        <v>27</v>
      </c>
      <c r="F3330" t="s">
        <v>258</v>
      </c>
      <c r="G3330" s="30">
        <v>5.9</v>
      </c>
      <c r="H3330" t="s">
        <v>318</v>
      </c>
      <c r="J3330" t="s">
        <v>15</v>
      </c>
      <c r="K3330" t="s">
        <v>307</v>
      </c>
      <c r="L3330" s="26">
        <v>6892800</v>
      </c>
      <c r="M3330">
        <v>119</v>
      </c>
    </row>
    <row r="3331" spans="1:13" x14ac:dyDescent="0.25">
      <c r="A3331" t="s">
        <v>80</v>
      </c>
      <c r="B3331" s="25">
        <v>45260</v>
      </c>
      <c r="C3331" t="s">
        <v>257</v>
      </c>
      <c r="D3331" t="s">
        <v>32</v>
      </c>
      <c r="E3331" t="s">
        <v>27</v>
      </c>
      <c r="F3331" t="s">
        <v>258</v>
      </c>
      <c r="G3331" s="30">
        <v>5.9</v>
      </c>
      <c r="H3331" t="s">
        <v>318</v>
      </c>
      <c r="J3331" t="s">
        <v>15</v>
      </c>
      <c r="K3331" t="s">
        <v>307</v>
      </c>
      <c r="L3331" s="26">
        <v>9464400</v>
      </c>
      <c r="M3331">
        <v>45</v>
      </c>
    </row>
    <row r="3332" spans="1:13" x14ac:dyDescent="0.25">
      <c r="A3332" t="s">
        <v>172</v>
      </c>
      <c r="B3332" s="25">
        <v>45485</v>
      </c>
      <c r="C3332" t="s">
        <v>257</v>
      </c>
      <c r="D3332" t="s">
        <v>32</v>
      </c>
      <c r="E3332" t="s">
        <v>27</v>
      </c>
      <c r="G3332" s="30">
        <v>5.9</v>
      </c>
      <c r="H3332" t="s">
        <v>318</v>
      </c>
      <c r="J3332" t="s">
        <v>15</v>
      </c>
      <c r="K3332" t="s">
        <v>307</v>
      </c>
      <c r="L3332" s="26">
        <v>409200</v>
      </c>
      <c r="M3332">
        <v>52</v>
      </c>
    </row>
    <row r="3333" spans="1:13" x14ac:dyDescent="0.25">
      <c r="A3333" t="s">
        <v>211</v>
      </c>
      <c r="B3333" s="25">
        <v>45582</v>
      </c>
      <c r="C3333" t="s">
        <v>257</v>
      </c>
      <c r="D3333" t="s">
        <v>32</v>
      </c>
      <c r="E3333" t="s">
        <v>27</v>
      </c>
      <c r="G3333" s="30">
        <v>5.9</v>
      </c>
      <c r="H3333" t="s">
        <v>318</v>
      </c>
      <c r="J3333" t="s">
        <v>15</v>
      </c>
      <c r="K3333" t="s">
        <v>307</v>
      </c>
      <c r="L3333" s="26">
        <v>1283800</v>
      </c>
      <c r="M3333">
        <v>264</v>
      </c>
    </row>
    <row r="3334" spans="1:13" x14ac:dyDescent="0.25">
      <c r="A3334" t="s">
        <v>63</v>
      </c>
      <c r="B3334" s="25">
        <v>45344</v>
      </c>
      <c r="C3334" t="s">
        <v>257</v>
      </c>
      <c r="D3334" t="s">
        <v>32</v>
      </c>
      <c r="E3334" t="s">
        <v>27</v>
      </c>
      <c r="G3334" s="30">
        <v>5.9</v>
      </c>
      <c r="H3334" t="s">
        <v>318</v>
      </c>
      <c r="J3334" t="s">
        <v>15</v>
      </c>
      <c r="K3334" t="s">
        <v>307</v>
      </c>
      <c r="L3334" s="26">
        <v>1347100</v>
      </c>
      <c r="M3334">
        <v>33</v>
      </c>
    </row>
    <row r="3335" spans="1:13" x14ac:dyDescent="0.25">
      <c r="A3335" t="s">
        <v>104</v>
      </c>
      <c r="B3335" s="25">
        <v>45041</v>
      </c>
      <c r="C3335" t="s">
        <v>257</v>
      </c>
      <c r="D3335" t="s">
        <v>32</v>
      </c>
      <c r="E3335" t="s">
        <v>27</v>
      </c>
      <c r="F3335" t="s">
        <v>258</v>
      </c>
      <c r="G3335" s="30">
        <v>5.9</v>
      </c>
      <c r="H3335" t="s">
        <v>318</v>
      </c>
      <c r="J3335" t="s">
        <v>15</v>
      </c>
      <c r="K3335" t="s">
        <v>307</v>
      </c>
      <c r="L3335" s="26">
        <v>1142889.6000000001</v>
      </c>
      <c r="M3335">
        <v>9</v>
      </c>
    </row>
    <row r="3336" spans="1:13" x14ac:dyDescent="0.25">
      <c r="A3336" t="s">
        <v>211</v>
      </c>
      <c r="B3336" s="25">
        <v>45582</v>
      </c>
      <c r="C3336" t="s">
        <v>257</v>
      </c>
      <c r="D3336" t="s">
        <v>32</v>
      </c>
      <c r="E3336" t="s">
        <v>27</v>
      </c>
      <c r="F3336" t="s">
        <v>258</v>
      </c>
      <c r="G3336" s="30">
        <v>5.9</v>
      </c>
      <c r="H3336" t="s">
        <v>318</v>
      </c>
      <c r="J3336" t="s">
        <v>15</v>
      </c>
      <c r="K3336" t="s">
        <v>307</v>
      </c>
      <c r="L3336" s="26">
        <v>24596600</v>
      </c>
      <c r="M3336">
        <v>211</v>
      </c>
    </row>
    <row r="3337" spans="1:13" x14ac:dyDescent="0.25">
      <c r="A3337" t="s">
        <v>172</v>
      </c>
      <c r="B3337" s="25">
        <v>45485</v>
      </c>
      <c r="C3337" t="s">
        <v>257</v>
      </c>
      <c r="D3337" t="s">
        <v>32</v>
      </c>
      <c r="E3337" t="s">
        <v>27</v>
      </c>
      <c r="F3337" t="s">
        <v>258</v>
      </c>
      <c r="G3337" s="30">
        <v>6</v>
      </c>
      <c r="H3337" t="s">
        <v>318</v>
      </c>
      <c r="I3337">
        <v>6</v>
      </c>
      <c r="J3337" t="s">
        <v>228</v>
      </c>
      <c r="K3337" t="s">
        <v>314</v>
      </c>
      <c r="L3337" s="26">
        <v>1002800</v>
      </c>
      <c r="M3337">
        <v>1</v>
      </c>
    </row>
    <row r="3338" spans="1:13" x14ac:dyDescent="0.25">
      <c r="A3338" t="s">
        <v>164</v>
      </c>
      <c r="B3338" s="25">
        <v>45478</v>
      </c>
      <c r="C3338" t="s">
        <v>257</v>
      </c>
      <c r="D3338" t="s">
        <v>32</v>
      </c>
      <c r="E3338" t="s">
        <v>27</v>
      </c>
      <c r="F3338" t="s">
        <v>258</v>
      </c>
      <c r="G3338" s="30">
        <v>6</v>
      </c>
      <c r="H3338" t="s">
        <v>318</v>
      </c>
      <c r="I3338">
        <v>6</v>
      </c>
      <c r="J3338" t="s">
        <v>228</v>
      </c>
      <c r="K3338" t="s">
        <v>314</v>
      </c>
      <c r="L3338" s="26">
        <v>236245400</v>
      </c>
      <c r="M3338">
        <v>1</v>
      </c>
    </row>
    <row r="3339" spans="1:13" x14ac:dyDescent="0.25">
      <c r="A3339" t="s">
        <v>172</v>
      </c>
      <c r="B3339" s="25">
        <v>45485</v>
      </c>
      <c r="C3339" t="s">
        <v>257</v>
      </c>
      <c r="D3339" t="s">
        <v>32</v>
      </c>
      <c r="E3339" t="s">
        <v>27</v>
      </c>
      <c r="G3339" s="30">
        <v>6</v>
      </c>
      <c r="H3339" t="s">
        <v>318</v>
      </c>
      <c r="J3339" t="s">
        <v>15</v>
      </c>
      <c r="K3339" t="s">
        <v>307</v>
      </c>
      <c r="L3339" s="26">
        <v>802000</v>
      </c>
      <c r="M3339">
        <v>24</v>
      </c>
    </row>
    <row r="3340" spans="1:13" x14ac:dyDescent="0.25">
      <c r="A3340" t="s">
        <v>80</v>
      </c>
      <c r="B3340" s="25">
        <v>45260</v>
      </c>
      <c r="C3340" t="s">
        <v>257</v>
      </c>
      <c r="D3340" t="s">
        <v>32</v>
      </c>
      <c r="E3340" t="s">
        <v>27</v>
      </c>
      <c r="G3340" s="30">
        <v>6</v>
      </c>
      <c r="H3340" t="s">
        <v>318</v>
      </c>
      <c r="J3340" t="s">
        <v>15</v>
      </c>
      <c r="K3340" t="s">
        <v>307</v>
      </c>
      <c r="L3340" s="26">
        <v>3529800</v>
      </c>
      <c r="M3340">
        <v>16</v>
      </c>
    </row>
    <row r="3341" spans="1:13" x14ac:dyDescent="0.25">
      <c r="A3341" t="s">
        <v>164</v>
      </c>
      <c r="B3341" s="25">
        <v>45478</v>
      </c>
      <c r="C3341" t="s">
        <v>257</v>
      </c>
      <c r="D3341" t="s">
        <v>32</v>
      </c>
      <c r="E3341" t="s">
        <v>27</v>
      </c>
      <c r="F3341" t="s">
        <v>258</v>
      </c>
      <c r="G3341" s="30">
        <v>6</v>
      </c>
      <c r="H3341" t="s">
        <v>318</v>
      </c>
      <c r="J3341" t="s">
        <v>15</v>
      </c>
      <c r="K3341" t="s">
        <v>307</v>
      </c>
      <c r="L3341" s="26">
        <v>6138000</v>
      </c>
      <c r="M3341">
        <v>77</v>
      </c>
    </row>
    <row r="3342" spans="1:13" x14ac:dyDescent="0.25">
      <c r="A3342" t="s">
        <v>101</v>
      </c>
      <c r="B3342" s="25">
        <v>45079</v>
      </c>
      <c r="C3342" t="s">
        <v>257</v>
      </c>
      <c r="D3342" t="s">
        <v>32</v>
      </c>
      <c r="E3342" t="s">
        <v>27</v>
      </c>
      <c r="G3342" s="30">
        <v>6</v>
      </c>
      <c r="H3342" t="s">
        <v>318</v>
      </c>
      <c r="J3342" t="s">
        <v>15</v>
      </c>
      <c r="K3342" t="s">
        <v>307</v>
      </c>
      <c r="L3342" s="26">
        <v>24968.25</v>
      </c>
      <c r="M3342">
        <v>1</v>
      </c>
    </row>
    <row r="3343" spans="1:13" x14ac:dyDescent="0.25">
      <c r="A3343" t="s">
        <v>54</v>
      </c>
      <c r="B3343" s="25">
        <v>45401</v>
      </c>
      <c r="C3343" t="s">
        <v>257</v>
      </c>
      <c r="D3343" t="s">
        <v>32</v>
      </c>
      <c r="E3343" t="s">
        <v>27</v>
      </c>
      <c r="G3343" s="30">
        <v>6</v>
      </c>
      <c r="H3343" t="s">
        <v>318</v>
      </c>
      <c r="J3343" t="s">
        <v>15</v>
      </c>
      <c r="K3343" t="s">
        <v>307</v>
      </c>
      <c r="L3343" s="26">
        <v>3670770</v>
      </c>
      <c r="M3343">
        <v>104</v>
      </c>
    </row>
    <row r="3344" spans="1:13" x14ac:dyDescent="0.25">
      <c r="A3344" t="s">
        <v>175</v>
      </c>
      <c r="B3344" s="25">
        <v>45503</v>
      </c>
      <c r="C3344" t="s">
        <v>257</v>
      </c>
      <c r="D3344" t="s">
        <v>32</v>
      </c>
      <c r="E3344" t="s">
        <v>27</v>
      </c>
      <c r="F3344" t="s">
        <v>258</v>
      </c>
      <c r="G3344" s="30">
        <v>6</v>
      </c>
      <c r="H3344" t="s">
        <v>318</v>
      </c>
      <c r="J3344" t="s">
        <v>15</v>
      </c>
      <c r="K3344" t="s">
        <v>307</v>
      </c>
      <c r="L3344" s="26">
        <v>11640</v>
      </c>
      <c r="M3344">
        <v>1</v>
      </c>
    </row>
    <row r="3345" spans="1:13" x14ac:dyDescent="0.25">
      <c r="A3345" t="s">
        <v>72</v>
      </c>
      <c r="B3345" s="25">
        <v>45288</v>
      </c>
      <c r="C3345" t="s">
        <v>257</v>
      </c>
      <c r="D3345" t="s">
        <v>32</v>
      </c>
      <c r="E3345" t="s">
        <v>27</v>
      </c>
      <c r="G3345" s="30">
        <v>6</v>
      </c>
      <c r="H3345" t="s">
        <v>318</v>
      </c>
      <c r="J3345" t="s">
        <v>15</v>
      </c>
      <c r="K3345" t="s">
        <v>307</v>
      </c>
      <c r="L3345" s="26">
        <v>142250</v>
      </c>
      <c r="M3345">
        <v>9</v>
      </c>
    </row>
    <row r="3346" spans="1:13" x14ac:dyDescent="0.25">
      <c r="A3346" t="s">
        <v>86</v>
      </c>
      <c r="B3346" s="25">
        <v>45251</v>
      </c>
      <c r="C3346" t="s">
        <v>257</v>
      </c>
      <c r="D3346" t="s">
        <v>32</v>
      </c>
      <c r="E3346" t="s">
        <v>27</v>
      </c>
      <c r="F3346" t="s">
        <v>258</v>
      </c>
      <c r="G3346" s="30">
        <v>6</v>
      </c>
      <c r="H3346" t="s">
        <v>318</v>
      </c>
      <c r="J3346" t="s">
        <v>15</v>
      </c>
      <c r="K3346" t="s">
        <v>307</v>
      </c>
      <c r="L3346" s="26">
        <v>895750</v>
      </c>
      <c r="M3346">
        <v>19</v>
      </c>
    </row>
    <row r="3347" spans="1:13" x14ac:dyDescent="0.25">
      <c r="A3347" t="s">
        <v>92</v>
      </c>
      <c r="B3347" s="25">
        <v>45198</v>
      </c>
      <c r="C3347" t="s">
        <v>257</v>
      </c>
      <c r="D3347" t="s">
        <v>32</v>
      </c>
      <c r="E3347" t="s">
        <v>27</v>
      </c>
      <c r="F3347" t="s">
        <v>258</v>
      </c>
      <c r="G3347" s="30">
        <v>6</v>
      </c>
      <c r="H3347" t="s">
        <v>318</v>
      </c>
      <c r="J3347" t="s">
        <v>15</v>
      </c>
      <c r="K3347" t="s">
        <v>307</v>
      </c>
      <c r="L3347" s="26">
        <v>24559477.199999999</v>
      </c>
      <c r="M3347">
        <v>54</v>
      </c>
    </row>
    <row r="3348" spans="1:13" x14ac:dyDescent="0.25">
      <c r="A3348" t="s">
        <v>60</v>
      </c>
      <c r="B3348" s="25">
        <v>45380</v>
      </c>
      <c r="C3348" t="s">
        <v>257</v>
      </c>
      <c r="D3348" t="s">
        <v>32</v>
      </c>
      <c r="E3348" t="s">
        <v>27</v>
      </c>
      <c r="F3348" t="s">
        <v>258</v>
      </c>
      <c r="G3348" s="30">
        <v>6</v>
      </c>
      <c r="H3348" t="s">
        <v>318</v>
      </c>
      <c r="J3348" t="s">
        <v>15</v>
      </c>
      <c r="K3348" t="s">
        <v>307</v>
      </c>
      <c r="L3348" s="26">
        <v>134231125</v>
      </c>
      <c r="M3348">
        <v>273</v>
      </c>
    </row>
    <row r="3349" spans="1:13" x14ac:dyDescent="0.25">
      <c r="A3349" t="s">
        <v>57</v>
      </c>
      <c r="B3349" s="25">
        <v>45394</v>
      </c>
      <c r="C3349" t="s">
        <v>257</v>
      </c>
      <c r="D3349" t="s">
        <v>32</v>
      </c>
      <c r="E3349" t="s">
        <v>27</v>
      </c>
      <c r="F3349" t="s">
        <v>258</v>
      </c>
      <c r="G3349" s="30">
        <v>6</v>
      </c>
      <c r="H3349" t="s">
        <v>318</v>
      </c>
      <c r="J3349" t="s">
        <v>15</v>
      </c>
      <c r="K3349" t="s">
        <v>307</v>
      </c>
      <c r="L3349" s="26">
        <v>7762050</v>
      </c>
      <c r="M3349">
        <v>129</v>
      </c>
    </row>
    <row r="3350" spans="1:13" x14ac:dyDescent="0.25">
      <c r="A3350" t="s">
        <v>77</v>
      </c>
      <c r="B3350" s="25">
        <v>45267</v>
      </c>
      <c r="C3350" t="s">
        <v>257</v>
      </c>
      <c r="D3350" t="s">
        <v>32</v>
      </c>
      <c r="E3350" t="s">
        <v>27</v>
      </c>
      <c r="G3350" s="30">
        <v>6</v>
      </c>
      <c r="H3350" t="s">
        <v>318</v>
      </c>
      <c r="J3350" t="s">
        <v>15</v>
      </c>
      <c r="K3350" t="s">
        <v>307</v>
      </c>
      <c r="L3350" s="26">
        <v>742000</v>
      </c>
      <c r="M3350">
        <v>19</v>
      </c>
    </row>
    <row r="3351" spans="1:13" x14ac:dyDescent="0.25">
      <c r="A3351" t="s">
        <v>83</v>
      </c>
      <c r="B3351" s="25">
        <v>45468</v>
      </c>
      <c r="C3351" t="s">
        <v>257</v>
      </c>
      <c r="D3351" t="s">
        <v>32</v>
      </c>
      <c r="E3351" t="s">
        <v>27</v>
      </c>
      <c r="F3351" t="s">
        <v>258</v>
      </c>
      <c r="G3351" s="30">
        <v>6</v>
      </c>
      <c r="H3351" t="s">
        <v>318</v>
      </c>
      <c r="J3351" t="s">
        <v>15</v>
      </c>
      <c r="K3351" t="s">
        <v>307</v>
      </c>
      <c r="L3351" s="26">
        <v>3121740</v>
      </c>
      <c r="M3351">
        <v>33</v>
      </c>
    </row>
    <row r="3352" spans="1:13" x14ac:dyDescent="0.25">
      <c r="A3352" t="s">
        <v>54</v>
      </c>
      <c r="B3352" s="25">
        <v>45212</v>
      </c>
      <c r="C3352" t="s">
        <v>257</v>
      </c>
      <c r="D3352" t="s">
        <v>32</v>
      </c>
      <c r="E3352" t="s">
        <v>27</v>
      </c>
      <c r="F3352" t="s">
        <v>258</v>
      </c>
      <c r="G3352" s="30">
        <v>6</v>
      </c>
      <c r="H3352" t="s">
        <v>318</v>
      </c>
      <c r="J3352" t="s">
        <v>15</v>
      </c>
      <c r="K3352" t="s">
        <v>307</v>
      </c>
      <c r="L3352" s="26">
        <v>5658003</v>
      </c>
      <c r="M3352">
        <v>156</v>
      </c>
    </row>
    <row r="3353" spans="1:13" x14ac:dyDescent="0.25">
      <c r="A3353" t="s">
        <v>211</v>
      </c>
      <c r="B3353" s="25">
        <v>45582</v>
      </c>
      <c r="C3353" t="s">
        <v>257</v>
      </c>
      <c r="D3353" t="s">
        <v>32</v>
      </c>
      <c r="E3353" t="s">
        <v>27</v>
      </c>
      <c r="G3353" s="30">
        <v>6</v>
      </c>
      <c r="H3353" t="s">
        <v>318</v>
      </c>
      <c r="J3353" t="s">
        <v>15</v>
      </c>
      <c r="K3353" t="s">
        <v>307</v>
      </c>
      <c r="L3353" s="26">
        <v>868700</v>
      </c>
      <c r="M3353">
        <v>179</v>
      </c>
    </row>
    <row r="3354" spans="1:13" x14ac:dyDescent="0.25">
      <c r="A3354" t="s">
        <v>83</v>
      </c>
      <c r="B3354" s="25">
        <v>45252</v>
      </c>
      <c r="C3354" t="s">
        <v>257</v>
      </c>
      <c r="D3354" t="s">
        <v>32</v>
      </c>
      <c r="E3354" t="s">
        <v>27</v>
      </c>
      <c r="F3354" t="s">
        <v>258</v>
      </c>
      <c r="G3354" s="30">
        <v>6</v>
      </c>
      <c r="H3354" t="s">
        <v>318</v>
      </c>
      <c r="J3354" t="s">
        <v>15</v>
      </c>
      <c r="K3354" t="s">
        <v>307</v>
      </c>
      <c r="L3354" s="26">
        <v>47453450</v>
      </c>
      <c r="M3354">
        <v>117</v>
      </c>
    </row>
    <row r="3355" spans="1:13" x14ac:dyDescent="0.25">
      <c r="A3355" t="s">
        <v>92</v>
      </c>
      <c r="B3355" s="25">
        <v>45198</v>
      </c>
      <c r="C3355" t="s">
        <v>257</v>
      </c>
      <c r="D3355" t="s">
        <v>32</v>
      </c>
      <c r="E3355" t="s">
        <v>27</v>
      </c>
      <c r="G3355" s="30">
        <v>6</v>
      </c>
      <c r="H3355" t="s">
        <v>318</v>
      </c>
      <c r="J3355" t="s">
        <v>15</v>
      </c>
      <c r="K3355" t="s">
        <v>307</v>
      </c>
      <c r="L3355" s="26">
        <v>1694822.3999999999</v>
      </c>
      <c r="M3355">
        <v>26</v>
      </c>
    </row>
    <row r="3356" spans="1:13" x14ac:dyDescent="0.25">
      <c r="A3356" t="s">
        <v>211</v>
      </c>
      <c r="B3356" s="25">
        <v>45582</v>
      </c>
      <c r="C3356" t="s">
        <v>257</v>
      </c>
      <c r="D3356" t="s">
        <v>32</v>
      </c>
      <c r="E3356" t="s">
        <v>27</v>
      </c>
      <c r="F3356" t="s">
        <v>258</v>
      </c>
      <c r="G3356" s="30">
        <v>6</v>
      </c>
      <c r="H3356" t="s">
        <v>318</v>
      </c>
      <c r="J3356" t="s">
        <v>15</v>
      </c>
      <c r="K3356" t="s">
        <v>307</v>
      </c>
      <c r="L3356" s="26">
        <v>21586950</v>
      </c>
      <c r="M3356">
        <v>161</v>
      </c>
    </row>
    <row r="3357" spans="1:13" x14ac:dyDescent="0.25">
      <c r="A3357" t="s">
        <v>50</v>
      </c>
      <c r="B3357" s="25">
        <v>45408</v>
      </c>
      <c r="C3357" t="s">
        <v>257</v>
      </c>
      <c r="D3357" t="s">
        <v>32</v>
      </c>
      <c r="E3357" t="s">
        <v>27</v>
      </c>
      <c r="G3357" s="30">
        <v>6</v>
      </c>
      <c r="H3357" t="s">
        <v>318</v>
      </c>
      <c r="J3357" t="s">
        <v>15</v>
      </c>
      <c r="K3357" t="s">
        <v>307</v>
      </c>
      <c r="L3357" s="26">
        <v>1972500</v>
      </c>
      <c r="M3357">
        <v>257</v>
      </c>
    </row>
    <row r="3358" spans="1:13" x14ac:dyDescent="0.25">
      <c r="A3358" t="s">
        <v>69</v>
      </c>
      <c r="B3358" s="25">
        <v>45328</v>
      </c>
      <c r="C3358" t="s">
        <v>257</v>
      </c>
      <c r="D3358" t="s">
        <v>32</v>
      </c>
      <c r="E3358" t="s">
        <v>27</v>
      </c>
      <c r="G3358" s="30">
        <v>6</v>
      </c>
      <c r="H3358" t="s">
        <v>318</v>
      </c>
      <c r="J3358" t="s">
        <v>15</v>
      </c>
      <c r="K3358" t="s">
        <v>307</v>
      </c>
      <c r="L3358" s="26">
        <v>911335</v>
      </c>
      <c r="M3358">
        <v>70</v>
      </c>
    </row>
    <row r="3359" spans="1:13" x14ac:dyDescent="0.25">
      <c r="A3359" t="s">
        <v>74</v>
      </c>
      <c r="B3359" s="25">
        <v>45275</v>
      </c>
      <c r="C3359" t="s">
        <v>257</v>
      </c>
      <c r="D3359" t="s">
        <v>32</v>
      </c>
      <c r="E3359" t="s">
        <v>27</v>
      </c>
      <c r="F3359" t="s">
        <v>258</v>
      </c>
      <c r="G3359" s="30">
        <v>6</v>
      </c>
      <c r="H3359" t="s">
        <v>318</v>
      </c>
      <c r="J3359" t="s">
        <v>15</v>
      </c>
      <c r="K3359" t="s">
        <v>307</v>
      </c>
      <c r="L3359" s="26">
        <v>81245200</v>
      </c>
      <c r="M3359">
        <v>190</v>
      </c>
    </row>
    <row r="3360" spans="1:13" x14ac:dyDescent="0.25">
      <c r="A3360" t="s">
        <v>30</v>
      </c>
      <c r="B3360" s="25">
        <v>45447</v>
      </c>
      <c r="C3360" t="s">
        <v>257</v>
      </c>
      <c r="D3360" t="s">
        <v>32</v>
      </c>
      <c r="E3360" t="s">
        <v>27</v>
      </c>
      <c r="G3360" s="30">
        <v>6</v>
      </c>
      <c r="H3360" t="s">
        <v>318</v>
      </c>
      <c r="J3360" t="s">
        <v>15</v>
      </c>
      <c r="K3360" t="s">
        <v>307</v>
      </c>
      <c r="L3360" s="26">
        <v>247800</v>
      </c>
      <c r="M3360">
        <v>62</v>
      </c>
    </row>
    <row r="3361" spans="1:13" x14ac:dyDescent="0.25">
      <c r="A3361" t="s">
        <v>209</v>
      </c>
      <c r="B3361" s="25">
        <v>45572</v>
      </c>
      <c r="C3361" t="s">
        <v>257</v>
      </c>
      <c r="D3361" t="s">
        <v>32</v>
      </c>
      <c r="E3361" t="s">
        <v>27</v>
      </c>
      <c r="G3361" s="30">
        <v>6</v>
      </c>
      <c r="H3361" t="s">
        <v>318</v>
      </c>
      <c r="J3361" t="s">
        <v>15</v>
      </c>
      <c r="K3361" t="s">
        <v>307</v>
      </c>
      <c r="L3361" s="26">
        <v>433000</v>
      </c>
      <c r="M3361">
        <v>11</v>
      </c>
    </row>
    <row r="3362" spans="1:13" x14ac:dyDescent="0.25">
      <c r="A3362" t="s">
        <v>217</v>
      </c>
      <c r="B3362" s="25">
        <v>45595</v>
      </c>
      <c r="C3362" t="s">
        <v>257</v>
      </c>
      <c r="D3362" t="s">
        <v>32</v>
      </c>
      <c r="E3362" t="s">
        <v>27</v>
      </c>
      <c r="G3362" s="30">
        <v>6</v>
      </c>
      <c r="H3362" t="s">
        <v>318</v>
      </c>
      <c r="J3362" t="s">
        <v>15</v>
      </c>
      <c r="K3362" t="s">
        <v>307</v>
      </c>
      <c r="L3362" s="26">
        <v>2125</v>
      </c>
      <c r="M3362">
        <v>2</v>
      </c>
    </row>
    <row r="3363" spans="1:13" x14ac:dyDescent="0.25">
      <c r="A3363" t="s">
        <v>101</v>
      </c>
      <c r="B3363" s="25">
        <v>45079</v>
      </c>
      <c r="C3363" t="s">
        <v>257</v>
      </c>
      <c r="D3363" t="s">
        <v>32</v>
      </c>
      <c r="E3363" t="s">
        <v>27</v>
      </c>
      <c r="F3363" t="s">
        <v>258</v>
      </c>
      <c r="G3363" s="30">
        <v>6</v>
      </c>
      <c r="H3363" t="s">
        <v>318</v>
      </c>
      <c r="J3363" t="s">
        <v>15</v>
      </c>
      <c r="K3363" t="s">
        <v>307</v>
      </c>
      <c r="L3363" s="26">
        <v>4920.75</v>
      </c>
      <c r="M3363">
        <v>1</v>
      </c>
    </row>
    <row r="3364" spans="1:13" x14ac:dyDescent="0.25">
      <c r="A3364" t="s">
        <v>63</v>
      </c>
      <c r="B3364" s="25">
        <v>45344</v>
      </c>
      <c r="C3364" t="s">
        <v>257</v>
      </c>
      <c r="D3364" t="s">
        <v>32</v>
      </c>
      <c r="E3364" t="s">
        <v>27</v>
      </c>
      <c r="F3364" t="s">
        <v>258</v>
      </c>
      <c r="G3364" s="30">
        <v>6</v>
      </c>
      <c r="H3364" t="s">
        <v>318</v>
      </c>
      <c r="J3364" t="s">
        <v>15</v>
      </c>
      <c r="K3364" t="s">
        <v>307</v>
      </c>
      <c r="L3364" s="26">
        <v>6230100</v>
      </c>
      <c r="M3364">
        <v>18</v>
      </c>
    </row>
    <row r="3365" spans="1:13" x14ac:dyDescent="0.25">
      <c r="A3365" t="s">
        <v>72</v>
      </c>
      <c r="B3365" s="25">
        <v>45288</v>
      </c>
      <c r="C3365" t="s">
        <v>257</v>
      </c>
      <c r="D3365" t="s">
        <v>32</v>
      </c>
      <c r="E3365" t="s">
        <v>27</v>
      </c>
      <c r="F3365" t="s">
        <v>258</v>
      </c>
      <c r="G3365" s="30">
        <v>6</v>
      </c>
      <c r="H3365" t="s">
        <v>318</v>
      </c>
      <c r="J3365" t="s">
        <v>15</v>
      </c>
      <c r="K3365" t="s">
        <v>307</v>
      </c>
      <c r="L3365" s="26">
        <v>294750</v>
      </c>
      <c r="M3365">
        <v>4</v>
      </c>
    </row>
    <row r="3366" spans="1:13" x14ac:dyDescent="0.25">
      <c r="A3366" t="s">
        <v>54</v>
      </c>
      <c r="B3366" s="25">
        <v>45401</v>
      </c>
      <c r="C3366" t="s">
        <v>257</v>
      </c>
      <c r="D3366" t="s">
        <v>32</v>
      </c>
      <c r="E3366" t="s">
        <v>27</v>
      </c>
      <c r="F3366" t="s">
        <v>258</v>
      </c>
      <c r="G3366" s="30">
        <v>6</v>
      </c>
      <c r="H3366" t="s">
        <v>318</v>
      </c>
      <c r="J3366" t="s">
        <v>15</v>
      </c>
      <c r="K3366" t="s">
        <v>307</v>
      </c>
      <c r="L3366" s="26">
        <v>44308980</v>
      </c>
      <c r="M3366">
        <v>148</v>
      </c>
    </row>
    <row r="3367" spans="1:13" x14ac:dyDescent="0.25">
      <c r="A3367" t="s">
        <v>57</v>
      </c>
      <c r="B3367" s="25">
        <v>45394</v>
      </c>
      <c r="C3367" t="s">
        <v>257</v>
      </c>
      <c r="D3367" t="s">
        <v>32</v>
      </c>
      <c r="E3367" t="s">
        <v>27</v>
      </c>
      <c r="G3367" s="30">
        <v>6</v>
      </c>
      <c r="H3367" t="s">
        <v>318</v>
      </c>
      <c r="J3367" t="s">
        <v>15</v>
      </c>
      <c r="K3367" t="s">
        <v>307</v>
      </c>
      <c r="L3367" s="26">
        <v>895350</v>
      </c>
      <c r="M3367">
        <v>81</v>
      </c>
    </row>
    <row r="3368" spans="1:13" x14ac:dyDescent="0.25">
      <c r="A3368" t="s">
        <v>54</v>
      </c>
      <c r="B3368" s="25">
        <v>45212</v>
      </c>
      <c r="C3368" t="s">
        <v>257</v>
      </c>
      <c r="D3368" t="s">
        <v>32</v>
      </c>
      <c r="E3368" t="s">
        <v>27</v>
      </c>
      <c r="G3368" s="30">
        <v>6</v>
      </c>
      <c r="H3368" t="s">
        <v>318</v>
      </c>
      <c r="J3368" t="s">
        <v>15</v>
      </c>
      <c r="K3368" t="s">
        <v>307</v>
      </c>
      <c r="L3368" s="26">
        <v>728271</v>
      </c>
      <c r="M3368">
        <v>144</v>
      </c>
    </row>
    <row r="3369" spans="1:13" x14ac:dyDescent="0.25">
      <c r="A3369" t="s">
        <v>89</v>
      </c>
      <c r="B3369" s="25">
        <v>45232</v>
      </c>
      <c r="C3369" t="s">
        <v>257</v>
      </c>
      <c r="D3369" t="s">
        <v>32</v>
      </c>
      <c r="E3369" t="s">
        <v>27</v>
      </c>
      <c r="F3369" t="s">
        <v>258</v>
      </c>
      <c r="G3369" s="30">
        <v>6</v>
      </c>
      <c r="H3369" t="s">
        <v>318</v>
      </c>
      <c r="J3369" t="s">
        <v>15</v>
      </c>
      <c r="K3369" t="s">
        <v>307</v>
      </c>
      <c r="L3369" s="26">
        <v>10012950</v>
      </c>
      <c r="M3369">
        <v>60</v>
      </c>
    </row>
    <row r="3370" spans="1:13" x14ac:dyDescent="0.25">
      <c r="A3370" t="s">
        <v>89</v>
      </c>
      <c r="B3370" s="25">
        <v>45232</v>
      </c>
      <c r="C3370" t="s">
        <v>257</v>
      </c>
      <c r="D3370" t="s">
        <v>32</v>
      </c>
      <c r="E3370" t="s">
        <v>27</v>
      </c>
      <c r="G3370" s="30">
        <v>6</v>
      </c>
      <c r="H3370" t="s">
        <v>318</v>
      </c>
      <c r="J3370" t="s">
        <v>15</v>
      </c>
      <c r="K3370" t="s">
        <v>307</v>
      </c>
      <c r="L3370" s="26">
        <v>1385775</v>
      </c>
      <c r="M3370">
        <v>71</v>
      </c>
    </row>
    <row r="3371" spans="1:13" x14ac:dyDescent="0.25">
      <c r="A3371" t="s">
        <v>217</v>
      </c>
      <c r="B3371" s="25">
        <v>45595</v>
      </c>
      <c r="C3371" t="s">
        <v>257</v>
      </c>
      <c r="D3371" t="s">
        <v>32</v>
      </c>
      <c r="E3371" t="s">
        <v>27</v>
      </c>
      <c r="F3371" t="s">
        <v>258</v>
      </c>
      <c r="G3371" s="30">
        <v>6</v>
      </c>
      <c r="H3371" t="s">
        <v>318</v>
      </c>
      <c r="J3371" t="s">
        <v>15</v>
      </c>
      <c r="K3371" t="s">
        <v>307</v>
      </c>
      <c r="L3371" s="26">
        <v>65025</v>
      </c>
      <c r="M3371">
        <v>2</v>
      </c>
    </row>
    <row r="3372" spans="1:13" x14ac:dyDescent="0.25">
      <c r="A3372" t="s">
        <v>104</v>
      </c>
      <c r="B3372" s="25">
        <v>45041</v>
      </c>
      <c r="C3372" t="s">
        <v>257</v>
      </c>
      <c r="D3372" t="s">
        <v>32</v>
      </c>
      <c r="E3372" t="s">
        <v>27</v>
      </c>
      <c r="G3372" s="30">
        <v>6</v>
      </c>
      <c r="H3372" t="s">
        <v>318</v>
      </c>
      <c r="J3372" t="s">
        <v>15</v>
      </c>
      <c r="K3372" t="s">
        <v>307</v>
      </c>
      <c r="L3372" s="26">
        <v>131060.4</v>
      </c>
      <c r="M3372">
        <v>3</v>
      </c>
    </row>
    <row r="3373" spans="1:13" x14ac:dyDescent="0.25">
      <c r="A3373" t="s">
        <v>60</v>
      </c>
      <c r="B3373" s="25">
        <v>45380</v>
      </c>
      <c r="C3373" t="s">
        <v>257</v>
      </c>
      <c r="D3373" t="s">
        <v>32</v>
      </c>
      <c r="E3373" t="s">
        <v>27</v>
      </c>
      <c r="G3373" s="30">
        <v>6</v>
      </c>
      <c r="H3373" t="s">
        <v>318</v>
      </c>
      <c r="J3373" t="s">
        <v>15</v>
      </c>
      <c r="K3373" t="s">
        <v>307</v>
      </c>
      <c r="L3373" s="26">
        <v>2627625</v>
      </c>
      <c r="M3373">
        <v>185</v>
      </c>
    </row>
    <row r="3374" spans="1:13" x14ac:dyDescent="0.25">
      <c r="A3374" t="s">
        <v>205</v>
      </c>
      <c r="B3374" s="25">
        <v>45566</v>
      </c>
      <c r="C3374" t="s">
        <v>257</v>
      </c>
      <c r="D3374" t="s">
        <v>32</v>
      </c>
      <c r="E3374" t="s">
        <v>27</v>
      </c>
      <c r="F3374" t="s">
        <v>258</v>
      </c>
      <c r="G3374" s="30">
        <v>6</v>
      </c>
      <c r="H3374" t="s">
        <v>318</v>
      </c>
      <c r="J3374" t="s">
        <v>15</v>
      </c>
      <c r="K3374" t="s">
        <v>307</v>
      </c>
      <c r="L3374" s="26">
        <v>5175790</v>
      </c>
      <c r="M3374">
        <v>118</v>
      </c>
    </row>
    <row r="3375" spans="1:13" x14ac:dyDescent="0.25">
      <c r="A3375" t="s">
        <v>172</v>
      </c>
      <c r="B3375" s="25">
        <v>45485</v>
      </c>
      <c r="C3375" t="s">
        <v>257</v>
      </c>
      <c r="D3375" t="s">
        <v>32</v>
      </c>
      <c r="E3375" t="s">
        <v>27</v>
      </c>
      <c r="F3375" t="s">
        <v>258</v>
      </c>
      <c r="G3375" s="30">
        <v>6</v>
      </c>
      <c r="H3375" t="s">
        <v>318</v>
      </c>
      <c r="J3375" t="s">
        <v>15</v>
      </c>
      <c r="K3375" t="s">
        <v>307</v>
      </c>
      <c r="L3375" s="26">
        <v>2686000</v>
      </c>
      <c r="M3375">
        <v>28</v>
      </c>
    </row>
    <row r="3376" spans="1:13" x14ac:dyDescent="0.25">
      <c r="A3376" t="s">
        <v>83</v>
      </c>
      <c r="B3376" s="25">
        <v>45252</v>
      </c>
      <c r="C3376" t="s">
        <v>257</v>
      </c>
      <c r="D3376" t="s">
        <v>32</v>
      </c>
      <c r="E3376" t="s">
        <v>27</v>
      </c>
      <c r="G3376" s="30">
        <v>6</v>
      </c>
      <c r="H3376" t="s">
        <v>318</v>
      </c>
      <c r="J3376" t="s">
        <v>15</v>
      </c>
      <c r="K3376" t="s">
        <v>307</v>
      </c>
      <c r="L3376" s="26">
        <v>3721300</v>
      </c>
      <c r="M3376">
        <v>99</v>
      </c>
    </row>
    <row r="3377" spans="1:13" x14ac:dyDescent="0.25">
      <c r="A3377" t="s">
        <v>74</v>
      </c>
      <c r="B3377" s="25">
        <v>45275</v>
      </c>
      <c r="C3377" t="s">
        <v>257</v>
      </c>
      <c r="D3377" t="s">
        <v>32</v>
      </c>
      <c r="E3377" t="s">
        <v>27</v>
      </c>
      <c r="G3377" s="30">
        <v>6</v>
      </c>
      <c r="H3377" t="s">
        <v>318</v>
      </c>
      <c r="J3377" t="s">
        <v>15</v>
      </c>
      <c r="K3377" t="s">
        <v>307</v>
      </c>
      <c r="L3377" s="26">
        <v>4767900</v>
      </c>
      <c r="M3377">
        <v>159</v>
      </c>
    </row>
    <row r="3378" spans="1:13" x14ac:dyDescent="0.25">
      <c r="A3378" t="s">
        <v>77</v>
      </c>
      <c r="B3378" s="25">
        <v>45267</v>
      </c>
      <c r="C3378" t="s">
        <v>257</v>
      </c>
      <c r="D3378" t="s">
        <v>32</v>
      </c>
      <c r="E3378" t="s">
        <v>27</v>
      </c>
      <c r="F3378" t="s">
        <v>258</v>
      </c>
      <c r="G3378" s="30">
        <v>6</v>
      </c>
      <c r="H3378" t="s">
        <v>318</v>
      </c>
      <c r="J3378" t="s">
        <v>15</v>
      </c>
      <c r="K3378" t="s">
        <v>307</v>
      </c>
      <c r="L3378" s="26">
        <v>534800</v>
      </c>
      <c r="M3378">
        <v>13</v>
      </c>
    </row>
    <row r="3379" spans="1:13" x14ac:dyDescent="0.25">
      <c r="A3379" t="s">
        <v>175</v>
      </c>
      <c r="B3379" s="25">
        <v>45503</v>
      </c>
      <c r="C3379" t="s">
        <v>257</v>
      </c>
      <c r="D3379" t="s">
        <v>32</v>
      </c>
      <c r="E3379" t="s">
        <v>27</v>
      </c>
      <c r="G3379" s="30">
        <v>6</v>
      </c>
      <c r="H3379" t="s">
        <v>318</v>
      </c>
      <c r="J3379" t="s">
        <v>15</v>
      </c>
      <c r="K3379" t="s">
        <v>307</v>
      </c>
      <c r="L3379" s="26">
        <v>388</v>
      </c>
      <c r="M3379">
        <v>1</v>
      </c>
    </row>
    <row r="3380" spans="1:13" x14ac:dyDescent="0.25">
      <c r="A3380" t="s">
        <v>69</v>
      </c>
      <c r="B3380" s="25">
        <v>45328</v>
      </c>
      <c r="C3380" t="s">
        <v>257</v>
      </c>
      <c r="D3380" t="s">
        <v>32</v>
      </c>
      <c r="E3380" t="s">
        <v>27</v>
      </c>
      <c r="F3380" t="s">
        <v>258</v>
      </c>
      <c r="G3380" s="30">
        <v>6</v>
      </c>
      <c r="H3380" t="s">
        <v>318</v>
      </c>
      <c r="J3380" t="s">
        <v>15</v>
      </c>
      <c r="K3380" t="s">
        <v>307</v>
      </c>
      <c r="L3380" s="26">
        <v>19024880</v>
      </c>
      <c r="M3380">
        <v>67</v>
      </c>
    </row>
    <row r="3381" spans="1:13" x14ac:dyDescent="0.25">
      <c r="A3381" t="s">
        <v>63</v>
      </c>
      <c r="B3381" s="25">
        <v>45344</v>
      </c>
      <c r="C3381" t="s">
        <v>257</v>
      </c>
      <c r="D3381" t="s">
        <v>32</v>
      </c>
      <c r="E3381" t="s">
        <v>27</v>
      </c>
      <c r="G3381" s="30">
        <v>6</v>
      </c>
      <c r="H3381" t="s">
        <v>318</v>
      </c>
      <c r="J3381" t="s">
        <v>15</v>
      </c>
      <c r="K3381" t="s">
        <v>307</v>
      </c>
      <c r="L3381" s="26">
        <v>1058300</v>
      </c>
      <c r="M3381">
        <v>21</v>
      </c>
    </row>
    <row r="3382" spans="1:13" x14ac:dyDescent="0.25">
      <c r="A3382" t="s">
        <v>205</v>
      </c>
      <c r="B3382" s="25">
        <v>45566</v>
      </c>
      <c r="C3382" t="s">
        <v>257</v>
      </c>
      <c r="D3382" t="s">
        <v>32</v>
      </c>
      <c r="E3382" t="s">
        <v>27</v>
      </c>
      <c r="G3382" s="30">
        <v>6</v>
      </c>
      <c r="H3382" t="s">
        <v>318</v>
      </c>
      <c r="J3382" t="s">
        <v>15</v>
      </c>
      <c r="K3382" t="s">
        <v>307</v>
      </c>
      <c r="L3382" s="26">
        <v>166155</v>
      </c>
      <c r="M3382">
        <v>79</v>
      </c>
    </row>
    <row r="3383" spans="1:13" x14ac:dyDescent="0.25">
      <c r="A3383" t="s">
        <v>30</v>
      </c>
      <c r="B3383" s="25">
        <v>45447</v>
      </c>
      <c r="C3383" t="s">
        <v>257</v>
      </c>
      <c r="D3383" t="s">
        <v>32</v>
      </c>
      <c r="E3383" t="s">
        <v>27</v>
      </c>
      <c r="F3383" t="s">
        <v>258</v>
      </c>
      <c r="G3383" s="30">
        <v>6</v>
      </c>
      <c r="H3383" t="s">
        <v>318</v>
      </c>
      <c r="J3383" t="s">
        <v>15</v>
      </c>
      <c r="K3383" t="s">
        <v>307</v>
      </c>
      <c r="L3383" s="26">
        <v>4303800</v>
      </c>
      <c r="M3383">
        <v>74</v>
      </c>
    </row>
    <row r="3384" spans="1:13" x14ac:dyDescent="0.25">
      <c r="A3384" t="s">
        <v>80</v>
      </c>
      <c r="B3384" s="25">
        <v>45260</v>
      </c>
      <c r="C3384" t="s">
        <v>257</v>
      </c>
      <c r="D3384" t="s">
        <v>32</v>
      </c>
      <c r="E3384" t="s">
        <v>27</v>
      </c>
      <c r="F3384" t="s">
        <v>258</v>
      </c>
      <c r="G3384" s="30">
        <v>6</v>
      </c>
      <c r="H3384" t="s">
        <v>318</v>
      </c>
      <c r="J3384" t="s">
        <v>15</v>
      </c>
      <c r="K3384" t="s">
        <v>307</v>
      </c>
      <c r="L3384" s="26">
        <v>19327500</v>
      </c>
      <c r="M3384">
        <v>29</v>
      </c>
    </row>
    <row r="3385" spans="1:13" x14ac:dyDescent="0.25">
      <c r="A3385" t="s">
        <v>164</v>
      </c>
      <c r="B3385" s="25">
        <v>45478</v>
      </c>
      <c r="C3385" t="s">
        <v>257</v>
      </c>
      <c r="D3385" t="s">
        <v>32</v>
      </c>
      <c r="E3385" t="s">
        <v>27</v>
      </c>
      <c r="G3385" s="30">
        <v>6</v>
      </c>
      <c r="H3385" t="s">
        <v>318</v>
      </c>
      <c r="J3385" t="s">
        <v>15</v>
      </c>
      <c r="K3385" t="s">
        <v>307</v>
      </c>
      <c r="L3385" s="26">
        <v>446200</v>
      </c>
      <c r="M3385">
        <v>119</v>
      </c>
    </row>
    <row r="3386" spans="1:13" x14ac:dyDescent="0.25">
      <c r="A3386" t="s">
        <v>83</v>
      </c>
      <c r="B3386" s="25">
        <v>45468</v>
      </c>
      <c r="C3386" t="s">
        <v>257</v>
      </c>
      <c r="D3386" t="s">
        <v>32</v>
      </c>
      <c r="E3386" t="s">
        <v>27</v>
      </c>
      <c r="G3386" s="30">
        <v>6</v>
      </c>
      <c r="H3386" t="s">
        <v>318</v>
      </c>
      <c r="J3386" t="s">
        <v>15</v>
      </c>
      <c r="K3386" t="s">
        <v>307</v>
      </c>
      <c r="L3386" s="26">
        <v>221940</v>
      </c>
      <c r="M3386">
        <v>22</v>
      </c>
    </row>
    <row r="3387" spans="1:13" x14ac:dyDescent="0.25">
      <c r="A3387" t="s">
        <v>66</v>
      </c>
      <c r="B3387" s="25">
        <v>45335</v>
      </c>
      <c r="C3387" t="s">
        <v>257</v>
      </c>
      <c r="D3387" t="s">
        <v>32</v>
      </c>
      <c r="E3387" t="s">
        <v>27</v>
      </c>
      <c r="G3387" s="30">
        <v>6</v>
      </c>
      <c r="H3387" t="s">
        <v>318</v>
      </c>
      <c r="J3387" t="s">
        <v>15</v>
      </c>
      <c r="K3387" t="s">
        <v>307</v>
      </c>
      <c r="L3387" s="26">
        <v>1201500</v>
      </c>
      <c r="M3387">
        <v>138</v>
      </c>
    </row>
    <row r="3388" spans="1:13" x14ac:dyDescent="0.25">
      <c r="A3388" t="s">
        <v>104</v>
      </c>
      <c r="B3388" s="25">
        <v>45041</v>
      </c>
      <c r="C3388" t="s">
        <v>257</v>
      </c>
      <c r="D3388" t="s">
        <v>32</v>
      </c>
      <c r="E3388" t="s">
        <v>27</v>
      </c>
      <c r="F3388" t="s">
        <v>258</v>
      </c>
      <c r="G3388" s="30">
        <v>6</v>
      </c>
      <c r="H3388" t="s">
        <v>318</v>
      </c>
      <c r="J3388" t="s">
        <v>15</v>
      </c>
      <c r="K3388" t="s">
        <v>307</v>
      </c>
      <c r="L3388" s="26">
        <v>154125.6</v>
      </c>
      <c r="M3388">
        <v>6</v>
      </c>
    </row>
    <row r="3389" spans="1:13" x14ac:dyDescent="0.25">
      <c r="A3389" t="s">
        <v>66</v>
      </c>
      <c r="B3389" s="25">
        <v>45335</v>
      </c>
      <c r="C3389" t="s">
        <v>257</v>
      </c>
      <c r="D3389" t="s">
        <v>32</v>
      </c>
      <c r="E3389" t="s">
        <v>27</v>
      </c>
      <c r="F3389" t="s">
        <v>258</v>
      </c>
      <c r="G3389" s="30">
        <v>6</v>
      </c>
      <c r="H3389" t="s">
        <v>318</v>
      </c>
      <c r="J3389" t="s">
        <v>15</v>
      </c>
      <c r="K3389" t="s">
        <v>307</v>
      </c>
      <c r="L3389" s="26">
        <v>4653000</v>
      </c>
      <c r="M3389">
        <v>226</v>
      </c>
    </row>
    <row r="3390" spans="1:13" x14ac:dyDescent="0.25">
      <c r="A3390" t="s">
        <v>209</v>
      </c>
      <c r="B3390" s="25">
        <v>45572</v>
      </c>
      <c r="C3390" t="s">
        <v>257</v>
      </c>
      <c r="D3390" t="s">
        <v>32</v>
      </c>
      <c r="E3390" t="s">
        <v>27</v>
      </c>
      <c r="F3390" t="s">
        <v>258</v>
      </c>
      <c r="G3390" s="30">
        <v>6</v>
      </c>
      <c r="H3390" t="s">
        <v>318</v>
      </c>
      <c r="J3390" t="s">
        <v>15</v>
      </c>
      <c r="K3390" t="s">
        <v>307</v>
      </c>
      <c r="L3390" s="26">
        <v>884000</v>
      </c>
      <c r="M3390">
        <v>10</v>
      </c>
    </row>
    <row r="3391" spans="1:13" x14ac:dyDescent="0.25">
      <c r="A3391" t="s">
        <v>50</v>
      </c>
      <c r="B3391" s="25">
        <v>45408</v>
      </c>
      <c r="C3391" t="s">
        <v>257</v>
      </c>
      <c r="D3391" t="s">
        <v>32</v>
      </c>
      <c r="E3391" t="s">
        <v>27</v>
      </c>
      <c r="F3391" t="s">
        <v>258</v>
      </c>
      <c r="G3391" s="30">
        <v>6</v>
      </c>
      <c r="H3391" t="s">
        <v>318</v>
      </c>
      <c r="J3391" t="s">
        <v>15</v>
      </c>
      <c r="K3391" t="s">
        <v>307</v>
      </c>
      <c r="L3391" s="26">
        <v>31525000</v>
      </c>
      <c r="M3391">
        <v>343</v>
      </c>
    </row>
    <row r="3392" spans="1:13" x14ac:dyDescent="0.25">
      <c r="A3392" t="s">
        <v>86</v>
      </c>
      <c r="B3392" s="25">
        <v>45251</v>
      </c>
      <c r="C3392" t="s">
        <v>257</v>
      </c>
      <c r="D3392" t="s">
        <v>32</v>
      </c>
      <c r="E3392" t="s">
        <v>27</v>
      </c>
      <c r="G3392" s="30">
        <v>6</v>
      </c>
      <c r="H3392" t="s">
        <v>318</v>
      </c>
      <c r="J3392" t="s">
        <v>15</v>
      </c>
      <c r="K3392" t="s">
        <v>307</v>
      </c>
      <c r="L3392" s="26">
        <v>632250</v>
      </c>
      <c r="M3392">
        <v>23</v>
      </c>
    </row>
    <row r="3393" spans="1:13" x14ac:dyDescent="0.25">
      <c r="A3393" t="s">
        <v>164</v>
      </c>
      <c r="B3393" s="25">
        <v>45478</v>
      </c>
      <c r="C3393" t="s">
        <v>257</v>
      </c>
      <c r="D3393" t="s">
        <v>32</v>
      </c>
      <c r="E3393" t="s">
        <v>27</v>
      </c>
      <c r="F3393" t="s">
        <v>258</v>
      </c>
      <c r="G3393" s="30">
        <v>6.1</v>
      </c>
      <c r="H3393" t="s">
        <v>318</v>
      </c>
      <c r="I3393">
        <v>6.1</v>
      </c>
      <c r="J3393" t="s">
        <v>228</v>
      </c>
      <c r="K3393" t="s">
        <v>314</v>
      </c>
      <c r="L3393" s="26">
        <v>1519600</v>
      </c>
      <c r="M3393">
        <v>1</v>
      </c>
    </row>
    <row r="3394" spans="1:13" x14ac:dyDescent="0.25">
      <c r="A3394" t="s">
        <v>172</v>
      </c>
      <c r="B3394" s="25">
        <v>45485</v>
      </c>
      <c r="C3394" t="s">
        <v>257</v>
      </c>
      <c r="D3394" t="s">
        <v>32</v>
      </c>
      <c r="E3394" t="s">
        <v>27</v>
      </c>
      <c r="F3394" t="s">
        <v>258</v>
      </c>
      <c r="G3394" s="30">
        <v>6.1</v>
      </c>
      <c r="H3394" t="s">
        <v>318</v>
      </c>
      <c r="I3394">
        <v>6.1</v>
      </c>
      <c r="J3394" t="s">
        <v>228</v>
      </c>
      <c r="K3394" t="s">
        <v>314</v>
      </c>
      <c r="L3394" s="26">
        <v>5279600</v>
      </c>
      <c r="M3394">
        <v>1</v>
      </c>
    </row>
    <row r="3395" spans="1:13" x14ac:dyDescent="0.25">
      <c r="A3395" t="s">
        <v>54</v>
      </c>
      <c r="B3395" s="25">
        <v>45401</v>
      </c>
      <c r="C3395" t="s">
        <v>257</v>
      </c>
      <c r="D3395" t="s">
        <v>32</v>
      </c>
      <c r="E3395" t="s">
        <v>27</v>
      </c>
      <c r="F3395" t="s">
        <v>258</v>
      </c>
      <c r="G3395" s="30">
        <v>6.1</v>
      </c>
      <c r="H3395" t="s">
        <v>318</v>
      </c>
      <c r="J3395" t="s">
        <v>15</v>
      </c>
      <c r="K3395" t="s">
        <v>307</v>
      </c>
      <c r="L3395" s="26">
        <v>23628015</v>
      </c>
      <c r="M3395">
        <v>102</v>
      </c>
    </row>
    <row r="3396" spans="1:13" x14ac:dyDescent="0.25">
      <c r="A3396" t="s">
        <v>30</v>
      </c>
      <c r="B3396" s="25">
        <v>45447</v>
      </c>
      <c r="C3396" t="s">
        <v>257</v>
      </c>
      <c r="D3396" t="s">
        <v>32</v>
      </c>
      <c r="E3396" t="s">
        <v>27</v>
      </c>
      <c r="F3396" t="s">
        <v>258</v>
      </c>
      <c r="G3396" s="30">
        <v>6.1</v>
      </c>
      <c r="H3396" t="s">
        <v>318</v>
      </c>
      <c r="J3396" t="s">
        <v>15</v>
      </c>
      <c r="K3396" t="s">
        <v>307</v>
      </c>
      <c r="L3396" s="26">
        <v>3195600</v>
      </c>
      <c r="M3396">
        <v>73</v>
      </c>
    </row>
    <row r="3397" spans="1:13" x14ac:dyDescent="0.25">
      <c r="A3397" t="s">
        <v>92</v>
      </c>
      <c r="B3397" s="25">
        <v>45198</v>
      </c>
      <c r="C3397" t="s">
        <v>257</v>
      </c>
      <c r="D3397" t="s">
        <v>32</v>
      </c>
      <c r="E3397" t="s">
        <v>27</v>
      </c>
      <c r="F3397" t="s">
        <v>258</v>
      </c>
      <c r="G3397" s="30">
        <v>6.1</v>
      </c>
      <c r="H3397" t="s">
        <v>318</v>
      </c>
      <c r="J3397" t="s">
        <v>15</v>
      </c>
      <c r="K3397" t="s">
        <v>307</v>
      </c>
      <c r="L3397" s="26">
        <v>37027897.200000003</v>
      </c>
      <c r="M3397">
        <v>65</v>
      </c>
    </row>
    <row r="3398" spans="1:13" x14ac:dyDescent="0.25">
      <c r="A3398" t="s">
        <v>77</v>
      </c>
      <c r="B3398" s="25">
        <v>45267</v>
      </c>
      <c r="C3398" t="s">
        <v>257</v>
      </c>
      <c r="D3398" t="s">
        <v>32</v>
      </c>
      <c r="E3398" t="s">
        <v>27</v>
      </c>
      <c r="F3398" t="s">
        <v>258</v>
      </c>
      <c r="G3398" s="30">
        <v>6.1</v>
      </c>
      <c r="H3398" t="s">
        <v>318</v>
      </c>
      <c r="J3398" t="s">
        <v>15</v>
      </c>
      <c r="K3398" t="s">
        <v>307</v>
      </c>
      <c r="L3398" s="26">
        <v>2066400</v>
      </c>
      <c r="M3398">
        <v>11</v>
      </c>
    </row>
    <row r="3399" spans="1:13" x14ac:dyDescent="0.25">
      <c r="A3399" t="s">
        <v>217</v>
      </c>
      <c r="B3399" s="25">
        <v>45595</v>
      </c>
      <c r="C3399" t="s">
        <v>257</v>
      </c>
      <c r="D3399" t="s">
        <v>32</v>
      </c>
      <c r="E3399" t="s">
        <v>27</v>
      </c>
      <c r="F3399" t="s">
        <v>258</v>
      </c>
      <c r="G3399" s="30">
        <v>6.1</v>
      </c>
      <c r="H3399" t="s">
        <v>318</v>
      </c>
      <c r="J3399" t="s">
        <v>15</v>
      </c>
      <c r="K3399" t="s">
        <v>307</v>
      </c>
      <c r="L3399" s="26">
        <v>54825</v>
      </c>
      <c r="M3399">
        <v>2</v>
      </c>
    </row>
    <row r="3400" spans="1:13" x14ac:dyDescent="0.25">
      <c r="A3400" t="s">
        <v>164</v>
      </c>
      <c r="B3400" s="25">
        <v>45478</v>
      </c>
      <c r="C3400" t="s">
        <v>257</v>
      </c>
      <c r="D3400" t="s">
        <v>32</v>
      </c>
      <c r="E3400" t="s">
        <v>27</v>
      </c>
      <c r="G3400" s="30">
        <v>6.1</v>
      </c>
      <c r="H3400" t="s">
        <v>318</v>
      </c>
      <c r="J3400" t="s">
        <v>15</v>
      </c>
      <c r="K3400" t="s">
        <v>307</v>
      </c>
      <c r="L3400" s="26">
        <v>816800</v>
      </c>
      <c r="M3400">
        <v>146</v>
      </c>
    </row>
    <row r="3401" spans="1:13" x14ac:dyDescent="0.25">
      <c r="A3401" t="s">
        <v>80</v>
      </c>
      <c r="B3401" s="25">
        <v>45260</v>
      </c>
      <c r="C3401" t="s">
        <v>257</v>
      </c>
      <c r="D3401" t="s">
        <v>32</v>
      </c>
      <c r="E3401" t="s">
        <v>27</v>
      </c>
      <c r="G3401" s="30">
        <v>6.1</v>
      </c>
      <c r="H3401" t="s">
        <v>318</v>
      </c>
      <c r="J3401" t="s">
        <v>15</v>
      </c>
      <c r="K3401" t="s">
        <v>307</v>
      </c>
      <c r="L3401" s="26">
        <v>678600</v>
      </c>
      <c r="M3401">
        <v>21</v>
      </c>
    </row>
    <row r="3402" spans="1:13" x14ac:dyDescent="0.25">
      <c r="A3402" t="s">
        <v>217</v>
      </c>
      <c r="B3402" s="25">
        <v>45595</v>
      </c>
      <c r="C3402" t="s">
        <v>257</v>
      </c>
      <c r="D3402" t="s">
        <v>32</v>
      </c>
      <c r="E3402" t="s">
        <v>27</v>
      </c>
      <c r="G3402" s="30">
        <v>6.1</v>
      </c>
      <c r="H3402" t="s">
        <v>318</v>
      </c>
      <c r="J3402" t="s">
        <v>15</v>
      </c>
      <c r="K3402" t="s">
        <v>307</v>
      </c>
      <c r="L3402" s="26">
        <v>4675</v>
      </c>
      <c r="M3402">
        <v>4</v>
      </c>
    </row>
    <row r="3403" spans="1:13" x14ac:dyDescent="0.25">
      <c r="A3403" t="s">
        <v>54</v>
      </c>
      <c r="B3403" s="25">
        <v>45212</v>
      </c>
      <c r="C3403" t="s">
        <v>257</v>
      </c>
      <c r="D3403" t="s">
        <v>32</v>
      </c>
      <c r="E3403" t="s">
        <v>27</v>
      </c>
      <c r="G3403" s="30">
        <v>6.1</v>
      </c>
      <c r="H3403" t="s">
        <v>318</v>
      </c>
      <c r="J3403" t="s">
        <v>15</v>
      </c>
      <c r="K3403" t="s">
        <v>307</v>
      </c>
      <c r="L3403" s="26">
        <v>1041957</v>
      </c>
      <c r="M3403">
        <v>156</v>
      </c>
    </row>
    <row r="3404" spans="1:13" x14ac:dyDescent="0.25">
      <c r="A3404" t="s">
        <v>209</v>
      </c>
      <c r="B3404" s="25">
        <v>45572</v>
      </c>
      <c r="C3404" t="s">
        <v>257</v>
      </c>
      <c r="D3404" t="s">
        <v>32</v>
      </c>
      <c r="E3404" t="s">
        <v>27</v>
      </c>
      <c r="G3404" s="30">
        <v>6.1</v>
      </c>
      <c r="H3404" t="s">
        <v>318</v>
      </c>
      <c r="J3404" t="s">
        <v>15</v>
      </c>
      <c r="K3404" t="s">
        <v>307</v>
      </c>
      <c r="L3404" s="26">
        <v>302305</v>
      </c>
      <c r="M3404">
        <v>13</v>
      </c>
    </row>
    <row r="3405" spans="1:13" x14ac:dyDescent="0.25">
      <c r="A3405" t="s">
        <v>72</v>
      </c>
      <c r="B3405" s="25">
        <v>45288</v>
      </c>
      <c r="C3405" t="s">
        <v>257</v>
      </c>
      <c r="D3405" t="s">
        <v>32</v>
      </c>
      <c r="E3405" t="s">
        <v>27</v>
      </c>
      <c r="G3405" s="30">
        <v>6.1</v>
      </c>
      <c r="H3405" t="s">
        <v>318</v>
      </c>
      <c r="J3405" t="s">
        <v>15</v>
      </c>
      <c r="K3405" t="s">
        <v>307</v>
      </c>
      <c r="L3405" s="26">
        <v>41500</v>
      </c>
      <c r="M3405">
        <v>2</v>
      </c>
    </row>
    <row r="3406" spans="1:13" x14ac:dyDescent="0.25">
      <c r="A3406" t="s">
        <v>74</v>
      </c>
      <c r="B3406" s="25">
        <v>45275</v>
      </c>
      <c r="C3406" t="s">
        <v>257</v>
      </c>
      <c r="D3406" t="s">
        <v>32</v>
      </c>
      <c r="E3406" t="s">
        <v>27</v>
      </c>
      <c r="F3406" t="s">
        <v>258</v>
      </c>
      <c r="G3406" s="30">
        <v>6.1</v>
      </c>
      <c r="H3406" t="s">
        <v>318</v>
      </c>
      <c r="J3406" t="s">
        <v>15</v>
      </c>
      <c r="K3406" t="s">
        <v>307</v>
      </c>
      <c r="L3406" s="26">
        <v>30461200</v>
      </c>
      <c r="M3406">
        <v>144</v>
      </c>
    </row>
    <row r="3407" spans="1:13" x14ac:dyDescent="0.25">
      <c r="A3407" t="s">
        <v>50</v>
      </c>
      <c r="B3407" s="25">
        <v>45408</v>
      </c>
      <c r="C3407" t="s">
        <v>257</v>
      </c>
      <c r="D3407" t="s">
        <v>32</v>
      </c>
      <c r="E3407" t="s">
        <v>27</v>
      </c>
      <c r="F3407" t="s">
        <v>258</v>
      </c>
      <c r="G3407" s="30">
        <v>6.1</v>
      </c>
      <c r="H3407" t="s">
        <v>318</v>
      </c>
      <c r="J3407" t="s">
        <v>15</v>
      </c>
      <c r="K3407" t="s">
        <v>307</v>
      </c>
      <c r="L3407" s="26">
        <v>26860000</v>
      </c>
      <c r="M3407">
        <v>275</v>
      </c>
    </row>
    <row r="3408" spans="1:13" x14ac:dyDescent="0.25">
      <c r="A3408" t="s">
        <v>211</v>
      </c>
      <c r="B3408" s="25">
        <v>45582</v>
      </c>
      <c r="C3408" t="s">
        <v>257</v>
      </c>
      <c r="D3408" t="s">
        <v>32</v>
      </c>
      <c r="E3408" t="s">
        <v>27</v>
      </c>
      <c r="F3408" t="s">
        <v>258</v>
      </c>
      <c r="G3408" s="30">
        <v>6.1</v>
      </c>
      <c r="H3408" t="s">
        <v>318</v>
      </c>
      <c r="J3408" t="s">
        <v>15</v>
      </c>
      <c r="K3408" t="s">
        <v>307</v>
      </c>
      <c r="L3408" s="26">
        <v>9338000</v>
      </c>
      <c r="M3408">
        <v>145</v>
      </c>
    </row>
    <row r="3409" spans="1:13" x14ac:dyDescent="0.25">
      <c r="A3409" t="s">
        <v>66</v>
      </c>
      <c r="B3409" s="25">
        <v>45335</v>
      </c>
      <c r="C3409" t="s">
        <v>257</v>
      </c>
      <c r="D3409" t="s">
        <v>32</v>
      </c>
      <c r="E3409" t="s">
        <v>27</v>
      </c>
      <c r="F3409" t="s">
        <v>258</v>
      </c>
      <c r="G3409" s="30">
        <v>6.1</v>
      </c>
      <c r="H3409" t="s">
        <v>318</v>
      </c>
      <c r="J3409" t="s">
        <v>15</v>
      </c>
      <c r="K3409" t="s">
        <v>307</v>
      </c>
      <c r="L3409" s="26">
        <v>7668000</v>
      </c>
      <c r="M3409">
        <v>243</v>
      </c>
    </row>
    <row r="3410" spans="1:13" x14ac:dyDescent="0.25">
      <c r="A3410" t="s">
        <v>77</v>
      </c>
      <c r="B3410" s="25">
        <v>45267</v>
      </c>
      <c r="C3410" t="s">
        <v>257</v>
      </c>
      <c r="D3410" t="s">
        <v>32</v>
      </c>
      <c r="E3410" t="s">
        <v>27</v>
      </c>
      <c r="G3410" s="30">
        <v>6.1</v>
      </c>
      <c r="H3410" t="s">
        <v>318</v>
      </c>
      <c r="J3410" t="s">
        <v>15</v>
      </c>
      <c r="K3410" t="s">
        <v>307</v>
      </c>
      <c r="L3410" s="26">
        <v>1456000</v>
      </c>
      <c r="M3410">
        <v>15</v>
      </c>
    </row>
    <row r="3411" spans="1:13" x14ac:dyDescent="0.25">
      <c r="A3411" t="s">
        <v>50</v>
      </c>
      <c r="B3411" s="25">
        <v>45408</v>
      </c>
      <c r="C3411" t="s">
        <v>257</v>
      </c>
      <c r="D3411" t="s">
        <v>32</v>
      </c>
      <c r="E3411" t="s">
        <v>27</v>
      </c>
      <c r="G3411" s="30">
        <v>6.1</v>
      </c>
      <c r="H3411" t="s">
        <v>318</v>
      </c>
      <c r="J3411" t="s">
        <v>15</v>
      </c>
      <c r="K3411" t="s">
        <v>307</v>
      </c>
      <c r="L3411" s="26">
        <v>1172500</v>
      </c>
      <c r="M3411">
        <v>215</v>
      </c>
    </row>
    <row r="3412" spans="1:13" x14ac:dyDescent="0.25">
      <c r="A3412" t="s">
        <v>66</v>
      </c>
      <c r="B3412" s="25">
        <v>45335</v>
      </c>
      <c r="C3412" t="s">
        <v>257</v>
      </c>
      <c r="D3412" t="s">
        <v>32</v>
      </c>
      <c r="E3412" t="s">
        <v>27</v>
      </c>
      <c r="G3412" s="30">
        <v>6.1</v>
      </c>
      <c r="H3412" t="s">
        <v>318</v>
      </c>
      <c r="J3412" t="s">
        <v>15</v>
      </c>
      <c r="K3412" t="s">
        <v>307</v>
      </c>
      <c r="L3412" s="26">
        <v>1570500</v>
      </c>
      <c r="M3412">
        <v>176</v>
      </c>
    </row>
    <row r="3413" spans="1:13" x14ac:dyDescent="0.25">
      <c r="A3413" t="s">
        <v>83</v>
      </c>
      <c r="B3413" s="25">
        <v>45468</v>
      </c>
      <c r="C3413" t="s">
        <v>257</v>
      </c>
      <c r="D3413" t="s">
        <v>32</v>
      </c>
      <c r="E3413" t="s">
        <v>27</v>
      </c>
      <c r="G3413" s="30">
        <v>6.1</v>
      </c>
      <c r="H3413" t="s">
        <v>318</v>
      </c>
      <c r="J3413" t="s">
        <v>15</v>
      </c>
      <c r="K3413" t="s">
        <v>307</v>
      </c>
      <c r="L3413" s="26">
        <v>268110</v>
      </c>
      <c r="M3413">
        <v>35</v>
      </c>
    </row>
    <row r="3414" spans="1:13" x14ac:dyDescent="0.25">
      <c r="A3414" t="s">
        <v>69</v>
      </c>
      <c r="B3414" s="25">
        <v>45328</v>
      </c>
      <c r="C3414" t="s">
        <v>257</v>
      </c>
      <c r="D3414" t="s">
        <v>32</v>
      </c>
      <c r="E3414" t="s">
        <v>27</v>
      </c>
      <c r="F3414" t="s">
        <v>258</v>
      </c>
      <c r="G3414" s="30">
        <v>6.1</v>
      </c>
      <c r="H3414" t="s">
        <v>318</v>
      </c>
      <c r="J3414" t="s">
        <v>15</v>
      </c>
      <c r="K3414" t="s">
        <v>307</v>
      </c>
      <c r="L3414" s="26">
        <v>5701475</v>
      </c>
      <c r="M3414">
        <v>82</v>
      </c>
    </row>
    <row r="3415" spans="1:13" x14ac:dyDescent="0.25">
      <c r="A3415" t="s">
        <v>69</v>
      </c>
      <c r="B3415" s="25">
        <v>45328</v>
      </c>
      <c r="C3415" t="s">
        <v>257</v>
      </c>
      <c r="D3415" t="s">
        <v>32</v>
      </c>
      <c r="E3415" t="s">
        <v>27</v>
      </c>
      <c r="G3415" s="30">
        <v>6.1</v>
      </c>
      <c r="H3415" t="s">
        <v>318</v>
      </c>
      <c r="J3415" t="s">
        <v>15</v>
      </c>
      <c r="K3415" t="s">
        <v>307</v>
      </c>
      <c r="L3415" s="26">
        <v>876090</v>
      </c>
      <c r="M3415">
        <v>81</v>
      </c>
    </row>
    <row r="3416" spans="1:13" x14ac:dyDescent="0.25">
      <c r="A3416" t="s">
        <v>175</v>
      </c>
      <c r="B3416" s="25">
        <v>45503</v>
      </c>
      <c r="C3416" t="s">
        <v>257</v>
      </c>
      <c r="D3416" t="s">
        <v>32</v>
      </c>
      <c r="E3416" t="s">
        <v>27</v>
      </c>
      <c r="F3416" t="s">
        <v>258</v>
      </c>
      <c r="G3416" s="30">
        <v>6.1</v>
      </c>
      <c r="H3416" t="s">
        <v>318</v>
      </c>
      <c r="J3416" t="s">
        <v>15</v>
      </c>
      <c r="K3416" t="s">
        <v>307</v>
      </c>
      <c r="L3416" s="26">
        <v>5003357</v>
      </c>
      <c r="M3416">
        <v>3</v>
      </c>
    </row>
    <row r="3417" spans="1:13" x14ac:dyDescent="0.25">
      <c r="A3417" t="s">
        <v>205</v>
      </c>
      <c r="B3417" s="25">
        <v>45566</v>
      </c>
      <c r="C3417" t="s">
        <v>257</v>
      </c>
      <c r="D3417" t="s">
        <v>32</v>
      </c>
      <c r="E3417" t="s">
        <v>27</v>
      </c>
      <c r="F3417" t="s">
        <v>258</v>
      </c>
      <c r="G3417" s="30">
        <v>6.1</v>
      </c>
      <c r="H3417" t="s">
        <v>318</v>
      </c>
      <c r="J3417" t="s">
        <v>15</v>
      </c>
      <c r="K3417" t="s">
        <v>307</v>
      </c>
      <c r="L3417" s="26">
        <v>9837820</v>
      </c>
      <c r="M3417">
        <v>134</v>
      </c>
    </row>
    <row r="3418" spans="1:13" x14ac:dyDescent="0.25">
      <c r="A3418" t="s">
        <v>89</v>
      </c>
      <c r="B3418" s="25">
        <v>45232</v>
      </c>
      <c r="C3418" t="s">
        <v>257</v>
      </c>
      <c r="D3418" t="s">
        <v>32</v>
      </c>
      <c r="E3418" t="s">
        <v>27</v>
      </c>
      <c r="F3418" t="s">
        <v>258</v>
      </c>
      <c r="G3418" s="30">
        <v>6.1</v>
      </c>
      <c r="H3418" t="s">
        <v>318</v>
      </c>
      <c r="J3418" t="s">
        <v>15</v>
      </c>
      <c r="K3418" t="s">
        <v>307</v>
      </c>
      <c r="L3418" s="26">
        <v>27040500</v>
      </c>
      <c r="M3418">
        <v>87</v>
      </c>
    </row>
    <row r="3419" spans="1:13" x14ac:dyDescent="0.25">
      <c r="A3419" t="s">
        <v>63</v>
      </c>
      <c r="B3419" s="25">
        <v>45344</v>
      </c>
      <c r="C3419" t="s">
        <v>257</v>
      </c>
      <c r="D3419" t="s">
        <v>32</v>
      </c>
      <c r="E3419" t="s">
        <v>27</v>
      </c>
      <c r="F3419" t="s">
        <v>258</v>
      </c>
      <c r="G3419" s="30">
        <v>6.1</v>
      </c>
      <c r="H3419" t="s">
        <v>318</v>
      </c>
      <c r="J3419" t="s">
        <v>15</v>
      </c>
      <c r="K3419" t="s">
        <v>307</v>
      </c>
      <c r="L3419" s="26">
        <v>33809550</v>
      </c>
      <c r="M3419">
        <v>33</v>
      </c>
    </row>
    <row r="3420" spans="1:13" x14ac:dyDescent="0.25">
      <c r="A3420" t="s">
        <v>164</v>
      </c>
      <c r="B3420" s="25">
        <v>45478</v>
      </c>
      <c r="C3420" t="s">
        <v>257</v>
      </c>
      <c r="D3420" t="s">
        <v>32</v>
      </c>
      <c r="E3420" t="s">
        <v>27</v>
      </c>
      <c r="F3420" t="s">
        <v>258</v>
      </c>
      <c r="G3420" s="30">
        <v>6.1</v>
      </c>
      <c r="H3420" t="s">
        <v>318</v>
      </c>
      <c r="J3420" t="s">
        <v>15</v>
      </c>
      <c r="K3420" t="s">
        <v>307</v>
      </c>
      <c r="L3420" s="26">
        <v>8603600</v>
      </c>
      <c r="M3420">
        <v>103</v>
      </c>
    </row>
    <row r="3421" spans="1:13" x14ac:dyDescent="0.25">
      <c r="A3421" t="s">
        <v>86</v>
      </c>
      <c r="B3421" s="25">
        <v>45251</v>
      </c>
      <c r="C3421" t="s">
        <v>257</v>
      </c>
      <c r="D3421" t="s">
        <v>32</v>
      </c>
      <c r="E3421" t="s">
        <v>27</v>
      </c>
      <c r="G3421" s="30">
        <v>6.1</v>
      </c>
      <c r="H3421" t="s">
        <v>318</v>
      </c>
      <c r="J3421" t="s">
        <v>15</v>
      </c>
      <c r="K3421" t="s">
        <v>307</v>
      </c>
      <c r="L3421" s="26">
        <v>544000</v>
      </c>
      <c r="M3421">
        <v>21</v>
      </c>
    </row>
    <row r="3422" spans="1:13" x14ac:dyDescent="0.25">
      <c r="A3422" t="s">
        <v>54</v>
      </c>
      <c r="B3422" s="25">
        <v>45401</v>
      </c>
      <c r="C3422" t="s">
        <v>257</v>
      </c>
      <c r="D3422" t="s">
        <v>32</v>
      </c>
      <c r="E3422" t="s">
        <v>27</v>
      </c>
      <c r="G3422" s="30">
        <v>6.1</v>
      </c>
      <c r="H3422" t="s">
        <v>318</v>
      </c>
      <c r="J3422" t="s">
        <v>15</v>
      </c>
      <c r="K3422" t="s">
        <v>307</v>
      </c>
      <c r="L3422" s="26">
        <v>682650</v>
      </c>
      <c r="M3422">
        <v>81</v>
      </c>
    </row>
    <row r="3423" spans="1:13" x14ac:dyDescent="0.25">
      <c r="A3423" t="s">
        <v>57</v>
      </c>
      <c r="B3423" s="25">
        <v>45394</v>
      </c>
      <c r="C3423" t="s">
        <v>257</v>
      </c>
      <c r="D3423" t="s">
        <v>32</v>
      </c>
      <c r="E3423" t="s">
        <v>27</v>
      </c>
      <c r="F3423" t="s">
        <v>258</v>
      </c>
      <c r="G3423" s="30">
        <v>6.1</v>
      </c>
      <c r="H3423" t="s">
        <v>318</v>
      </c>
      <c r="J3423" t="s">
        <v>15</v>
      </c>
      <c r="K3423" t="s">
        <v>307</v>
      </c>
      <c r="L3423" s="26">
        <v>9092150</v>
      </c>
      <c r="M3423">
        <v>80</v>
      </c>
    </row>
    <row r="3424" spans="1:13" x14ac:dyDescent="0.25">
      <c r="A3424" t="s">
        <v>74</v>
      </c>
      <c r="B3424" s="25">
        <v>45275</v>
      </c>
      <c r="C3424" t="s">
        <v>257</v>
      </c>
      <c r="D3424" t="s">
        <v>32</v>
      </c>
      <c r="E3424" t="s">
        <v>27</v>
      </c>
      <c r="G3424" s="30">
        <v>6.1</v>
      </c>
      <c r="H3424" t="s">
        <v>318</v>
      </c>
      <c r="J3424" t="s">
        <v>15</v>
      </c>
      <c r="K3424" t="s">
        <v>307</v>
      </c>
      <c r="L3424" s="26">
        <v>3747850</v>
      </c>
      <c r="M3424">
        <v>122</v>
      </c>
    </row>
    <row r="3425" spans="1:13" x14ac:dyDescent="0.25">
      <c r="A3425" t="s">
        <v>83</v>
      </c>
      <c r="B3425" s="25">
        <v>45252</v>
      </c>
      <c r="C3425" t="s">
        <v>257</v>
      </c>
      <c r="D3425" t="s">
        <v>32</v>
      </c>
      <c r="E3425" t="s">
        <v>27</v>
      </c>
      <c r="G3425" s="30">
        <v>6.1</v>
      </c>
      <c r="H3425" t="s">
        <v>318</v>
      </c>
      <c r="J3425" t="s">
        <v>15</v>
      </c>
      <c r="K3425" t="s">
        <v>307</v>
      </c>
      <c r="L3425" s="26">
        <v>1199550</v>
      </c>
      <c r="M3425">
        <v>75</v>
      </c>
    </row>
    <row r="3426" spans="1:13" x14ac:dyDescent="0.25">
      <c r="A3426" t="s">
        <v>172</v>
      </c>
      <c r="B3426" s="25">
        <v>45485</v>
      </c>
      <c r="C3426" t="s">
        <v>257</v>
      </c>
      <c r="D3426" t="s">
        <v>32</v>
      </c>
      <c r="E3426" t="s">
        <v>27</v>
      </c>
      <c r="F3426" t="s">
        <v>258</v>
      </c>
      <c r="G3426" s="30">
        <v>6.1</v>
      </c>
      <c r="H3426" t="s">
        <v>318</v>
      </c>
      <c r="J3426" t="s">
        <v>15</v>
      </c>
      <c r="K3426" t="s">
        <v>307</v>
      </c>
      <c r="L3426" s="26">
        <v>1622800</v>
      </c>
      <c r="M3426">
        <v>20</v>
      </c>
    </row>
    <row r="3427" spans="1:13" x14ac:dyDescent="0.25">
      <c r="A3427" t="s">
        <v>83</v>
      </c>
      <c r="B3427" s="25">
        <v>45468</v>
      </c>
      <c r="C3427" t="s">
        <v>257</v>
      </c>
      <c r="D3427" t="s">
        <v>32</v>
      </c>
      <c r="E3427" t="s">
        <v>27</v>
      </c>
      <c r="F3427" t="s">
        <v>258</v>
      </c>
      <c r="G3427" s="30">
        <v>6.1</v>
      </c>
      <c r="H3427" t="s">
        <v>318</v>
      </c>
      <c r="J3427" t="s">
        <v>15</v>
      </c>
      <c r="K3427" t="s">
        <v>307</v>
      </c>
      <c r="L3427" s="26">
        <v>12487770</v>
      </c>
      <c r="M3427">
        <v>54</v>
      </c>
    </row>
    <row r="3428" spans="1:13" x14ac:dyDescent="0.25">
      <c r="A3428" t="s">
        <v>86</v>
      </c>
      <c r="B3428" s="25">
        <v>45251</v>
      </c>
      <c r="C3428" t="s">
        <v>257</v>
      </c>
      <c r="D3428" t="s">
        <v>32</v>
      </c>
      <c r="E3428" t="s">
        <v>27</v>
      </c>
      <c r="F3428" t="s">
        <v>258</v>
      </c>
      <c r="G3428" s="30">
        <v>6.1</v>
      </c>
      <c r="H3428" t="s">
        <v>318</v>
      </c>
      <c r="J3428" t="s">
        <v>15</v>
      </c>
      <c r="K3428" t="s">
        <v>307</v>
      </c>
      <c r="L3428" s="26">
        <v>1507000</v>
      </c>
      <c r="M3428">
        <v>18</v>
      </c>
    </row>
    <row r="3429" spans="1:13" x14ac:dyDescent="0.25">
      <c r="A3429" t="s">
        <v>92</v>
      </c>
      <c r="B3429" s="25">
        <v>45198</v>
      </c>
      <c r="C3429" t="s">
        <v>257</v>
      </c>
      <c r="D3429" t="s">
        <v>32</v>
      </c>
      <c r="E3429" t="s">
        <v>27</v>
      </c>
      <c r="G3429" s="30">
        <v>6.1</v>
      </c>
      <c r="H3429" t="s">
        <v>318</v>
      </c>
      <c r="J3429" t="s">
        <v>15</v>
      </c>
      <c r="K3429" t="s">
        <v>307</v>
      </c>
      <c r="L3429" s="26">
        <v>8370392.4000000004</v>
      </c>
      <c r="M3429">
        <v>44</v>
      </c>
    </row>
    <row r="3430" spans="1:13" x14ac:dyDescent="0.25">
      <c r="A3430" t="s">
        <v>104</v>
      </c>
      <c r="B3430" s="25">
        <v>45041</v>
      </c>
      <c r="C3430" t="s">
        <v>257</v>
      </c>
      <c r="D3430" t="s">
        <v>32</v>
      </c>
      <c r="E3430" t="s">
        <v>27</v>
      </c>
      <c r="G3430" s="30">
        <v>6.1</v>
      </c>
      <c r="H3430" t="s">
        <v>318</v>
      </c>
      <c r="J3430" t="s">
        <v>15</v>
      </c>
      <c r="K3430" t="s">
        <v>307</v>
      </c>
      <c r="L3430" s="26">
        <v>134100</v>
      </c>
      <c r="M3430">
        <v>7</v>
      </c>
    </row>
    <row r="3431" spans="1:13" x14ac:dyDescent="0.25">
      <c r="A3431" t="s">
        <v>60</v>
      </c>
      <c r="B3431" s="25">
        <v>45380</v>
      </c>
      <c r="C3431" t="s">
        <v>257</v>
      </c>
      <c r="D3431" t="s">
        <v>32</v>
      </c>
      <c r="E3431" t="s">
        <v>27</v>
      </c>
      <c r="F3431" t="s">
        <v>258</v>
      </c>
      <c r="G3431" s="30">
        <v>6.1</v>
      </c>
      <c r="H3431" t="s">
        <v>318</v>
      </c>
      <c r="J3431" t="s">
        <v>15</v>
      </c>
      <c r="K3431" t="s">
        <v>307</v>
      </c>
      <c r="L3431" s="26">
        <v>16042250</v>
      </c>
      <c r="M3431">
        <v>195</v>
      </c>
    </row>
    <row r="3432" spans="1:13" x14ac:dyDescent="0.25">
      <c r="A3432" t="s">
        <v>83</v>
      </c>
      <c r="B3432" s="25">
        <v>45252</v>
      </c>
      <c r="C3432" t="s">
        <v>257</v>
      </c>
      <c r="D3432" t="s">
        <v>32</v>
      </c>
      <c r="E3432" t="s">
        <v>27</v>
      </c>
      <c r="F3432" t="s">
        <v>258</v>
      </c>
      <c r="G3432" s="30">
        <v>6.1</v>
      </c>
      <c r="H3432" t="s">
        <v>318</v>
      </c>
      <c r="J3432" t="s">
        <v>15</v>
      </c>
      <c r="K3432" t="s">
        <v>307</v>
      </c>
      <c r="L3432" s="26">
        <v>20026050</v>
      </c>
      <c r="M3432">
        <v>95</v>
      </c>
    </row>
    <row r="3433" spans="1:13" x14ac:dyDescent="0.25">
      <c r="A3433" t="s">
        <v>63</v>
      </c>
      <c r="B3433" s="25">
        <v>45344</v>
      </c>
      <c r="C3433" t="s">
        <v>257</v>
      </c>
      <c r="D3433" t="s">
        <v>32</v>
      </c>
      <c r="E3433" t="s">
        <v>27</v>
      </c>
      <c r="G3433" s="30">
        <v>6.1</v>
      </c>
      <c r="H3433" t="s">
        <v>318</v>
      </c>
      <c r="J3433" t="s">
        <v>15</v>
      </c>
      <c r="K3433" t="s">
        <v>307</v>
      </c>
      <c r="L3433" s="26">
        <v>178600</v>
      </c>
      <c r="M3433">
        <v>8</v>
      </c>
    </row>
    <row r="3434" spans="1:13" x14ac:dyDescent="0.25">
      <c r="A3434" t="s">
        <v>80</v>
      </c>
      <c r="B3434" s="25">
        <v>45260</v>
      </c>
      <c r="C3434" t="s">
        <v>257</v>
      </c>
      <c r="D3434" t="s">
        <v>32</v>
      </c>
      <c r="E3434" t="s">
        <v>27</v>
      </c>
      <c r="F3434" t="s">
        <v>258</v>
      </c>
      <c r="G3434" s="30">
        <v>6.1</v>
      </c>
      <c r="H3434" t="s">
        <v>318</v>
      </c>
      <c r="J3434" t="s">
        <v>15</v>
      </c>
      <c r="K3434" t="s">
        <v>307</v>
      </c>
      <c r="L3434" s="26">
        <v>12735900</v>
      </c>
      <c r="M3434">
        <v>24</v>
      </c>
    </row>
    <row r="3435" spans="1:13" x14ac:dyDescent="0.25">
      <c r="A3435" t="s">
        <v>57</v>
      </c>
      <c r="B3435" s="25">
        <v>45394</v>
      </c>
      <c r="C3435" t="s">
        <v>257</v>
      </c>
      <c r="D3435" t="s">
        <v>32</v>
      </c>
      <c r="E3435" t="s">
        <v>27</v>
      </c>
      <c r="G3435" s="30">
        <v>6.1</v>
      </c>
      <c r="H3435" t="s">
        <v>318</v>
      </c>
      <c r="J3435" t="s">
        <v>15</v>
      </c>
      <c r="K3435" t="s">
        <v>307</v>
      </c>
      <c r="L3435" s="26">
        <v>773150</v>
      </c>
      <c r="M3435">
        <v>74</v>
      </c>
    </row>
    <row r="3436" spans="1:13" x14ac:dyDescent="0.25">
      <c r="A3436" t="s">
        <v>30</v>
      </c>
      <c r="B3436" s="25">
        <v>45447</v>
      </c>
      <c r="C3436" t="s">
        <v>257</v>
      </c>
      <c r="D3436" t="s">
        <v>32</v>
      </c>
      <c r="E3436" t="s">
        <v>27</v>
      </c>
      <c r="G3436" s="30">
        <v>6.1</v>
      </c>
      <c r="H3436" t="s">
        <v>318</v>
      </c>
      <c r="J3436" t="s">
        <v>15</v>
      </c>
      <c r="K3436" t="s">
        <v>307</v>
      </c>
      <c r="L3436" s="26">
        <v>195600</v>
      </c>
      <c r="M3436">
        <v>60</v>
      </c>
    </row>
    <row r="3437" spans="1:13" x14ac:dyDescent="0.25">
      <c r="A3437" t="s">
        <v>54</v>
      </c>
      <c r="B3437" s="25">
        <v>45212</v>
      </c>
      <c r="C3437" t="s">
        <v>257</v>
      </c>
      <c r="D3437" t="s">
        <v>32</v>
      </c>
      <c r="E3437" t="s">
        <v>27</v>
      </c>
      <c r="F3437" t="s">
        <v>258</v>
      </c>
      <c r="G3437" s="30">
        <v>6.1</v>
      </c>
      <c r="H3437" t="s">
        <v>318</v>
      </c>
      <c r="J3437" t="s">
        <v>15</v>
      </c>
      <c r="K3437" t="s">
        <v>307</v>
      </c>
      <c r="L3437" s="26">
        <v>8880444</v>
      </c>
      <c r="M3437">
        <v>208</v>
      </c>
    </row>
    <row r="3438" spans="1:13" x14ac:dyDescent="0.25">
      <c r="A3438" t="s">
        <v>211</v>
      </c>
      <c r="B3438" s="25">
        <v>45582</v>
      </c>
      <c r="C3438" t="s">
        <v>257</v>
      </c>
      <c r="D3438" t="s">
        <v>32</v>
      </c>
      <c r="E3438" t="s">
        <v>27</v>
      </c>
      <c r="G3438" s="30">
        <v>6.1</v>
      </c>
      <c r="H3438" t="s">
        <v>318</v>
      </c>
      <c r="J3438" t="s">
        <v>15</v>
      </c>
      <c r="K3438" t="s">
        <v>307</v>
      </c>
      <c r="L3438" s="26">
        <v>910000</v>
      </c>
      <c r="M3438">
        <v>172</v>
      </c>
    </row>
    <row r="3439" spans="1:13" x14ac:dyDescent="0.25">
      <c r="A3439" t="s">
        <v>104</v>
      </c>
      <c r="B3439" s="25">
        <v>45041</v>
      </c>
      <c r="C3439" t="s">
        <v>257</v>
      </c>
      <c r="D3439" t="s">
        <v>32</v>
      </c>
      <c r="E3439" t="s">
        <v>27</v>
      </c>
      <c r="F3439" t="s">
        <v>258</v>
      </c>
      <c r="G3439" s="30">
        <v>6.1</v>
      </c>
      <c r="H3439" t="s">
        <v>318</v>
      </c>
      <c r="J3439" t="s">
        <v>15</v>
      </c>
      <c r="K3439" t="s">
        <v>307</v>
      </c>
      <c r="L3439" s="26">
        <v>897039.6</v>
      </c>
      <c r="M3439">
        <v>9</v>
      </c>
    </row>
    <row r="3440" spans="1:13" x14ac:dyDescent="0.25">
      <c r="A3440" t="s">
        <v>60</v>
      </c>
      <c r="B3440" s="25">
        <v>45380</v>
      </c>
      <c r="C3440" t="s">
        <v>257</v>
      </c>
      <c r="D3440" t="s">
        <v>32</v>
      </c>
      <c r="E3440" t="s">
        <v>27</v>
      </c>
      <c r="G3440" s="30">
        <v>6.1</v>
      </c>
      <c r="H3440" t="s">
        <v>318</v>
      </c>
      <c r="J3440" t="s">
        <v>15</v>
      </c>
      <c r="K3440" t="s">
        <v>307</v>
      </c>
      <c r="L3440" s="26">
        <v>1118250</v>
      </c>
      <c r="M3440">
        <v>137</v>
      </c>
    </row>
    <row r="3441" spans="1:13" x14ac:dyDescent="0.25">
      <c r="A3441" t="s">
        <v>172</v>
      </c>
      <c r="B3441" s="25">
        <v>45485</v>
      </c>
      <c r="C3441" t="s">
        <v>257</v>
      </c>
      <c r="D3441" t="s">
        <v>32</v>
      </c>
      <c r="E3441" t="s">
        <v>27</v>
      </c>
      <c r="G3441" s="30">
        <v>6.1</v>
      </c>
      <c r="H3441" t="s">
        <v>318</v>
      </c>
      <c r="J3441" t="s">
        <v>15</v>
      </c>
      <c r="K3441" t="s">
        <v>307</v>
      </c>
      <c r="L3441" s="26">
        <v>251600</v>
      </c>
      <c r="M3441">
        <v>27</v>
      </c>
    </row>
    <row r="3442" spans="1:13" x14ac:dyDescent="0.25">
      <c r="A3442" t="s">
        <v>205</v>
      </c>
      <c r="B3442" s="25">
        <v>45566</v>
      </c>
      <c r="C3442" t="s">
        <v>257</v>
      </c>
      <c r="D3442" t="s">
        <v>32</v>
      </c>
      <c r="E3442" t="s">
        <v>27</v>
      </c>
      <c r="G3442" s="30">
        <v>6.1</v>
      </c>
      <c r="H3442" t="s">
        <v>318</v>
      </c>
      <c r="J3442" t="s">
        <v>15</v>
      </c>
      <c r="K3442" t="s">
        <v>307</v>
      </c>
      <c r="L3442" s="26">
        <v>445930</v>
      </c>
      <c r="M3442">
        <v>86</v>
      </c>
    </row>
    <row r="3443" spans="1:13" x14ac:dyDescent="0.25">
      <c r="A3443" t="s">
        <v>209</v>
      </c>
      <c r="B3443" s="25">
        <v>45572</v>
      </c>
      <c r="C3443" t="s">
        <v>257</v>
      </c>
      <c r="D3443" t="s">
        <v>32</v>
      </c>
      <c r="E3443" t="s">
        <v>27</v>
      </c>
      <c r="F3443" t="s">
        <v>258</v>
      </c>
      <c r="G3443" s="30">
        <v>6.1</v>
      </c>
      <c r="H3443" t="s">
        <v>318</v>
      </c>
      <c r="J3443" t="s">
        <v>15</v>
      </c>
      <c r="K3443" t="s">
        <v>307</v>
      </c>
      <c r="L3443" s="26">
        <v>4500000</v>
      </c>
      <c r="M3443">
        <v>13</v>
      </c>
    </row>
    <row r="3444" spans="1:13" x14ac:dyDescent="0.25">
      <c r="A3444" t="s">
        <v>89</v>
      </c>
      <c r="B3444" s="25">
        <v>45232</v>
      </c>
      <c r="C3444" t="s">
        <v>257</v>
      </c>
      <c r="D3444" t="s">
        <v>32</v>
      </c>
      <c r="E3444" t="s">
        <v>27</v>
      </c>
      <c r="G3444" s="30">
        <v>6.1</v>
      </c>
      <c r="H3444" t="s">
        <v>318</v>
      </c>
      <c r="J3444" t="s">
        <v>15</v>
      </c>
      <c r="K3444" t="s">
        <v>307</v>
      </c>
      <c r="L3444" s="26">
        <v>1638900</v>
      </c>
      <c r="M3444">
        <v>66</v>
      </c>
    </row>
    <row r="3445" spans="1:13" x14ac:dyDescent="0.25">
      <c r="A3445" t="s">
        <v>72</v>
      </c>
      <c r="B3445" s="25">
        <v>45288</v>
      </c>
      <c r="C3445" t="s">
        <v>257</v>
      </c>
      <c r="D3445" t="s">
        <v>32</v>
      </c>
      <c r="E3445" t="s">
        <v>27</v>
      </c>
      <c r="F3445" t="s">
        <v>258</v>
      </c>
      <c r="G3445" s="30">
        <v>6.1</v>
      </c>
      <c r="H3445" t="s">
        <v>318</v>
      </c>
      <c r="J3445" t="s">
        <v>15</v>
      </c>
      <c r="K3445" t="s">
        <v>307</v>
      </c>
      <c r="L3445" s="26">
        <v>498750</v>
      </c>
      <c r="M3445">
        <v>8</v>
      </c>
    </row>
    <row r="3446" spans="1:13" x14ac:dyDescent="0.25">
      <c r="A3446" t="s">
        <v>172</v>
      </c>
      <c r="B3446" s="25">
        <v>45485</v>
      </c>
      <c r="C3446" t="s">
        <v>257</v>
      </c>
      <c r="D3446" t="s">
        <v>32</v>
      </c>
      <c r="E3446" t="s">
        <v>27</v>
      </c>
      <c r="F3446" t="s">
        <v>258</v>
      </c>
      <c r="G3446" s="30">
        <v>6.2</v>
      </c>
      <c r="H3446" t="s">
        <v>318</v>
      </c>
      <c r="I3446">
        <v>6.2</v>
      </c>
      <c r="J3446" t="s">
        <v>228</v>
      </c>
      <c r="K3446" t="s">
        <v>314</v>
      </c>
      <c r="L3446" s="26">
        <v>351600</v>
      </c>
      <c r="M3446">
        <v>1</v>
      </c>
    </row>
    <row r="3447" spans="1:13" x14ac:dyDescent="0.25">
      <c r="A3447" t="s">
        <v>164</v>
      </c>
      <c r="B3447" s="25">
        <v>45478</v>
      </c>
      <c r="C3447" t="s">
        <v>257</v>
      </c>
      <c r="D3447" t="s">
        <v>32</v>
      </c>
      <c r="E3447" t="s">
        <v>27</v>
      </c>
      <c r="F3447" t="s">
        <v>258</v>
      </c>
      <c r="G3447" s="30">
        <v>6.2</v>
      </c>
      <c r="H3447" t="s">
        <v>318</v>
      </c>
      <c r="I3447">
        <v>6.2</v>
      </c>
      <c r="J3447" t="s">
        <v>228</v>
      </c>
      <c r="K3447" t="s">
        <v>314</v>
      </c>
      <c r="L3447" s="26">
        <v>3717800</v>
      </c>
      <c r="M3447">
        <v>1</v>
      </c>
    </row>
    <row r="3448" spans="1:13" x14ac:dyDescent="0.25">
      <c r="A3448" t="s">
        <v>86</v>
      </c>
      <c r="B3448" s="25">
        <v>45251</v>
      </c>
      <c r="C3448" t="s">
        <v>257</v>
      </c>
      <c r="D3448" t="s">
        <v>32</v>
      </c>
      <c r="E3448" t="s">
        <v>27</v>
      </c>
      <c r="G3448" s="30">
        <v>6.2</v>
      </c>
      <c r="H3448" t="s">
        <v>318</v>
      </c>
      <c r="J3448" t="s">
        <v>15</v>
      </c>
      <c r="K3448" t="s">
        <v>307</v>
      </c>
      <c r="L3448" s="26">
        <v>677000</v>
      </c>
      <c r="M3448">
        <v>25</v>
      </c>
    </row>
    <row r="3449" spans="1:13" x14ac:dyDescent="0.25">
      <c r="A3449" t="s">
        <v>77</v>
      </c>
      <c r="B3449" s="25">
        <v>45267</v>
      </c>
      <c r="C3449" t="s">
        <v>257</v>
      </c>
      <c r="D3449" t="s">
        <v>32</v>
      </c>
      <c r="E3449" t="s">
        <v>27</v>
      </c>
      <c r="F3449" t="s">
        <v>258</v>
      </c>
      <c r="G3449" s="30">
        <v>6.2</v>
      </c>
      <c r="H3449" t="s">
        <v>318</v>
      </c>
      <c r="J3449" t="s">
        <v>15</v>
      </c>
      <c r="K3449" t="s">
        <v>307</v>
      </c>
      <c r="L3449" s="26">
        <v>2563400</v>
      </c>
      <c r="M3449">
        <v>10</v>
      </c>
    </row>
    <row r="3450" spans="1:13" x14ac:dyDescent="0.25">
      <c r="A3450" t="s">
        <v>57</v>
      </c>
      <c r="B3450" s="25">
        <v>45394</v>
      </c>
      <c r="C3450" t="s">
        <v>257</v>
      </c>
      <c r="D3450" t="s">
        <v>32</v>
      </c>
      <c r="E3450" t="s">
        <v>27</v>
      </c>
      <c r="F3450" t="s">
        <v>258</v>
      </c>
      <c r="G3450" s="30">
        <v>6.2</v>
      </c>
      <c r="H3450" t="s">
        <v>318</v>
      </c>
      <c r="J3450" t="s">
        <v>15</v>
      </c>
      <c r="K3450" t="s">
        <v>307</v>
      </c>
      <c r="L3450" s="26">
        <v>4817500</v>
      </c>
      <c r="M3450">
        <v>64</v>
      </c>
    </row>
    <row r="3451" spans="1:13" x14ac:dyDescent="0.25">
      <c r="A3451" t="s">
        <v>104</v>
      </c>
      <c r="B3451" s="25">
        <v>45041</v>
      </c>
      <c r="C3451" t="s">
        <v>257</v>
      </c>
      <c r="D3451" t="s">
        <v>32</v>
      </c>
      <c r="E3451" t="s">
        <v>27</v>
      </c>
      <c r="F3451" t="s">
        <v>258</v>
      </c>
      <c r="G3451" s="30">
        <v>6.2</v>
      </c>
      <c r="H3451" t="s">
        <v>318</v>
      </c>
      <c r="J3451" t="s">
        <v>15</v>
      </c>
      <c r="K3451" t="s">
        <v>307</v>
      </c>
      <c r="L3451" s="26">
        <v>1206006</v>
      </c>
      <c r="M3451">
        <v>7</v>
      </c>
    </row>
    <row r="3452" spans="1:13" x14ac:dyDescent="0.25">
      <c r="A3452" t="s">
        <v>83</v>
      </c>
      <c r="B3452" s="25">
        <v>45468</v>
      </c>
      <c r="C3452" t="s">
        <v>257</v>
      </c>
      <c r="D3452" t="s">
        <v>32</v>
      </c>
      <c r="E3452" t="s">
        <v>27</v>
      </c>
      <c r="F3452" t="s">
        <v>258</v>
      </c>
      <c r="G3452" s="30">
        <v>6.2</v>
      </c>
      <c r="H3452" t="s">
        <v>318</v>
      </c>
      <c r="J3452" t="s">
        <v>15</v>
      </c>
      <c r="K3452" t="s">
        <v>307</v>
      </c>
      <c r="L3452" s="26">
        <v>8325990</v>
      </c>
      <c r="M3452">
        <v>52</v>
      </c>
    </row>
    <row r="3453" spans="1:13" x14ac:dyDescent="0.25">
      <c r="A3453" t="s">
        <v>66</v>
      </c>
      <c r="B3453" s="25">
        <v>45335</v>
      </c>
      <c r="C3453" t="s">
        <v>257</v>
      </c>
      <c r="D3453" t="s">
        <v>32</v>
      </c>
      <c r="E3453" t="s">
        <v>27</v>
      </c>
      <c r="G3453" s="30">
        <v>6.2</v>
      </c>
      <c r="H3453" t="s">
        <v>318</v>
      </c>
      <c r="J3453" t="s">
        <v>15</v>
      </c>
      <c r="K3453" t="s">
        <v>307</v>
      </c>
      <c r="L3453" s="26">
        <v>2871000</v>
      </c>
      <c r="M3453">
        <v>187</v>
      </c>
    </row>
    <row r="3454" spans="1:13" x14ac:dyDescent="0.25">
      <c r="A3454" t="s">
        <v>50</v>
      </c>
      <c r="B3454" s="25">
        <v>45408</v>
      </c>
      <c r="C3454" t="s">
        <v>257</v>
      </c>
      <c r="D3454" t="s">
        <v>32</v>
      </c>
      <c r="E3454" t="s">
        <v>27</v>
      </c>
      <c r="G3454" s="30">
        <v>6.2</v>
      </c>
      <c r="H3454" t="s">
        <v>318</v>
      </c>
      <c r="J3454" t="s">
        <v>15</v>
      </c>
      <c r="K3454" t="s">
        <v>307</v>
      </c>
      <c r="L3454" s="26">
        <v>905000</v>
      </c>
      <c r="M3454">
        <v>174</v>
      </c>
    </row>
    <row r="3455" spans="1:13" x14ac:dyDescent="0.25">
      <c r="A3455" t="s">
        <v>217</v>
      </c>
      <c r="B3455" s="25">
        <v>45595</v>
      </c>
      <c r="C3455" t="s">
        <v>257</v>
      </c>
      <c r="D3455" t="s">
        <v>32</v>
      </c>
      <c r="E3455" t="s">
        <v>27</v>
      </c>
      <c r="G3455" s="30">
        <v>6.2</v>
      </c>
      <c r="H3455" t="s">
        <v>318</v>
      </c>
      <c r="J3455" t="s">
        <v>15</v>
      </c>
      <c r="K3455" t="s">
        <v>307</v>
      </c>
      <c r="L3455" s="26">
        <v>1700</v>
      </c>
      <c r="M3455">
        <v>1</v>
      </c>
    </row>
    <row r="3456" spans="1:13" x14ac:dyDescent="0.25">
      <c r="A3456" t="s">
        <v>69</v>
      </c>
      <c r="B3456" s="25">
        <v>45328</v>
      </c>
      <c r="C3456" t="s">
        <v>257</v>
      </c>
      <c r="D3456" t="s">
        <v>32</v>
      </c>
      <c r="E3456" t="s">
        <v>27</v>
      </c>
      <c r="F3456" t="s">
        <v>258</v>
      </c>
      <c r="G3456" s="30">
        <v>6.2</v>
      </c>
      <c r="H3456" t="s">
        <v>318</v>
      </c>
      <c r="J3456" t="s">
        <v>15</v>
      </c>
      <c r="K3456" t="s">
        <v>307</v>
      </c>
      <c r="L3456" s="26">
        <v>35749030</v>
      </c>
      <c r="M3456">
        <v>76</v>
      </c>
    </row>
    <row r="3457" spans="1:13" x14ac:dyDescent="0.25">
      <c r="A3457" t="s">
        <v>63</v>
      </c>
      <c r="B3457" s="25">
        <v>45344</v>
      </c>
      <c r="C3457" t="s">
        <v>257</v>
      </c>
      <c r="D3457" t="s">
        <v>32</v>
      </c>
      <c r="E3457" t="s">
        <v>27</v>
      </c>
      <c r="F3457" t="s">
        <v>258</v>
      </c>
      <c r="G3457" s="30">
        <v>6.2</v>
      </c>
      <c r="H3457" t="s">
        <v>318</v>
      </c>
      <c r="J3457" t="s">
        <v>15</v>
      </c>
      <c r="K3457" t="s">
        <v>307</v>
      </c>
      <c r="L3457" s="26">
        <v>8438850</v>
      </c>
      <c r="M3457">
        <v>33</v>
      </c>
    </row>
    <row r="3458" spans="1:13" x14ac:dyDescent="0.25">
      <c r="A3458" t="s">
        <v>60</v>
      </c>
      <c r="B3458" s="25">
        <v>45380</v>
      </c>
      <c r="C3458" t="s">
        <v>257</v>
      </c>
      <c r="D3458" t="s">
        <v>32</v>
      </c>
      <c r="E3458" t="s">
        <v>27</v>
      </c>
      <c r="F3458" t="s">
        <v>258</v>
      </c>
      <c r="G3458" s="30">
        <v>6.2</v>
      </c>
      <c r="H3458" t="s">
        <v>318</v>
      </c>
      <c r="J3458" t="s">
        <v>15</v>
      </c>
      <c r="K3458" t="s">
        <v>307</v>
      </c>
      <c r="L3458" s="26">
        <v>25005750</v>
      </c>
      <c r="M3458">
        <v>182</v>
      </c>
    </row>
    <row r="3459" spans="1:13" x14ac:dyDescent="0.25">
      <c r="A3459" t="s">
        <v>77</v>
      </c>
      <c r="B3459" s="25">
        <v>45267</v>
      </c>
      <c r="C3459" t="s">
        <v>257</v>
      </c>
      <c r="D3459" t="s">
        <v>32</v>
      </c>
      <c r="E3459" t="s">
        <v>27</v>
      </c>
      <c r="G3459" s="30">
        <v>6.2</v>
      </c>
      <c r="H3459" t="s">
        <v>318</v>
      </c>
      <c r="J3459" t="s">
        <v>15</v>
      </c>
      <c r="K3459" t="s">
        <v>307</v>
      </c>
      <c r="L3459" s="26">
        <v>1051400</v>
      </c>
      <c r="M3459">
        <v>14</v>
      </c>
    </row>
    <row r="3460" spans="1:13" x14ac:dyDescent="0.25">
      <c r="A3460" t="s">
        <v>74</v>
      </c>
      <c r="B3460" s="25">
        <v>45275</v>
      </c>
      <c r="C3460" t="s">
        <v>257</v>
      </c>
      <c r="D3460" t="s">
        <v>32</v>
      </c>
      <c r="E3460" t="s">
        <v>27</v>
      </c>
      <c r="F3460" t="s">
        <v>258</v>
      </c>
      <c r="G3460" s="30">
        <v>6.2</v>
      </c>
      <c r="H3460" t="s">
        <v>318</v>
      </c>
      <c r="J3460" t="s">
        <v>15</v>
      </c>
      <c r="K3460" t="s">
        <v>307</v>
      </c>
      <c r="L3460" s="26">
        <v>47837700</v>
      </c>
      <c r="M3460">
        <v>151</v>
      </c>
    </row>
    <row r="3461" spans="1:13" x14ac:dyDescent="0.25">
      <c r="A3461" t="s">
        <v>57</v>
      </c>
      <c r="B3461" s="25">
        <v>45394</v>
      </c>
      <c r="C3461" t="s">
        <v>257</v>
      </c>
      <c r="D3461" t="s">
        <v>32</v>
      </c>
      <c r="E3461" t="s">
        <v>27</v>
      </c>
      <c r="G3461" s="30">
        <v>6.2</v>
      </c>
      <c r="H3461" t="s">
        <v>318</v>
      </c>
      <c r="J3461" t="s">
        <v>15</v>
      </c>
      <c r="K3461" t="s">
        <v>307</v>
      </c>
      <c r="L3461" s="26">
        <v>857750</v>
      </c>
      <c r="M3461">
        <v>62</v>
      </c>
    </row>
    <row r="3462" spans="1:13" x14ac:dyDescent="0.25">
      <c r="A3462" t="s">
        <v>30</v>
      </c>
      <c r="B3462" s="25">
        <v>45447</v>
      </c>
      <c r="C3462" t="s">
        <v>257</v>
      </c>
      <c r="D3462" t="s">
        <v>32</v>
      </c>
      <c r="E3462" t="s">
        <v>27</v>
      </c>
      <c r="F3462" t="s">
        <v>258</v>
      </c>
      <c r="G3462" s="30">
        <v>6.2</v>
      </c>
      <c r="H3462" t="s">
        <v>318</v>
      </c>
      <c r="J3462" t="s">
        <v>15</v>
      </c>
      <c r="K3462" t="s">
        <v>307</v>
      </c>
      <c r="L3462" s="26">
        <v>3279300</v>
      </c>
      <c r="M3462">
        <v>73</v>
      </c>
    </row>
    <row r="3463" spans="1:13" x14ac:dyDescent="0.25">
      <c r="A3463" t="s">
        <v>89</v>
      </c>
      <c r="B3463" s="25">
        <v>45232</v>
      </c>
      <c r="C3463" t="s">
        <v>257</v>
      </c>
      <c r="D3463" t="s">
        <v>32</v>
      </c>
      <c r="E3463" t="s">
        <v>27</v>
      </c>
      <c r="F3463" t="s">
        <v>258</v>
      </c>
      <c r="G3463" s="30">
        <v>6.2</v>
      </c>
      <c r="H3463" t="s">
        <v>318</v>
      </c>
      <c r="J3463" t="s">
        <v>15</v>
      </c>
      <c r="K3463" t="s">
        <v>307</v>
      </c>
      <c r="L3463" s="26">
        <v>8160750</v>
      </c>
      <c r="M3463">
        <v>65</v>
      </c>
    </row>
    <row r="3464" spans="1:13" x14ac:dyDescent="0.25">
      <c r="A3464" t="s">
        <v>60</v>
      </c>
      <c r="B3464" s="25">
        <v>45380</v>
      </c>
      <c r="C3464" t="s">
        <v>257</v>
      </c>
      <c r="D3464" t="s">
        <v>32</v>
      </c>
      <c r="E3464" t="s">
        <v>27</v>
      </c>
      <c r="G3464" s="30">
        <v>6.2</v>
      </c>
      <c r="H3464" t="s">
        <v>318</v>
      </c>
      <c r="J3464" t="s">
        <v>15</v>
      </c>
      <c r="K3464" t="s">
        <v>307</v>
      </c>
      <c r="L3464" s="26">
        <v>1326500</v>
      </c>
      <c r="M3464">
        <v>139</v>
      </c>
    </row>
    <row r="3465" spans="1:13" x14ac:dyDescent="0.25">
      <c r="A3465" t="s">
        <v>205</v>
      </c>
      <c r="B3465" s="25">
        <v>45566</v>
      </c>
      <c r="C3465" t="s">
        <v>257</v>
      </c>
      <c r="D3465" t="s">
        <v>32</v>
      </c>
      <c r="E3465" t="s">
        <v>27</v>
      </c>
      <c r="F3465" t="s">
        <v>258</v>
      </c>
      <c r="G3465" s="30">
        <v>6.2</v>
      </c>
      <c r="H3465" t="s">
        <v>318</v>
      </c>
      <c r="J3465" t="s">
        <v>15</v>
      </c>
      <c r="K3465" t="s">
        <v>307</v>
      </c>
      <c r="L3465" s="26">
        <v>4313285</v>
      </c>
      <c r="M3465">
        <v>97</v>
      </c>
    </row>
    <row r="3466" spans="1:13" x14ac:dyDescent="0.25">
      <c r="A3466" t="s">
        <v>69</v>
      </c>
      <c r="B3466" s="25">
        <v>45328</v>
      </c>
      <c r="C3466" t="s">
        <v>257</v>
      </c>
      <c r="D3466" t="s">
        <v>32</v>
      </c>
      <c r="E3466" t="s">
        <v>27</v>
      </c>
      <c r="G3466" s="30">
        <v>6.2</v>
      </c>
      <c r="H3466" t="s">
        <v>318</v>
      </c>
      <c r="J3466" t="s">
        <v>15</v>
      </c>
      <c r="K3466" t="s">
        <v>307</v>
      </c>
      <c r="L3466" s="26">
        <v>934920</v>
      </c>
      <c r="M3466">
        <v>66</v>
      </c>
    </row>
    <row r="3467" spans="1:13" x14ac:dyDescent="0.25">
      <c r="A3467" t="s">
        <v>92</v>
      </c>
      <c r="B3467" s="25">
        <v>45198</v>
      </c>
      <c r="C3467" t="s">
        <v>257</v>
      </c>
      <c r="D3467" t="s">
        <v>32</v>
      </c>
      <c r="E3467" t="s">
        <v>27</v>
      </c>
      <c r="F3467" t="s">
        <v>258</v>
      </c>
      <c r="G3467" s="30">
        <v>6.2</v>
      </c>
      <c r="H3467" t="s">
        <v>318</v>
      </c>
      <c r="J3467" t="s">
        <v>15</v>
      </c>
      <c r="K3467" t="s">
        <v>307</v>
      </c>
      <c r="L3467" s="26">
        <v>17400618</v>
      </c>
      <c r="M3467">
        <v>41</v>
      </c>
    </row>
    <row r="3468" spans="1:13" x14ac:dyDescent="0.25">
      <c r="A3468" t="s">
        <v>209</v>
      </c>
      <c r="B3468" s="25">
        <v>45572</v>
      </c>
      <c r="C3468" t="s">
        <v>257</v>
      </c>
      <c r="D3468" t="s">
        <v>32</v>
      </c>
      <c r="E3468" t="s">
        <v>27</v>
      </c>
      <c r="F3468" t="s">
        <v>258</v>
      </c>
      <c r="G3468" s="30">
        <v>6.2</v>
      </c>
      <c r="H3468" t="s">
        <v>318</v>
      </c>
      <c r="J3468" t="s">
        <v>15</v>
      </c>
      <c r="K3468" t="s">
        <v>307</v>
      </c>
      <c r="L3468" s="26">
        <v>990000</v>
      </c>
      <c r="M3468">
        <v>5</v>
      </c>
    </row>
    <row r="3469" spans="1:13" x14ac:dyDescent="0.25">
      <c r="A3469" t="s">
        <v>101</v>
      </c>
      <c r="B3469" s="25">
        <v>45079</v>
      </c>
      <c r="C3469" t="s">
        <v>257</v>
      </c>
      <c r="D3469" t="s">
        <v>32</v>
      </c>
      <c r="E3469" t="s">
        <v>27</v>
      </c>
      <c r="G3469" s="30">
        <v>6.2</v>
      </c>
      <c r="H3469" t="s">
        <v>318</v>
      </c>
      <c r="J3469" t="s">
        <v>15</v>
      </c>
      <c r="K3469" t="s">
        <v>307</v>
      </c>
      <c r="L3469" s="26">
        <v>50118.75</v>
      </c>
      <c r="M3469">
        <v>1</v>
      </c>
    </row>
    <row r="3470" spans="1:13" x14ac:dyDescent="0.25">
      <c r="A3470" t="s">
        <v>175</v>
      </c>
      <c r="B3470" s="25">
        <v>45503</v>
      </c>
      <c r="C3470" t="s">
        <v>257</v>
      </c>
      <c r="D3470" t="s">
        <v>32</v>
      </c>
      <c r="E3470" t="s">
        <v>27</v>
      </c>
      <c r="F3470" t="s">
        <v>258</v>
      </c>
      <c r="G3470" s="30">
        <v>6.2</v>
      </c>
      <c r="H3470" t="s">
        <v>318</v>
      </c>
      <c r="J3470" t="s">
        <v>15</v>
      </c>
      <c r="K3470" t="s">
        <v>307</v>
      </c>
      <c r="L3470" s="26">
        <v>1067</v>
      </c>
      <c r="M3470">
        <v>2</v>
      </c>
    </row>
    <row r="3471" spans="1:13" x14ac:dyDescent="0.25">
      <c r="A3471" t="s">
        <v>86</v>
      </c>
      <c r="B3471" s="25">
        <v>45251</v>
      </c>
      <c r="C3471" t="s">
        <v>257</v>
      </c>
      <c r="D3471" t="s">
        <v>32</v>
      </c>
      <c r="E3471" t="s">
        <v>27</v>
      </c>
      <c r="F3471" t="s">
        <v>258</v>
      </c>
      <c r="G3471" s="30">
        <v>6.2</v>
      </c>
      <c r="H3471" t="s">
        <v>318</v>
      </c>
      <c r="J3471" t="s">
        <v>15</v>
      </c>
      <c r="K3471" t="s">
        <v>307</v>
      </c>
      <c r="L3471" s="26">
        <v>2371000</v>
      </c>
      <c r="M3471">
        <v>17</v>
      </c>
    </row>
    <row r="3472" spans="1:13" x14ac:dyDescent="0.25">
      <c r="A3472" t="s">
        <v>92</v>
      </c>
      <c r="B3472" s="25">
        <v>45198</v>
      </c>
      <c r="C3472" t="s">
        <v>257</v>
      </c>
      <c r="D3472" t="s">
        <v>32</v>
      </c>
      <c r="E3472" t="s">
        <v>27</v>
      </c>
      <c r="G3472" s="30">
        <v>6.2</v>
      </c>
      <c r="H3472" t="s">
        <v>318</v>
      </c>
      <c r="J3472" t="s">
        <v>15</v>
      </c>
      <c r="K3472" t="s">
        <v>307</v>
      </c>
      <c r="L3472" s="26">
        <v>459014.40000000002</v>
      </c>
      <c r="M3472">
        <v>17</v>
      </c>
    </row>
    <row r="3473" spans="1:13" x14ac:dyDescent="0.25">
      <c r="A3473" t="s">
        <v>172</v>
      </c>
      <c r="B3473" s="25">
        <v>45485</v>
      </c>
      <c r="C3473" t="s">
        <v>257</v>
      </c>
      <c r="D3473" t="s">
        <v>32</v>
      </c>
      <c r="E3473" t="s">
        <v>27</v>
      </c>
      <c r="G3473" s="30">
        <v>6.2</v>
      </c>
      <c r="H3473" t="s">
        <v>318</v>
      </c>
      <c r="J3473" t="s">
        <v>15</v>
      </c>
      <c r="K3473" t="s">
        <v>307</v>
      </c>
      <c r="L3473" s="26">
        <v>210000</v>
      </c>
      <c r="M3473">
        <v>17</v>
      </c>
    </row>
    <row r="3474" spans="1:13" x14ac:dyDescent="0.25">
      <c r="A3474" t="s">
        <v>74</v>
      </c>
      <c r="B3474" s="25">
        <v>45275</v>
      </c>
      <c r="C3474" t="s">
        <v>257</v>
      </c>
      <c r="D3474" t="s">
        <v>32</v>
      </c>
      <c r="E3474" t="s">
        <v>27</v>
      </c>
      <c r="G3474" s="30">
        <v>6.2</v>
      </c>
      <c r="H3474" t="s">
        <v>318</v>
      </c>
      <c r="J3474" t="s">
        <v>15</v>
      </c>
      <c r="K3474" t="s">
        <v>307</v>
      </c>
      <c r="L3474" s="26">
        <v>5792550</v>
      </c>
      <c r="M3474">
        <v>106</v>
      </c>
    </row>
    <row r="3475" spans="1:13" x14ac:dyDescent="0.25">
      <c r="A3475" t="s">
        <v>54</v>
      </c>
      <c r="B3475" s="25">
        <v>45212</v>
      </c>
      <c r="C3475" t="s">
        <v>257</v>
      </c>
      <c r="D3475" t="s">
        <v>32</v>
      </c>
      <c r="E3475" t="s">
        <v>27</v>
      </c>
      <c r="F3475" t="s">
        <v>258</v>
      </c>
      <c r="G3475" s="30">
        <v>6.2</v>
      </c>
      <c r="H3475" t="s">
        <v>318</v>
      </c>
      <c r="J3475" t="s">
        <v>15</v>
      </c>
      <c r="K3475" t="s">
        <v>307</v>
      </c>
      <c r="L3475" s="26">
        <v>26220753</v>
      </c>
      <c r="M3475">
        <v>155</v>
      </c>
    </row>
    <row r="3476" spans="1:13" x14ac:dyDescent="0.25">
      <c r="A3476" t="s">
        <v>54</v>
      </c>
      <c r="B3476" s="25">
        <v>45401</v>
      </c>
      <c r="C3476" t="s">
        <v>257</v>
      </c>
      <c r="D3476" t="s">
        <v>32</v>
      </c>
      <c r="E3476" t="s">
        <v>27</v>
      </c>
      <c r="F3476" t="s">
        <v>258</v>
      </c>
      <c r="G3476" s="30">
        <v>6.2</v>
      </c>
      <c r="H3476" t="s">
        <v>318</v>
      </c>
      <c r="J3476" t="s">
        <v>15</v>
      </c>
      <c r="K3476" t="s">
        <v>307</v>
      </c>
      <c r="L3476" s="26">
        <v>21262605</v>
      </c>
      <c r="M3476">
        <v>95</v>
      </c>
    </row>
    <row r="3477" spans="1:13" x14ac:dyDescent="0.25">
      <c r="A3477" t="s">
        <v>164</v>
      </c>
      <c r="B3477" s="25">
        <v>45478</v>
      </c>
      <c r="C3477" t="s">
        <v>257</v>
      </c>
      <c r="D3477" t="s">
        <v>32</v>
      </c>
      <c r="E3477" t="s">
        <v>27</v>
      </c>
      <c r="F3477" t="s">
        <v>258</v>
      </c>
      <c r="G3477" s="30">
        <v>6.2</v>
      </c>
      <c r="H3477" t="s">
        <v>318</v>
      </c>
      <c r="J3477" t="s">
        <v>15</v>
      </c>
      <c r="K3477" t="s">
        <v>307</v>
      </c>
      <c r="L3477" s="26">
        <v>19951400</v>
      </c>
      <c r="M3477">
        <v>77</v>
      </c>
    </row>
    <row r="3478" spans="1:13" x14ac:dyDescent="0.25">
      <c r="A3478" t="s">
        <v>72</v>
      </c>
      <c r="B3478" s="25">
        <v>45288</v>
      </c>
      <c r="C3478" t="s">
        <v>257</v>
      </c>
      <c r="D3478" t="s">
        <v>32</v>
      </c>
      <c r="E3478" t="s">
        <v>27</v>
      </c>
      <c r="F3478" t="s">
        <v>258</v>
      </c>
      <c r="G3478" s="30">
        <v>6.2</v>
      </c>
      <c r="H3478" t="s">
        <v>318</v>
      </c>
      <c r="J3478" t="s">
        <v>15</v>
      </c>
      <c r="K3478" t="s">
        <v>307</v>
      </c>
      <c r="L3478" s="26">
        <v>184750</v>
      </c>
      <c r="M3478">
        <v>3</v>
      </c>
    </row>
    <row r="3479" spans="1:13" x14ac:dyDescent="0.25">
      <c r="A3479" t="s">
        <v>209</v>
      </c>
      <c r="B3479" s="25">
        <v>45572</v>
      </c>
      <c r="C3479" t="s">
        <v>257</v>
      </c>
      <c r="D3479" t="s">
        <v>32</v>
      </c>
      <c r="E3479" t="s">
        <v>27</v>
      </c>
      <c r="G3479" s="30">
        <v>6.2</v>
      </c>
      <c r="H3479" t="s">
        <v>318</v>
      </c>
      <c r="J3479" t="s">
        <v>15</v>
      </c>
      <c r="K3479" t="s">
        <v>307</v>
      </c>
      <c r="L3479" s="26">
        <v>84000</v>
      </c>
      <c r="M3479">
        <v>7</v>
      </c>
    </row>
    <row r="3480" spans="1:13" x14ac:dyDescent="0.25">
      <c r="A3480" t="s">
        <v>172</v>
      </c>
      <c r="B3480" s="25">
        <v>45485</v>
      </c>
      <c r="C3480" t="s">
        <v>257</v>
      </c>
      <c r="D3480" t="s">
        <v>32</v>
      </c>
      <c r="E3480" t="s">
        <v>27</v>
      </c>
      <c r="F3480" t="s">
        <v>258</v>
      </c>
      <c r="G3480" s="30">
        <v>6.2</v>
      </c>
      <c r="H3480" t="s">
        <v>318</v>
      </c>
      <c r="J3480" t="s">
        <v>15</v>
      </c>
      <c r="K3480" t="s">
        <v>307</v>
      </c>
      <c r="L3480" s="26">
        <v>3888400</v>
      </c>
      <c r="M3480">
        <v>30</v>
      </c>
    </row>
    <row r="3481" spans="1:13" x14ac:dyDescent="0.25">
      <c r="A3481" t="s">
        <v>83</v>
      </c>
      <c r="B3481" s="25">
        <v>45252</v>
      </c>
      <c r="C3481" t="s">
        <v>257</v>
      </c>
      <c r="D3481" t="s">
        <v>32</v>
      </c>
      <c r="E3481" t="s">
        <v>27</v>
      </c>
      <c r="G3481" s="30">
        <v>6.2</v>
      </c>
      <c r="H3481" t="s">
        <v>318</v>
      </c>
      <c r="J3481" t="s">
        <v>15</v>
      </c>
      <c r="K3481" t="s">
        <v>307</v>
      </c>
      <c r="L3481" s="26">
        <v>2689500</v>
      </c>
      <c r="M3481">
        <v>101</v>
      </c>
    </row>
    <row r="3482" spans="1:13" x14ac:dyDescent="0.25">
      <c r="A3482" t="s">
        <v>54</v>
      </c>
      <c r="B3482" s="25">
        <v>45212</v>
      </c>
      <c r="C3482" t="s">
        <v>257</v>
      </c>
      <c r="D3482" t="s">
        <v>32</v>
      </c>
      <c r="E3482" t="s">
        <v>27</v>
      </c>
      <c r="G3482" s="30">
        <v>6.2</v>
      </c>
      <c r="H3482" t="s">
        <v>318</v>
      </c>
      <c r="J3482" t="s">
        <v>15</v>
      </c>
      <c r="K3482" t="s">
        <v>307</v>
      </c>
      <c r="L3482" s="26">
        <v>579420</v>
      </c>
      <c r="M3482">
        <v>106</v>
      </c>
    </row>
    <row r="3483" spans="1:13" x14ac:dyDescent="0.25">
      <c r="A3483" t="s">
        <v>30</v>
      </c>
      <c r="B3483" s="25">
        <v>45447</v>
      </c>
      <c r="C3483" t="s">
        <v>257</v>
      </c>
      <c r="D3483" t="s">
        <v>32</v>
      </c>
      <c r="E3483" t="s">
        <v>27</v>
      </c>
      <c r="G3483" s="30">
        <v>6.2</v>
      </c>
      <c r="H3483" t="s">
        <v>318</v>
      </c>
      <c r="J3483" t="s">
        <v>15</v>
      </c>
      <c r="K3483" t="s">
        <v>307</v>
      </c>
      <c r="L3483" s="26">
        <v>551700</v>
      </c>
      <c r="M3483">
        <v>60</v>
      </c>
    </row>
    <row r="3484" spans="1:13" x14ac:dyDescent="0.25">
      <c r="A3484" t="s">
        <v>104</v>
      </c>
      <c r="B3484" s="25">
        <v>45041</v>
      </c>
      <c r="C3484" t="s">
        <v>257</v>
      </c>
      <c r="D3484" t="s">
        <v>32</v>
      </c>
      <c r="E3484" t="s">
        <v>27</v>
      </c>
      <c r="G3484" s="30">
        <v>6.2</v>
      </c>
      <c r="H3484" t="s">
        <v>318</v>
      </c>
      <c r="J3484" t="s">
        <v>15</v>
      </c>
      <c r="K3484" t="s">
        <v>307</v>
      </c>
      <c r="L3484" s="26">
        <v>52746</v>
      </c>
      <c r="M3484">
        <v>2</v>
      </c>
    </row>
    <row r="3485" spans="1:13" x14ac:dyDescent="0.25">
      <c r="A3485" t="s">
        <v>175</v>
      </c>
      <c r="B3485" s="25">
        <v>45503</v>
      </c>
      <c r="C3485" t="s">
        <v>257</v>
      </c>
      <c r="D3485" t="s">
        <v>32</v>
      </c>
      <c r="E3485" t="s">
        <v>27</v>
      </c>
      <c r="G3485" s="30">
        <v>6.2</v>
      </c>
      <c r="H3485" t="s">
        <v>318</v>
      </c>
      <c r="J3485" t="s">
        <v>15</v>
      </c>
      <c r="K3485" t="s">
        <v>307</v>
      </c>
      <c r="L3485" s="26">
        <v>1261</v>
      </c>
      <c r="M3485">
        <v>3</v>
      </c>
    </row>
    <row r="3486" spans="1:13" x14ac:dyDescent="0.25">
      <c r="A3486" t="s">
        <v>83</v>
      </c>
      <c r="B3486" s="25">
        <v>45468</v>
      </c>
      <c r="C3486" t="s">
        <v>257</v>
      </c>
      <c r="D3486" t="s">
        <v>32</v>
      </c>
      <c r="E3486" t="s">
        <v>27</v>
      </c>
      <c r="G3486" s="30">
        <v>6.2</v>
      </c>
      <c r="H3486" t="s">
        <v>318</v>
      </c>
      <c r="J3486" t="s">
        <v>15</v>
      </c>
      <c r="K3486" t="s">
        <v>307</v>
      </c>
      <c r="L3486" s="26">
        <v>277830</v>
      </c>
      <c r="M3486">
        <v>23</v>
      </c>
    </row>
    <row r="3487" spans="1:13" x14ac:dyDescent="0.25">
      <c r="A3487" t="s">
        <v>66</v>
      </c>
      <c r="B3487" s="25">
        <v>45335</v>
      </c>
      <c r="C3487" t="s">
        <v>257</v>
      </c>
      <c r="D3487" t="s">
        <v>32</v>
      </c>
      <c r="E3487" t="s">
        <v>27</v>
      </c>
      <c r="F3487" t="s">
        <v>258</v>
      </c>
      <c r="G3487" s="30">
        <v>6.2</v>
      </c>
      <c r="H3487" t="s">
        <v>318</v>
      </c>
      <c r="J3487" t="s">
        <v>15</v>
      </c>
      <c r="K3487" t="s">
        <v>307</v>
      </c>
      <c r="L3487" s="26">
        <v>14224500</v>
      </c>
      <c r="M3487">
        <v>278</v>
      </c>
    </row>
    <row r="3488" spans="1:13" x14ac:dyDescent="0.25">
      <c r="A3488" t="s">
        <v>101</v>
      </c>
      <c r="B3488" s="25">
        <v>45079</v>
      </c>
      <c r="C3488" t="s">
        <v>257</v>
      </c>
      <c r="D3488" t="s">
        <v>32</v>
      </c>
      <c r="E3488" t="s">
        <v>27</v>
      </c>
      <c r="F3488" t="s">
        <v>258</v>
      </c>
      <c r="G3488" s="30">
        <v>6.2</v>
      </c>
      <c r="H3488" t="s">
        <v>318</v>
      </c>
      <c r="J3488" t="s">
        <v>15</v>
      </c>
      <c r="K3488" t="s">
        <v>307</v>
      </c>
      <c r="L3488" s="26">
        <v>1640250</v>
      </c>
      <c r="M3488">
        <v>1</v>
      </c>
    </row>
    <row r="3489" spans="1:13" x14ac:dyDescent="0.25">
      <c r="A3489" t="s">
        <v>80</v>
      </c>
      <c r="B3489" s="25">
        <v>45260</v>
      </c>
      <c r="C3489" t="s">
        <v>257</v>
      </c>
      <c r="D3489" t="s">
        <v>32</v>
      </c>
      <c r="E3489" t="s">
        <v>27</v>
      </c>
      <c r="G3489" s="30">
        <v>6.2</v>
      </c>
      <c r="H3489" t="s">
        <v>318</v>
      </c>
      <c r="J3489" t="s">
        <v>15</v>
      </c>
      <c r="K3489" t="s">
        <v>307</v>
      </c>
      <c r="L3489" s="26">
        <v>2011500</v>
      </c>
      <c r="M3489">
        <v>21</v>
      </c>
    </row>
    <row r="3490" spans="1:13" x14ac:dyDescent="0.25">
      <c r="A3490" t="s">
        <v>54</v>
      </c>
      <c r="B3490" s="25">
        <v>45401</v>
      </c>
      <c r="C3490" t="s">
        <v>257</v>
      </c>
      <c r="D3490" t="s">
        <v>32</v>
      </c>
      <c r="E3490" t="s">
        <v>27</v>
      </c>
      <c r="G3490" s="30">
        <v>6.2</v>
      </c>
      <c r="H3490" t="s">
        <v>318</v>
      </c>
      <c r="J3490" t="s">
        <v>15</v>
      </c>
      <c r="K3490" t="s">
        <v>307</v>
      </c>
      <c r="L3490" s="26">
        <v>345210</v>
      </c>
      <c r="M3490">
        <v>57</v>
      </c>
    </row>
    <row r="3491" spans="1:13" x14ac:dyDescent="0.25">
      <c r="A3491" t="s">
        <v>211</v>
      </c>
      <c r="B3491" s="25">
        <v>45582</v>
      </c>
      <c r="C3491" t="s">
        <v>257</v>
      </c>
      <c r="D3491" t="s">
        <v>32</v>
      </c>
      <c r="E3491" t="s">
        <v>27</v>
      </c>
      <c r="G3491" s="30">
        <v>6.2</v>
      </c>
      <c r="H3491" t="s">
        <v>318</v>
      </c>
      <c r="J3491" t="s">
        <v>15</v>
      </c>
      <c r="K3491" t="s">
        <v>307</v>
      </c>
      <c r="L3491" s="26">
        <v>1289400</v>
      </c>
      <c r="M3491">
        <v>153</v>
      </c>
    </row>
    <row r="3492" spans="1:13" x14ac:dyDescent="0.25">
      <c r="A3492" t="s">
        <v>217</v>
      </c>
      <c r="B3492" s="25">
        <v>45595</v>
      </c>
      <c r="C3492" t="s">
        <v>257</v>
      </c>
      <c r="D3492" t="s">
        <v>32</v>
      </c>
      <c r="E3492" t="s">
        <v>27</v>
      </c>
      <c r="F3492" t="s">
        <v>258</v>
      </c>
      <c r="G3492" s="30">
        <v>6.2</v>
      </c>
      <c r="H3492" t="s">
        <v>318</v>
      </c>
      <c r="J3492" t="s">
        <v>15</v>
      </c>
      <c r="K3492" t="s">
        <v>307</v>
      </c>
      <c r="L3492" s="26">
        <v>371025</v>
      </c>
      <c r="M3492">
        <v>3</v>
      </c>
    </row>
    <row r="3493" spans="1:13" x14ac:dyDescent="0.25">
      <c r="A3493" t="s">
        <v>72</v>
      </c>
      <c r="B3493" s="25">
        <v>45288</v>
      </c>
      <c r="C3493" t="s">
        <v>257</v>
      </c>
      <c r="D3493" t="s">
        <v>32</v>
      </c>
      <c r="E3493" t="s">
        <v>27</v>
      </c>
      <c r="G3493" s="30">
        <v>6.2</v>
      </c>
      <c r="H3493" t="s">
        <v>318</v>
      </c>
      <c r="J3493" t="s">
        <v>15</v>
      </c>
      <c r="K3493" t="s">
        <v>307</v>
      </c>
      <c r="L3493" s="26">
        <v>20750</v>
      </c>
      <c r="M3493">
        <v>2</v>
      </c>
    </row>
    <row r="3494" spans="1:13" x14ac:dyDescent="0.25">
      <c r="A3494" t="s">
        <v>50</v>
      </c>
      <c r="B3494" s="25">
        <v>45408</v>
      </c>
      <c r="C3494" t="s">
        <v>257</v>
      </c>
      <c r="D3494" t="s">
        <v>32</v>
      </c>
      <c r="E3494" t="s">
        <v>27</v>
      </c>
      <c r="F3494" t="s">
        <v>258</v>
      </c>
      <c r="G3494" s="30">
        <v>6.2</v>
      </c>
      <c r="H3494" t="s">
        <v>318</v>
      </c>
      <c r="J3494" t="s">
        <v>15</v>
      </c>
      <c r="K3494" t="s">
        <v>307</v>
      </c>
      <c r="L3494" s="26">
        <v>17657500</v>
      </c>
      <c r="M3494">
        <v>273</v>
      </c>
    </row>
    <row r="3495" spans="1:13" x14ac:dyDescent="0.25">
      <c r="A3495" t="s">
        <v>211</v>
      </c>
      <c r="B3495" s="25">
        <v>45582</v>
      </c>
      <c r="C3495" t="s">
        <v>257</v>
      </c>
      <c r="D3495" t="s">
        <v>32</v>
      </c>
      <c r="E3495" t="s">
        <v>27</v>
      </c>
      <c r="F3495" t="s">
        <v>258</v>
      </c>
      <c r="G3495" s="30">
        <v>6.2</v>
      </c>
      <c r="H3495" t="s">
        <v>318</v>
      </c>
      <c r="J3495" t="s">
        <v>15</v>
      </c>
      <c r="K3495" t="s">
        <v>307</v>
      </c>
      <c r="L3495" s="26">
        <v>24112900</v>
      </c>
      <c r="M3495">
        <v>153</v>
      </c>
    </row>
    <row r="3496" spans="1:13" x14ac:dyDescent="0.25">
      <c r="A3496" t="s">
        <v>63</v>
      </c>
      <c r="B3496" s="25">
        <v>45344</v>
      </c>
      <c r="C3496" t="s">
        <v>257</v>
      </c>
      <c r="D3496" t="s">
        <v>32</v>
      </c>
      <c r="E3496" t="s">
        <v>27</v>
      </c>
      <c r="G3496" s="30">
        <v>6.2</v>
      </c>
      <c r="H3496" t="s">
        <v>318</v>
      </c>
      <c r="J3496" t="s">
        <v>15</v>
      </c>
      <c r="K3496" t="s">
        <v>307</v>
      </c>
      <c r="L3496" s="26">
        <v>586150</v>
      </c>
      <c r="M3496">
        <v>22</v>
      </c>
    </row>
    <row r="3497" spans="1:13" x14ac:dyDescent="0.25">
      <c r="A3497" t="s">
        <v>89</v>
      </c>
      <c r="B3497" s="25">
        <v>45232</v>
      </c>
      <c r="C3497" t="s">
        <v>257</v>
      </c>
      <c r="D3497" t="s">
        <v>32</v>
      </c>
      <c r="E3497" t="s">
        <v>27</v>
      </c>
      <c r="G3497" s="30">
        <v>6.2</v>
      </c>
      <c r="H3497" t="s">
        <v>318</v>
      </c>
      <c r="J3497" t="s">
        <v>15</v>
      </c>
      <c r="K3497" t="s">
        <v>307</v>
      </c>
      <c r="L3497" s="26">
        <v>1498500</v>
      </c>
      <c r="M3497">
        <v>67</v>
      </c>
    </row>
    <row r="3498" spans="1:13" x14ac:dyDescent="0.25">
      <c r="A3498" t="s">
        <v>83</v>
      </c>
      <c r="B3498" s="25">
        <v>45252</v>
      </c>
      <c r="C3498" t="s">
        <v>257</v>
      </c>
      <c r="D3498" t="s">
        <v>32</v>
      </c>
      <c r="E3498" t="s">
        <v>27</v>
      </c>
      <c r="F3498" t="s">
        <v>258</v>
      </c>
      <c r="G3498" s="30">
        <v>6.2</v>
      </c>
      <c r="H3498" t="s">
        <v>318</v>
      </c>
      <c r="J3498" t="s">
        <v>15</v>
      </c>
      <c r="K3498" t="s">
        <v>307</v>
      </c>
      <c r="L3498" s="26">
        <v>51925500</v>
      </c>
      <c r="M3498">
        <v>114</v>
      </c>
    </row>
    <row r="3499" spans="1:13" x14ac:dyDescent="0.25">
      <c r="A3499" t="s">
        <v>164</v>
      </c>
      <c r="B3499" s="25">
        <v>45478</v>
      </c>
      <c r="C3499" t="s">
        <v>257</v>
      </c>
      <c r="D3499" t="s">
        <v>32</v>
      </c>
      <c r="E3499" t="s">
        <v>27</v>
      </c>
      <c r="G3499" s="30">
        <v>6.2</v>
      </c>
      <c r="H3499" t="s">
        <v>318</v>
      </c>
      <c r="J3499" t="s">
        <v>15</v>
      </c>
      <c r="K3499" t="s">
        <v>307</v>
      </c>
      <c r="L3499" s="26">
        <v>721600</v>
      </c>
      <c r="M3499">
        <v>119</v>
      </c>
    </row>
    <row r="3500" spans="1:13" x14ac:dyDescent="0.25">
      <c r="A3500" t="s">
        <v>80</v>
      </c>
      <c r="B3500" s="25">
        <v>45260</v>
      </c>
      <c r="C3500" t="s">
        <v>257</v>
      </c>
      <c r="D3500" t="s">
        <v>32</v>
      </c>
      <c r="E3500" t="s">
        <v>27</v>
      </c>
      <c r="F3500" t="s">
        <v>258</v>
      </c>
      <c r="G3500" s="30">
        <v>6.2</v>
      </c>
      <c r="H3500" t="s">
        <v>318</v>
      </c>
      <c r="J3500" t="s">
        <v>15</v>
      </c>
      <c r="K3500" t="s">
        <v>307</v>
      </c>
      <c r="L3500" s="26">
        <v>19203300</v>
      </c>
      <c r="M3500">
        <v>37</v>
      </c>
    </row>
    <row r="3501" spans="1:13" x14ac:dyDescent="0.25">
      <c r="A3501" t="s">
        <v>205</v>
      </c>
      <c r="B3501" s="25">
        <v>45566</v>
      </c>
      <c r="C3501" t="s">
        <v>257</v>
      </c>
      <c r="D3501" t="s">
        <v>32</v>
      </c>
      <c r="E3501" t="s">
        <v>27</v>
      </c>
      <c r="G3501" s="30">
        <v>6.2</v>
      </c>
      <c r="H3501" t="s">
        <v>318</v>
      </c>
      <c r="J3501" t="s">
        <v>15</v>
      </c>
      <c r="K3501" t="s">
        <v>307</v>
      </c>
      <c r="L3501" s="26">
        <v>142120</v>
      </c>
      <c r="M3501">
        <v>53</v>
      </c>
    </row>
    <row r="3502" spans="1:13" x14ac:dyDescent="0.25">
      <c r="A3502" t="s">
        <v>172</v>
      </c>
      <c r="B3502" s="25">
        <v>45485</v>
      </c>
      <c r="C3502" t="s">
        <v>257</v>
      </c>
      <c r="D3502" t="s">
        <v>32</v>
      </c>
      <c r="E3502" t="s">
        <v>27</v>
      </c>
      <c r="F3502" t="s">
        <v>258</v>
      </c>
      <c r="G3502" s="30">
        <v>6.3</v>
      </c>
      <c r="H3502" t="s">
        <v>318</v>
      </c>
      <c r="I3502">
        <v>6.3</v>
      </c>
      <c r="J3502" t="s">
        <v>228</v>
      </c>
      <c r="K3502" t="s">
        <v>314</v>
      </c>
      <c r="L3502" s="26">
        <v>4223200</v>
      </c>
      <c r="M3502">
        <v>1</v>
      </c>
    </row>
    <row r="3503" spans="1:13" x14ac:dyDescent="0.25">
      <c r="A3503" t="s">
        <v>164</v>
      </c>
      <c r="B3503" s="25">
        <v>45478</v>
      </c>
      <c r="C3503" t="s">
        <v>257</v>
      </c>
      <c r="D3503" t="s">
        <v>32</v>
      </c>
      <c r="E3503" t="s">
        <v>27</v>
      </c>
      <c r="F3503" t="s">
        <v>258</v>
      </c>
      <c r="G3503" s="30">
        <v>6.3</v>
      </c>
      <c r="H3503" t="s">
        <v>318</v>
      </c>
      <c r="I3503">
        <v>6.3</v>
      </c>
      <c r="J3503" t="s">
        <v>228</v>
      </c>
      <c r="K3503" t="s">
        <v>314</v>
      </c>
      <c r="L3503" s="26">
        <v>6024200</v>
      </c>
      <c r="M3503">
        <v>1</v>
      </c>
    </row>
    <row r="3504" spans="1:13" x14ac:dyDescent="0.25">
      <c r="A3504" t="s">
        <v>72</v>
      </c>
      <c r="B3504" s="25">
        <v>45288</v>
      </c>
      <c r="C3504" t="s">
        <v>257</v>
      </c>
      <c r="D3504" t="s">
        <v>32</v>
      </c>
      <c r="E3504" t="s">
        <v>27</v>
      </c>
      <c r="F3504" t="s">
        <v>258</v>
      </c>
      <c r="G3504" s="30">
        <v>6.3</v>
      </c>
      <c r="H3504" t="s">
        <v>318</v>
      </c>
      <c r="J3504" t="s">
        <v>15</v>
      </c>
      <c r="K3504" t="s">
        <v>307</v>
      </c>
      <c r="L3504" s="26">
        <v>360500</v>
      </c>
      <c r="M3504">
        <v>9</v>
      </c>
    </row>
    <row r="3505" spans="1:13" x14ac:dyDescent="0.25">
      <c r="A3505" t="s">
        <v>66</v>
      </c>
      <c r="B3505" s="25">
        <v>45335</v>
      </c>
      <c r="C3505" t="s">
        <v>257</v>
      </c>
      <c r="D3505" t="s">
        <v>32</v>
      </c>
      <c r="E3505" t="s">
        <v>27</v>
      </c>
      <c r="F3505" t="s">
        <v>258</v>
      </c>
      <c r="G3505" s="30">
        <v>6.3</v>
      </c>
      <c r="H3505" t="s">
        <v>318</v>
      </c>
      <c r="J3505" t="s">
        <v>15</v>
      </c>
      <c r="K3505" t="s">
        <v>307</v>
      </c>
      <c r="L3505" s="26">
        <v>16029000</v>
      </c>
      <c r="M3505">
        <v>180</v>
      </c>
    </row>
    <row r="3506" spans="1:13" x14ac:dyDescent="0.25">
      <c r="A3506" t="s">
        <v>69</v>
      </c>
      <c r="B3506" s="25">
        <v>45328</v>
      </c>
      <c r="C3506" t="s">
        <v>257</v>
      </c>
      <c r="D3506" t="s">
        <v>32</v>
      </c>
      <c r="E3506" t="s">
        <v>27</v>
      </c>
      <c r="F3506" t="s">
        <v>258</v>
      </c>
      <c r="G3506" s="30">
        <v>6.3</v>
      </c>
      <c r="H3506" t="s">
        <v>318</v>
      </c>
      <c r="J3506" t="s">
        <v>15</v>
      </c>
      <c r="K3506" t="s">
        <v>307</v>
      </c>
      <c r="L3506" s="26">
        <v>13997300</v>
      </c>
      <c r="M3506">
        <v>47</v>
      </c>
    </row>
    <row r="3507" spans="1:13" x14ac:dyDescent="0.25">
      <c r="A3507" t="s">
        <v>74</v>
      </c>
      <c r="B3507" s="25">
        <v>45275</v>
      </c>
      <c r="C3507" t="s">
        <v>257</v>
      </c>
      <c r="D3507" t="s">
        <v>32</v>
      </c>
      <c r="E3507" t="s">
        <v>27</v>
      </c>
      <c r="G3507" s="30">
        <v>6.3</v>
      </c>
      <c r="H3507" t="s">
        <v>318</v>
      </c>
      <c r="J3507" t="s">
        <v>15</v>
      </c>
      <c r="K3507" t="s">
        <v>307</v>
      </c>
      <c r="L3507" s="26">
        <v>5319900</v>
      </c>
      <c r="M3507">
        <v>111</v>
      </c>
    </row>
    <row r="3508" spans="1:13" x14ac:dyDescent="0.25">
      <c r="A3508" t="s">
        <v>30</v>
      </c>
      <c r="B3508" s="25">
        <v>45447</v>
      </c>
      <c r="C3508" t="s">
        <v>257</v>
      </c>
      <c r="D3508" t="s">
        <v>32</v>
      </c>
      <c r="E3508" t="s">
        <v>27</v>
      </c>
      <c r="G3508" s="30">
        <v>6.3</v>
      </c>
      <c r="H3508" t="s">
        <v>318</v>
      </c>
      <c r="J3508" t="s">
        <v>15</v>
      </c>
      <c r="K3508" t="s">
        <v>307</v>
      </c>
      <c r="L3508" s="26">
        <v>342300</v>
      </c>
      <c r="M3508">
        <v>41</v>
      </c>
    </row>
    <row r="3509" spans="1:13" x14ac:dyDescent="0.25">
      <c r="A3509" t="s">
        <v>172</v>
      </c>
      <c r="B3509" s="25">
        <v>45485</v>
      </c>
      <c r="C3509" t="s">
        <v>257</v>
      </c>
      <c r="D3509" t="s">
        <v>32</v>
      </c>
      <c r="E3509" t="s">
        <v>27</v>
      </c>
      <c r="F3509" t="s">
        <v>258</v>
      </c>
      <c r="G3509" s="30">
        <v>6.3</v>
      </c>
      <c r="H3509" t="s">
        <v>318</v>
      </c>
      <c r="J3509" t="s">
        <v>15</v>
      </c>
      <c r="K3509" t="s">
        <v>307</v>
      </c>
      <c r="L3509" s="26">
        <v>22154800</v>
      </c>
      <c r="M3509">
        <v>18</v>
      </c>
    </row>
    <row r="3510" spans="1:13" x14ac:dyDescent="0.25">
      <c r="A3510" t="s">
        <v>54</v>
      </c>
      <c r="B3510" s="25">
        <v>45401</v>
      </c>
      <c r="C3510" t="s">
        <v>257</v>
      </c>
      <c r="D3510" t="s">
        <v>32</v>
      </c>
      <c r="E3510" t="s">
        <v>27</v>
      </c>
      <c r="F3510" t="s">
        <v>258</v>
      </c>
      <c r="G3510" s="30">
        <v>6.3</v>
      </c>
      <c r="H3510" t="s">
        <v>318</v>
      </c>
      <c r="J3510" t="s">
        <v>15</v>
      </c>
      <c r="K3510" t="s">
        <v>307</v>
      </c>
      <c r="L3510" s="26">
        <v>17107875</v>
      </c>
      <c r="M3510">
        <v>130</v>
      </c>
    </row>
    <row r="3511" spans="1:13" x14ac:dyDescent="0.25">
      <c r="A3511" t="s">
        <v>175</v>
      </c>
      <c r="B3511" s="25">
        <v>45503</v>
      </c>
      <c r="C3511" t="s">
        <v>257</v>
      </c>
      <c r="D3511" t="s">
        <v>32</v>
      </c>
      <c r="E3511" t="s">
        <v>27</v>
      </c>
      <c r="F3511" t="s">
        <v>258</v>
      </c>
      <c r="G3511" s="30">
        <v>6.3</v>
      </c>
      <c r="H3511" t="s">
        <v>318</v>
      </c>
      <c r="J3511" t="s">
        <v>15</v>
      </c>
      <c r="K3511" t="s">
        <v>307</v>
      </c>
      <c r="L3511" s="26">
        <v>873</v>
      </c>
      <c r="M3511">
        <v>1</v>
      </c>
    </row>
    <row r="3512" spans="1:13" x14ac:dyDescent="0.25">
      <c r="A3512" t="s">
        <v>83</v>
      </c>
      <c r="B3512" s="25">
        <v>45252</v>
      </c>
      <c r="C3512" t="s">
        <v>257</v>
      </c>
      <c r="D3512" t="s">
        <v>32</v>
      </c>
      <c r="E3512" t="s">
        <v>27</v>
      </c>
      <c r="F3512" t="s">
        <v>258</v>
      </c>
      <c r="G3512" s="30">
        <v>6.3</v>
      </c>
      <c r="H3512" t="s">
        <v>318</v>
      </c>
      <c r="J3512" t="s">
        <v>15</v>
      </c>
      <c r="K3512" t="s">
        <v>307</v>
      </c>
      <c r="L3512" s="26">
        <v>16333350</v>
      </c>
      <c r="M3512">
        <v>74</v>
      </c>
    </row>
    <row r="3513" spans="1:13" x14ac:dyDescent="0.25">
      <c r="A3513" t="s">
        <v>104</v>
      </c>
      <c r="B3513" s="25">
        <v>45041</v>
      </c>
      <c r="C3513" t="s">
        <v>257</v>
      </c>
      <c r="D3513" t="s">
        <v>32</v>
      </c>
      <c r="E3513" t="s">
        <v>27</v>
      </c>
      <c r="F3513" t="s">
        <v>258</v>
      </c>
      <c r="G3513" s="30">
        <v>6.3</v>
      </c>
      <c r="H3513" t="s">
        <v>318</v>
      </c>
      <c r="J3513" t="s">
        <v>15</v>
      </c>
      <c r="K3513" t="s">
        <v>307</v>
      </c>
      <c r="L3513" s="26">
        <v>913668</v>
      </c>
      <c r="M3513">
        <v>11</v>
      </c>
    </row>
    <row r="3514" spans="1:13" x14ac:dyDescent="0.25">
      <c r="A3514" t="s">
        <v>209</v>
      </c>
      <c r="B3514" s="25">
        <v>45572</v>
      </c>
      <c r="C3514" t="s">
        <v>257</v>
      </c>
      <c r="D3514" t="s">
        <v>32</v>
      </c>
      <c r="E3514" t="s">
        <v>27</v>
      </c>
      <c r="G3514" s="30">
        <v>6.3</v>
      </c>
      <c r="H3514" t="s">
        <v>318</v>
      </c>
      <c r="J3514" t="s">
        <v>15</v>
      </c>
      <c r="K3514" t="s">
        <v>307</v>
      </c>
      <c r="L3514" s="26">
        <v>80250</v>
      </c>
      <c r="M3514">
        <v>6</v>
      </c>
    </row>
    <row r="3515" spans="1:13" x14ac:dyDescent="0.25">
      <c r="A3515" t="s">
        <v>205</v>
      </c>
      <c r="B3515" s="25">
        <v>45566</v>
      </c>
      <c r="C3515" t="s">
        <v>257</v>
      </c>
      <c r="D3515" t="s">
        <v>32</v>
      </c>
      <c r="E3515" t="s">
        <v>27</v>
      </c>
      <c r="G3515" s="30">
        <v>6.3</v>
      </c>
      <c r="H3515" t="s">
        <v>318</v>
      </c>
      <c r="J3515" t="s">
        <v>15</v>
      </c>
      <c r="K3515" t="s">
        <v>307</v>
      </c>
      <c r="L3515" s="26">
        <v>160550</v>
      </c>
      <c r="M3515">
        <v>53</v>
      </c>
    </row>
    <row r="3516" spans="1:13" x14ac:dyDescent="0.25">
      <c r="A3516" t="s">
        <v>89</v>
      </c>
      <c r="B3516" s="25">
        <v>45232</v>
      </c>
      <c r="C3516" t="s">
        <v>257</v>
      </c>
      <c r="D3516" t="s">
        <v>32</v>
      </c>
      <c r="E3516" t="s">
        <v>27</v>
      </c>
      <c r="G3516" s="30">
        <v>6.3</v>
      </c>
      <c r="H3516" t="s">
        <v>318</v>
      </c>
      <c r="J3516" t="s">
        <v>15</v>
      </c>
      <c r="K3516" t="s">
        <v>307</v>
      </c>
      <c r="L3516" s="26">
        <v>807975</v>
      </c>
      <c r="M3516">
        <v>33</v>
      </c>
    </row>
    <row r="3517" spans="1:13" x14ac:dyDescent="0.25">
      <c r="A3517" t="s">
        <v>164</v>
      </c>
      <c r="B3517" s="25">
        <v>45478</v>
      </c>
      <c r="C3517" t="s">
        <v>257</v>
      </c>
      <c r="D3517" t="s">
        <v>32</v>
      </c>
      <c r="E3517" t="s">
        <v>27</v>
      </c>
      <c r="G3517" s="30">
        <v>6.3</v>
      </c>
      <c r="H3517" t="s">
        <v>318</v>
      </c>
      <c r="J3517" t="s">
        <v>15</v>
      </c>
      <c r="K3517" t="s">
        <v>307</v>
      </c>
      <c r="L3517" s="26">
        <v>467000</v>
      </c>
      <c r="M3517">
        <v>90</v>
      </c>
    </row>
    <row r="3518" spans="1:13" x14ac:dyDescent="0.25">
      <c r="A3518" t="s">
        <v>74</v>
      </c>
      <c r="B3518" s="25">
        <v>45275</v>
      </c>
      <c r="C3518" t="s">
        <v>257</v>
      </c>
      <c r="D3518" t="s">
        <v>32</v>
      </c>
      <c r="E3518" t="s">
        <v>27</v>
      </c>
      <c r="F3518" t="s">
        <v>258</v>
      </c>
      <c r="G3518" s="30">
        <v>6.3</v>
      </c>
      <c r="H3518" t="s">
        <v>318</v>
      </c>
      <c r="J3518" t="s">
        <v>15</v>
      </c>
      <c r="K3518" t="s">
        <v>307</v>
      </c>
      <c r="L3518" s="26">
        <v>46585350</v>
      </c>
      <c r="M3518">
        <v>149</v>
      </c>
    </row>
    <row r="3519" spans="1:13" x14ac:dyDescent="0.25">
      <c r="A3519" t="s">
        <v>101</v>
      </c>
      <c r="B3519" s="25">
        <v>45079</v>
      </c>
      <c r="C3519" t="s">
        <v>257</v>
      </c>
      <c r="D3519" t="s">
        <v>32</v>
      </c>
      <c r="E3519" t="s">
        <v>27</v>
      </c>
      <c r="G3519" s="30">
        <v>6.3</v>
      </c>
      <c r="H3519" t="s">
        <v>318</v>
      </c>
      <c r="J3519" t="s">
        <v>15</v>
      </c>
      <c r="K3519" t="s">
        <v>307</v>
      </c>
      <c r="L3519" s="26">
        <v>192273.75</v>
      </c>
      <c r="M3519">
        <v>2</v>
      </c>
    </row>
    <row r="3520" spans="1:13" x14ac:dyDescent="0.25">
      <c r="A3520" t="s">
        <v>63</v>
      </c>
      <c r="B3520" s="25">
        <v>45344</v>
      </c>
      <c r="C3520" t="s">
        <v>257</v>
      </c>
      <c r="D3520" t="s">
        <v>32</v>
      </c>
      <c r="E3520" t="s">
        <v>27</v>
      </c>
      <c r="F3520" t="s">
        <v>258</v>
      </c>
      <c r="G3520" s="30">
        <v>6.3</v>
      </c>
      <c r="H3520" t="s">
        <v>318</v>
      </c>
      <c r="J3520" t="s">
        <v>15</v>
      </c>
      <c r="K3520" t="s">
        <v>307</v>
      </c>
      <c r="L3520" s="26">
        <v>5519500</v>
      </c>
      <c r="M3520">
        <v>18</v>
      </c>
    </row>
    <row r="3521" spans="1:13" x14ac:dyDescent="0.25">
      <c r="A3521" t="s">
        <v>80</v>
      </c>
      <c r="B3521" s="25">
        <v>45260</v>
      </c>
      <c r="C3521" t="s">
        <v>257</v>
      </c>
      <c r="D3521" t="s">
        <v>32</v>
      </c>
      <c r="E3521" t="s">
        <v>27</v>
      </c>
      <c r="F3521" t="s">
        <v>258</v>
      </c>
      <c r="G3521" s="30">
        <v>6.3</v>
      </c>
      <c r="H3521" t="s">
        <v>318</v>
      </c>
      <c r="J3521" t="s">
        <v>15</v>
      </c>
      <c r="K3521" t="s">
        <v>307</v>
      </c>
      <c r="L3521" s="26">
        <v>6450300</v>
      </c>
      <c r="M3521">
        <v>30</v>
      </c>
    </row>
    <row r="3522" spans="1:13" x14ac:dyDescent="0.25">
      <c r="A3522" t="s">
        <v>63</v>
      </c>
      <c r="B3522" s="25">
        <v>45344</v>
      </c>
      <c r="C3522" t="s">
        <v>257</v>
      </c>
      <c r="D3522" t="s">
        <v>32</v>
      </c>
      <c r="E3522" t="s">
        <v>27</v>
      </c>
      <c r="G3522" s="30">
        <v>6.3</v>
      </c>
      <c r="H3522" t="s">
        <v>318</v>
      </c>
      <c r="J3522" t="s">
        <v>15</v>
      </c>
      <c r="K3522" t="s">
        <v>307</v>
      </c>
      <c r="L3522" s="26">
        <v>447450</v>
      </c>
      <c r="M3522">
        <v>18</v>
      </c>
    </row>
    <row r="3523" spans="1:13" x14ac:dyDescent="0.25">
      <c r="A3523" t="s">
        <v>86</v>
      </c>
      <c r="B3523" s="25">
        <v>45251</v>
      </c>
      <c r="C3523" t="s">
        <v>257</v>
      </c>
      <c r="D3523" t="s">
        <v>32</v>
      </c>
      <c r="E3523" t="s">
        <v>27</v>
      </c>
      <c r="F3523" t="s">
        <v>258</v>
      </c>
      <c r="G3523" s="30">
        <v>6.3</v>
      </c>
      <c r="H3523" t="s">
        <v>318</v>
      </c>
      <c r="J3523" t="s">
        <v>15</v>
      </c>
      <c r="K3523" t="s">
        <v>307</v>
      </c>
      <c r="L3523" s="26">
        <v>1847500</v>
      </c>
      <c r="M3523">
        <v>13</v>
      </c>
    </row>
    <row r="3524" spans="1:13" x14ac:dyDescent="0.25">
      <c r="A3524" t="s">
        <v>54</v>
      </c>
      <c r="B3524" s="25">
        <v>45401</v>
      </c>
      <c r="C3524" t="s">
        <v>257</v>
      </c>
      <c r="D3524" t="s">
        <v>32</v>
      </c>
      <c r="E3524" t="s">
        <v>27</v>
      </c>
      <c r="G3524" s="30">
        <v>6.3</v>
      </c>
      <c r="H3524" t="s">
        <v>318</v>
      </c>
      <c r="J3524" t="s">
        <v>15</v>
      </c>
      <c r="K3524" t="s">
        <v>307</v>
      </c>
      <c r="L3524" s="26">
        <v>1524030</v>
      </c>
      <c r="M3524">
        <v>100</v>
      </c>
    </row>
    <row r="3525" spans="1:13" x14ac:dyDescent="0.25">
      <c r="A3525" t="s">
        <v>69</v>
      </c>
      <c r="B3525" s="25">
        <v>45328</v>
      </c>
      <c r="C3525" t="s">
        <v>257</v>
      </c>
      <c r="D3525" t="s">
        <v>32</v>
      </c>
      <c r="E3525" t="s">
        <v>27</v>
      </c>
      <c r="G3525" s="30">
        <v>6.3</v>
      </c>
      <c r="H3525" t="s">
        <v>318</v>
      </c>
      <c r="J3525" t="s">
        <v>15</v>
      </c>
      <c r="K3525" t="s">
        <v>307</v>
      </c>
      <c r="L3525" s="26">
        <v>2368570</v>
      </c>
      <c r="M3525">
        <v>56</v>
      </c>
    </row>
    <row r="3526" spans="1:13" x14ac:dyDescent="0.25">
      <c r="A3526" t="s">
        <v>164</v>
      </c>
      <c r="B3526" s="25">
        <v>45478</v>
      </c>
      <c r="C3526" t="s">
        <v>257</v>
      </c>
      <c r="D3526" t="s">
        <v>32</v>
      </c>
      <c r="E3526" t="s">
        <v>27</v>
      </c>
      <c r="F3526" t="s">
        <v>258</v>
      </c>
      <c r="G3526" s="30">
        <v>6.3</v>
      </c>
      <c r="H3526" t="s">
        <v>318</v>
      </c>
      <c r="J3526" t="s">
        <v>15</v>
      </c>
      <c r="K3526" t="s">
        <v>307</v>
      </c>
      <c r="L3526" s="26">
        <v>3696800</v>
      </c>
      <c r="M3526">
        <v>74</v>
      </c>
    </row>
    <row r="3527" spans="1:13" x14ac:dyDescent="0.25">
      <c r="A3527" t="s">
        <v>54</v>
      </c>
      <c r="B3527" s="25">
        <v>45212</v>
      </c>
      <c r="C3527" t="s">
        <v>257</v>
      </c>
      <c r="D3527" t="s">
        <v>32</v>
      </c>
      <c r="E3527" t="s">
        <v>27</v>
      </c>
      <c r="G3527" s="30">
        <v>6.3</v>
      </c>
      <c r="H3527" t="s">
        <v>318</v>
      </c>
      <c r="J3527" t="s">
        <v>15</v>
      </c>
      <c r="K3527" t="s">
        <v>307</v>
      </c>
      <c r="L3527" s="26">
        <v>709956</v>
      </c>
      <c r="M3527">
        <v>102</v>
      </c>
    </row>
    <row r="3528" spans="1:13" x14ac:dyDescent="0.25">
      <c r="A3528" t="s">
        <v>83</v>
      </c>
      <c r="B3528" s="25">
        <v>45468</v>
      </c>
      <c r="C3528" t="s">
        <v>257</v>
      </c>
      <c r="D3528" t="s">
        <v>32</v>
      </c>
      <c r="E3528" t="s">
        <v>27</v>
      </c>
      <c r="F3528" t="s">
        <v>258</v>
      </c>
      <c r="G3528" s="30">
        <v>6.3</v>
      </c>
      <c r="H3528" t="s">
        <v>318</v>
      </c>
      <c r="J3528" t="s">
        <v>15</v>
      </c>
      <c r="K3528" t="s">
        <v>307</v>
      </c>
      <c r="L3528" s="26">
        <v>17854830</v>
      </c>
      <c r="M3528">
        <v>22</v>
      </c>
    </row>
    <row r="3529" spans="1:13" x14ac:dyDescent="0.25">
      <c r="A3529" t="s">
        <v>92</v>
      </c>
      <c r="B3529" s="25">
        <v>45198</v>
      </c>
      <c r="C3529" t="s">
        <v>257</v>
      </c>
      <c r="D3529" t="s">
        <v>32</v>
      </c>
      <c r="E3529" t="s">
        <v>27</v>
      </c>
      <c r="F3529" t="s">
        <v>258</v>
      </c>
      <c r="G3529" s="30">
        <v>6.3</v>
      </c>
      <c r="H3529" t="s">
        <v>318</v>
      </c>
      <c r="J3529" t="s">
        <v>15</v>
      </c>
      <c r="K3529" t="s">
        <v>307</v>
      </c>
      <c r="L3529" s="26">
        <v>19406599.199999999</v>
      </c>
      <c r="M3529">
        <v>43</v>
      </c>
    </row>
    <row r="3530" spans="1:13" x14ac:dyDescent="0.25">
      <c r="A3530" t="s">
        <v>57</v>
      </c>
      <c r="B3530" s="25">
        <v>45394</v>
      </c>
      <c r="C3530" t="s">
        <v>257</v>
      </c>
      <c r="D3530" t="s">
        <v>32</v>
      </c>
      <c r="E3530" t="s">
        <v>27</v>
      </c>
      <c r="F3530" t="s">
        <v>258</v>
      </c>
      <c r="G3530" s="30">
        <v>6.3</v>
      </c>
      <c r="H3530" t="s">
        <v>318</v>
      </c>
      <c r="J3530" t="s">
        <v>15</v>
      </c>
      <c r="K3530" t="s">
        <v>307</v>
      </c>
      <c r="L3530" s="26">
        <v>4833950</v>
      </c>
      <c r="M3530">
        <v>106</v>
      </c>
    </row>
    <row r="3531" spans="1:13" x14ac:dyDescent="0.25">
      <c r="A3531" t="s">
        <v>104</v>
      </c>
      <c r="B3531" s="25">
        <v>45041</v>
      </c>
      <c r="C3531" t="s">
        <v>257</v>
      </c>
      <c r="D3531" t="s">
        <v>32</v>
      </c>
      <c r="E3531" t="s">
        <v>27</v>
      </c>
      <c r="G3531" s="30">
        <v>6.3</v>
      </c>
      <c r="H3531" t="s">
        <v>318</v>
      </c>
      <c r="J3531" t="s">
        <v>15</v>
      </c>
      <c r="K3531" t="s">
        <v>307</v>
      </c>
      <c r="L3531" s="26">
        <v>89757.6</v>
      </c>
      <c r="M3531">
        <v>4</v>
      </c>
    </row>
    <row r="3532" spans="1:13" x14ac:dyDescent="0.25">
      <c r="A3532" t="s">
        <v>175</v>
      </c>
      <c r="B3532" s="25">
        <v>45503</v>
      </c>
      <c r="C3532" t="s">
        <v>257</v>
      </c>
      <c r="D3532" t="s">
        <v>32</v>
      </c>
      <c r="E3532" t="s">
        <v>27</v>
      </c>
      <c r="G3532" s="30">
        <v>6.3</v>
      </c>
      <c r="H3532" t="s">
        <v>318</v>
      </c>
      <c r="J3532" t="s">
        <v>15</v>
      </c>
      <c r="K3532" t="s">
        <v>307</v>
      </c>
      <c r="L3532" s="26">
        <v>194</v>
      </c>
      <c r="M3532">
        <v>2</v>
      </c>
    </row>
    <row r="3533" spans="1:13" x14ac:dyDescent="0.25">
      <c r="A3533" t="s">
        <v>211</v>
      </c>
      <c r="B3533" s="25">
        <v>45582</v>
      </c>
      <c r="C3533" t="s">
        <v>257</v>
      </c>
      <c r="D3533" t="s">
        <v>32</v>
      </c>
      <c r="E3533" t="s">
        <v>27</v>
      </c>
      <c r="F3533" t="s">
        <v>258</v>
      </c>
      <c r="G3533" s="30">
        <v>6.3</v>
      </c>
      <c r="H3533" t="s">
        <v>318</v>
      </c>
      <c r="J3533" t="s">
        <v>15</v>
      </c>
      <c r="K3533" t="s">
        <v>307</v>
      </c>
      <c r="L3533" s="26">
        <v>6751850</v>
      </c>
      <c r="M3533">
        <v>83</v>
      </c>
    </row>
    <row r="3534" spans="1:13" x14ac:dyDescent="0.25">
      <c r="A3534" t="s">
        <v>92</v>
      </c>
      <c r="B3534" s="25">
        <v>45198</v>
      </c>
      <c r="C3534" t="s">
        <v>257</v>
      </c>
      <c r="D3534" t="s">
        <v>32</v>
      </c>
      <c r="E3534" t="s">
        <v>27</v>
      </c>
      <c r="G3534" s="30">
        <v>6.3</v>
      </c>
      <c r="H3534" t="s">
        <v>318</v>
      </c>
      <c r="J3534" t="s">
        <v>15</v>
      </c>
      <c r="K3534" t="s">
        <v>307</v>
      </c>
      <c r="L3534" s="26">
        <v>2434100.4</v>
      </c>
      <c r="M3534">
        <v>27</v>
      </c>
    </row>
    <row r="3535" spans="1:13" x14ac:dyDescent="0.25">
      <c r="A3535" t="s">
        <v>80</v>
      </c>
      <c r="B3535" s="25">
        <v>45260</v>
      </c>
      <c r="C3535" t="s">
        <v>257</v>
      </c>
      <c r="D3535" t="s">
        <v>32</v>
      </c>
      <c r="E3535" t="s">
        <v>27</v>
      </c>
      <c r="G3535" s="30">
        <v>6.3</v>
      </c>
      <c r="H3535" t="s">
        <v>318</v>
      </c>
      <c r="J3535" t="s">
        <v>15</v>
      </c>
      <c r="K3535" t="s">
        <v>307</v>
      </c>
      <c r="L3535" s="26">
        <v>360900</v>
      </c>
      <c r="M3535">
        <v>12</v>
      </c>
    </row>
    <row r="3536" spans="1:13" x14ac:dyDescent="0.25">
      <c r="A3536" t="s">
        <v>205</v>
      </c>
      <c r="B3536" s="25">
        <v>45566</v>
      </c>
      <c r="C3536" t="s">
        <v>257</v>
      </c>
      <c r="D3536" t="s">
        <v>32</v>
      </c>
      <c r="E3536" t="s">
        <v>27</v>
      </c>
      <c r="F3536" t="s">
        <v>258</v>
      </c>
      <c r="G3536" s="30">
        <v>6.3</v>
      </c>
      <c r="H3536" t="s">
        <v>318</v>
      </c>
      <c r="J3536" t="s">
        <v>15</v>
      </c>
      <c r="K3536" t="s">
        <v>307</v>
      </c>
      <c r="L3536" s="26">
        <v>1464615</v>
      </c>
      <c r="M3536">
        <v>75</v>
      </c>
    </row>
    <row r="3537" spans="1:13" x14ac:dyDescent="0.25">
      <c r="A3537" t="s">
        <v>217</v>
      </c>
      <c r="B3537" s="25">
        <v>45595</v>
      </c>
      <c r="C3537" t="s">
        <v>257</v>
      </c>
      <c r="D3537" t="s">
        <v>32</v>
      </c>
      <c r="E3537" t="s">
        <v>27</v>
      </c>
      <c r="G3537" s="30">
        <v>6.3</v>
      </c>
      <c r="H3537" t="s">
        <v>318</v>
      </c>
      <c r="J3537" t="s">
        <v>15</v>
      </c>
      <c r="K3537" t="s">
        <v>307</v>
      </c>
      <c r="L3537" s="26">
        <v>4250</v>
      </c>
      <c r="M3537">
        <v>1</v>
      </c>
    </row>
    <row r="3538" spans="1:13" x14ac:dyDescent="0.25">
      <c r="A3538" t="s">
        <v>211</v>
      </c>
      <c r="B3538" s="25">
        <v>45582</v>
      </c>
      <c r="C3538" t="s">
        <v>257</v>
      </c>
      <c r="D3538" t="s">
        <v>32</v>
      </c>
      <c r="E3538" t="s">
        <v>27</v>
      </c>
      <c r="G3538" s="30">
        <v>6.3</v>
      </c>
      <c r="H3538" t="s">
        <v>318</v>
      </c>
      <c r="J3538" t="s">
        <v>15</v>
      </c>
      <c r="K3538" t="s">
        <v>307</v>
      </c>
      <c r="L3538" s="26">
        <v>259350</v>
      </c>
      <c r="M3538">
        <v>75</v>
      </c>
    </row>
    <row r="3539" spans="1:13" x14ac:dyDescent="0.25">
      <c r="A3539" t="s">
        <v>57</v>
      </c>
      <c r="B3539" s="25">
        <v>45394</v>
      </c>
      <c r="C3539" t="s">
        <v>257</v>
      </c>
      <c r="D3539" t="s">
        <v>32</v>
      </c>
      <c r="E3539" t="s">
        <v>27</v>
      </c>
      <c r="G3539" s="30">
        <v>6.3</v>
      </c>
      <c r="H3539" t="s">
        <v>318</v>
      </c>
      <c r="J3539" t="s">
        <v>15</v>
      </c>
      <c r="K3539" t="s">
        <v>307</v>
      </c>
      <c r="L3539" s="26">
        <v>744950</v>
      </c>
      <c r="M3539">
        <v>71</v>
      </c>
    </row>
    <row r="3540" spans="1:13" x14ac:dyDescent="0.25">
      <c r="A3540" t="s">
        <v>77</v>
      </c>
      <c r="B3540" s="25">
        <v>45267</v>
      </c>
      <c r="C3540" t="s">
        <v>257</v>
      </c>
      <c r="D3540" t="s">
        <v>32</v>
      </c>
      <c r="E3540" t="s">
        <v>27</v>
      </c>
      <c r="G3540" s="30">
        <v>6.3</v>
      </c>
      <c r="H3540" t="s">
        <v>318</v>
      </c>
      <c r="J3540" t="s">
        <v>15</v>
      </c>
      <c r="K3540" t="s">
        <v>307</v>
      </c>
      <c r="L3540" s="26">
        <v>74200</v>
      </c>
      <c r="M3540">
        <v>4</v>
      </c>
    </row>
    <row r="3541" spans="1:13" x14ac:dyDescent="0.25">
      <c r="A3541" t="s">
        <v>172</v>
      </c>
      <c r="B3541" s="25">
        <v>45485</v>
      </c>
      <c r="C3541" t="s">
        <v>257</v>
      </c>
      <c r="D3541" t="s">
        <v>32</v>
      </c>
      <c r="E3541" t="s">
        <v>27</v>
      </c>
      <c r="G3541" s="30">
        <v>6.3</v>
      </c>
      <c r="H3541" t="s">
        <v>318</v>
      </c>
      <c r="J3541" t="s">
        <v>15</v>
      </c>
      <c r="K3541" t="s">
        <v>307</v>
      </c>
      <c r="L3541" s="26">
        <v>165600</v>
      </c>
      <c r="M3541">
        <v>20</v>
      </c>
    </row>
    <row r="3542" spans="1:13" x14ac:dyDescent="0.25">
      <c r="A3542" t="s">
        <v>60</v>
      </c>
      <c r="B3542" s="25">
        <v>45380</v>
      </c>
      <c r="C3542" t="s">
        <v>257</v>
      </c>
      <c r="D3542" t="s">
        <v>32</v>
      </c>
      <c r="E3542" t="s">
        <v>27</v>
      </c>
      <c r="G3542" s="30">
        <v>6.3</v>
      </c>
      <c r="H3542" t="s">
        <v>318</v>
      </c>
      <c r="J3542" t="s">
        <v>15</v>
      </c>
      <c r="K3542" t="s">
        <v>307</v>
      </c>
      <c r="L3542" s="26">
        <v>2289000</v>
      </c>
      <c r="M3542">
        <v>193</v>
      </c>
    </row>
    <row r="3543" spans="1:13" x14ac:dyDescent="0.25">
      <c r="A3543" t="s">
        <v>89</v>
      </c>
      <c r="B3543" s="25">
        <v>45232</v>
      </c>
      <c r="C3543" t="s">
        <v>257</v>
      </c>
      <c r="D3543" t="s">
        <v>32</v>
      </c>
      <c r="E3543" t="s">
        <v>27</v>
      </c>
      <c r="F3543" t="s">
        <v>258</v>
      </c>
      <c r="G3543" s="30">
        <v>6.3</v>
      </c>
      <c r="H3543" t="s">
        <v>318</v>
      </c>
      <c r="J3543" t="s">
        <v>15</v>
      </c>
      <c r="K3543" t="s">
        <v>307</v>
      </c>
      <c r="L3543" s="26">
        <v>8540100</v>
      </c>
      <c r="M3543">
        <v>64</v>
      </c>
    </row>
    <row r="3544" spans="1:13" x14ac:dyDescent="0.25">
      <c r="A3544" t="s">
        <v>101</v>
      </c>
      <c r="B3544" s="25">
        <v>45079</v>
      </c>
      <c r="C3544" t="s">
        <v>257</v>
      </c>
      <c r="D3544" t="s">
        <v>32</v>
      </c>
      <c r="E3544" t="s">
        <v>27</v>
      </c>
      <c r="F3544" t="s">
        <v>258</v>
      </c>
      <c r="G3544" s="30">
        <v>6.3</v>
      </c>
      <c r="H3544" t="s">
        <v>318</v>
      </c>
      <c r="J3544" t="s">
        <v>15</v>
      </c>
      <c r="K3544" t="s">
        <v>307</v>
      </c>
      <c r="L3544" s="26">
        <v>4920.75</v>
      </c>
      <c r="M3544">
        <v>1</v>
      </c>
    </row>
    <row r="3545" spans="1:13" x14ac:dyDescent="0.25">
      <c r="A3545" t="s">
        <v>72</v>
      </c>
      <c r="B3545" s="25">
        <v>45288</v>
      </c>
      <c r="C3545" t="s">
        <v>257</v>
      </c>
      <c r="D3545" t="s">
        <v>32</v>
      </c>
      <c r="E3545" t="s">
        <v>27</v>
      </c>
      <c r="G3545" s="30">
        <v>6.3</v>
      </c>
      <c r="H3545" t="s">
        <v>318</v>
      </c>
      <c r="J3545" t="s">
        <v>15</v>
      </c>
      <c r="K3545" t="s">
        <v>307</v>
      </c>
      <c r="L3545" s="26">
        <v>19750</v>
      </c>
      <c r="M3545">
        <v>1</v>
      </c>
    </row>
    <row r="3546" spans="1:13" x14ac:dyDescent="0.25">
      <c r="A3546" t="s">
        <v>66</v>
      </c>
      <c r="B3546" s="25">
        <v>45335</v>
      </c>
      <c r="C3546" t="s">
        <v>257</v>
      </c>
      <c r="D3546" t="s">
        <v>32</v>
      </c>
      <c r="E3546" t="s">
        <v>27</v>
      </c>
      <c r="G3546" s="30">
        <v>6.3</v>
      </c>
      <c r="H3546" t="s">
        <v>318</v>
      </c>
      <c r="J3546" t="s">
        <v>15</v>
      </c>
      <c r="K3546" t="s">
        <v>307</v>
      </c>
      <c r="L3546" s="26">
        <v>1102500</v>
      </c>
      <c r="M3546">
        <v>128</v>
      </c>
    </row>
    <row r="3547" spans="1:13" x14ac:dyDescent="0.25">
      <c r="A3547" t="s">
        <v>50</v>
      </c>
      <c r="B3547" s="25">
        <v>45408</v>
      </c>
      <c r="C3547" t="s">
        <v>257</v>
      </c>
      <c r="D3547" t="s">
        <v>32</v>
      </c>
      <c r="E3547" t="s">
        <v>27</v>
      </c>
      <c r="G3547" s="30">
        <v>6.3</v>
      </c>
      <c r="H3547" t="s">
        <v>318</v>
      </c>
      <c r="J3547" t="s">
        <v>15</v>
      </c>
      <c r="K3547" t="s">
        <v>307</v>
      </c>
      <c r="L3547" s="26">
        <v>1677500</v>
      </c>
      <c r="M3547">
        <v>236</v>
      </c>
    </row>
    <row r="3548" spans="1:13" x14ac:dyDescent="0.25">
      <c r="A3548" t="s">
        <v>86</v>
      </c>
      <c r="B3548" s="25">
        <v>45251</v>
      </c>
      <c r="C3548" t="s">
        <v>257</v>
      </c>
      <c r="D3548" t="s">
        <v>32</v>
      </c>
      <c r="E3548" t="s">
        <v>27</v>
      </c>
      <c r="G3548" s="30">
        <v>6.3</v>
      </c>
      <c r="H3548" t="s">
        <v>318</v>
      </c>
      <c r="J3548" t="s">
        <v>15</v>
      </c>
      <c r="K3548" t="s">
        <v>307</v>
      </c>
      <c r="L3548" s="26">
        <v>862500</v>
      </c>
      <c r="M3548">
        <v>21</v>
      </c>
    </row>
    <row r="3549" spans="1:13" x14ac:dyDescent="0.25">
      <c r="A3549" t="s">
        <v>60</v>
      </c>
      <c r="B3549" s="25">
        <v>45380</v>
      </c>
      <c r="C3549" t="s">
        <v>257</v>
      </c>
      <c r="D3549" t="s">
        <v>32</v>
      </c>
      <c r="E3549" t="s">
        <v>27</v>
      </c>
      <c r="F3549" t="s">
        <v>258</v>
      </c>
      <c r="G3549" s="30">
        <v>6.3</v>
      </c>
      <c r="H3549" t="s">
        <v>318</v>
      </c>
      <c r="J3549" t="s">
        <v>15</v>
      </c>
      <c r="K3549" t="s">
        <v>307</v>
      </c>
      <c r="L3549" s="26">
        <v>22165500</v>
      </c>
      <c r="M3549">
        <v>279</v>
      </c>
    </row>
    <row r="3550" spans="1:13" x14ac:dyDescent="0.25">
      <c r="A3550" t="s">
        <v>209</v>
      </c>
      <c r="B3550" s="25">
        <v>45572</v>
      </c>
      <c r="C3550" t="s">
        <v>257</v>
      </c>
      <c r="D3550" t="s">
        <v>32</v>
      </c>
      <c r="E3550" t="s">
        <v>27</v>
      </c>
      <c r="F3550" t="s">
        <v>258</v>
      </c>
      <c r="G3550" s="30">
        <v>6.3</v>
      </c>
      <c r="H3550" t="s">
        <v>318</v>
      </c>
      <c r="J3550" t="s">
        <v>15</v>
      </c>
      <c r="K3550" t="s">
        <v>307</v>
      </c>
      <c r="L3550" s="26">
        <v>137000</v>
      </c>
      <c r="M3550">
        <v>3</v>
      </c>
    </row>
    <row r="3551" spans="1:13" x14ac:dyDescent="0.25">
      <c r="A3551" t="s">
        <v>50</v>
      </c>
      <c r="B3551" s="25">
        <v>45408</v>
      </c>
      <c r="C3551" t="s">
        <v>257</v>
      </c>
      <c r="D3551" t="s">
        <v>32</v>
      </c>
      <c r="E3551" t="s">
        <v>27</v>
      </c>
      <c r="F3551" t="s">
        <v>258</v>
      </c>
      <c r="G3551" s="30">
        <v>6.3</v>
      </c>
      <c r="H3551" t="s">
        <v>318</v>
      </c>
      <c r="J3551" t="s">
        <v>15</v>
      </c>
      <c r="K3551" t="s">
        <v>307</v>
      </c>
      <c r="L3551" s="26">
        <v>22162500</v>
      </c>
      <c r="M3551">
        <v>284</v>
      </c>
    </row>
    <row r="3552" spans="1:13" x14ac:dyDescent="0.25">
      <c r="A3552" t="s">
        <v>83</v>
      </c>
      <c r="B3552" s="25">
        <v>45468</v>
      </c>
      <c r="C3552" t="s">
        <v>257</v>
      </c>
      <c r="D3552" t="s">
        <v>32</v>
      </c>
      <c r="E3552" t="s">
        <v>27</v>
      </c>
      <c r="G3552" s="30">
        <v>6.3</v>
      </c>
      <c r="H3552" t="s">
        <v>318</v>
      </c>
      <c r="J3552" t="s">
        <v>15</v>
      </c>
      <c r="K3552" t="s">
        <v>307</v>
      </c>
      <c r="L3552" s="26">
        <v>709560</v>
      </c>
      <c r="M3552">
        <v>30</v>
      </c>
    </row>
    <row r="3553" spans="1:13" x14ac:dyDescent="0.25">
      <c r="A3553" t="s">
        <v>83</v>
      </c>
      <c r="B3553" s="25">
        <v>45252</v>
      </c>
      <c r="C3553" t="s">
        <v>257</v>
      </c>
      <c r="D3553" t="s">
        <v>32</v>
      </c>
      <c r="E3553" t="s">
        <v>27</v>
      </c>
      <c r="G3553" s="30">
        <v>6.3</v>
      </c>
      <c r="H3553" t="s">
        <v>318</v>
      </c>
      <c r="J3553" t="s">
        <v>15</v>
      </c>
      <c r="K3553" t="s">
        <v>307</v>
      </c>
      <c r="L3553" s="26">
        <v>581350</v>
      </c>
      <c r="M3553">
        <v>61</v>
      </c>
    </row>
    <row r="3554" spans="1:13" x14ac:dyDescent="0.25">
      <c r="A3554" t="s">
        <v>30</v>
      </c>
      <c r="B3554" s="25">
        <v>45447</v>
      </c>
      <c r="C3554" t="s">
        <v>257</v>
      </c>
      <c r="D3554" t="s">
        <v>32</v>
      </c>
      <c r="E3554" t="s">
        <v>27</v>
      </c>
      <c r="F3554" t="s">
        <v>258</v>
      </c>
      <c r="G3554" s="30">
        <v>6.3</v>
      </c>
      <c r="H3554" t="s">
        <v>318</v>
      </c>
      <c r="J3554" t="s">
        <v>15</v>
      </c>
      <c r="K3554" t="s">
        <v>307</v>
      </c>
      <c r="L3554" s="26">
        <v>3651600</v>
      </c>
      <c r="M3554">
        <v>50</v>
      </c>
    </row>
    <row r="3555" spans="1:13" x14ac:dyDescent="0.25">
      <c r="A3555" t="s">
        <v>54</v>
      </c>
      <c r="B3555" s="25">
        <v>45212</v>
      </c>
      <c r="C3555" t="s">
        <v>257</v>
      </c>
      <c r="D3555" t="s">
        <v>32</v>
      </c>
      <c r="E3555" t="s">
        <v>27</v>
      </c>
      <c r="F3555" t="s">
        <v>258</v>
      </c>
      <c r="G3555" s="30">
        <v>6.3</v>
      </c>
      <c r="H3555" t="s">
        <v>318</v>
      </c>
      <c r="J3555" t="s">
        <v>15</v>
      </c>
      <c r="K3555" t="s">
        <v>307</v>
      </c>
      <c r="L3555" s="26">
        <v>4780881</v>
      </c>
      <c r="M3555">
        <v>165</v>
      </c>
    </row>
    <row r="3556" spans="1:13" x14ac:dyDescent="0.25">
      <c r="A3556" t="s">
        <v>77</v>
      </c>
      <c r="B3556" s="25">
        <v>45267</v>
      </c>
      <c r="C3556" t="s">
        <v>257</v>
      </c>
      <c r="D3556" t="s">
        <v>32</v>
      </c>
      <c r="E3556" t="s">
        <v>27</v>
      </c>
      <c r="F3556" t="s">
        <v>258</v>
      </c>
      <c r="G3556" s="30">
        <v>6.3</v>
      </c>
      <c r="H3556" t="s">
        <v>318</v>
      </c>
      <c r="J3556" t="s">
        <v>15</v>
      </c>
      <c r="K3556" t="s">
        <v>307</v>
      </c>
      <c r="L3556" s="26">
        <v>1122800</v>
      </c>
      <c r="M3556">
        <v>8</v>
      </c>
    </row>
    <row r="3557" spans="1:13" x14ac:dyDescent="0.25">
      <c r="A3557" t="s">
        <v>164</v>
      </c>
      <c r="B3557" s="25">
        <v>45478</v>
      </c>
      <c r="C3557" t="s">
        <v>257</v>
      </c>
      <c r="D3557" t="s">
        <v>32</v>
      </c>
      <c r="E3557" t="s">
        <v>27</v>
      </c>
      <c r="F3557" t="s">
        <v>258</v>
      </c>
      <c r="G3557" s="30">
        <v>6.4</v>
      </c>
      <c r="H3557" t="s">
        <v>318</v>
      </c>
      <c r="I3557">
        <v>6.4</v>
      </c>
      <c r="J3557" t="s">
        <v>228</v>
      </c>
      <c r="K3557" t="s">
        <v>314</v>
      </c>
      <c r="L3557" s="26">
        <v>6565600</v>
      </c>
      <c r="M3557">
        <v>1</v>
      </c>
    </row>
    <row r="3558" spans="1:13" x14ac:dyDescent="0.25">
      <c r="A3558" t="s">
        <v>172</v>
      </c>
      <c r="B3558" s="25">
        <v>45485</v>
      </c>
      <c r="C3558" t="s">
        <v>257</v>
      </c>
      <c r="D3558" t="s">
        <v>32</v>
      </c>
      <c r="E3558" t="s">
        <v>27</v>
      </c>
      <c r="F3558" t="s">
        <v>258</v>
      </c>
      <c r="G3558" s="30">
        <v>6.4</v>
      </c>
      <c r="H3558" t="s">
        <v>318</v>
      </c>
      <c r="I3558">
        <v>6.4</v>
      </c>
      <c r="J3558" t="s">
        <v>228</v>
      </c>
      <c r="K3558" t="s">
        <v>314</v>
      </c>
      <c r="L3558" s="26">
        <v>2651600</v>
      </c>
      <c r="M3558">
        <v>1</v>
      </c>
    </row>
    <row r="3559" spans="1:13" x14ac:dyDescent="0.25">
      <c r="A3559" t="s">
        <v>217</v>
      </c>
      <c r="B3559" s="25">
        <v>45595</v>
      </c>
      <c r="C3559" t="s">
        <v>257</v>
      </c>
      <c r="D3559" t="s">
        <v>32</v>
      </c>
      <c r="E3559" t="s">
        <v>27</v>
      </c>
      <c r="G3559" s="30">
        <v>6.4</v>
      </c>
      <c r="H3559" t="s">
        <v>318</v>
      </c>
      <c r="J3559" t="s">
        <v>15</v>
      </c>
      <c r="K3559" t="s">
        <v>307</v>
      </c>
      <c r="L3559" s="26">
        <v>52275</v>
      </c>
      <c r="M3559">
        <v>2</v>
      </c>
    </row>
    <row r="3560" spans="1:13" x14ac:dyDescent="0.25">
      <c r="A3560" t="s">
        <v>83</v>
      </c>
      <c r="B3560" s="25">
        <v>45468</v>
      </c>
      <c r="C3560" t="s">
        <v>257</v>
      </c>
      <c r="D3560" t="s">
        <v>32</v>
      </c>
      <c r="E3560" t="s">
        <v>27</v>
      </c>
      <c r="F3560" t="s">
        <v>258</v>
      </c>
      <c r="G3560" s="30">
        <v>6.4</v>
      </c>
      <c r="H3560" t="s">
        <v>318</v>
      </c>
      <c r="J3560" t="s">
        <v>15</v>
      </c>
      <c r="K3560" t="s">
        <v>307</v>
      </c>
      <c r="L3560" s="26">
        <v>30093930</v>
      </c>
      <c r="M3560">
        <v>40</v>
      </c>
    </row>
    <row r="3561" spans="1:13" x14ac:dyDescent="0.25">
      <c r="A3561" t="s">
        <v>164</v>
      </c>
      <c r="B3561" s="25">
        <v>45478</v>
      </c>
      <c r="C3561" t="s">
        <v>257</v>
      </c>
      <c r="D3561" t="s">
        <v>32</v>
      </c>
      <c r="E3561" t="s">
        <v>27</v>
      </c>
      <c r="G3561" s="30">
        <v>6.4</v>
      </c>
      <c r="H3561" t="s">
        <v>318</v>
      </c>
      <c r="J3561" t="s">
        <v>15</v>
      </c>
      <c r="K3561" t="s">
        <v>307</v>
      </c>
      <c r="L3561" s="26">
        <v>788600</v>
      </c>
      <c r="M3561">
        <v>90</v>
      </c>
    </row>
    <row r="3562" spans="1:13" x14ac:dyDescent="0.25">
      <c r="A3562" t="s">
        <v>209</v>
      </c>
      <c r="B3562" s="25">
        <v>45572</v>
      </c>
      <c r="C3562" t="s">
        <v>257</v>
      </c>
      <c r="D3562" t="s">
        <v>32</v>
      </c>
      <c r="E3562" t="s">
        <v>27</v>
      </c>
      <c r="F3562" t="s">
        <v>258</v>
      </c>
      <c r="G3562" s="30">
        <v>6.4</v>
      </c>
      <c r="H3562" t="s">
        <v>318</v>
      </c>
      <c r="J3562" t="s">
        <v>15</v>
      </c>
      <c r="K3562" t="s">
        <v>307</v>
      </c>
      <c r="L3562" s="26">
        <v>3159000</v>
      </c>
      <c r="M3562">
        <v>6</v>
      </c>
    </row>
    <row r="3563" spans="1:13" x14ac:dyDescent="0.25">
      <c r="A3563" t="s">
        <v>74</v>
      </c>
      <c r="B3563" s="25">
        <v>45275</v>
      </c>
      <c r="C3563" t="s">
        <v>257</v>
      </c>
      <c r="D3563" t="s">
        <v>32</v>
      </c>
      <c r="E3563" t="s">
        <v>27</v>
      </c>
      <c r="F3563" t="s">
        <v>258</v>
      </c>
      <c r="G3563" s="30">
        <v>6.4</v>
      </c>
      <c r="H3563" t="s">
        <v>318</v>
      </c>
      <c r="J3563" t="s">
        <v>15</v>
      </c>
      <c r="K3563" t="s">
        <v>307</v>
      </c>
      <c r="L3563" s="26">
        <v>52090400</v>
      </c>
      <c r="M3563">
        <v>119</v>
      </c>
    </row>
    <row r="3564" spans="1:13" x14ac:dyDescent="0.25">
      <c r="A3564" t="s">
        <v>54</v>
      </c>
      <c r="B3564" s="25">
        <v>45212</v>
      </c>
      <c r="C3564" t="s">
        <v>257</v>
      </c>
      <c r="D3564" t="s">
        <v>32</v>
      </c>
      <c r="E3564" t="s">
        <v>27</v>
      </c>
      <c r="G3564" s="30">
        <v>6.4</v>
      </c>
      <c r="H3564" t="s">
        <v>318</v>
      </c>
      <c r="J3564" t="s">
        <v>15</v>
      </c>
      <c r="K3564" t="s">
        <v>307</v>
      </c>
      <c r="L3564" s="26">
        <v>583749</v>
      </c>
      <c r="M3564">
        <v>139</v>
      </c>
    </row>
    <row r="3565" spans="1:13" x14ac:dyDescent="0.25">
      <c r="A3565" t="s">
        <v>209</v>
      </c>
      <c r="B3565" s="25">
        <v>45572</v>
      </c>
      <c r="C3565" t="s">
        <v>257</v>
      </c>
      <c r="D3565" t="s">
        <v>32</v>
      </c>
      <c r="E3565" t="s">
        <v>27</v>
      </c>
      <c r="G3565" s="30">
        <v>6.4</v>
      </c>
      <c r="H3565" t="s">
        <v>318</v>
      </c>
      <c r="J3565" t="s">
        <v>15</v>
      </c>
      <c r="K3565" t="s">
        <v>307</v>
      </c>
      <c r="L3565" s="26">
        <v>447000</v>
      </c>
      <c r="M3565">
        <v>5</v>
      </c>
    </row>
    <row r="3566" spans="1:13" x14ac:dyDescent="0.25">
      <c r="A3566" t="s">
        <v>74</v>
      </c>
      <c r="B3566" s="25">
        <v>45275</v>
      </c>
      <c r="C3566" t="s">
        <v>257</v>
      </c>
      <c r="D3566" t="s">
        <v>32</v>
      </c>
      <c r="E3566" t="s">
        <v>27</v>
      </c>
      <c r="G3566" s="30">
        <v>6.4</v>
      </c>
      <c r="H3566" t="s">
        <v>318</v>
      </c>
      <c r="J3566" t="s">
        <v>15</v>
      </c>
      <c r="K3566" t="s">
        <v>307</v>
      </c>
      <c r="L3566" s="26">
        <v>8441000</v>
      </c>
      <c r="M3566">
        <v>97</v>
      </c>
    </row>
    <row r="3567" spans="1:13" x14ac:dyDescent="0.25">
      <c r="A3567" t="s">
        <v>86</v>
      </c>
      <c r="B3567" s="25">
        <v>45251</v>
      </c>
      <c r="C3567" t="s">
        <v>257</v>
      </c>
      <c r="D3567" t="s">
        <v>32</v>
      </c>
      <c r="E3567" t="s">
        <v>27</v>
      </c>
      <c r="F3567" t="s">
        <v>258</v>
      </c>
      <c r="G3567" s="30">
        <v>6.4</v>
      </c>
      <c r="H3567" t="s">
        <v>318</v>
      </c>
      <c r="J3567" t="s">
        <v>15</v>
      </c>
      <c r="K3567" t="s">
        <v>307</v>
      </c>
      <c r="L3567" s="26">
        <v>1080500</v>
      </c>
      <c r="M3567">
        <v>14</v>
      </c>
    </row>
    <row r="3568" spans="1:13" x14ac:dyDescent="0.25">
      <c r="A3568" t="s">
        <v>66</v>
      </c>
      <c r="B3568" s="25">
        <v>45335</v>
      </c>
      <c r="C3568" t="s">
        <v>257</v>
      </c>
      <c r="D3568" t="s">
        <v>32</v>
      </c>
      <c r="E3568" t="s">
        <v>27</v>
      </c>
      <c r="F3568" t="s">
        <v>258</v>
      </c>
      <c r="G3568" s="30">
        <v>6.4</v>
      </c>
      <c r="H3568" t="s">
        <v>318</v>
      </c>
      <c r="J3568" t="s">
        <v>15</v>
      </c>
      <c r="K3568" t="s">
        <v>307</v>
      </c>
      <c r="L3568" s="26">
        <v>12987000</v>
      </c>
      <c r="M3568">
        <v>235</v>
      </c>
    </row>
    <row r="3569" spans="1:13" x14ac:dyDescent="0.25">
      <c r="A3569" t="s">
        <v>80</v>
      </c>
      <c r="B3569" s="25">
        <v>45260</v>
      </c>
      <c r="C3569" t="s">
        <v>257</v>
      </c>
      <c r="D3569" t="s">
        <v>32</v>
      </c>
      <c r="E3569" t="s">
        <v>27</v>
      </c>
      <c r="F3569" t="s">
        <v>258</v>
      </c>
      <c r="G3569" s="30">
        <v>6.4</v>
      </c>
      <c r="H3569" t="s">
        <v>318</v>
      </c>
      <c r="J3569" t="s">
        <v>15</v>
      </c>
      <c r="K3569" t="s">
        <v>307</v>
      </c>
      <c r="L3569" s="26">
        <v>22349700</v>
      </c>
      <c r="M3569">
        <v>21</v>
      </c>
    </row>
    <row r="3570" spans="1:13" x14ac:dyDescent="0.25">
      <c r="A3570" t="s">
        <v>83</v>
      </c>
      <c r="B3570" s="25">
        <v>45252</v>
      </c>
      <c r="C3570" t="s">
        <v>257</v>
      </c>
      <c r="D3570" t="s">
        <v>32</v>
      </c>
      <c r="E3570" t="s">
        <v>27</v>
      </c>
      <c r="G3570" s="30">
        <v>6.4</v>
      </c>
      <c r="H3570" t="s">
        <v>318</v>
      </c>
      <c r="J3570" t="s">
        <v>15</v>
      </c>
      <c r="K3570" t="s">
        <v>307</v>
      </c>
      <c r="L3570" s="26">
        <v>1873850</v>
      </c>
      <c r="M3570">
        <v>66</v>
      </c>
    </row>
    <row r="3571" spans="1:13" x14ac:dyDescent="0.25">
      <c r="A3571" t="s">
        <v>69</v>
      </c>
      <c r="B3571" s="25">
        <v>45328</v>
      </c>
      <c r="C3571" t="s">
        <v>257</v>
      </c>
      <c r="D3571" t="s">
        <v>32</v>
      </c>
      <c r="E3571" t="s">
        <v>27</v>
      </c>
      <c r="G3571" s="30">
        <v>6.4</v>
      </c>
      <c r="H3571" t="s">
        <v>318</v>
      </c>
      <c r="J3571" t="s">
        <v>15</v>
      </c>
      <c r="K3571" t="s">
        <v>307</v>
      </c>
      <c r="L3571" s="26">
        <v>946845</v>
      </c>
      <c r="M3571">
        <v>69</v>
      </c>
    </row>
    <row r="3572" spans="1:13" x14ac:dyDescent="0.25">
      <c r="A3572" t="s">
        <v>172</v>
      </c>
      <c r="B3572" s="25">
        <v>45485</v>
      </c>
      <c r="C3572" t="s">
        <v>257</v>
      </c>
      <c r="D3572" t="s">
        <v>32</v>
      </c>
      <c r="E3572" t="s">
        <v>27</v>
      </c>
      <c r="G3572" s="30">
        <v>6.4</v>
      </c>
      <c r="H3572" t="s">
        <v>318</v>
      </c>
      <c r="J3572" t="s">
        <v>15</v>
      </c>
      <c r="K3572" t="s">
        <v>307</v>
      </c>
      <c r="L3572" s="26">
        <v>159600</v>
      </c>
      <c r="M3572">
        <v>19</v>
      </c>
    </row>
    <row r="3573" spans="1:13" x14ac:dyDescent="0.25">
      <c r="A3573" t="s">
        <v>205</v>
      </c>
      <c r="B3573" s="25">
        <v>45566</v>
      </c>
      <c r="C3573" t="s">
        <v>257</v>
      </c>
      <c r="D3573" t="s">
        <v>32</v>
      </c>
      <c r="E3573" t="s">
        <v>27</v>
      </c>
      <c r="G3573" s="30">
        <v>6.4</v>
      </c>
      <c r="H3573" t="s">
        <v>318</v>
      </c>
      <c r="J3573" t="s">
        <v>15</v>
      </c>
      <c r="K3573" t="s">
        <v>307</v>
      </c>
      <c r="L3573" s="26">
        <v>103075</v>
      </c>
      <c r="M3573">
        <v>46</v>
      </c>
    </row>
    <row r="3574" spans="1:13" x14ac:dyDescent="0.25">
      <c r="A3574" t="s">
        <v>54</v>
      </c>
      <c r="B3574" s="25">
        <v>45401</v>
      </c>
      <c r="C3574" t="s">
        <v>257</v>
      </c>
      <c r="D3574" t="s">
        <v>32</v>
      </c>
      <c r="E3574" t="s">
        <v>27</v>
      </c>
      <c r="G3574" s="30">
        <v>6.4</v>
      </c>
      <c r="H3574" t="s">
        <v>318</v>
      </c>
      <c r="J3574" t="s">
        <v>15</v>
      </c>
      <c r="K3574" t="s">
        <v>307</v>
      </c>
      <c r="L3574" s="26">
        <v>724830</v>
      </c>
      <c r="M3574">
        <v>85</v>
      </c>
    </row>
    <row r="3575" spans="1:13" x14ac:dyDescent="0.25">
      <c r="A3575" t="s">
        <v>101</v>
      </c>
      <c r="B3575" s="25">
        <v>45079</v>
      </c>
      <c r="C3575" t="s">
        <v>257</v>
      </c>
      <c r="D3575" t="s">
        <v>32</v>
      </c>
      <c r="E3575" t="s">
        <v>27</v>
      </c>
      <c r="G3575" s="30">
        <v>6.4</v>
      </c>
      <c r="H3575" t="s">
        <v>318</v>
      </c>
      <c r="J3575" t="s">
        <v>15</v>
      </c>
      <c r="K3575" t="s">
        <v>307</v>
      </c>
      <c r="L3575" s="26">
        <v>4920.75</v>
      </c>
      <c r="M3575">
        <v>1</v>
      </c>
    </row>
    <row r="3576" spans="1:13" x14ac:dyDescent="0.25">
      <c r="A3576" t="s">
        <v>205</v>
      </c>
      <c r="B3576" s="25">
        <v>45566</v>
      </c>
      <c r="C3576" t="s">
        <v>257</v>
      </c>
      <c r="D3576" t="s">
        <v>32</v>
      </c>
      <c r="E3576" t="s">
        <v>27</v>
      </c>
      <c r="F3576" t="s">
        <v>258</v>
      </c>
      <c r="G3576" s="30">
        <v>6.4</v>
      </c>
      <c r="H3576" t="s">
        <v>318</v>
      </c>
      <c r="J3576" t="s">
        <v>15</v>
      </c>
      <c r="K3576" t="s">
        <v>307</v>
      </c>
      <c r="L3576" s="26">
        <v>1835400</v>
      </c>
      <c r="M3576">
        <v>96</v>
      </c>
    </row>
    <row r="3577" spans="1:13" x14ac:dyDescent="0.25">
      <c r="A3577" t="s">
        <v>80</v>
      </c>
      <c r="B3577" s="25">
        <v>45260</v>
      </c>
      <c r="C3577" t="s">
        <v>257</v>
      </c>
      <c r="D3577" t="s">
        <v>32</v>
      </c>
      <c r="E3577" t="s">
        <v>27</v>
      </c>
      <c r="G3577" s="30">
        <v>6.4</v>
      </c>
      <c r="H3577" t="s">
        <v>318</v>
      </c>
      <c r="J3577" t="s">
        <v>15</v>
      </c>
      <c r="K3577" t="s">
        <v>307</v>
      </c>
      <c r="L3577" s="26">
        <v>748800</v>
      </c>
      <c r="M3577">
        <v>19</v>
      </c>
    </row>
    <row r="3578" spans="1:13" x14ac:dyDescent="0.25">
      <c r="A3578" t="s">
        <v>77</v>
      </c>
      <c r="B3578" s="25">
        <v>45267</v>
      </c>
      <c r="C3578" t="s">
        <v>257</v>
      </c>
      <c r="D3578" t="s">
        <v>32</v>
      </c>
      <c r="E3578" t="s">
        <v>27</v>
      </c>
      <c r="G3578" s="30">
        <v>6.4</v>
      </c>
      <c r="H3578" t="s">
        <v>318</v>
      </c>
      <c r="J3578" t="s">
        <v>15</v>
      </c>
      <c r="K3578" t="s">
        <v>307</v>
      </c>
      <c r="L3578" s="26">
        <v>277200</v>
      </c>
      <c r="M3578">
        <v>9</v>
      </c>
    </row>
    <row r="3579" spans="1:13" x14ac:dyDescent="0.25">
      <c r="A3579" t="s">
        <v>30</v>
      </c>
      <c r="B3579" s="25">
        <v>45447</v>
      </c>
      <c r="C3579" t="s">
        <v>257</v>
      </c>
      <c r="D3579" t="s">
        <v>32</v>
      </c>
      <c r="E3579" t="s">
        <v>27</v>
      </c>
      <c r="F3579" t="s">
        <v>258</v>
      </c>
      <c r="G3579" s="30">
        <v>6.4</v>
      </c>
      <c r="H3579" t="s">
        <v>318</v>
      </c>
      <c r="J3579" t="s">
        <v>15</v>
      </c>
      <c r="K3579" t="s">
        <v>307</v>
      </c>
      <c r="L3579" s="26">
        <v>22103400</v>
      </c>
      <c r="M3579">
        <v>47</v>
      </c>
    </row>
    <row r="3580" spans="1:13" x14ac:dyDescent="0.25">
      <c r="A3580" t="s">
        <v>54</v>
      </c>
      <c r="B3580" s="25">
        <v>45401</v>
      </c>
      <c r="C3580" t="s">
        <v>257</v>
      </c>
      <c r="D3580" t="s">
        <v>32</v>
      </c>
      <c r="E3580" t="s">
        <v>27</v>
      </c>
      <c r="F3580" t="s">
        <v>258</v>
      </c>
      <c r="G3580" s="30">
        <v>6.4</v>
      </c>
      <c r="H3580" t="s">
        <v>318</v>
      </c>
      <c r="J3580" t="s">
        <v>15</v>
      </c>
      <c r="K3580" t="s">
        <v>307</v>
      </c>
      <c r="L3580" s="26">
        <v>19709715</v>
      </c>
      <c r="M3580">
        <v>135</v>
      </c>
    </row>
    <row r="3581" spans="1:13" x14ac:dyDescent="0.25">
      <c r="A3581" t="s">
        <v>172</v>
      </c>
      <c r="B3581" s="25">
        <v>45485</v>
      </c>
      <c r="C3581" t="s">
        <v>257</v>
      </c>
      <c r="D3581" t="s">
        <v>32</v>
      </c>
      <c r="E3581" t="s">
        <v>27</v>
      </c>
      <c r="F3581" t="s">
        <v>258</v>
      </c>
      <c r="G3581" s="30">
        <v>6.4</v>
      </c>
      <c r="H3581" t="s">
        <v>318</v>
      </c>
      <c r="J3581" t="s">
        <v>15</v>
      </c>
      <c r="K3581" t="s">
        <v>307</v>
      </c>
      <c r="L3581" s="26">
        <v>4822800</v>
      </c>
      <c r="M3581">
        <v>20</v>
      </c>
    </row>
    <row r="3582" spans="1:13" x14ac:dyDescent="0.25">
      <c r="A3582" t="s">
        <v>83</v>
      </c>
      <c r="B3582" s="25">
        <v>45252</v>
      </c>
      <c r="C3582" t="s">
        <v>257</v>
      </c>
      <c r="D3582" t="s">
        <v>32</v>
      </c>
      <c r="E3582" t="s">
        <v>27</v>
      </c>
      <c r="F3582" t="s">
        <v>258</v>
      </c>
      <c r="G3582" s="30">
        <v>6.4</v>
      </c>
      <c r="H3582" t="s">
        <v>318</v>
      </c>
      <c r="J3582" t="s">
        <v>15</v>
      </c>
      <c r="K3582" t="s">
        <v>307</v>
      </c>
      <c r="L3582" s="26">
        <v>22487300</v>
      </c>
      <c r="M3582">
        <v>91</v>
      </c>
    </row>
    <row r="3583" spans="1:13" x14ac:dyDescent="0.25">
      <c r="A3583" t="s">
        <v>60</v>
      </c>
      <c r="B3583" s="25">
        <v>45380</v>
      </c>
      <c r="C3583" t="s">
        <v>257</v>
      </c>
      <c r="D3583" t="s">
        <v>32</v>
      </c>
      <c r="E3583" t="s">
        <v>27</v>
      </c>
      <c r="F3583" t="s">
        <v>258</v>
      </c>
      <c r="G3583" s="30">
        <v>6.4</v>
      </c>
      <c r="H3583" t="s">
        <v>318</v>
      </c>
      <c r="J3583" t="s">
        <v>15</v>
      </c>
      <c r="K3583" t="s">
        <v>307</v>
      </c>
      <c r="L3583" s="26">
        <v>31045875</v>
      </c>
      <c r="M3583">
        <v>208</v>
      </c>
    </row>
    <row r="3584" spans="1:13" x14ac:dyDescent="0.25">
      <c r="A3584" t="s">
        <v>60</v>
      </c>
      <c r="B3584" s="25">
        <v>45380</v>
      </c>
      <c r="C3584" t="s">
        <v>257</v>
      </c>
      <c r="D3584" t="s">
        <v>32</v>
      </c>
      <c r="E3584" t="s">
        <v>27</v>
      </c>
      <c r="G3584" s="30">
        <v>6.4</v>
      </c>
      <c r="H3584" t="s">
        <v>318</v>
      </c>
      <c r="J3584" t="s">
        <v>15</v>
      </c>
      <c r="K3584" t="s">
        <v>307</v>
      </c>
      <c r="L3584" s="26">
        <v>1225000</v>
      </c>
      <c r="M3584">
        <v>153</v>
      </c>
    </row>
    <row r="3585" spans="1:13" x14ac:dyDescent="0.25">
      <c r="A3585" t="s">
        <v>164</v>
      </c>
      <c r="B3585" s="25">
        <v>45478</v>
      </c>
      <c r="C3585" t="s">
        <v>257</v>
      </c>
      <c r="D3585" t="s">
        <v>32</v>
      </c>
      <c r="E3585" t="s">
        <v>27</v>
      </c>
      <c r="F3585" t="s">
        <v>258</v>
      </c>
      <c r="G3585" s="30">
        <v>6.4</v>
      </c>
      <c r="H3585" t="s">
        <v>318</v>
      </c>
      <c r="J3585" t="s">
        <v>15</v>
      </c>
      <c r="K3585" t="s">
        <v>307</v>
      </c>
      <c r="L3585" s="26">
        <v>5760400</v>
      </c>
      <c r="M3585">
        <v>67</v>
      </c>
    </row>
    <row r="3586" spans="1:13" x14ac:dyDescent="0.25">
      <c r="A3586" t="s">
        <v>50</v>
      </c>
      <c r="B3586" s="25">
        <v>45408</v>
      </c>
      <c r="C3586" t="s">
        <v>257</v>
      </c>
      <c r="D3586" t="s">
        <v>32</v>
      </c>
      <c r="E3586" t="s">
        <v>27</v>
      </c>
      <c r="F3586" t="s">
        <v>258</v>
      </c>
      <c r="G3586" s="30">
        <v>6.4</v>
      </c>
      <c r="H3586" t="s">
        <v>318</v>
      </c>
      <c r="J3586" t="s">
        <v>15</v>
      </c>
      <c r="K3586" t="s">
        <v>307</v>
      </c>
      <c r="L3586" s="26">
        <v>44220000</v>
      </c>
      <c r="M3586">
        <v>336</v>
      </c>
    </row>
    <row r="3587" spans="1:13" x14ac:dyDescent="0.25">
      <c r="A3587" t="s">
        <v>30</v>
      </c>
      <c r="B3587" s="25">
        <v>45447</v>
      </c>
      <c r="C3587" t="s">
        <v>257</v>
      </c>
      <c r="D3587" t="s">
        <v>32</v>
      </c>
      <c r="E3587" t="s">
        <v>27</v>
      </c>
      <c r="G3587" s="30">
        <v>6.4</v>
      </c>
      <c r="H3587" t="s">
        <v>318</v>
      </c>
      <c r="J3587" t="s">
        <v>15</v>
      </c>
      <c r="K3587" t="s">
        <v>307</v>
      </c>
      <c r="L3587" s="26">
        <v>318000</v>
      </c>
      <c r="M3587">
        <v>42</v>
      </c>
    </row>
    <row r="3588" spans="1:13" x14ac:dyDescent="0.25">
      <c r="A3588" t="s">
        <v>92</v>
      </c>
      <c r="B3588" s="25">
        <v>45198</v>
      </c>
      <c r="C3588" t="s">
        <v>257</v>
      </c>
      <c r="D3588" t="s">
        <v>32</v>
      </c>
      <c r="E3588" t="s">
        <v>27</v>
      </c>
      <c r="F3588" t="s">
        <v>258</v>
      </c>
      <c r="G3588" s="30">
        <v>6.4</v>
      </c>
      <c r="H3588" t="s">
        <v>318</v>
      </c>
      <c r="J3588" t="s">
        <v>15</v>
      </c>
      <c r="K3588" t="s">
        <v>307</v>
      </c>
      <c r="L3588" s="26">
        <v>43065702</v>
      </c>
      <c r="M3588">
        <v>76</v>
      </c>
    </row>
    <row r="3589" spans="1:13" x14ac:dyDescent="0.25">
      <c r="A3589" t="s">
        <v>66</v>
      </c>
      <c r="B3589" s="25">
        <v>45335</v>
      </c>
      <c r="C3589" t="s">
        <v>257</v>
      </c>
      <c r="D3589" t="s">
        <v>32</v>
      </c>
      <c r="E3589" t="s">
        <v>27</v>
      </c>
      <c r="G3589" s="30">
        <v>6.4</v>
      </c>
      <c r="H3589" t="s">
        <v>318</v>
      </c>
      <c r="J3589" t="s">
        <v>15</v>
      </c>
      <c r="K3589" t="s">
        <v>307</v>
      </c>
      <c r="L3589" s="26">
        <v>1323000</v>
      </c>
      <c r="M3589">
        <v>150</v>
      </c>
    </row>
    <row r="3590" spans="1:13" x14ac:dyDescent="0.25">
      <c r="A3590" t="s">
        <v>217</v>
      </c>
      <c r="B3590" s="25">
        <v>45595</v>
      </c>
      <c r="C3590" t="s">
        <v>257</v>
      </c>
      <c r="D3590" t="s">
        <v>32</v>
      </c>
      <c r="E3590" t="s">
        <v>27</v>
      </c>
      <c r="F3590" t="s">
        <v>258</v>
      </c>
      <c r="G3590" s="30">
        <v>6.4</v>
      </c>
      <c r="H3590" t="s">
        <v>318</v>
      </c>
      <c r="J3590" t="s">
        <v>15</v>
      </c>
      <c r="K3590" t="s">
        <v>307</v>
      </c>
      <c r="L3590" s="26">
        <v>1700</v>
      </c>
      <c r="M3590">
        <v>1</v>
      </c>
    </row>
    <row r="3591" spans="1:13" x14ac:dyDescent="0.25">
      <c r="A3591" t="s">
        <v>54</v>
      </c>
      <c r="B3591" s="25">
        <v>45212</v>
      </c>
      <c r="C3591" t="s">
        <v>257</v>
      </c>
      <c r="D3591" t="s">
        <v>32</v>
      </c>
      <c r="E3591" t="s">
        <v>27</v>
      </c>
      <c r="F3591" t="s">
        <v>258</v>
      </c>
      <c r="G3591" s="30">
        <v>6.4</v>
      </c>
      <c r="H3591" t="s">
        <v>318</v>
      </c>
      <c r="J3591" t="s">
        <v>15</v>
      </c>
      <c r="K3591" t="s">
        <v>307</v>
      </c>
      <c r="L3591" s="26">
        <v>5166162</v>
      </c>
      <c r="M3591">
        <v>186</v>
      </c>
    </row>
    <row r="3592" spans="1:13" x14ac:dyDescent="0.25">
      <c r="A3592" t="s">
        <v>77</v>
      </c>
      <c r="B3592" s="25">
        <v>45267</v>
      </c>
      <c r="C3592" t="s">
        <v>257</v>
      </c>
      <c r="D3592" t="s">
        <v>32</v>
      </c>
      <c r="E3592" t="s">
        <v>27</v>
      </c>
      <c r="F3592" t="s">
        <v>258</v>
      </c>
      <c r="G3592" s="30">
        <v>6.4</v>
      </c>
      <c r="H3592" t="s">
        <v>318</v>
      </c>
      <c r="J3592" t="s">
        <v>15</v>
      </c>
      <c r="K3592" t="s">
        <v>307</v>
      </c>
      <c r="L3592" s="26">
        <v>389200</v>
      </c>
      <c r="M3592">
        <v>3</v>
      </c>
    </row>
    <row r="3593" spans="1:13" x14ac:dyDescent="0.25">
      <c r="A3593" t="s">
        <v>83</v>
      </c>
      <c r="B3593" s="25">
        <v>45468</v>
      </c>
      <c r="C3593" t="s">
        <v>257</v>
      </c>
      <c r="D3593" t="s">
        <v>32</v>
      </c>
      <c r="E3593" t="s">
        <v>27</v>
      </c>
      <c r="G3593" s="30">
        <v>6.4</v>
      </c>
      <c r="H3593" t="s">
        <v>318</v>
      </c>
      <c r="J3593" t="s">
        <v>15</v>
      </c>
      <c r="K3593" t="s">
        <v>307</v>
      </c>
      <c r="L3593" s="26">
        <v>200070</v>
      </c>
      <c r="M3593">
        <v>16</v>
      </c>
    </row>
    <row r="3594" spans="1:13" x14ac:dyDescent="0.25">
      <c r="A3594" t="s">
        <v>50</v>
      </c>
      <c r="B3594" s="25">
        <v>45408</v>
      </c>
      <c r="C3594" t="s">
        <v>257</v>
      </c>
      <c r="D3594" t="s">
        <v>32</v>
      </c>
      <c r="E3594" t="s">
        <v>27</v>
      </c>
      <c r="G3594" s="30">
        <v>6.4</v>
      </c>
      <c r="H3594" t="s">
        <v>318</v>
      </c>
      <c r="J3594" t="s">
        <v>15</v>
      </c>
      <c r="K3594" t="s">
        <v>307</v>
      </c>
      <c r="L3594" s="26">
        <v>1585000</v>
      </c>
      <c r="M3594">
        <v>239</v>
      </c>
    </row>
    <row r="3595" spans="1:13" x14ac:dyDescent="0.25">
      <c r="A3595" t="s">
        <v>211</v>
      </c>
      <c r="B3595" s="25">
        <v>45582</v>
      </c>
      <c r="C3595" t="s">
        <v>257</v>
      </c>
      <c r="D3595" t="s">
        <v>32</v>
      </c>
      <c r="E3595" t="s">
        <v>27</v>
      </c>
      <c r="G3595" s="30">
        <v>6.4</v>
      </c>
      <c r="H3595" t="s">
        <v>318</v>
      </c>
      <c r="J3595" t="s">
        <v>15</v>
      </c>
      <c r="K3595" t="s">
        <v>307</v>
      </c>
      <c r="L3595" s="26">
        <v>399000</v>
      </c>
      <c r="M3595">
        <v>97</v>
      </c>
    </row>
    <row r="3596" spans="1:13" x14ac:dyDescent="0.25">
      <c r="A3596" t="s">
        <v>86</v>
      </c>
      <c r="B3596" s="25">
        <v>45251</v>
      </c>
      <c r="C3596" t="s">
        <v>257</v>
      </c>
      <c r="D3596" t="s">
        <v>32</v>
      </c>
      <c r="E3596" t="s">
        <v>27</v>
      </c>
      <c r="G3596" s="30">
        <v>6.4</v>
      </c>
      <c r="H3596" t="s">
        <v>318</v>
      </c>
      <c r="J3596" t="s">
        <v>15</v>
      </c>
      <c r="K3596" t="s">
        <v>307</v>
      </c>
      <c r="L3596" s="26">
        <v>471000</v>
      </c>
      <c r="M3596">
        <v>21</v>
      </c>
    </row>
    <row r="3597" spans="1:13" x14ac:dyDescent="0.25">
      <c r="A3597" t="s">
        <v>175</v>
      </c>
      <c r="B3597" s="25">
        <v>45503</v>
      </c>
      <c r="C3597" t="s">
        <v>257</v>
      </c>
      <c r="D3597" t="s">
        <v>32</v>
      </c>
      <c r="E3597" t="s">
        <v>27</v>
      </c>
      <c r="F3597" t="s">
        <v>258</v>
      </c>
      <c r="G3597" s="30">
        <v>6.4</v>
      </c>
      <c r="H3597" t="s">
        <v>318</v>
      </c>
      <c r="J3597" t="s">
        <v>15</v>
      </c>
      <c r="K3597" t="s">
        <v>307</v>
      </c>
      <c r="L3597" s="26">
        <v>15035</v>
      </c>
      <c r="M3597">
        <v>1</v>
      </c>
    </row>
    <row r="3598" spans="1:13" x14ac:dyDescent="0.25">
      <c r="A3598" t="s">
        <v>211</v>
      </c>
      <c r="B3598" s="25">
        <v>45582</v>
      </c>
      <c r="C3598" t="s">
        <v>257</v>
      </c>
      <c r="D3598" t="s">
        <v>32</v>
      </c>
      <c r="E3598" t="s">
        <v>27</v>
      </c>
      <c r="F3598" t="s">
        <v>258</v>
      </c>
      <c r="G3598" s="30">
        <v>6.4</v>
      </c>
      <c r="H3598" t="s">
        <v>318</v>
      </c>
      <c r="J3598" t="s">
        <v>15</v>
      </c>
      <c r="K3598" t="s">
        <v>307</v>
      </c>
      <c r="L3598" s="26">
        <v>9163000</v>
      </c>
      <c r="M3598">
        <v>129</v>
      </c>
    </row>
    <row r="3599" spans="1:13" x14ac:dyDescent="0.25">
      <c r="A3599" t="s">
        <v>101</v>
      </c>
      <c r="B3599" s="25">
        <v>45079</v>
      </c>
      <c r="C3599" t="s">
        <v>257</v>
      </c>
      <c r="D3599" t="s">
        <v>32</v>
      </c>
      <c r="E3599" t="s">
        <v>27</v>
      </c>
      <c r="F3599" t="s">
        <v>258</v>
      </c>
      <c r="G3599" s="30">
        <v>6.4</v>
      </c>
      <c r="H3599" t="s">
        <v>318</v>
      </c>
      <c r="J3599" t="s">
        <v>15</v>
      </c>
      <c r="K3599" t="s">
        <v>307</v>
      </c>
      <c r="L3599" s="26">
        <v>161655.75</v>
      </c>
      <c r="M3599">
        <v>3</v>
      </c>
    </row>
    <row r="3600" spans="1:13" x14ac:dyDescent="0.25">
      <c r="A3600" t="s">
        <v>69</v>
      </c>
      <c r="B3600" s="25">
        <v>45328</v>
      </c>
      <c r="C3600" t="s">
        <v>257</v>
      </c>
      <c r="D3600" t="s">
        <v>32</v>
      </c>
      <c r="E3600" t="s">
        <v>27</v>
      </c>
      <c r="F3600" t="s">
        <v>258</v>
      </c>
      <c r="G3600" s="30">
        <v>6.4</v>
      </c>
      <c r="H3600" t="s">
        <v>318</v>
      </c>
      <c r="J3600" t="s">
        <v>15</v>
      </c>
      <c r="K3600" t="s">
        <v>307</v>
      </c>
      <c r="L3600" s="26">
        <v>21495475</v>
      </c>
      <c r="M3600">
        <v>75</v>
      </c>
    </row>
    <row r="3601" spans="1:13" x14ac:dyDescent="0.25">
      <c r="A3601" t="s">
        <v>89</v>
      </c>
      <c r="B3601" s="25">
        <v>45232</v>
      </c>
      <c r="C3601" t="s">
        <v>257</v>
      </c>
      <c r="D3601" t="s">
        <v>32</v>
      </c>
      <c r="E3601" t="s">
        <v>27</v>
      </c>
      <c r="F3601" t="s">
        <v>258</v>
      </c>
      <c r="G3601" s="30">
        <v>6.4</v>
      </c>
      <c r="H3601" t="s">
        <v>318</v>
      </c>
      <c r="J3601" t="s">
        <v>15</v>
      </c>
      <c r="K3601" t="s">
        <v>307</v>
      </c>
      <c r="L3601" s="26">
        <v>10478700</v>
      </c>
      <c r="M3601">
        <v>72</v>
      </c>
    </row>
    <row r="3602" spans="1:13" x14ac:dyDescent="0.25">
      <c r="A3602" t="s">
        <v>57</v>
      </c>
      <c r="B3602" s="25">
        <v>45394</v>
      </c>
      <c r="C3602" t="s">
        <v>257</v>
      </c>
      <c r="D3602" t="s">
        <v>32</v>
      </c>
      <c r="E3602" t="s">
        <v>27</v>
      </c>
      <c r="G3602" s="30">
        <v>6.4</v>
      </c>
      <c r="H3602" t="s">
        <v>318</v>
      </c>
      <c r="J3602" t="s">
        <v>15</v>
      </c>
      <c r="K3602" t="s">
        <v>307</v>
      </c>
      <c r="L3602" s="26">
        <v>648600</v>
      </c>
      <c r="M3602">
        <v>68</v>
      </c>
    </row>
    <row r="3603" spans="1:13" x14ac:dyDescent="0.25">
      <c r="A3603" t="s">
        <v>72</v>
      </c>
      <c r="B3603" s="25">
        <v>45288</v>
      </c>
      <c r="C3603" t="s">
        <v>257</v>
      </c>
      <c r="D3603" t="s">
        <v>32</v>
      </c>
      <c r="E3603" t="s">
        <v>27</v>
      </c>
      <c r="G3603" s="30">
        <v>6.4</v>
      </c>
      <c r="H3603" t="s">
        <v>318</v>
      </c>
      <c r="J3603" t="s">
        <v>15</v>
      </c>
      <c r="K3603" t="s">
        <v>307</v>
      </c>
      <c r="L3603" s="26">
        <v>144000</v>
      </c>
      <c r="M3603">
        <v>4</v>
      </c>
    </row>
    <row r="3604" spans="1:13" x14ac:dyDescent="0.25">
      <c r="A3604" t="s">
        <v>63</v>
      </c>
      <c r="B3604" s="25">
        <v>45344</v>
      </c>
      <c r="C3604" t="s">
        <v>257</v>
      </c>
      <c r="D3604" t="s">
        <v>32</v>
      </c>
      <c r="E3604" t="s">
        <v>27</v>
      </c>
      <c r="F3604" t="s">
        <v>258</v>
      </c>
      <c r="G3604" s="30">
        <v>6.4</v>
      </c>
      <c r="H3604" t="s">
        <v>318</v>
      </c>
      <c r="J3604" t="s">
        <v>15</v>
      </c>
      <c r="K3604" t="s">
        <v>307</v>
      </c>
      <c r="L3604" s="26">
        <v>10538350</v>
      </c>
      <c r="M3604">
        <v>29</v>
      </c>
    </row>
    <row r="3605" spans="1:13" x14ac:dyDescent="0.25">
      <c r="A3605" t="s">
        <v>104</v>
      </c>
      <c r="B3605" s="25">
        <v>45041</v>
      </c>
      <c r="C3605" t="s">
        <v>257</v>
      </c>
      <c r="D3605" t="s">
        <v>32</v>
      </c>
      <c r="E3605" t="s">
        <v>27</v>
      </c>
      <c r="G3605" s="30">
        <v>6.4</v>
      </c>
      <c r="H3605" t="s">
        <v>318</v>
      </c>
      <c r="J3605" t="s">
        <v>15</v>
      </c>
      <c r="K3605" t="s">
        <v>307</v>
      </c>
      <c r="L3605" s="26">
        <v>70089.600000000006</v>
      </c>
      <c r="M3605">
        <v>5</v>
      </c>
    </row>
    <row r="3606" spans="1:13" x14ac:dyDescent="0.25">
      <c r="A3606" t="s">
        <v>72</v>
      </c>
      <c r="B3606" s="25">
        <v>45288</v>
      </c>
      <c r="C3606" t="s">
        <v>257</v>
      </c>
      <c r="D3606" t="s">
        <v>32</v>
      </c>
      <c r="E3606" t="s">
        <v>27</v>
      </c>
      <c r="F3606" t="s">
        <v>258</v>
      </c>
      <c r="G3606" s="30">
        <v>6.4</v>
      </c>
      <c r="H3606" t="s">
        <v>318</v>
      </c>
      <c r="J3606" t="s">
        <v>15</v>
      </c>
      <c r="K3606" t="s">
        <v>307</v>
      </c>
      <c r="L3606" s="26">
        <v>24750</v>
      </c>
      <c r="M3606">
        <v>1</v>
      </c>
    </row>
    <row r="3607" spans="1:13" x14ac:dyDescent="0.25">
      <c r="A3607" t="s">
        <v>104</v>
      </c>
      <c r="B3607" s="25">
        <v>45041</v>
      </c>
      <c r="C3607" t="s">
        <v>257</v>
      </c>
      <c r="D3607" t="s">
        <v>32</v>
      </c>
      <c r="E3607" t="s">
        <v>27</v>
      </c>
      <c r="F3607" t="s">
        <v>258</v>
      </c>
      <c r="G3607" s="30">
        <v>6.4</v>
      </c>
      <c r="H3607" t="s">
        <v>318</v>
      </c>
      <c r="J3607" t="s">
        <v>15</v>
      </c>
      <c r="K3607" t="s">
        <v>307</v>
      </c>
      <c r="L3607" s="26">
        <v>765621.6</v>
      </c>
      <c r="M3607">
        <v>11</v>
      </c>
    </row>
    <row r="3608" spans="1:13" x14ac:dyDescent="0.25">
      <c r="A3608" t="s">
        <v>92</v>
      </c>
      <c r="B3608" s="25">
        <v>45198</v>
      </c>
      <c r="C3608" t="s">
        <v>257</v>
      </c>
      <c r="D3608" t="s">
        <v>32</v>
      </c>
      <c r="E3608" t="s">
        <v>27</v>
      </c>
      <c r="G3608" s="30">
        <v>6.4</v>
      </c>
      <c r="H3608" t="s">
        <v>318</v>
      </c>
      <c r="J3608" t="s">
        <v>15</v>
      </c>
      <c r="K3608" t="s">
        <v>307</v>
      </c>
      <c r="L3608" s="26">
        <v>1156363.2</v>
      </c>
      <c r="M3608">
        <v>43</v>
      </c>
    </row>
    <row r="3609" spans="1:13" x14ac:dyDescent="0.25">
      <c r="A3609" t="s">
        <v>63</v>
      </c>
      <c r="B3609" s="25">
        <v>45344</v>
      </c>
      <c r="C3609" t="s">
        <v>257</v>
      </c>
      <c r="D3609" t="s">
        <v>32</v>
      </c>
      <c r="E3609" t="s">
        <v>27</v>
      </c>
      <c r="G3609" s="30">
        <v>6.4</v>
      </c>
      <c r="H3609" t="s">
        <v>318</v>
      </c>
      <c r="J3609" t="s">
        <v>15</v>
      </c>
      <c r="K3609" t="s">
        <v>307</v>
      </c>
      <c r="L3609" s="26">
        <v>380950</v>
      </c>
      <c r="M3609">
        <v>14</v>
      </c>
    </row>
    <row r="3610" spans="1:13" x14ac:dyDescent="0.25">
      <c r="A3610" t="s">
        <v>57</v>
      </c>
      <c r="B3610" s="25">
        <v>45394</v>
      </c>
      <c r="C3610" t="s">
        <v>257</v>
      </c>
      <c r="D3610" t="s">
        <v>32</v>
      </c>
      <c r="E3610" t="s">
        <v>27</v>
      </c>
      <c r="F3610" t="s">
        <v>258</v>
      </c>
      <c r="G3610" s="30">
        <v>6.4</v>
      </c>
      <c r="H3610" t="s">
        <v>318</v>
      </c>
      <c r="J3610" t="s">
        <v>15</v>
      </c>
      <c r="K3610" t="s">
        <v>307</v>
      </c>
      <c r="L3610" s="26">
        <v>16264350</v>
      </c>
      <c r="M3610">
        <v>97</v>
      </c>
    </row>
    <row r="3611" spans="1:13" x14ac:dyDescent="0.25">
      <c r="A3611" t="s">
        <v>89</v>
      </c>
      <c r="B3611" s="25">
        <v>45232</v>
      </c>
      <c r="C3611" t="s">
        <v>257</v>
      </c>
      <c r="D3611" t="s">
        <v>32</v>
      </c>
      <c r="E3611" t="s">
        <v>27</v>
      </c>
      <c r="G3611" s="30">
        <v>6.4</v>
      </c>
      <c r="H3611" t="s">
        <v>318</v>
      </c>
      <c r="J3611" t="s">
        <v>15</v>
      </c>
      <c r="K3611" t="s">
        <v>307</v>
      </c>
      <c r="L3611" s="26">
        <v>635850</v>
      </c>
      <c r="M3611">
        <v>51</v>
      </c>
    </row>
    <row r="3612" spans="1:13" x14ac:dyDescent="0.25">
      <c r="A3612" t="s">
        <v>164</v>
      </c>
      <c r="B3612" s="25">
        <v>45478</v>
      </c>
      <c r="C3612" t="s">
        <v>257</v>
      </c>
      <c r="D3612" t="s">
        <v>32</v>
      </c>
      <c r="E3612" t="s">
        <v>27</v>
      </c>
      <c r="F3612" t="s">
        <v>258</v>
      </c>
      <c r="G3612" s="30">
        <v>6.5</v>
      </c>
      <c r="H3612" t="s">
        <v>318</v>
      </c>
      <c r="I3612">
        <v>6.5</v>
      </c>
      <c r="J3612" t="s">
        <v>228</v>
      </c>
      <c r="K3612" t="s">
        <v>314</v>
      </c>
      <c r="L3612" s="26">
        <v>2600400</v>
      </c>
      <c r="M3612">
        <v>1</v>
      </c>
    </row>
    <row r="3613" spans="1:13" x14ac:dyDescent="0.25">
      <c r="A3613" t="s">
        <v>54</v>
      </c>
      <c r="B3613" s="25">
        <v>45401</v>
      </c>
      <c r="C3613" t="s">
        <v>257</v>
      </c>
      <c r="D3613" t="s">
        <v>32</v>
      </c>
      <c r="E3613" t="s">
        <v>27</v>
      </c>
      <c r="G3613" s="30">
        <v>6.5</v>
      </c>
      <c r="H3613" t="s">
        <v>318</v>
      </c>
      <c r="J3613" t="s">
        <v>15</v>
      </c>
      <c r="K3613" t="s">
        <v>307</v>
      </c>
      <c r="L3613" s="26">
        <v>350760</v>
      </c>
      <c r="M3613">
        <v>67</v>
      </c>
    </row>
    <row r="3614" spans="1:13" x14ac:dyDescent="0.25">
      <c r="A3614" t="s">
        <v>164</v>
      </c>
      <c r="B3614" s="25">
        <v>45478</v>
      </c>
      <c r="C3614" t="s">
        <v>257</v>
      </c>
      <c r="D3614" t="s">
        <v>32</v>
      </c>
      <c r="E3614" t="s">
        <v>27</v>
      </c>
      <c r="F3614" t="s">
        <v>258</v>
      </c>
      <c r="G3614" s="30">
        <v>6.5</v>
      </c>
      <c r="H3614" t="s">
        <v>318</v>
      </c>
      <c r="J3614" t="s">
        <v>15</v>
      </c>
      <c r="K3614" t="s">
        <v>307</v>
      </c>
      <c r="L3614" s="26">
        <v>3031000</v>
      </c>
      <c r="M3614">
        <v>82</v>
      </c>
    </row>
    <row r="3615" spans="1:13" x14ac:dyDescent="0.25">
      <c r="A3615" t="s">
        <v>172</v>
      </c>
      <c r="B3615" s="25">
        <v>45485</v>
      </c>
      <c r="C3615" t="s">
        <v>257</v>
      </c>
      <c r="D3615" t="s">
        <v>32</v>
      </c>
      <c r="E3615" t="s">
        <v>27</v>
      </c>
      <c r="F3615" t="s">
        <v>258</v>
      </c>
      <c r="G3615" s="30">
        <v>6.5</v>
      </c>
      <c r="H3615" t="s">
        <v>318</v>
      </c>
      <c r="J3615" t="s">
        <v>15</v>
      </c>
      <c r="K3615" t="s">
        <v>307</v>
      </c>
      <c r="L3615" s="26">
        <v>199200</v>
      </c>
      <c r="M3615">
        <v>12</v>
      </c>
    </row>
    <row r="3616" spans="1:13" x14ac:dyDescent="0.25">
      <c r="A3616" t="s">
        <v>63</v>
      </c>
      <c r="B3616" s="25">
        <v>45344</v>
      </c>
      <c r="C3616" t="s">
        <v>257</v>
      </c>
      <c r="D3616" t="s">
        <v>32</v>
      </c>
      <c r="E3616" t="s">
        <v>27</v>
      </c>
      <c r="G3616" s="30">
        <v>6.5</v>
      </c>
      <c r="H3616" t="s">
        <v>318</v>
      </c>
      <c r="J3616" t="s">
        <v>15</v>
      </c>
      <c r="K3616" t="s">
        <v>307</v>
      </c>
      <c r="L3616" s="26">
        <v>269800</v>
      </c>
      <c r="M3616">
        <v>22</v>
      </c>
    </row>
    <row r="3617" spans="1:13" x14ac:dyDescent="0.25">
      <c r="A3617" t="s">
        <v>77</v>
      </c>
      <c r="B3617" s="25">
        <v>45267</v>
      </c>
      <c r="C3617" t="s">
        <v>257</v>
      </c>
      <c r="D3617" t="s">
        <v>32</v>
      </c>
      <c r="E3617" t="s">
        <v>27</v>
      </c>
      <c r="F3617" t="s">
        <v>258</v>
      </c>
      <c r="G3617" s="30">
        <v>6.5</v>
      </c>
      <c r="H3617" t="s">
        <v>318</v>
      </c>
      <c r="J3617" t="s">
        <v>15</v>
      </c>
      <c r="K3617" t="s">
        <v>307</v>
      </c>
      <c r="L3617" s="26">
        <v>371000</v>
      </c>
      <c r="M3617">
        <v>10</v>
      </c>
    </row>
    <row r="3618" spans="1:13" x14ac:dyDescent="0.25">
      <c r="A3618" t="s">
        <v>89</v>
      </c>
      <c r="B3618" s="25">
        <v>45232</v>
      </c>
      <c r="C3618" t="s">
        <v>257</v>
      </c>
      <c r="D3618" t="s">
        <v>32</v>
      </c>
      <c r="E3618" t="s">
        <v>27</v>
      </c>
      <c r="G3618" s="30">
        <v>6.5</v>
      </c>
      <c r="H3618" t="s">
        <v>318</v>
      </c>
      <c r="J3618" t="s">
        <v>15</v>
      </c>
      <c r="K3618" t="s">
        <v>307</v>
      </c>
      <c r="L3618" s="26">
        <v>2521800</v>
      </c>
      <c r="M3618">
        <v>57</v>
      </c>
    </row>
    <row r="3619" spans="1:13" x14ac:dyDescent="0.25">
      <c r="A3619" t="s">
        <v>175</v>
      </c>
      <c r="B3619" s="25">
        <v>45503</v>
      </c>
      <c r="C3619" t="s">
        <v>257</v>
      </c>
      <c r="D3619" t="s">
        <v>32</v>
      </c>
      <c r="E3619" t="s">
        <v>27</v>
      </c>
      <c r="G3619" s="30">
        <v>6.5</v>
      </c>
      <c r="H3619" t="s">
        <v>318</v>
      </c>
      <c r="J3619" t="s">
        <v>15</v>
      </c>
      <c r="K3619" t="s">
        <v>307</v>
      </c>
      <c r="L3619" s="26">
        <v>1940</v>
      </c>
      <c r="M3619">
        <v>1</v>
      </c>
    </row>
    <row r="3620" spans="1:13" x14ac:dyDescent="0.25">
      <c r="A3620" t="s">
        <v>211</v>
      </c>
      <c r="B3620" s="25">
        <v>45582</v>
      </c>
      <c r="C3620" t="s">
        <v>257</v>
      </c>
      <c r="D3620" t="s">
        <v>32</v>
      </c>
      <c r="E3620" t="s">
        <v>27</v>
      </c>
      <c r="F3620" t="s">
        <v>258</v>
      </c>
      <c r="G3620" s="30">
        <v>6.5</v>
      </c>
      <c r="H3620" t="s">
        <v>318</v>
      </c>
      <c r="J3620" t="s">
        <v>15</v>
      </c>
      <c r="K3620" t="s">
        <v>307</v>
      </c>
      <c r="L3620" s="26">
        <v>8992900</v>
      </c>
      <c r="M3620">
        <v>107</v>
      </c>
    </row>
    <row r="3621" spans="1:13" x14ac:dyDescent="0.25">
      <c r="A3621" t="s">
        <v>92</v>
      </c>
      <c r="B3621" s="25">
        <v>45198</v>
      </c>
      <c r="C3621" t="s">
        <v>257</v>
      </c>
      <c r="D3621" t="s">
        <v>32</v>
      </c>
      <c r="E3621" t="s">
        <v>27</v>
      </c>
      <c r="G3621" s="30">
        <v>6.5</v>
      </c>
      <c r="H3621" t="s">
        <v>318</v>
      </c>
      <c r="J3621" t="s">
        <v>15</v>
      </c>
      <c r="K3621" t="s">
        <v>307</v>
      </c>
      <c r="L3621" s="26">
        <v>858445.2</v>
      </c>
      <c r="M3621">
        <v>24</v>
      </c>
    </row>
    <row r="3622" spans="1:13" x14ac:dyDescent="0.25">
      <c r="A3622" t="s">
        <v>83</v>
      </c>
      <c r="B3622" s="25">
        <v>45468</v>
      </c>
      <c r="C3622" t="s">
        <v>257</v>
      </c>
      <c r="D3622" t="s">
        <v>32</v>
      </c>
      <c r="E3622" t="s">
        <v>27</v>
      </c>
      <c r="G3622" s="30">
        <v>6.5</v>
      </c>
      <c r="H3622" t="s">
        <v>318</v>
      </c>
      <c r="J3622" t="s">
        <v>15</v>
      </c>
      <c r="K3622" t="s">
        <v>307</v>
      </c>
      <c r="L3622" s="26">
        <v>1483920</v>
      </c>
      <c r="M3622">
        <v>27</v>
      </c>
    </row>
    <row r="3623" spans="1:13" x14ac:dyDescent="0.25">
      <c r="A3623" t="s">
        <v>104</v>
      </c>
      <c r="B3623" s="25">
        <v>45041</v>
      </c>
      <c r="C3623" t="s">
        <v>257</v>
      </c>
      <c r="D3623" t="s">
        <v>32</v>
      </c>
      <c r="E3623" t="s">
        <v>27</v>
      </c>
      <c r="F3623" t="s">
        <v>258</v>
      </c>
      <c r="G3623" s="30">
        <v>6.5</v>
      </c>
      <c r="H3623" t="s">
        <v>318</v>
      </c>
      <c r="J3623" t="s">
        <v>15</v>
      </c>
      <c r="K3623" t="s">
        <v>307</v>
      </c>
      <c r="L3623" s="26">
        <v>197574</v>
      </c>
      <c r="M3623">
        <v>4</v>
      </c>
    </row>
    <row r="3624" spans="1:13" x14ac:dyDescent="0.25">
      <c r="A3624" t="s">
        <v>66</v>
      </c>
      <c r="B3624" s="25">
        <v>45335</v>
      </c>
      <c r="C3624" t="s">
        <v>257</v>
      </c>
      <c r="D3624" t="s">
        <v>32</v>
      </c>
      <c r="E3624" t="s">
        <v>27</v>
      </c>
      <c r="G3624" s="30">
        <v>6.5</v>
      </c>
      <c r="H3624" t="s">
        <v>318</v>
      </c>
      <c r="J3624" t="s">
        <v>15</v>
      </c>
      <c r="K3624" t="s">
        <v>307</v>
      </c>
      <c r="L3624" s="26">
        <v>967500</v>
      </c>
      <c r="M3624">
        <v>116</v>
      </c>
    </row>
    <row r="3625" spans="1:13" x14ac:dyDescent="0.25">
      <c r="A3625" t="s">
        <v>205</v>
      </c>
      <c r="B3625" s="25">
        <v>45566</v>
      </c>
      <c r="C3625" t="s">
        <v>257</v>
      </c>
      <c r="D3625" t="s">
        <v>32</v>
      </c>
      <c r="E3625" t="s">
        <v>27</v>
      </c>
      <c r="G3625" s="30">
        <v>6.5</v>
      </c>
      <c r="H3625" t="s">
        <v>318</v>
      </c>
      <c r="J3625" t="s">
        <v>15</v>
      </c>
      <c r="K3625" t="s">
        <v>307</v>
      </c>
      <c r="L3625" s="26">
        <v>217645</v>
      </c>
      <c r="M3625">
        <v>33</v>
      </c>
    </row>
    <row r="3626" spans="1:13" x14ac:dyDescent="0.25">
      <c r="A3626" t="s">
        <v>80</v>
      </c>
      <c r="B3626" s="25">
        <v>45260</v>
      </c>
      <c r="C3626" t="s">
        <v>257</v>
      </c>
      <c r="D3626" t="s">
        <v>32</v>
      </c>
      <c r="E3626" t="s">
        <v>27</v>
      </c>
      <c r="F3626" t="s">
        <v>258</v>
      </c>
      <c r="G3626" s="30">
        <v>6.5</v>
      </c>
      <c r="H3626" t="s">
        <v>318</v>
      </c>
      <c r="J3626" t="s">
        <v>15</v>
      </c>
      <c r="K3626" t="s">
        <v>307</v>
      </c>
      <c r="L3626" s="26">
        <v>16122600</v>
      </c>
      <c r="M3626">
        <v>37</v>
      </c>
    </row>
    <row r="3627" spans="1:13" x14ac:dyDescent="0.25">
      <c r="A3627" t="s">
        <v>63</v>
      </c>
      <c r="B3627" s="25">
        <v>45344</v>
      </c>
      <c r="C3627" t="s">
        <v>257</v>
      </c>
      <c r="D3627" t="s">
        <v>32</v>
      </c>
      <c r="E3627" t="s">
        <v>27</v>
      </c>
      <c r="F3627" t="s">
        <v>258</v>
      </c>
      <c r="G3627" s="30">
        <v>6.5</v>
      </c>
      <c r="H3627" t="s">
        <v>318</v>
      </c>
      <c r="J3627" t="s">
        <v>15</v>
      </c>
      <c r="K3627" t="s">
        <v>307</v>
      </c>
      <c r="L3627" s="26">
        <v>5498600</v>
      </c>
      <c r="M3627">
        <v>34</v>
      </c>
    </row>
    <row r="3628" spans="1:13" x14ac:dyDescent="0.25">
      <c r="A3628" t="s">
        <v>69</v>
      </c>
      <c r="B3628" s="25">
        <v>45328</v>
      </c>
      <c r="C3628" t="s">
        <v>257</v>
      </c>
      <c r="D3628" t="s">
        <v>32</v>
      </c>
      <c r="E3628" t="s">
        <v>27</v>
      </c>
      <c r="F3628" t="s">
        <v>258</v>
      </c>
      <c r="G3628" s="30">
        <v>6.5</v>
      </c>
      <c r="H3628" t="s">
        <v>318</v>
      </c>
      <c r="J3628" t="s">
        <v>15</v>
      </c>
      <c r="K3628" t="s">
        <v>307</v>
      </c>
      <c r="L3628" s="26">
        <v>12933325</v>
      </c>
      <c r="M3628">
        <v>49</v>
      </c>
    </row>
    <row r="3629" spans="1:13" x14ac:dyDescent="0.25">
      <c r="A3629" t="s">
        <v>72</v>
      </c>
      <c r="B3629" s="25">
        <v>45288</v>
      </c>
      <c r="C3629" t="s">
        <v>257</v>
      </c>
      <c r="D3629" t="s">
        <v>32</v>
      </c>
      <c r="E3629" t="s">
        <v>27</v>
      </c>
      <c r="F3629" t="s">
        <v>258</v>
      </c>
      <c r="G3629" s="30">
        <v>6.5</v>
      </c>
      <c r="H3629" t="s">
        <v>318</v>
      </c>
      <c r="J3629" t="s">
        <v>15</v>
      </c>
      <c r="K3629" t="s">
        <v>307</v>
      </c>
      <c r="L3629" s="26">
        <v>99000</v>
      </c>
      <c r="M3629">
        <v>4</v>
      </c>
    </row>
    <row r="3630" spans="1:13" x14ac:dyDescent="0.25">
      <c r="A3630" t="s">
        <v>209</v>
      </c>
      <c r="B3630" s="25">
        <v>45572</v>
      </c>
      <c r="C3630" t="s">
        <v>257</v>
      </c>
      <c r="D3630" t="s">
        <v>32</v>
      </c>
      <c r="E3630" t="s">
        <v>27</v>
      </c>
      <c r="G3630" s="30">
        <v>6.5</v>
      </c>
      <c r="H3630" t="s">
        <v>318</v>
      </c>
      <c r="J3630" t="s">
        <v>15</v>
      </c>
      <c r="K3630" t="s">
        <v>307</v>
      </c>
      <c r="L3630" s="26">
        <v>116000</v>
      </c>
      <c r="M3630">
        <v>6</v>
      </c>
    </row>
    <row r="3631" spans="1:13" x14ac:dyDescent="0.25">
      <c r="A3631" t="s">
        <v>92</v>
      </c>
      <c r="B3631" s="25">
        <v>45198</v>
      </c>
      <c r="C3631" t="s">
        <v>257</v>
      </c>
      <c r="D3631" t="s">
        <v>32</v>
      </c>
      <c r="E3631" t="s">
        <v>27</v>
      </c>
      <c r="F3631" t="s">
        <v>258</v>
      </c>
      <c r="G3631" s="30">
        <v>6.5</v>
      </c>
      <c r="H3631" t="s">
        <v>318</v>
      </c>
      <c r="J3631" t="s">
        <v>15</v>
      </c>
      <c r="K3631" t="s">
        <v>307</v>
      </c>
      <c r="L3631" s="26">
        <v>35425760.399999999</v>
      </c>
      <c r="M3631">
        <v>45</v>
      </c>
    </row>
    <row r="3632" spans="1:13" x14ac:dyDescent="0.25">
      <c r="A3632" t="s">
        <v>60</v>
      </c>
      <c r="B3632" s="25">
        <v>45380</v>
      </c>
      <c r="C3632" t="s">
        <v>257</v>
      </c>
      <c r="D3632" t="s">
        <v>32</v>
      </c>
      <c r="E3632" t="s">
        <v>27</v>
      </c>
      <c r="G3632" s="30">
        <v>6.5</v>
      </c>
      <c r="H3632" t="s">
        <v>318</v>
      </c>
      <c r="J3632" t="s">
        <v>15</v>
      </c>
      <c r="K3632" t="s">
        <v>307</v>
      </c>
      <c r="L3632" s="26">
        <v>1113000</v>
      </c>
      <c r="M3632">
        <v>124</v>
      </c>
    </row>
    <row r="3633" spans="1:13" x14ac:dyDescent="0.25">
      <c r="A3633" t="s">
        <v>83</v>
      </c>
      <c r="B3633" s="25">
        <v>45252</v>
      </c>
      <c r="C3633" t="s">
        <v>257</v>
      </c>
      <c r="D3633" t="s">
        <v>32</v>
      </c>
      <c r="E3633" t="s">
        <v>27</v>
      </c>
      <c r="G3633" s="30">
        <v>6.5</v>
      </c>
      <c r="H3633" t="s">
        <v>318</v>
      </c>
      <c r="J3633" t="s">
        <v>15</v>
      </c>
      <c r="K3633" t="s">
        <v>307</v>
      </c>
      <c r="L3633" s="26">
        <v>1361800</v>
      </c>
      <c r="M3633">
        <v>70</v>
      </c>
    </row>
    <row r="3634" spans="1:13" x14ac:dyDescent="0.25">
      <c r="A3634" t="s">
        <v>54</v>
      </c>
      <c r="B3634" s="25">
        <v>45212</v>
      </c>
      <c r="C3634" t="s">
        <v>257</v>
      </c>
      <c r="D3634" t="s">
        <v>32</v>
      </c>
      <c r="E3634" t="s">
        <v>27</v>
      </c>
      <c r="G3634" s="30">
        <v>6.5</v>
      </c>
      <c r="H3634" t="s">
        <v>318</v>
      </c>
      <c r="J3634" t="s">
        <v>15</v>
      </c>
      <c r="K3634" t="s">
        <v>307</v>
      </c>
      <c r="L3634" s="26">
        <v>1474191</v>
      </c>
      <c r="M3634">
        <v>155</v>
      </c>
    </row>
    <row r="3635" spans="1:13" x14ac:dyDescent="0.25">
      <c r="A3635" t="s">
        <v>54</v>
      </c>
      <c r="B3635" s="25">
        <v>45401</v>
      </c>
      <c r="C3635" t="s">
        <v>257</v>
      </c>
      <c r="D3635" t="s">
        <v>32</v>
      </c>
      <c r="E3635" t="s">
        <v>27</v>
      </c>
      <c r="F3635" t="s">
        <v>258</v>
      </c>
      <c r="G3635" s="30">
        <v>6.5</v>
      </c>
      <c r="H3635" t="s">
        <v>318</v>
      </c>
      <c r="J3635" t="s">
        <v>15</v>
      </c>
      <c r="K3635" t="s">
        <v>307</v>
      </c>
      <c r="L3635" s="26">
        <v>8002545</v>
      </c>
      <c r="M3635">
        <v>75</v>
      </c>
    </row>
    <row r="3636" spans="1:13" x14ac:dyDescent="0.25">
      <c r="A3636" t="s">
        <v>30</v>
      </c>
      <c r="B3636" s="25">
        <v>45447</v>
      </c>
      <c r="C3636" t="s">
        <v>257</v>
      </c>
      <c r="D3636" t="s">
        <v>32</v>
      </c>
      <c r="E3636" t="s">
        <v>27</v>
      </c>
      <c r="G3636" s="30">
        <v>6.5</v>
      </c>
      <c r="H3636" t="s">
        <v>318</v>
      </c>
      <c r="J3636" t="s">
        <v>15</v>
      </c>
      <c r="K3636" t="s">
        <v>307</v>
      </c>
      <c r="L3636" s="26">
        <v>137100</v>
      </c>
      <c r="M3636">
        <v>49</v>
      </c>
    </row>
    <row r="3637" spans="1:13" x14ac:dyDescent="0.25">
      <c r="A3637" t="s">
        <v>74</v>
      </c>
      <c r="B3637" s="25">
        <v>45275</v>
      </c>
      <c r="C3637" t="s">
        <v>257</v>
      </c>
      <c r="D3637" t="s">
        <v>32</v>
      </c>
      <c r="E3637" t="s">
        <v>27</v>
      </c>
      <c r="G3637" s="30">
        <v>6.5</v>
      </c>
      <c r="H3637" t="s">
        <v>318</v>
      </c>
      <c r="J3637" t="s">
        <v>15</v>
      </c>
      <c r="K3637" t="s">
        <v>307</v>
      </c>
      <c r="L3637" s="26">
        <v>3337300</v>
      </c>
      <c r="M3637">
        <v>96</v>
      </c>
    </row>
    <row r="3638" spans="1:13" x14ac:dyDescent="0.25">
      <c r="A3638" t="s">
        <v>217</v>
      </c>
      <c r="B3638" s="25">
        <v>45595</v>
      </c>
      <c r="C3638" t="s">
        <v>257</v>
      </c>
      <c r="D3638" t="s">
        <v>32</v>
      </c>
      <c r="E3638" t="s">
        <v>27</v>
      </c>
      <c r="G3638" s="30">
        <v>6.5</v>
      </c>
      <c r="H3638" t="s">
        <v>318</v>
      </c>
      <c r="J3638" t="s">
        <v>15</v>
      </c>
      <c r="K3638" t="s">
        <v>307</v>
      </c>
      <c r="L3638" s="26">
        <v>2125</v>
      </c>
      <c r="M3638">
        <v>1</v>
      </c>
    </row>
    <row r="3639" spans="1:13" x14ac:dyDescent="0.25">
      <c r="A3639" t="s">
        <v>86</v>
      </c>
      <c r="B3639" s="25">
        <v>45251</v>
      </c>
      <c r="C3639" t="s">
        <v>257</v>
      </c>
      <c r="D3639" t="s">
        <v>32</v>
      </c>
      <c r="E3639" t="s">
        <v>27</v>
      </c>
      <c r="G3639" s="30">
        <v>6.5</v>
      </c>
      <c r="H3639" t="s">
        <v>318</v>
      </c>
      <c r="J3639" t="s">
        <v>15</v>
      </c>
      <c r="K3639" t="s">
        <v>307</v>
      </c>
      <c r="L3639" s="26">
        <v>925500</v>
      </c>
      <c r="M3639">
        <v>20</v>
      </c>
    </row>
    <row r="3640" spans="1:13" x14ac:dyDescent="0.25">
      <c r="A3640" t="s">
        <v>30</v>
      </c>
      <c r="B3640" s="25">
        <v>45447</v>
      </c>
      <c r="C3640" t="s">
        <v>257</v>
      </c>
      <c r="D3640" t="s">
        <v>32</v>
      </c>
      <c r="E3640" t="s">
        <v>27</v>
      </c>
      <c r="F3640" t="s">
        <v>258</v>
      </c>
      <c r="G3640" s="30">
        <v>6.5</v>
      </c>
      <c r="H3640" t="s">
        <v>318</v>
      </c>
      <c r="J3640" t="s">
        <v>15</v>
      </c>
      <c r="K3640" t="s">
        <v>307</v>
      </c>
      <c r="L3640" s="26">
        <v>28060500</v>
      </c>
      <c r="M3640">
        <v>66</v>
      </c>
    </row>
    <row r="3641" spans="1:13" x14ac:dyDescent="0.25">
      <c r="A3641" t="s">
        <v>54</v>
      </c>
      <c r="B3641" s="25">
        <v>45212</v>
      </c>
      <c r="C3641" t="s">
        <v>257</v>
      </c>
      <c r="D3641" t="s">
        <v>32</v>
      </c>
      <c r="E3641" t="s">
        <v>27</v>
      </c>
      <c r="F3641" t="s">
        <v>258</v>
      </c>
      <c r="G3641" s="30">
        <v>6.5</v>
      </c>
      <c r="H3641" t="s">
        <v>318</v>
      </c>
      <c r="J3641" t="s">
        <v>15</v>
      </c>
      <c r="K3641" t="s">
        <v>307</v>
      </c>
      <c r="L3641" s="26">
        <v>17604045</v>
      </c>
      <c r="M3641">
        <v>182</v>
      </c>
    </row>
    <row r="3642" spans="1:13" x14ac:dyDescent="0.25">
      <c r="A3642" t="s">
        <v>175</v>
      </c>
      <c r="B3642" s="25">
        <v>45503</v>
      </c>
      <c r="C3642" t="s">
        <v>257</v>
      </c>
      <c r="D3642" t="s">
        <v>32</v>
      </c>
      <c r="E3642" t="s">
        <v>27</v>
      </c>
      <c r="F3642" t="s">
        <v>258</v>
      </c>
      <c r="G3642" s="30">
        <v>6.5</v>
      </c>
      <c r="H3642" t="s">
        <v>318</v>
      </c>
      <c r="J3642" t="s">
        <v>15</v>
      </c>
      <c r="K3642" t="s">
        <v>307</v>
      </c>
      <c r="L3642" s="26">
        <v>97</v>
      </c>
      <c r="M3642">
        <v>1</v>
      </c>
    </row>
    <row r="3643" spans="1:13" x14ac:dyDescent="0.25">
      <c r="A3643" t="s">
        <v>50</v>
      </c>
      <c r="B3643" s="25">
        <v>45408</v>
      </c>
      <c r="C3643" t="s">
        <v>257</v>
      </c>
      <c r="D3643" t="s">
        <v>32</v>
      </c>
      <c r="E3643" t="s">
        <v>27</v>
      </c>
      <c r="F3643" t="s">
        <v>258</v>
      </c>
      <c r="G3643" s="30">
        <v>6.5</v>
      </c>
      <c r="H3643" t="s">
        <v>318</v>
      </c>
      <c r="J3643" t="s">
        <v>15</v>
      </c>
      <c r="K3643" t="s">
        <v>307</v>
      </c>
      <c r="L3643" s="26">
        <v>20160000</v>
      </c>
      <c r="M3643">
        <v>200</v>
      </c>
    </row>
    <row r="3644" spans="1:13" x14ac:dyDescent="0.25">
      <c r="A3644" t="s">
        <v>72</v>
      </c>
      <c r="B3644" s="25">
        <v>45288</v>
      </c>
      <c r="C3644" t="s">
        <v>257</v>
      </c>
      <c r="D3644" t="s">
        <v>32</v>
      </c>
      <c r="E3644" t="s">
        <v>27</v>
      </c>
      <c r="G3644" s="30">
        <v>6.5</v>
      </c>
      <c r="H3644" t="s">
        <v>318</v>
      </c>
      <c r="J3644" t="s">
        <v>15</v>
      </c>
      <c r="K3644" t="s">
        <v>307</v>
      </c>
      <c r="L3644" s="26">
        <v>141500</v>
      </c>
      <c r="M3644">
        <v>4</v>
      </c>
    </row>
    <row r="3645" spans="1:13" x14ac:dyDescent="0.25">
      <c r="A3645" t="s">
        <v>50</v>
      </c>
      <c r="B3645" s="25">
        <v>45408</v>
      </c>
      <c r="C3645" t="s">
        <v>257</v>
      </c>
      <c r="D3645" t="s">
        <v>32</v>
      </c>
      <c r="E3645" t="s">
        <v>27</v>
      </c>
      <c r="G3645" s="30">
        <v>6.5</v>
      </c>
      <c r="H3645" t="s">
        <v>318</v>
      </c>
      <c r="J3645" t="s">
        <v>15</v>
      </c>
      <c r="K3645" t="s">
        <v>307</v>
      </c>
      <c r="L3645" s="26">
        <v>1470000</v>
      </c>
      <c r="M3645">
        <v>169</v>
      </c>
    </row>
    <row r="3646" spans="1:13" x14ac:dyDescent="0.25">
      <c r="A3646" t="s">
        <v>74</v>
      </c>
      <c r="B3646" s="25">
        <v>45275</v>
      </c>
      <c r="C3646" t="s">
        <v>257</v>
      </c>
      <c r="D3646" t="s">
        <v>32</v>
      </c>
      <c r="E3646" t="s">
        <v>27</v>
      </c>
      <c r="F3646" t="s">
        <v>258</v>
      </c>
      <c r="G3646" s="30">
        <v>6.5</v>
      </c>
      <c r="H3646" t="s">
        <v>318</v>
      </c>
      <c r="J3646" t="s">
        <v>15</v>
      </c>
      <c r="K3646" t="s">
        <v>307</v>
      </c>
      <c r="L3646" s="26">
        <v>58172750</v>
      </c>
      <c r="M3646">
        <v>114</v>
      </c>
    </row>
    <row r="3647" spans="1:13" x14ac:dyDescent="0.25">
      <c r="A3647" t="s">
        <v>164</v>
      </c>
      <c r="B3647" s="25">
        <v>45478</v>
      </c>
      <c r="C3647" t="s">
        <v>257</v>
      </c>
      <c r="D3647" t="s">
        <v>32</v>
      </c>
      <c r="E3647" t="s">
        <v>27</v>
      </c>
      <c r="G3647" s="30">
        <v>6.5</v>
      </c>
      <c r="H3647" t="s">
        <v>318</v>
      </c>
      <c r="J3647" t="s">
        <v>15</v>
      </c>
      <c r="K3647" t="s">
        <v>307</v>
      </c>
      <c r="L3647" s="26">
        <v>606000</v>
      </c>
      <c r="M3647">
        <v>82</v>
      </c>
    </row>
    <row r="3648" spans="1:13" x14ac:dyDescent="0.25">
      <c r="A3648" t="s">
        <v>60</v>
      </c>
      <c r="B3648" s="25">
        <v>45380</v>
      </c>
      <c r="C3648" t="s">
        <v>257</v>
      </c>
      <c r="D3648" t="s">
        <v>32</v>
      </c>
      <c r="E3648" t="s">
        <v>27</v>
      </c>
      <c r="F3648" t="s">
        <v>258</v>
      </c>
      <c r="G3648" s="30">
        <v>6.5</v>
      </c>
      <c r="H3648" t="s">
        <v>318</v>
      </c>
      <c r="J3648" t="s">
        <v>15</v>
      </c>
      <c r="K3648" t="s">
        <v>307</v>
      </c>
      <c r="L3648" s="26">
        <v>221568375</v>
      </c>
      <c r="M3648">
        <v>206</v>
      </c>
    </row>
    <row r="3649" spans="1:13" x14ac:dyDescent="0.25">
      <c r="A3649" t="s">
        <v>211</v>
      </c>
      <c r="B3649" s="25">
        <v>45582</v>
      </c>
      <c r="C3649" t="s">
        <v>257</v>
      </c>
      <c r="D3649" t="s">
        <v>32</v>
      </c>
      <c r="E3649" t="s">
        <v>27</v>
      </c>
      <c r="G3649" s="30">
        <v>6.5</v>
      </c>
      <c r="H3649" t="s">
        <v>318</v>
      </c>
      <c r="J3649" t="s">
        <v>15</v>
      </c>
      <c r="K3649" t="s">
        <v>307</v>
      </c>
      <c r="L3649" s="26">
        <v>1138550</v>
      </c>
      <c r="M3649">
        <v>95</v>
      </c>
    </row>
    <row r="3650" spans="1:13" x14ac:dyDescent="0.25">
      <c r="A3650" t="s">
        <v>77</v>
      </c>
      <c r="B3650" s="25">
        <v>45267</v>
      </c>
      <c r="C3650" t="s">
        <v>257</v>
      </c>
      <c r="D3650" t="s">
        <v>32</v>
      </c>
      <c r="E3650" t="s">
        <v>27</v>
      </c>
      <c r="G3650" s="30">
        <v>6.5</v>
      </c>
      <c r="H3650" t="s">
        <v>318</v>
      </c>
      <c r="J3650" t="s">
        <v>15</v>
      </c>
      <c r="K3650" t="s">
        <v>307</v>
      </c>
      <c r="L3650" s="26">
        <v>1272600</v>
      </c>
      <c r="M3650">
        <v>13</v>
      </c>
    </row>
    <row r="3651" spans="1:13" x14ac:dyDescent="0.25">
      <c r="A3651" t="s">
        <v>57</v>
      </c>
      <c r="B3651" s="25">
        <v>45394</v>
      </c>
      <c r="C3651" t="s">
        <v>257</v>
      </c>
      <c r="D3651" t="s">
        <v>32</v>
      </c>
      <c r="E3651" t="s">
        <v>27</v>
      </c>
      <c r="F3651" t="s">
        <v>258</v>
      </c>
      <c r="G3651" s="30">
        <v>6.5</v>
      </c>
      <c r="H3651" t="s">
        <v>318</v>
      </c>
      <c r="J3651" t="s">
        <v>15</v>
      </c>
      <c r="K3651" t="s">
        <v>307</v>
      </c>
      <c r="L3651" s="26">
        <v>14574700</v>
      </c>
      <c r="M3651">
        <v>77</v>
      </c>
    </row>
    <row r="3652" spans="1:13" x14ac:dyDescent="0.25">
      <c r="A3652" t="s">
        <v>89</v>
      </c>
      <c r="B3652" s="25">
        <v>45232</v>
      </c>
      <c r="C3652" t="s">
        <v>257</v>
      </c>
      <c r="D3652" t="s">
        <v>32</v>
      </c>
      <c r="E3652" t="s">
        <v>27</v>
      </c>
      <c r="F3652" t="s">
        <v>258</v>
      </c>
      <c r="G3652" s="30">
        <v>6.5</v>
      </c>
      <c r="H3652" t="s">
        <v>318</v>
      </c>
      <c r="J3652" t="s">
        <v>15</v>
      </c>
      <c r="K3652" t="s">
        <v>307</v>
      </c>
      <c r="L3652" s="26">
        <v>12555675</v>
      </c>
      <c r="M3652">
        <v>81</v>
      </c>
    </row>
    <row r="3653" spans="1:13" x14ac:dyDescent="0.25">
      <c r="A3653" t="s">
        <v>57</v>
      </c>
      <c r="B3653" s="25">
        <v>45394</v>
      </c>
      <c r="C3653" t="s">
        <v>257</v>
      </c>
      <c r="D3653" t="s">
        <v>32</v>
      </c>
      <c r="E3653" t="s">
        <v>27</v>
      </c>
      <c r="G3653" s="30">
        <v>6.5</v>
      </c>
      <c r="H3653" t="s">
        <v>318</v>
      </c>
      <c r="J3653" t="s">
        <v>15</v>
      </c>
      <c r="K3653" t="s">
        <v>307</v>
      </c>
      <c r="L3653" s="26">
        <v>930600</v>
      </c>
      <c r="M3653">
        <v>54</v>
      </c>
    </row>
    <row r="3654" spans="1:13" x14ac:dyDescent="0.25">
      <c r="A3654" t="s">
        <v>172</v>
      </c>
      <c r="B3654" s="25">
        <v>45485</v>
      </c>
      <c r="C3654" t="s">
        <v>257</v>
      </c>
      <c r="D3654" t="s">
        <v>32</v>
      </c>
      <c r="E3654" t="s">
        <v>27</v>
      </c>
      <c r="G3654" s="30">
        <v>6.5</v>
      </c>
      <c r="H3654" t="s">
        <v>318</v>
      </c>
      <c r="J3654" t="s">
        <v>15</v>
      </c>
      <c r="K3654" t="s">
        <v>307</v>
      </c>
      <c r="L3654" s="26">
        <v>32400</v>
      </c>
      <c r="M3654">
        <v>8</v>
      </c>
    </row>
    <row r="3655" spans="1:13" x14ac:dyDescent="0.25">
      <c r="A3655" t="s">
        <v>80</v>
      </c>
      <c r="B3655" s="25">
        <v>45260</v>
      </c>
      <c r="C3655" t="s">
        <v>257</v>
      </c>
      <c r="D3655" t="s">
        <v>32</v>
      </c>
      <c r="E3655" t="s">
        <v>27</v>
      </c>
      <c r="G3655" s="30">
        <v>6.5</v>
      </c>
      <c r="H3655" t="s">
        <v>318</v>
      </c>
      <c r="J3655" t="s">
        <v>15</v>
      </c>
      <c r="K3655" t="s">
        <v>307</v>
      </c>
      <c r="L3655" s="26">
        <v>1375200</v>
      </c>
      <c r="M3655">
        <v>20</v>
      </c>
    </row>
    <row r="3656" spans="1:13" x14ac:dyDescent="0.25">
      <c r="A3656" t="s">
        <v>69</v>
      </c>
      <c r="B3656" s="25">
        <v>45328</v>
      </c>
      <c r="C3656" t="s">
        <v>257</v>
      </c>
      <c r="D3656" t="s">
        <v>32</v>
      </c>
      <c r="E3656" t="s">
        <v>27</v>
      </c>
      <c r="G3656" s="30">
        <v>6.5</v>
      </c>
      <c r="H3656" t="s">
        <v>318</v>
      </c>
      <c r="J3656" t="s">
        <v>15</v>
      </c>
      <c r="K3656" t="s">
        <v>307</v>
      </c>
      <c r="L3656" s="26">
        <v>1041980</v>
      </c>
      <c r="M3656">
        <v>57</v>
      </c>
    </row>
    <row r="3657" spans="1:13" x14ac:dyDescent="0.25">
      <c r="A3657" t="s">
        <v>83</v>
      </c>
      <c r="B3657" s="25">
        <v>45252</v>
      </c>
      <c r="C3657" t="s">
        <v>257</v>
      </c>
      <c r="D3657" t="s">
        <v>32</v>
      </c>
      <c r="E3657" t="s">
        <v>27</v>
      </c>
      <c r="F3657" t="s">
        <v>258</v>
      </c>
      <c r="G3657" s="30">
        <v>6.5</v>
      </c>
      <c r="H3657" t="s">
        <v>318</v>
      </c>
      <c r="J3657" t="s">
        <v>15</v>
      </c>
      <c r="K3657" t="s">
        <v>307</v>
      </c>
      <c r="L3657" s="26">
        <v>13938100</v>
      </c>
      <c r="M3657">
        <v>109</v>
      </c>
    </row>
    <row r="3658" spans="1:13" x14ac:dyDescent="0.25">
      <c r="A3658" t="s">
        <v>104</v>
      </c>
      <c r="B3658" s="25">
        <v>45041</v>
      </c>
      <c r="C3658" t="s">
        <v>257</v>
      </c>
      <c r="D3658" t="s">
        <v>32</v>
      </c>
      <c r="E3658" t="s">
        <v>27</v>
      </c>
      <c r="G3658" s="30">
        <v>6.5</v>
      </c>
      <c r="H3658" t="s">
        <v>318</v>
      </c>
      <c r="J3658" t="s">
        <v>15</v>
      </c>
      <c r="K3658" t="s">
        <v>307</v>
      </c>
      <c r="L3658" s="26">
        <v>55606.8</v>
      </c>
      <c r="M3658">
        <v>2</v>
      </c>
    </row>
    <row r="3659" spans="1:13" x14ac:dyDescent="0.25">
      <c r="A3659" t="s">
        <v>66</v>
      </c>
      <c r="B3659" s="25">
        <v>45335</v>
      </c>
      <c r="C3659" t="s">
        <v>257</v>
      </c>
      <c r="D3659" t="s">
        <v>32</v>
      </c>
      <c r="E3659" t="s">
        <v>27</v>
      </c>
      <c r="F3659" t="s">
        <v>258</v>
      </c>
      <c r="G3659" s="30">
        <v>6.5</v>
      </c>
      <c r="H3659" t="s">
        <v>318</v>
      </c>
      <c r="J3659" t="s">
        <v>15</v>
      </c>
      <c r="K3659" t="s">
        <v>307</v>
      </c>
      <c r="L3659" s="26">
        <v>4576500</v>
      </c>
      <c r="M3659">
        <v>202</v>
      </c>
    </row>
    <row r="3660" spans="1:13" x14ac:dyDescent="0.25">
      <c r="A3660" t="s">
        <v>86</v>
      </c>
      <c r="B3660" s="25">
        <v>45251</v>
      </c>
      <c r="C3660" t="s">
        <v>257</v>
      </c>
      <c r="D3660" t="s">
        <v>32</v>
      </c>
      <c r="E3660" t="s">
        <v>27</v>
      </c>
      <c r="F3660" t="s">
        <v>258</v>
      </c>
      <c r="G3660" s="30">
        <v>6.5</v>
      </c>
      <c r="H3660" t="s">
        <v>318</v>
      </c>
      <c r="J3660" t="s">
        <v>15</v>
      </c>
      <c r="K3660" t="s">
        <v>307</v>
      </c>
      <c r="L3660" s="26">
        <v>3861500</v>
      </c>
      <c r="M3660">
        <v>19</v>
      </c>
    </row>
    <row r="3661" spans="1:13" x14ac:dyDescent="0.25">
      <c r="A3661" t="s">
        <v>83</v>
      </c>
      <c r="B3661" s="25">
        <v>45468</v>
      </c>
      <c r="C3661" t="s">
        <v>257</v>
      </c>
      <c r="D3661" t="s">
        <v>32</v>
      </c>
      <c r="E3661" t="s">
        <v>27</v>
      </c>
      <c r="F3661" t="s">
        <v>258</v>
      </c>
      <c r="G3661" s="30">
        <v>6.5</v>
      </c>
      <c r="H3661" t="s">
        <v>318</v>
      </c>
      <c r="J3661" t="s">
        <v>15</v>
      </c>
      <c r="K3661" t="s">
        <v>307</v>
      </c>
      <c r="L3661" s="26">
        <v>9612270</v>
      </c>
      <c r="M3661">
        <v>36</v>
      </c>
    </row>
    <row r="3662" spans="1:13" x14ac:dyDescent="0.25">
      <c r="A3662" t="s">
        <v>205</v>
      </c>
      <c r="B3662" s="25">
        <v>45566</v>
      </c>
      <c r="C3662" t="s">
        <v>257</v>
      </c>
      <c r="D3662" t="s">
        <v>32</v>
      </c>
      <c r="E3662" t="s">
        <v>27</v>
      </c>
      <c r="F3662" t="s">
        <v>258</v>
      </c>
      <c r="G3662" s="30">
        <v>6.5</v>
      </c>
      <c r="H3662" t="s">
        <v>318</v>
      </c>
      <c r="J3662" t="s">
        <v>15</v>
      </c>
      <c r="K3662" t="s">
        <v>307</v>
      </c>
      <c r="L3662" s="26">
        <v>15959430</v>
      </c>
      <c r="M3662">
        <v>81</v>
      </c>
    </row>
    <row r="3663" spans="1:13" x14ac:dyDescent="0.25">
      <c r="A3663" t="s">
        <v>209</v>
      </c>
      <c r="B3663" s="25">
        <v>45572</v>
      </c>
      <c r="C3663" t="s">
        <v>257</v>
      </c>
      <c r="D3663" t="s">
        <v>32</v>
      </c>
      <c r="E3663" t="s">
        <v>27</v>
      </c>
      <c r="F3663" t="s">
        <v>258</v>
      </c>
      <c r="G3663" s="30">
        <v>6.5</v>
      </c>
      <c r="H3663" t="s">
        <v>318</v>
      </c>
      <c r="J3663" t="s">
        <v>15</v>
      </c>
      <c r="K3663" t="s">
        <v>307</v>
      </c>
      <c r="L3663" s="26">
        <v>2293000</v>
      </c>
      <c r="M3663">
        <v>10</v>
      </c>
    </row>
    <row r="3664" spans="1:13" x14ac:dyDescent="0.25">
      <c r="A3664" t="s">
        <v>172</v>
      </c>
      <c r="B3664" s="25">
        <v>45485</v>
      </c>
      <c r="C3664" t="s">
        <v>257</v>
      </c>
      <c r="D3664" t="s">
        <v>32</v>
      </c>
      <c r="E3664" t="s">
        <v>27</v>
      </c>
      <c r="F3664" t="s">
        <v>258</v>
      </c>
      <c r="G3664" s="30">
        <v>6.6</v>
      </c>
      <c r="H3664" t="s">
        <v>318</v>
      </c>
      <c r="I3664">
        <v>6.6</v>
      </c>
      <c r="J3664" t="s">
        <v>228</v>
      </c>
      <c r="K3664" t="s">
        <v>314</v>
      </c>
      <c r="L3664" s="26">
        <v>158000</v>
      </c>
      <c r="M3664">
        <v>1</v>
      </c>
    </row>
    <row r="3665" spans="1:13" x14ac:dyDescent="0.25">
      <c r="A3665" t="s">
        <v>164</v>
      </c>
      <c r="B3665" s="25">
        <v>45478</v>
      </c>
      <c r="C3665" t="s">
        <v>257</v>
      </c>
      <c r="D3665" t="s">
        <v>32</v>
      </c>
      <c r="E3665" t="s">
        <v>27</v>
      </c>
      <c r="F3665" t="s">
        <v>258</v>
      </c>
      <c r="G3665" s="30">
        <v>6.6</v>
      </c>
      <c r="H3665" t="s">
        <v>318</v>
      </c>
      <c r="I3665">
        <v>6.6</v>
      </c>
      <c r="J3665" t="s">
        <v>228</v>
      </c>
      <c r="K3665" t="s">
        <v>314</v>
      </c>
      <c r="L3665" s="26">
        <v>3999800</v>
      </c>
      <c r="M3665">
        <v>1</v>
      </c>
    </row>
    <row r="3666" spans="1:13" x14ac:dyDescent="0.25">
      <c r="A3666" t="s">
        <v>66</v>
      </c>
      <c r="B3666" s="25">
        <v>45335</v>
      </c>
      <c r="C3666" t="s">
        <v>257</v>
      </c>
      <c r="D3666" t="s">
        <v>32</v>
      </c>
      <c r="E3666" t="s">
        <v>27</v>
      </c>
      <c r="G3666" s="30">
        <v>6.6</v>
      </c>
      <c r="H3666" t="s">
        <v>318</v>
      </c>
      <c r="J3666" t="s">
        <v>15</v>
      </c>
      <c r="K3666" t="s">
        <v>307</v>
      </c>
      <c r="L3666" s="26">
        <v>1498500</v>
      </c>
      <c r="M3666">
        <v>113</v>
      </c>
    </row>
    <row r="3667" spans="1:13" x14ac:dyDescent="0.25">
      <c r="A3667" t="s">
        <v>104</v>
      </c>
      <c r="B3667" s="25">
        <v>45041</v>
      </c>
      <c r="C3667" t="s">
        <v>257</v>
      </c>
      <c r="D3667" t="s">
        <v>32</v>
      </c>
      <c r="E3667" t="s">
        <v>27</v>
      </c>
      <c r="G3667" s="30">
        <v>6.6</v>
      </c>
      <c r="H3667" t="s">
        <v>318</v>
      </c>
      <c r="J3667" t="s">
        <v>15</v>
      </c>
      <c r="K3667" t="s">
        <v>307</v>
      </c>
      <c r="L3667" s="26">
        <v>188097.6</v>
      </c>
      <c r="M3667">
        <v>4</v>
      </c>
    </row>
    <row r="3668" spans="1:13" x14ac:dyDescent="0.25">
      <c r="A3668" t="s">
        <v>77</v>
      </c>
      <c r="B3668" s="25">
        <v>45267</v>
      </c>
      <c r="C3668" t="s">
        <v>257</v>
      </c>
      <c r="D3668" t="s">
        <v>32</v>
      </c>
      <c r="E3668" t="s">
        <v>27</v>
      </c>
      <c r="G3668" s="30">
        <v>6.6</v>
      </c>
      <c r="H3668" t="s">
        <v>318</v>
      </c>
      <c r="J3668" t="s">
        <v>15</v>
      </c>
      <c r="K3668" t="s">
        <v>307</v>
      </c>
      <c r="L3668" s="26">
        <v>495600</v>
      </c>
      <c r="M3668">
        <v>13</v>
      </c>
    </row>
    <row r="3669" spans="1:13" x14ac:dyDescent="0.25">
      <c r="A3669" t="s">
        <v>164</v>
      </c>
      <c r="B3669" s="25">
        <v>45478</v>
      </c>
      <c r="C3669" t="s">
        <v>257</v>
      </c>
      <c r="D3669" t="s">
        <v>32</v>
      </c>
      <c r="E3669" t="s">
        <v>27</v>
      </c>
      <c r="F3669" t="s">
        <v>258</v>
      </c>
      <c r="G3669" s="30">
        <v>6.6</v>
      </c>
      <c r="H3669" t="s">
        <v>318</v>
      </c>
      <c r="J3669" t="s">
        <v>15</v>
      </c>
      <c r="K3669" t="s">
        <v>307</v>
      </c>
      <c r="L3669" s="26">
        <v>5255000</v>
      </c>
      <c r="M3669">
        <v>67</v>
      </c>
    </row>
    <row r="3670" spans="1:13" x14ac:dyDescent="0.25">
      <c r="A3670" t="s">
        <v>77</v>
      </c>
      <c r="B3670" s="25">
        <v>45267</v>
      </c>
      <c r="C3670" t="s">
        <v>257</v>
      </c>
      <c r="D3670" t="s">
        <v>32</v>
      </c>
      <c r="E3670" t="s">
        <v>27</v>
      </c>
      <c r="F3670" t="s">
        <v>258</v>
      </c>
      <c r="G3670" s="30">
        <v>6.6</v>
      </c>
      <c r="H3670" t="s">
        <v>318</v>
      </c>
      <c r="J3670" t="s">
        <v>15</v>
      </c>
      <c r="K3670" t="s">
        <v>307</v>
      </c>
      <c r="L3670" s="26">
        <v>904400</v>
      </c>
      <c r="M3670">
        <v>8</v>
      </c>
    </row>
    <row r="3671" spans="1:13" x14ac:dyDescent="0.25">
      <c r="A3671" t="s">
        <v>69</v>
      </c>
      <c r="B3671" s="25">
        <v>45328</v>
      </c>
      <c r="C3671" t="s">
        <v>257</v>
      </c>
      <c r="D3671" t="s">
        <v>32</v>
      </c>
      <c r="E3671" t="s">
        <v>27</v>
      </c>
      <c r="G3671" s="30">
        <v>6.6</v>
      </c>
      <c r="H3671" t="s">
        <v>318</v>
      </c>
      <c r="J3671" t="s">
        <v>15</v>
      </c>
      <c r="K3671" t="s">
        <v>307</v>
      </c>
      <c r="L3671" s="26">
        <v>766910</v>
      </c>
      <c r="M3671">
        <v>49</v>
      </c>
    </row>
    <row r="3672" spans="1:13" x14ac:dyDescent="0.25">
      <c r="A3672" t="s">
        <v>101</v>
      </c>
      <c r="B3672" s="25">
        <v>45079</v>
      </c>
      <c r="C3672" t="s">
        <v>257</v>
      </c>
      <c r="D3672" t="s">
        <v>32</v>
      </c>
      <c r="E3672" t="s">
        <v>27</v>
      </c>
      <c r="F3672" t="s">
        <v>258</v>
      </c>
      <c r="G3672" s="30">
        <v>6.6</v>
      </c>
      <c r="H3672" t="s">
        <v>318</v>
      </c>
      <c r="J3672" t="s">
        <v>15</v>
      </c>
      <c r="K3672" t="s">
        <v>307</v>
      </c>
      <c r="L3672" s="26">
        <v>184983.75</v>
      </c>
      <c r="M3672">
        <v>3</v>
      </c>
    </row>
    <row r="3673" spans="1:13" x14ac:dyDescent="0.25">
      <c r="A3673" t="s">
        <v>164</v>
      </c>
      <c r="B3673" s="25">
        <v>45478</v>
      </c>
      <c r="C3673" t="s">
        <v>257</v>
      </c>
      <c r="D3673" t="s">
        <v>32</v>
      </c>
      <c r="E3673" t="s">
        <v>27</v>
      </c>
      <c r="G3673" s="30">
        <v>6.6</v>
      </c>
      <c r="H3673" t="s">
        <v>318</v>
      </c>
      <c r="J3673" t="s">
        <v>15</v>
      </c>
      <c r="K3673" t="s">
        <v>307</v>
      </c>
      <c r="L3673" s="26">
        <v>803600</v>
      </c>
      <c r="M3673">
        <v>95</v>
      </c>
    </row>
    <row r="3674" spans="1:13" x14ac:dyDescent="0.25">
      <c r="A3674" t="s">
        <v>80</v>
      </c>
      <c r="B3674" s="25">
        <v>45260</v>
      </c>
      <c r="C3674" t="s">
        <v>257</v>
      </c>
      <c r="D3674" t="s">
        <v>32</v>
      </c>
      <c r="E3674" t="s">
        <v>27</v>
      </c>
      <c r="F3674" t="s">
        <v>258</v>
      </c>
      <c r="G3674" s="30">
        <v>6.6</v>
      </c>
      <c r="H3674" t="s">
        <v>318</v>
      </c>
      <c r="J3674" t="s">
        <v>15</v>
      </c>
      <c r="K3674" t="s">
        <v>307</v>
      </c>
      <c r="L3674" s="26">
        <v>4697100</v>
      </c>
      <c r="M3674">
        <v>23</v>
      </c>
    </row>
    <row r="3675" spans="1:13" x14ac:dyDescent="0.25">
      <c r="A3675" t="s">
        <v>63</v>
      </c>
      <c r="B3675" s="25">
        <v>45344</v>
      </c>
      <c r="C3675" t="s">
        <v>257</v>
      </c>
      <c r="D3675" t="s">
        <v>32</v>
      </c>
      <c r="E3675" t="s">
        <v>27</v>
      </c>
      <c r="F3675" t="s">
        <v>258</v>
      </c>
      <c r="G3675" s="30">
        <v>6.6</v>
      </c>
      <c r="H3675" t="s">
        <v>318</v>
      </c>
      <c r="J3675" t="s">
        <v>15</v>
      </c>
      <c r="K3675" t="s">
        <v>307</v>
      </c>
      <c r="L3675" s="26">
        <v>13824400</v>
      </c>
      <c r="M3675">
        <v>26</v>
      </c>
    </row>
    <row r="3676" spans="1:13" x14ac:dyDescent="0.25">
      <c r="A3676" t="s">
        <v>66</v>
      </c>
      <c r="B3676" s="25">
        <v>45335</v>
      </c>
      <c r="C3676" t="s">
        <v>257</v>
      </c>
      <c r="D3676" t="s">
        <v>32</v>
      </c>
      <c r="E3676" t="s">
        <v>27</v>
      </c>
      <c r="F3676" t="s">
        <v>258</v>
      </c>
      <c r="G3676" s="30">
        <v>6.6</v>
      </c>
      <c r="H3676" t="s">
        <v>318</v>
      </c>
      <c r="J3676" t="s">
        <v>15</v>
      </c>
      <c r="K3676" t="s">
        <v>307</v>
      </c>
      <c r="L3676" s="26">
        <v>17325000</v>
      </c>
      <c r="M3676">
        <v>214</v>
      </c>
    </row>
    <row r="3677" spans="1:13" x14ac:dyDescent="0.25">
      <c r="A3677" t="s">
        <v>104</v>
      </c>
      <c r="B3677" s="25">
        <v>45041</v>
      </c>
      <c r="C3677" t="s">
        <v>257</v>
      </c>
      <c r="D3677" t="s">
        <v>32</v>
      </c>
      <c r="E3677" t="s">
        <v>27</v>
      </c>
      <c r="F3677" t="s">
        <v>258</v>
      </c>
      <c r="G3677" s="30">
        <v>6.6</v>
      </c>
      <c r="H3677" t="s">
        <v>318</v>
      </c>
      <c r="J3677" t="s">
        <v>15</v>
      </c>
      <c r="K3677" t="s">
        <v>307</v>
      </c>
      <c r="L3677" s="26">
        <v>164853.6</v>
      </c>
      <c r="M3677">
        <v>4</v>
      </c>
    </row>
    <row r="3678" spans="1:13" x14ac:dyDescent="0.25">
      <c r="A3678" t="s">
        <v>54</v>
      </c>
      <c r="B3678" s="25">
        <v>45212</v>
      </c>
      <c r="C3678" t="s">
        <v>257</v>
      </c>
      <c r="D3678" t="s">
        <v>32</v>
      </c>
      <c r="E3678" t="s">
        <v>27</v>
      </c>
      <c r="G3678" s="30">
        <v>6.6</v>
      </c>
      <c r="H3678" t="s">
        <v>318</v>
      </c>
      <c r="J3678" t="s">
        <v>15</v>
      </c>
      <c r="K3678" t="s">
        <v>307</v>
      </c>
      <c r="L3678" s="26">
        <v>526140</v>
      </c>
      <c r="M3678">
        <v>117</v>
      </c>
    </row>
    <row r="3679" spans="1:13" x14ac:dyDescent="0.25">
      <c r="A3679" t="s">
        <v>92</v>
      </c>
      <c r="B3679" s="25">
        <v>45198</v>
      </c>
      <c r="C3679" t="s">
        <v>257</v>
      </c>
      <c r="D3679" t="s">
        <v>32</v>
      </c>
      <c r="E3679" t="s">
        <v>27</v>
      </c>
      <c r="F3679" t="s">
        <v>258</v>
      </c>
      <c r="G3679" s="30">
        <v>6.6</v>
      </c>
      <c r="H3679" t="s">
        <v>318</v>
      </c>
      <c r="J3679" t="s">
        <v>15</v>
      </c>
      <c r="K3679" t="s">
        <v>307</v>
      </c>
      <c r="L3679" s="26">
        <v>27940294.800000001</v>
      </c>
      <c r="M3679">
        <v>60</v>
      </c>
    </row>
    <row r="3680" spans="1:13" x14ac:dyDescent="0.25">
      <c r="A3680" t="s">
        <v>54</v>
      </c>
      <c r="B3680" s="25">
        <v>45212</v>
      </c>
      <c r="C3680" t="s">
        <v>257</v>
      </c>
      <c r="D3680" t="s">
        <v>32</v>
      </c>
      <c r="E3680" t="s">
        <v>27</v>
      </c>
      <c r="F3680" t="s">
        <v>258</v>
      </c>
      <c r="G3680" s="30">
        <v>6.6</v>
      </c>
      <c r="H3680" t="s">
        <v>318</v>
      </c>
      <c r="J3680" t="s">
        <v>15</v>
      </c>
      <c r="K3680" t="s">
        <v>307</v>
      </c>
      <c r="L3680" s="26">
        <v>11087568</v>
      </c>
      <c r="M3680">
        <v>145</v>
      </c>
    </row>
    <row r="3681" spans="1:13" x14ac:dyDescent="0.25">
      <c r="A3681" t="s">
        <v>72</v>
      </c>
      <c r="B3681" s="25">
        <v>45288</v>
      </c>
      <c r="C3681" t="s">
        <v>257</v>
      </c>
      <c r="D3681" t="s">
        <v>32</v>
      </c>
      <c r="E3681" t="s">
        <v>27</v>
      </c>
      <c r="G3681" s="30">
        <v>6.6</v>
      </c>
      <c r="H3681" t="s">
        <v>318</v>
      </c>
      <c r="J3681" t="s">
        <v>15</v>
      </c>
      <c r="K3681" t="s">
        <v>307</v>
      </c>
      <c r="L3681" s="26">
        <v>59250</v>
      </c>
      <c r="M3681">
        <v>3</v>
      </c>
    </row>
    <row r="3682" spans="1:13" x14ac:dyDescent="0.25">
      <c r="A3682" t="s">
        <v>60</v>
      </c>
      <c r="B3682" s="25">
        <v>45380</v>
      </c>
      <c r="C3682" t="s">
        <v>257</v>
      </c>
      <c r="D3682" t="s">
        <v>32</v>
      </c>
      <c r="E3682" t="s">
        <v>27</v>
      </c>
      <c r="F3682" t="s">
        <v>258</v>
      </c>
      <c r="G3682" s="30">
        <v>6.6</v>
      </c>
      <c r="H3682" t="s">
        <v>318</v>
      </c>
      <c r="J3682" t="s">
        <v>15</v>
      </c>
      <c r="K3682" t="s">
        <v>307</v>
      </c>
      <c r="L3682" s="26">
        <v>12413625</v>
      </c>
      <c r="M3682">
        <v>213</v>
      </c>
    </row>
    <row r="3683" spans="1:13" x14ac:dyDescent="0.25">
      <c r="A3683" t="s">
        <v>175</v>
      </c>
      <c r="B3683" s="25">
        <v>45503</v>
      </c>
      <c r="C3683" t="s">
        <v>257</v>
      </c>
      <c r="D3683" t="s">
        <v>32</v>
      </c>
      <c r="E3683" t="s">
        <v>27</v>
      </c>
      <c r="F3683" t="s">
        <v>258</v>
      </c>
      <c r="G3683" s="30">
        <v>6.6</v>
      </c>
      <c r="H3683" t="s">
        <v>318</v>
      </c>
      <c r="J3683" t="s">
        <v>15</v>
      </c>
      <c r="K3683" t="s">
        <v>307</v>
      </c>
      <c r="L3683" s="26">
        <v>3007</v>
      </c>
      <c r="M3683">
        <v>2</v>
      </c>
    </row>
    <row r="3684" spans="1:13" x14ac:dyDescent="0.25">
      <c r="A3684" t="s">
        <v>30</v>
      </c>
      <c r="B3684" s="25">
        <v>45447</v>
      </c>
      <c r="C3684" t="s">
        <v>257</v>
      </c>
      <c r="D3684" t="s">
        <v>32</v>
      </c>
      <c r="E3684" t="s">
        <v>27</v>
      </c>
      <c r="F3684" t="s">
        <v>258</v>
      </c>
      <c r="G3684" s="30">
        <v>6.6</v>
      </c>
      <c r="H3684" t="s">
        <v>318</v>
      </c>
      <c r="J3684" t="s">
        <v>15</v>
      </c>
      <c r="K3684" t="s">
        <v>307</v>
      </c>
      <c r="L3684" s="26">
        <v>8967000</v>
      </c>
      <c r="M3684">
        <v>46</v>
      </c>
    </row>
    <row r="3685" spans="1:13" x14ac:dyDescent="0.25">
      <c r="A3685" t="s">
        <v>80</v>
      </c>
      <c r="B3685" s="25">
        <v>45260</v>
      </c>
      <c r="C3685" t="s">
        <v>257</v>
      </c>
      <c r="D3685" t="s">
        <v>32</v>
      </c>
      <c r="E3685" t="s">
        <v>27</v>
      </c>
      <c r="G3685" s="30">
        <v>6.6</v>
      </c>
      <c r="H3685" t="s">
        <v>318</v>
      </c>
      <c r="J3685" t="s">
        <v>15</v>
      </c>
      <c r="K3685" t="s">
        <v>307</v>
      </c>
      <c r="L3685" s="26">
        <v>615600</v>
      </c>
      <c r="M3685">
        <v>18</v>
      </c>
    </row>
    <row r="3686" spans="1:13" x14ac:dyDescent="0.25">
      <c r="A3686" t="s">
        <v>92</v>
      </c>
      <c r="B3686" s="25">
        <v>45198</v>
      </c>
      <c r="C3686" t="s">
        <v>257</v>
      </c>
      <c r="D3686" t="s">
        <v>32</v>
      </c>
      <c r="E3686" t="s">
        <v>27</v>
      </c>
      <c r="G3686" s="30">
        <v>6.6</v>
      </c>
      <c r="H3686" t="s">
        <v>318</v>
      </c>
      <c r="J3686" t="s">
        <v>15</v>
      </c>
      <c r="K3686" t="s">
        <v>307</v>
      </c>
      <c r="L3686" s="26">
        <v>1427799.6</v>
      </c>
      <c r="M3686">
        <v>22</v>
      </c>
    </row>
    <row r="3687" spans="1:13" x14ac:dyDescent="0.25">
      <c r="A3687" t="s">
        <v>54</v>
      </c>
      <c r="B3687" s="25">
        <v>45401</v>
      </c>
      <c r="C3687" t="s">
        <v>257</v>
      </c>
      <c r="D3687" t="s">
        <v>32</v>
      </c>
      <c r="E3687" t="s">
        <v>27</v>
      </c>
      <c r="F3687" t="s">
        <v>258</v>
      </c>
      <c r="G3687" s="30">
        <v>6.6</v>
      </c>
      <c r="H3687" t="s">
        <v>318</v>
      </c>
      <c r="J3687" t="s">
        <v>15</v>
      </c>
      <c r="K3687" t="s">
        <v>307</v>
      </c>
      <c r="L3687" s="26">
        <v>29985540</v>
      </c>
      <c r="M3687">
        <v>108</v>
      </c>
    </row>
    <row r="3688" spans="1:13" x14ac:dyDescent="0.25">
      <c r="A3688" t="s">
        <v>172</v>
      </c>
      <c r="B3688" s="25">
        <v>45485</v>
      </c>
      <c r="C3688" t="s">
        <v>257</v>
      </c>
      <c r="D3688" t="s">
        <v>32</v>
      </c>
      <c r="E3688" t="s">
        <v>27</v>
      </c>
      <c r="G3688" s="30">
        <v>6.6</v>
      </c>
      <c r="H3688" t="s">
        <v>318</v>
      </c>
      <c r="J3688" t="s">
        <v>15</v>
      </c>
      <c r="K3688" t="s">
        <v>307</v>
      </c>
      <c r="L3688" s="26">
        <v>534000</v>
      </c>
      <c r="M3688">
        <v>24</v>
      </c>
    </row>
    <row r="3689" spans="1:13" x14ac:dyDescent="0.25">
      <c r="A3689" t="s">
        <v>217</v>
      </c>
      <c r="B3689" s="25">
        <v>45595</v>
      </c>
      <c r="C3689" t="s">
        <v>257</v>
      </c>
      <c r="D3689" t="s">
        <v>32</v>
      </c>
      <c r="E3689" t="s">
        <v>27</v>
      </c>
      <c r="F3689" t="s">
        <v>258</v>
      </c>
      <c r="G3689" s="30">
        <v>6.6</v>
      </c>
      <c r="H3689" t="s">
        <v>318</v>
      </c>
      <c r="J3689" t="s">
        <v>15</v>
      </c>
      <c r="K3689" t="s">
        <v>307</v>
      </c>
      <c r="L3689" s="26">
        <v>28526000</v>
      </c>
      <c r="M3689">
        <v>1</v>
      </c>
    </row>
    <row r="3690" spans="1:13" x14ac:dyDescent="0.25">
      <c r="A3690" t="s">
        <v>89</v>
      </c>
      <c r="B3690" s="25">
        <v>45232</v>
      </c>
      <c r="C3690" t="s">
        <v>257</v>
      </c>
      <c r="D3690" t="s">
        <v>32</v>
      </c>
      <c r="E3690" t="s">
        <v>27</v>
      </c>
      <c r="F3690" t="s">
        <v>258</v>
      </c>
      <c r="G3690" s="30">
        <v>6.6</v>
      </c>
      <c r="H3690" t="s">
        <v>318</v>
      </c>
      <c r="J3690" t="s">
        <v>15</v>
      </c>
      <c r="K3690" t="s">
        <v>307</v>
      </c>
      <c r="L3690" s="26">
        <v>7614000</v>
      </c>
      <c r="M3690">
        <v>83</v>
      </c>
    </row>
    <row r="3691" spans="1:13" x14ac:dyDescent="0.25">
      <c r="A3691" t="s">
        <v>74</v>
      </c>
      <c r="B3691" s="25">
        <v>45275</v>
      </c>
      <c r="C3691" t="s">
        <v>257</v>
      </c>
      <c r="D3691" t="s">
        <v>32</v>
      </c>
      <c r="E3691" t="s">
        <v>27</v>
      </c>
      <c r="F3691" t="s">
        <v>258</v>
      </c>
      <c r="G3691" s="30">
        <v>6.6</v>
      </c>
      <c r="H3691" t="s">
        <v>318</v>
      </c>
      <c r="J3691" t="s">
        <v>15</v>
      </c>
      <c r="K3691" t="s">
        <v>307</v>
      </c>
      <c r="L3691" s="26">
        <v>27409100</v>
      </c>
      <c r="M3691">
        <v>136</v>
      </c>
    </row>
    <row r="3692" spans="1:13" x14ac:dyDescent="0.25">
      <c r="A3692" t="s">
        <v>83</v>
      </c>
      <c r="B3692" s="25">
        <v>45252</v>
      </c>
      <c r="C3692" t="s">
        <v>257</v>
      </c>
      <c r="D3692" t="s">
        <v>32</v>
      </c>
      <c r="E3692" t="s">
        <v>27</v>
      </c>
      <c r="G3692" s="30">
        <v>6.6</v>
      </c>
      <c r="H3692" t="s">
        <v>318</v>
      </c>
      <c r="J3692" t="s">
        <v>15</v>
      </c>
      <c r="K3692" t="s">
        <v>307</v>
      </c>
      <c r="L3692" s="26">
        <v>2211000</v>
      </c>
      <c r="M3692">
        <v>86</v>
      </c>
    </row>
    <row r="3693" spans="1:13" x14ac:dyDescent="0.25">
      <c r="A3693" t="s">
        <v>69</v>
      </c>
      <c r="B3693" s="25">
        <v>45328</v>
      </c>
      <c r="C3693" t="s">
        <v>257</v>
      </c>
      <c r="D3693" t="s">
        <v>32</v>
      </c>
      <c r="E3693" t="s">
        <v>27</v>
      </c>
      <c r="F3693" t="s">
        <v>258</v>
      </c>
      <c r="G3693" s="30">
        <v>6.6</v>
      </c>
      <c r="H3693" t="s">
        <v>318</v>
      </c>
      <c r="J3693" t="s">
        <v>15</v>
      </c>
      <c r="K3693" t="s">
        <v>307</v>
      </c>
      <c r="L3693" s="26">
        <v>18641425</v>
      </c>
      <c r="M3693">
        <v>60</v>
      </c>
    </row>
    <row r="3694" spans="1:13" x14ac:dyDescent="0.25">
      <c r="A3694" t="s">
        <v>86</v>
      </c>
      <c r="B3694" s="25">
        <v>45251</v>
      </c>
      <c r="C3694" t="s">
        <v>257</v>
      </c>
      <c r="D3694" t="s">
        <v>32</v>
      </c>
      <c r="E3694" t="s">
        <v>27</v>
      </c>
      <c r="G3694" s="30">
        <v>6.6</v>
      </c>
      <c r="H3694" t="s">
        <v>318</v>
      </c>
      <c r="J3694" t="s">
        <v>15</v>
      </c>
      <c r="K3694" t="s">
        <v>307</v>
      </c>
      <c r="L3694" s="26">
        <v>1264250</v>
      </c>
      <c r="M3694">
        <v>15</v>
      </c>
    </row>
    <row r="3695" spans="1:13" x14ac:dyDescent="0.25">
      <c r="A3695" t="s">
        <v>50</v>
      </c>
      <c r="B3695" s="25">
        <v>45408</v>
      </c>
      <c r="C3695" t="s">
        <v>257</v>
      </c>
      <c r="D3695" t="s">
        <v>32</v>
      </c>
      <c r="E3695" t="s">
        <v>27</v>
      </c>
      <c r="G3695" s="30">
        <v>6.6</v>
      </c>
      <c r="H3695" t="s">
        <v>318</v>
      </c>
      <c r="J3695" t="s">
        <v>15</v>
      </c>
      <c r="K3695" t="s">
        <v>307</v>
      </c>
      <c r="L3695" s="26">
        <v>1360000</v>
      </c>
      <c r="M3695">
        <v>193</v>
      </c>
    </row>
    <row r="3696" spans="1:13" x14ac:dyDescent="0.25">
      <c r="A3696" t="s">
        <v>54</v>
      </c>
      <c r="B3696" s="25">
        <v>45401</v>
      </c>
      <c r="C3696" t="s">
        <v>257</v>
      </c>
      <c r="D3696" t="s">
        <v>32</v>
      </c>
      <c r="E3696" t="s">
        <v>27</v>
      </c>
      <c r="G3696" s="30">
        <v>6.6</v>
      </c>
      <c r="H3696" t="s">
        <v>318</v>
      </c>
      <c r="J3696" t="s">
        <v>15</v>
      </c>
      <c r="K3696" t="s">
        <v>307</v>
      </c>
      <c r="L3696" s="26">
        <v>4249635</v>
      </c>
      <c r="M3696">
        <v>75</v>
      </c>
    </row>
    <row r="3697" spans="1:13" x14ac:dyDescent="0.25">
      <c r="A3697" t="s">
        <v>217</v>
      </c>
      <c r="B3697" s="25">
        <v>45595</v>
      </c>
      <c r="C3697" t="s">
        <v>257</v>
      </c>
      <c r="D3697" t="s">
        <v>32</v>
      </c>
      <c r="E3697" t="s">
        <v>27</v>
      </c>
      <c r="G3697" s="30">
        <v>6.6</v>
      </c>
      <c r="H3697" t="s">
        <v>318</v>
      </c>
      <c r="J3697" t="s">
        <v>15</v>
      </c>
      <c r="K3697" t="s">
        <v>307</v>
      </c>
      <c r="L3697" s="26">
        <v>2125</v>
      </c>
      <c r="M3697">
        <v>2</v>
      </c>
    </row>
    <row r="3698" spans="1:13" x14ac:dyDescent="0.25">
      <c r="A3698" t="s">
        <v>172</v>
      </c>
      <c r="B3698" s="25">
        <v>45485</v>
      </c>
      <c r="C3698" t="s">
        <v>257</v>
      </c>
      <c r="D3698" t="s">
        <v>32</v>
      </c>
      <c r="E3698" t="s">
        <v>27</v>
      </c>
      <c r="F3698" t="s">
        <v>258</v>
      </c>
      <c r="G3698" s="30">
        <v>6.6</v>
      </c>
      <c r="H3698" t="s">
        <v>318</v>
      </c>
      <c r="J3698" t="s">
        <v>15</v>
      </c>
      <c r="K3698" t="s">
        <v>307</v>
      </c>
      <c r="L3698" s="26">
        <v>1874400</v>
      </c>
      <c r="M3698">
        <v>23</v>
      </c>
    </row>
    <row r="3699" spans="1:13" x14ac:dyDescent="0.25">
      <c r="A3699" t="s">
        <v>211</v>
      </c>
      <c r="B3699" s="25">
        <v>45582</v>
      </c>
      <c r="C3699" t="s">
        <v>257</v>
      </c>
      <c r="D3699" t="s">
        <v>32</v>
      </c>
      <c r="E3699" t="s">
        <v>27</v>
      </c>
      <c r="F3699" t="s">
        <v>258</v>
      </c>
      <c r="G3699" s="30">
        <v>6.6</v>
      </c>
      <c r="H3699" t="s">
        <v>318</v>
      </c>
      <c r="J3699" t="s">
        <v>15</v>
      </c>
      <c r="K3699" t="s">
        <v>307</v>
      </c>
      <c r="L3699" s="26">
        <v>8814050</v>
      </c>
      <c r="M3699">
        <v>79</v>
      </c>
    </row>
    <row r="3700" spans="1:13" x14ac:dyDescent="0.25">
      <c r="A3700" t="s">
        <v>74</v>
      </c>
      <c r="B3700" s="25">
        <v>45275</v>
      </c>
      <c r="C3700" t="s">
        <v>257</v>
      </c>
      <c r="D3700" t="s">
        <v>32</v>
      </c>
      <c r="E3700" t="s">
        <v>27</v>
      </c>
      <c r="G3700" s="30">
        <v>6.6</v>
      </c>
      <c r="H3700" t="s">
        <v>318</v>
      </c>
      <c r="J3700" t="s">
        <v>15</v>
      </c>
      <c r="K3700" t="s">
        <v>307</v>
      </c>
      <c r="L3700" s="26">
        <v>2501250</v>
      </c>
      <c r="M3700">
        <v>113</v>
      </c>
    </row>
    <row r="3701" spans="1:13" x14ac:dyDescent="0.25">
      <c r="A3701" t="s">
        <v>60</v>
      </c>
      <c r="B3701" s="25">
        <v>45380</v>
      </c>
      <c r="C3701" t="s">
        <v>257</v>
      </c>
      <c r="D3701" t="s">
        <v>32</v>
      </c>
      <c r="E3701" t="s">
        <v>27</v>
      </c>
      <c r="G3701" s="30">
        <v>6.6</v>
      </c>
      <c r="H3701" t="s">
        <v>318</v>
      </c>
      <c r="J3701" t="s">
        <v>15</v>
      </c>
      <c r="K3701" t="s">
        <v>307</v>
      </c>
      <c r="L3701" s="26">
        <v>1433250</v>
      </c>
      <c r="M3701">
        <v>147</v>
      </c>
    </row>
    <row r="3702" spans="1:13" x14ac:dyDescent="0.25">
      <c r="A3702" t="s">
        <v>63</v>
      </c>
      <c r="B3702" s="25">
        <v>45344</v>
      </c>
      <c r="C3702" t="s">
        <v>257</v>
      </c>
      <c r="D3702" t="s">
        <v>32</v>
      </c>
      <c r="E3702" t="s">
        <v>27</v>
      </c>
      <c r="G3702" s="30">
        <v>6.6</v>
      </c>
      <c r="H3702" t="s">
        <v>318</v>
      </c>
      <c r="J3702" t="s">
        <v>15</v>
      </c>
      <c r="K3702" t="s">
        <v>307</v>
      </c>
      <c r="L3702" s="26">
        <v>259350</v>
      </c>
      <c r="M3702">
        <v>14</v>
      </c>
    </row>
    <row r="3703" spans="1:13" x14ac:dyDescent="0.25">
      <c r="A3703" t="s">
        <v>57</v>
      </c>
      <c r="B3703" s="25">
        <v>45394</v>
      </c>
      <c r="C3703" t="s">
        <v>257</v>
      </c>
      <c r="D3703" t="s">
        <v>32</v>
      </c>
      <c r="E3703" t="s">
        <v>27</v>
      </c>
      <c r="F3703" t="s">
        <v>258</v>
      </c>
      <c r="G3703" s="30">
        <v>6.6</v>
      </c>
      <c r="H3703" t="s">
        <v>318</v>
      </c>
      <c r="J3703" t="s">
        <v>15</v>
      </c>
      <c r="K3703" t="s">
        <v>307</v>
      </c>
      <c r="L3703" s="26">
        <v>8699700</v>
      </c>
      <c r="M3703">
        <v>81</v>
      </c>
    </row>
    <row r="3704" spans="1:13" x14ac:dyDescent="0.25">
      <c r="A3704" t="s">
        <v>211</v>
      </c>
      <c r="B3704" s="25">
        <v>45582</v>
      </c>
      <c r="C3704" t="s">
        <v>257</v>
      </c>
      <c r="D3704" t="s">
        <v>32</v>
      </c>
      <c r="E3704" t="s">
        <v>27</v>
      </c>
      <c r="G3704" s="30">
        <v>6.6</v>
      </c>
      <c r="H3704" t="s">
        <v>318</v>
      </c>
      <c r="J3704" t="s">
        <v>15</v>
      </c>
      <c r="K3704" t="s">
        <v>307</v>
      </c>
      <c r="L3704" s="26">
        <v>252350</v>
      </c>
      <c r="M3704">
        <v>57</v>
      </c>
    </row>
    <row r="3705" spans="1:13" x14ac:dyDescent="0.25">
      <c r="A3705" t="s">
        <v>83</v>
      </c>
      <c r="B3705" s="25">
        <v>45252</v>
      </c>
      <c r="C3705" t="s">
        <v>257</v>
      </c>
      <c r="D3705" t="s">
        <v>32</v>
      </c>
      <c r="E3705" t="s">
        <v>27</v>
      </c>
      <c r="F3705" t="s">
        <v>258</v>
      </c>
      <c r="G3705" s="30">
        <v>6.6</v>
      </c>
      <c r="H3705" t="s">
        <v>318</v>
      </c>
      <c r="J3705" t="s">
        <v>15</v>
      </c>
      <c r="K3705" t="s">
        <v>307</v>
      </c>
      <c r="L3705" s="26">
        <v>12080200</v>
      </c>
      <c r="M3705">
        <v>104</v>
      </c>
    </row>
    <row r="3706" spans="1:13" x14ac:dyDescent="0.25">
      <c r="A3706" t="s">
        <v>209</v>
      </c>
      <c r="B3706" s="25">
        <v>45572</v>
      </c>
      <c r="C3706" t="s">
        <v>257</v>
      </c>
      <c r="D3706" t="s">
        <v>32</v>
      </c>
      <c r="E3706" t="s">
        <v>27</v>
      </c>
      <c r="G3706" s="30">
        <v>6.6</v>
      </c>
      <c r="H3706" t="s">
        <v>318</v>
      </c>
      <c r="J3706" t="s">
        <v>15</v>
      </c>
      <c r="K3706" t="s">
        <v>307</v>
      </c>
      <c r="L3706" s="26">
        <v>190000</v>
      </c>
      <c r="M3706">
        <v>7</v>
      </c>
    </row>
    <row r="3707" spans="1:13" x14ac:dyDescent="0.25">
      <c r="A3707" t="s">
        <v>83</v>
      </c>
      <c r="B3707" s="25">
        <v>45468</v>
      </c>
      <c r="C3707" t="s">
        <v>257</v>
      </c>
      <c r="D3707" t="s">
        <v>32</v>
      </c>
      <c r="E3707" t="s">
        <v>27</v>
      </c>
      <c r="G3707" s="30">
        <v>6.6</v>
      </c>
      <c r="H3707" t="s">
        <v>318</v>
      </c>
      <c r="J3707" t="s">
        <v>15</v>
      </c>
      <c r="K3707" t="s">
        <v>307</v>
      </c>
      <c r="L3707" s="26">
        <v>429300</v>
      </c>
      <c r="M3707">
        <v>20</v>
      </c>
    </row>
    <row r="3708" spans="1:13" x14ac:dyDescent="0.25">
      <c r="A3708" t="s">
        <v>50</v>
      </c>
      <c r="B3708" s="25">
        <v>45408</v>
      </c>
      <c r="C3708" t="s">
        <v>257</v>
      </c>
      <c r="D3708" t="s">
        <v>32</v>
      </c>
      <c r="E3708" t="s">
        <v>27</v>
      </c>
      <c r="F3708" t="s">
        <v>258</v>
      </c>
      <c r="G3708" s="30">
        <v>6.6</v>
      </c>
      <c r="H3708" t="s">
        <v>318</v>
      </c>
      <c r="J3708" t="s">
        <v>15</v>
      </c>
      <c r="K3708" t="s">
        <v>307</v>
      </c>
      <c r="L3708" s="26">
        <v>36607500</v>
      </c>
      <c r="M3708">
        <v>270</v>
      </c>
    </row>
    <row r="3709" spans="1:13" x14ac:dyDescent="0.25">
      <c r="A3709" t="s">
        <v>83</v>
      </c>
      <c r="B3709" s="25">
        <v>45468</v>
      </c>
      <c r="C3709" t="s">
        <v>257</v>
      </c>
      <c r="D3709" t="s">
        <v>32</v>
      </c>
      <c r="E3709" t="s">
        <v>27</v>
      </c>
      <c r="F3709" t="s">
        <v>258</v>
      </c>
      <c r="G3709" s="30">
        <v>6.6</v>
      </c>
      <c r="H3709" t="s">
        <v>318</v>
      </c>
      <c r="J3709" t="s">
        <v>15</v>
      </c>
      <c r="K3709" t="s">
        <v>307</v>
      </c>
      <c r="L3709" s="26">
        <v>7203330</v>
      </c>
      <c r="M3709">
        <v>27</v>
      </c>
    </row>
    <row r="3710" spans="1:13" x14ac:dyDescent="0.25">
      <c r="A3710" t="s">
        <v>72</v>
      </c>
      <c r="B3710" s="25">
        <v>45288</v>
      </c>
      <c r="C3710" t="s">
        <v>257</v>
      </c>
      <c r="D3710" t="s">
        <v>32</v>
      </c>
      <c r="E3710" t="s">
        <v>27</v>
      </c>
      <c r="F3710" t="s">
        <v>258</v>
      </c>
      <c r="G3710" s="30">
        <v>6.6</v>
      </c>
      <c r="H3710" t="s">
        <v>318</v>
      </c>
      <c r="J3710" t="s">
        <v>15</v>
      </c>
      <c r="K3710" t="s">
        <v>307</v>
      </c>
      <c r="L3710" s="26">
        <v>1201250</v>
      </c>
      <c r="M3710">
        <v>6</v>
      </c>
    </row>
    <row r="3711" spans="1:13" x14ac:dyDescent="0.25">
      <c r="A3711" t="s">
        <v>89</v>
      </c>
      <c r="B3711" s="25">
        <v>45232</v>
      </c>
      <c r="C3711" t="s">
        <v>257</v>
      </c>
      <c r="D3711" t="s">
        <v>32</v>
      </c>
      <c r="E3711" t="s">
        <v>27</v>
      </c>
      <c r="G3711" s="30">
        <v>6.6</v>
      </c>
      <c r="H3711" t="s">
        <v>318</v>
      </c>
      <c r="J3711" t="s">
        <v>15</v>
      </c>
      <c r="K3711" t="s">
        <v>307</v>
      </c>
      <c r="L3711" s="26">
        <v>737100</v>
      </c>
      <c r="M3711">
        <v>51</v>
      </c>
    </row>
    <row r="3712" spans="1:13" x14ac:dyDescent="0.25">
      <c r="A3712" t="s">
        <v>30</v>
      </c>
      <c r="B3712" s="25">
        <v>45447</v>
      </c>
      <c r="C3712" t="s">
        <v>257</v>
      </c>
      <c r="D3712" t="s">
        <v>32</v>
      </c>
      <c r="E3712" t="s">
        <v>27</v>
      </c>
      <c r="G3712" s="30">
        <v>6.6</v>
      </c>
      <c r="H3712" t="s">
        <v>318</v>
      </c>
      <c r="J3712" t="s">
        <v>15</v>
      </c>
      <c r="K3712" t="s">
        <v>307</v>
      </c>
      <c r="L3712" s="26">
        <v>181800</v>
      </c>
      <c r="M3712">
        <v>31</v>
      </c>
    </row>
    <row r="3713" spans="1:13" x14ac:dyDescent="0.25">
      <c r="A3713" t="s">
        <v>86</v>
      </c>
      <c r="B3713" s="25">
        <v>45251</v>
      </c>
      <c r="C3713" t="s">
        <v>257</v>
      </c>
      <c r="D3713" t="s">
        <v>32</v>
      </c>
      <c r="E3713" t="s">
        <v>27</v>
      </c>
      <c r="F3713" t="s">
        <v>258</v>
      </c>
      <c r="G3713" s="30">
        <v>6.6</v>
      </c>
      <c r="H3713" t="s">
        <v>318</v>
      </c>
      <c r="J3713" t="s">
        <v>15</v>
      </c>
      <c r="K3713" t="s">
        <v>307</v>
      </c>
      <c r="L3713" s="26">
        <v>1018750</v>
      </c>
      <c r="M3713">
        <v>18</v>
      </c>
    </row>
    <row r="3714" spans="1:13" x14ac:dyDescent="0.25">
      <c r="A3714" t="s">
        <v>57</v>
      </c>
      <c r="B3714" s="25">
        <v>45394</v>
      </c>
      <c r="C3714" t="s">
        <v>257</v>
      </c>
      <c r="D3714" t="s">
        <v>32</v>
      </c>
      <c r="E3714" t="s">
        <v>27</v>
      </c>
      <c r="G3714" s="30">
        <v>6.6</v>
      </c>
      <c r="H3714" t="s">
        <v>318</v>
      </c>
      <c r="J3714" t="s">
        <v>15</v>
      </c>
      <c r="K3714" t="s">
        <v>307</v>
      </c>
      <c r="L3714" s="26">
        <v>589850</v>
      </c>
      <c r="M3714">
        <v>50</v>
      </c>
    </row>
    <row r="3715" spans="1:13" x14ac:dyDescent="0.25">
      <c r="A3715" t="s">
        <v>205</v>
      </c>
      <c r="B3715" s="25">
        <v>45566</v>
      </c>
      <c r="C3715" t="s">
        <v>257</v>
      </c>
      <c r="D3715" t="s">
        <v>32</v>
      </c>
      <c r="E3715" t="s">
        <v>27</v>
      </c>
      <c r="G3715" s="30">
        <v>6.6</v>
      </c>
      <c r="H3715" t="s">
        <v>318</v>
      </c>
      <c r="J3715" t="s">
        <v>15</v>
      </c>
      <c r="K3715" t="s">
        <v>307</v>
      </c>
      <c r="L3715" s="26">
        <v>139080</v>
      </c>
      <c r="M3715">
        <v>37</v>
      </c>
    </row>
    <row r="3716" spans="1:13" x14ac:dyDescent="0.25">
      <c r="A3716" t="s">
        <v>209</v>
      </c>
      <c r="B3716" s="25">
        <v>45572</v>
      </c>
      <c r="C3716" t="s">
        <v>257</v>
      </c>
      <c r="D3716" t="s">
        <v>32</v>
      </c>
      <c r="E3716" t="s">
        <v>27</v>
      </c>
      <c r="F3716" t="s">
        <v>258</v>
      </c>
      <c r="G3716" s="30">
        <v>6.6</v>
      </c>
      <c r="H3716" t="s">
        <v>318</v>
      </c>
      <c r="J3716" t="s">
        <v>15</v>
      </c>
      <c r="K3716" t="s">
        <v>307</v>
      </c>
      <c r="L3716" s="26">
        <v>26158</v>
      </c>
      <c r="M3716">
        <v>2</v>
      </c>
    </row>
    <row r="3717" spans="1:13" x14ac:dyDescent="0.25">
      <c r="A3717" t="s">
        <v>205</v>
      </c>
      <c r="B3717" s="25">
        <v>45566</v>
      </c>
      <c r="C3717" t="s">
        <v>257</v>
      </c>
      <c r="D3717" t="s">
        <v>32</v>
      </c>
      <c r="E3717" t="s">
        <v>27</v>
      </c>
      <c r="F3717" t="s">
        <v>258</v>
      </c>
      <c r="G3717" s="30">
        <v>6.6</v>
      </c>
      <c r="H3717" t="s">
        <v>318</v>
      </c>
      <c r="J3717" t="s">
        <v>15</v>
      </c>
      <c r="K3717" t="s">
        <v>307</v>
      </c>
      <c r="L3717" s="26">
        <v>1393840</v>
      </c>
      <c r="M3717">
        <v>45</v>
      </c>
    </row>
    <row r="3718" spans="1:13" x14ac:dyDescent="0.25">
      <c r="A3718" t="s">
        <v>104</v>
      </c>
      <c r="B3718" s="25">
        <v>45041</v>
      </c>
      <c r="C3718" t="s">
        <v>257</v>
      </c>
      <c r="D3718" t="s">
        <v>32</v>
      </c>
      <c r="E3718" t="s">
        <v>27</v>
      </c>
      <c r="F3718" t="s">
        <v>258</v>
      </c>
      <c r="G3718" s="30">
        <v>6.7</v>
      </c>
      <c r="H3718" t="s">
        <v>318</v>
      </c>
      <c r="J3718" t="s">
        <v>15</v>
      </c>
      <c r="K3718" t="s">
        <v>307</v>
      </c>
      <c r="L3718" s="26">
        <v>186667.2</v>
      </c>
      <c r="M3718">
        <v>6</v>
      </c>
    </row>
    <row r="3719" spans="1:13" x14ac:dyDescent="0.25">
      <c r="A3719" t="s">
        <v>57</v>
      </c>
      <c r="B3719" s="25">
        <v>45394</v>
      </c>
      <c r="C3719" t="s">
        <v>257</v>
      </c>
      <c r="D3719" t="s">
        <v>32</v>
      </c>
      <c r="E3719" t="s">
        <v>27</v>
      </c>
      <c r="F3719" t="s">
        <v>258</v>
      </c>
      <c r="G3719" s="30">
        <v>6.7</v>
      </c>
      <c r="H3719" t="s">
        <v>318</v>
      </c>
      <c r="J3719" t="s">
        <v>15</v>
      </c>
      <c r="K3719" t="s">
        <v>307</v>
      </c>
      <c r="L3719" s="26">
        <v>10295350</v>
      </c>
      <c r="M3719">
        <v>69</v>
      </c>
    </row>
    <row r="3720" spans="1:13" x14ac:dyDescent="0.25">
      <c r="A3720" t="s">
        <v>50</v>
      </c>
      <c r="B3720" s="25">
        <v>45408</v>
      </c>
      <c r="C3720" t="s">
        <v>257</v>
      </c>
      <c r="D3720" t="s">
        <v>32</v>
      </c>
      <c r="E3720" t="s">
        <v>27</v>
      </c>
      <c r="G3720" s="30">
        <v>6.7</v>
      </c>
      <c r="H3720" t="s">
        <v>318</v>
      </c>
      <c r="J3720" t="s">
        <v>15</v>
      </c>
      <c r="K3720" t="s">
        <v>307</v>
      </c>
      <c r="L3720" s="26">
        <v>992500</v>
      </c>
      <c r="M3720">
        <v>139</v>
      </c>
    </row>
    <row r="3721" spans="1:13" x14ac:dyDescent="0.25">
      <c r="A3721" t="s">
        <v>104</v>
      </c>
      <c r="B3721" s="25">
        <v>45041</v>
      </c>
      <c r="C3721" t="s">
        <v>257</v>
      </c>
      <c r="D3721" t="s">
        <v>32</v>
      </c>
      <c r="E3721" t="s">
        <v>27</v>
      </c>
      <c r="G3721" s="30">
        <v>6.7</v>
      </c>
      <c r="H3721" t="s">
        <v>318</v>
      </c>
      <c r="J3721" t="s">
        <v>15</v>
      </c>
      <c r="K3721" t="s">
        <v>307</v>
      </c>
      <c r="L3721" s="26">
        <v>73308</v>
      </c>
      <c r="M3721">
        <v>4</v>
      </c>
    </row>
    <row r="3722" spans="1:13" x14ac:dyDescent="0.25">
      <c r="A3722" t="s">
        <v>86</v>
      </c>
      <c r="B3722" s="25">
        <v>45251</v>
      </c>
      <c r="C3722" t="s">
        <v>257</v>
      </c>
      <c r="D3722" t="s">
        <v>32</v>
      </c>
      <c r="E3722" t="s">
        <v>27</v>
      </c>
      <c r="G3722" s="30">
        <v>6.7</v>
      </c>
      <c r="H3722" t="s">
        <v>318</v>
      </c>
      <c r="J3722" t="s">
        <v>15</v>
      </c>
      <c r="K3722" t="s">
        <v>307</v>
      </c>
      <c r="L3722" s="26">
        <v>386000</v>
      </c>
      <c r="M3722">
        <v>15</v>
      </c>
    </row>
    <row r="3723" spans="1:13" x14ac:dyDescent="0.25">
      <c r="A3723" t="s">
        <v>54</v>
      </c>
      <c r="B3723" s="25">
        <v>45401</v>
      </c>
      <c r="C3723" t="s">
        <v>257</v>
      </c>
      <c r="D3723" t="s">
        <v>32</v>
      </c>
      <c r="E3723" t="s">
        <v>27</v>
      </c>
      <c r="F3723" t="s">
        <v>258</v>
      </c>
      <c r="G3723" s="30">
        <v>6.7</v>
      </c>
      <c r="H3723" t="s">
        <v>318</v>
      </c>
      <c r="J3723" t="s">
        <v>15</v>
      </c>
      <c r="K3723" t="s">
        <v>307</v>
      </c>
      <c r="L3723" s="26">
        <v>20296350</v>
      </c>
      <c r="M3723">
        <v>80</v>
      </c>
    </row>
    <row r="3724" spans="1:13" x14ac:dyDescent="0.25">
      <c r="A3724" t="s">
        <v>175</v>
      </c>
      <c r="B3724" s="25">
        <v>45503</v>
      </c>
      <c r="C3724" t="s">
        <v>257</v>
      </c>
      <c r="D3724" t="s">
        <v>32</v>
      </c>
      <c r="E3724" t="s">
        <v>27</v>
      </c>
      <c r="G3724" s="30">
        <v>6.7</v>
      </c>
      <c r="H3724" t="s">
        <v>318</v>
      </c>
      <c r="J3724" t="s">
        <v>15</v>
      </c>
      <c r="K3724" t="s">
        <v>307</v>
      </c>
      <c r="L3724" s="26">
        <v>1261</v>
      </c>
      <c r="M3724">
        <v>3</v>
      </c>
    </row>
    <row r="3725" spans="1:13" x14ac:dyDescent="0.25">
      <c r="A3725" t="s">
        <v>211</v>
      </c>
      <c r="B3725" s="25">
        <v>45582</v>
      </c>
      <c r="C3725" t="s">
        <v>257</v>
      </c>
      <c r="D3725" t="s">
        <v>32</v>
      </c>
      <c r="E3725" t="s">
        <v>27</v>
      </c>
      <c r="G3725" s="30">
        <v>6.7</v>
      </c>
      <c r="H3725" t="s">
        <v>318</v>
      </c>
      <c r="J3725" t="s">
        <v>15</v>
      </c>
      <c r="K3725" t="s">
        <v>307</v>
      </c>
      <c r="L3725" s="26">
        <v>396550</v>
      </c>
      <c r="M3725">
        <v>47</v>
      </c>
    </row>
    <row r="3726" spans="1:13" x14ac:dyDescent="0.25">
      <c r="A3726" t="s">
        <v>217</v>
      </c>
      <c r="B3726" s="25">
        <v>45595</v>
      </c>
      <c r="C3726" t="s">
        <v>257</v>
      </c>
      <c r="D3726" t="s">
        <v>32</v>
      </c>
      <c r="E3726" t="s">
        <v>27</v>
      </c>
      <c r="F3726" t="s">
        <v>258</v>
      </c>
      <c r="G3726" s="30">
        <v>6.7</v>
      </c>
      <c r="H3726" t="s">
        <v>318</v>
      </c>
      <c r="J3726" t="s">
        <v>15</v>
      </c>
      <c r="K3726" t="s">
        <v>307</v>
      </c>
      <c r="L3726" s="26">
        <v>8500</v>
      </c>
      <c r="M3726">
        <v>1</v>
      </c>
    </row>
    <row r="3727" spans="1:13" x14ac:dyDescent="0.25">
      <c r="A3727" t="s">
        <v>209</v>
      </c>
      <c r="B3727" s="25">
        <v>45572</v>
      </c>
      <c r="C3727" t="s">
        <v>257</v>
      </c>
      <c r="D3727" t="s">
        <v>32</v>
      </c>
      <c r="E3727" t="s">
        <v>27</v>
      </c>
      <c r="G3727" s="30">
        <v>6.7</v>
      </c>
      <c r="H3727" t="s">
        <v>318</v>
      </c>
      <c r="J3727" t="s">
        <v>15</v>
      </c>
      <c r="K3727" t="s">
        <v>307</v>
      </c>
      <c r="L3727" s="26">
        <v>114000</v>
      </c>
      <c r="M3727">
        <v>6</v>
      </c>
    </row>
    <row r="3728" spans="1:13" x14ac:dyDescent="0.25">
      <c r="A3728" t="s">
        <v>63</v>
      </c>
      <c r="B3728" s="25">
        <v>45344</v>
      </c>
      <c r="C3728" t="s">
        <v>257</v>
      </c>
      <c r="D3728" t="s">
        <v>32</v>
      </c>
      <c r="E3728" t="s">
        <v>27</v>
      </c>
      <c r="G3728" s="30">
        <v>6.7</v>
      </c>
      <c r="H3728" t="s">
        <v>318</v>
      </c>
      <c r="J3728" t="s">
        <v>15</v>
      </c>
      <c r="K3728" t="s">
        <v>307</v>
      </c>
      <c r="L3728" s="26">
        <v>97850</v>
      </c>
      <c r="M3728">
        <v>10</v>
      </c>
    </row>
    <row r="3729" spans="1:13" x14ac:dyDescent="0.25">
      <c r="A3729" t="s">
        <v>74</v>
      </c>
      <c r="B3729" s="25">
        <v>45275</v>
      </c>
      <c r="C3729" t="s">
        <v>257</v>
      </c>
      <c r="D3729" t="s">
        <v>32</v>
      </c>
      <c r="E3729" t="s">
        <v>27</v>
      </c>
      <c r="G3729" s="30">
        <v>6.7</v>
      </c>
      <c r="H3729" t="s">
        <v>318</v>
      </c>
      <c r="J3729" t="s">
        <v>15</v>
      </c>
      <c r="K3729" t="s">
        <v>307</v>
      </c>
      <c r="L3729" s="26">
        <v>3372950</v>
      </c>
      <c r="M3729">
        <v>97</v>
      </c>
    </row>
    <row r="3730" spans="1:13" x14ac:dyDescent="0.25">
      <c r="A3730" t="s">
        <v>63</v>
      </c>
      <c r="B3730" s="25">
        <v>45344</v>
      </c>
      <c r="C3730" t="s">
        <v>257</v>
      </c>
      <c r="D3730" t="s">
        <v>32</v>
      </c>
      <c r="E3730" t="s">
        <v>27</v>
      </c>
      <c r="F3730" t="s">
        <v>258</v>
      </c>
      <c r="G3730" s="30">
        <v>6.7</v>
      </c>
      <c r="H3730" t="s">
        <v>318</v>
      </c>
      <c r="J3730" t="s">
        <v>15</v>
      </c>
      <c r="K3730" t="s">
        <v>307</v>
      </c>
      <c r="L3730" s="26">
        <v>2290450</v>
      </c>
      <c r="M3730">
        <v>23</v>
      </c>
    </row>
    <row r="3731" spans="1:13" x14ac:dyDescent="0.25">
      <c r="A3731" t="s">
        <v>50</v>
      </c>
      <c r="B3731" s="25">
        <v>45408</v>
      </c>
      <c r="C3731" t="s">
        <v>257</v>
      </c>
      <c r="D3731" t="s">
        <v>32</v>
      </c>
      <c r="E3731" t="s">
        <v>27</v>
      </c>
      <c r="F3731" t="s">
        <v>258</v>
      </c>
      <c r="G3731" s="30">
        <v>6.7</v>
      </c>
      <c r="H3731" t="s">
        <v>318</v>
      </c>
      <c r="J3731" t="s">
        <v>15</v>
      </c>
      <c r="K3731" t="s">
        <v>307</v>
      </c>
      <c r="L3731" s="26">
        <v>12767500</v>
      </c>
      <c r="M3731">
        <v>240</v>
      </c>
    </row>
    <row r="3732" spans="1:13" x14ac:dyDescent="0.25">
      <c r="A3732" t="s">
        <v>60</v>
      </c>
      <c r="B3732" s="25">
        <v>45380</v>
      </c>
      <c r="C3732" t="s">
        <v>257</v>
      </c>
      <c r="D3732" t="s">
        <v>32</v>
      </c>
      <c r="E3732" t="s">
        <v>27</v>
      </c>
      <c r="G3732" s="30">
        <v>6.7</v>
      </c>
      <c r="H3732" t="s">
        <v>318</v>
      </c>
      <c r="J3732" t="s">
        <v>15</v>
      </c>
      <c r="K3732" t="s">
        <v>307</v>
      </c>
      <c r="L3732" s="26">
        <v>92118250</v>
      </c>
      <c r="M3732">
        <v>79</v>
      </c>
    </row>
    <row r="3733" spans="1:13" x14ac:dyDescent="0.25">
      <c r="A3733" t="s">
        <v>89</v>
      </c>
      <c r="B3733" s="25">
        <v>45232</v>
      </c>
      <c r="C3733" t="s">
        <v>257</v>
      </c>
      <c r="D3733" t="s">
        <v>32</v>
      </c>
      <c r="E3733" t="s">
        <v>27</v>
      </c>
      <c r="F3733" t="s">
        <v>258</v>
      </c>
      <c r="G3733" s="30">
        <v>6.7</v>
      </c>
      <c r="H3733" t="s">
        <v>318</v>
      </c>
      <c r="J3733" t="s">
        <v>15</v>
      </c>
      <c r="K3733" t="s">
        <v>307</v>
      </c>
      <c r="L3733" s="26">
        <v>7392600</v>
      </c>
      <c r="M3733">
        <v>58</v>
      </c>
    </row>
    <row r="3734" spans="1:13" x14ac:dyDescent="0.25">
      <c r="A3734" t="s">
        <v>92</v>
      </c>
      <c r="B3734" s="25">
        <v>45198</v>
      </c>
      <c r="C3734" t="s">
        <v>257</v>
      </c>
      <c r="D3734" t="s">
        <v>32</v>
      </c>
      <c r="E3734" t="s">
        <v>27</v>
      </c>
      <c r="F3734" t="s">
        <v>258</v>
      </c>
      <c r="G3734" s="30">
        <v>6.7</v>
      </c>
      <c r="H3734" t="s">
        <v>318</v>
      </c>
      <c r="J3734" t="s">
        <v>15</v>
      </c>
      <c r="K3734" t="s">
        <v>307</v>
      </c>
      <c r="L3734" s="26">
        <v>12174915.6</v>
      </c>
      <c r="M3734">
        <v>55</v>
      </c>
    </row>
    <row r="3735" spans="1:13" x14ac:dyDescent="0.25">
      <c r="A3735" t="s">
        <v>80</v>
      </c>
      <c r="B3735" s="25">
        <v>45260</v>
      </c>
      <c r="C3735" t="s">
        <v>257</v>
      </c>
      <c r="D3735" t="s">
        <v>32</v>
      </c>
      <c r="E3735" t="s">
        <v>27</v>
      </c>
      <c r="G3735" s="30">
        <v>6.7</v>
      </c>
      <c r="H3735" t="s">
        <v>318</v>
      </c>
      <c r="J3735" t="s">
        <v>15</v>
      </c>
      <c r="K3735" t="s">
        <v>307</v>
      </c>
      <c r="L3735" s="26">
        <v>968400</v>
      </c>
      <c r="M3735">
        <v>18</v>
      </c>
    </row>
    <row r="3736" spans="1:13" x14ac:dyDescent="0.25">
      <c r="A3736" t="s">
        <v>54</v>
      </c>
      <c r="B3736" s="25">
        <v>45212</v>
      </c>
      <c r="C3736" t="s">
        <v>257</v>
      </c>
      <c r="D3736" t="s">
        <v>32</v>
      </c>
      <c r="E3736" t="s">
        <v>27</v>
      </c>
      <c r="G3736" s="30">
        <v>6.7</v>
      </c>
      <c r="H3736" t="s">
        <v>318</v>
      </c>
      <c r="J3736" t="s">
        <v>15</v>
      </c>
      <c r="K3736" t="s">
        <v>307</v>
      </c>
      <c r="L3736" s="26">
        <v>739593</v>
      </c>
      <c r="M3736">
        <v>138</v>
      </c>
    </row>
    <row r="3737" spans="1:13" x14ac:dyDescent="0.25">
      <c r="A3737" t="s">
        <v>66</v>
      </c>
      <c r="B3737" s="25">
        <v>45335</v>
      </c>
      <c r="C3737" t="s">
        <v>257</v>
      </c>
      <c r="D3737" t="s">
        <v>32</v>
      </c>
      <c r="E3737" t="s">
        <v>27</v>
      </c>
      <c r="G3737" s="30">
        <v>6.7</v>
      </c>
      <c r="H3737" t="s">
        <v>318</v>
      </c>
      <c r="J3737" t="s">
        <v>15</v>
      </c>
      <c r="K3737" t="s">
        <v>307</v>
      </c>
      <c r="L3737" s="26">
        <v>1548000</v>
      </c>
      <c r="M3737">
        <v>124</v>
      </c>
    </row>
    <row r="3738" spans="1:13" x14ac:dyDescent="0.25">
      <c r="A3738" t="s">
        <v>101</v>
      </c>
      <c r="B3738" s="25">
        <v>45079</v>
      </c>
      <c r="C3738" t="s">
        <v>257</v>
      </c>
      <c r="D3738" t="s">
        <v>32</v>
      </c>
      <c r="E3738" t="s">
        <v>27</v>
      </c>
      <c r="G3738" s="30">
        <v>6.7</v>
      </c>
      <c r="H3738" t="s">
        <v>318</v>
      </c>
      <c r="J3738" t="s">
        <v>15</v>
      </c>
      <c r="K3738" t="s">
        <v>307</v>
      </c>
      <c r="L3738" s="26">
        <v>21687.75</v>
      </c>
      <c r="M3738">
        <v>2</v>
      </c>
    </row>
    <row r="3739" spans="1:13" x14ac:dyDescent="0.25">
      <c r="A3739" t="s">
        <v>205</v>
      </c>
      <c r="B3739" s="25">
        <v>45566</v>
      </c>
      <c r="C3739" t="s">
        <v>257</v>
      </c>
      <c r="D3739" t="s">
        <v>32</v>
      </c>
      <c r="E3739" t="s">
        <v>27</v>
      </c>
      <c r="F3739" t="s">
        <v>258</v>
      </c>
      <c r="G3739" s="30">
        <v>6.7</v>
      </c>
      <c r="H3739" t="s">
        <v>318</v>
      </c>
      <c r="J3739" t="s">
        <v>15</v>
      </c>
      <c r="K3739" t="s">
        <v>307</v>
      </c>
      <c r="L3739" s="26">
        <v>2816180</v>
      </c>
      <c r="M3739">
        <v>60</v>
      </c>
    </row>
    <row r="3740" spans="1:13" x14ac:dyDescent="0.25">
      <c r="A3740" t="s">
        <v>164</v>
      </c>
      <c r="B3740" s="25">
        <v>45478</v>
      </c>
      <c r="C3740" t="s">
        <v>257</v>
      </c>
      <c r="D3740" t="s">
        <v>32</v>
      </c>
      <c r="E3740" t="s">
        <v>27</v>
      </c>
      <c r="G3740" s="30">
        <v>6.7</v>
      </c>
      <c r="H3740" t="s">
        <v>318</v>
      </c>
      <c r="J3740" t="s">
        <v>15</v>
      </c>
      <c r="K3740" t="s">
        <v>307</v>
      </c>
      <c r="L3740" s="26">
        <v>292400</v>
      </c>
      <c r="M3740">
        <v>77</v>
      </c>
    </row>
    <row r="3741" spans="1:13" x14ac:dyDescent="0.25">
      <c r="A3741" t="s">
        <v>89</v>
      </c>
      <c r="B3741" s="25">
        <v>45232</v>
      </c>
      <c r="C3741" t="s">
        <v>257</v>
      </c>
      <c r="D3741" t="s">
        <v>32</v>
      </c>
      <c r="E3741" t="s">
        <v>27</v>
      </c>
      <c r="G3741" s="30">
        <v>6.7</v>
      </c>
      <c r="H3741" t="s">
        <v>318</v>
      </c>
      <c r="J3741" t="s">
        <v>15</v>
      </c>
      <c r="K3741" t="s">
        <v>307</v>
      </c>
      <c r="L3741" s="26">
        <v>1435050</v>
      </c>
      <c r="M3741">
        <v>46</v>
      </c>
    </row>
    <row r="3742" spans="1:13" x14ac:dyDescent="0.25">
      <c r="A3742" t="s">
        <v>83</v>
      </c>
      <c r="B3742" s="25">
        <v>45468</v>
      </c>
      <c r="C3742" t="s">
        <v>257</v>
      </c>
      <c r="D3742" t="s">
        <v>32</v>
      </c>
      <c r="E3742" t="s">
        <v>27</v>
      </c>
      <c r="F3742" t="s">
        <v>258</v>
      </c>
      <c r="G3742" s="30">
        <v>6.7</v>
      </c>
      <c r="H3742" t="s">
        <v>318</v>
      </c>
      <c r="J3742" t="s">
        <v>15</v>
      </c>
      <c r="K3742" t="s">
        <v>307</v>
      </c>
      <c r="L3742" s="26">
        <v>3703320</v>
      </c>
      <c r="M3742">
        <v>27</v>
      </c>
    </row>
    <row r="3743" spans="1:13" x14ac:dyDescent="0.25">
      <c r="A3743" t="s">
        <v>172</v>
      </c>
      <c r="B3743" s="25">
        <v>45485</v>
      </c>
      <c r="C3743" t="s">
        <v>257</v>
      </c>
      <c r="D3743" t="s">
        <v>32</v>
      </c>
      <c r="E3743" t="s">
        <v>27</v>
      </c>
      <c r="G3743" s="30">
        <v>6.7</v>
      </c>
      <c r="H3743" t="s">
        <v>318</v>
      </c>
      <c r="J3743" t="s">
        <v>15</v>
      </c>
      <c r="K3743" t="s">
        <v>307</v>
      </c>
      <c r="L3743" s="26">
        <v>68800</v>
      </c>
      <c r="M3743">
        <v>7</v>
      </c>
    </row>
    <row r="3744" spans="1:13" x14ac:dyDescent="0.25">
      <c r="A3744" t="s">
        <v>83</v>
      </c>
      <c r="B3744" s="25">
        <v>45252</v>
      </c>
      <c r="C3744" t="s">
        <v>257</v>
      </c>
      <c r="D3744" t="s">
        <v>32</v>
      </c>
      <c r="E3744" t="s">
        <v>27</v>
      </c>
      <c r="F3744" t="s">
        <v>258</v>
      </c>
      <c r="G3744" s="30">
        <v>6.7</v>
      </c>
      <c r="H3744" t="s">
        <v>318</v>
      </c>
      <c r="J3744" t="s">
        <v>15</v>
      </c>
      <c r="K3744" t="s">
        <v>307</v>
      </c>
      <c r="L3744" s="26">
        <v>17058250</v>
      </c>
      <c r="M3744">
        <v>96</v>
      </c>
    </row>
    <row r="3745" spans="1:13" x14ac:dyDescent="0.25">
      <c r="A3745" t="s">
        <v>211</v>
      </c>
      <c r="B3745" s="25">
        <v>45582</v>
      </c>
      <c r="C3745" t="s">
        <v>257</v>
      </c>
      <c r="D3745" t="s">
        <v>32</v>
      </c>
      <c r="E3745" t="s">
        <v>27</v>
      </c>
      <c r="F3745" t="s">
        <v>258</v>
      </c>
      <c r="G3745" s="30">
        <v>6.7</v>
      </c>
      <c r="H3745" t="s">
        <v>318</v>
      </c>
      <c r="J3745" t="s">
        <v>15</v>
      </c>
      <c r="K3745" t="s">
        <v>307</v>
      </c>
      <c r="L3745" s="26">
        <v>12270300</v>
      </c>
      <c r="M3745">
        <v>75</v>
      </c>
    </row>
    <row r="3746" spans="1:13" x14ac:dyDescent="0.25">
      <c r="A3746" t="s">
        <v>169</v>
      </c>
      <c r="B3746" s="25">
        <v>45490</v>
      </c>
      <c r="C3746" t="s">
        <v>257</v>
      </c>
      <c r="D3746" t="s">
        <v>32</v>
      </c>
      <c r="E3746" t="s">
        <v>27</v>
      </c>
      <c r="F3746" t="s">
        <v>258</v>
      </c>
      <c r="G3746" s="30">
        <v>6.7</v>
      </c>
      <c r="H3746" t="s">
        <v>318</v>
      </c>
      <c r="J3746" t="s">
        <v>15</v>
      </c>
      <c r="K3746" t="s">
        <v>307</v>
      </c>
      <c r="L3746" s="26">
        <v>495000</v>
      </c>
      <c r="M3746">
        <v>1</v>
      </c>
    </row>
    <row r="3747" spans="1:13" x14ac:dyDescent="0.25">
      <c r="A3747" t="s">
        <v>74</v>
      </c>
      <c r="B3747" s="25">
        <v>45275</v>
      </c>
      <c r="C3747" t="s">
        <v>257</v>
      </c>
      <c r="D3747" t="s">
        <v>32</v>
      </c>
      <c r="E3747" t="s">
        <v>27</v>
      </c>
      <c r="F3747" t="s">
        <v>258</v>
      </c>
      <c r="G3747" s="30">
        <v>6.7</v>
      </c>
      <c r="H3747" t="s">
        <v>318</v>
      </c>
      <c r="J3747" t="s">
        <v>15</v>
      </c>
      <c r="K3747" t="s">
        <v>307</v>
      </c>
      <c r="L3747" s="26">
        <v>27690850</v>
      </c>
      <c r="M3747">
        <v>132</v>
      </c>
    </row>
    <row r="3748" spans="1:13" x14ac:dyDescent="0.25">
      <c r="A3748" t="s">
        <v>69</v>
      </c>
      <c r="B3748" s="25">
        <v>45328</v>
      </c>
      <c r="C3748" t="s">
        <v>257</v>
      </c>
      <c r="D3748" t="s">
        <v>32</v>
      </c>
      <c r="E3748" t="s">
        <v>27</v>
      </c>
      <c r="G3748" s="30">
        <v>6.7</v>
      </c>
      <c r="H3748" t="s">
        <v>318</v>
      </c>
      <c r="J3748" t="s">
        <v>15</v>
      </c>
      <c r="K3748" t="s">
        <v>307</v>
      </c>
      <c r="L3748" s="26">
        <v>647395</v>
      </c>
      <c r="M3748">
        <v>58</v>
      </c>
    </row>
    <row r="3749" spans="1:13" x14ac:dyDescent="0.25">
      <c r="A3749" t="s">
        <v>60</v>
      </c>
      <c r="B3749" s="25">
        <v>45380</v>
      </c>
      <c r="C3749" t="s">
        <v>257</v>
      </c>
      <c r="D3749" t="s">
        <v>32</v>
      </c>
      <c r="E3749" t="s">
        <v>27</v>
      </c>
      <c r="F3749" t="s">
        <v>258</v>
      </c>
      <c r="G3749" s="30">
        <v>6.7</v>
      </c>
      <c r="H3749" t="s">
        <v>318</v>
      </c>
      <c r="J3749" t="s">
        <v>15</v>
      </c>
      <c r="K3749" t="s">
        <v>307</v>
      </c>
      <c r="L3749" s="26">
        <v>50199625</v>
      </c>
      <c r="M3749">
        <v>177</v>
      </c>
    </row>
    <row r="3750" spans="1:13" x14ac:dyDescent="0.25">
      <c r="A3750" t="s">
        <v>77</v>
      </c>
      <c r="B3750" s="25">
        <v>45267</v>
      </c>
      <c r="C3750" t="s">
        <v>257</v>
      </c>
      <c r="D3750" t="s">
        <v>32</v>
      </c>
      <c r="E3750" t="s">
        <v>27</v>
      </c>
      <c r="F3750" t="s">
        <v>258</v>
      </c>
      <c r="G3750" s="30">
        <v>6.7</v>
      </c>
      <c r="H3750" t="s">
        <v>318</v>
      </c>
      <c r="J3750" t="s">
        <v>15</v>
      </c>
      <c r="K3750" t="s">
        <v>307</v>
      </c>
      <c r="L3750" s="26">
        <v>1437800</v>
      </c>
      <c r="M3750">
        <v>8</v>
      </c>
    </row>
    <row r="3751" spans="1:13" x14ac:dyDescent="0.25">
      <c r="A3751" t="s">
        <v>86</v>
      </c>
      <c r="B3751" s="25">
        <v>45251</v>
      </c>
      <c r="C3751" t="s">
        <v>257</v>
      </c>
      <c r="D3751" t="s">
        <v>32</v>
      </c>
      <c r="E3751" t="s">
        <v>27</v>
      </c>
      <c r="F3751" t="s">
        <v>258</v>
      </c>
      <c r="G3751" s="30">
        <v>6.7</v>
      </c>
      <c r="H3751" t="s">
        <v>318</v>
      </c>
      <c r="J3751" t="s">
        <v>15</v>
      </c>
      <c r="K3751" t="s">
        <v>307</v>
      </c>
      <c r="L3751" s="26">
        <v>1470000</v>
      </c>
      <c r="M3751">
        <v>13</v>
      </c>
    </row>
    <row r="3752" spans="1:13" x14ac:dyDescent="0.25">
      <c r="A3752" t="s">
        <v>72</v>
      </c>
      <c r="B3752" s="25">
        <v>45288</v>
      </c>
      <c r="C3752" t="s">
        <v>257</v>
      </c>
      <c r="D3752" t="s">
        <v>32</v>
      </c>
      <c r="E3752" t="s">
        <v>27</v>
      </c>
      <c r="G3752" s="30">
        <v>6.7</v>
      </c>
      <c r="H3752" t="s">
        <v>318</v>
      </c>
      <c r="J3752" t="s">
        <v>15</v>
      </c>
      <c r="K3752" t="s">
        <v>307</v>
      </c>
      <c r="L3752" s="26">
        <v>136750</v>
      </c>
      <c r="M3752">
        <v>5</v>
      </c>
    </row>
    <row r="3753" spans="1:13" x14ac:dyDescent="0.25">
      <c r="A3753" t="s">
        <v>69</v>
      </c>
      <c r="B3753" s="25">
        <v>45328</v>
      </c>
      <c r="C3753" t="s">
        <v>257</v>
      </c>
      <c r="D3753" t="s">
        <v>32</v>
      </c>
      <c r="E3753" t="s">
        <v>27</v>
      </c>
      <c r="F3753" t="s">
        <v>258</v>
      </c>
      <c r="G3753" s="30">
        <v>6.7</v>
      </c>
      <c r="H3753" t="s">
        <v>318</v>
      </c>
      <c r="J3753" t="s">
        <v>15</v>
      </c>
      <c r="K3753" t="s">
        <v>307</v>
      </c>
      <c r="L3753" s="26">
        <v>28511880</v>
      </c>
      <c r="M3753">
        <v>61</v>
      </c>
    </row>
    <row r="3754" spans="1:13" x14ac:dyDescent="0.25">
      <c r="A3754" t="s">
        <v>54</v>
      </c>
      <c r="B3754" s="25">
        <v>45212</v>
      </c>
      <c r="C3754" t="s">
        <v>257</v>
      </c>
      <c r="D3754" t="s">
        <v>32</v>
      </c>
      <c r="E3754" t="s">
        <v>27</v>
      </c>
      <c r="F3754" t="s">
        <v>258</v>
      </c>
      <c r="G3754" s="30">
        <v>6.7</v>
      </c>
      <c r="H3754" t="s">
        <v>318</v>
      </c>
      <c r="J3754" t="s">
        <v>15</v>
      </c>
      <c r="K3754" t="s">
        <v>307</v>
      </c>
      <c r="L3754" s="26">
        <v>6431562</v>
      </c>
      <c r="M3754">
        <v>206</v>
      </c>
    </row>
    <row r="3755" spans="1:13" x14ac:dyDescent="0.25">
      <c r="A3755" t="s">
        <v>57</v>
      </c>
      <c r="B3755" s="25">
        <v>45394</v>
      </c>
      <c r="C3755" t="s">
        <v>257</v>
      </c>
      <c r="D3755" t="s">
        <v>32</v>
      </c>
      <c r="E3755" t="s">
        <v>27</v>
      </c>
      <c r="G3755" s="30">
        <v>6.7</v>
      </c>
      <c r="H3755" t="s">
        <v>318</v>
      </c>
      <c r="J3755" t="s">
        <v>15</v>
      </c>
      <c r="K3755" t="s">
        <v>307</v>
      </c>
      <c r="L3755" s="26">
        <v>726150</v>
      </c>
      <c r="M3755">
        <v>35</v>
      </c>
    </row>
    <row r="3756" spans="1:13" x14ac:dyDescent="0.25">
      <c r="A3756" t="s">
        <v>92</v>
      </c>
      <c r="B3756" s="25">
        <v>45198</v>
      </c>
      <c r="C3756" t="s">
        <v>257</v>
      </c>
      <c r="D3756" t="s">
        <v>32</v>
      </c>
      <c r="E3756" t="s">
        <v>27</v>
      </c>
      <c r="G3756" s="30">
        <v>6.7</v>
      </c>
      <c r="H3756" t="s">
        <v>318</v>
      </c>
      <c r="J3756" t="s">
        <v>15</v>
      </c>
      <c r="K3756" t="s">
        <v>307</v>
      </c>
      <c r="L3756" s="26">
        <v>1321873.2</v>
      </c>
      <c r="M3756">
        <v>28</v>
      </c>
    </row>
    <row r="3757" spans="1:13" x14ac:dyDescent="0.25">
      <c r="A3757" t="s">
        <v>77</v>
      </c>
      <c r="B3757" s="25">
        <v>45267</v>
      </c>
      <c r="C3757" t="s">
        <v>257</v>
      </c>
      <c r="D3757" t="s">
        <v>32</v>
      </c>
      <c r="E3757" t="s">
        <v>27</v>
      </c>
      <c r="G3757" s="30">
        <v>6.7</v>
      </c>
      <c r="H3757" t="s">
        <v>318</v>
      </c>
      <c r="J3757" t="s">
        <v>15</v>
      </c>
      <c r="K3757" t="s">
        <v>307</v>
      </c>
      <c r="L3757" s="26">
        <v>400400</v>
      </c>
      <c r="M3757">
        <v>10</v>
      </c>
    </row>
    <row r="3758" spans="1:13" x14ac:dyDescent="0.25">
      <c r="A3758" t="s">
        <v>175</v>
      </c>
      <c r="B3758" s="25">
        <v>45503</v>
      </c>
      <c r="C3758" t="s">
        <v>257</v>
      </c>
      <c r="D3758" t="s">
        <v>32</v>
      </c>
      <c r="E3758" t="s">
        <v>27</v>
      </c>
      <c r="F3758" t="s">
        <v>258</v>
      </c>
      <c r="G3758" s="30">
        <v>6.7</v>
      </c>
      <c r="H3758" t="s">
        <v>318</v>
      </c>
      <c r="J3758" t="s">
        <v>15</v>
      </c>
      <c r="K3758" t="s">
        <v>307</v>
      </c>
      <c r="L3758" s="26">
        <v>14550</v>
      </c>
      <c r="M3758">
        <v>1</v>
      </c>
    </row>
    <row r="3759" spans="1:13" x14ac:dyDescent="0.25">
      <c r="A3759" t="s">
        <v>209</v>
      </c>
      <c r="B3759" s="25">
        <v>45572</v>
      </c>
      <c r="C3759" t="s">
        <v>257</v>
      </c>
      <c r="D3759" t="s">
        <v>32</v>
      </c>
      <c r="E3759" t="s">
        <v>27</v>
      </c>
      <c r="F3759" t="s">
        <v>258</v>
      </c>
      <c r="G3759" s="30">
        <v>6.7</v>
      </c>
      <c r="H3759" t="s">
        <v>318</v>
      </c>
      <c r="J3759" t="s">
        <v>15</v>
      </c>
      <c r="K3759" t="s">
        <v>307</v>
      </c>
      <c r="L3759" s="26">
        <v>5550000</v>
      </c>
      <c r="M3759">
        <v>5</v>
      </c>
    </row>
    <row r="3760" spans="1:13" x14ac:dyDescent="0.25">
      <c r="A3760" t="s">
        <v>30</v>
      </c>
      <c r="B3760" s="25">
        <v>45447</v>
      </c>
      <c r="C3760" t="s">
        <v>257</v>
      </c>
      <c r="D3760" t="s">
        <v>32</v>
      </c>
      <c r="E3760" t="s">
        <v>27</v>
      </c>
      <c r="G3760" s="30">
        <v>6.7</v>
      </c>
      <c r="H3760" t="s">
        <v>318</v>
      </c>
      <c r="J3760" t="s">
        <v>15</v>
      </c>
      <c r="K3760" t="s">
        <v>307</v>
      </c>
      <c r="L3760" s="26">
        <v>325200</v>
      </c>
      <c r="M3760">
        <v>46</v>
      </c>
    </row>
    <row r="3761" spans="1:13" x14ac:dyDescent="0.25">
      <c r="A3761" t="s">
        <v>80</v>
      </c>
      <c r="B3761" s="25">
        <v>45260</v>
      </c>
      <c r="C3761" t="s">
        <v>257</v>
      </c>
      <c r="D3761" t="s">
        <v>32</v>
      </c>
      <c r="E3761" t="s">
        <v>27</v>
      </c>
      <c r="F3761" t="s">
        <v>258</v>
      </c>
      <c r="G3761" s="30">
        <v>6.7</v>
      </c>
      <c r="H3761" t="s">
        <v>318</v>
      </c>
      <c r="J3761" t="s">
        <v>15</v>
      </c>
      <c r="K3761" t="s">
        <v>307</v>
      </c>
      <c r="L3761" s="26">
        <v>22604400</v>
      </c>
      <c r="M3761">
        <v>36</v>
      </c>
    </row>
    <row r="3762" spans="1:13" x14ac:dyDescent="0.25">
      <c r="A3762" t="s">
        <v>83</v>
      </c>
      <c r="B3762" s="25">
        <v>45468</v>
      </c>
      <c r="C3762" t="s">
        <v>257</v>
      </c>
      <c r="D3762" t="s">
        <v>32</v>
      </c>
      <c r="E3762" t="s">
        <v>27</v>
      </c>
      <c r="G3762" s="30">
        <v>6.7</v>
      </c>
      <c r="H3762" t="s">
        <v>318</v>
      </c>
      <c r="J3762" t="s">
        <v>15</v>
      </c>
      <c r="K3762" t="s">
        <v>307</v>
      </c>
      <c r="L3762" s="26">
        <v>630180</v>
      </c>
      <c r="M3762">
        <v>23</v>
      </c>
    </row>
    <row r="3763" spans="1:13" x14ac:dyDescent="0.25">
      <c r="A3763" t="s">
        <v>72</v>
      </c>
      <c r="B3763" s="25">
        <v>45288</v>
      </c>
      <c r="C3763" t="s">
        <v>257</v>
      </c>
      <c r="D3763" t="s">
        <v>32</v>
      </c>
      <c r="E3763" t="s">
        <v>27</v>
      </c>
      <c r="F3763" t="s">
        <v>258</v>
      </c>
      <c r="G3763" s="30">
        <v>6.7</v>
      </c>
      <c r="H3763" t="s">
        <v>318</v>
      </c>
      <c r="J3763" t="s">
        <v>15</v>
      </c>
      <c r="K3763" t="s">
        <v>307</v>
      </c>
      <c r="L3763" s="26">
        <v>55500</v>
      </c>
      <c r="M3763">
        <v>3</v>
      </c>
    </row>
    <row r="3764" spans="1:13" x14ac:dyDescent="0.25">
      <c r="A3764" t="s">
        <v>54</v>
      </c>
      <c r="B3764" s="25">
        <v>45401</v>
      </c>
      <c r="C3764" t="s">
        <v>257</v>
      </c>
      <c r="D3764" t="s">
        <v>32</v>
      </c>
      <c r="E3764" t="s">
        <v>27</v>
      </c>
      <c r="G3764" s="30">
        <v>6.7</v>
      </c>
      <c r="H3764" t="s">
        <v>318</v>
      </c>
      <c r="J3764" t="s">
        <v>15</v>
      </c>
      <c r="K3764" t="s">
        <v>307</v>
      </c>
      <c r="L3764" s="26">
        <v>669330</v>
      </c>
      <c r="M3764">
        <v>53</v>
      </c>
    </row>
    <row r="3765" spans="1:13" x14ac:dyDescent="0.25">
      <c r="A3765" t="s">
        <v>66</v>
      </c>
      <c r="B3765" s="25">
        <v>45335</v>
      </c>
      <c r="C3765" t="s">
        <v>257</v>
      </c>
      <c r="D3765" t="s">
        <v>32</v>
      </c>
      <c r="E3765" t="s">
        <v>27</v>
      </c>
      <c r="F3765" t="s">
        <v>258</v>
      </c>
      <c r="G3765" s="30">
        <v>6.7</v>
      </c>
      <c r="H3765" t="s">
        <v>318</v>
      </c>
      <c r="J3765" t="s">
        <v>15</v>
      </c>
      <c r="K3765" t="s">
        <v>307</v>
      </c>
      <c r="L3765" s="26">
        <v>17109000</v>
      </c>
      <c r="M3765">
        <v>215</v>
      </c>
    </row>
    <row r="3766" spans="1:13" x14ac:dyDescent="0.25">
      <c r="A3766" t="s">
        <v>217</v>
      </c>
      <c r="B3766" s="25">
        <v>45595</v>
      </c>
      <c r="C3766" t="s">
        <v>257</v>
      </c>
      <c r="D3766" t="s">
        <v>32</v>
      </c>
      <c r="E3766" t="s">
        <v>27</v>
      </c>
      <c r="G3766" s="30">
        <v>6.7</v>
      </c>
      <c r="H3766" t="s">
        <v>318</v>
      </c>
      <c r="J3766" t="s">
        <v>15</v>
      </c>
      <c r="K3766" t="s">
        <v>307</v>
      </c>
      <c r="L3766" s="26">
        <v>850</v>
      </c>
      <c r="M3766">
        <v>2</v>
      </c>
    </row>
    <row r="3767" spans="1:13" x14ac:dyDescent="0.25">
      <c r="A3767" t="s">
        <v>164</v>
      </c>
      <c r="B3767" s="25">
        <v>45478</v>
      </c>
      <c r="C3767" t="s">
        <v>257</v>
      </c>
      <c r="D3767" t="s">
        <v>32</v>
      </c>
      <c r="E3767" t="s">
        <v>27</v>
      </c>
      <c r="F3767" t="s">
        <v>258</v>
      </c>
      <c r="G3767" s="30">
        <v>6.7</v>
      </c>
      <c r="H3767" t="s">
        <v>318</v>
      </c>
      <c r="J3767" t="s">
        <v>15</v>
      </c>
      <c r="K3767" t="s">
        <v>307</v>
      </c>
      <c r="L3767" s="26">
        <v>4402200</v>
      </c>
      <c r="M3767">
        <v>49</v>
      </c>
    </row>
    <row r="3768" spans="1:13" x14ac:dyDescent="0.25">
      <c r="A3768" t="s">
        <v>30</v>
      </c>
      <c r="B3768" s="25">
        <v>45447</v>
      </c>
      <c r="C3768" t="s">
        <v>257</v>
      </c>
      <c r="D3768" t="s">
        <v>32</v>
      </c>
      <c r="E3768" t="s">
        <v>27</v>
      </c>
      <c r="F3768" t="s">
        <v>258</v>
      </c>
      <c r="G3768" s="30">
        <v>6.7</v>
      </c>
      <c r="H3768" t="s">
        <v>318</v>
      </c>
      <c r="J3768" t="s">
        <v>15</v>
      </c>
      <c r="K3768" t="s">
        <v>307</v>
      </c>
      <c r="L3768" s="26">
        <v>32892300</v>
      </c>
      <c r="M3768">
        <v>71</v>
      </c>
    </row>
    <row r="3769" spans="1:13" x14ac:dyDescent="0.25">
      <c r="A3769" t="s">
        <v>172</v>
      </c>
      <c r="B3769" s="25">
        <v>45485</v>
      </c>
      <c r="C3769" t="s">
        <v>257</v>
      </c>
      <c r="D3769" t="s">
        <v>32</v>
      </c>
      <c r="E3769" t="s">
        <v>27</v>
      </c>
      <c r="F3769" t="s">
        <v>258</v>
      </c>
      <c r="G3769" s="30">
        <v>6.7</v>
      </c>
      <c r="H3769" t="s">
        <v>318</v>
      </c>
      <c r="J3769" t="s">
        <v>15</v>
      </c>
      <c r="K3769" t="s">
        <v>307</v>
      </c>
      <c r="L3769" s="26">
        <v>4561200</v>
      </c>
      <c r="M3769">
        <v>19</v>
      </c>
    </row>
    <row r="3770" spans="1:13" x14ac:dyDescent="0.25">
      <c r="A3770" t="s">
        <v>205</v>
      </c>
      <c r="B3770" s="25">
        <v>45566</v>
      </c>
      <c r="C3770" t="s">
        <v>257</v>
      </c>
      <c r="D3770" t="s">
        <v>32</v>
      </c>
      <c r="E3770" t="s">
        <v>27</v>
      </c>
      <c r="G3770" s="30">
        <v>6.7</v>
      </c>
      <c r="H3770" t="s">
        <v>318</v>
      </c>
      <c r="J3770" t="s">
        <v>15</v>
      </c>
      <c r="K3770" t="s">
        <v>307</v>
      </c>
      <c r="L3770" s="26">
        <v>36290</v>
      </c>
      <c r="M3770">
        <v>31</v>
      </c>
    </row>
    <row r="3771" spans="1:13" x14ac:dyDescent="0.25">
      <c r="A3771" t="s">
        <v>83</v>
      </c>
      <c r="B3771" s="25">
        <v>45252</v>
      </c>
      <c r="C3771" t="s">
        <v>257</v>
      </c>
      <c r="D3771" t="s">
        <v>32</v>
      </c>
      <c r="E3771" t="s">
        <v>27</v>
      </c>
      <c r="G3771" s="30">
        <v>6.7</v>
      </c>
      <c r="H3771" t="s">
        <v>318</v>
      </c>
      <c r="J3771" t="s">
        <v>15</v>
      </c>
      <c r="K3771" t="s">
        <v>307</v>
      </c>
      <c r="L3771" s="26">
        <v>1722050</v>
      </c>
      <c r="M3771">
        <v>77</v>
      </c>
    </row>
    <row r="3772" spans="1:13" x14ac:dyDescent="0.25">
      <c r="A3772" t="s">
        <v>172</v>
      </c>
      <c r="B3772" s="25">
        <v>45485</v>
      </c>
      <c r="C3772" t="s">
        <v>257</v>
      </c>
      <c r="D3772" t="s">
        <v>32</v>
      </c>
      <c r="E3772" t="s">
        <v>27</v>
      </c>
      <c r="F3772" t="s">
        <v>258</v>
      </c>
      <c r="G3772" s="30">
        <v>6.8</v>
      </c>
      <c r="H3772" t="s">
        <v>318</v>
      </c>
      <c r="I3772">
        <v>6.8</v>
      </c>
      <c r="J3772" t="s">
        <v>228</v>
      </c>
      <c r="K3772" t="s">
        <v>314</v>
      </c>
      <c r="L3772" s="26">
        <v>17667200</v>
      </c>
      <c r="M3772">
        <v>1</v>
      </c>
    </row>
    <row r="3773" spans="1:13" x14ac:dyDescent="0.25">
      <c r="A3773" t="s">
        <v>164</v>
      </c>
      <c r="B3773" s="25">
        <v>45478</v>
      </c>
      <c r="C3773" t="s">
        <v>257</v>
      </c>
      <c r="D3773" t="s">
        <v>32</v>
      </c>
      <c r="E3773" t="s">
        <v>27</v>
      </c>
      <c r="F3773" t="s">
        <v>258</v>
      </c>
      <c r="G3773" s="30">
        <v>6.8</v>
      </c>
      <c r="H3773" t="s">
        <v>318</v>
      </c>
      <c r="I3773">
        <v>6.8</v>
      </c>
      <c r="J3773" t="s">
        <v>228</v>
      </c>
      <c r="K3773" t="s">
        <v>314</v>
      </c>
      <c r="L3773" s="26">
        <v>2842000</v>
      </c>
      <c r="M3773">
        <v>1</v>
      </c>
    </row>
    <row r="3774" spans="1:13" x14ac:dyDescent="0.25">
      <c r="A3774" t="s">
        <v>57</v>
      </c>
      <c r="B3774" s="25">
        <v>45394</v>
      </c>
      <c r="C3774" t="s">
        <v>257</v>
      </c>
      <c r="D3774" t="s">
        <v>32</v>
      </c>
      <c r="E3774" t="s">
        <v>27</v>
      </c>
      <c r="G3774" s="30">
        <v>6.8</v>
      </c>
      <c r="H3774" t="s">
        <v>318</v>
      </c>
      <c r="J3774" t="s">
        <v>15</v>
      </c>
      <c r="K3774" t="s">
        <v>307</v>
      </c>
      <c r="L3774" s="26">
        <v>420650</v>
      </c>
      <c r="M3774">
        <v>41</v>
      </c>
    </row>
    <row r="3775" spans="1:13" x14ac:dyDescent="0.25">
      <c r="A3775" t="s">
        <v>86</v>
      </c>
      <c r="B3775" s="25">
        <v>45251</v>
      </c>
      <c r="C3775" t="s">
        <v>257</v>
      </c>
      <c r="D3775" t="s">
        <v>32</v>
      </c>
      <c r="E3775" t="s">
        <v>27</v>
      </c>
      <c r="F3775" t="s">
        <v>258</v>
      </c>
      <c r="G3775" s="30">
        <v>6.8</v>
      </c>
      <c r="H3775" t="s">
        <v>318</v>
      </c>
      <c r="J3775" t="s">
        <v>15</v>
      </c>
      <c r="K3775" t="s">
        <v>307</v>
      </c>
      <c r="L3775" s="26">
        <v>875000</v>
      </c>
      <c r="M3775">
        <v>12</v>
      </c>
    </row>
    <row r="3776" spans="1:13" x14ac:dyDescent="0.25">
      <c r="A3776" t="s">
        <v>217</v>
      </c>
      <c r="B3776" s="25">
        <v>45595</v>
      </c>
      <c r="C3776" t="s">
        <v>257</v>
      </c>
      <c r="D3776" t="s">
        <v>32</v>
      </c>
      <c r="E3776" t="s">
        <v>27</v>
      </c>
      <c r="F3776" t="s">
        <v>258</v>
      </c>
      <c r="G3776" s="30">
        <v>6.8</v>
      </c>
      <c r="H3776" t="s">
        <v>318</v>
      </c>
      <c r="J3776" t="s">
        <v>15</v>
      </c>
      <c r="K3776" t="s">
        <v>307</v>
      </c>
      <c r="L3776" s="26">
        <v>18275</v>
      </c>
      <c r="M3776">
        <v>1</v>
      </c>
    </row>
    <row r="3777" spans="1:13" x14ac:dyDescent="0.25">
      <c r="A3777" t="s">
        <v>175</v>
      </c>
      <c r="B3777" s="25">
        <v>45503</v>
      </c>
      <c r="C3777" t="s">
        <v>257</v>
      </c>
      <c r="D3777" t="s">
        <v>32</v>
      </c>
      <c r="E3777" t="s">
        <v>27</v>
      </c>
      <c r="G3777" s="30">
        <v>6.8</v>
      </c>
      <c r="H3777" t="s">
        <v>318</v>
      </c>
      <c r="J3777" t="s">
        <v>15</v>
      </c>
      <c r="K3777" t="s">
        <v>307</v>
      </c>
      <c r="L3777" s="26">
        <v>50246</v>
      </c>
      <c r="M3777">
        <v>3</v>
      </c>
    </row>
    <row r="3778" spans="1:13" x14ac:dyDescent="0.25">
      <c r="A3778" t="s">
        <v>211</v>
      </c>
      <c r="B3778" s="25">
        <v>45582</v>
      </c>
      <c r="C3778" t="s">
        <v>257</v>
      </c>
      <c r="D3778" t="s">
        <v>32</v>
      </c>
      <c r="E3778" t="s">
        <v>27</v>
      </c>
      <c r="G3778" s="30">
        <v>6.8</v>
      </c>
      <c r="H3778" t="s">
        <v>318</v>
      </c>
      <c r="J3778" t="s">
        <v>15</v>
      </c>
      <c r="K3778" t="s">
        <v>307</v>
      </c>
      <c r="L3778" s="26">
        <v>335300</v>
      </c>
      <c r="M3778">
        <v>53</v>
      </c>
    </row>
    <row r="3779" spans="1:13" x14ac:dyDescent="0.25">
      <c r="A3779" t="s">
        <v>92</v>
      </c>
      <c r="B3779" s="25">
        <v>45198</v>
      </c>
      <c r="C3779" t="s">
        <v>257</v>
      </c>
      <c r="D3779" t="s">
        <v>32</v>
      </c>
      <c r="E3779" t="s">
        <v>27</v>
      </c>
      <c r="G3779" s="30">
        <v>6.8</v>
      </c>
      <c r="H3779" t="s">
        <v>318</v>
      </c>
      <c r="J3779" t="s">
        <v>15</v>
      </c>
      <c r="K3779" t="s">
        <v>307</v>
      </c>
      <c r="L3779" s="26">
        <v>4371670.8</v>
      </c>
      <c r="M3779">
        <v>54</v>
      </c>
    </row>
    <row r="3780" spans="1:13" x14ac:dyDescent="0.25">
      <c r="A3780" t="s">
        <v>89</v>
      </c>
      <c r="B3780" s="25">
        <v>45232</v>
      </c>
      <c r="C3780" t="s">
        <v>257</v>
      </c>
      <c r="D3780" t="s">
        <v>32</v>
      </c>
      <c r="E3780" t="s">
        <v>27</v>
      </c>
      <c r="G3780" s="30">
        <v>6.8</v>
      </c>
      <c r="H3780" t="s">
        <v>318</v>
      </c>
      <c r="J3780" t="s">
        <v>15</v>
      </c>
      <c r="K3780" t="s">
        <v>307</v>
      </c>
      <c r="L3780" s="26">
        <v>739125</v>
      </c>
      <c r="M3780">
        <v>50</v>
      </c>
    </row>
    <row r="3781" spans="1:13" x14ac:dyDescent="0.25">
      <c r="A3781" t="s">
        <v>66</v>
      </c>
      <c r="B3781" s="25">
        <v>45335</v>
      </c>
      <c r="C3781" t="s">
        <v>257</v>
      </c>
      <c r="D3781" t="s">
        <v>32</v>
      </c>
      <c r="E3781" t="s">
        <v>27</v>
      </c>
      <c r="F3781" t="s">
        <v>258</v>
      </c>
      <c r="G3781" s="30">
        <v>6.8</v>
      </c>
      <c r="H3781" t="s">
        <v>318</v>
      </c>
      <c r="J3781" t="s">
        <v>15</v>
      </c>
      <c r="K3781" t="s">
        <v>307</v>
      </c>
      <c r="L3781" s="26">
        <v>6228000</v>
      </c>
      <c r="M3781">
        <v>225</v>
      </c>
    </row>
    <row r="3782" spans="1:13" x14ac:dyDescent="0.25">
      <c r="A3782" t="s">
        <v>72</v>
      </c>
      <c r="B3782" s="25">
        <v>45288</v>
      </c>
      <c r="C3782" t="s">
        <v>257</v>
      </c>
      <c r="D3782" t="s">
        <v>32</v>
      </c>
      <c r="E3782" t="s">
        <v>27</v>
      </c>
      <c r="F3782" t="s">
        <v>258</v>
      </c>
      <c r="G3782" s="30">
        <v>6.8</v>
      </c>
      <c r="H3782" t="s">
        <v>318</v>
      </c>
      <c r="J3782" t="s">
        <v>15</v>
      </c>
      <c r="K3782" t="s">
        <v>307</v>
      </c>
      <c r="L3782" s="26">
        <v>219250</v>
      </c>
      <c r="M3782">
        <v>3</v>
      </c>
    </row>
    <row r="3783" spans="1:13" x14ac:dyDescent="0.25">
      <c r="A3783" t="s">
        <v>172</v>
      </c>
      <c r="B3783" s="25">
        <v>45485</v>
      </c>
      <c r="C3783" t="s">
        <v>257</v>
      </c>
      <c r="D3783" t="s">
        <v>32</v>
      </c>
      <c r="E3783" t="s">
        <v>27</v>
      </c>
      <c r="G3783" s="30">
        <v>6.8</v>
      </c>
      <c r="H3783" t="s">
        <v>318</v>
      </c>
      <c r="J3783" t="s">
        <v>15</v>
      </c>
      <c r="K3783" t="s">
        <v>307</v>
      </c>
      <c r="L3783" s="26">
        <v>68000</v>
      </c>
      <c r="M3783">
        <v>13</v>
      </c>
    </row>
    <row r="3784" spans="1:13" x14ac:dyDescent="0.25">
      <c r="A3784" t="s">
        <v>54</v>
      </c>
      <c r="B3784" s="25">
        <v>45401</v>
      </c>
      <c r="C3784" t="s">
        <v>257</v>
      </c>
      <c r="D3784" t="s">
        <v>32</v>
      </c>
      <c r="E3784" t="s">
        <v>27</v>
      </c>
      <c r="G3784" s="30">
        <v>6.8</v>
      </c>
      <c r="H3784" t="s">
        <v>318</v>
      </c>
      <c r="J3784" t="s">
        <v>15</v>
      </c>
      <c r="K3784" t="s">
        <v>307</v>
      </c>
      <c r="L3784" s="26">
        <v>397380</v>
      </c>
      <c r="M3784">
        <v>50</v>
      </c>
    </row>
    <row r="3785" spans="1:13" x14ac:dyDescent="0.25">
      <c r="A3785" t="s">
        <v>209</v>
      </c>
      <c r="B3785" s="25">
        <v>45572</v>
      </c>
      <c r="C3785" t="s">
        <v>257</v>
      </c>
      <c r="D3785" t="s">
        <v>32</v>
      </c>
      <c r="E3785" t="s">
        <v>27</v>
      </c>
      <c r="G3785" s="30">
        <v>6.8</v>
      </c>
      <c r="H3785" t="s">
        <v>318</v>
      </c>
      <c r="J3785" t="s">
        <v>15</v>
      </c>
      <c r="K3785" t="s">
        <v>307</v>
      </c>
      <c r="L3785" s="26">
        <v>50000</v>
      </c>
      <c r="M3785">
        <v>4</v>
      </c>
    </row>
    <row r="3786" spans="1:13" x14ac:dyDescent="0.25">
      <c r="A3786" t="s">
        <v>60</v>
      </c>
      <c r="B3786" s="25">
        <v>45380</v>
      </c>
      <c r="C3786" t="s">
        <v>257</v>
      </c>
      <c r="D3786" t="s">
        <v>32</v>
      </c>
      <c r="E3786" t="s">
        <v>27</v>
      </c>
      <c r="G3786" s="30">
        <v>6.8</v>
      </c>
      <c r="H3786" t="s">
        <v>318</v>
      </c>
      <c r="J3786" t="s">
        <v>15</v>
      </c>
      <c r="K3786" t="s">
        <v>307</v>
      </c>
      <c r="L3786" s="26">
        <v>1091125</v>
      </c>
      <c r="M3786">
        <v>127</v>
      </c>
    </row>
    <row r="3787" spans="1:13" x14ac:dyDescent="0.25">
      <c r="A3787" t="s">
        <v>92</v>
      </c>
      <c r="B3787" s="25">
        <v>45198</v>
      </c>
      <c r="C3787" t="s">
        <v>257</v>
      </c>
      <c r="D3787" t="s">
        <v>32</v>
      </c>
      <c r="E3787" t="s">
        <v>27</v>
      </c>
      <c r="F3787" t="s">
        <v>258</v>
      </c>
      <c r="G3787" s="30">
        <v>6.8</v>
      </c>
      <c r="H3787" t="s">
        <v>318</v>
      </c>
      <c r="J3787" t="s">
        <v>15</v>
      </c>
      <c r="K3787" t="s">
        <v>307</v>
      </c>
      <c r="L3787" s="26">
        <v>16919535.600000001</v>
      </c>
      <c r="M3787">
        <v>72</v>
      </c>
    </row>
    <row r="3788" spans="1:13" x14ac:dyDescent="0.25">
      <c r="A3788" t="s">
        <v>63</v>
      </c>
      <c r="B3788" s="25">
        <v>45344</v>
      </c>
      <c r="C3788" t="s">
        <v>257</v>
      </c>
      <c r="D3788" t="s">
        <v>32</v>
      </c>
      <c r="E3788" t="s">
        <v>27</v>
      </c>
      <c r="G3788" s="30">
        <v>6.8</v>
      </c>
      <c r="H3788" t="s">
        <v>318</v>
      </c>
      <c r="J3788" t="s">
        <v>15</v>
      </c>
      <c r="K3788" t="s">
        <v>307</v>
      </c>
      <c r="L3788" s="26">
        <v>290700</v>
      </c>
      <c r="M3788">
        <v>19</v>
      </c>
    </row>
    <row r="3789" spans="1:13" x14ac:dyDescent="0.25">
      <c r="A3789" t="s">
        <v>83</v>
      </c>
      <c r="B3789" s="25">
        <v>45468</v>
      </c>
      <c r="C3789" t="s">
        <v>257</v>
      </c>
      <c r="D3789" t="s">
        <v>32</v>
      </c>
      <c r="E3789" t="s">
        <v>27</v>
      </c>
      <c r="G3789" s="30">
        <v>6.8</v>
      </c>
      <c r="H3789" t="s">
        <v>318</v>
      </c>
      <c r="J3789" t="s">
        <v>15</v>
      </c>
      <c r="K3789" t="s">
        <v>307</v>
      </c>
      <c r="L3789" s="26">
        <v>238950</v>
      </c>
      <c r="M3789">
        <v>24</v>
      </c>
    </row>
    <row r="3790" spans="1:13" x14ac:dyDescent="0.25">
      <c r="A3790" t="s">
        <v>30</v>
      </c>
      <c r="B3790" s="25">
        <v>45447</v>
      </c>
      <c r="C3790" t="s">
        <v>257</v>
      </c>
      <c r="D3790" t="s">
        <v>32</v>
      </c>
      <c r="E3790" t="s">
        <v>27</v>
      </c>
      <c r="G3790" s="30">
        <v>6.8</v>
      </c>
      <c r="H3790" t="s">
        <v>318</v>
      </c>
      <c r="J3790" t="s">
        <v>15</v>
      </c>
      <c r="K3790" t="s">
        <v>307</v>
      </c>
      <c r="L3790" s="26">
        <v>467100</v>
      </c>
      <c r="M3790">
        <v>36</v>
      </c>
    </row>
    <row r="3791" spans="1:13" x14ac:dyDescent="0.25">
      <c r="A3791" t="s">
        <v>77</v>
      </c>
      <c r="B3791" s="25">
        <v>45267</v>
      </c>
      <c r="C3791" t="s">
        <v>257</v>
      </c>
      <c r="D3791" t="s">
        <v>32</v>
      </c>
      <c r="E3791" t="s">
        <v>27</v>
      </c>
      <c r="G3791" s="30">
        <v>6.8</v>
      </c>
      <c r="H3791" t="s">
        <v>318</v>
      </c>
      <c r="J3791" t="s">
        <v>15</v>
      </c>
      <c r="K3791" t="s">
        <v>307</v>
      </c>
      <c r="L3791" s="26">
        <v>511000</v>
      </c>
      <c r="M3791">
        <v>7</v>
      </c>
    </row>
    <row r="3792" spans="1:13" x14ac:dyDescent="0.25">
      <c r="A3792" t="s">
        <v>83</v>
      </c>
      <c r="B3792" s="25">
        <v>45468</v>
      </c>
      <c r="C3792" t="s">
        <v>257</v>
      </c>
      <c r="D3792" t="s">
        <v>32</v>
      </c>
      <c r="E3792" t="s">
        <v>27</v>
      </c>
      <c r="F3792" t="s">
        <v>258</v>
      </c>
      <c r="G3792" s="30">
        <v>6.8</v>
      </c>
      <c r="H3792" t="s">
        <v>318</v>
      </c>
      <c r="J3792" t="s">
        <v>15</v>
      </c>
      <c r="K3792" t="s">
        <v>307</v>
      </c>
      <c r="L3792" s="26">
        <v>60468120</v>
      </c>
      <c r="M3792">
        <v>47</v>
      </c>
    </row>
    <row r="3793" spans="1:13" x14ac:dyDescent="0.25">
      <c r="A3793" t="s">
        <v>50</v>
      </c>
      <c r="B3793" s="25">
        <v>45408</v>
      </c>
      <c r="C3793" t="s">
        <v>257</v>
      </c>
      <c r="D3793" t="s">
        <v>32</v>
      </c>
      <c r="E3793" t="s">
        <v>27</v>
      </c>
      <c r="F3793" t="s">
        <v>258</v>
      </c>
      <c r="G3793" s="30">
        <v>6.8</v>
      </c>
      <c r="H3793" t="s">
        <v>318</v>
      </c>
      <c r="J3793" t="s">
        <v>15</v>
      </c>
      <c r="K3793" t="s">
        <v>307</v>
      </c>
      <c r="L3793" s="26">
        <v>64932500</v>
      </c>
      <c r="M3793">
        <v>232</v>
      </c>
    </row>
    <row r="3794" spans="1:13" x14ac:dyDescent="0.25">
      <c r="A3794" t="s">
        <v>57</v>
      </c>
      <c r="B3794" s="25">
        <v>45394</v>
      </c>
      <c r="C3794" t="s">
        <v>257</v>
      </c>
      <c r="D3794" t="s">
        <v>32</v>
      </c>
      <c r="E3794" t="s">
        <v>27</v>
      </c>
      <c r="F3794" t="s">
        <v>258</v>
      </c>
      <c r="G3794" s="30">
        <v>6.8</v>
      </c>
      <c r="H3794" t="s">
        <v>318</v>
      </c>
      <c r="J3794" t="s">
        <v>15</v>
      </c>
      <c r="K3794" t="s">
        <v>307</v>
      </c>
      <c r="L3794" s="26">
        <v>9362400</v>
      </c>
      <c r="M3794">
        <v>70</v>
      </c>
    </row>
    <row r="3795" spans="1:13" x14ac:dyDescent="0.25">
      <c r="A3795" t="s">
        <v>205</v>
      </c>
      <c r="B3795" s="25">
        <v>45566</v>
      </c>
      <c r="C3795" t="s">
        <v>257</v>
      </c>
      <c r="D3795" t="s">
        <v>32</v>
      </c>
      <c r="E3795" t="s">
        <v>27</v>
      </c>
      <c r="G3795" s="30">
        <v>6.8</v>
      </c>
      <c r="H3795" t="s">
        <v>318</v>
      </c>
      <c r="J3795" t="s">
        <v>15</v>
      </c>
      <c r="K3795" t="s">
        <v>307</v>
      </c>
      <c r="L3795" s="26">
        <v>213750</v>
      </c>
      <c r="M3795">
        <v>45</v>
      </c>
    </row>
    <row r="3796" spans="1:13" x14ac:dyDescent="0.25">
      <c r="A3796" t="s">
        <v>205</v>
      </c>
      <c r="B3796" s="25">
        <v>45566</v>
      </c>
      <c r="C3796" t="s">
        <v>257</v>
      </c>
      <c r="D3796" t="s">
        <v>32</v>
      </c>
      <c r="E3796" t="s">
        <v>27</v>
      </c>
      <c r="F3796" t="s">
        <v>258</v>
      </c>
      <c r="G3796" s="30">
        <v>6.8</v>
      </c>
      <c r="H3796" t="s">
        <v>318</v>
      </c>
      <c r="J3796" t="s">
        <v>15</v>
      </c>
      <c r="K3796" t="s">
        <v>307</v>
      </c>
      <c r="L3796" s="26">
        <v>2802215</v>
      </c>
      <c r="M3796">
        <v>87</v>
      </c>
    </row>
    <row r="3797" spans="1:13" x14ac:dyDescent="0.25">
      <c r="A3797" t="s">
        <v>164</v>
      </c>
      <c r="B3797" s="25">
        <v>45478</v>
      </c>
      <c r="C3797" t="s">
        <v>257</v>
      </c>
      <c r="D3797" t="s">
        <v>32</v>
      </c>
      <c r="E3797" t="s">
        <v>27</v>
      </c>
      <c r="F3797" t="s">
        <v>258</v>
      </c>
      <c r="G3797" s="30">
        <v>6.8</v>
      </c>
      <c r="H3797" t="s">
        <v>318</v>
      </c>
      <c r="J3797" t="s">
        <v>15</v>
      </c>
      <c r="K3797" t="s">
        <v>307</v>
      </c>
      <c r="L3797" s="26">
        <v>8149200</v>
      </c>
      <c r="M3797">
        <v>87</v>
      </c>
    </row>
    <row r="3798" spans="1:13" x14ac:dyDescent="0.25">
      <c r="A3798" t="s">
        <v>209</v>
      </c>
      <c r="B3798" s="25">
        <v>45572</v>
      </c>
      <c r="C3798" t="s">
        <v>257</v>
      </c>
      <c r="D3798" t="s">
        <v>32</v>
      </c>
      <c r="E3798" t="s">
        <v>27</v>
      </c>
      <c r="F3798" t="s">
        <v>258</v>
      </c>
      <c r="G3798" s="30">
        <v>6.8</v>
      </c>
      <c r="H3798" t="s">
        <v>318</v>
      </c>
      <c r="J3798" t="s">
        <v>15</v>
      </c>
      <c r="K3798" t="s">
        <v>307</v>
      </c>
      <c r="L3798" s="26">
        <v>1037000</v>
      </c>
      <c r="M3798">
        <v>7</v>
      </c>
    </row>
    <row r="3799" spans="1:13" x14ac:dyDescent="0.25">
      <c r="A3799" t="s">
        <v>69</v>
      </c>
      <c r="B3799" s="25">
        <v>45328</v>
      </c>
      <c r="C3799" t="s">
        <v>257</v>
      </c>
      <c r="D3799" t="s">
        <v>32</v>
      </c>
      <c r="E3799" t="s">
        <v>27</v>
      </c>
      <c r="G3799" s="30">
        <v>6.8</v>
      </c>
      <c r="H3799" t="s">
        <v>318</v>
      </c>
      <c r="J3799" t="s">
        <v>15</v>
      </c>
      <c r="K3799" t="s">
        <v>307</v>
      </c>
      <c r="L3799" s="26">
        <v>1354415</v>
      </c>
      <c r="M3799">
        <v>55</v>
      </c>
    </row>
    <row r="3800" spans="1:13" x14ac:dyDescent="0.25">
      <c r="A3800" t="s">
        <v>54</v>
      </c>
      <c r="B3800" s="25">
        <v>45401</v>
      </c>
      <c r="C3800" t="s">
        <v>257</v>
      </c>
      <c r="D3800" t="s">
        <v>32</v>
      </c>
      <c r="E3800" t="s">
        <v>27</v>
      </c>
      <c r="F3800" t="s">
        <v>258</v>
      </c>
      <c r="G3800" s="30">
        <v>6.8</v>
      </c>
      <c r="H3800" t="s">
        <v>318</v>
      </c>
      <c r="J3800" t="s">
        <v>15</v>
      </c>
      <c r="K3800" t="s">
        <v>307</v>
      </c>
      <c r="L3800" s="26">
        <v>36038370</v>
      </c>
      <c r="M3800">
        <v>88</v>
      </c>
    </row>
    <row r="3801" spans="1:13" x14ac:dyDescent="0.25">
      <c r="A3801" t="s">
        <v>80</v>
      </c>
      <c r="B3801" s="25">
        <v>45260</v>
      </c>
      <c r="C3801" t="s">
        <v>257</v>
      </c>
      <c r="D3801" t="s">
        <v>32</v>
      </c>
      <c r="E3801" t="s">
        <v>27</v>
      </c>
      <c r="G3801" s="30">
        <v>6.8</v>
      </c>
      <c r="H3801" t="s">
        <v>318</v>
      </c>
      <c r="J3801" t="s">
        <v>15</v>
      </c>
      <c r="K3801" t="s">
        <v>307</v>
      </c>
      <c r="L3801" s="26">
        <v>2866500</v>
      </c>
      <c r="M3801">
        <v>17</v>
      </c>
    </row>
    <row r="3802" spans="1:13" x14ac:dyDescent="0.25">
      <c r="A3802" t="s">
        <v>172</v>
      </c>
      <c r="B3802" s="25">
        <v>45485</v>
      </c>
      <c r="C3802" t="s">
        <v>257</v>
      </c>
      <c r="D3802" t="s">
        <v>32</v>
      </c>
      <c r="E3802" t="s">
        <v>27</v>
      </c>
      <c r="F3802" t="s">
        <v>258</v>
      </c>
      <c r="G3802" s="30">
        <v>6.8</v>
      </c>
      <c r="H3802" t="s">
        <v>318</v>
      </c>
      <c r="J3802" t="s">
        <v>15</v>
      </c>
      <c r="K3802" t="s">
        <v>307</v>
      </c>
      <c r="L3802" s="26">
        <v>3328800</v>
      </c>
      <c r="M3802">
        <v>16</v>
      </c>
    </row>
    <row r="3803" spans="1:13" x14ac:dyDescent="0.25">
      <c r="A3803" t="s">
        <v>80</v>
      </c>
      <c r="B3803" s="25">
        <v>45260</v>
      </c>
      <c r="C3803" t="s">
        <v>257</v>
      </c>
      <c r="D3803" t="s">
        <v>32</v>
      </c>
      <c r="E3803" t="s">
        <v>27</v>
      </c>
      <c r="F3803" t="s">
        <v>258</v>
      </c>
      <c r="G3803" s="30">
        <v>6.8</v>
      </c>
      <c r="H3803" t="s">
        <v>318</v>
      </c>
      <c r="J3803" t="s">
        <v>15</v>
      </c>
      <c r="K3803" t="s">
        <v>307</v>
      </c>
      <c r="L3803" s="26">
        <v>15376500</v>
      </c>
      <c r="M3803">
        <v>28</v>
      </c>
    </row>
    <row r="3804" spans="1:13" x14ac:dyDescent="0.25">
      <c r="A3804" t="s">
        <v>101</v>
      </c>
      <c r="B3804" s="25">
        <v>45079</v>
      </c>
      <c r="C3804" t="s">
        <v>257</v>
      </c>
      <c r="D3804" t="s">
        <v>32</v>
      </c>
      <c r="E3804" t="s">
        <v>27</v>
      </c>
      <c r="F3804" t="s">
        <v>258</v>
      </c>
      <c r="G3804" s="30">
        <v>6.8</v>
      </c>
      <c r="H3804" t="s">
        <v>318</v>
      </c>
      <c r="J3804" t="s">
        <v>15</v>
      </c>
      <c r="K3804" t="s">
        <v>307</v>
      </c>
      <c r="L3804" s="26">
        <v>40098645</v>
      </c>
      <c r="M3804">
        <v>3</v>
      </c>
    </row>
    <row r="3805" spans="1:13" x14ac:dyDescent="0.25">
      <c r="A3805" t="s">
        <v>69</v>
      </c>
      <c r="B3805" s="25">
        <v>45328</v>
      </c>
      <c r="C3805" t="s">
        <v>257</v>
      </c>
      <c r="D3805" t="s">
        <v>32</v>
      </c>
      <c r="E3805" t="s">
        <v>27</v>
      </c>
      <c r="F3805" t="s">
        <v>258</v>
      </c>
      <c r="G3805" s="30">
        <v>6.8</v>
      </c>
      <c r="H3805" t="s">
        <v>318</v>
      </c>
      <c r="J3805" t="s">
        <v>15</v>
      </c>
      <c r="K3805" t="s">
        <v>307</v>
      </c>
      <c r="L3805" s="26">
        <v>13768605</v>
      </c>
      <c r="M3805">
        <v>68</v>
      </c>
    </row>
    <row r="3806" spans="1:13" x14ac:dyDescent="0.25">
      <c r="A3806" t="s">
        <v>74</v>
      </c>
      <c r="B3806" s="25">
        <v>45275</v>
      </c>
      <c r="C3806" t="s">
        <v>257</v>
      </c>
      <c r="D3806" t="s">
        <v>32</v>
      </c>
      <c r="E3806" t="s">
        <v>27</v>
      </c>
      <c r="F3806" t="s">
        <v>258</v>
      </c>
      <c r="G3806" s="30">
        <v>6.8</v>
      </c>
      <c r="H3806" t="s">
        <v>318</v>
      </c>
      <c r="J3806" t="s">
        <v>15</v>
      </c>
      <c r="K3806" t="s">
        <v>307</v>
      </c>
      <c r="L3806" s="26">
        <v>22174300</v>
      </c>
      <c r="M3806">
        <v>127</v>
      </c>
    </row>
    <row r="3807" spans="1:13" x14ac:dyDescent="0.25">
      <c r="A3807" t="s">
        <v>83</v>
      </c>
      <c r="B3807" s="25">
        <v>45252</v>
      </c>
      <c r="C3807" t="s">
        <v>257</v>
      </c>
      <c r="D3807" t="s">
        <v>32</v>
      </c>
      <c r="E3807" t="s">
        <v>27</v>
      </c>
      <c r="F3807" t="s">
        <v>258</v>
      </c>
      <c r="G3807" s="30">
        <v>6.8</v>
      </c>
      <c r="H3807" t="s">
        <v>318</v>
      </c>
      <c r="J3807" t="s">
        <v>15</v>
      </c>
      <c r="K3807" t="s">
        <v>307</v>
      </c>
      <c r="L3807" s="26">
        <v>35140600</v>
      </c>
      <c r="M3807">
        <v>128</v>
      </c>
    </row>
    <row r="3808" spans="1:13" x14ac:dyDescent="0.25">
      <c r="A3808" t="s">
        <v>211</v>
      </c>
      <c r="B3808" s="25">
        <v>45582</v>
      </c>
      <c r="C3808" t="s">
        <v>257</v>
      </c>
      <c r="D3808" t="s">
        <v>32</v>
      </c>
      <c r="E3808" t="s">
        <v>27</v>
      </c>
      <c r="F3808" t="s">
        <v>258</v>
      </c>
      <c r="G3808" s="30">
        <v>6.8</v>
      </c>
      <c r="H3808" t="s">
        <v>318</v>
      </c>
      <c r="J3808" t="s">
        <v>15</v>
      </c>
      <c r="K3808" t="s">
        <v>307</v>
      </c>
      <c r="L3808" s="26">
        <v>12065200</v>
      </c>
      <c r="M3808">
        <v>93</v>
      </c>
    </row>
    <row r="3809" spans="1:13" x14ac:dyDescent="0.25">
      <c r="A3809" t="s">
        <v>66</v>
      </c>
      <c r="B3809" s="25">
        <v>45335</v>
      </c>
      <c r="C3809" t="s">
        <v>257</v>
      </c>
      <c r="D3809" t="s">
        <v>32</v>
      </c>
      <c r="E3809" t="s">
        <v>27</v>
      </c>
      <c r="G3809" s="30">
        <v>6.8</v>
      </c>
      <c r="H3809" t="s">
        <v>318</v>
      </c>
      <c r="J3809" t="s">
        <v>15</v>
      </c>
      <c r="K3809" t="s">
        <v>307</v>
      </c>
      <c r="L3809" s="26">
        <v>2506500</v>
      </c>
      <c r="M3809">
        <v>125</v>
      </c>
    </row>
    <row r="3810" spans="1:13" x14ac:dyDescent="0.25">
      <c r="A3810" t="s">
        <v>50</v>
      </c>
      <c r="B3810" s="25">
        <v>45408</v>
      </c>
      <c r="C3810" t="s">
        <v>257</v>
      </c>
      <c r="D3810" t="s">
        <v>32</v>
      </c>
      <c r="E3810" t="s">
        <v>27</v>
      </c>
      <c r="G3810" s="30">
        <v>6.8</v>
      </c>
      <c r="H3810" t="s">
        <v>318</v>
      </c>
      <c r="J3810" t="s">
        <v>15</v>
      </c>
      <c r="K3810" t="s">
        <v>307</v>
      </c>
      <c r="L3810" s="26">
        <v>1485000</v>
      </c>
      <c r="M3810">
        <v>151</v>
      </c>
    </row>
    <row r="3811" spans="1:13" x14ac:dyDescent="0.25">
      <c r="A3811" t="s">
        <v>86</v>
      </c>
      <c r="B3811" s="25">
        <v>45251</v>
      </c>
      <c r="C3811" t="s">
        <v>257</v>
      </c>
      <c r="D3811" t="s">
        <v>32</v>
      </c>
      <c r="E3811" t="s">
        <v>27</v>
      </c>
      <c r="G3811" s="30">
        <v>6.8</v>
      </c>
      <c r="H3811" t="s">
        <v>318</v>
      </c>
      <c r="J3811" t="s">
        <v>15</v>
      </c>
      <c r="K3811" t="s">
        <v>307</v>
      </c>
      <c r="L3811" s="26">
        <v>855750</v>
      </c>
      <c r="M3811">
        <v>21</v>
      </c>
    </row>
    <row r="3812" spans="1:13" x14ac:dyDescent="0.25">
      <c r="A3812" t="s">
        <v>60</v>
      </c>
      <c r="B3812" s="25">
        <v>45380</v>
      </c>
      <c r="C3812" t="s">
        <v>257</v>
      </c>
      <c r="D3812" t="s">
        <v>32</v>
      </c>
      <c r="E3812" t="s">
        <v>27</v>
      </c>
      <c r="F3812" t="s">
        <v>258</v>
      </c>
      <c r="G3812" s="30">
        <v>6.8</v>
      </c>
      <c r="H3812" t="s">
        <v>318</v>
      </c>
      <c r="J3812" t="s">
        <v>15</v>
      </c>
      <c r="K3812" t="s">
        <v>307</v>
      </c>
      <c r="L3812" s="26">
        <v>10793125</v>
      </c>
      <c r="M3812">
        <v>182</v>
      </c>
    </row>
    <row r="3813" spans="1:13" x14ac:dyDescent="0.25">
      <c r="A3813" t="s">
        <v>77</v>
      </c>
      <c r="B3813" s="25">
        <v>45267</v>
      </c>
      <c r="C3813" t="s">
        <v>257</v>
      </c>
      <c r="D3813" t="s">
        <v>32</v>
      </c>
      <c r="E3813" t="s">
        <v>27</v>
      </c>
      <c r="F3813" t="s">
        <v>258</v>
      </c>
      <c r="G3813" s="30">
        <v>6.8</v>
      </c>
      <c r="H3813" t="s">
        <v>318</v>
      </c>
      <c r="J3813" t="s">
        <v>15</v>
      </c>
      <c r="K3813" t="s">
        <v>307</v>
      </c>
      <c r="L3813" s="26">
        <v>316400</v>
      </c>
      <c r="M3813">
        <v>7</v>
      </c>
    </row>
    <row r="3814" spans="1:13" x14ac:dyDescent="0.25">
      <c r="A3814" t="s">
        <v>83</v>
      </c>
      <c r="B3814" s="25">
        <v>45252</v>
      </c>
      <c r="C3814" t="s">
        <v>257</v>
      </c>
      <c r="D3814" t="s">
        <v>32</v>
      </c>
      <c r="E3814" t="s">
        <v>27</v>
      </c>
      <c r="G3814" s="30">
        <v>6.8</v>
      </c>
      <c r="H3814" t="s">
        <v>318</v>
      </c>
      <c r="J3814" t="s">
        <v>15</v>
      </c>
      <c r="K3814" t="s">
        <v>307</v>
      </c>
      <c r="L3814" s="26">
        <v>6068700</v>
      </c>
      <c r="M3814">
        <v>85</v>
      </c>
    </row>
    <row r="3815" spans="1:13" x14ac:dyDescent="0.25">
      <c r="A3815" t="s">
        <v>30</v>
      </c>
      <c r="B3815" s="25">
        <v>45447</v>
      </c>
      <c r="C3815" t="s">
        <v>257</v>
      </c>
      <c r="D3815" t="s">
        <v>32</v>
      </c>
      <c r="E3815" t="s">
        <v>27</v>
      </c>
      <c r="F3815" t="s">
        <v>258</v>
      </c>
      <c r="G3815" s="30">
        <v>6.8</v>
      </c>
      <c r="H3815" t="s">
        <v>318</v>
      </c>
      <c r="J3815" t="s">
        <v>15</v>
      </c>
      <c r="K3815" t="s">
        <v>307</v>
      </c>
      <c r="L3815" s="26">
        <v>2926800</v>
      </c>
      <c r="M3815">
        <v>58</v>
      </c>
    </row>
    <row r="3816" spans="1:13" x14ac:dyDescent="0.25">
      <c r="A3816" t="s">
        <v>74</v>
      </c>
      <c r="B3816" s="25">
        <v>45275</v>
      </c>
      <c r="C3816" t="s">
        <v>257</v>
      </c>
      <c r="D3816" t="s">
        <v>32</v>
      </c>
      <c r="E3816" t="s">
        <v>27</v>
      </c>
      <c r="G3816" s="30">
        <v>6.8</v>
      </c>
      <c r="H3816" t="s">
        <v>318</v>
      </c>
      <c r="J3816" t="s">
        <v>15</v>
      </c>
      <c r="K3816" t="s">
        <v>307</v>
      </c>
      <c r="L3816" s="26">
        <v>1986050</v>
      </c>
      <c r="M3816">
        <v>81</v>
      </c>
    </row>
    <row r="3817" spans="1:13" x14ac:dyDescent="0.25">
      <c r="A3817" t="s">
        <v>169</v>
      </c>
      <c r="B3817" s="25">
        <v>45490</v>
      </c>
      <c r="C3817" t="s">
        <v>257</v>
      </c>
      <c r="D3817" t="s">
        <v>32</v>
      </c>
      <c r="E3817" t="s">
        <v>27</v>
      </c>
      <c r="F3817" t="s">
        <v>258</v>
      </c>
      <c r="G3817" s="30">
        <v>6.8</v>
      </c>
      <c r="H3817" t="s">
        <v>318</v>
      </c>
      <c r="J3817" t="s">
        <v>15</v>
      </c>
      <c r="K3817" t="s">
        <v>307</v>
      </c>
      <c r="L3817" s="26">
        <v>14739450</v>
      </c>
      <c r="M3817">
        <v>2</v>
      </c>
    </row>
    <row r="3818" spans="1:13" x14ac:dyDescent="0.25">
      <c r="A3818" t="s">
        <v>104</v>
      </c>
      <c r="B3818" s="25">
        <v>45041</v>
      </c>
      <c r="C3818" t="s">
        <v>257</v>
      </c>
      <c r="D3818" t="s">
        <v>32</v>
      </c>
      <c r="E3818" t="s">
        <v>27</v>
      </c>
      <c r="F3818" t="s">
        <v>258</v>
      </c>
      <c r="G3818" s="30">
        <v>6.8</v>
      </c>
      <c r="H3818" t="s">
        <v>318</v>
      </c>
      <c r="J3818" t="s">
        <v>15</v>
      </c>
      <c r="K3818" t="s">
        <v>307</v>
      </c>
      <c r="L3818" s="26">
        <v>165568.79999999999</v>
      </c>
      <c r="M3818">
        <v>4</v>
      </c>
    </row>
    <row r="3819" spans="1:13" x14ac:dyDescent="0.25">
      <c r="A3819" t="s">
        <v>63</v>
      </c>
      <c r="B3819" s="25">
        <v>45344</v>
      </c>
      <c r="C3819" t="s">
        <v>257</v>
      </c>
      <c r="D3819" t="s">
        <v>32</v>
      </c>
      <c r="E3819" t="s">
        <v>27</v>
      </c>
      <c r="F3819" t="s">
        <v>258</v>
      </c>
      <c r="G3819" s="30">
        <v>6.8</v>
      </c>
      <c r="H3819" t="s">
        <v>318</v>
      </c>
      <c r="J3819" t="s">
        <v>15</v>
      </c>
      <c r="K3819" t="s">
        <v>307</v>
      </c>
      <c r="L3819" s="26">
        <v>6316550</v>
      </c>
      <c r="M3819">
        <v>27</v>
      </c>
    </row>
    <row r="3820" spans="1:13" x14ac:dyDescent="0.25">
      <c r="A3820" t="s">
        <v>104</v>
      </c>
      <c r="B3820" s="25">
        <v>45041</v>
      </c>
      <c r="C3820" t="s">
        <v>257</v>
      </c>
      <c r="D3820" t="s">
        <v>32</v>
      </c>
      <c r="E3820" t="s">
        <v>27</v>
      </c>
      <c r="G3820" s="30">
        <v>6.8</v>
      </c>
      <c r="H3820" t="s">
        <v>318</v>
      </c>
      <c r="J3820" t="s">
        <v>15</v>
      </c>
      <c r="K3820" t="s">
        <v>307</v>
      </c>
      <c r="L3820" s="26">
        <v>23244</v>
      </c>
      <c r="M3820">
        <v>2</v>
      </c>
    </row>
    <row r="3821" spans="1:13" x14ac:dyDescent="0.25">
      <c r="A3821" t="s">
        <v>54</v>
      </c>
      <c r="B3821" s="25">
        <v>45212</v>
      </c>
      <c r="C3821" t="s">
        <v>257</v>
      </c>
      <c r="D3821" t="s">
        <v>32</v>
      </c>
      <c r="E3821" t="s">
        <v>27</v>
      </c>
      <c r="F3821" t="s">
        <v>258</v>
      </c>
      <c r="G3821" s="30">
        <v>6.8</v>
      </c>
      <c r="H3821" t="s">
        <v>318</v>
      </c>
      <c r="J3821" t="s">
        <v>15</v>
      </c>
      <c r="K3821" t="s">
        <v>307</v>
      </c>
      <c r="L3821" s="26">
        <v>9015309</v>
      </c>
      <c r="M3821">
        <v>241</v>
      </c>
    </row>
    <row r="3822" spans="1:13" x14ac:dyDescent="0.25">
      <c r="A3822" t="s">
        <v>54</v>
      </c>
      <c r="B3822" s="25">
        <v>45212</v>
      </c>
      <c r="C3822" t="s">
        <v>257</v>
      </c>
      <c r="D3822" t="s">
        <v>32</v>
      </c>
      <c r="E3822" t="s">
        <v>27</v>
      </c>
      <c r="G3822" s="30">
        <v>6.8</v>
      </c>
      <c r="H3822" t="s">
        <v>318</v>
      </c>
      <c r="J3822" t="s">
        <v>15</v>
      </c>
      <c r="K3822" t="s">
        <v>307</v>
      </c>
      <c r="L3822" s="26">
        <v>965034</v>
      </c>
      <c r="M3822">
        <v>143</v>
      </c>
    </row>
    <row r="3823" spans="1:13" x14ac:dyDescent="0.25">
      <c r="A3823" t="s">
        <v>72</v>
      </c>
      <c r="B3823" s="25">
        <v>45288</v>
      </c>
      <c r="C3823" t="s">
        <v>257</v>
      </c>
      <c r="D3823" t="s">
        <v>32</v>
      </c>
      <c r="E3823" t="s">
        <v>27</v>
      </c>
      <c r="G3823" s="30">
        <v>6.8</v>
      </c>
      <c r="H3823" t="s">
        <v>318</v>
      </c>
      <c r="J3823" t="s">
        <v>15</v>
      </c>
      <c r="K3823" t="s">
        <v>307</v>
      </c>
      <c r="L3823" s="26">
        <v>40250</v>
      </c>
      <c r="M3823">
        <v>3</v>
      </c>
    </row>
    <row r="3824" spans="1:13" x14ac:dyDescent="0.25">
      <c r="A3824" t="s">
        <v>89</v>
      </c>
      <c r="B3824" s="25">
        <v>45232</v>
      </c>
      <c r="C3824" t="s">
        <v>257</v>
      </c>
      <c r="D3824" t="s">
        <v>32</v>
      </c>
      <c r="E3824" t="s">
        <v>27</v>
      </c>
      <c r="F3824" t="s">
        <v>258</v>
      </c>
      <c r="G3824" s="30">
        <v>6.8</v>
      </c>
      <c r="H3824" t="s">
        <v>318</v>
      </c>
      <c r="J3824" t="s">
        <v>15</v>
      </c>
      <c r="K3824" t="s">
        <v>307</v>
      </c>
      <c r="L3824" s="26">
        <v>24227100</v>
      </c>
      <c r="M3824">
        <v>90</v>
      </c>
    </row>
    <row r="3825" spans="1:13" x14ac:dyDescent="0.25">
      <c r="A3825" t="s">
        <v>164</v>
      </c>
      <c r="B3825" s="25">
        <v>45478</v>
      </c>
      <c r="C3825" t="s">
        <v>257</v>
      </c>
      <c r="D3825" t="s">
        <v>32</v>
      </c>
      <c r="E3825" t="s">
        <v>27</v>
      </c>
      <c r="G3825" s="30">
        <v>6.8</v>
      </c>
      <c r="H3825" t="s">
        <v>318</v>
      </c>
      <c r="J3825" t="s">
        <v>15</v>
      </c>
      <c r="K3825" t="s">
        <v>307</v>
      </c>
      <c r="L3825" s="26">
        <v>1006400</v>
      </c>
      <c r="M3825">
        <v>75</v>
      </c>
    </row>
    <row r="3826" spans="1:13" x14ac:dyDescent="0.25">
      <c r="A3826" t="s">
        <v>172</v>
      </c>
      <c r="B3826" s="25">
        <v>45485</v>
      </c>
      <c r="C3826" t="s">
        <v>257</v>
      </c>
      <c r="D3826" t="s">
        <v>32</v>
      </c>
      <c r="E3826" t="s">
        <v>27</v>
      </c>
      <c r="F3826" t="s">
        <v>258</v>
      </c>
      <c r="G3826" s="30">
        <v>6.9</v>
      </c>
      <c r="H3826" t="s">
        <v>318</v>
      </c>
      <c r="I3826">
        <v>6.9</v>
      </c>
      <c r="J3826" t="s">
        <v>228</v>
      </c>
      <c r="K3826" t="s">
        <v>314</v>
      </c>
      <c r="L3826" s="26">
        <v>210800</v>
      </c>
      <c r="M3826">
        <v>1</v>
      </c>
    </row>
    <row r="3827" spans="1:13" x14ac:dyDescent="0.25">
      <c r="A3827" t="s">
        <v>164</v>
      </c>
      <c r="B3827" s="25">
        <v>45478</v>
      </c>
      <c r="C3827" t="s">
        <v>257</v>
      </c>
      <c r="D3827" t="s">
        <v>32</v>
      </c>
      <c r="E3827" t="s">
        <v>27</v>
      </c>
      <c r="F3827" t="s">
        <v>258</v>
      </c>
      <c r="G3827" s="30">
        <v>6.9</v>
      </c>
      <c r="H3827" t="s">
        <v>318</v>
      </c>
      <c r="I3827">
        <v>6.9</v>
      </c>
      <c r="J3827" t="s">
        <v>228</v>
      </c>
      <c r="K3827" t="s">
        <v>314</v>
      </c>
      <c r="L3827" s="26">
        <v>1439000</v>
      </c>
      <c r="M3827">
        <v>1</v>
      </c>
    </row>
    <row r="3828" spans="1:13" x14ac:dyDescent="0.25">
      <c r="A3828" t="s">
        <v>72</v>
      </c>
      <c r="B3828" s="25">
        <v>45288</v>
      </c>
      <c r="C3828" t="s">
        <v>257</v>
      </c>
      <c r="D3828" t="s">
        <v>32</v>
      </c>
      <c r="E3828" t="s">
        <v>27</v>
      </c>
      <c r="G3828" s="30">
        <v>6.9</v>
      </c>
      <c r="H3828" t="s">
        <v>318</v>
      </c>
      <c r="J3828" t="s">
        <v>15</v>
      </c>
      <c r="K3828" t="s">
        <v>307</v>
      </c>
      <c r="L3828" s="26">
        <v>327000</v>
      </c>
      <c r="M3828">
        <v>10</v>
      </c>
    </row>
    <row r="3829" spans="1:13" x14ac:dyDescent="0.25">
      <c r="A3829" t="s">
        <v>66</v>
      </c>
      <c r="B3829" s="25">
        <v>45335</v>
      </c>
      <c r="C3829" t="s">
        <v>257</v>
      </c>
      <c r="D3829" t="s">
        <v>32</v>
      </c>
      <c r="E3829" t="s">
        <v>27</v>
      </c>
      <c r="F3829" t="s">
        <v>258</v>
      </c>
      <c r="G3829" s="30">
        <v>6.9</v>
      </c>
      <c r="H3829" t="s">
        <v>318</v>
      </c>
      <c r="J3829" t="s">
        <v>15</v>
      </c>
      <c r="K3829" t="s">
        <v>307</v>
      </c>
      <c r="L3829" s="26">
        <v>36279000</v>
      </c>
      <c r="M3829">
        <v>217</v>
      </c>
    </row>
    <row r="3830" spans="1:13" x14ac:dyDescent="0.25">
      <c r="A3830" t="s">
        <v>50</v>
      </c>
      <c r="B3830" s="25">
        <v>45408</v>
      </c>
      <c r="C3830" t="s">
        <v>257</v>
      </c>
      <c r="D3830" t="s">
        <v>32</v>
      </c>
      <c r="E3830" t="s">
        <v>27</v>
      </c>
      <c r="F3830" t="s">
        <v>258</v>
      </c>
      <c r="G3830" s="30">
        <v>6.9</v>
      </c>
      <c r="H3830" t="s">
        <v>318</v>
      </c>
      <c r="J3830" t="s">
        <v>15</v>
      </c>
      <c r="K3830" t="s">
        <v>307</v>
      </c>
      <c r="L3830" s="26">
        <v>24195000</v>
      </c>
      <c r="M3830">
        <v>264</v>
      </c>
    </row>
    <row r="3831" spans="1:13" x14ac:dyDescent="0.25">
      <c r="A3831" t="s">
        <v>63</v>
      </c>
      <c r="B3831" s="25">
        <v>45344</v>
      </c>
      <c r="C3831" t="s">
        <v>257</v>
      </c>
      <c r="D3831" t="s">
        <v>32</v>
      </c>
      <c r="E3831" t="s">
        <v>27</v>
      </c>
      <c r="F3831" t="s">
        <v>258</v>
      </c>
      <c r="G3831" s="30">
        <v>6.9</v>
      </c>
      <c r="H3831" t="s">
        <v>318</v>
      </c>
      <c r="J3831" t="s">
        <v>15</v>
      </c>
      <c r="K3831" t="s">
        <v>307</v>
      </c>
      <c r="L3831" s="26">
        <v>3919700</v>
      </c>
      <c r="M3831">
        <v>26</v>
      </c>
    </row>
    <row r="3832" spans="1:13" x14ac:dyDescent="0.25">
      <c r="A3832" t="s">
        <v>72</v>
      </c>
      <c r="B3832" s="25">
        <v>45288</v>
      </c>
      <c r="C3832" t="s">
        <v>257</v>
      </c>
      <c r="D3832" t="s">
        <v>32</v>
      </c>
      <c r="E3832" t="s">
        <v>27</v>
      </c>
      <c r="F3832" t="s">
        <v>258</v>
      </c>
      <c r="G3832" s="30">
        <v>6.9</v>
      </c>
      <c r="H3832" t="s">
        <v>318</v>
      </c>
      <c r="J3832" t="s">
        <v>15</v>
      </c>
      <c r="K3832" t="s">
        <v>307</v>
      </c>
      <c r="L3832" s="26">
        <v>94000</v>
      </c>
      <c r="M3832">
        <v>4</v>
      </c>
    </row>
    <row r="3833" spans="1:13" x14ac:dyDescent="0.25">
      <c r="A3833" t="s">
        <v>77</v>
      </c>
      <c r="B3833" s="25">
        <v>45267</v>
      </c>
      <c r="C3833" t="s">
        <v>257</v>
      </c>
      <c r="D3833" t="s">
        <v>32</v>
      </c>
      <c r="E3833" t="s">
        <v>27</v>
      </c>
      <c r="G3833" s="30">
        <v>6.9</v>
      </c>
      <c r="H3833" t="s">
        <v>318</v>
      </c>
      <c r="J3833" t="s">
        <v>15</v>
      </c>
      <c r="K3833" t="s">
        <v>307</v>
      </c>
      <c r="L3833" s="26">
        <v>182000</v>
      </c>
      <c r="M3833">
        <v>10</v>
      </c>
    </row>
    <row r="3834" spans="1:13" x14ac:dyDescent="0.25">
      <c r="A3834" t="s">
        <v>89</v>
      </c>
      <c r="B3834" s="25">
        <v>45232</v>
      </c>
      <c r="C3834" t="s">
        <v>257</v>
      </c>
      <c r="D3834" t="s">
        <v>32</v>
      </c>
      <c r="E3834" t="s">
        <v>27</v>
      </c>
      <c r="F3834" t="s">
        <v>258</v>
      </c>
      <c r="G3834" s="30">
        <v>6.9</v>
      </c>
      <c r="H3834" t="s">
        <v>318</v>
      </c>
      <c r="J3834" t="s">
        <v>15</v>
      </c>
      <c r="K3834" t="s">
        <v>307</v>
      </c>
      <c r="L3834" s="26">
        <v>24570675</v>
      </c>
      <c r="M3834">
        <v>131</v>
      </c>
    </row>
    <row r="3835" spans="1:13" x14ac:dyDescent="0.25">
      <c r="A3835" t="s">
        <v>66</v>
      </c>
      <c r="B3835" s="25">
        <v>45335</v>
      </c>
      <c r="C3835" t="s">
        <v>257</v>
      </c>
      <c r="D3835" t="s">
        <v>32</v>
      </c>
      <c r="E3835" t="s">
        <v>27</v>
      </c>
      <c r="G3835" s="30">
        <v>6.9</v>
      </c>
      <c r="H3835" t="s">
        <v>318</v>
      </c>
      <c r="J3835" t="s">
        <v>15</v>
      </c>
      <c r="K3835" t="s">
        <v>307</v>
      </c>
      <c r="L3835" s="26">
        <v>1224000</v>
      </c>
      <c r="M3835">
        <v>120</v>
      </c>
    </row>
    <row r="3836" spans="1:13" x14ac:dyDescent="0.25">
      <c r="A3836" t="s">
        <v>63</v>
      </c>
      <c r="B3836" s="25">
        <v>45344</v>
      </c>
      <c r="C3836" t="s">
        <v>257</v>
      </c>
      <c r="D3836" t="s">
        <v>32</v>
      </c>
      <c r="E3836" t="s">
        <v>27</v>
      </c>
      <c r="G3836" s="30">
        <v>6.9</v>
      </c>
      <c r="H3836" t="s">
        <v>318</v>
      </c>
      <c r="J3836" t="s">
        <v>15</v>
      </c>
      <c r="K3836" t="s">
        <v>307</v>
      </c>
      <c r="L3836" s="26">
        <v>327750</v>
      </c>
      <c r="M3836">
        <v>16</v>
      </c>
    </row>
    <row r="3837" spans="1:13" x14ac:dyDescent="0.25">
      <c r="A3837" t="s">
        <v>104</v>
      </c>
      <c r="B3837" s="25">
        <v>45041</v>
      </c>
      <c r="C3837" t="s">
        <v>257</v>
      </c>
      <c r="D3837" t="s">
        <v>32</v>
      </c>
      <c r="E3837" t="s">
        <v>27</v>
      </c>
      <c r="F3837" t="s">
        <v>258</v>
      </c>
      <c r="G3837" s="30">
        <v>6.9</v>
      </c>
      <c r="H3837" t="s">
        <v>318</v>
      </c>
      <c r="J3837" t="s">
        <v>15</v>
      </c>
      <c r="K3837" t="s">
        <v>307</v>
      </c>
      <c r="L3837" s="26">
        <v>261048</v>
      </c>
      <c r="M3837">
        <v>2</v>
      </c>
    </row>
    <row r="3838" spans="1:13" x14ac:dyDescent="0.25">
      <c r="A3838" t="s">
        <v>57</v>
      </c>
      <c r="B3838" s="25">
        <v>45394</v>
      </c>
      <c r="C3838" t="s">
        <v>257</v>
      </c>
      <c r="D3838" t="s">
        <v>32</v>
      </c>
      <c r="E3838" t="s">
        <v>27</v>
      </c>
      <c r="F3838" t="s">
        <v>258</v>
      </c>
      <c r="G3838" s="30">
        <v>6.9</v>
      </c>
      <c r="H3838" t="s">
        <v>318</v>
      </c>
      <c r="J3838" t="s">
        <v>15</v>
      </c>
      <c r="K3838" t="s">
        <v>307</v>
      </c>
      <c r="L3838" s="26">
        <v>5456700</v>
      </c>
      <c r="M3838">
        <v>91</v>
      </c>
    </row>
    <row r="3839" spans="1:13" x14ac:dyDescent="0.25">
      <c r="A3839" t="s">
        <v>104</v>
      </c>
      <c r="B3839" s="25">
        <v>45041</v>
      </c>
      <c r="C3839" t="s">
        <v>257</v>
      </c>
      <c r="D3839" t="s">
        <v>32</v>
      </c>
      <c r="E3839" t="s">
        <v>27</v>
      </c>
      <c r="G3839" s="30">
        <v>6.9</v>
      </c>
      <c r="H3839" t="s">
        <v>318</v>
      </c>
      <c r="J3839" t="s">
        <v>15</v>
      </c>
      <c r="K3839" t="s">
        <v>307</v>
      </c>
      <c r="L3839" s="26">
        <v>150192</v>
      </c>
      <c r="M3839">
        <v>4</v>
      </c>
    </row>
    <row r="3840" spans="1:13" x14ac:dyDescent="0.25">
      <c r="A3840" t="s">
        <v>57</v>
      </c>
      <c r="B3840" s="25">
        <v>45394</v>
      </c>
      <c r="C3840" t="s">
        <v>257</v>
      </c>
      <c r="D3840" t="s">
        <v>32</v>
      </c>
      <c r="E3840" t="s">
        <v>27</v>
      </c>
      <c r="G3840" s="30">
        <v>6.9</v>
      </c>
      <c r="H3840" t="s">
        <v>318</v>
      </c>
      <c r="J3840" t="s">
        <v>15</v>
      </c>
      <c r="K3840" t="s">
        <v>307</v>
      </c>
      <c r="L3840" s="26">
        <v>777850</v>
      </c>
      <c r="M3840">
        <v>57</v>
      </c>
    </row>
    <row r="3841" spans="1:13" x14ac:dyDescent="0.25">
      <c r="A3841" t="s">
        <v>60</v>
      </c>
      <c r="B3841" s="25">
        <v>45380</v>
      </c>
      <c r="C3841" t="s">
        <v>257</v>
      </c>
      <c r="D3841" t="s">
        <v>32</v>
      </c>
      <c r="E3841" t="s">
        <v>27</v>
      </c>
      <c r="F3841" t="s">
        <v>258</v>
      </c>
      <c r="G3841" s="30">
        <v>6.9</v>
      </c>
      <c r="H3841" t="s">
        <v>318</v>
      </c>
      <c r="J3841" t="s">
        <v>15</v>
      </c>
      <c r="K3841" t="s">
        <v>307</v>
      </c>
      <c r="L3841" s="26">
        <v>14184625</v>
      </c>
      <c r="M3841">
        <v>234</v>
      </c>
    </row>
    <row r="3842" spans="1:13" x14ac:dyDescent="0.25">
      <c r="A3842" t="s">
        <v>164</v>
      </c>
      <c r="B3842" s="25">
        <v>45478</v>
      </c>
      <c r="C3842" t="s">
        <v>257</v>
      </c>
      <c r="D3842" t="s">
        <v>32</v>
      </c>
      <c r="E3842" t="s">
        <v>27</v>
      </c>
      <c r="G3842" s="30">
        <v>6.9</v>
      </c>
      <c r="H3842" t="s">
        <v>318</v>
      </c>
      <c r="J3842" t="s">
        <v>15</v>
      </c>
      <c r="K3842" t="s">
        <v>307</v>
      </c>
      <c r="L3842" s="26">
        <v>393600</v>
      </c>
      <c r="M3842">
        <v>68</v>
      </c>
    </row>
    <row r="3843" spans="1:13" x14ac:dyDescent="0.25">
      <c r="A3843" t="s">
        <v>83</v>
      </c>
      <c r="B3843" s="25">
        <v>45252</v>
      </c>
      <c r="C3843" t="s">
        <v>257</v>
      </c>
      <c r="D3843" t="s">
        <v>32</v>
      </c>
      <c r="E3843" t="s">
        <v>27</v>
      </c>
      <c r="G3843" s="30">
        <v>6.9</v>
      </c>
      <c r="H3843" t="s">
        <v>318</v>
      </c>
      <c r="J3843" t="s">
        <v>15</v>
      </c>
      <c r="K3843" t="s">
        <v>307</v>
      </c>
      <c r="L3843" s="26">
        <v>2791250</v>
      </c>
      <c r="M3843">
        <v>78</v>
      </c>
    </row>
    <row r="3844" spans="1:13" x14ac:dyDescent="0.25">
      <c r="A3844" t="s">
        <v>205</v>
      </c>
      <c r="B3844" s="25">
        <v>45566</v>
      </c>
      <c r="C3844" t="s">
        <v>257</v>
      </c>
      <c r="D3844" t="s">
        <v>32</v>
      </c>
      <c r="E3844" t="s">
        <v>27</v>
      </c>
      <c r="F3844" t="s">
        <v>258</v>
      </c>
      <c r="G3844" s="30">
        <v>6.9</v>
      </c>
      <c r="H3844" t="s">
        <v>318</v>
      </c>
      <c r="J3844" t="s">
        <v>15</v>
      </c>
      <c r="K3844" t="s">
        <v>307</v>
      </c>
      <c r="L3844" s="26">
        <v>4100485</v>
      </c>
      <c r="M3844">
        <v>58</v>
      </c>
    </row>
    <row r="3845" spans="1:13" x14ac:dyDescent="0.25">
      <c r="A3845" t="s">
        <v>172</v>
      </c>
      <c r="B3845" s="25">
        <v>45485</v>
      </c>
      <c r="C3845" t="s">
        <v>257</v>
      </c>
      <c r="D3845" t="s">
        <v>32</v>
      </c>
      <c r="E3845" t="s">
        <v>27</v>
      </c>
      <c r="G3845" s="30">
        <v>6.9</v>
      </c>
      <c r="H3845" t="s">
        <v>318</v>
      </c>
      <c r="J3845" t="s">
        <v>15</v>
      </c>
      <c r="K3845" t="s">
        <v>307</v>
      </c>
      <c r="L3845" s="26">
        <v>117200</v>
      </c>
      <c r="M3845">
        <v>16</v>
      </c>
    </row>
    <row r="3846" spans="1:13" x14ac:dyDescent="0.25">
      <c r="A3846" t="s">
        <v>209</v>
      </c>
      <c r="B3846" s="25">
        <v>45572</v>
      </c>
      <c r="C3846" t="s">
        <v>257</v>
      </c>
      <c r="D3846" t="s">
        <v>32</v>
      </c>
      <c r="E3846" t="s">
        <v>27</v>
      </c>
      <c r="G3846" s="30">
        <v>6.9</v>
      </c>
      <c r="H3846" t="s">
        <v>318</v>
      </c>
      <c r="J3846" t="s">
        <v>15</v>
      </c>
      <c r="K3846" t="s">
        <v>307</v>
      </c>
      <c r="L3846" s="26">
        <v>21000</v>
      </c>
      <c r="M3846">
        <v>2</v>
      </c>
    </row>
    <row r="3847" spans="1:13" x14ac:dyDescent="0.25">
      <c r="A3847" t="s">
        <v>69</v>
      </c>
      <c r="B3847" s="25">
        <v>45328</v>
      </c>
      <c r="C3847" t="s">
        <v>257</v>
      </c>
      <c r="D3847" t="s">
        <v>32</v>
      </c>
      <c r="E3847" t="s">
        <v>27</v>
      </c>
      <c r="F3847" t="s">
        <v>258</v>
      </c>
      <c r="G3847" s="30">
        <v>6.9</v>
      </c>
      <c r="H3847" t="s">
        <v>318</v>
      </c>
      <c r="J3847" t="s">
        <v>15</v>
      </c>
      <c r="K3847" t="s">
        <v>307</v>
      </c>
      <c r="L3847" s="26">
        <v>11683055</v>
      </c>
      <c r="M3847">
        <v>62</v>
      </c>
    </row>
    <row r="3848" spans="1:13" x14ac:dyDescent="0.25">
      <c r="A3848" t="s">
        <v>205</v>
      </c>
      <c r="B3848" s="25">
        <v>45566</v>
      </c>
      <c r="C3848" t="s">
        <v>257</v>
      </c>
      <c r="D3848" t="s">
        <v>32</v>
      </c>
      <c r="E3848" t="s">
        <v>27</v>
      </c>
      <c r="G3848" s="30">
        <v>6.9</v>
      </c>
      <c r="H3848" t="s">
        <v>318</v>
      </c>
      <c r="J3848" t="s">
        <v>15</v>
      </c>
      <c r="K3848" t="s">
        <v>307</v>
      </c>
      <c r="L3848" s="26">
        <v>127680</v>
      </c>
      <c r="M3848">
        <v>31</v>
      </c>
    </row>
    <row r="3849" spans="1:13" x14ac:dyDescent="0.25">
      <c r="A3849" t="s">
        <v>89</v>
      </c>
      <c r="B3849" s="25">
        <v>45232</v>
      </c>
      <c r="C3849" t="s">
        <v>257</v>
      </c>
      <c r="D3849" t="s">
        <v>32</v>
      </c>
      <c r="E3849" t="s">
        <v>27</v>
      </c>
      <c r="G3849" s="30">
        <v>6.9</v>
      </c>
      <c r="H3849" t="s">
        <v>318</v>
      </c>
      <c r="J3849" t="s">
        <v>15</v>
      </c>
      <c r="K3849" t="s">
        <v>307</v>
      </c>
      <c r="L3849" s="26">
        <v>773550</v>
      </c>
      <c r="M3849">
        <v>64</v>
      </c>
    </row>
    <row r="3850" spans="1:13" x14ac:dyDescent="0.25">
      <c r="A3850" t="s">
        <v>83</v>
      </c>
      <c r="B3850" s="25">
        <v>45468</v>
      </c>
      <c r="C3850" t="s">
        <v>257</v>
      </c>
      <c r="D3850" t="s">
        <v>32</v>
      </c>
      <c r="E3850" t="s">
        <v>27</v>
      </c>
      <c r="F3850" t="s">
        <v>258</v>
      </c>
      <c r="G3850" s="30">
        <v>6.9</v>
      </c>
      <c r="H3850" t="s">
        <v>318</v>
      </c>
      <c r="J3850" t="s">
        <v>15</v>
      </c>
      <c r="K3850" t="s">
        <v>307</v>
      </c>
      <c r="L3850" s="26">
        <v>44971200</v>
      </c>
      <c r="M3850">
        <v>23</v>
      </c>
    </row>
    <row r="3851" spans="1:13" x14ac:dyDescent="0.25">
      <c r="A3851" t="s">
        <v>74</v>
      </c>
      <c r="B3851" s="25">
        <v>45275</v>
      </c>
      <c r="C3851" t="s">
        <v>257</v>
      </c>
      <c r="D3851" t="s">
        <v>32</v>
      </c>
      <c r="E3851" t="s">
        <v>27</v>
      </c>
      <c r="F3851" t="s">
        <v>258</v>
      </c>
      <c r="G3851" s="30">
        <v>6.9</v>
      </c>
      <c r="H3851" t="s">
        <v>318</v>
      </c>
      <c r="J3851" t="s">
        <v>15</v>
      </c>
      <c r="K3851" t="s">
        <v>307</v>
      </c>
      <c r="L3851" s="26">
        <v>16502500</v>
      </c>
      <c r="M3851">
        <v>168</v>
      </c>
    </row>
    <row r="3852" spans="1:13" x14ac:dyDescent="0.25">
      <c r="A3852" t="s">
        <v>54</v>
      </c>
      <c r="B3852" s="25">
        <v>45212</v>
      </c>
      <c r="C3852" t="s">
        <v>257</v>
      </c>
      <c r="D3852" t="s">
        <v>32</v>
      </c>
      <c r="E3852" t="s">
        <v>27</v>
      </c>
      <c r="G3852" s="30">
        <v>6.9</v>
      </c>
      <c r="H3852" t="s">
        <v>318</v>
      </c>
      <c r="J3852" t="s">
        <v>15</v>
      </c>
      <c r="K3852" t="s">
        <v>307</v>
      </c>
      <c r="L3852" s="26">
        <v>896103</v>
      </c>
      <c r="M3852">
        <v>163</v>
      </c>
    </row>
    <row r="3853" spans="1:13" x14ac:dyDescent="0.25">
      <c r="A3853" t="s">
        <v>54</v>
      </c>
      <c r="B3853" s="25">
        <v>45401</v>
      </c>
      <c r="C3853" t="s">
        <v>257</v>
      </c>
      <c r="D3853" t="s">
        <v>32</v>
      </c>
      <c r="E3853" t="s">
        <v>27</v>
      </c>
      <c r="F3853" t="s">
        <v>258</v>
      </c>
      <c r="G3853" s="30">
        <v>6.9</v>
      </c>
      <c r="H3853" t="s">
        <v>318</v>
      </c>
      <c r="J3853" t="s">
        <v>15</v>
      </c>
      <c r="K3853" t="s">
        <v>307</v>
      </c>
      <c r="L3853" s="26">
        <v>38444850</v>
      </c>
      <c r="M3853">
        <v>111</v>
      </c>
    </row>
    <row r="3854" spans="1:13" x14ac:dyDescent="0.25">
      <c r="A3854" t="s">
        <v>164</v>
      </c>
      <c r="B3854" s="25">
        <v>45478</v>
      </c>
      <c r="C3854" t="s">
        <v>257</v>
      </c>
      <c r="D3854" t="s">
        <v>32</v>
      </c>
      <c r="E3854" t="s">
        <v>27</v>
      </c>
      <c r="F3854" t="s">
        <v>258</v>
      </c>
      <c r="G3854" s="30">
        <v>6.9</v>
      </c>
      <c r="H3854" t="s">
        <v>318</v>
      </c>
      <c r="J3854" t="s">
        <v>15</v>
      </c>
      <c r="K3854" t="s">
        <v>307</v>
      </c>
      <c r="L3854" s="26">
        <v>4802800</v>
      </c>
      <c r="M3854">
        <v>78</v>
      </c>
    </row>
    <row r="3855" spans="1:13" x14ac:dyDescent="0.25">
      <c r="A3855" t="s">
        <v>77</v>
      </c>
      <c r="B3855" s="25">
        <v>45267</v>
      </c>
      <c r="C3855" t="s">
        <v>257</v>
      </c>
      <c r="D3855" t="s">
        <v>32</v>
      </c>
      <c r="E3855" t="s">
        <v>27</v>
      </c>
      <c r="F3855" t="s">
        <v>258</v>
      </c>
      <c r="G3855" s="30">
        <v>6.9</v>
      </c>
      <c r="H3855" t="s">
        <v>318</v>
      </c>
      <c r="J3855" t="s">
        <v>15</v>
      </c>
      <c r="K3855" t="s">
        <v>307</v>
      </c>
      <c r="L3855" s="26">
        <v>1724800</v>
      </c>
      <c r="M3855">
        <v>14</v>
      </c>
    </row>
    <row r="3856" spans="1:13" x14ac:dyDescent="0.25">
      <c r="A3856" t="s">
        <v>92</v>
      </c>
      <c r="B3856" s="25">
        <v>45198</v>
      </c>
      <c r="C3856" t="s">
        <v>257</v>
      </c>
      <c r="D3856" t="s">
        <v>32</v>
      </c>
      <c r="E3856" t="s">
        <v>27</v>
      </c>
      <c r="F3856" t="s">
        <v>258</v>
      </c>
      <c r="G3856" s="30">
        <v>6.9</v>
      </c>
      <c r="H3856" t="s">
        <v>318</v>
      </c>
      <c r="J3856" t="s">
        <v>15</v>
      </c>
      <c r="K3856" t="s">
        <v>307</v>
      </c>
      <c r="L3856" s="26">
        <v>33419779.199999999</v>
      </c>
      <c r="M3856">
        <v>84</v>
      </c>
    </row>
    <row r="3857" spans="1:13" x14ac:dyDescent="0.25">
      <c r="A3857" t="s">
        <v>86</v>
      </c>
      <c r="B3857" s="25">
        <v>45251</v>
      </c>
      <c r="C3857" t="s">
        <v>257</v>
      </c>
      <c r="D3857" t="s">
        <v>32</v>
      </c>
      <c r="E3857" t="s">
        <v>27</v>
      </c>
      <c r="G3857" s="30">
        <v>6.9</v>
      </c>
      <c r="H3857" t="s">
        <v>318</v>
      </c>
      <c r="J3857" t="s">
        <v>15</v>
      </c>
      <c r="K3857" t="s">
        <v>307</v>
      </c>
      <c r="L3857" s="26">
        <v>421250</v>
      </c>
      <c r="M3857">
        <v>26</v>
      </c>
    </row>
    <row r="3858" spans="1:13" x14ac:dyDescent="0.25">
      <c r="A3858" t="s">
        <v>175</v>
      </c>
      <c r="B3858" s="25">
        <v>45503</v>
      </c>
      <c r="C3858" t="s">
        <v>257</v>
      </c>
      <c r="D3858" t="s">
        <v>32</v>
      </c>
      <c r="E3858" t="s">
        <v>27</v>
      </c>
      <c r="F3858" t="s">
        <v>258</v>
      </c>
      <c r="G3858" s="30">
        <v>6.9</v>
      </c>
      <c r="H3858" t="s">
        <v>318</v>
      </c>
      <c r="J3858" t="s">
        <v>15</v>
      </c>
      <c r="K3858" t="s">
        <v>307</v>
      </c>
      <c r="L3858" s="26">
        <v>2619</v>
      </c>
      <c r="M3858">
        <v>3</v>
      </c>
    </row>
    <row r="3859" spans="1:13" x14ac:dyDescent="0.25">
      <c r="A3859" t="s">
        <v>217</v>
      </c>
      <c r="B3859" s="25">
        <v>45595</v>
      </c>
      <c r="C3859" t="s">
        <v>257</v>
      </c>
      <c r="D3859" t="s">
        <v>32</v>
      </c>
      <c r="E3859" t="s">
        <v>27</v>
      </c>
      <c r="G3859" s="30">
        <v>6.9</v>
      </c>
      <c r="H3859" t="s">
        <v>318</v>
      </c>
      <c r="J3859" t="s">
        <v>15</v>
      </c>
      <c r="K3859" t="s">
        <v>307</v>
      </c>
      <c r="L3859" s="26">
        <v>11050</v>
      </c>
      <c r="M3859">
        <v>2</v>
      </c>
    </row>
    <row r="3860" spans="1:13" x14ac:dyDescent="0.25">
      <c r="A3860" t="s">
        <v>217</v>
      </c>
      <c r="B3860" s="25">
        <v>45595</v>
      </c>
      <c r="C3860" t="s">
        <v>257</v>
      </c>
      <c r="D3860" t="s">
        <v>32</v>
      </c>
      <c r="E3860" t="s">
        <v>27</v>
      </c>
      <c r="F3860" t="s">
        <v>258</v>
      </c>
      <c r="G3860" s="30">
        <v>6.9</v>
      </c>
      <c r="H3860" t="s">
        <v>318</v>
      </c>
      <c r="J3860" t="s">
        <v>15</v>
      </c>
      <c r="K3860" t="s">
        <v>307</v>
      </c>
      <c r="L3860" s="26">
        <v>29750</v>
      </c>
      <c r="M3860">
        <v>1</v>
      </c>
    </row>
    <row r="3861" spans="1:13" x14ac:dyDescent="0.25">
      <c r="A3861" t="s">
        <v>86</v>
      </c>
      <c r="B3861" s="25">
        <v>45251</v>
      </c>
      <c r="C3861" t="s">
        <v>257</v>
      </c>
      <c r="D3861" t="s">
        <v>32</v>
      </c>
      <c r="E3861" t="s">
        <v>27</v>
      </c>
      <c r="F3861" t="s">
        <v>258</v>
      </c>
      <c r="G3861" s="30">
        <v>6.9</v>
      </c>
      <c r="H3861" t="s">
        <v>318</v>
      </c>
      <c r="J3861" t="s">
        <v>15</v>
      </c>
      <c r="K3861" t="s">
        <v>307</v>
      </c>
      <c r="L3861" s="26">
        <v>2355000</v>
      </c>
      <c r="M3861">
        <v>19</v>
      </c>
    </row>
    <row r="3862" spans="1:13" x14ac:dyDescent="0.25">
      <c r="A3862" t="s">
        <v>83</v>
      </c>
      <c r="B3862" s="25">
        <v>45252</v>
      </c>
      <c r="C3862" t="s">
        <v>257</v>
      </c>
      <c r="D3862" t="s">
        <v>32</v>
      </c>
      <c r="E3862" t="s">
        <v>27</v>
      </c>
      <c r="F3862" t="s">
        <v>258</v>
      </c>
      <c r="G3862" s="30">
        <v>6.9</v>
      </c>
      <c r="H3862" t="s">
        <v>318</v>
      </c>
      <c r="J3862" t="s">
        <v>15</v>
      </c>
      <c r="K3862" t="s">
        <v>307</v>
      </c>
      <c r="L3862" s="26">
        <v>33575300</v>
      </c>
      <c r="M3862">
        <v>130</v>
      </c>
    </row>
    <row r="3863" spans="1:13" x14ac:dyDescent="0.25">
      <c r="A3863" t="s">
        <v>30</v>
      </c>
      <c r="B3863" s="25">
        <v>45447</v>
      </c>
      <c r="C3863" t="s">
        <v>257</v>
      </c>
      <c r="D3863" t="s">
        <v>32</v>
      </c>
      <c r="E3863" t="s">
        <v>27</v>
      </c>
      <c r="F3863" t="s">
        <v>258</v>
      </c>
      <c r="G3863" s="30">
        <v>6.9</v>
      </c>
      <c r="H3863" t="s">
        <v>318</v>
      </c>
      <c r="J3863" t="s">
        <v>15</v>
      </c>
      <c r="K3863" t="s">
        <v>307</v>
      </c>
      <c r="L3863" s="26">
        <v>23034900</v>
      </c>
      <c r="M3863">
        <v>44</v>
      </c>
    </row>
    <row r="3864" spans="1:13" x14ac:dyDescent="0.25">
      <c r="A3864" t="s">
        <v>74</v>
      </c>
      <c r="B3864" s="25">
        <v>45275</v>
      </c>
      <c r="C3864" t="s">
        <v>257</v>
      </c>
      <c r="D3864" t="s">
        <v>32</v>
      </c>
      <c r="E3864" t="s">
        <v>27</v>
      </c>
      <c r="G3864" s="30">
        <v>6.9</v>
      </c>
      <c r="H3864" t="s">
        <v>318</v>
      </c>
      <c r="J3864" t="s">
        <v>15</v>
      </c>
      <c r="K3864" t="s">
        <v>307</v>
      </c>
      <c r="L3864" s="26">
        <v>10201650</v>
      </c>
      <c r="M3864">
        <v>107</v>
      </c>
    </row>
    <row r="3865" spans="1:13" x14ac:dyDescent="0.25">
      <c r="A3865" t="s">
        <v>209</v>
      </c>
      <c r="B3865" s="25">
        <v>45572</v>
      </c>
      <c r="C3865" t="s">
        <v>257</v>
      </c>
      <c r="D3865" t="s">
        <v>32</v>
      </c>
      <c r="E3865" t="s">
        <v>27</v>
      </c>
      <c r="F3865" t="s">
        <v>258</v>
      </c>
      <c r="G3865" s="30">
        <v>6.9</v>
      </c>
      <c r="H3865" t="s">
        <v>318</v>
      </c>
      <c r="J3865" t="s">
        <v>15</v>
      </c>
      <c r="K3865" t="s">
        <v>307</v>
      </c>
      <c r="L3865" s="26">
        <v>1216000</v>
      </c>
      <c r="M3865">
        <v>4</v>
      </c>
    </row>
    <row r="3866" spans="1:13" x14ac:dyDescent="0.25">
      <c r="A3866" t="s">
        <v>175</v>
      </c>
      <c r="B3866" s="25">
        <v>45503</v>
      </c>
      <c r="C3866" t="s">
        <v>257</v>
      </c>
      <c r="D3866" t="s">
        <v>32</v>
      </c>
      <c r="E3866" t="s">
        <v>27</v>
      </c>
      <c r="G3866" s="30">
        <v>6.9</v>
      </c>
      <c r="H3866" t="s">
        <v>318</v>
      </c>
      <c r="J3866" t="s">
        <v>15</v>
      </c>
      <c r="K3866" t="s">
        <v>307</v>
      </c>
      <c r="L3866" s="26">
        <v>3201</v>
      </c>
      <c r="M3866">
        <v>4</v>
      </c>
    </row>
    <row r="3867" spans="1:13" x14ac:dyDescent="0.25">
      <c r="A3867" t="s">
        <v>92</v>
      </c>
      <c r="B3867" s="25">
        <v>45198</v>
      </c>
      <c r="C3867" t="s">
        <v>257</v>
      </c>
      <c r="D3867" t="s">
        <v>32</v>
      </c>
      <c r="E3867" t="s">
        <v>27</v>
      </c>
      <c r="G3867" s="30">
        <v>6.9</v>
      </c>
      <c r="H3867" t="s">
        <v>318</v>
      </c>
      <c r="J3867" t="s">
        <v>15</v>
      </c>
      <c r="K3867" t="s">
        <v>307</v>
      </c>
      <c r="L3867" s="26">
        <v>2943871.2</v>
      </c>
      <c r="M3867">
        <v>47</v>
      </c>
    </row>
    <row r="3868" spans="1:13" x14ac:dyDescent="0.25">
      <c r="A3868" t="s">
        <v>211</v>
      </c>
      <c r="B3868" s="25">
        <v>45582</v>
      </c>
      <c r="C3868" t="s">
        <v>257</v>
      </c>
      <c r="D3868" t="s">
        <v>32</v>
      </c>
      <c r="E3868" t="s">
        <v>27</v>
      </c>
      <c r="F3868" t="s">
        <v>258</v>
      </c>
      <c r="G3868" s="30">
        <v>6.9</v>
      </c>
      <c r="H3868" t="s">
        <v>318</v>
      </c>
      <c r="J3868" t="s">
        <v>15</v>
      </c>
      <c r="K3868" t="s">
        <v>307</v>
      </c>
      <c r="L3868" s="26">
        <v>11229050</v>
      </c>
      <c r="M3868">
        <v>88</v>
      </c>
    </row>
    <row r="3869" spans="1:13" x14ac:dyDescent="0.25">
      <c r="A3869" t="s">
        <v>50</v>
      </c>
      <c r="B3869" s="25">
        <v>45408</v>
      </c>
      <c r="C3869" t="s">
        <v>257</v>
      </c>
      <c r="D3869" t="s">
        <v>32</v>
      </c>
      <c r="E3869" t="s">
        <v>27</v>
      </c>
      <c r="G3869" s="30">
        <v>6.9</v>
      </c>
      <c r="H3869" t="s">
        <v>318</v>
      </c>
      <c r="J3869" t="s">
        <v>15</v>
      </c>
      <c r="K3869" t="s">
        <v>307</v>
      </c>
      <c r="L3869" s="26">
        <v>882500</v>
      </c>
      <c r="M3869">
        <v>161</v>
      </c>
    </row>
    <row r="3870" spans="1:13" x14ac:dyDescent="0.25">
      <c r="A3870" t="s">
        <v>172</v>
      </c>
      <c r="B3870" s="25">
        <v>45485</v>
      </c>
      <c r="C3870" t="s">
        <v>257</v>
      </c>
      <c r="D3870" t="s">
        <v>32</v>
      </c>
      <c r="E3870" t="s">
        <v>27</v>
      </c>
      <c r="F3870" t="s">
        <v>258</v>
      </c>
      <c r="G3870" s="30">
        <v>6.9</v>
      </c>
      <c r="H3870" t="s">
        <v>318</v>
      </c>
      <c r="J3870" t="s">
        <v>15</v>
      </c>
      <c r="K3870" t="s">
        <v>307</v>
      </c>
      <c r="L3870" s="26">
        <v>1520000</v>
      </c>
      <c r="M3870">
        <v>14</v>
      </c>
    </row>
    <row r="3871" spans="1:13" x14ac:dyDescent="0.25">
      <c r="A3871" t="s">
        <v>60</v>
      </c>
      <c r="B3871" s="25">
        <v>45380</v>
      </c>
      <c r="C3871" t="s">
        <v>257</v>
      </c>
      <c r="D3871" t="s">
        <v>32</v>
      </c>
      <c r="E3871" t="s">
        <v>27</v>
      </c>
      <c r="G3871" s="30">
        <v>6.9</v>
      </c>
      <c r="H3871" t="s">
        <v>318</v>
      </c>
      <c r="J3871" t="s">
        <v>15</v>
      </c>
      <c r="K3871" t="s">
        <v>307</v>
      </c>
      <c r="L3871" s="26">
        <v>877625</v>
      </c>
      <c r="M3871">
        <v>123</v>
      </c>
    </row>
    <row r="3872" spans="1:13" x14ac:dyDescent="0.25">
      <c r="A3872" t="s">
        <v>80</v>
      </c>
      <c r="B3872" s="25">
        <v>45260</v>
      </c>
      <c r="C3872" t="s">
        <v>257</v>
      </c>
      <c r="D3872" t="s">
        <v>32</v>
      </c>
      <c r="E3872" t="s">
        <v>27</v>
      </c>
      <c r="F3872" t="s">
        <v>258</v>
      </c>
      <c r="G3872" s="30">
        <v>6.9</v>
      </c>
      <c r="H3872" t="s">
        <v>318</v>
      </c>
      <c r="J3872" t="s">
        <v>15</v>
      </c>
      <c r="K3872" t="s">
        <v>307</v>
      </c>
      <c r="L3872" s="26">
        <v>12187800</v>
      </c>
      <c r="M3872">
        <v>37</v>
      </c>
    </row>
    <row r="3873" spans="1:13" x14ac:dyDescent="0.25">
      <c r="A3873" t="s">
        <v>80</v>
      </c>
      <c r="B3873" s="25">
        <v>45260</v>
      </c>
      <c r="C3873" t="s">
        <v>257</v>
      </c>
      <c r="D3873" t="s">
        <v>32</v>
      </c>
      <c r="E3873" t="s">
        <v>27</v>
      </c>
      <c r="G3873" s="30">
        <v>6.9</v>
      </c>
      <c r="H3873" t="s">
        <v>318</v>
      </c>
      <c r="J3873" t="s">
        <v>15</v>
      </c>
      <c r="K3873" t="s">
        <v>307</v>
      </c>
      <c r="L3873" s="26">
        <v>957600</v>
      </c>
      <c r="M3873">
        <v>25</v>
      </c>
    </row>
    <row r="3874" spans="1:13" x14ac:dyDescent="0.25">
      <c r="A3874" t="s">
        <v>69</v>
      </c>
      <c r="B3874" s="25">
        <v>45328</v>
      </c>
      <c r="C3874" t="s">
        <v>257</v>
      </c>
      <c r="D3874" t="s">
        <v>32</v>
      </c>
      <c r="E3874" t="s">
        <v>27</v>
      </c>
      <c r="G3874" s="30">
        <v>6.9</v>
      </c>
      <c r="H3874" t="s">
        <v>318</v>
      </c>
      <c r="J3874" t="s">
        <v>15</v>
      </c>
      <c r="K3874" t="s">
        <v>307</v>
      </c>
      <c r="L3874" s="26">
        <v>712585</v>
      </c>
      <c r="M3874">
        <v>44</v>
      </c>
    </row>
    <row r="3875" spans="1:13" x14ac:dyDescent="0.25">
      <c r="A3875" t="s">
        <v>211</v>
      </c>
      <c r="B3875" s="25">
        <v>45582</v>
      </c>
      <c r="C3875" t="s">
        <v>257</v>
      </c>
      <c r="D3875" t="s">
        <v>32</v>
      </c>
      <c r="E3875" t="s">
        <v>27</v>
      </c>
      <c r="G3875" s="30">
        <v>6.9</v>
      </c>
      <c r="H3875" t="s">
        <v>318</v>
      </c>
      <c r="J3875" t="s">
        <v>15</v>
      </c>
      <c r="K3875" t="s">
        <v>307</v>
      </c>
      <c r="L3875" s="26">
        <v>501200</v>
      </c>
      <c r="M3875">
        <v>71</v>
      </c>
    </row>
    <row r="3876" spans="1:13" x14ac:dyDescent="0.25">
      <c r="A3876" t="s">
        <v>83</v>
      </c>
      <c r="B3876" s="25">
        <v>45468</v>
      </c>
      <c r="C3876" t="s">
        <v>257</v>
      </c>
      <c r="D3876" t="s">
        <v>32</v>
      </c>
      <c r="E3876" t="s">
        <v>27</v>
      </c>
      <c r="G3876" s="30">
        <v>6.9</v>
      </c>
      <c r="H3876" t="s">
        <v>318</v>
      </c>
      <c r="J3876" t="s">
        <v>15</v>
      </c>
      <c r="K3876" t="s">
        <v>307</v>
      </c>
      <c r="L3876" s="26">
        <v>423630</v>
      </c>
      <c r="M3876">
        <v>11</v>
      </c>
    </row>
    <row r="3877" spans="1:13" x14ac:dyDescent="0.25">
      <c r="A3877" t="s">
        <v>54</v>
      </c>
      <c r="B3877" s="25">
        <v>45401</v>
      </c>
      <c r="C3877" t="s">
        <v>257</v>
      </c>
      <c r="D3877" t="s">
        <v>32</v>
      </c>
      <c r="E3877" t="s">
        <v>27</v>
      </c>
      <c r="G3877" s="30">
        <v>6.9</v>
      </c>
      <c r="H3877" t="s">
        <v>318</v>
      </c>
      <c r="J3877" t="s">
        <v>15</v>
      </c>
      <c r="K3877" t="s">
        <v>307</v>
      </c>
      <c r="L3877" s="26">
        <v>829725</v>
      </c>
      <c r="M3877">
        <v>58</v>
      </c>
    </row>
    <row r="3878" spans="1:13" x14ac:dyDescent="0.25">
      <c r="A3878" t="s">
        <v>30</v>
      </c>
      <c r="B3878" s="25">
        <v>45447</v>
      </c>
      <c r="C3878" t="s">
        <v>257</v>
      </c>
      <c r="D3878" t="s">
        <v>32</v>
      </c>
      <c r="E3878" t="s">
        <v>27</v>
      </c>
      <c r="G3878" s="30">
        <v>6.9</v>
      </c>
      <c r="H3878" t="s">
        <v>318</v>
      </c>
      <c r="J3878" t="s">
        <v>15</v>
      </c>
      <c r="K3878" t="s">
        <v>307</v>
      </c>
      <c r="L3878" s="26">
        <v>535500</v>
      </c>
      <c r="M3878">
        <v>30</v>
      </c>
    </row>
    <row r="3879" spans="1:13" x14ac:dyDescent="0.25">
      <c r="A3879" t="s">
        <v>54</v>
      </c>
      <c r="B3879" s="25">
        <v>45212</v>
      </c>
      <c r="C3879" t="s">
        <v>257</v>
      </c>
      <c r="D3879" t="s">
        <v>32</v>
      </c>
      <c r="E3879" t="s">
        <v>27</v>
      </c>
      <c r="F3879" t="s">
        <v>258</v>
      </c>
      <c r="G3879" s="30">
        <v>6.9</v>
      </c>
      <c r="H3879" t="s">
        <v>318</v>
      </c>
      <c r="J3879" t="s">
        <v>15</v>
      </c>
      <c r="K3879" t="s">
        <v>307</v>
      </c>
      <c r="L3879" s="26">
        <v>10382607</v>
      </c>
      <c r="M3879">
        <v>286</v>
      </c>
    </row>
    <row r="3880" spans="1:13" x14ac:dyDescent="0.25">
      <c r="A3880" t="s">
        <v>164</v>
      </c>
      <c r="B3880" s="25">
        <v>45478</v>
      </c>
      <c r="C3880" t="s">
        <v>257</v>
      </c>
      <c r="D3880" t="s">
        <v>32</v>
      </c>
      <c r="E3880" t="s">
        <v>27</v>
      </c>
      <c r="F3880" t="s">
        <v>258</v>
      </c>
      <c r="G3880" s="30">
        <v>7</v>
      </c>
      <c r="H3880" t="s">
        <v>318</v>
      </c>
      <c r="I3880">
        <v>7</v>
      </c>
      <c r="J3880" t="s">
        <v>228</v>
      </c>
      <c r="K3880" t="s">
        <v>314</v>
      </c>
      <c r="L3880" s="26">
        <v>73600</v>
      </c>
      <c r="M3880">
        <v>1</v>
      </c>
    </row>
    <row r="3881" spans="1:13" x14ac:dyDescent="0.25">
      <c r="A3881" t="s">
        <v>74</v>
      </c>
      <c r="B3881" s="25">
        <v>45275</v>
      </c>
      <c r="C3881" t="s">
        <v>257</v>
      </c>
      <c r="D3881" t="s">
        <v>32</v>
      </c>
      <c r="E3881" t="s">
        <v>27</v>
      </c>
      <c r="F3881" t="s">
        <v>258</v>
      </c>
      <c r="G3881" s="30">
        <v>7</v>
      </c>
      <c r="H3881" t="s">
        <v>318</v>
      </c>
      <c r="I3881">
        <v>7</v>
      </c>
      <c r="J3881" t="s">
        <v>228</v>
      </c>
      <c r="K3881" t="s">
        <v>312</v>
      </c>
      <c r="L3881" s="26">
        <v>62100</v>
      </c>
      <c r="M3881">
        <v>1</v>
      </c>
    </row>
    <row r="3882" spans="1:13" x14ac:dyDescent="0.25">
      <c r="A3882" t="s">
        <v>172</v>
      </c>
      <c r="B3882" s="25">
        <v>45485</v>
      </c>
      <c r="C3882" t="s">
        <v>257</v>
      </c>
      <c r="D3882" t="s">
        <v>32</v>
      </c>
      <c r="E3882" t="s">
        <v>27</v>
      </c>
      <c r="F3882" t="s">
        <v>258</v>
      </c>
      <c r="G3882" s="30">
        <v>7</v>
      </c>
      <c r="H3882" t="s">
        <v>318</v>
      </c>
      <c r="I3882">
        <v>7</v>
      </c>
      <c r="J3882" t="s">
        <v>228</v>
      </c>
      <c r="K3882" t="s">
        <v>314</v>
      </c>
      <c r="L3882" s="26">
        <v>1759600</v>
      </c>
      <c r="M3882">
        <v>1</v>
      </c>
    </row>
    <row r="3883" spans="1:13" x14ac:dyDescent="0.25">
      <c r="A3883" t="s">
        <v>172</v>
      </c>
      <c r="B3883" s="25">
        <v>45485</v>
      </c>
      <c r="C3883" t="s">
        <v>257</v>
      </c>
      <c r="D3883" t="s">
        <v>32</v>
      </c>
      <c r="E3883" t="s">
        <v>27</v>
      </c>
      <c r="G3883" s="30">
        <v>7</v>
      </c>
      <c r="H3883" t="s">
        <v>318</v>
      </c>
      <c r="J3883" t="s">
        <v>15</v>
      </c>
      <c r="K3883" t="s">
        <v>307</v>
      </c>
      <c r="L3883" s="26">
        <v>291200</v>
      </c>
      <c r="M3883">
        <v>10</v>
      </c>
    </row>
    <row r="3884" spans="1:13" x14ac:dyDescent="0.25">
      <c r="A3884" t="s">
        <v>30</v>
      </c>
      <c r="B3884" s="25">
        <v>45447</v>
      </c>
      <c r="C3884" t="s">
        <v>257</v>
      </c>
      <c r="D3884" t="s">
        <v>32</v>
      </c>
      <c r="E3884" t="s">
        <v>27</v>
      </c>
      <c r="G3884" s="30">
        <v>7</v>
      </c>
      <c r="H3884" t="s">
        <v>318</v>
      </c>
      <c r="J3884" t="s">
        <v>15</v>
      </c>
      <c r="K3884" t="s">
        <v>307</v>
      </c>
      <c r="L3884" s="26">
        <v>142500</v>
      </c>
      <c r="M3884">
        <v>45</v>
      </c>
    </row>
    <row r="3885" spans="1:13" x14ac:dyDescent="0.25">
      <c r="A3885" t="s">
        <v>66</v>
      </c>
      <c r="B3885" s="25">
        <v>45335</v>
      </c>
      <c r="C3885" t="s">
        <v>257</v>
      </c>
      <c r="D3885" t="s">
        <v>32</v>
      </c>
      <c r="E3885" t="s">
        <v>27</v>
      </c>
      <c r="F3885" t="s">
        <v>258</v>
      </c>
      <c r="G3885" s="30">
        <v>7</v>
      </c>
      <c r="H3885" t="s">
        <v>318</v>
      </c>
      <c r="J3885" t="s">
        <v>15</v>
      </c>
      <c r="K3885" t="s">
        <v>307</v>
      </c>
      <c r="L3885" s="26">
        <v>6795000</v>
      </c>
      <c r="M3885">
        <v>193</v>
      </c>
    </row>
    <row r="3886" spans="1:13" x14ac:dyDescent="0.25">
      <c r="A3886" t="s">
        <v>69</v>
      </c>
      <c r="B3886" s="25">
        <v>45328</v>
      </c>
      <c r="C3886" t="s">
        <v>257</v>
      </c>
      <c r="D3886" t="s">
        <v>32</v>
      </c>
      <c r="E3886" t="s">
        <v>27</v>
      </c>
      <c r="F3886" t="s">
        <v>258</v>
      </c>
      <c r="G3886" s="30">
        <v>7</v>
      </c>
      <c r="H3886" t="s">
        <v>318</v>
      </c>
      <c r="J3886" t="s">
        <v>15</v>
      </c>
      <c r="K3886" t="s">
        <v>307</v>
      </c>
      <c r="L3886" s="26">
        <v>20489005</v>
      </c>
      <c r="M3886">
        <v>64</v>
      </c>
    </row>
    <row r="3887" spans="1:13" x14ac:dyDescent="0.25">
      <c r="A3887" t="s">
        <v>72</v>
      </c>
      <c r="B3887" s="25">
        <v>45288</v>
      </c>
      <c r="C3887" t="s">
        <v>257</v>
      </c>
      <c r="D3887" t="s">
        <v>32</v>
      </c>
      <c r="E3887" t="s">
        <v>27</v>
      </c>
      <c r="F3887" t="s">
        <v>258</v>
      </c>
      <c r="G3887" s="30">
        <v>7</v>
      </c>
      <c r="H3887" t="s">
        <v>318</v>
      </c>
      <c r="J3887" t="s">
        <v>15</v>
      </c>
      <c r="K3887" t="s">
        <v>307</v>
      </c>
      <c r="L3887" s="26">
        <v>265250</v>
      </c>
      <c r="M3887">
        <v>10</v>
      </c>
    </row>
    <row r="3888" spans="1:13" x14ac:dyDescent="0.25">
      <c r="A3888" t="s">
        <v>80</v>
      </c>
      <c r="B3888" s="25">
        <v>45260</v>
      </c>
      <c r="C3888" t="s">
        <v>257</v>
      </c>
      <c r="D3888" t="s">
        <v>32</v>
      </c>
      <c r="E3888" t="s">
        <v>27</v>
      </c>
      <c r="G3888" s="30">
        <v>7</v>
      </c>
      <c r="H3888" t="s">
        <v>318</v>
      </c>
      <c r="J3888" t="s">
        <v>15</v>
      </c>
      <c r="K3888" t="s">
        <v>307</v>
      </c>
      <c r="L3888" s="26">
        <v>1335600</v>
      </c>
      <c r="M3888">
        <v>26</v>
      </c>
    </row>
    <row r="3889" spans="1:13" x14ac:dyDescent="0.25">
      <c r="A3889" t="s">
        <v>83</v>
      </c>
      <c r="B3889" s="25">
        <v>45468</v>
      </c>
      <c r="C3889" t="s">
        <v>257</v>
      </c>
      <c r="D3889" t="s">
        <v>32</v>
      </c>
      <c r="E3889" t="s">
        <v>27</v>
      </c>
      <c r="F3889" t="s">
        <v>258</v>
      </c>
      <c r="G3889" s="30">
        <v>7</v>
      </c>
      <c r="H3889" t="s">
        <v>318</v>
      </c>
      <c r="J3889" t="s">
        <v>15</v>
      </c>
      <c r="K3889" t="s">
        <v>307</v>
      </c>
      <c r="L3889" s="26">
        <v>8954550</v>
      </c>
      <c r="M3889">
        <v>33</v>
      </c>
    </row>
    <row r="3890" spans="1:13" x14ac:dyDescent="0.25">
      <c r="A3890" t="s">
        <v>69</v>
      </c>
      <c r="B3890" s="25">
        <v>45328</v>
      </c>
      <c r="C3890" t="s">
        <v>257</v>
      </c>
      <c r="D3890" t="s">
        <v>32</v>
      </c>
      <c r="E3890" t="s">
        <v>27</v>
      </c>
      <c r="G3890" s="30">
        <v>7</v>
      </c>
      <c r="H3890" t="s">
        <v>318</v>
      </c>
      <c r="J3890" t="s">
        <v>15</v>
      </c>
      <c r="K3890" t="s">
        <v>307</v>
      </c>
      <c r="L3890" s="26">
        <v>1918070</v>
      </c>
      <c r="M3890">
        <v>56</v>
      </c>
    </row>
    <row r="3891" spans="1:13" x14ac:dyDescent="0.25">
      <c r="A3891" t="s">
        <v>66</v>
      </c>
      <c r="B3891" s="25">
        <v>45335</v>
      </c>
      <c r="C3891" t="s">
        <v>257</v>
      </c>
      <c r="D3891" t="s">
        <v>32</v>
      </c>
      <c r="E3891" t="s">
        <v>27</v>
      </c>
      <c r="G3891" s="30">
        <v>7</v>
      </c>
      <c r="H3891" t="s">
        <v>318</v>
      </c>
      <c r="J3891" t="s">
        <v>15</v>
      </c>
      <c r="K3891" t="s">
        <v>307</v>
      </c>
      <c r="L3891" s="26">
        <v>4932000</v>
      </c>
      <c r="M3891">
        <v>109</v>
      </c>
    </row>
    <row r="3892" spans="1:13" x14ac:dyDescent="0.25">
      <c r="A3892" t="s">
        <v>77</v>
      </c>
      <c r="B3892" s="25">
        <v>45267</v>
      </c>
      <c r="C3892" t="s">
        <v>257</v>
      </c>
      <c r="D3892" t="s">
        <v>32</v>
      </c>
      <c r="E3892" t="s">
        <v>27</v>
      </c>
      <c r="G3892" s="30">
        <v>7</v>
      </c>
      <c r="H3892" t="s">
        <v>318</v>
      </c>
      <c r="J3892" t="s">
        <v>15</v>
      </c>
      <c r="K3892" t="s">
        <v>307</v>
      </c>
      <c r="L3892" s="26">
        <v>476000</v>
      </c>
      <c r="M3892">
        <v>17</v>
      </c>
    </row>
    <row r="3893" spans="1:13" x14ac:dyDescent="0.25">
      <c r="A3893" t="s">
        <v>86</v>
      </c>
      <c r="B3893" s="25">
        <v>45251</v>
      </c>
      <c r="C3893" t="s">
        <v>257</v>
      </c>
      <c r="D3893" t="s">
        <v>32</v>
      </c>
      <c r="E3893" t="s">
        <v>27</v>
      </c>
      <c r="F3893" t="s">
        <v>258</v>
      </c>
      <c r="G3893" s="30">
        <v>7</v>
      </c>
      <c r="H3893" t="s">
        <v>318</v>
      </c>
      <c r="J3893" t="s">
        <v>15</v>
      </c>
      <c r="K3893" t="s">
        <v>307</v>
      </c>
      <c r="L3893" s="26">
        <v>762000</v>
      </c>
      <c r="M3893">
        <v>19</v>
      </c>
    </row>
    <row r="3894" spans="1:13" x14ac:dyDescent="0.25">
      <c r="A3894" t="s">
        <v>205</v>
      </c>
      <c r="B3894" s="25">
        <v>45566</v>
      </c>
      <c r="C3894" t="s">
        <v>257</v>
      </c>
      <c r="D3894" t="s">
        <v>32</v>
      </c>
      <c r="E3894" t="s">
        <v>27</v>
      </c>
      <c r="G3894" s="30">
        <v>7</v>
      </c>
      <c r="H3894" t="s">
        <v>318</v>
      </c>
      <c r="J3894" t="s">
        <v>15</v>
      </c>
      <c r="K3894" t="s">
        <v>307</v>
      </c>
      <c r="L3894" s="26">
        <v>59850</v>
      </c>
      <c r="M3894">
        <v>36</v>
      </c>
    </row>
    <row r="3895" spans="1:13" x14ac:dyDescent="0.25">
      <c r="A3895" t="s">
        <v>164</v>
      </c>
      <c r="B3895" s="25">
        <v>45478</v>
      </c>
      <c r="C3895" t="s">
        <v>257</v>
      </c>
      <c r="D3895" t="s">
        <v>32</v>
      </c>
      <c r="E3895" t="s">
        <v>27</v>
      </c>
      <c r="G3895" s="30">
        <v>7</v>
      </c>
      <c r="H3895" t="s">
        <v>318</v>
      </c>
      <c r="J3895" t="s">
        <v>15</v>
      </c>
      <c r="K3895" t="s">
        <v>307</v>
      </c>
      <c r="L3895" s="26">
        <v>697200</v>
      </c>
      <c r="M3895">
        <v>64</v>
      </c>
    </row>
    <row r="3896" spans="1:13" x14ac:dyDescent="0.25">
      <c r="A3896" t="s">
        <v>92</v>
      </c>
      <c r="B3896" s="25">
        <v>45198</v>
      </c>
      <c r="C3896" t="s">
        <v>257</v>
      </c>
      <c r="D3896" t="s">
        <v>32</v>
      </c>
      <c r="E3896" t="s">
        <v>27</v>
      </c>
      <c r="F3896" t="s">
        <v>258</v>
      </c>
      <c r="G3896" s="30">
        <v>7</v>
      </c>
      <c r="H3896" t="s">
        <v>318</v>
      </c>
      <c r="J3896" t="s">
        <v>15</v>
      </c>
      <c r="K3896" t="s">
        <v>307</v>
      </c>
      <c r="L3896" s="26">
        <v>14871625.199999999</v>
      </c>
      <c r="M3896">
        <v>41</v>
      </c>
    </row>
    <row r="3897" spans="1:13" x14ac:dyDescent="0.25">
      <c r="A3897" t="s">
        <v>211</v>
      </c>
      <c r="B3897" s="25">
        <v>45582</v>
      </c>
      <c r="C3897" t="s">
        <v>257</v>
      </c>
      <c r="D3897" t="s">
        <v>32</v>
      </c>
      <c r="E3897" t="s">
        <v>27</v>
      </c>
      <c r="G3897" s="30">
        <v>7</v>
      </c>
      <c r="H3897" t="s">
        <v>318</v>
      </c>
      <c r="J3897" t="s">
        <v>15</v>
      </c>
      <c r="K3897" t="s">
        <v>307</v>
      </c>
      <c r="L3897" s="26">
        <v>554750</v>
      </c>
      <c r="M3897">
        <v>53</v>
      </c>
    </row>
    <row r="3898" spans="1:13" x14ac:dyDescent="0.25">
      <c r="A3898" t="s">
        <v>217</v>
      </c>
      <c r="B3898" s="25">
        <v>45595</v>
      </c>
      <c r="C3898" t="s">
        <v>257</v>
      </c>
      <c r="D3898" t="s">
        <v>32</v>
      </c>
      <c r="E3898" t="s">
        <v>27</v>
      </c>
      <c r="G3898" s="30">
        <v>7</v>
      </c>
      <c r="H3898" t="s">
        <v>318</v>
      </c>
      <c r="J3898" t="s">
        <v>15</v>
      </c>
      <c r="K3898" t="s">
        <v>307</v>
      </c>
      <c r="L3898" s="26">
        <v>1275</v>
      </c>
      <c r="M3898">
        <v>1</v>
      </c>
    </row>
    <row r="3899" spans="1:13" x14ac:dyDescent="0.25">
      <c r="A3899" t="s">
        <v>57</v>
      </c>
      <c r="B3899" s="25">
        <v>45394</v>
      </c>
      <c r="C3899" t="s">
        <v>257</v>
      </c>
      <c r="D3899" t="s">
        <v>32</v>
      </c>
      <c r="E3899" t="s">
        <v>27</v>
      </c>
      <c r="G3899" s="30">
        <v>7</v>
      </c>
      <c r="H3899" t="s">
        <v>318</v>
      </c>
      <c r="J3899" t="s">
        <v>15</v>
      </c>
      <c r="K3899" t="s">
        <v>307</v>
      </c>
      <c r="L3899" s="26">
        <v>592200</v>
      </c>
      <c r="M3899">
        <v>46</v>
      </c>
    </row>
    <row r="3900" spans="1:13" x14ac:dyDescent="0.25">
      <c r="A3900" t="s">
        <v>205</v>
      </c>
      <c r="B3900" s="25">
        <v>45566</v>
      </c>
      <c r="C3900" t="s">
        <v>257</v>
      </c>
      <c r="D3900" t="s">
        <v>32</v>
      </c>
      <c r="E3900" t="s">
        <v>27</v>
      </c>
      <c r="F3900" t="s">
        <v>258</v>
      </c>
      <c r="G3900" s="30">
        <v>7</v>
      </c>
      <c r="H3900" t="s">
        <v>318</v>
      </c>
      <c r="J3900" t="s">
        <v>15</v>
      </c>
      <c r="K3900" t="s">
        <v>307</v>
      </c>
      <c r="L3900" s="26">
        <v>2597300</v>
      </c>
      <c r="M3900">
        <v>51</v>
      </c>
    </row>
    <row r="3901" spans="1:13" x14ac:dyDescent="0.25">
      <c r="A3901" t="s">
        <v>74</v>
      </c>
      <c r="B3901" s="25">
        <v>45275</v>
      </c>
      <c r="C3901" t="s">
        <v>257</v>
      </c>
      <c r="D3901" t="s">
        <v>32</v>
      </c>
      <c r="E3901" t="s">
        <v>27</v>
      </c>
      <c r="F3901" t="s">
        <v>258</v>
      </c>
      <c r="G3901" s="30">
        <v>7</v>
      </c>
      <c r="H3901" t="s">
        <v>318</v>
      </c>
      <c r="J3901" t="s">
        <v>15</v>
      </c>
      <c r="K3901" t="s">
        <v>307</v>
      </c>
      <c r="L3901" s="26">
        <v>29802250</v>
      </c>
      <c r="M3901">
        <v>207</v>
      </c>
    </row>
    <row r="3902" spans="1:13" x14ac:dyDescent="0.25">
      <c r="A3902" t="s">
        <v>164</v>
      </c>
      <c r="B3902" s="25">
        <v>45478</v>
      </c>
      <c r="C3902" t="s">
        <v>257</v>
      </c>
      <c r="D3902" t="s">
        <v>32</v>
      </c>
      <c r="E3902" t="s">
        <v>27</v>
      </c>
      <c r="F3902" t="s">
        <v>258</v>
      </c>
      <c r="G3902" s="30">
        <v>7</v>
      </c>
      <c r="H3902" t="s">
        <v>318</v>
      </c>
      <c r="J3902" t="s">
        <v>15</v>
      </c>
      <c r="K3902" t="s">
        <v>307</v>
      </c>
      <c r="L3902" s="26">
        <v>57092400</v>
      </c>
      <c r="M3902">
        <v>62</v>
      </c>
    </row>
    <row r="3903" spans="1:13" x14ac:dyDescent="0.25">
      <c r="A3903" t="s">
        <v>60</v>
      </c>
      <c r="B3903" s="25">
        <v>45380</v>
      </c>
      <c r="C3903" t="s">
        <v>257</v>
      </c>
      <c r="D3903" t="s">
        <v>32</v>
      </c>
      <c r="E3903" t="s">
        <v>27</v>
      </c>
      <c r="F3903" t="s">
        <v>258</v>
      </c>
      <c r="G3903" s="30">
        <v>7</v>
      </c>
      <c r="H3903" t="s">
        <v>318</v>
      </c>
      <c r="J3903" t="s">
        <v>15</v>
      </c>
      <c r="K3903" t="s">
        <v>307</v>
      </c>
      <c r="L3903" s="26">
        <v>45442250</v>
      </c>
      <c r="M3903">
        <v>237</v>
      </c>
    </row>
    <row r="3904" spans="1:13" x14ac:dyDescent="0.25">
      <c r="A3904" t="s">
        <v>54</v>
      </c>
      <c r="B3904" s="25">
        <v>45401</v>
      </c>
      <c r="C3904" t="s">
        <v>257</v>
      </c>
      <c r="D3904" t="s">
        <v>32</v>
      </c>
      <c r="E3904" t="s">
        <v>27</v>
      </c>
      <c r="G3904" s="30">
        <v>7</v>
      </c>
      <c r="H3904" t="s">
        <v>318</v>
      </c>
      <c r="J3904" t="s">
        <v>15</v>
      </c>
      <c r="K3904" t="s">
        <v>307</v>
      </c>
      <c r="L3904" s="26">
        <v>885780</v>
      </c>
      <c r="M3904">
        <v>67</v>
      </c>
    </row>
    <row r="3905" spans="1:13" x14ac:dyDescent="0.25">
      <c r="A3905" t="s">
        <v>83</v>
      </c>
      <c r="B3905" s="25">
        <v>45252</v>
      </c>
      <c r="C3905" t="s">
        <v>257</v>
      </c>
      <c r="D3905" t="s">
        <v>32</v>
      </c>
      <c r="E3905" t="s">
        <v>27</v>
      </c>
      <c r="F3905" t="s">
        <v>258</v>
      </c>
      <c r="G3905" s="30">
        <v>7</v>
      </c>
      <c r="H3905" t="s">
        <v>318</v>
      </c>
      <c r="J3905" t="s">
        <v>15</v>
      </c>
      <c r="K3905" t="s">
        <v>307</v>
      </c>
      <c r="L3905" s="26">
        <v>15426400</v>
      </c>
      <c r="M3905">
        <v>135</v>
      </c>
    </row>
    <row r="3906" spans="1:13" x14ac:dyDescent="0.25">
      <c r="A3906" t="s">
        <v>92</v>
      </c>
      <c r="B3906" s="25">
        <v>45198</v>
      </c>
      <c r="C3906" t="s">
        <v>257</v>
      </c>
      <c r="D3906" t="s">
        <v>32</v>
      </c>
      <c r="E3906" t="s">
        <v>27</v>
      </c>
      <c r="G3906" s="30">
        <v>7</v>
      </c>
      <c r="H3906" t="s">
        <v>318</v>
      </c>
      <c r="J3906" t="s">
        <v>15</v>
      </c>
      <c r="K3906" t="s">
        <v>307</v>
      </c>
      <c r="L3906" s="26">
        <v>613490.4</v>
      </c>
      <c r="M3906">
        <v>16</v>
      </c>
    </row>
    <row r="3907" spans="1:13" x14ac:dyDescent="0.25">
      <c r="A3907" t="s">
        <v>104</v>
      </c>
      <c r="B3907" s="25">
        <v>45041</v>
      </c>
      <c r="C3907" t="s">
        <v>257</v>
      </c>
      <c r="D3907" t="s">
        <v>32</v>
      </c>
      <c r="E3907" t="s">
        <v>27</v>
      </c>
      <c r="G3907" s="30">
        <v>7</v>
      </c>
      <c r="H3907" t="s">
        <v>318</v>
      </c>
      <c r="J3907" t="s">
        <v>15</v>
      </c>
      <c r="K3907" t="s">
        <v>307</v>
      </c>
      <c r="L3907" s="26">
        <v>5364</v>
      </c>
      <c r="M3907">
        <v>1</v>
      </c>
    </row>
    <row r="3908" spans="1:13" x14ac:dyDescent="0.25">
      <c r="A3908" t="s">
        <v>80</v>
      </c>
      <c r="B3908" s="25">
        <v>45260</v>
      </c>
      <c r="C3908" t="s">
        <v>257</v>
      </c>
      <c r="D3908" t="s">
        <v>32</v>
      </c>
      <c r="E3908" t="s">
        <v>27</v>
      </c>
      <c r="F3908" t="s">
        <v>258</v>
      </c>
      <c r="G3908" s="30">
        <v>7</v>
      </c>
      <c r="H3908" t="s">
        <v>318</v>
      </c>
      <c r="J3908" t="s">
        <v>15</v>
      </c>
      <c r="K3908" t="s">
        <v>307</v>
      </c>
      <c r="L3908" s="26">
        <v>21902400</v>
      </c>
      <c r="M3908">
        <v>61</v>
      </c>
    </row>
    <row r="3909" spans="1:13" x14ac:dyDescent="0.25">
      <c r="A3909" t="s">
        <v>172</v>
      </c>
      <c r="B3909" s="25">
        <v>45485</v>
      </c>
      <c r="C3909" t="s">
        <v>257</v>
      </c>
      <c r="D3909" t="s">
        <v>32</v>
      </c>
      <c r="E3909" t="s">
        <v>27</v>
      </c>
      <c r="F3909" t="s">
        <v>258</v>
      </c>
      <c r="G3909" s="30">
        <v>7</v>
      </c>
      <c r="H3909" t="s">
        <v>318</v>
      </c>
      <c r="J3909" t="s">
        <v>15</v>
      </c>
      <c r="K3909" t="s">
        <v>307</v>
      </c>
      <c r="L3909" s="26">
        <v>1207600</v>
      </c>
      <c r="M3909">
        <v>15</v>
      </c>
    </row>
    <row r="3910" spans="1:13" x14ac:dyDescent="0.25">
      <c r="A3910" t="s">
        <v>74</v>
      </c>
      <c r="B3910" s="25">
        <v>45275</v>
      </c>
      <c r="C3910" t="s">
        <v>257</v>
      </c>
      <c r="D3910" t="s">
        <v>32</v>
      </c>
      <c r="E3910" t="s">
        <v>27</v>
      </c>
      <c r="G3910" s="30">
        <v>7</v>
      </c>
      <c r="H3910" t="s">
        <v>318</v>
      </c>
      <c r="J3910" t="s">
        <v>15</v>
      </c>
      <c r="K3910" t="s">
        <v>307</v>
      </c>
      <c r="L3910" s="26">
        <v>4619550</v>
      </c>
      <c r="M3910">
        <v>155</v>
      </c>
    </row>
    <row r="3911" spans="1:13" x14ac:dyDescent="0.25">
      <c r="A3911" t="s">
        <v>89</v>
      </c>
      <c r="B3911" s="25">
        <v>45232</v>
      </c>
      <c r="C3911" t="s">
        <v>257</v>
      </c>
      <c r="D3911" t="s">
        <v>32</v>
      </c>
      <c r="E3911" t="s">
        <v>27</v>
      </c>
      <c r="F3911" t="s">
        <v>258</v>
      </c>
      <c r="G3911" s="30">
        <v>7</v>
      </c>
      <c r="H3911" t="s">
        <v>318</v>
      </c>
      <c r="J3911" t="s">
        <v>15</v>
      </c>
      <c r="K3911" t="s">
        <v>307</v>
      </c>
      <c r="L3911" s="26">
        <v>7994025</v>
      </c>
      <c r="M3911">
        <v>105</v>
      </c>
    </row>
    <row r="3912" spans="1:13" x14ac:dyDescent="0.25">
      <c r="A3912" t="s">
        <v>57</v>
      </c>
      <c r="B3912" s="25">
        <v>45394</v>
      </c>
      <c r="C3912" t="s">
        <v>257</v>
      </c>
      <c r="D3912" t="s">
        <v>32</v>
      </c>
      <c r="E3912" t="s">
        <v>27</v>
      </c>
      <c r="F3912" t="s">
        <v>258</v>
      </c>
      <c r="G3912" s="30">
        <v>7</v>
      </c>
      <c r="H3912" t="s">
        <v>318</v>
      </c>
      <c r="J3912" t="s">
        <v>15</v>
      </c>
      <c r="K3912" t="s">
        <v>307</v>
      </c>
      <c r="L3912" s="26">
        <v>12370400</v>
      </c>
      <c r="M3912">
        <v>102</v>
      </c>
    </row>
    <row r="3913" spans="1:13" x14ac:dyDescent="0.25">
      <c r="A3913" t="s">
        <v>209</v>
      </c>
      <c r="B3913" s="25">
        <v>45572</v>
      </c>
      <c r="C3913" t="s">
        <v>257</v>
      </c>
      <c r="D3913" t="s">
        <v>32</v>
      </c>
      <c r="E3913" t="s">
        <v>27</v>
      </c>
      <c r="F3913" t="s">
        <v>258</v>
      </c>
      <c r="G3913" s="30">
        <v>7</v>
      </c>
      <c r="H3913" t="s">
        <v>318</v>
      </c>
      <c r="J3913" t="s">
        <v>15</v>
      </c>
      <c r="K3913" t="s">
        <v>307</v>
      </c>
      <c r="L3913" s="26">
        <v>113118000</v>
      </c>
      <c r="M3913">
        <v>5</v>
      </c>
    </row>
    <row r="3914" spans="1:13" x14ac:dyDescent="0.25">
      <c r="A3914" t="s">
        <v>50</v>
      </c>
      <c r="B3914" s="25">
        <v>45408</v>
      </c>
      <c r="C3914" t="s">
        <v>257</v>
      </c>
      <c r="D3914" t="s">
        <v>32</v>
      </c>
      <c r="E3914" t="s">
        <v>27</v>
      </c>
      <c r="F3914" t="s">
        <v>258</v>
      </c>
      <c r="G3914" s="30">
        <v>7</v>
      </c>
      <c r="H3914" t="s">
        <v>318</v>
      </c>
      <c r="J3914" t="s">
        <v>15</v>
      </c>
      <c r="K3914" t="s">
        <v>307</v>
      </c>
      <c r="L3914" s="26">
        <v>114842500</v>
      </c>
      <c r="M3914">
        <v>275</v>
      </c>
    </row>
    <row r="3915" spans="1:13" x14ac:dyDescent="0.25">
      <c r="A3915" t="s">
        <v>50</v>
      </c>
      <c r="B3915" s="25">
        <v>45408</v>
      </c>
      <c r="C3915" t="s">
        <v>257</v>
      </c>
      <c r="D3915" t="s">
        <v>32</v>
      </c>
      <c r="E3915" t="s">
        <v>27</v>
      </c>
      <c r="G3915" s="30">
        <v>7</v>
      </c>
      <c r="H3915" t="s">
        <v>318</v>
      </c>
      <c r="J3915" t="s">
        <v>15</v>
      </c>
      <c r="K3915" t="s">
        <v>307</v>
      </c>
      <c r="L3915" s="26">
        <v>930000</v>
      </c>
      <c r="M3915">
        <v>174</v>
      </c>
    </row>
    <row r="3916" spans="1:13" x14ac:dyDescent="0.25">
      <c r="A3916" t="s">
        <v>83</v>
      </c>
      <c r="B3916" s="25">
        <v>45252</v>
      </c>
      <c r="C3916" t="s">
        <v>257</v>
      </c>
      <c r="D3916" t="s">
        <v>32</v>
      </c>
      <c r="E3916" t="s">
        <v>27</v>
      </c>
      <c r="G3916" s="30">
        <v>7</v>
      </c>
      <c r="H3916" t="s">
        <v>318</v>
      </c>
      <c r="J3916" t="s">
        <v>15</v>
      </c>
      <c r="K3916" t="s">
        <v>307</v>
      </c>
      <c r="L3916" s="26">
        <v>3193300</v>
      </c>
      <c r="M3916">
        <v>93</v>
      </c>
    </row>
    <row r="3917" spans="1:13" x14ac:dyDescent="0.25">
      <c r="A3917" t="s">
        <v>89</v>
      </c>
      <c r="B3917" s="25">
        <v>45232</v>
      </c>
      <c r="C3917" t="s">
        <v>257</v>
      </c>
      <c r="D3917" t="s">
        <v>32</v>
      </c>
      <c r="E3917" t="s">
        <v>27</v>
      </c>
      <c r="G3917" s="30">
        <v>7</v>
      </c>
      <c r="H3917" t="s">
        <v>318</v>
      </c>
      <c r="J3917" t="s">
        <v>15</v>
      </c>
      <c r="K3917" t="s">
        <v>307</v>
      </c>
      <c r="L3917" s="26">
        <v>1515375</v>
      </c>
      <c r="M3917">
        <v>93</v>
      </c>
    </row>
    <row r="3918" spans="1:13" x14ac:dyDescent="0.25">
      <c r="A3918" t="s">
        <v>72</v>
      </c>
      <c r="B3918" s="25">
        <v>45288</v>
      </c>
      <c r="C3918" t="s">
        <v>257</v>
      </c>
      <c r="D3918" t="s">
        <v>32</v>
      </c>
      <c r="E3918" t="s">
        <v>27</v>
      </c>
      <c r="G3918" s="30">
        <v>7</v>
      </c>
      <c r="H3918" t="s">
        <v>318</v>
      </c>
      <c r="J3918" t="s">
        <v>15</v>
      </c>
      <c r="K3918" t="s">
        <v>307</v>
      </c>
      <c r="L3918" s="26">
        <v>90250</v>
      </c>
      <c r="M3918">
        <v>5</v>
      </c>
    </row>
    <row r="3919" spans="1:13" x14ac:dyDescent="0.25">
      <c r="A3919" t="s">
        <v>60</v>
      </c>
      <c r="B3919" s="25">
        <v>45380</v>
      </c>
      <c r="C3919" t="s">
        <v>257</v>
      </c>
      <c r="D3919" t="s">
        <v>32</v>
      </c>
      <c r="E3919" t="s">
        <v>27</v>
      </c>
      <c r="G3919" s="30">
        <v>7</v>
      </c>
      <c r="H3919" t="s">
        <v>318</v>
      </c>
      <c r="J3919" t="s">
        <v>15</v>
      </c>
      <c r="K3919" t="s">
        <v>307</v>
      </c>
      <c r="L3919" s="26">
        <v>1886500</v>
      </c>
      <c r="M3919">
        <v>132</v>
      </c>
    </row>
    <row r="3920" spans="1:13" x14ac:dyDescent="0.25">
      <c r="A3920" t="s">
        <v>54</v>
      </c>
      <c r="B3920" s="25">
        <v>45212</v>
      </c>
      <c r="C3920" t="s">
        <v>257</v>
      </c>
      <c r="D3920" t="s">
        <v>32</v>
      </c>
      <c r="E3920" t="s">
        <v>27</v>
      </c>
      <c r="F3920" t="s">
        <v>258</v>
      </c>
      <c r="G3920" s="30">
        <v>7</v>
      </c>
      <c r="H3920" t="s">
        <v>318</v>
      </c>
      <c r="J3920" t="s">
        <v>15</v>
      </c>
      <c r="K3920" t="s">
        <v>307</v>
      </c>
      <c r="L3920" s="26">
        <v>7632693</v>
      </c>
      <c r="M3920">
        <v>149</v>
      </c>
    </row>
    <row r="3921" spans="1:13" x14ac:dyDescent="0.25">
      <c r="A3921" t="s">
        <v>83</v>
      </c>
      <c r="B3921" s="25">
        <v>45468</v>
      </c>
      <c r="C3921" t="s">
        <v>257</v>
      </c>
      <c r="D3921" t="s">
        <v>32</v>
      </c>
      <c r="E3921" t="s">
        <v>27</v>
      </c>
      <c r="G3921" s="30">
        <v>7</v>
      </c>
      <c r="H3921" t="s">
        <v>318</v>
      </c>
      <c r="J3921" t="s">
        <v>15</v>
      </c>
      <c r="K3921" t="s">
        <v>307</v>
      </c>
      <c r="L3921" s="26">
        <v>151470</v>
      </c>
      <c r="M3921">
        <v>20</v>
      </c>
    </row>
    <row r="3922" spans="1:13" x14ac:dyDescent="0.25">
      <c r="A3922" t="s">
        <v>77</v>
      </c>
      <c r="B3922" s="25">
        <v>45267</v>
      </c>
      <c r="C3922" t="s">
        <v>257</v>
      </c>
      <c r="D3922" t="s">
        <v>32</v>
      </c>
      <c r="E3922" t="s">
        <v>27</v>
      </c>
      <c r="F3922" t="s">
        <v>258</v>
      </c>
      <c r="G3922" s="30">
        <v>7</v>
      </c>
      <c r="H3922" t="s">
        <v>318</v>
      </c>
      <c r="J3922" t="s">
        <v>15</v>
      </c>
      <c r="K3922" t="s">
        <v>307</v>
      </c>
      <c r="L3922" s="26">
        <v>1107400</v>
      </c>
      <c r="M3922">
        <v>17</v>
      </c>
    </row>
    <row r="3923" spans="1:13" x14ac:dyDescent="0.25">
      <c r="A3923" t="s">
        <v>101</v>
      </c>
      <c r="B3923" s="25">
        <v>45079</v>
      </c>
      <c r="C3923" t="s">
        <v>257</v>
      </c>
      <c r="D3923" t="s">
        <v>32</v>
      </c>
      <c r="E3923" t="s">
        <v>27</v>
      </c>
      <c r="F3923" t="s">
        <v>258</v>
      </c>
      <c r="G3923" s="30">
        <v>7</v>
      </c>
      <c r="H3923" t="s">
        <v>318</v>
      </c>
      <c r="J3923" t="s">
        <v>15</v>
      </c>
      <c r="K3923" t="s">
        <v>307</v>
      </c>
      <c r="L3923" s="26">
        <v>226354.5</v>
      </c>
      <c r="M3923">
        <v>4</v>
      </c>
    </row>
    <row r="3924" spans="1:13" x14ac:dyDescent="0.25">
      <c r="A3924" t="s">
        <v>86</v>
      </c>
      <c r="B3924" s="25">
        <v>45251</v>
      </c>
      <c r="C3924" t="s">
        <v>257</v>
      </c>
      <c r="D3924" t="s">
        <v>32</v>
      </c>
      <c r="E3924" t="s">
        <v>27</v>
      </c>
      <c r="G3924" s="30">
        <v>7</v>
      </c>
      <c r="H3924" t="s">
        <v>318</v>
      </c>
      <c r="J3924" t="s">
        <v>15</v>
      </c>
      <c r="K3924" t="s">
        <v>307</v>
      </c>
      <c r="L3924" s="26">
        <v>554750</v>
      </c>
      <c r="M3924">
        <v>32</v>
      </c>
    </row>
    <row r="3925" spans="1:13" x14ac:dyDescent="0.25">
      <c r="A3925" t="s">
        <v>211</v>
      </c>
      <c r="B3925" s="25">
        <v>45582</v>
      </c>
      <c r="C3925" t="s">
        <v>257</v>
      </c>
      <c r="D3925" t="s">
        <v>32</v>
      </c>
      <c r="E3925" t="s">
        <v>27</v>
      </c>
      <c r="F3925" t="s">
        <v>258</v>
      </c>
      <c r="G3925" s="30">
        <v>7</v>
      </c>
      <c r="H3925" t="s">
        <v>318</v>
      </c>
      <c r="J3925" t="s">
        <v>15</v>
      </c>
      <c r="K3925" t="s">
        <v>307</v>
      </c>
      <c r="L3925" s="26">
        <v>18842950</v>
      </c>
      <c r="M3925">
        <v>67</v>
      </c>
    </row>
    <row r="3926" spans="1:13" x14ac:dyDescent="0.25">
      <c r="A3926" t="s">
        <v>104</v>
      </c>
      <c r="B3926" s="25">
        <v>45041</v>
      </c>
      <c r="C3926" t="s">
        <v>257</v>
      </c>
      <c r="D3926" t="s">
        <v>32</v>
      </c>
      <c r="E3926" t="s">
        <v>27</v>
      </c>
      <c r="F3926" t="s">
        <v>258</v>
      </c>
      <c r="G3926" s="30">
        <v>7</v>
      </c>
      <c r="H3926" t="s">
        <v>318</v>
      </c>
      <c r="J3926" t="s">
        <v>15</v>
      </c>
      <c r="K3926" t="s">
        <v>307</v>
      </c>
      <c r="L3926" s="26">
        <v>95300.4</v>
      </c>
      <c r="M3926">
        <v>2</v>
      </c>
    </row>
    <row r="3927" spans="1:13" x14ac:dyDescent="0.25">
      <c r="A3927" t="s">
        <v>54</v>
      </c>
      <c r="B3927" s="25">
        <v>45401</v>
      </c>
      <c r="C3927" t="s">
        <v>257</v>
      </c>
      <c r="D3927" t="s">
        <v>32</v>
      </c>
      <c r="E3927" t="s">
        <v>27</v>
      </c>
      <c r="F3927" t="s">
        <v>258</v>
      </c>
      <c r="G3927" s="30">
        <v>7</v>
      </c>
      <c r="H3927" t="s">
        <v>318</v>
      </c>
      <c r="J3927" t="s">
        <v>15</v>
      </c>
      <c r="K3927" t="s">
        <v>307</v>
      </c>
      <c r="L3927" s="26">
        <v>13428225</v>
      </c>
      <c r="M3927">
        <v>108</v>
      </c>
    </row>
    <row r="3928" spans="1:13" x14ac:dyDescent="0.25">
      <c r="A3928" t="s">
        <v>63</v>
      </c>
      <c r="B3928" s="25">
        <v>45344</v>
      </c>
      <c r="C3928" t="s">
        <v>257</v>
      </c>
      <c r="D3928" t="s">
        <v>32</v>
      </c>
      <c r="E3928" t="s">
        <v>27</v>
      </c>
      <c r="G3928" s="30">
        <v>7</v>
      </c>
      <c r="H3928" t="s">
        <v>318</v>
      </c>
      <c r="J3928" t="s">
        <v>15</v>
      </c>
      <c r="K3928" t="s">
        <v>307</v>
      </c>
      <c r="L3928" s="26">
        <v>65550</v>
      </c>
      <c r="M3928">
        <v>5</v>
      </c>
    </row>
    <row r="3929" spans="1:13" x14ac:dyDescent="0.25">
      <c r="A3929" t="s">
        <v>30</v>
      </c>
      <c r="B3929" s="25">
        <v>45447</v>
      </c>
      <c r="C3929" t="s">
        <v>257</v>
      </c>
      <c r="D3929" t="s">
        <v>32</v>
      </c>
      <c r="E3929" t="s">
        <v>27</v>
      </c>
      <c r="F3929" t="s">
        <v>258</v>
      </c>
      <c r="G3929" s="30">
        <v>7</v>
      </c>
      <c r="H3929" t="s">
        <v>318</v>
      </c>
      <c r="J3929" t="s">
        <v>15</v>
      </c>
      <c r="K3929" t="s">
        <v>307</v>
      </c>
      <c r="L3929" s="26">
        <v>1399200</v>
      </c>
      <c r="M3929">
        <v>54</v>
      </c>
    </row>
    <row r="3930" spans="1:13" x14ac:dyDescent="0.25">
      <c r="A3930" t="s">
        <v>209</v>
      </c>
      <c r="B3930" s="25">
        <v>45572</v>
      </c>
      <c r="C3930" t="s">
        <v>257</v>
      </c>
      <c r="D3930" t="s">
        <v>32</v>
      </c>
      <c r="E3930" t="s">
        <v>27</v>
      </c>
      <c r="G3930" s="30">
        <v>7</v>
      </c>
      <c r="H3930" t="s">
        <v>318</v>
      </c>
      <c r="J3930" t="s">
        <v>15</v>
      </c>
      <c r="K3930" t="s">
        <v>307</v>
      </c>
      <c r="L3930" s="26">
        <v>27000</v>
      </c>
      <c r="M3930">
        <v>4</v>
      </c>
    </row>
    <row r="3931" spans="1:13" x14ac:dyDescent="0.25">
      <c r="A3931" t="s">
        <v>63</v>
      </c>
      <c r="B3931" s="25">
        <v>45344</v>
      </c>
      <c r="C3931" t="s">
        <v>257</v>
      </c>
      <c r="D3931" t="s">
        <v>32</v>
      </c>
      <c r="E3931" t="s">
        <v>27</v>
      </c>
      <c r="F3931" t="s">
        <v>258</v>
      </c>
      <c r="G3931" s="30">
        <v>7</v>
      </c>
      <c r="H3931" t="s">
        <v>318</v>
      </c>
      <c r="J3931" t="s">
        <v>15</v>
      </c>
      <c r="K3931" t="s">
        <v>307</v>
      </c>
      <c r="L3931" s="26">
        <v>3174900</v>
      </c>
      <c r="M3931">
        <v>16</v>
      </c>
    </row>
    <row r="3932" spans="1:13" x14ac:dyDescent="0.25">
      <c r="A3932" t="s">
        <v>175</v>
      </c>
      <c r="B3932" s="25">
        <v>45503</v>
      </c>
      <c r="C3932" t="s">
        <v>257</v>
      </c>
      <c r="D3932" t="s">
        <v>32</v>
      </c>
      <c r="E3932" t="s">
        <v>27</v>
      </c>
      <c r="G3932" s="30">
        <v>7</v>
      </c>
      <c r="H3932" t="s">
        <v>318</v>
      </c>
      <c r="J3932" t="s">
        <v>15</v>
      </c>
      <c r="K3932" t="s">
        <v>307</v>
      </c>
      <c r="L3932" s="26">
        <v>13774</v>
      </c>
      <c r="M3932">
        <v>2</v>
      </c>
    </row>
    <row r="3933" spans="1:13" x14ac:dyDescent="0.25">
      <c r="A3933" t="s">
        <v>54</v>
      </c>
      <c r="B3933" s="25">
        <v>45212</v>
      </c>
      <c r="C3933" t="s">
        <v>257</v>
      </c>
      <c r="D3933" t="s">
        <v>32</v>
      </c>
      <c r="E3933" t="s">
        <v>27</v>
      </c>
      <c r="G3933" s="30">
        <v>7</v>
      </c>
      <c r="H3933" t="s">
        <v>318</v>
      </c>
      <c r="J3933" t="s">
        <v>15</v>
      </c>
      <c r="K3933" t="s">
        <v>307</v>
      </c>
      <c r="L3933" s="26">
        <v>707625</v>
      </c>
      <c r="M3933">
        <v>88</v>
      </c>
    </row>
    <row r="3934" spans="1:13" x14ac:dyDescent="0.25">
      <c r="A3934" t="s">
        <v>164</v>
      </c>
      <c r="B3934" s="25">
        <v>45478</v>
      </c>
      <c r="C3934" t="s">
        <v>257</v>
      </c>
      <c r="D3934" t="s">
        <v>32</v>
      </c>
      <c r="E3934" t="s">
        <v>27</v>
      </c>
      <c r="F3934" t="s">
        <v>258</v>
      </c>
      <c r="G3934" s="30">
        <v>7.1</v>
      </c>
      <c r="H3934" t="s">
        <v>318</v>
      </c>
      <c r="I3934">
        <v>7.1</v>
      </c>
      <c r="J3934" t="s">
        <v>228</v>
      </c>
      <c r="K3934" t="s">
        <v>314</v>
      </c>
      <c r="L3934" s="26">
        <v>3378400</v>
      </c>
      <c r="M3934">
        <v>1</v>
      </c>
    </row>
    <row r="3935" spans="1:13" x14ac:dyDescent="0.25">
      <c r="A3935" t="s">
        <v>172</v>
      </c>
      <c r="B3935" s="25">
        <v>45485</v>
      </c>
      <c r="C3935" t="s">
        <v>257</v>
      </c>
      <c r="D3935" t="s">
        <v>32</v>
      </c>
      <c r="E3935" t="s">
        <v>27</v>
      </c>
      <c r="F3935" t="s">
        <v>258</v>
      </c>
      <c r="G3935" s="30">
        <v>7.1</v>
      </c>
      <c r="H3935" t="s">
        <v>318</v>
      </c>
      <c r="I3935">
        <v>7.1</v>
      </c>
      <c r="J3935" t="s">
        <v>228</v>
      </c>
      <c r="K3935" t="s">
        <v>314</v>
      </c>
      <c r="L3935" s="26">
        <v>7655600</v>
      </c>
      <c r="M3935">
        <v>1</v>
      </c>
    </row>
    <row r="3936" spans="1:13" x14ac:dyDescent="0.25">
      <c r="A3936" t="s">
        <v>83</v>
      </c>
      <c r="B3936" s="25">
        <v>45468</v>
      </c>
      <c r="C3936" t="s">
        <v>257</v>
      </c>
      <c r="D3936" t="s">
        <v>32</v>
      </c>
      <c r="E3936" t="s">
        <v>27</v>
      </c>
      <c r="F3936" t="s">
        <v>258</v>
      </c>
      <c r="G3936" s="30">
        <v>7.1</v>
      </c>
      <c r="H3936" t="s">
        <v>318</v>
      </c>
      <c r="J3936" t="s">
        <v>15</v>
      </c>
      <c r="K3936" t="s">
        <v>307</v>
      </c>
      <c r="L3936" s="26">
        <v>3929310</v>
      </c>
      <c r="M3936">
        <v>25</v>
      </c>
    </row>
    <row r="3937" spans="1:13" x14ac:dyDescent="0.25">
      <c r="A3937" t="s">
        <v>86</v>
      </c>
      <c r="B3937" s="25">
        <v>45251</v>
      </c>
      <c r="C3937" t="s">
        <v>257</v>
      </c>
      <c r="D3937" t="s">
        <v>32</v>
      </c>
      <c r="E3937" t="s">
        <v>27</v>
      </c>
      <c r="F3937" t="s">
        <v>258</v>
      </c>
      <c r="G3937" s="30">
        <v>7.1</v>
      </c>
      <c r="H3937" t="s">
        <v>318</v>
      </c>
      <c r="J3937" t="s">
        <v>15</v>
      </c>
      <c r="K3937" t="s">
        <v>307</v>
      </c>
      <c r="L3937" s="26">
        <v>3865250</v>
      </c>
      <c r="M3937">
        <v>16</v>
      </c>
    </row>
    <row r="3938" spans="1:13" x14ac:dyDescent="0.25">
      <c r="A3938" t="s">
        <v>77</v>
      </c>
      <c r="B3938" s="25">
        <v>45267</v>
      </c>
      <c r="C3938" t="s">
        <v>257</v>
      </c>
      <c r="D3938" t="s">
        <v>32</v>
      </c>
      <c r="E3938" t="s">
        <v>27</v>
      </c>
      <c r="G3938" s="30">
        <v>7.1</v>
      </c>
      <c r="H3938" t="s">
        <v>318</v>
      </c>
      <c r="J3938" t="s">
        <v>15</v>
      </c>
      <c r="K3938" t="s">
        <v>307</v>
      </c>
      <c r="L3938" s="26">
        <v>1601600</v>
      </c>
      <c r="M3938">
        <v>23</v>
      </c>
    </row>
    <row r="3939" spans="1:13" x14ac:dyDescent="0.25">
      <c r="A3939" t="s">
        <v>217</v>
      </c>
      <c r="B3939" s="25">
        <v>45595</v>
      </c>
      <c r="C3939" t="s">
        <v>257</v>
      </c>
      <c r="D3939" t="s">
        <v>32</v>
      </c>
      <c r="E3939" t="s">
        <v>27</v>
      </c>
      <c r="G3939" s="30">
        <v>7.1</v>
      </c>
      <c r="H3939" t="s">
        <v>318</v>
      </c>
      <c r="J3939" t="s">
        <v>15</v>
      </c>
      <c r="K3939" t="s">
        <v>307</v>
      </c>
      <c r="L3939" s="26">
        <v>1700</v>
      </c>
      <c r="M3939">
        <v>2</v>
      </c>
    </row>
    <row r="3940" spans="1:13" x14ac:dyDescent="0.25">
      <c r="A3940" t="s">
        <v>69</v>
      </c>
      <c r="B3940" s="25">
        <v>45328</v>
      </c>
      <c r="C3940" t="s">
        <v>257</v>
      </c>
      <c r="D3940" t="s">
        <v>32</v>
      </c>
      <c r="E3940" t="s">
        <v>27</v>
      </c>
      <c r="F3940" t="s">
        <v>258</v>
      </c>
      <c r="G3940" s="30">
        <v>7.1</v>
      </c>
      <c r="H3940" t="s">
        <v>318</v>
      </c>
      <c r="J3940" t="s">
        <v>15</v>
      </c>
      <c r="K3940" t="s">
        <v>307</v>
      </c>
      <c r="L3940" s="26">
        <v>20060235</v>
      </c>
      <c r="M3940">
        <v>70</v>
      </c>
    </row>
    <row r="3941" spans="1:13" x14ac:dyDescent="0.25">
      <c r="A3941" t="s">
        <v>69</v>
      </c>
      <c r="B3941" s="25">
        <v>45328</v>
      </c>
      <c r="C3941" t="s">
        <v>257</v>
      </c>
      <c r="D3941" t="s">
        <v>32</v>
      </c>
      <c r="E3941" t="s">
        <v>27</v>
      </c>
      <c r="G3941" s="30">
        <v>7.1</v>
      </c>
      <c r="H3941" t="s">
        <v>318</v>
      </c>
      <c r="J3941" t="s">
        <v>15</v>
      </c>
      <c r="K3941" t="s">
        <v>307</v>
      </c>
      <c r="L3941" s="26">
        <v>991895</v>
      </c>
      <c r="M3941">
        <v>67</v>
      </c>
    </row>
    <row r="3942" spans="1:13" x14ac:dyDescent="0.25">
      <c r="A3942" t="s">
        <v>50</v>
      </c>
      <c r="B3942" s="25">
        <v>45408</v>
      </c>
      <c r="C3942" t="s">
        <v>257</v>
      </c>
      <c r="D3942" t="s">
        <v>32</v>
      </c>
      <c r="E3942" t="s">
        <v>27</v>
      </c>
      <c r="G3942" s="30">
        <v>7.1</v>
      </c>
      <c r="H3942" t="s">
        <v>318</v>
      </c>
      <c r="J3942" t="s">
        <v>15</v>
      </c>
      <c r="K3942" t="s">
        <v>307</v>
      </c>
      <c r="L3942" s="26">
        <v>1132500</v>
      </c>
      <c r="M3942">
        <v>166</v>
      </c>
    </row>
    <row r="3943" spans="1:13" x14ac:dyDescent="0.25">
      <c r="A3943" t="s">
        <v>80</v>
      </c>
      <c r="B3943" s="25">
        <v>45260</v>
      </c>
      <c r="C3943" t="s">
        <v>257</v>
      </c>
      <c r="D3943" t="s">
        <v>32</v>
      </c>
      <c r="E3943" t="s">
        <v>27</v>
      </c>
      <c r="F3943" t="s">
        <v>258</v>
      </c>
      <c r="G3943" s="30">
        <v>7.1</v>
      </c>
      <c r="H3943" t="s">
        <v>318</v>
      </c>
      <c r="J3943" t="s">
        <v>15</v>
      </c>
      <c r="K3943" t="s">
        <v>307</v>
      </c>
      <c r="L3943" s="26">
        <v>21545100</v>
      </c>
      <c r="M3943">
        <v>36</v>
      </c>
    </row>
    <row r="3944" spans="1:13" x14ac:dyDescent="0.25">
      <c r="A3944" t="s">
        <v>172</v>
      </c>
      <c r="B3944" s="25">
        <v>45485</v>
      </c>
      <c r="C3944" t="s">
        <v>257</v>
      </c>
      <c r="D3944" t="s">
        <v>32</v>
      </c>
      <c r="E3944" t="s">
        <v>27</v>
      </c>
      <c r="F3944" t="s">
        <v>258</v>
      </c>
      <c r="G3944" s="30">
        <v>7.1</v>
      </c>
      <c r="H3944" t="s">
        <v>318</v>
      </c>
      <c r="J3944" t="s">
        <v>15</v>
      </c>
      <c r="K3944" t="s">
        <v>307</v>
      </c>
      <c r="L3944" s="26">
        <v>840400</v>
      </c>
      <c r="M3944">
        <v>15</v>
      </c>
    </row>
    <row r="3945" spans="1:13" x14ac:dyDescent="0.25">
      <c r="A3945" t="s">
        <v>209</v>
      </c>
      <c r="B3945" s="25">
        <v>45572</v>
      </c>
      <c r="C3945" t="s">
        <v>257</v>
      </c>
      <c r="D3945" t="s">
        <v>32</v>
      </c>
      <c r="E3945" t="s">
        <v>27</v>
      </c>
      <c r="G3945" s="30">
        <v>7.1</v>
      </c>
      <c r="H3945" t="s">
        <v>318</v>
      </c>
      <c r="J3945" t="s">
        <v>15</v>
      </c>
      <c r="K3945" t="s">
        <v>307</v>
      </c>
      <c r="L3945" s="26">
        <v>504000</v>
      </c>
      <c r="M3945">
        <v>2</v>
      </c>
    </row>
    <row r="3946" spans="1:13" x14ac:dyDescent="0.25">
      <c r="A3946" t="s">
        <v>54</v>
      </c>
      <c r="B3946" s="25">
        <v>45401</v>
      </c>
      <c r="C3946" t="s">
        <v>257</v>
      </c>
      <c r="D3946" t="s">
        <v>32</v>
      </c>
      <c r="E3946" t="s">
        <v>27</v>
      </c>
      <c r="F3946" t="s">
        <v>258</v>
      </c>
      <c r="G3946" s="30">
        <v>7.1</v>
      </c>
      <c r="H3946" t="s">
        <v>318</v>
      </c>
      <c r="J3946" t="s">
        <v>15</v>
      </c>
      <c r="K3946" t="s">
        <v>307</v>
      </c>
      <c r="L3946" s="26">
        <v>49557615</v>
      </c>
      <c r="M3946">
        <v>84</v>
      </c>
    </row>
    <row r="3947" spans="1:13" x14ac:dyDescent="0.25">
      <c r="A3947" t="s">
        <v>83</v>
      </c>
      <c r="B3947" s="25">
        <v>45468</v>
      </c>
      <c r="C3947" t="s">
        <v>257</v>
      </c>
      <c r="D3947" t="s">
        <v>32</v>
      </c>
      <c r="E3947" t="s">
        <v>27</v>
      </c>
      <c r="G3947" s="30">
        <v>7.1</v>
      </c>
      <c r="H3947" t="s">
        <v>318</v>
      </c>
      <c r="J3947" t="s">
        <v>15</v>
      </c>
      <c r="K3947" t="s">
        <v>307</v>
      </c>
      <c r="L3947" s="26">
        <v>132030</v>
      </c>
      <c r="M3947">
        <v>14</v>
      </c>
    </row>
    <row r="3948" spans="1:13" x14ac:dyDescent="0.25">
      <c r="A3948" t="s">
        <v>72</v>
      </c>
      <c r="B3948" s="25">
        <v>45288</v>
      </c>
      <c r="C3948" t="s">
        <v>257</v>
      </c>
      <c r="D3948" t="s">
        <v>32</v>
      </c>
      <c r="E3948" t="s">
        <v>27</v>
      </c>
      <c r="G3948" s="30">
        <v>7.1</v>
      </c>
      <c r="H3948" t="s">
        <v>318</v>
      </c>
      <c r="J3948" t="s">
        <v>15</v>
      </c>
      <c r="K3948" t="s">
        <v>307</v>
      </c>
      <c r="L3948" s="26">
        <v>82250</v>
      </c>
      <c r="M3948">
        <v>8</v>
      </c>
    </row>
    <row r="3949" spans="1:13" x14ac:dyDescent="0.25">
      <c r="A3949" t="s">
        <v>175</v>
      </c>
      <c r="B3949" s="25">
        <v>45503</v>
      </c>
      <c r="C3949" t="s">
        <v>257</v>
      </c>
      <c r="D3949" t="s">
        <v>32</v>
      </c>
      <c r="E3949" t="s">
        <v>27</v>
      </c>
      <c r="G3949" s="30">
        <v>7.1</v>
      </c>
      <c r="H3949" t="s">
        <v>318</v>
      </c>
      <c r="J3949" t="s">
        <v>15</v>
      </c>
      <c r="K3949" t="s">
        <v>307</v>
      </c>
      <c r="L3949" s="26">
        <v>97</v>
      </c>
      <c r="M3949">
        <v>1</v>
      </c>
    </row>
    <row r="3950" spans="1:13" x14ac:dyDescent="0.25">
      <c r="A3950" t="s">
        <v>164</v>
      </c>
      <c r="B3950" s="25">
        <v>45478</v>
      </c>
      <c r="C3950" t="s">
        <v>257</v>
      </c>
      <c r="D3950" t="s">
        <v>32</v>
      </c>
      <c r="E3950" t="s">
        <v>27</v>
      </c>
      <c r="G3950" s="30">
        <v>7.1</v>
      </c>
      <c r="H3950" t="s">
        <v>318</v>
      </c>
      <c r="J3950" t="s">
        <v>15</v>
      </c>
      <c r="K3950" t="s">
        <v>307</v>
      </c>
      <c r="L3950" s="26">
        <v>476600</v>
      </c>
      <c r="M3950">
        <v>66</v>
      </c>
    </row>
    <row r="3951" spans="1:13" x14ac:dyDescent="0.25">
      <c r="A3951" t="s">
        <v>83</v>
      </c>
      <c r="B3951" s="25">
        <v>45252</v>
      </c>
      <c r="C3951" t="s">
        <v>257</v>
      </c>
      <c r="D3951" t="s">
        <v>32</v>
      </c>
      <c r="E3951" t="s">
        <v>27</v>
      </c>
      <c r="G3951" s="30">
        <v>7.1</v>
      </c>
      <c r="H3951" t="s">
        <v>318</v>
      </c>
      <c r="J3951" t="s">
        <v>15</v>
      </c>
      <c r="K3951" t="s">
        <v>307</v>
      </c>
      <c r="L3951" s="26">
        <v>2229700</v>
      </c>
      <c r="M3951">
        <v>69</v>
      </c>
    </row>
    <row r="3952" spans="1:13" x14ac:dyDescent="0.25">
      <c r="A3952" t="s">
        <v>54</v>
      </c>
      <c r="B3952" s="25">
        <v>45401</v>
      </c>
      <c r="C3952" t="s">
        <v>257</v>
      </c>
      <c r="D3952" t="s">
        <v>32</v>
      </c>
      <c r="E3952" t="s">
        <v>27</v>
      </c>
      <c r="G3952" s="30">
        <v>7.1</v>
      </c>
      <c r="H3952" t="s">
        <v>318</v>
      </c>
      <c r="J3952" t="s">
        <v>15</v>
      </c>
      <c r="K3952" t="s">
        <v>307</v>
      </c>
      <c r="L3952" s="26">
        <v>356310</v>
      </c>
      <c r="M3952">
        <v>54</v>
      </c>
    </row>
    <row r="3953" spans="1:13" x14ac:dyDescent="0.25">
      <c r="A3953" t="s">
        <v>66</v>
      </c>
      <c r="B3953" s="25">
        <v>45335</v>
      </c>
      <c r="C3953" t="s">
        <v>257</v>
      </c>
      <c r="D3953" t="s">
        <v>32</v>
      </c>
      <c r="E3953" t="s">
        <v>27</v>
      </c>
      <c r="F3953" t="s">
        <v>258</v>
      </c>
      <c r="G3953" s="30">
        <v>7.1</v>
      </c>
      <c r="H3953" t="s">
        <v>318</v>
      </c>
      <c r="J3953" t="s">
        <v>15</v>
      </c>
      <c r="K3953" t="s">
        <v>307</v>
      </c>
      <c r="L3953" s="26">
        <v>12136500</v>
      </c>
      <c r="M3953">
        <v>280</v>
      </c>
    </row>
    <row r="3954" spans="1:13" x14ac:dyDescent="0.25">
      <c r="A3954" t="s">
        <v>83</v>
      </c>
      <c r="B3954" s="25">
        <v>45252</v>
      </c>
      <c r="C3954" t="s">
        <v>257</v>
      </c>
      <c r="D3954" t="s">
        <v>32</v>
      </c>
      <c r="E3954" t="s">
        <v>27</v>
      </c>
      <c r="F3954" t="s">
        <v>258</v>
      </c>
      <c r="G3954" s="30">
        <v>7.1</v>
      </c>
      <c r="H3954" t="s">
        <v>318</v>
      </c>
      <c r="J3954" t="s">
        <v>15</v>
      </c>
      <c r="K3954" t="s">
        <v>307</v>
      </c>
      <c r="L3954" s="26">
        <v>33572000</v>
      </c>
      <c r="M3954">
        <v>98</v>
      </c>
    </row>
    <row r="3955" spans="1:13" x14ac:dyDescent="0.25">
      <c r="A3955" t="s">
        <v>80</v>
      </c>
      <c r="B3955" s="25">
        <v>45260</v>
      </c>
      <c r="C3955" t="s">
        <v>257</v>
      </c>
      <c r="D3955" t="s">
        <v>32</v>
      </c>
      <c r="E3955" t="s">
        <v>27</v>
      </c>
      <c r="G3955" s="30">
        <v>7.1</v>
      </c>
      <c r="H3955" t="s">
        <v>318</v>
      </c>
      <c r="J3955" t="s">
        <v>15</v>
      </c>
      <c r="K3955" t="s">
        <v>307</v>
      </c>
      <c r="L3955" s="26">
        <v>495900</v>
      </c>
      <c r="M3955">
        <v>18</v>
      </c>
    </row>
    <row r="3956" spans="1:13" x14ac:dyDescent="0.25">
      <c r="A3956" t="s">
        <v>211</v>
      </c>
      <c r="B3956" s="25">
        <v>45582</v>
      </c>
      <c r="C3956" t="s">
        <v>257</v>
      </c>
      <c r="D3956" t="s">
        <v>32</v>
      </c>
      <c r="E3956" t="s">
        <v>27</v>
      </c>
      <c r="G3956" s="30">
        <v>7.1</v>
      </c>
      <c r="H3956" t="s">
        <v>318</v>
      </c>
      <c r="J3956" t="s">
        <v>15</v>
      </c>
      <c r="K3956" t="s">
        <v>307</v>
      </c>
      <c r="L3956" s="26">
        <v>389900</v>
      </c>
      <c r="M3956">
        <v>71</v>
      </c>
    </row>
    <row r="3957" spans="1:13" x14ac:dyDescent="0.25">
      <c r="A3957" t="s">
        <v>57</v>
      </c>
      <c r="B3957" s="25">
        <v>45394</v>
      </c>
      <c r="C3957" t="s">
        <v>257</v>
      </c>
      <c r="D3957" t="s">
        <v>32</v>
      </c>
      <c r="E3957" t="s">
        <v>27</v>
      </c>
      <c r="F3957" t="s">
        <v>258</v>
      </c>
      <c r="G3957" s="30">
        <v>7.1</v>
      </c>
      <c r="H3957" t="s">
        <v>318</v>
      </c>
      <c r="J3957" t="s">
        <v>15</v>
      </c>
      <c r="K3957" t="s">
        <v>307</v>
      </c>
      <c r="L3957" s="26">
        <v>6598800</v>
      </c>
      <c r="M3957">
        <v>66</v>
      </c>
    </row>
    <row r="3958" spans="1:13" x14ac:dyDescent="0.25">
      <c r="A3958" t="s">
        <v>77</v>
      </c>
      <c r="B3958" s="25">
        <v>45267</v>
      </c>
      <c r="C3958" t="s">
        <v>257</v>
      </c>
      <c r="D3958" t="s">
        <v>32</v>
      </c>
      <c r="E3958" t="s">
        <v>27</v>
      </c>
      <c r="F3958" t="s">
        <v>258</v>
      </c>
      <c r="G3958" s="30">
        <v>7.1</v>
      </c>
      <c r="H3958" t="s">
        <v>318</v>
      </c>
      <c r="J3958" t="s">
        <v>15</v>
      </c>
      <c r="K3958" t="s">
        <v>307</v>
      </c>
      <c r="L3958" s="26">
        <v>984200</v>
      </c>
      <c r="M3958">
        <v>19</v>
      </c>
    </row>
    <row r="3959" spans="1:13" x14ac:dyDescent="0.25">
      <c r="A3959" t="s">
        <v>50</v>
      </c>
      <c r="B3959" s="25">
        <v>45408</v>
      </c>
      <c r="C3959" t="s">
        <v>257</v>
      </c>
      <c r="D3959" t="s">
        <v>32</v>
      </c>
      <c r="E3959" t="s">
        <v>27</v>
      </c>
      <c r="F3959" t="s">
        <v>258</v>
      </c>
      <c r="G3959" s="30">
        <v>7.1</v>
      </c>
      <c r="H3959" t="s">
        <v>318</v>
      </c>
      <c r="J3959" t="s">
        <v>15</v>
      </c>
      <c r="K3959" t="s">
        <v>307</v>
      </c>
      <c r="L3959" s="26">
        <v>58582500</v>
      </c>
      <c r="M3959">
        <v>233</v>
      </c>
    </row>
    <row r="3960" spans="1:13" x14ac:dyDescent="0.25">
      <c r="A3960" t="s">
        <v>164</v>
      </c>
      <c r="B3960" s="25">
        <v>45478</v>
      </c>
      <c r="C3960" t="s">
        <v>257</v>
      </c>
      <c r="D3960" t="s">
        <v>32</v>
      </c>
      <c r="E3960" t="s">
        <v>27</v>
      </c>
      <c r="F3960" t="s">
        <v>258</v>
      </c>
      <c r="G3960" s="30">
        <v>7.1</v>
      </c>
      <c r="H3960" t="s">
        <v>318</v>
      </c>
      <c r="J3960" t="s">
        <v>15</v>
      </c>
      <c r="K3960" t="s">
        <v>307</v>
      </c>
      <c r="L3960" s="26">
        <v>36423000</v>
      </c>
      <c r="M3960">
        <v>84</v>
      </c>
    </row>
    <row r="3961" spans="1:13" x14ac:dyDescent="0.25">
      <c r="A3961" t="s">
        <v>104</v>
      </c>
      <c r="B3961" s="25">
        <v>45041</v>
      </c>
      <c r="C3961" t="s">
        <v>257</v>
      </c>
      <c r="D3961" t="s">
        <v>32</v>
      </c>
      <c r="E3961" t="s">
        <v>27</v>
      </c>
      <c r="F3961" t="s">
        <v>258</v>
      </c>
      <c r="G3961" s="30">
        <v>7.1</v>
      </c>
      <c r="H3961" t="s">
        <v>318</v>
      </c>
      <c r="J3961" t="s">
        <v>15</v>
      </c>
      <c r="K3961" t="s">
        <v>307</v>
      </c>
      <c r="L3961" s="26">
        <v>405697.2</v>
      </c>
      <c r="M3961">
        <v>6</v>
      </c>
    </row>
    <row r="3962" spans="1:13" x14ac:dyDescent="0.25">
      <c r="A3962" t="s">
        <v>74</v>
      </c>
      <c r="B3962" s="25">
        <v>45275</v>
      </c>
      <c r="C3962" t="s">
        <v>257</v>
      </c>
      <c r="D3962" t="s">
        <v>32</v>
      </c>
      <c r="E3962" t="s">
        <v>27</v>
      </c>
      <c r="F3962" t="s">
        <v>258</v>
      </c>
      <c r="G3962" s="30">
        <v>7.1</v>
      </c>
      <c r="H3962" t="s">
        <v>318</v>
      </c>
      <c r="J3962" t="s">
        <v>15</v>
      </c>
      <c r="K3962" t="s">
        <v>307</v>
      </c>
      <c r="L3962" s="26">
        <v>57586250</v>
      </c>
      <c r="M3962">
        <v>178</v>
      </c>
    </row>
    <row r="3963" spans="1:13" x14ac:dyDescent="0.25">
      <c r="A3963" t="s">
        <v>89</v>
      </c>
      <c r="B3963" s="25">
        <v>45232</v>
      </c>
      <c r="C3963" t="s">
        <v>257</v>
      </c>
      <c r="D3963" t="s">
        <v>32</v>
      </c>
      <c r="E3963" t="s">
        <v>27</v>
      </c>
      <c r="G3963" s="30">
        <v>7.1</v>
      </c>
      <c r="H3963" t="s">
        <v>318</v>
      </c>
      <c r="J3963" t="s">
        <v>15</v>
      </c>
      <c r="K3963" t="s">
        <v>307</v>
      </c>
      <c r="L3963" s="26">
        <v>191700</v>
      </c>
      <c r="M3963">
        <v>23</v>
      </c>
    </row>
    <row r="3964" spans="1:13" x14ac:dyDescent="0.25">
      <c r="A3964" t="s">
        <v>92</v>
      </c>
      <c r="B3964" s="25">
        <v>45198</v>
      </c>
      <c r="C3964" t="s">
        <v>257</v>
      </c>
      <c r="D3964" t="s">
        <v>32</v>
      </c>
      <c r="E3964" t="s">
        <v>27</v>
      </c>
      <c r="G3964" s="30">
        <v>7.1</v>
      </c>
      <c r="H3964" t="s">
        <v>318</v>
      </c>
      <c r="J3964" t="s">
        <v>15</v>
      </c>
      <c r="K3964" t="s">
        <v>307</v>
      </c>
      <c r="L3964" s="26">
        <v>575974.80000000005</v>
      </c>
      <c r="M3964">
        <v>13</v>
      </c>
    </row>
    <row r="3965" spans="1:13" x14ac:dyDescent="0.25">
      <c r="A3965" t="s">
        <v>66</v>
      </c>
      <c r="B3965" s="25">
        <v>45335</v>
      </c>
      <c r="C3965" t="s">
        <v>257</v>
      </c>
      <c r="D3965" t="s">
        <v>32</v>
      </c>
      <c r="E3965" t="s">
        <v>27</v>
      </c>
      <c r="G3965" s="30">
        <v>7.1</v>
      </c>
      <c r="H3965" t="s">
        <v>318</v>
      </c>
      <c r="J3965" t="s">
        <v>15</v>
      </c>
      <c r="K3965" t="s">
        <v>307</v>
      </c>
      <c r="L3965" s="26">
        <v>1287000</v>
      </c>
      <c r="M3965">
        <v>149</v>
      </c>
    </row>
    <row r="3966" spans="1:13" x14ac:dyDescent="0.25">
      <c r="A3966" t="s">
        <v>72</v>
      </c>
      <c r="B3966" s="25">
        <v>45288</v>
      </c>
      <c r="C3966" t="s">
        <v>257</v>
      </c>
      <c r="D3966" t="s">
        <v>32</v>
      </c>
      <c r="E3966" t="s">
        <v>27</v>
      </c>
      <c r="F3966" t="s">
        <v>258</v>
      </c>
      <c r="G3966" s="30">
        <v>7.1</v>
      </c>
      <c r="H3966" t="s">
        <v>318</v>
      </c>
      <c r="J3966" t="s">
        <v>15</v>
      </c>
      <c r="K3966" t="s">
        <v>307</v>
      </c>
      <c r="L3966" s="26">
        <v>319000</v>
      </c>
      <c r="M3966">
        <v>11</v>
      </c>
    </row>
    <row r="3967" spans="1:13" x14ac:dyDescent="0.25">
      <c r="A3967" t="s">
        <v>63</v>
      </c>
      <c r="B3967" s="25">
        <v>45344</v>
      </c>
      <c r="C3967" t="s">
        <v>257</v>
      </c>
      <c r="D3967" t="s">
        <v>32</v>
      </c>
      <c r="E3967" t="s">
        <v>27</v>
      </c>
      <c r="G3967" s="30">
        <v>7.1</v>
      </c>
      <c r="H3967" t="s">
        <v>318</v>
      </c>
      <c r="J3967" t="s">
        <v>15</v>
      </c>
      <c r="K3967" t="s">
        <v>307</v>
      </c>
      <c r="L3967" s="26">
        <v>192850</v>
      </c>
      <c r="M3967">
        <v>13</v>
      </c>
    </row>
    <row r="3968" spans="1:13" x14ac:dyDescent="0.25">
      <c r="A3968" t="s">
        <v>205</v>
      </c>
      <c r="B3968" s="25">
        <v>45566</v>
      </c>
      <c r="C3968" t="s">
        <v>257</v>
      </c>
      <c r="D3968" t="s">
        <v>32</v>
      </c>
      <c r="E3968" t="s">
        <v>27</v>
      </c>
      <c r="F3968" t="s">
        <v>258</v>
      </c>
      <c r="G3968" s="30">
        <v>7.1</v>
      </c>
      <c r="H3968" t="s">
        <v>318</v>
      </c>
      <c r="J3968" t="s">
        <v>15</v>
      </c>
      <c r="K3968" t="s">
        <v>307</v>
      </c>
      <c r="L3968" s="26">
        <v>1814025</v>
      </c>
      <c r="M3968">
        <v>78</v>
      </c>
    </row>
    <row r="3969" spans="1:13" x14ac:dyDescent="0.25">
      <c r="A3969" t="s">
        <v>86</v>
      </c>
      <c r="B3969" s="25">
        <v>45251</v>
      </c>
      <c r="C3969" t="s">
        <v>257</v>
      </c>
      <c r="D3969" t="s">
        <v>32</v>
      </c>
      <c r="E3969" t="s">
        <v>27</v>
      </c>
      <c r="G3969" s="30">
        <v>7.1</v>
      </c>
      <c r="H3969" t="s">
        <v>318</v>
      </c>
      <c r="J3969" t="s">
        <v>15</v>
      </c>
      <c r="K3969" t="s">
        <v>307</v>
      </c>
      <c r="L3969" s="26">
        <v>1198000</v>
      </c>
      <c r="M3969">
        <v>15</v>
      </c>
    </row>
    <row r="3970" spans="1:13" x14ac:dyDescent="0.25">
      <c r="A3970" t="s">
        <v>175</v>
      </c>
      <c r="B3970" s="25">
        <v>45503</v>
      </c>
      <c r="C3970" t="s">
        <v>257</v>
      </c>
      <c r="D3970" t="s">
        <v>32</v>
      </c>
      <c r="E3970" t="s">
        <v>27</v>
      </c>
      <c r="F3970" t="s">
        <v>258</v>
      </c>
      <c r="G3970" s="30">
        <v>7.1</v>
      </c>
      <c r="H3970" t="s">
        <v>318</v>
      </c>
      <c r="J3970" t="s">
        <v>15</v>
      </c>
      <c r="K3970" t="s">
        <v>307</v>
      </c>
      <c r="L3970" s="26">
        <v>9700</v>
      </c>
      <c r="M3970">
        <v>1</v>
      </c>
    </row>
    <row r="3971" spans="1:13" x14ac:dyDescent="0.25">
      <c r="A3971" t="s">
        <v>54</v>
      </c>
      <c r="B3971" s="25">
        <v>45212</v>
      </c>
      <c r="C3971" t="s">
        <v>257</v>
      </c>
      <c r="D3971" t="s">
        <v>32</v>
      </c>
      <c r="E3971" t="s">
        <v>27</v>
      </c>
      <c r="F3971" t="s">
        <v>258</v>
      </c>
      <c r="G3971" s="30">
        <v>7.1</v>
      </c>
      <c r="H3971" t="s">
        <v>318</v>
      </c>
      <c r="J3971" t="s">
        <v>15</v>
      </c>
      <c r="K3971" t="s">
        <v>307</v>
      </c>
      <c r="L3971" s="26">
        <v>10834155</v>
      </c>
      <c r="M3971">
        <v>84</v>
      </c>
    </row>
    <row r="3972" spans="1:13" x14ac:dyDescent="0.25">
      <c r="A3972" t="s">
        <v>104</v>
      </c>
      <c r="B3972" s="25">
        <v>45041</v>
      </c>
      <c r="C3972" t="s">
        <v>257</v>
      </c>
      <c r="D3972" t="s">
        <v>32</v>
      </c>
      <c r="E3972" t="s">
        <v>27</v>
      </c>
      <c r="G3972" s="30">
        <v>7.1</v>
      </c>
      <c r="H3972" t="s">
        <v>318</v>
      </c>
      <c r="J3972" t="s">
        <v>15</v>
      </c>
      <c r="K3972" t="s">
        <v>307</v>
      </c>
      <c r="L3972" s="26">
        <v>189528</v>
      </c>
      <c r="M3972">
        <v>2</v>
      </c>
    </row>
    <row r="3973" spans="1:13" x14ac:dyDescent="0.25">
      <c r="A3973" t="s">
        <v>74</v>
      </c>
      <c r="B3973" s="25">
        <v>45275</v>
      </c>
      <c r="C3973" t="s">
        <v>257</v>
      </c>
      <c r="D3973" t="s">
        <v>32</v>
      </c>
      <c r="E3973" t="s">
        <v>27</v>
      </c>
      <c r="G3973" s="30">
        <v>7.1</v>
      </c>
      <c r="H3973" t="s">
        <v>318</v>
      </c>
      <c r="J3973" t="s">
        <v>15</v>
      </c>
      <c r="K3973" t="s">
        <v>307</v>
      </c>
      <c r="L3973" s="26">
        <v>2443750</v>
      </c>
      <c r="M3973">
        <v>112</v>
      </c>
    </row>
    <row r="3974" spans="1:13" x14ac:dyDescent="0.25">
      <c r="A3974" t="s">
        <v>54</v>
      </c>
      <c r="B3974" s="25">
        <v>45212</v>
      </c>
      <c r="C3974" t="s">
        <v>257</v>
      </c>
      <c r="D3974" t="s">
        <v>32</v>
      </c>
      <c r="E3974" t="s">
        <v>27</v>
      </c>
      <c r="G3974" s="30">
        <v>7.1</v>
      </c>
      <c r="H3974" t="s">
        <v>318</v>
      </c>
      <c r="J3974" t="s">
        <v>15</v>
      </c>
      <c r="K3974" t="s">
        <v>307</v>
      </c>
      <c r="L3974" s="26">
        <v>209124</v>
      </c>
      <c r="M3974">
        <v>46</v>
      </c>
    </row>
    <row r="3975" spans="1:13" x14ac:dyDescent="0.25">
      <c r="A3975" t="s">
        <v>211</v>
      </c>
      <c r="B3975" s="25">
        <v>45582</v>
      </c>
      <c r="C3975" t="s">
        <v>257</v>
      </c>
      <c r="D3975" t="s">
        <v>32</v>
      </c>
      <c r="E3975" t="s">
        <v>27</v>
      </c>
      <c r="F3975" t="s">
        <v>258</v>
      </c>
      <c r="G3975" s="30">
        <v>7.1</v>
      </c>
      <c r="H3975" t="s">
        <v>318</v>
      </c>
      <c r="J3975" t="s">
        <v>15</v>
      </c>
      <c r="K3975" t="s">
        <v>307</v>
      </c>
      <c r="L3975" s="26">
        <v>14817250</v>
      </c>
      <c r="M3975">
        <v>77</v>
      </c>
    </row>
    <row r="3976" spans="1:13" x14ac:dyDescent="0.25">
      <c r="A3976" t="s">
        <v>60</v>
      </c>
      <c r="B3976" s="25">
        <v>45380</v>
      </c>
      <c r="C3976" t="s">
        <v>257</v>
      </c>
      <c r="D3976" t="s">
        <v>32</v>
      </c>
      <c r="E3976" t="s">
        <v>27</v>
      </c>
      <c r="G3976" s="30">
        <v>7.1</v>
      </c>
      <c r="H3976" t="s">
        <v>318</v>
      </c>
      <c r="J3976" t="s">
        <v>15</v>
      </c>
      <c r="K3976" t="s">
        <v>307</v>
      </c>
      <c r="L3976" s="26">
        <v>543375</v>
      </c>
      <c r="M3976">
        <v>93</v>
      </c>
    </row>
    <row r="3977" spans="1:13" x14ac:dyDescent="0.25">
      <c r="A3977" t="s">
        <v>89</v>
      </c>
      <c r="B3977" s="25">
        <v>45232</v>
      </c>
      <c r="C3977" t="s">
        <v>257</v>
      </c>
      <c r="D3977" t="s">
        <v>32</v>
      </c>
      <c r="E3977" t="s">
        <v>27</v>
      </c>
      <c r="F3977" t="s">
        <v>258</v>
      </c>
      <c r="G3977" s="30">
        <v>7.1</v>
      </c>
      <c r="H3977" t="s">
        <v>318</v>
      </c>
      <c r="J3977" t="s">
        <v>15</v>
      </c>
      <c r="K3977" t="s">
        <v>307</v>
      </c>
      <c r="L3977" s="26">
        <v>19652625</v>
      </c>
      <c r="M3977">
        <v>39</v>
      </c>
    </row>
    <row r="3978" spans="1:13" x14ac:dyDescent="0.25">
      <c r="A3978" t="s">
        <v>209</v>
      </c>
      <c r="B3978" s="25">
        <v>45572</v>
      </c>
      <c r="C3978" t="s">
        <v>257</v>
      </c>
      <c r="D3978" t="s">
        <v>32</v>
      </c>
      <c r="E3978" t="s">
        <v>27</v>
      </c>
      <c r="F3978" t="s">
        <v>258</v>
      </c>
      <c r="G3978" s="30">
        <v>7.1</v>
      </c>
      <c r="H3978" t="s">
        <v>318</v>
      </c>
      <c r="J3978" t="s">
        <v>15</v>
      </c>
      <c r="K3978" t="s">
        <v>307</v>
      </c>
      <c r="L3978" s="26">
        <v>1825000</v>
      </c>
      <c r="M3978">
        <v>5</v>
      </c>
    </row>
    <row r="3979" spans="1:13" x14ac:dyDescent="0.25">
      <c r="A3979" t="s">
        <v>63</v>
      </c>
      <c r="B3979" s="25">
        <v>45344</v>
      </c>
      <c r="C3979" t="s">
        <v>257</v>
      </c>
      <c r="D3979" t="s">
        <v>32</v>
      </c>
      <c r="E3979" t="s">
        <v>27</v>
      </c>
      <c r="F3979" t="s">
        <v>258</v>
      </c>
      <c r="G3979" s="30">
        <v>7.1</v>
      </c>
      <c r="H3979" t="s">
        <v>318</v>
      </c>
      <c r="J3979" t="s">
        <v>15</v>
      </c>
      <c r="K3979" t="s">
        <v>307</v>
      </c>
      <c r="L3979" s="26">
        <v>3829450</v>
      </c>
      <c r="M3979">
        <v>22</v>
      </c>
    </row>
    <row r="3980" spans="1:13" x14ac:dyDescent="0.25">
      <c r="A3980" t="s">
        <v>30</v>
      </c>
      <c r="B3980" s="25">
        <v>45447</v>
      </c>
      <c r="C3980" t="s">
        <v>257</v>
      </c>
      <c r="D3980" t="s">
        <v>32</v>
      </c>
      <c r="E3980" t="s">
        <v>27</v>
      </c>
      <c r="G3980" s="30">
        <v>7.1</v>
      </c>
      <c r="H3980" t="s">
        <v>318</v>
      </c>
      <c r="J3980" t="s">
        <v>15</v>
      </c>
      <c r="K3980" t="s">
        <v>307</v>
      </c>
      <c r="L3980" s="26">
        <v>101700</v>
      </c>
      <c r="M3980">
        <v>42</v>
      </c>
    </row>
    <row r="3981" spans="1:13" x14ac:dyDescent="0.25">
      <c r="A3981" t="s">
        <v>30</v>
      </c>
      <c r="B3981" s="25">
        <v>45447</v>
      </c>
      <c r="C3981" t="s">
        <v>257</v>
      </c>
      <c r="D3981" t="s">
        <v>32</v>
      </c>
      <c r="E3981" t="s">
        <v>27</v>
      </c>
      <c r="F3981" t="s">
        <v>258</v>
      </c>
      <c r="G3981" s="30">
        <v>7.1</v>
      </c>
      <c r="H3981" t="s">
        <v>318</v>
      </c>
      <c r="J3981" t="s">
        <v>15</v>
      </c>
      <c r="K3981" t="s">
        <v>307</v>
      </c>
      <c r="L3981" s="26">
        <v>22339200</v>
      </c>
      <c r="M3981">
        <v>50</v>
      </c>
    </row>
    <row r="3982" spans="1:13" x14ac:dyDescent="0.25">
      <c r="A3982" t="s">
        <v>172</v>
      </c>
      <c r="B3982" s="25">
        <v>45485</v>
      </c>
      <c r="C3982" t="s">
        <v>257</v>
      </c>
      <c r="D3982" t="s">
        <v>32</v>
      </c>
      <c r="E3982" t="s">
        <v>27</v>
      </c>
      <c r="G3982" s="30">
        <v>7.1</v>
      </c>
      <c r="H3982" t="s">
        <v>318</v>
      </c>
      <c r="J3982" t="s">
        <v>15</v>
      </c>
      <c r="K3982" t="s">
        <v>307</v>
      </c>
      <c r="L3982" s="26">
        <v>221600</v>
      </c>
      <c r="M3982">
        <v>13</v>
      </c>
    </row>
    <row r="3983" spans="1:13" x14ac:dyDescent="0.25">
      <c r="A3983" t="s">
        <v>57</v>
      </c>
      <c r="B3983" s="25">
        <v>45394</v>
      </c>
      <c r="C3983" t="s">
        <v>257</v>
      </c>
      <c r="D3983" t="s">
        <v>32</v>
      </c>
      <c r="E3983" t="s">
        <v>27</v>
      </c>
      <c r="G3983" s="30">
        <v>7.1</v>
      </c>
      <c r="H3983" t="s">
        <v>318</v>
      </c>
      <c r="J3983" t="s">
        <v>15</v>
      </c>
      <c r="K3983" t="s">
        <v>307</v>
      </c>
      <c r="L3983" s="26">
        <v>390100</v>
      </c>
      <c r="M3983">
        <v>32</v>
      </c>
    </row>
    <row r="3984" spans="1:13" x14ac:dyDescent="0.25">
      <c r="A3984" t="s">
        <v>92</v>
      </c>
      <c r="B3984" s="25">
        <v>45198</v>
      </c>
      <c r="C3984" t="s">
        <v>257</v>
      </c>
      <c r="D3984" t="s">
        <v>32</v>
      </c>
      <c r="E3984" t="s">
        <v>27</v>
      </c>
      <c r="F3984" t="s">
        <v>258</v>
      </c>
      <c r="G3984" s="30">
        <v>7.1</v>
      </c>
      <c r="H3984" t="s">
        <v>318</v>
      </c>
      <c r="J3984" t="s">
        <v>15</v>
      </c>
      <c r="K3984" t="s">
        <v>307</v>
      </c>
      <c r="L3984" s="26">
        <v>6428408.4000000004</v>
      </c>
      <c r="M3984">
        <v>18</v>
      </c>
    </row>
    <row r="3985" spans="1:13" x14ac:dyDescent="0.25">
      <c r="A3985" t="s">
        <v>60</v>
      </c>
      <c r="B3985" s="25">
        <v>45380</v>
      </c>
      <c r="C3985" t="s">
        <v>257</v>
      </c>
      <c r="D3985" t="s">
        <v>32</v>
      </c>
      <c r="E3985" t="s">
        <v>27</v>
      </c>
      <c r="F3985" t="s">
        <v>258</v>
      </c>
      <c r="G3985" s="30">
        <v>7.1</v>
      </c>
      <c r="H3985" t="s">
        <v>318</v>
      </c>
      <c r="J3985" t="s">
        <v>15</v>
      </c>
      <c r="K3985" t="s">
        <v>307</v>
      </c>
      <c r="L3985" s="26">
        <v>16988125</v>
      </c>
      <c r="M3985">
        <v>167</v>
      </c>
    </row>
    <row r="3986" spans="1:13" x14ac:dyDescent="0.25">
      <c r="A3986" t="s">
        <v>205</v>
      </c>
      <c r="B3986" s="25">
        <v>45566</v>
      </c>
      <c r="C3986" t="s">
        <v>257</v>
      </c>
      <c r="D3986" t="s">
        <v>32</v>
      </c>
      <c r="E3986" t="s">
        <v>27</v>
      </c>
      <c r="G3986" s="30">
        <v>7.1</v>
      </c>
      <c r="H3986" t="s">
        <v>318</v>
      </c>
      <c r="J3986" t="s">
        <v>15</v>
      </c>
      <c r="K3986" t="s">
        <v>307</v>
      </c>
      <c r="L3986" s="26">
        <v>90345</v>
      </c>
      <c r="M3986">
        <v>23</v>
      </c>
    </row>
    <row r="3987" spans="1:13" x14ac:dyDescent="0.25">
      <c r="A3987" t="s">
        <v>164</v>
      </c>
      <c r="B3987" s="25">
        <v>45478</v>
      </c>
      <c r="C3987" t="s">
        <v>257</v>
      </c>
      <c r="D3987" t="s">
        <v>32</v>
      </c>
      <c r="E3987" t="s">
        <v>27</v>
      </c>
      <c r="F3987" t="s">
        <v>258</v>
      </c>
      <c r="G3987" s="30">
        <v>7.2</v>
      </c>
      <c r="H3987" t="s">
        <v>318</v>
      </c>
      <c r="I3987">
        <v>7.2</v>
      </c>
      <c r="J3987" t="s">
        <v>228</v>
      </c>
      <c r="K3987" t="s">
        <v>314</v>
      </c>
      <c r="L3987" s="26">
        <v>132600</v>
      </c>
      <c r="M3987">
        <v>1</v>
      </c>
    </row>
    <row r="3988" spans="1:13" x14ac:dyDescent="0.25">
      <c r="A3988" t="s">
        <v>172</v>
      </c>
      <c r="B3988" s="25">
        <v>45485</v>
      </c>
      <c r="C3988" t="s">
        <v>257</v>
      </c>
      <c r="D3988" t="s">
        <v>32</v>
      </c>
      <c r="E3988" t="s">
        <v>27</v>
      </c>
      <c r="F3988" t="s">
        <v>258</v>
      </c>
      <c r="G3988" s="30">
        <v>7.2</v>
      </c>
      <c r="H3988" t="s">
        <v>318</v>
      </c>
      <c r="I3988">
        <v>7.2</v>
      </c>
      <c r="J3988" t="s">
        <v>228</v>
      </c>
      <c r="K3988" t="s">
        <v>314</v>
      </c>
      <c r="L3988" s="26">
        <v>337200</v>
      </c>
      <c r="M3988">
        <v>1</v>
      </c>
    </row>
    <row r="3989" spans="1:13" x14ac:dyDescent="0.25">
      <c r="A3989" t="s">
        <v>66</v>
      </c>
      <c r="B3989" s="25">
        <v>45335</v>
      </c>
      <c r="C3989" t="s">
        <v>257</v>
      </c>
      <c r="D3989" t="s">
        <v>32</v>
      </c>
      <c r="E3989" t="s">
        <v>27</v>
      </c>
      <c r="G3989" s="30">
        <v>7.2</v>
      </c>
      <c r="H3989" t="s">
        <v>318</v>
      </c>
      <c r="J3989" t="s">
        <v>15</v>
      </c>
      <c r="K3989" t="s">
        <v>307</v>
      </c>
      <c r="L3989" s="26">
        <v>3487500</v>
      </c>
      <c r="M3989">
        <v>176</v>
      </c>
    </row>
    <row r="3990" spans="1:13" x14ac:dyDescent="0.25">
      <c r="A3990" t="s">
        <v>77</v>
      </c>
      <c r="B3990" s="25">
        <v>45267</v>
      </c>
      <c r="C3990" t="s">
        <v>257</v>
      </c>
      <c r="D3990" t="s">
        <v>32</v>
      </c>
      <c r="E3990" t="s">
        <v>27</v>
      </c>
      <c r="G3990" s="30">
        <v>7.2</v>
      </c>
      <c r="H3990" t="s">
        <v>318</v>
      </c>
      <c r="J3990" t="s">
        <v>15</v>
      </c>
      <c r="K3990" t="s">
        <v>307</v>
      </c>
      <c r="L3990" s="26">
        <v>141400</v>
      </c>
      <c r="M3990">
        <v>4</v>
      </c>
    </row>
    <row r="3991" spans="1:13" x14ac:dyDescent="0.25">
      <c r="A3991" t="s">
        <v>83</v>
      </c>
      <c r="B3991" s="25">
        <v>45468</v>
      </c>
      <c r="C3991" t="s">
        <v>257</v>
      </c>
      <c r="D3991" t="s">
        <v>32</v>
      </c>
      <c r="E3991" t="s">
        <v>27</v>
      </c>
      <c r="F3991" t="s">
        <v>258</v>
      </c>
      <c r="G3991" s="30">
        <v>7.2</v>
      </c>
      <c r="H3991" t="s">
        <v>318</v>
      </c>
      <c r="J3991" t="s">
        <v>15</v>
      </c>
      <c r="K3991" t="s">
        <v>307</v>
      </c>
      <c r="L3991" s="26">
        <v>21376710</v>
      </c>
      <c r="M3991">
        <v>30</v>
      </c>
    </row>
    <row r="3992" spans="1:13" x14ac:dyDescent="0.25">
      <c r="A3992" t="s">
        <v>101</v>
      </c>
      <c r="B3992" s="25">
        <v>45079</v>
      </c>
      <c r="C3992" t="s">
        <v>257</v>
      </c>
      <c r="D3992" t="s">
        <v>32</v>
      </c>
      <c r="E3992" t="s">
        <v>27</v>
      </c>
      <c r="G3992" s="30">
        <v>7.2</v>
      </c>
      <c r="H3992" t="s">
        <v>318</v>
      </c>
      <c r="J3992" t="s">
        <v>15</v>
      </c>
      <c r="K3992" t="s">
        <v>307</v>
      </c>
      <c r="L3992" s="26">
        <v>10023.75</v>
      </c>
      <c r="M3992">
        <v>1</v>
      </c>
    </row>
    <row r="3993" spans="1:13" x14ac:dyDescent="0.25">
      <c r="A3993" t="s">
        <v>54</v>
      </c>
      <c r="B3993" s="25">
        <v>45212</v>
      </c>
      <c r="C3993" t="s">
        <v>257</v>
      </c>
      <c r="D3993" t="s">
        <v>32</v>
      </c>
      <c r="E3993" t="s">
        <v>27</v>
      </c>
      <c r="G3993" s="30">
        <v>7.2</v>
      </c>
      <c r="H3993" t="s">
        <v>318</v>
      </c>
      <c r="J3993" t="s">
        <v>15</v>
      </c>
      <c r="K3993" t="s">
        <v>307</v>
      </c>
      <c r="L3993" s="26">
        <v>443556</v>
      </c>
      <c r="M3993">
        <v>51</v>
      </c>
    </row>
    <row r="3994" spans="1:13" x14ac:dyDescent="0.25">
      <c r="A3994" t="s">
        <v>69</v>
      </c>
      <c r="B3994" s="25">
        <v>45328</v>
      </c>
      <c r="C3994" t="s">
        <v>257</v>
      </c>
      <c r="D3994" t="s">
        <v>32</v>
      </c>
      <c r="E3994" t="s">
        <v>27</v>
      </c>
      <c r="F3994" t="s">
        <v>258</v>
      </c>
      <c r="G3994" s="30">
        <v>7.2</v>
      </c>
      <c r="H3994" t="s">
        <v>318</v>
      </c>
      <c r="J3994" t="s">
        <v>15</v>
      </c>
      <c r="K3994" t="s">
        <v>307</v>
      </c>
      <c r="L3994" s="26">
        <v>10720840</v>
      </c>
      <c r="M3994">
        <v>117</v>
      </c>
    </row>
    <row r="3995" spans="1:13" x14ac:dyDescent="0.25">
      <c r="A3995" t="s">
        <v>54</v>
      </c>
      <c r="B3995" s="25">
        <v>45401</v>
      </c>
      <c r="C3995" t="s">
        <v>257</v>
      </c>
      <c r="D3995" t="s">
        <v>32</v>
      </c>
      <c r="E3995" t="s">
        <v>27</v>
      </c>
      <c r="G3995" s="30">
        <v>7.2</v>
      </c>
      <c r="H3995" t="s">
        <v>318</v>
      </c>
      <c r="J3995" t="s">
        <v>15</v>
      </c>
      <c r="K3995" t="s">
        <v>307</v>
      </c>
      <c r="L3995" s="26">
        <v>473415</v>
      </c>
      <c r="M3995">
        <v>54</v>
      </c>
    </row>
    <row r="3996" spans="1:13" x14ac:dyDescent="0.25">
      <c r="A3996" t="s">
        <v>205</v>
      </c>
      <c r="B3996" s="25">
        <v>45566</v>
      </c>
      <c r="C3996" t="s">
        <v>257</v>
      </c>
      <c r="D3996" t="s">
        <v>32</v>
      </c>
      <c r="E3996" t="s">
        <v>27</v>
      </c>
      <c r="F3996" t="s">
        <v>258</v>
      </c>
      <c r="G3996" s="30">
        <v>7.2</v>
      </c>
      <c r="H3996" t="s">
        <v>318</v>
      </c>
      <c r="J3996" t="s">
        <v>15</v>
      </c>
      <c r="K3996" t="s">
        <v>307</v>
      </c>
      <c r="L3996" s="26">
        <v>9276560</v>
      </c>
      <c r="M3996">
        <v>66</v>
      </c>
    </row>
    <row r="3997" spans="1:13" x14ac:dyDescent="0.25">
      <c r="A3997" t="s">
        <v>83</v>
      </c>
      <c r="B3997" s="25">
        <v>45252</v>
      </c>
      <c r="C3997" t="s">
        <v>257</v>
      </c>
      <c r="D3997" t="s">
        <v>32</v>
      </c>
      <c r="E3997" t="s">
        <v>27</v>
      </c>
      <c r="G3997" s="30">
        <v>7.2</v>
      </c>
      <c r="H3997" t="s">
        <v>318</v>
      </c>
      <c r="J3997" t="s">
        <v>15</v>
      </c>
      <c r="K3997" t="s">
        <v>307</v>
      </c>
      <c r="L3997" s="26">
        <v>2202750</v>
      </c>
      <c r="M3997">
        <v>36</v>
      </c>
    </row>
    <row r="3998" spans="1:13" x14ac:dyDescent="0.25">
      <c r="A3998" t="s">
        <v>60</v>
      </c>
      <c r="B3998" s="25">
        <v>45380</v>
      </c>
      <c r="C3998" t="s">
        <v>257</v>
      </c>
      <c r="D3998" t="s">
        <v>32</v>
      </c>
      <c r="E3998" t="s">
        <v>27</v>
      </c>
      <c r="F3998" t="s">
        <v>258</v>
      </c>
      <c r="G3998" s="30">
        <v>7.2</v>
      </c>
      <c r="H3998" t="s">
        <v>318</v>
      </c>
      <c r="J3998" t="s">
        <v>15</v>
      </c>
      <c r="K3998" t="s">
        <v>307</v>
      </c>
      <c r="L3998" s="26">
        <v>22484000</v>
      </c>
      <c r="M3998">
        <v>214</v>
      </c>
    </row>
    <row r="3999" spans="1:13" x14ac:dyDescent="0.25">
      <c r="A3999" t="s">
        <v>89</v>
      </c>
      <c r="B3999" s="25">
        <v>45232</v>
      </c>
      <c r="C3999" t="s">
        <v>257</v>
      </c>
      <c r="D3999" t="s">
        <v>32</v>
      </c>
      <c r="E3999" t="s">
        <v>27</v>
      </c>
      <c r="F3999" t="s">
        <v>258</v>
      </c>
      <c r="G3999" s="30">
        <v>7.2</v>
      </c>
      <c r="H3999" t="s">
        <v>318</v>
      </c>
      <c r="J3999" t="s">
        <v>15</v>
      </c>
      <c r="K3999" t="s">
        <v>307</v>
      </c>
      <c r="L3999" s="26">
        <v>1049625</v>
      </c>
      <c r="M3999">
        <v>25</v>
      </c>
    </row>
    <row r="4000" spans="1:13" x14ac:dyDescent="0.25">
      <c r="A4000" t="s">
        <v>72</v>
      </c>
      <c r="B4000" s="25">
        <v>45288</v>
      </c>
      <c r="C4000" t="s">
        <v>257</v>
      </c>
      <c r="D4000" t="s">
        <v>32</v>
      </c>
      <c r="E4000" t="s">
        <v>27</v>
      </c>
      <c r="G4000" s="30">
        <v>7.2</v>
      </c>
      <c r="H4000" t="s">
        <v>318</v>
      </c>
      <c r="J4000" t="s">
        <v>15</v>
      </c>
      <c r="K4000" t="s">
        <v>307</v>
      </c>
      <c r="L4000" s="26">
        <v>234000</v>
      </c>
      <c r="M4000">
        <v>5</v>
      </c>
    </row>
    <row r="4001" spans="1:13" x14ac:dyDescent="0.25">
      <c r="A4001" t="s">
        <v>74</v>
      </c>
      <c r="B4001" s="25">
        <v>45275</v>
      </c>
      <c r="C4001" t="s">
        <v>257</v>
      </c>
      <c r="D4001" t="s">
        <v>32</v>
      </c>
      <c r="E4001" t="s">
        <v>27</v>
      </c>
      <c r="G4001" s="30">
        <v>7.2</v>
      </c>
      <c r="H4001" t="s">
        <v>318</v>
      </c>
      <c r="J4001" t="s">
        <v>15</v>
      </c>
      <c r="K4001" t="s">
        <v>307</v>
      </c>
      <c r="L4001" s="26">
        <v>1329400</v>
      </c>
      <c r="M4001">
        <v>50</v>
      </c>
    </row>
    <row r="4002" spans="1:13" x14ac:dyDescent="0.25">
      <c r="A4002" t="s">
        <v>92</v>
      </c>
      <c r="B4002" s="25">
        <v>45198</v>
      </c>
      <c r="C4002" t="s">
        <v>257</v>
      </c>
      <c r="D4002" t="s">
        <v>32</v>
      </c>
      <c r="E4002" t="s">
        <v>27</v>
      </c>
      <c r="G4002" s="30">
        <v>7.2</v>
      </c>
      <c r="H4002" t="s">
        <v>318</v>
      </c>
      <c r="J4002" t="s">
        <v>15</v>
      </c>
      <c r="K4002" t="s">
        <v>307</v>
      </c>
      <c r="L4002" s="26">
        <v>134614.79999999999</v>
      </c>
      <c r="M4002">
        <v>5</v>
      </c>
    </row>
    <row r="4003" spans="1:13" x14ac:dyDescent="0.25">
      <c r="A4003" t="s">
        <v>60</v>
      </c>
      <c r="B4003" s="25">
        <v>45380</v>
      </c>
      <c r="C4003" t="s">
        <v>257</v>
      </c>
      <c r="D4003" t="s">
        <v>32</v>
      </c>
      <c r="E4003" t="s">
        <v>27</v>
      </c>
      <c r="G4003" s="30">
        <v>7.2</v>
      </c>
      <c r="H4003" t="s">
        <v>318</v>
      </c>
      <c r="J4003" t="s">
        <v>15</v>
      </c>
      <c r="K4003" t="s">
        <v>307</v>
      </c>
      <c r="L4003" s="26">
        <v>1437625</v>
      </c>
      <c r="M4003">
        <v>141</v>
      </c>
    </row>
    <row r="4004" spans="1:13" x14ac:dyDescent="0.25">
      <c r="A4004" t="s">
        <v>175</v>
      </c>
      <c r="B4004" s="25">
        <v>45503</v>
      </c>
      <c r="C4004" t="s">
        <v>257</v>
      </c>
      <c r="D4004" t="s">
        <v>32</v>
      </c>
      <c r="E4004" t="s">
        <v>27</v>
      </c>
      <c r="F4004" t="s">
        <v>258</v>
      </c>
      <c r="G4004" s="30">
        <v>7.2</v>
      </c>
      <c r="H4004" t="s">
        <v>318</v>
      </c>
      <c r="J4004" t="s">
        <v>15</v>
      </c>
      <c r="K4004" t="s">
        <v>307</v>
      </c>
      <c r="L4004" s="26">
        <v>97</v>
      </c>
      <c r="M4004">
        <v>1</v>
      </c>
    </row>
    <row r="4005" spans="1:13" x14ac:dyDescent="0.25">
      <c r="A4005" t="s">
        <v>217</v>
      </c>
      <c r="B4005" s="25">
        <v>45595</v>
      </c>
      <c r="C4005" t="s">
        <v>257</v>
      </c>
      <c r="D4005" t="s">
        <v>32</v>
      </c>
      <c r="E4005" t="s">
        <v>27</v>
      </c>
      <c r="F4005" t="s">
        <v>258</v>
      </c>
      <c r="G4005" s="30">
        <v>7.2</v>
      </c>
      <c r="H4005" t="s">
        <v>318</v>
      </c>
      <c r="J4005" t="s">
        <v>15</v>
      </c>
      <c r="K4005" t="s">
        <v>307</v>
      </c>
      <c r="L4005" s="26">
        <v>425</v>
      </c>
      <c r="M4005">
        <v>1</v>
      </c>
    </row>
    <row r="4006" spans="1:13" x14ac:dyDescent="0.25">
      <c r="A4006" t="s">
        <v>209</v>
      </c>
      <c r="B4006" s="25">
        <v>45572</v>
      </c>
      <c r="C4006" t="s">
        <v>257</v>
      </c>
      <c r="D4006" t="s">
        <v>32</v>
      </c>
      <c r="E4006" t="s">
        <v>27</v>
      </c>
      <c r="G4006" s="30">
        <v>7.2</v>
      </c>
      <c r="H4006" t="s">
        <v>318</v>
      </c>
      <c r="J4006" t="s">
        <v>15</v>
      </c>
      <c r="K4006" t="s">
        <v>307</v>
      </c>
      <c r="L4006" s="26">
        <v>10000</v>
      </c>
      <c r="M4006">
        <v>1</v>
      </c>
    </row>
    <row r="4007" spans="1:13" x14ac:dyDescent="0.25">
      <c r="A4007" t="s">
        <v>54</v>
      </c>
      <c r="B4007" s="25">
        <v>45401</v>
      </c>
      <c r="C4007" t="s">
        <v>257</v>
      </c>
      <c r="D4007" t="s">
        <v>32</v>
      </c>
      <c r="E4007" t="s">
        <v>27</v>
      </c>
      <c r="F4007" t="s">
        <v>258</v>
      </c>
      <c r="G4007" s="30">
        <v>7.2</v>
      </c>
      <c r="H4007" t="s">
        <v>318</v>
      </c>
      <c r="J4007" t="s">
        <v>15</v>
      </c>
      <c r="K4007" t="s">
        <v>307</v>
      </c>
      <c r="L4007" s="26">
        <v>48929910</v>
      </c>
      <c r="M4007">
        <v>101</v>
      </c>
    </row>
    <row r="4008" spans="1:13" x14ac:dyDescent="0.25">
      <c r="A4008" t="s">
        <v>50</v>
      </c>
      <c r="B4008" s="25">
        <v>45408</v>
      </c>
      <c r="C4008" t="s">
        <v>257</v>
      </c>
      <c r="D4008" t="s">
        <v>32</v>
      </c>
      <c r="E4008" t="s">
        <v>27</v>
      </c>
      <c r="F4008" t="s">
        <v>258</v>
      </c>
      <c r="G4008" s="30">
        <v>7.2</v>
      </c>
      <c r="H4008" t="s">
        <v>318</v>
      </c>
      <c r="J4008" t="s">
        <v>15</v>
      </c>
      <c r="K4008" t="s">
        <v>307</v>
      </c>
      <c r="L4008" s="26">
        <v>23360000</v>
      </c>
      <c r="M4008">
        <v>235</v>
      </c>
    </row>
    <row r="4009" spans="1:13" x14ac:dyDescent="0.25">
      <c r="A4009" t="s">
        <v>57</v>
      </c>
      <c r="B4009" s="25">
        <v>45394</v>
      </c>
      <c r="C4009" t="s">
        <v>257</v>
      </c>
      <c r="D4009" t="s">
        <v>32</v>
      </c>
      <c r="E4009" t="s">
        <v>27</v>
      </c>
      <c r="F4009" t="s">
        <v>258</v>
      </c>
      <c r="G4009" s="30">
        <v>7.2</v>
      </c>
      <c r="H4009" t="s">
        <v>318</v>
      </c>
      <c r="J4009" t="s">
        <v>15</v>
      </c>
      <c r="K4009" t="s">
        <v>307</v>
      </c>
      <c r="L4009" s="26">
        <v>10948650</v>
      </c>
      <c r="M4009">
        <v>91</v>
      </c>
    </row>
    <row r="4010" spans="1:13" x14ac:dyDescent="0.25">
      <c r="A4010" t="s">
        <v>69</v>
      </c>
      <c r="B4010" s="25">
        <v>45328</v>
      </c>
      <c r="C4010" t="s">
        <v>257</v>
      </c>
      <c r="D4010" t="s">
        <v>32</v>
      </c>
      <c r="E4010" t="s">
        <v>27</v>
      </c>
      <c r="G4010" s="30">
        <v>7.2</v>
      </c>
      <c r="H4010" t="s">
        <v>318</v>
      </c>
      <c r="J4010" t="s">
        <v>15</v>
      </c>
      <c r="K4010" t="s">
        <v>307</v>
      </c>
      <c r="L4010" s="26">
        <v>1508910</v>
      </c>
      <c r="M4010">
        <v>80</v>
      </c>
    </row>
    <row r="4011" spans="1:13" x14ac:dyDescent="0.25">
      <c r="A4011" t="s">
        <v>172</v>
      </c>
      <c r="B4011" s="25">
        <v>45485</v>
      </c>
      <c r="C4011" t="s">
        <v>257</v>
      </c>
      <c r="D4011" t="s">
        <v>32</v>
      </c>
      <c r="E4011" t="s">
        <v>27</v>
      </c>
      <c r="F4011" t="s">
        <v>258</v>
      </c>
      <c r="G4011" s="30">
        <v>7.2</v>
      </c>
      <c r="H4011" t="s">
        <v>318</v>
      </c>
      <c r="J4011" t="s">
        <v>15</v>
      </c>
      <c r="K4011" t="s">
        <v>307</v>
      </c>
      <c r="L4011" s="26">
        <v>796400</v>
      </c>
      <c r="M4011">
        <v>9</v>
      </c>
    </row>
    <row r="4012" spans="1:13" x14ac:dyDescent="0.25">
      <c r="A4012" t="s">
        <v>77</v>
      </c>
      <c r="B4012" s="25">
        <v>45267</v>
      </c>
      <c r="C4012" t="s">
        <v>257</v>
      </c>
      <c r="D4012" t="s">
        <v>32</v>
      </c>
      <c r="E4012" t="s">
        <v>27</v>
      </c>
      <c r="F4012" t="s">
        <v>258</v>
      </c>
      <c r="G4012" s="30">
        <v>7.2</v>
      </c>
      <c r="H4012" t="s">
        <v>318</v>
      </c>
      <c r="J4012" t="s">
        <v>15</v>
      </c>
      <c r="K4012" t="s">
        <v>307</v>
      </c>
      <c r="L4012" s="26">
        <v>529200</v>
      </c>
      <c r="M4012">
        <v>6</v>
      </c>
    </row>
    <row r="4013" spans="1:13" x14ac:dyDescent="0.25">
      <c r="A4013" t="s">
        <v>50</v>
      </c>
      <c r="B4013" s="25">
        <v>45408</v>
      </c>
      <c r="C4013" t="s">
        <v>257</v>
      </c>
      <c r="D4013" t="s">
        <v>32</v>
      </c>
      <c r="E4013" t="s">
        <v>27</v>
      </c>
      <c r="G4013" s="30">
        <v>7.2</v>
      </c>
      <c r="H4013" t="s">
        <v>318</v>
      </c>
      <c r="J4013" t="s">
        <v>15</v>
      </c>
      <c r="K4013" t="s">
        <v>307</v>
      </c>
      <c r="L4013" s="26">
        <v>1372500</v>
      </c>
      <c r="M4013">
        <v>145</v>
      </c>
    </row>
    <row r="4014" spans="1:13" x14ac:dyDescent="0.25">
      <c r="A4014" t="s">
        <v>164</v>
      </c>
      <c r="B4014" s="25">
        <v>45478</v>
      </c>
      <c r="C4014" t="s">
        <v>257</v>
      </c>
      <c r="D4014" t="s">
        <v>32</v>
      </c>
      <c r="E4014" t="s">
        <v>27</v>
      </c>
      <c r="G4014" s="30">
        <v>7.2</v>
      </c>
      <c r="H4014" t="s">
        <v>318</v>
      </c>
      <c r="J4014" t="s">
        <v>15</v>
      </c>
      <c r="K4014" t="s">
        <v>307</v>
      </c>
      <c r="L4014" s="26">
        <v>352600</v>
      </c>
      <c r="M4014">
        <v>63</v>
      </c>
    </row>
    <row r="4015" spans="1:13" x14ac:dyDescent="0.25">
      <c r="A4015" t="s">
        <v>175</v>
      </c>
      <c r="B4015" s="25">
        <v>45503</v>
      </c>
      <c r="C4015" t="s">
        <v>257</v>
      </c>
      <c r="D4015" t="s">
        <v>32</v>
      </c>
      <c r="E4015" t="s">
        <v>27</v>
      </c>
      <c r="G4015" s="30">
        <v>7.2</v>
      </c>
      <c r="H4015" t="s">
        <v>318</v>
      </c>
      <c r="J4015" t="s">
        <v>15</v>
      </c>
      <c r="K4015" t="s">
        <v>307</v>
      </c>
      <c r="L4015" s="26">
        <v>1940</v>
      </c>
      <c r="M4015">
        <v>1</v>
      </c>
    </row>
    <row r="4016" spans="1:13" x14ac:dyDescent="0.25">
      <c r="A4016" t="s">
        <v>211</v>
      </c>
      <c r="B4016" s="25">
        <v>45582</v>
      </c>
      <c r="C4016" t="s">
        <v>257</v>
      </c>
      <c r="D4016" t="s">
        <v>32</v>
      </c>
      <c r="E4016" t="s">
        <v>27</v>
      </c>
      <c r="G4016" s="30">
        <v>7.2</v>
      </c>
      <c r="H4016" t="s">
        <v>318</v>
      </c>
      <c r="J4016" t="s">
        <v>15</v>
      </c>
      <c r="K4016" t="s">
        <v>307</v>
      </c>
      <c r="L4016" s="26">
        <v>723450</v>
      </c>
      <c r="M4016">
        <v>46</v>
      </c>
    </row>
    <row r="4017" spans="1:13" x14ac:dyDescent="0.25">
      <c r="A4017" t="s">
        <v>66</v>
      </c>
      <c r="B4017" s="25">
        <v>45335</v>
      </c>
      <c r="C4017" t="s">
        <v>257</v>
      </c>
      <c r="D4017" t="s">
        <v>32</v>
      </c>
      <c r="E4017" t="s">
        <v>27</v>
      </c>
      <c r="F4017" t="s">
        <v>258</v>
      </c>
      <c r="G4017" s="30">
        <v>7.2</v>
      </c>
      <c r="H4017" t="s">
        <v>318</v>
      </c>
      <c r="J4017" t="s">
        <v>15</v>
      </c>
      <c r="K4017" t="s">
        <v>307</v>
      </c>
      <c r="L4017" s="26">
        <v>8856000</v>
      </c>
      <c r="M4017">
        <v>352</v>
      </c>
    </row>
    <row r="4018" spans="1:13" x14ac:dyDescent="0.25">
      <c r="A4018" t="s">
        <v>205</v>
      </c>
      <c r="B4018" s="25">
        <v>45566</v>
      </c>
      <c r="C4018" t="s">
        <v>257</v>
      </c>
      <c r="D4018" t="s">
        <v>32</v>
      </c>
      <c r="E4018" t="s">
        <v>27</v>
      </c>
      <c r="G4018" s="30">
        <v>7.2</v>
      </c>
      <c r="H4018" t="s">
        <v>318</v>
      </c>
      <c r="J4018" t="s">
        <v>15</v>
      </c>
      <c r="K4018" t="s">
        <v>307</v>
      </c>
      <c r="L4018" s="26">
        <v>68685</v>
      </c>
      <c r="M4018">
        <v>19</v>
      </c>
    </row>
    <row r="4019" spans="1:13" x14ac:dyDescent="0.25">
      <c r="A4019" t="s">
        <v>89</v>
      </c>
      <c r="B4019" s="25">
        <v>45232</v>
      </c>
      <c r="C4019" t="s">
        <v>257</v>
      </c>
      <c r="D4019" t="s">
        <v>32</v>
      </c>
      <c r="E4019" t="s">
        <v>27</v>
      </c>
      <c r="G4019" s="30">
        <v>7.2</v>
      </c>
      <c r="H4019" t="s">
        <v>318</v>
      </c>
      <c r="J4019" t="s">
        <v>15</v>
      </c>
      <c r="K4019" t="s">
        <v>307</v>
      </c>
      <c r="L4019" s="26">
        <v>240975</v>
      </c>
      <c r="M4019">
        <v>21</v>
      </c>
    </row>
    <row r="4020" spans="1:13" x14ac:dyDescent="0.25">
      <c r="A4020" t="s">
        <v>104</v>
      </c>
      <c r="B4020" s="25">
        <v>45041</v>
      </c>
      <c r="C4020" t="s">
        <v>257</v>
      </c>
      <c r="D4020" t="s">
        <v>32</v>
      </c>
      <c r="E4020" t="s">
        <v>27</v>
      </c>
      <c r="G4020" s="30">
        <v>7.2</v>
      </c>
      <c r="H4020" t="s">
        <v>318</v>
      </c>
      <c r="J4020" t="s">
        <v>15</v>
      </c>
      <c r="K4020" t="s">
        <v>307</v>
      </c>
      <c r="L4020" s="26">
        <v>77956.800000000003</v>
      </c>
      <c r="M4020">
        <v>4</v>
      </c>
    </row>
    <row r="4021" spans="1:13" x14ac:dyDescent="0.25">
      <c r="A4021" t="s">
        <v>74</v>
      </c>
      <c r="B4021" s="25">
        <v>45275</v>
      </c>
      <c r="C4021" t="s">
        <v>257</v>
      </c>
      <c r="D4021" t="s">
        <v>32</v>
      </c>
      <c r="E4021" t="s">
        <v>27</v>
      </c>
      <c r="F4021" t="s">
        <v>258</v>
      </c>
      <c r="G4021" s="30">
        <v>7.2</v>
      </c>
      <c r="H4021" t="s">
        <v>318</v>
      </c>
      <c r="J4021" t="s">
        <v>15</v>
      </c>
      <c r="K4021" t="s">
        <v>307</v>
      </c>
      <c r="L4021" s="26">
        <v>93434050</v>
      </c>
      <c r="M4021">
        <v>115</v>
      </c>
    </row>
    <row r="4022" spans="1:13" x14ac:dyDescent="0.25">
      <c r="A4022" t="s">
        <v>57</v>
      </c>
      <c r="B4022" s="25">
        <v>45394</v>
      </c>
      <c r="C4022" t="s">
        <v>257</v>
      </c>
      <c r="D4022" t="s">
        <v>32</v>
      </c>
      <c r="E4022" t="s">
        <v>27</v>
      </c>
      <c r="G4022" s="30">
        <v>7.2</v>
      </c>
      <c r="H4022" t="s">
        <v>318</v>
      </c>
      <c r="J4022" t="s">
        <v>15</v>
      </c>
      <c r="K4022" t="s">
        <v>307</v>
      </c>
      <c r="L4022" s="26">
        <v>958800</v>
      </c>
      <c r="M4022">
        <v>71</v>
      </c>
    </row>
    <row r="4023" spans="1:13" x14ac:dyDescent="0.25">
      <c r="A4023" t="s">
        <v>104</v>
      </c>
      <c r="B4023" s="25">
        <v>45041</v>
      </c>
      <c r="C4023" t="s">
        <v>257</v>
      </c>
      <c r="D4023" t="s">
        <v>32</v>
      </c>
      <c r="E4023" t="s">
        <v>27</v>
      </c>
      <c r="F4023" t="s">
        <v>258</v>
      </c>
      <c r="G4023" s="30">
        <v>7.2</v>
      </c>
      <c r="H4023" t="s">
        <v>318</v>
      </c>
      <c r="J4023" t="s">
        <v>15</v>
      </c>
      <c r="K4023" t="s">
        <v>307</v>
      </c>
      <c r="L4023" s="26">
        <v>412134</v>
      </c>
      <c r="M4023">
        <v>7</v>
      </c>
    </row>
    <row r="4024" spans="1:13" x14ac:dyDescent="0.25">
      <c r="A4024" t="s">
        <v>86</v>
      </c>
      <c r="B4024" s="25">
        <v>45251</v>
      </c>
      <c r="C4024" t="s">
        <v>257</v>
      </c>
      <c r="D4024" t="s">
        <v>32</v>
      </c>
      <c r="E4024" t="s">
        <v>27</v>
      </c>
      <c r="F4024" t="s">
        <v>258</v>
      </c>
      <c r="G4024" s="30">
        <v>7.2</v>
      </c>
      <c r="H4024" t="s">
        <v>318</v>
      </c>
      <c r="J4024" t="s">
        <v>15</v>
      </c>
      <c r="K4024" t="s">
        <v>307</v>
      </c>
      <c r="L4024" s="26">
        <v>337500</v>
      </c>
      <c r="M4024">
        <v>8</v>
      </c>
    </row>
    <row r="4025" spans="1:13" x14ac:dyDescent="0.25">
      <c r="A4025" t="s">
        <v>209</v>
      </c>
      <c r="B4025" s="25">
        <v>45572</v>
      </c>
      <c r="C4025" t="s">
        <v>257</v>
      </c>
      <c r="D4025" t="s">
        <v>32</v>
      </c>
      <c r="E4025" t="s">
        <v>27</v>
      </c>
      <c r="F4025" t="s">
        <v>258</v>
      </c>
      <c r="G4025" s="30">
        <v>7.2</v>
      </c>
      <c r="H4025" t="s">
        <v>318</v>
      </c>
      <c r="J4025" t="s">
        <v>15</v>
      </c>
      <c r="K4025" t="s">
        <v>307</v>
      </c>
      <c r="L4025" s="26">
        <v>2145000</v>
      </c>
      <c r="M4025">
        <v>6</v>
      </c>
    </row>
    <row r="4026" spans="1:13" x14ac:dyDescent="0.25">
      <c r="A4026" t="s">
        <v>211</v>
      </c>
      <c r="B4026" s="25">
        <v>45582</v>
      </c>
      <c r="C4026" t="s">
        <v>257</v>
      </c>
      <c r="D4026" t="s">
        <v>32</v>
      </c>
      <c r="E4026" t="s">
        <v>27</v>
      </c>
      <c r="F4026" t="s">
        <v>258</v>
      </c>
      <c r="G4026" s="30">
        <v>7.2</v>
      </c>
      <c r="H4026" t="s">
        <v>318</v>
      </c>
      <c r="J4026" t="s">
        <v>15</v>
      </c>
      <c r="K4026" t="s">
        <v>307</v>
      </c>
      <c r="L4026" s="26">
        <v>12698700</v>
      </c>
      <c r="M4026">
        <v>70</v>
      </c>
    </row>
    <row r="4027" spans="1:13" x14ac:dyDescent="0.25">
      <c r="A4027" t="s">
        <v>30</v>
      </c>
      <c r="B4027" s="25">
        <v>45447</v>
      </c>
      <c r="C4027" t="s">
        <v>257</v>
      </c>
      <c r="D4027" t="s">
        <v>32</v>
      </c>
      <c r="E4027" t="s">
        <v>27</v>
      </c>
      <c r="F4027" t="s">
        <v>258</v>
      </c>
      <c r="G4027" s="30">
        <v>7.2</v>
      </c>
      <c r="H4027" t="s">
        <v>318</v>
      </c>
      <c r="J4027" t="s">
        <v>15</v>
      </c>
      <c r="K4027" t="s">
        <v>307</v>
      </c>
      <c r="L4027" s="26">
        <v>55737300</v>
      </c>
      <c r="M4027">
        <v>51</v>
      </c>
    </row>
    <row r="4028" spans="1:13" x14ac:dyDescent="0.25">
      <c r="A4028" t="s">
        <v>86</v>
      </c>
      <c r="B4028" s="25">
        <v>45251</v>
      </c>
      <c r="C4028" t="s">
        <v>257</v>
      </c>
      <c r="D4028" t="s">
        <v>32</v>
      </c>
      <c r="E4028" t="s">
        <v>27</v>
      </c>
      <c r="G4028" s="30">
        <v>7.2</v>
      </c>
      <c r="H4028" t="s">
        <v>318</v>
      </c>
      <c r="J4028" t="s">
        <v>15</v>
      </c>
      <c r="K4028" t="s">
        <v>307</v>
      </c>
      <c r="L4028" s="26">
        <v>175750</v>
      </c>
      <c r="M4028">
        <v>7</v>
      </c>
    </row>
    <row r="4029" spans="1:13" x14ac:dyDescent="0.25">
      <c r="A4029" t="s">
        <v>72</v>
      </c>
      <c r="B4029" s="25">
        <v>45288</v>
      </c>
      <c r="C4029" t="s">
        <v>257</v>
      </c>
      <c r="D4029" t="s">
        <v>32</v>
      </c>
      <c r="E4029" t="s">
        <v>27</v>
      </c>
      <c r="F4029" t="s">
        <v>258</v>
      </c>
      <c r="G4029" s="30">
        <v>7.2</v>
      </c>
      <c r="H4029" t="s">
        <v>318</v>
      </c>
      <c r="J4029" t="s">
        <v>15</v>
      </c>
      <c r="K4029" t="s">
        <v>307</v>
      </c>
      <c r="L4029" s="26">
        <v>19750</v>
      </c>
      <c r="M4029">
        <v>1</v>
      </c>
    </row>
    <row r="4030" spans="1:13" x14ac:dyDescent="0.25">
      <c r="A4030" t="s">
        <v>63</v>
      </c>
      <c r="B4030" s="25">
        <v>45344</v>
      </c>
      <c r="C4030" t="s">
        <v>257</v>
      </c>
      <c r="D4030" t="s">
        <v>32</v>
      </c>
      <c r="E4030" t="s">
        <v>27</v>
      </c>
      <c r="G4030" s="30">
        <v>7.2</v>
      </c>
      <c r="H4030" t="s">
        <v>318</v>
      </c>
      <c r="J4030" t="s">
        <v>15</v>
      </c>
      <c r="K4030" t="s">
        <v>307</v>
      </c>
      <c r="L4030" s="26">
        <v>345800</v>
      </c>
      <c r="M4030">
        <v>20</v>
      </c>
    </row>
    <row r="4031" spans="1:13" x14ac:dyDescent="0.25">
      <c r="A4031" t="s">
        <v>92</v>
      </c>
      <c r="B4031" s="25">
        <v>45198</v>
      </c>
      <c r="C4031" t="s">
        <v>257</v>
      </c>
      <c r="D4031" t="s">
        <v>32</v>
      </c>
      <c r="E4031" t="s">
        <v>27</v>
      </c>
      <c r="F4031" t="s">
        <v>258</v>
      </c>
      <c r="G4031" s="30">
        <v>7.2</v>
      </c>
      <c r="H4031" t="s">
        <v>318</v>
      </c>
      <c r="J4031" t="s">
        <v>15</v>
      </c>
      <c r="K4031" t="s">
        <v>307</v>
      </c>
      <c r="L4031" s="26">
        <v>10883937.6</v>
      </c>
      <c r="M4031">
        <v>19</v>
      </c>
    </row>
    <row r="4032" spans="1:13" x14ac:dyDescent="0.25">
      <c r="A4032" t="s">
        <v>30</v>
      </c>
      <c r="B4032" s="25">
        <v>45447</v>
      </c>
      <c r="C4032" t="s">
        <v>257</v>
      </c>
      <c r="D4032" t="s">
        <v>32</v>
      </c>
      <c r="E4032" t="s">
        <v>27</v>
      </c>
      <c r="G4032" s="30">
        <v>7.2</v>
      </c>
      <c r="H4032" t="s">
        <v>318</v>
      </c>
      <c r="J4032" t="s">
        <v>15</v>
      </c>
      <c r="K4032" t="s">
        <v>307</v>
      </c>
      <c r="L4032" s="26">
        <v>232500</v>
      </c>
      <c r="M4032">
        <v>47</v>
      </c>
    </row>
    <row r="4033" spans="1:13" x14ac:dyDescent="0.25">
      <c r="A4033" t="s">
        <v>83</v>
      </c>
      <c r="B4033" s="25">
        <v>45252</v>
      </c>
      <c r="C4033" t="s">
        <v>257</v>
      </c>
      <c r="D4033" t="s">
        <v>32</v>
      </c>
      <c r="E4033" t="s">
        <v>27</v>
      </c>
      <c r="F4033" t="s">
        <v>258</v>
      </c>
      <c r="G4033" s="30">
        <v>7.2</v>
      </c>
      <c r="H4033" t="s">
        <v>318</v>
      </c>
      <c r="J4033" t="s">
        <v>15</v>
      </c>
      <c r="K4033" t="s">
        <v>307</v>
      </c>
      <c r="L4033" s="26">
        <v>11636900</v>
      </c>
      <c r="M4033">
        <v>59</v>
      </c>
    </row>
    <row r="4034" spans="1:13" x14ac:dyDescent="0.25">
      <c r="A4034" t="s">
        <v>63</v>
      </c>
      <c r="B4034" s="25">
        <v>45344</v>
      </c>
      <c r="C4034" t="s">
        <v>257</v>
      </c>
      <c r="D4034" t="s">
        <v>32</v>
      </c>
      <c r="E4034" t="s">
        <v>27</v>
      </c>
      <c r="F4034" t="s">
        <v>258</v>
      </c>
      <c r="G4034" s="30">
        <v>7.2</v>
      </c>
      <c r="H4034" t="s">
        <v>318</v>
      </c>
      <c r="J4034" t="s">
        <v>15</v>
      </c>
      <c r="K4034" t="s">
        <v>307</v>
      </c>
      <c r="L4034" s="26">
        <v>5089150</v>
      </c>
      <c r="M4034">
        <v>33</v>
      </c>
    </row>
    <row r="4035" spans="1:13" x14ac:dyDescent="0.25">
      <c r="A4035" t="s">
        <v>83</v>
      </c>
      <c r="B4035" s="25">
        <v>45468</v>
      </c>
      <c r="C4035" t="s">
        <v>257</v>
      </c>
      <c r="D4035" t="s">
        <v>32</v>
      </c>
      <c r="E4035" t="s">
        <v>27</v>
      </c>
      <c r="G4035" s="30">
        <v>7.2</v>
      </c>
      <c r="H4035" t="s">
        <v>318</v>
      </c>
      <c r="J4035" t="s">
        <v>15</v>
      </c>
      <c r="K4035" t="s">
        <v>307</v>
      </c>
      <c r="L4035" s="26">
        <v>271350</v>
      </c>
      <c r="M4035">
        <v>20</v>
      </c>
    </row>
    <row r="4036" spans="1:13" x14ac:dyDescent="0.25">
      <c r="A4036" t="s">
        <v>164</v>
      </c>
      <c r="B4036" s="25">
        <v>45478</v>
      </c>
      <c r="C4036" t="s">
        <v>257</v>
      </c>
      <c r="D4036" t="s">
        <v>32</v>
      </c>
      <c r="E4036" t="s">
        <v>27</v>
      </c>
      <c r="F4036" t="s">
        <v>258</v>
      </c>
      <c r="G4036" s="30">
        <v>7.2</v>
      </c>
      <c r="H4036" t="s">
        <v>318</v>
      </c>
      <c r="J4036" t="s">
        <v>15</v>
      </c>
      <c r="K4036" t="s">
        <v>307</v>
      </c>
      <c r="L4036" s="26">
        <v>6293000</v>
      </c>
      <c r="M4036">
        <v>73</v>
      </c>
    </row>
    <row r="4037" spans="1:13" x14ac:dyDescent="0.25">
      <c r="A4037" t="s">
        <v>217</v>
      </c>
      <c r="B4037" s="25">
        <v>45595</v>
      </c>
      <c r="C4037" t="s">
        <v>257</v>
      </c>
      <c r="D4037" t="s">
        <v>32</v>
      </c>
      <c r="E4037" t="s">
        <v>27</v>
      </c>
      <c r="G4037" s="30">
        <v>7.2</v>
      </c>
      <c r="H4037" t="s">
        <v>318</v>
      </c>
      <c r="J4037" t="s">
        <v>15</v>
      </c>
      <c r="K4037" t="s">
        <v>307</v>
      </c>
      <c r="L4037" s="26">
        <v>4250</v>
      </c>
      <c r="M4037">
        <v>2</v>
      </c>
    </row>
    <row r="4038" spans="1:13" x14ac:dyDescent="0.25">
      <c r="A4038" t="s">
        <v>172</v>
      </c>
      <c r="B4038" s="25">
        <v>45485</v>
      </c>
      <c r="C4038" t="s">
        <v>257</v>
      </c>
      <c r="D4038" t="s">
        <v>32</v>
      </c>
      <c r="E4038" t="s">
        <v>27</v>
      </c>
      <c r="G4038" s="30">
        <v>7.2</v>
      </c>
      <c r="H4038" t="s">
        <v>318</v>
      </c>
      <c r="J4038" t="s">
        <v>15</v>
      </c>
      <c r="K4038" t="s">
        <v>307</v>
      </c>
      <c r="L4038" s="26">
        <v>478000</v>
      </c>
      <c r="M4038">
        <v>13</v>
      </c>
    </row>
    <row r="4039" spans="1:13" x14ac:dyDescent="0.25">
      <c r="A4039" t="s">
        <v>80</v>
      </c>
      <c r="B4039" s="25">
        <v>45260</v>
      </c>
      <c r="C4039" t="s">
        <v>257</v>
      </c>
      <c r="D4039" t="s">
        <v>32</v>
      </c>
      <c r="E4039" t="s">
        <v>27</v>
      </c>
      <c r="F4039" t="s">
        <v>258</v>
      </c>
      <c r="G4039" s="30">
        <v>7.2</v>
      </c>
      <c r="H4039" t="s">
        <v>318</v>
      </c>
      <c r="J4039" t="s">
        <v>15</v>
      </c>
      <c r="K4039" t="s">
        <v>307</v>
      </c>
      <c r="L4039" s="26">
        <v>3654000</v>
      </c>
      <c r="M4039">
        <v>11</v>
      </c>
    </row>
    <row r="4040" spans="1:13" x14ac:dyDescent="0.25">
      <c r="A4040" t="s">
        <v>80</v>
      </c>
      <c r="B4040" s="25">
        <v>45260</v>
      </c>
      <c r="C4040" t="s">
        <v>257</v>
      </c>
      <c r="D4040" t="s">
        <v>32</v>
      </c>
      <c r="E4040" t="s">
        <v>27</v>
      </c>
      <c r="G4040" s="30">
        <v>7.2</v>
      </c>
      <c r="H4040" t="s">
        <v>318</v>
      </c>
      <c r="J4040" t="s">
        <v>15</v>
      </c>
      <c r="K4040" t="s">
        <v>307</v>
      </c>
      <c r="L4040" s="26">
        <v>243900</v>
      </c>
      <c r="M4040">
        <v>9</v>
      </c>
    </row>
    <row r="4041" spans="1:13" x14ac:dyDescent="0.25">
      <c r="A4041" t="s">
        <v>54</v>
      </c>
      <c r="B4041" s="25">
        <v>45212</v>
      </c>
      <c r="C4041" t="s">
        <v>257</v>
      </c>
      <c r="D4041" t="s">
        <v>32</v>
      </c>
      <c r="E4041" t="s">
        <v>27</v>
      </c>
      <c r="F4041" t="s">
        <v>258</v>
      </c>
      <c r="G4041" s="30">
        <v>7.2</v>
      </c>
      <c r="H4041" t="s">
        <v>318</v>
      </c>
      <c r="J4041" t="s">
        <v>15</v>
      </c>
      <c r="K4041" t="s">
        <v>307</v>
      </c>
      <c r="L4041" s="26">
        <v>12907080</v>
      </c>
      <c r="M4041">
        <v>72</v>
      </c>
    </row>
    <row r="4042" spans="1:13" x14ac:dyDescent="0.25">
      <c r="A4042" t="s">
        <v>54</v>
      </c>
      <c r="B4042" s="25">
        <v>45212</v>
      </c>
      <c r="C4042" t="s">
        <v>257</v>
      </c>
      <c r="D4042" t="s">
        <v>32</v>
      </c>
      <c r="E4042" t="s">
        <v>27</v>
      </c>
      <c r="F4042" t="s">
        <v>258</v>
      </c>
      <c r="G4042" s="30">
        <v>7.3</v>
      </c>
      <c r="H4042" t="s">
        <v>318</v>
      </c>
      <c r="I4042">
        <v>7.3</v>
      </c>
      <c r="J4042" t="s">
        <v>228</v>
      </c>
      <c r="K4042" t="s">
        <v>310</v>
      </c>
      <c r="L4042" s="26">
        <v>310689</v>
      </c>
      <c r="M4042">
        <v>1</v>
      </c>
    </row>
    <row r="4043" spans="1:13" x14ac:dyDescent="0.25">
      <c r="A4043" t="s">
        <v>172</v>
      </c>
      <c r="B4043" s="25">
        <v>45485</v>
      </c>
      <c r="C4043" t="s">
        <v>257</v>
      </c>
      <c r="D4043" t="s">
        <v>32</v>
      </c>
      <c r="E4043" t="s">
        <v>27</v>
      </c>
      <c r="F4043" t="s">
        <v>258</v>
      </c>
      <c r="G4043" s="30">
        <v>7.3</v>
      </c>
      <c r="H4043" t="s">
        <v>318</v>
      </c>
      <c r="I4043">
        <v>7.3</v>
      </c>
      <c r="J4043" t="s">
        <v>228</v>
      </c>
      <c r="K4043" t="s">
        <v>314</v>
      </c>
      <c r="L4043" s="26">
        <v>478800</v>
      </c>
      <c r="M4043">
        <v>1</v>
      </c>
    </row>
    <row r="4044" spans="1:13" x14ac:dyDescent="0.25">
      <c r="A4044" t="s">
        <v>164</v>
      </c>
      <c r="B4044" s="25">
        <v>45478</v>
      </c>
      <c r="C4044" t="s">
        <v>257</v>
      </c>
      <c r="D4044" t="s">
        <v>32</v>
      </c>
      <c r="E4044" t="s">
        <v>27</v>
      </c>
      <c r="F4044" t="s">
        <v>258</v>
      </c>
      <c r="G4044" s="30">
        <v>7.3</v>
      </c>
      <c r="H4044" t="s">
        <v>318</v>
      </c>
      <c r="I4044">
        <v>7.3</v>
      </c>
      <c r="J4044" t="s">
        <v>228</v>
      </c>
      <c r="K4044" t="s">
        <v>314</v>
      </c>
      <c r="L4044" s="26">
        <v>10114000</v>
      </c>
      <c r="M4044">
        <v>1</v>
      </c>
    </row>
    <row r="4045" spans="1:13" x14ac:dyDescent="0.25">
      <c r="A4045" t="s">
        <v>60</v>
      </c>
      <c r="B4045" s="25">
        <v>45380</v>
      </c>
      <c r="C4045" t="s">
        <v>257</v>
      </c>
      <c r="D4045" t="s">
        <v>32</v>
      </c>
      <c r="E4045" t="s">
        <v>27</v>
      </c>
      <c r="F4045" t="s">
        <v>258</v>
      </c>
      <c r="G4045" s="30">
        <v>7.3</v>
      </c>
      <c r="H4045" t="s">
        <v>318</v>
      </c>
      <c r="I4045">
        <v>7.3</v>
      </c>
      <c r="J4045" t="s">
        <v>228</v>
      </c>
      <c r="K4045" t="s">
        <v>315</v>
      </c>
      <c r="L4045" s="26">
        <v>441875</v>
      </c>
      <c r="M4045">
        <v>1</v>
      </c>
    </row>
    <row r="4046" spans="1:13" x14ac:dyDescent="0.25">
      <c r="A4046" t="s">
        <v>57</v>
      </c>
      <c r="B4046" s="25">
        <v>45394</v>
      </c>
      <c r="C4046" t="s">
        <v>257</v>
      </c>
      <c r="D4046" t="s">
        <v>32</v>
      </c>
      <c r="E4046" t="s">
        <v>27</v>
      </c>
      <c r="F4046" t="s">
        <v>258</v>
      </c>
      <c r="G4046" s="30">
        <v>7.3</v>
      </c>
      <c r="H4046" t="s">
        <v>318</v>
      </c>
      <c r="I4046">
        <v>7.3</v>
      </c>
      <c r="J4046" t="s">
        <v>228</v>
      </c>
      <c r="K4046" t="s">
        <v>312</v>
      </c>
      <c r="L4046" s="26">
        <v>84600</v>
      </c>
      <c r="M4046">
        <v>1</v>
      </c>
    </row>
    <row r="4047" spans="1:13" x14ac:dyDescent="0.25">
      <c r="A4047" t="s">
        <v>54</v>
      </c>
      <c r="B4047" s="25">
        <v>45401</v>
      </c>
      <c r="C4047" t="s">
        <v>257</v>
      </c>
      <c r="D4047" t="s">
        <v>32</v>
      </c>
      <c r="E4047" t="s">
        <v>27</v>
      </c>
      <c r="F4047" t="s">
        <v>258</v>
      </c>
      <c r="G4047" s="30">
        <v>7.3</v>
      </c>
      <c r="H4047" t="s">
        <v>318</v>
      </c>
      <c r="J4047" t="s">
        <v>15</v>
      </c>
      <c r="K4047" t="s">
        <v>307</v>
      </c>
      <c r="L4047" s="26">
        <v>30081555</v>
      </c>
      <c r="M4047">
        <v>123</v>
      </c>
    </row>
    <row r="4048" spans="1:13" x14ac:dyDescent="0.25">
      <c r="A4048" t="s">
        <v>104</v>
      </c>
      <c r="B4048" s="25">
        <v>45041</v>
      </c>
      <c r="C4048" t="s">
        <v>257</v>
      </c>
      <c r="D4048" t="s">
        <v>32</v>
      </c>
      <c r="E4048" t="s">
        <v>27</v>
      </c>
      <c r="F4048" t="s">
        <v>258</v>
      </c>
      <c r="G4048" s="30">
        <v>7.3</v>
      </c>
      <c r="H4048" t="s">
        <v>318</v>
      </c>
      <c r="J4048" t="s">
        <v>15</v>
      </c>
      <c r="K4048" t="s">
        <v>307</v>
      </c>
      <c r="L4048" s="26">
        <v>949249.2</v>
      </c>
      <c r="M4048">
        <v>7</v>
      </c>
    </row>
    <row r="4049" spans="1:13" x14ac:dyDescent="0.25">
      <c r="A4049" t="s">
        <v>80</v>
      </c>
      <c r="B4049" s="25">
        <v>45260</v>
      </c>
      <c r="C4049" t="s">
        <v>257</v>
      </c>
      <c r="D4049" t="s">
        <v>32</v>
      </c>
      <c r="E4049" t="s">
        <v>27</v>
      </c>
      <c r="F4049" t="s">
        <v>258</v>
      </c>
      <c r="G4049" s="30">
        <v>7.3</v>
      </c>
      <c r="H4049" t="s">
        <v>318</v>
      </c>
      <c r="J4049" t="s">
        <v>15</v>
      </c>
      <c r="K4049" t="s">
        <v>307</v>
      </c>
      <c r="L4049" s="26">
        <v>4569300</v>
      </c>
      <c r="M4049">
        <v>14</v>
      </c>
    </row>
    <row r="4050" spans="1:13" x14ac:dyDescent="0.25">
      <c r="A4050" t="s">
        <v>164</v>
      </c>
      <c r="B4050" s="25">
        <v>45478</v>
      </c>
      <c r="C4050" t="s">
        <v>257</v>
      </c>
      <c r="D4050" t="s">
        <v>32</v>
      </c>
      <c r="E4050" t="s">
        <v>27</v>
      </c>
      <c r="F4050" t="s">
        <v>258</v>
      </c>
      <c r="G4050" s="30">
        <v>7.3</v>
      </c>
      <c r="H4050" t="s">
        <v>318</v>
      </c>
      <c r="J4050" t="s">
        <v>15</v>
      </c>
      <c r="K4050" t="s">
        <v>307</v>
      </c>
      <c r="L4050" s="26">
        <v>8488400</v>
      </c>
      <c r="M4050">
        <v>55</v>
      </c>
    </row>
    <row r="4051" spans="1:13" x14ac:dyDescent="0.25">
      <c r="A4051" t="s">
        <v>83</v>
      </c>
      <c r="B4051" s="25">
        <v>45252</v>
      </c>
      <c r="C4051" t="s">
        <v>257</v>
      </c>
      <c r="D4051" t="s">
        <v>32</v>
      </c>
      <c r="E4051" t="s">
        <v>27</v>
      </c>
      <c r="F4051" t="s">
        <v>258</v>
      </c>
      <c r="G4051" s="30">
        <v>7.3</v>
      </c>
      <c r="H4051" t="s">
        <v>318</v>
      </c>
      <c r="J4051" t="s">
        <v>15</v>
      </c>
      <c r="K4051" t="s">
        <v>307</v>
      </c>
      <c r="L4051" s="26">
        <v>26049100</v>
      </c>
      <c r="M4051">
        <v>48</v>
      </c>
    </row>
    <row r="4052" spans="1:13" x14ac:dyDescent="0.25">
      <c r="A4052" t="s">
        <v>172</v>
      </c>
      <c r="B4052" s="25">
        <v>45485</v>
      </c>
      <c r="C4052" t="s">
        <v>257</v>
      </c>
      <c r="D4052" t="s">
        <v>32</v>
      </c>
      <c r="E4052" t="s">
        <v>27</v>
      </c>
      <c r="F4052" t="s">
        <v>258</v>
      </c>
      <c r="G4052" s="30">
        <v>7.3</v>
      </c>
      <c r="H4052" t="s">
        <v>318</v>
      </c>
      <c r="J4052" t="s">
        <v>15</v>
      </c>
      <c r="K4052" t="s">
        <v>307</v>
      </c>
      <c r="L4052" s="26">
        <v>964800</v>
      </c>
      <c r="M4052">
        <v>14</v>
      </c>
    </row>
    <row r="4053" spans="1:13" x14ac:dyDescent="0.25">
      <c r="A4053" t="s">
        <v>63</v>
      </c>
      <c r="B4053" s="25">
        <v>45344</v>
      </c>
      <c r="C4053" t="s">
        <v>257</v>
      </c>
      <c r="D4053" t="s">
        <v>32</v>
      </c>
      <c r="E4053" t="s">
        <v>27</v>
      </c>
      <c r="F4053" t="s">
        <v>258</v>
      </c>
      <c r="G4053" s="30">
        <v>7.3</v>
      </c>
      <c r="H4053" t="s">
        <v>318</v>
      </c>
      <c r="J4053" t="s">
        <v>15</v>
      </c>
      <c r="K4053" t="s">
        <v>307</v>
      </c>
      <c r="L4053" s="26">
        <v>2887050</v>
      </c>
      <c r="M4053">
        <v>34</v>
      </c>
    </row>
    <row r="4054" spans="1:13" x14ac:dyDescent="0.25">
      <c r="A4054" t="s">
        <v>101</v>
      </c>
      <c r="B4054" s="25">
        <v>45079</v>
      </c>
      <c r="C4054" t="s">
        <v>257</v>
      </c>
      <c r="D4054" t="s">
        <v>32</v>
      </c>
      <c r="E4054" t="s">
        <v>27</v>
      </c>
      <c r="G4054" s="30">
        <v>7.3</v>
      </c>
      <c r="H4054" t="s">
        <v>318</v>
      </c>
      <c r="J4054" t="s">
        <v>15</v>
      </c>
      <c r="K4054" t="s">
        <v>307</v>
      </c>
      <c r="L4054" s="26">
        <v>299801.25</v>
      </c>
      <c r="M4054">
        <v>1</v>
      </c>
    </row>
    <row r="4055" spans="1:13" x14ac:dyDescent="0.25">
      <c r="A4055" t="s">
        <v>205</v>
      </c>
      <c r="B4055" s="25">
        <v>45566</v>
      </c>
      <c r="C4055" t="s">
        <v>257</v>
      </c>
      <c r="D4055" t="s">
        <v>32</v>
      </c>
      <c r="E4055" t="s">
        <v>27</v>
      </c>
      <c r="G4055" s="30">
        <v>7.3</v>
      </c>
      <c r="H4055" t="s">
        <v>318</v>
      </c>
      <c r="J4055" t="s">
        <v>15</v>
      </c>
      <c r="K4055" t="s">
        <v>307</v>
      </c>
      <c r="L4055" s="26">
        <v>269040</v>
      </c>
      <c r="M4055">
        <v>31</v>
      </c>
    </row>
    <row r="4056" spans="1:13" x14ac:dyDescent="0.25">
      <c r="A4056" t="s">
        <v>209</v>
      </c>
      <c r="B4056" s="25">
        <v>45572</v>
      </c>
      <c r="C4056" t="s">
        <v>257</v>
      </c>
      <c r="D4056" t="s">
        <v>32</v>
      </c>
      <c r="E4056" t="s">
        <v>27</v>
      </c>
      <c r="G4056" s="30">
        <v>7.3</v>
      </c>
      <c r="H4056" t="s">
        <v>318</v>
      </c>
      <c r="J4056" t="s">
        <v>15</v>
      </c>
      <c r="K4056" t="s">
        <v>307</v>
      </c>
      <c r="L4056" s="26">
        <v>5000</v>
      </c>
      <c r="M4056">
        <v>1</v>
      </c>
    </row>
    <row r="4057" spans="1:13" x14ac:dyDescent="0.25">
      <c r="A4057" t="s">
        <v>57</v>
      </c>
      <c r="B4057" s="25">
        <v>45394</v>
      </c>
      <c r="C4057" t="s">
        <v>257</v>
      </c>
      <c r="D4057" t="s">
        <v>32</v>
      </c>
      <c r="E4057" t="s">
        <v>27</v>
      </c>
      <c r="F4057" t="s">
        <v>258</v>
      </c>
      <c r="G4057" s="30">
        <v>7.3</v>
      </c>
      <c r="H4057" t="s">
        <v>318</v>
      </c>
      <c r="J4057" t="s">
        <v>15</v>
      </c>
      <c r="K4057" t="s">
        <v>307</v>
      </c>
      <c r="L4057" s="26">
        <v>19347550</v>
      </c>
      <c r="M4057">
        <v>116</v>
      </c>
    </row>
    <row r="4058" spans="1:13" x14ac:dyDescent="0.25">
      <c r="A4058" t="s">
        <v>83</v>
      </c>
      <c r="B4058" s="25">
        <v>45252</v>
      </c>
      <c r="C4058" t="s">
        <v>257</v>
      </c>
      <c r="D4058" t="s">
        <v>32</v>
      </c>
      <c r="E4058" t="s">
        <v>27</v>
      </c>
      <c r="G4058" s="30">
        <v>7.3</v>
      </c>
      <c r="H4058" t="s">
        <v>318</v>
      </c>
      <c r="J4058" t="s">
        <v>15</v>
      </c>
      <c r="K4058" t="s">
        <v>307</v>
      </c>
      <c r="L4058" s="26">
        <v>760100</v>
      </c>
      <c r="M4058">
        <v>40</v>
      </c>
    </row>
    <row r="4059" spans="1:13" x14ac:dyDescent="0.25">
      <c r="A4059" t="s">
        <v>30</v>
      </c>
      <c r="B4059" s="25">
        <v>45447</v>
      </c>
      <c r="C4059" t="s">
        <v>257</v>
      </c>
      <c r="D4059" t="s">
        <v>32</v>
      </c>
      <c r="E4059" t="s">
        <v>27</v>
      </c>
      <c r="F4059" t="s">
        <v>258</v>
      </c>
      <c r="G4059" s="30">
        <v>7.3</v>
      </c>
      <c r="H4059" t="s">
        <v>318</v>
      </c>
      <c r="J4059" t="s">
        <v>15</v>
      </c>
      <c r="K4059" t="s">
        <v>307</v>
      </c>
      <c r="L4059" s="26">
        <v>4247400</v>
      </c>
      <c r="M4059">
        <v>55</v>
      </c>
    </row>
    <row r="4060" spans="1:13" x14ac:dyDescent="0.25">
      <c r="A4060" t="s">
        <v>63</v>
      </c>
      <c r="B4060" s="25">
        <v>45344</v>
      </c>
      <c r="C4060" t="s">
        <v>257</v>
      </c>
      <c r="D4060" t="s">
        <v>32</v>
      </c>
      <c r="E4060" t="s">
        <v>27</v>
      </c>
      <c r="G4060" s="30">
        <v>7.3</v>
      </c>
      <c r="H4060" t="s">
        <v>318</v>
      </c>
      <c r="J4060" t="s">
        <v>15</v>
      </c>
      <c r="K4060" t="s">
        <v>307</v>
      </c>
      <c r="L4060" s="26">
        <v>990850</v>
      </c>
      <c r="M4060">
        <v>20</v>
      </c>
    </row>
    <row r="4061" spans="1:13" x14ac:dyDescent="0.25">
      <c r="A4061" t="s">
        <v>205</v>
      </c>
      <c r="B4061" s="25">
        <v>45566</v>
      </c>
      <c r="C4061" t="s">
        <v>257</v>
      </c>
      <c r="D4061" t="s">
        <v>32</v>
      </c>
      <c r="E4061" t="s">
        <v>27</v>
      </c>
      <c r="F4061" t="s">
        <v>258</v>
      </c>
      <c r="G4061" s="30">
        <v>7.3</v>
      </c>
      <c r="H4061" t="s">
        <v>318</v>
      </c>
      <c r="J4061" t="s">
        <v>15</v>
      </c>
      <c r="K4061" t="s">
        <v>307</v>
      </c>
      <c r="L4061" s="26">
        <v>1483425</v>
      </c>
      <c r="M4061">
        <v>65</v>
      </c>
    </row>
    <row r="4062" spans="1:13" x14ac:dyDescent="0.25">
      <c r="A4062" t="s">
        <v>74</v>
      </c>
      <c r="B4062" s="25">
        <v>45275</v>
      </c>
      <c r="C4062" t="s">
        <v>257</v>
      </c>
      <c r="D4062" t="s">
        <v>32</v>
      </c>
      <c r="E4062" t="s">
        <v>27</v>
      </c>
      <c r="G4062" s="30">
        <v>7.3</v>
      </c>
      <c r="H4062" t="s">
        <v>318</v>
      </c>
      <c r="J4062" t="s">
        <v>15</v>
      </c>
      <c r="K4062" t="s">
        <v>307</v>
      </c>
      <c r="L4062" s="26">
        <v>1217850</v>
      </c>
      <c r="M4062">
        <v>41</v>
      </c>
    </row>
    <row r="4063" spans="1:13" x14ac:dyDescent="0.25">
      <c r="A4063" t="s">
        <v>69</v>
      </c>
      <c r="B4063" s="25">
        <v>45328</v>
      </c>
      <c r="C4063" t="s">
        <v>257</v>
      </c>
      <c r="D4063" t="s">
        <v>32</v>
      </c>
      <c r="E4063" t="s">
        <v>27</v>
      </c>
      <c r="F4063" t="s">
        <v>258</v>
      </c>
      <c r="G4063" s="30">
        <v>7.3</v>
      </c>
      <c r="H4063" t="s">
        <v>318</v>
      </c>
      <c r="J4063" t="s">
        <v>15</v>
      </c>
      <c r="K4063" t="s">
        <v>307</v>
      </c>
      <c r="L4063" s="26">
        <v>19032565</v>
      </c>
      <c r="M4063">
        <v>61</v>
      </c>
    </row>
    <row r="4064" spans="1:13" x14ac:dyDescent="0.25">
      <c r="A4064" t="s">
        <v>57</v>
      </c>
      <c r="B4064" s="25">
        <v>45394</v>
      </c>
      <c r="C4064" t="s">
        <v>257</v>
      </c>
      <c r="D4064" t="s">
        <v>32</v>
      </c>
      <c r="E4064" t="s">
        <v>27</v>
      </c>
      <c r="G4064" s="30">
        <v>7.3</v>
      </c>
      <c r="H4064" t="s">
        <v>318</v>
      </c>
      <c r="J4064" t="s">
        <v>15</v>
      </c>
      <c r="K4064" t="s">
        <v>307</v>
      </c>
      <c r="L4064" s="26">
        <v>1496950</v>
      </c>
      <c r="M4064">
        <v>66</v>
      </c>
    </row>
    <row r="4065" spans="1:13" x14ac:dyDescent="0.25">
      <c r="A4065" t="s">
        <v>54</v>
      </c>
      <c r="B4065" s="25">
        <v>45401</v>
      </c>
      <c r="C4065" t="s">
        <v>257</v>
      </c>
      <c r="D4065" t="s">
        <v>32</v>
      </c>
      <c r="E4065" t="s">
        <v>27</v>
      </c>
      <c r="G4065" s="30">
        <v>7.3</v>
      </c>
      <c r="H4065" t="s">
        <v>318</v>
      </c>
      <c r="J4065" t="s">
        <v>15</v>
      </c>
      <c r="K4065" t="s">
        <v>307</v>
      </c>
      <c r="L4065" s="26">
        <v>868575</v>
      </c>
      <c r="M4065">
        <v>85</v>
      </c>
    </row>
    <row r="4066" spans="1:13" x14ac:dyDescent="0.25">
      <c r="A4066" t="s">
        <v>50</v>
      </c>
      <c r="B4066" s="25">
        <v>45408</v>
      </c>
      <c r="C4066" t="s">
        <v>257</v>
      </c>
      <c r="D4066" t="s">
        <v>32</v>
      </c>
      <c r="E4066" t="s">
        <v>27</v>
      </c>
      <c r="F4066" t="s">
        <v>258</v>
      </c>
      <c r="G4066" s="30">
        <v>7.3</v>
      </c>
      <c r="H4066" t="s">
        <v>318</v>
      </c>
      <c r="J4066" t="s">
        <v>15</v>
      </c>
      <c r="K4066" t="s">
        <v>307</v>
      </c>
      <c r="L4066" s="26">
        <v>31890000</v>
      </c>
      <c r="M4066">
        <v>302</v>
      </c>
    </row>
    <row r="4067" spans="1:13" x14ac:dyDescent="0.25">
      <c r="A4067" t="s">
        <v>69</v>
      </c>
      <c r="B4067" s="25">
        <v>45328</v>
      </c>
      <c r="C4067" t="s">
        <v>257</v>
      </c>
      <c r="D4067" t="s">
        <v>32</v>
      </c>
      <c r="E4067" t="s">
        <v>27</v>
      </c>
      <c r="G4067" s="30">
        <v>7.3</v>
      </c>
      <c r="H4067" t="s">
        <v>318</v>
      </c>
      <c r="J4067" t="s">
        <v>15</v>
      </c>
      <c r="K4067" t="s">
        <v>307</v>
      </c>
      <c r="L4067" s="26">
        <v>451560</v>
      </c>
      <c r="M4067">
        <v>31</v>
      </c>
    </row>
    <row r="4068" spans="1:13" x14ac:dyDescent="0.25">
      <c r="A4068" t="s">
        <v>211</v>
      </c>
      <c r="B4068" s="25">
        <v>45582</v>
      </c>
      <c r="C4068" t="s">
        <v>257</v>
      </c>
      <c r="D4068" t="s">
        <v>32</v>
      </c>
      <c r="E4068" t="s">
        <v>27</v>
      </c>
      <c r="G4068" s="30">
        <v>7.3</v>
      </c>
      <c r="H4068" t="s">
        <v>318</v>
      </c>
      <c r="J4068" t="s">
        <v>15</v>
      </c>
      <c r="K4068" t="s">
        <v>307</v>
      </c>
      <c r="L4068" s="26">
        <v>381500</v>
      </c>
      <c r="M4068">
        <v>54</v>
      </c>
    </row>
    <row r="4069" spans="1:13" x14ac:dyDescent="0.25">
      <c r="A4069" t="s">
        <v>104</v>
      </c>
      <c r="B4069" s="25">
        <v>45041</v>
      </c>
      <c r="C4069" t="s">
        <v>257</v>
      </c>
      <c r="D4069" t="s">
        <v>32</v>
      </c>
      <c r="E4069" t="s">
        <v>27</v>
      </c>
      <c r="G4069" s="30">
        <v>7.3</v>
      </c>
      <c r="H4069" t="s">
        <v>318</v>
      </c>
      <c r="J4069" t="s">
        <v>15</v>
      </c>
      <c r="K4069" t="s">
        <v>307</v>
      </c>
      <c r="L4069" s="26">
        <v>12516</v>
      </c>
      <c r="M4069">
        <v>2</v>
      </c>
    </row>
    <row r="4070" spans="1:13" x14ac:dyDescent="0.25">
      <c r="A4070" t="s">
        <v>86</v>
      </c>
      <c r="B4070" s="25">
        <v>45251</v>
      </c>
      <c r="C4070" t="s">
        <v>257</v>
      </c>
      <c r="D4070" t="s">
        <v>32</v>
      </c>
      <c r="E4070" t="s">
        <v>27</v>
      </c>
      <c r="F4070" t="s">
        <v>258</v>
      </c>
      <c r="G4070" s="30">
        <v>7.3</v>
      </c>
      <c r="H4070" t="s">
        <v>318</v>
      </c>
      <c r="J4070" t="s">
        <v>15</v>
      </c>
      <c r="K4070" t="s">
        <v>307</v>
      </c>
      <c r="L4070" s="26">
        <v>1444500</v>
      </c>
      <c r="M4070">
        <v>12</v>
      </c>
    </row>
    <row r="4071" spans="1:13" x14ac:dyDescent="0.25">
      <c r="A4071" t="s">
        <v>30</v>
      </c>
      <c r="B4071" s="25">
        <v>45447</v>
      </c>
      <c r="C4071" t="s">
        <v>257</v>
      </c>
      <c r="D4071" t="s">
        <v>32</v>
      </c>
      <c r="E4071" t="s">
        <v>27</v>
      </c>
      <c r="G4071" s="30">
        <v>7.3</v>
      </c>
      <c r="H4071" t="s">
        <v>318</v>
      </c>
      <c r="J4071" t="s">
        <v>15</v>
      </c>
      <c r="K4071" t="s">
        <v>307</v>
      </c>
      <c r="L4071" s="26">
        <v>461400</v>
      </c>
      <c r="M4071">
        <v>38</v>
      </c>
    </row>
    <row r="4072" spans="1:13" x14ac:dyDescent="0.25">
      <c r="A4072" t="s">
        <v>54</v>
      </c>
      <c r="B4072" s="25">
        <v>45212</v>
      </c>
      <c r="C4072" t="s">
        <v>257</v>
      </c>
      <c r="D4072" t="s">
        <v>32</v>
      </c>
      <c r="E4072" t="s">
        <v>27</v>
      </c>
      <c r="F4072" t="s">
        <v>258</v>
      </c>
      <c r="G4072" s="30">
        <v>7.3</v>
      </c>
      <c r="H4072" t="s">
        <v>318</v>
      </c>
      <c r="J4072" t="s">
        <v>15</v>
      </c>
      <c r="K4072" t="s">
        <v>307</v>
      </c>
      <c r="L4072" s="26">
        <v>3593070</v>
      </c>
      <c r="M4072">
        <v>76</v>
      </c>
    </row>
    <row r="4073" spans="1:13" x14ac:dyDescent="0.25">
      <c r="A4073" t="s">
        <v>80</v>
      </c>
      <c r="B4073" s="25">
        <v>45260</v>
      </c>
      <c r="C4073" t="s">
        <v>257</v>
      </c>
      <c r="D4073" t="s">
        <v>32</v>
      </c>
      <c r="E4073" t="s">
        <v>27</v>
      </c>
      <c r="G4073" s="30">
        <v>7.3</v>
      </c>
      <c r="H4073" t="s">
        <v>318</v>
      </c>
      <c r="J4073" t="s">
        <v>15</v>
      </c>
      <c r="K4073" t="s">
        <v>307</v>
      </c>
      <c r="L4073" s="26">
        <v>317700</v>
      </c>
      <c r="M4073">
        <v>9</v>
      </c>
    </row>
    <row r="4074" spans="1:13" x14ac:dyDescent="0.25">
      <c r="A4074" t="s">
        <v>66</v>
      </c>
      <c r="B4074" s="25">
        <v>45335</v>
      </c>
      <c r="C4074" t="s">
        <v>257</v>
      </c>
      <c r="D4074" t="s">
        <v>32</v>
      </c>
      <c r="E4074" t="s">
        <v>27</v>
      </c>
      <c r="G4074" s="30">
        <v>7.3</v>
      </c>
      <c r="H4074" t="s">
        <v>318</v>
      </c>
      <c r="J4074" t="s">
        <v>15</v>
      </c>
      <c r="K4074" t="s">
        <v>307</v>
      </c>
      <c r="L4074" s="26">
        <v>1291500</v>
      </c>
      <c r="M4074">
        <v>146</v>
      </c>
    </row>
    <row r="4075" spans="1:13" x14ac:dyDescent="0.25">
      <c r="A4075" t="s">
        <v>60</v>
      </c>
      <c r="B4075" s="25">
        <v>45380</v>
      </c>
      <c r="C4075" t="s">
        <v>257</v>
      </c>
      <c r="D4075" t="s">
        <v>32</v>
      </c>
      <c r="E4075" t="s">
        <v>27</v>
      </c>
      <c r="F4075" t="s">
        <v>258</v>
      </c>
      <c r="G4075" s="30">
        <v>7.3</v>
      </c>
      <c r="H4075" t="s">
        <v>318</v>
      </c>
      <c r="J4075" t="s">
        <v>15</v>
      </c>
      <c r="K4075" t="s">
        <v>307</v>
      </c>
      <c r="L4075" s="26">
        <v>43325625</v>
      </c>
      <c r="M4075">
        <v>302</v>
      </c>
    </row>
    <row r="4076" spans="1:13" x14ac:dyDescent="0.25">
      <c r="A4076" t="s">
        <v>211</v>
      </c>
      <c r="B4076" s="25">
        <v>45582</v>
      </c>
      <c r="C4076" t="s">
        <v>257</v>
      </c>
      <c r="D4076" t="s">
        <v>32</v>
      </c>
      <c r="E4076" t="s">
        <v>27</v>
      </c>
      <c r="F4076" t="s">
        <v>258</v>
      </c>
      <c r="G4076" s="30">
        <v>7.3</v>
      </c>
      <c r="H4076" t="s">
        <v>318</v>
      </c>
      <c r="J4076" t="s">
        <v>15</v>
      </c>
      <c r="K4076" t="s">
        <v>307</v>
      </c>
      <c r="L4076" s="26">
        <v>5971700</v>
      </c>
      <c r="M4076">
        <v>67</v>
      </c>
    </row>
    <row r="4077" spans="1:13" x14ac:dyDescent="0.25">
      <c r="A4077" t="s">
        <v>77</v>
      </c>
      <c r="B4077" s="25">
        <v>45267</v>
      </c>
      <c r="C4077" t="s">
        <v>257</v>
      </c>
      <c r="D4077" t="s">
        <v>32</v>
      </c>
      <c r="E4077" t="s">
        <v>27</v>
      </c>
      <c r="F4077" t="s">
        <v>258</v>
      </c>
      <c r="G4077" s="30">
        <v>7.3</v>
      </c>
      <c r="H4077" t="s">
        <v>318</v>
      </c>
      <c r="J4077" t="s">
        <v>15</v>
      </c>
      <c r="K4077" t="s">
        <v>307</v>
      </c>
      <c r="L4077" s="26">
        <v>2371600</v>
      </c>
      <c r="M4077">
        <v>7</v>
      </c>
    </row>
    <row r="4078" spans="1:13" x14ac:dyDescent="0.25">
      <c r="A4078" t="s">
        <v>209</v>
      </c>
      <c r="B4078" s="25">
        <v>45572</v>
      </c>
      <c r="C4078" t="s">
        <v>257</v>
      </c>
      <c r="D4078" t="s">
        <v>32</v>
      </c>
      <c r="E4078" t="s">
        <v>27</v>
      </c>
      <c r="F4078" t="s">
        <v>258</v>
      </c>
      <c r="G4078" s="30">
        <v>7.3</v>
      </c>
      <c r="H4078" t="s">
        <v>318</v>
      </c>
      <c r="J4078" t="s">
        <v>15</v>
      </c>
      <c r="K4078" t="s">
        <v>307</v>
      </c>
      <c r="L4078" s="26">
        <v>5452000</v>
      </c>
      <c r="M4078">
        <v>9</v>
      </c>
    </row>
    <row r="4079" spans="1:13" x14ac:dyDescent="0.25">
      <c r="A4079" t="s">
        <v>164</v>
      </c>
      <c r="B4079" s="25">
        <v>45478</v>
      </c>
      <c r="C4079" t="s">
        <v>257</v>
      </c>
      <c r="D4079" t="s">
        <v>32</v>
      </c>
      <c r="E4079" t="s">
        <v>27</v>
      </c>
      <c r="G4079" s="30">
        <v>7.3</v>
      </c>
      <c r="H4079" t="s">
        <v>318</v>
      </c>
      <c r="J4079" t="s">
        <v>15</v>
      </c>
      <c r="K4079" t="s">
        <v>307</v>
      </c>
      <c r="L4079" s="26">
        <v>293600</v>
      </c>
      <c r="M4079">
        <v>66</v>
      </c>
    </row>
    <row r="4080" spans="1:13" x14ac:dyDescent="0.25">
      <c r="A4080" t="s">
        <v>60</v>
      </c>
      <c r="B4080" s="25">
        <v>45380</v>
      </c>
      <c r="C4080" t="s">
        <v>257</v>
      </c>
      <c r="D4080" t="s">
        <v>32</v>
      </c>
      <c r="E4080" t="s">
        <v>27</v>
      </c>
      <c r="G4080" s="30">
        <v>7.3</v>
      </c>
      <c r="H4080" t="s">
        <v>318</v>
      </c>
      <c r="J4080" t="s">
        <v>15</v>
      </c>
      <c r="K4080" t="s">
        <v>307</v>
      </c>
      <c r="L4080" s="26">
        <v>2036125</v>
      </c>
      <c r="M4080">
        <v>181</v>
      </c>
    </row>
    <row r="4081" spans="1:13" x14ac:dyDescent="0.25">
      <c r="A4081" t="s">
        <v>89</v>
      </c>
      <c r="B4081" s="25">
        <v>45232</v>
      </c>
      <c r="C4081" t="s">
        <v>257</v>
      </c>
      <c r="D4081" t="s">
        <v>32</v>
      </c>
      <c r="E4081" t="s">
        <v>27</v>
      </c>
      <c r="G4081" s="30">
        <v>7.3</v>
      </c>
      <c r="H4081" t="s">
        <v>318</v>
      </c>
      <c r="J4081" t="s">
        <v>15</v>
      </c>
      <c r="K4081" t="s">
        <v>307</v>
      </c>
      <c r="L4081" s="26">
        <v>277425</v>
      </c>
      <c r="M4081">
        <v>18</v>
      </c>
    </row>
    <row r="4082" spans="1:13" x14ac:dyDescent="0.25">
      <c r="A4082" t="s">
        <v>54</v>
      </c>
      <c r="B4082" s="25">
        <v>45212</v>
      </c>
      <c r="C4082" t="s">
        <v>257</v>
      </c>
      <c r="D4082" t="s">
        <v>32</v>
      </c>
      <c r="E4082" t="s">
        <v>27</v>
      </c>
      <c r="G4082" s="30">
        <v>7.3</v>
      </c>
      <c r="H4082" t="s">
        <v>318</v>
      </c>
      <c r="J4082" t="s">
        <v>15</v>
      </c>
      <c r="K4082" t="s">
        <v>307</v>
      </c>
      <c r="L4082" s="26">
        <v>319347</v>
      </c>
      <c r="M4082">
        <v>56</v>
      </c>
    </row>
    <row r="4083" spans="1:13" x14ac:dyDescent="0.25">
      <c r="A4083" t="s">
        <v>89</v>
      </c>
      <c r="B4083" s="25">
        <v>45232</v>
      </c>
      <c r="C4083" t="s">
        <v>257</v>
      </c>
      <c r="D4083" t="s">
        <v>32</v>
      </c>
      <c r="E4083" t="s">
        <v>27</v>
      </c>
      <c r="F4083" t="s">
        <v>258</v>
      </c>
      <c r="G4083" s="30">
        <v>7.3</v>
      </c>
      <c r="H4083" t="s">
        <v>318</v>
      </c>
      <c r="J4083" t="s">
        <v>15</v>
      </c>
      <c r="K4083" t="s">
        <v>307</v>
      </c>
      <c r="L4083" s="26">
        <v>3204900</v>
      </c>
      <c r="M4083">
        <v>39</v>
      </c>
    </row>
    <row r="4084" spans="1:13" x14ac:dyDescent="0.25">
      <c r="A4084" t="s">
        <v>66</v>
      </c>
      <c r="B4084" s="25">
        <v>45335</v>
      </c>
      <c r="C4084" t="s">
        <v>257</v>
      </c>
      <c r="D4084" t="s">
        <v>32</v>
      </c>
      <c r="E4084" t="s">
        <v>27</v>
      </c>
      <c r="F4084" t="s">
        <v>258</v>
      </c>
      <c r="G4084" s="30">
        <v>7.3</v>
      </c>
      <c r="H4084" t="s">
        <v>318</v>
      </c>
      <c r="J4084" t="s">
        <v>15</v>
      </c>
      <c r="K4084" t="s">
        <v>307</v>
      </c>
      <c r="L4084" s="26">
        <v>11862000</v>
      </c>
      <c r="M4084">
        <v>272</v>
      </c>
    </row>
    <row r="4085" spans="1:13" x14ac:dyDescent="0.25">
      <c r="A4085" t="s">
        <v>86</v>
      </c>
      <c r="B4085" s="25">
        <v>45251</v>
      </c>
      <c r="C4085" t="s">
        <v>257</v>
      </c>
      <c r="D4085" t="s">
        <v>32</v>
      </c>
      <c r="E4085" t="s">
        <v>27</v>
      </c>
      <c r="G4085" s="30">
        <v>7.3</v>
      </c>
      <c r="H4085" t="s">
        <v>318</v>
      </c>
      <c r="J4085" t="s">
        <v>15</v>
      </c>
      <c r="K4085" t="s">
        <v>307</v>
      </c>
      <c r="L4085" s="26">
        <v>130500</v>
      </c>
      <c r="M4085">
        <v>8</v>
      </c>
    </row>
    <row r="4086" spans="1:13" x14ac:dyDescent="0.25">
      <c r="A4086" t="s">
        <v>83</v>
      </c>
      <c r="B4086" s="25">
        <v>45468</v>
      </c>
      <c r="C4086" t="s">
        <v>257</v>
      </c>
      <c r="D4086" t="s">
        <v>32</v>
      </c>
      <c r="E4086" t="s">
        <v>27</v>
      </c>
      <c r="G4086" s="30">
        <v>7.3</v>
      </c>
      <c r="H4086" t="s">
        <v>318</v>
      </c>
      <c r="J4086" t="s">
        <v>15</v>
      </c>
      <c r="K4086" t="s">
        <v>307</v>
      </c>
      <c r="L4086" s="26">
        <v>713610</v>
      </c>
      <c r="M4086">
        <v>18</v>
      </c>
    </row>
    <row r="4087" spans="1:13" x14ac:dyDescent="0.25">
      <c r="A4087" t="s">
        <v>172</v>
      </c>
      <c r="B4087" s="25">
        <v>45485</v>
      </c>
      <c r="C4087" t="s">
        <v>257</v>
      </c>
      <c r="D4087" t="s">
        <v>32</v>
      </c>
      <c r="E4087" t="s">
        <v>27</v>
      </c>
      <c r="G4087" s="30">
        <v>7.3</v>
      </c>
      <c r="H4087" t="s">
        <v>318</v>
      </c>
      <c r="J4087" t="s">
        <v>15</v>
      </c>
      <c r="K4087" t="s">
        <v>307</v>
      </c>
      <c r="L4087" s="26">
        <v>88800</v>
      </c>
      <c r="M4087">
        <v>10</v>
      </c>
    </row>
    <row r="4088" spans="1:13" x14ac:dyDescent="0.25">
      <c r="A4088" t="s">
        <v>175</v>
      </c>
      <c r="B4088" s="25">
        <v>45503</v>
      </c>
      <c r="C4088" t="s">
        <v>257</v>
      </c>
      <c r="D4088" t="s">
        <v>32</v>
      </c>
      <c r="E4088" t="s">
        <v>27</v>
      </c>
      <c r="F4088" t="s">
        <v>258</v>
      </c>
      <c r="G4088" s="30">
        <v>7.3</v>
      </c>
      <c r="H4088" t="s">
        <v>318</v>
      </c>
      <c r="J4088" t="s">
        <v>15</v>
      </c>
      <c r="K4088" t="s">
        <v>307</v>
      </c>
      <c r="L4088" s="26">
        <v>145597</v>
      </c>
      <c r="M4088">
        <v>2</v>
      </c>
    </row>
    <row r="4089" spans="1:13" x14ac:dyDescent="0.25">
      <c r="A4089" t="s">
        <v>77</v>
      </c>
      <c r="B4089" s="25">
        <v>45267</v>
      </c>
      <c r="C4089" t="s">
        <v>257</v>
      </c>
      <c r="D4089" t="s">
        <v>32</v>
      </c>
      <c r="E4089" t="s">
        <v>27</v>
      </c>
      <c r="G4089" s="30">
        <v>7.3</v>
      </c>
      <c r="H4089" t="s">
        <v>318</v>
      </c>
      <c r="J4089" t="s">
        <v>15</v>
      </c>
      <c r="K4089" t="s">
        <v>307</v>
      </c>
      <c r="L4089" s="26">
        <v>176400</v>
      </c>
      <c r="M4089">
        <v>4</v>
      </c>
    </row>
    <row r="4090" spans="1:13" x14ac:dyDescent="0.25">
      <c r="A4090" t="s">
        <v>50</v>
      </c>
      <c r="B4090" s="25">
        <v>45408</v>
      </c>
      <c r="C4090" t="s">
        <v>257</v>
      </c>
      <c r="D4090" t="s">
        <v>32</v>
      </c>
      <c r="E4090" t="s">
        <v>27</v>
      </c>
      <c r="G4090" s="30">
        <v>7.3</v>
      </c>
      <c r="H4090" t="s">
        <v>318</v>
      </c>
      <c r="J4090" t="s">
        <v>15</v>
      </c>
      <c r="K4090" t="s">
        <v>307</v>
      </c>
      <c r="L4090" s="26">
        <v>1917500</v>
      </c>
      <c r="M4090">
        <v>208</v>
      </c>
    </row>
    <row r="4091" spans="1:13" x14ac:dyDescent="0.25">
      <c r="A4091" t="s">
        <v>72</v>
      </c>
      <c r="B4091" s="25">
        <v>45288</v>
      </c>
      <c r="C4091" t="s">
        <v>257</v>
      </c>
      <c r="D4091" t="s">
        <v>32</v>
      </c>
      <c r="E4091" t="s">
        <v>27</v>
      </c>
      <c r="F4091" t="s">
        <v>258</v>
      </c>
      <c r="G4091" s="30">
        <v>7.3</v>
      </c>
      <c r="H4091" t="s">
        <v>318</v>
      </c>
      <c r="J4091" t="s">
        <v>15</v>
      </c>
      <c r="K4091" t="s">
        <v>307</v>
      </c>
      <c r="L4091" s="26">
        <v>19750</v>
      </c>
      <c r="M4091">
        <v>1</v>
      </c>
    </row>
    <row r="4092" spans="1:13" x14ac:dyDescent="0.25">
      <c r="A4092" t="s">
        <v>72</v>
      </c>
      <c r="B4092" s="25">
        <v>45288</v>
      </c>
      <c r="C4092" t="s">
        <v>257</v>
      </c>
      <c r="D4092" t="s">
        <v>32</v>
      </c>
      <c r="E4092" t="s">
        <v>27</v>
      </c>
      <c r="G4092" s="30">
        <v>7.3</v>
      </c>
      <c r="H4092" t="s">
        <v>318</v>
      </c>
      <c r="J4092" t="s">
        <v>15</v>
      </c>
      <c r="K4092" t="s">
        <v>307</v>
      </c>
      <c r="L4092" s="26">
        <v>44500</v>
      </c>
      <c r="M4092">
        <v>3</v>
      </c>
    </row>
    <row r="4093" spans="1:13" x14ac:dyDescent="0.25">
      <c r="A4093" t="s">
        <v>74</v>
      </c>
      <c r="B4093" s="25">
        <v>45275</v>
      </c>
      <c r="C4093" t="s">
        <v>257</v>
      </c>
      <c r="D4093" t="s">
        <v>32</v>
      </c>
      <c r="E4093" t="s">
        <v>27</v>
      </c>
      <c r="F4093" t="s">
        <v>258</v>
      </c>
      <c r="G4093" s="30">
        <v>7.3</v>
      </c>
      <c r="H4093" t="s">
        <v>318</v>
      </c>
      <c r="J4093" t="s">
        <v>15</v>
      </c>
      <c r="K4093" t="s">
        <v>307</v>
      </c>
      <c r="L4093" s="26">
        <v>17360400</v>
      </c>
      <c r="M4093">
        <v>72</v>
      </c>
    </row>
    <row r="4094" spans="1:13" x14ac:dyDescent="0.25">
      <c r="A4094" t="s">
        <v>83</v>
      </c>
      <c r="B4094" s="25">
        <v>45468</v>
      </c>
      <c r="C4094" t="s">
        <v>257</v>
      </c>
      <c r="D4094" t="s">
        <v>32</v>
      </c>
      <c r="E4094" t="s">
        <v>27</v>
      </c>
      <c r="F4094" t="s">
        <v>258</v>
      </c>
      <c r="G4094" s="30">
        <v>7.3</v>
      </c>
      <c r="H4094" t="s">
        <v>318</v>
      </c>
      <c r="J4094" t="s">
        <v>15</v>
      </c>
      <c r="K4094" t="s">
        <v>307</v>
      </c>
      <c r="L4094" s="26">
        <v>15849270</v>
      </c>
      <c r="M4094">
        <v>29</v>
      </c>
    </row>
    <row r="4095" spans="1:13" x14ac:dyDescent="0.25">
      <c r="A4095" t="s">
        <v>92</v>
      </c>
      <c r="B4095" s="25">
        <v>45198</v>
      </c>
      <c r="C4095" t="s">
        <v>257</v>
      </c>
      <c r="D4095" t="s">
        <v>32</v>
      </c>
      <c r="E4095" t="s">
        <v>27</v>
      </c>
      <c r="F4095" t="s">
        <v>258</v>
      </c>
      <c r="G4095" s="30">
        <v>7.3</v>
      </c>
      <c r="H4095" t="s">
        <v>318</v>
      </c>
      <c r="J4095" t="s">
        <v>15</v>
      </c>
      <c r="K4095" t="s">
        <v>307</v>
      </c>
      <c r="L4095" s="26">
        <v>3519846</v>
      </c>
      <c r="M4095">
        <v>17</v>
      </c>
    </row>
    <row r="4096" spans="1:13" x14ac:dyDescent="0.25">
      <c r="A4096" t="s">
        <v>92</v>
      </c>
      <c r="B4096" s="25">
        <v>45198</v>
      </c>
      <c r="C4096" t="s">
        <v>257</v>
      </c>
      <c r="D4096" t="s">
        <v>32</v>
      </c>
      <c r="E4096" t="s">
        <v>27</v>
      </c>
      <c r="G4096" s="30">
        <v>7.3</v>
      </c>
      <c r="H4096" t="s">
        <v>318</v>
      </c>
      <c r="J4096" t="s">
        <v>15</v>
      </c>
      <c r="K4096" t="s">
        <v>307</v>
      </c>
      <c r="L4096" s="26">
        <v>1659513.6</v>
      </c>
      <c r="M4096">
        <v>21</v>
      </c>
    </row>
    <row r="4097" spans="1:13" x14ac:dyDescent="0.25">
      <c r="A4097" t="s">
        <v>172</v>
      </c>
      <c r="B4097" s="25">
        <v>45485</v>
      </c>
      <c r="C4097" t="s">
        <v>257</v>
      </c>
      <c r="D4097" t="s">
        <v>32</v>
      </c>
      <c r="E4097" t="s">
        <v>27</v>
      </c>
      <c r="F4097" t="s">
        <v>258</v>
      </c>
      <c r="G4097" s="30">
        <v>7.4</v>
      </c>
      <c r="H4097" t="s">
        <v>318</v>
      </c>
      <c r="I4097">
        <v>7.4</v>
      </c>
      <c r="J4097" t="s">
        <v>228</v>
      </c>
      <c r="K4097" t="s">
        <v>314</v>
      </c>
      <c r="L4097" s="26">
        <v>703600</v>
      </c>
      <c r="M4097">
        <v>1</v>
      </c>
    </row>
    <row r="4098" spans="1:13" x14ac:dyDescent="0.25">
      <c r="A4098" t="s">
        <v>77</v>
      </c>
      <c r="B4098" s="25">
        <v>45267</v>
      </c>
      <c r="C4098" t="s">
        <v>257</v>
      </c>
      <c r="D4098" t="s">
        <v>32</v>
      </c>
      <c r="E4098" t="s">
        <v>27</v>
      </c>
      <c r="G4098" s="30">
        <v>7.4</v>
      </c>
      <c r="H4098" t="s">
        <v>318</v>
      </c>
      <c r="J4098" t="s">
        <v>15</v>
      </c>
      <c r="K4098" t="s">
        <v>307</v>
      </c>
      <c r="L4098" s="26">
        <v>15400</v>
      </c>
      <c r="M4098">
        <v>1</v>
      </c>
    </row>
    <row r="4099" spans="1:13" x14ac:dyDescent="0.25">
      <c r="A4099" t="s">
        <v>89</v>
      </c>
      <c r="B4099" s="25">
        <v>45232</v>
      </c>
      <c r="C4099" t="s">
        <v>257</v>
      </c>
      <c r="D4099" t="s">
        <v>32</v>
      </c>
      <c r="E4099" t="s">
        <v>27</v>
      </c>
      <c r="F4099" t="s">
        <v>258</v>
      </c>
      <c r="G4099" s="30">
        <v>7.4</v>
      </c>
      <c r="H4099" t="s">
        <v>318</v>
      </c>
      <c r="J4099" t="s">
        <v>15</v>
      </c>
      <c r="K4099" t="s">
        <v>307</v>
      </c>
      <c r="L4099" s="26">
        <v>7485750</v>
      </c>
      <c r="M4099">
        <v>27</v>
      </c>
    </row>
    <row r="4100" spans="1:13" x14ac:dyDescent="0.25">
      <c r="A4100" t="s">
        <v>164</v>
      </c>
      <c r="B4100" s="25">
        <v>45478</v>
      </c>
      <c r="C4100" t="s">
        <v>257</v>
      </c>
      <c r="D4100" t="s">
        <v>32</v>
      </c>
      <c r="E4100" t="s">
        <v>27</v>
      </c>
      <c r="F4100" t="s">
        <v>258</v>
      </c>
      <c r="G4100" s="30">
        <v>7.4</v>
      </c>
      <c r="H4100" t="s">
        <v>318</v>
      </c>
      <c r="J4100" t="s">
        <v>15</v>
      </c>
      <c r="K4100" t="s">
        <v>307</v>
      </c>
      <c r="L4100" s="26">
        <v>2437200</v>
      </c>
      <c r="M4100">
        <v>67</v>
      </c>
    </row>
    <row r="4101" spans="1:13" x14ac:dyDescent="0.25">
      <c r="A4101" t="s">
        <v>60</v>
      </c>
      <c r="B4101" s="25">
        <v>45380</v>
      </c>
      <c r="C4101" t="s">
        <v>257</v>
      </c>
      <c r="D4101" t="s">
        <v>32</v>
      </c>
      <c r="E4101" t="s">
        <v>27</v>
      </c>
      <c r="F4101" t="s">
        <v>258</v>
      </c>
      <c r="G4101" s="30">
        <v>7.4</v>
      </c>
      <c r="H4101" t="s">
        <v>318</v>
      </c>
      <c r="J4101" t="s">
        <v>15</v>
      </c>
      <c r="K4101" t="s">
        <v>307</v>
      </c>
      <c r="L4101" s="26">
        <v>25592875</v>
      </c>
      <c r="M4101">
        <v>280</v>
      </c>
    </row>
    <row r="4102" spans="1:13" x14ac:dyDescent="0.25">
      <c r="A4102" t="s">
        <v>30</v>
      </c>
      <c r="B4102" s="25">
        <v>45447</v>
      </c>
      <c r="C4102" t="s">
        <v>257</v>
      </c>
      <c r="D4102" t="s">
        <v>32</v>
      </c>
      <c r="E4102" t="s">
        <v>27</v>
      </c>
      <c r="F4102" t="s">
        <v>258</v>
      </c>
      <c r="G4102" s="30">
        <v>7.4</v>
      </c>
      <c r="H4102" t="s">
        <v>318</v>
      </c>
      <c r="J4102" t="s">
        <v>15</v>
      </c>
      <c r="K4102" t="s">
        <v>307</v>
      </c>
      <c r="L4102" s="26">
        <v>16060500</v>
      </c>
      <c r="M4102">
        <v>74</v>
      </c>
    </row>
    <row r="4103" spans="1:13" x14ac:dyDescent="0.25">
      <c r="A4103" t="s">
        <v>72</v>
      </c>
      <c r="B4103" s="25">
        <v>45288</v>
      </c>
      <c r="C4103" t="s">
        <v>257</v>
      </c>
      <c r="D4103" t="s">
        <v>32</v>
      </c>
      <c r="E4103" t="s">
        <v>27</v>
      </c>
      <c r="G4103" s="30">
        <v>7.4</v>
      </c>
      <c r="H4103" t="s">
        <v>318</v>
      </c>
      <c r="J4103" t="s">
        <v>15</v>
      </c>
      <c r="K4103" t="s">
        <v>307</v>
      </c>
      <c r="L4103" s="26">
        <v>9750</v>
      </c>
      <c r="M4103">
        <v>1</v>
      </c>
    </row>
    <row r="4104" spans="1:13" x14ac:dyDescent="0.25">
      <c r="A4104" t="s">
        <v>50</v>
      </c>
      <c r="B4104" s="25">
        <v>45408</v>
      </c>
      <c r="C4104" t="s">
        <v>257</v>
      </c>
      <c r="D4104" t="s">
        <v>32</v>
      </c>
      <c r="E4104" t="s">
        <v>27</v>
      </c>
      <c r="G4104" s="30">
        <v>7.4</v>
      </c>
      <c r="H4104" t="s">
        <v>318</v>
      </c>
      <c r="J4104" t="s">
        <v>15</v>
      </c>
      <c r="K4104" t="s">
        <v>307</v>
      </c>
      <c r="L4104" s="26">
        <v>1592500</v>
      </c>
      <c r="M4104">
        <v>252</v>
      </c>
    </row>
    <row r="4105" spans="1:13" x14ac:dyDescent="0.25">
      <c r="A4105" t="s">
        <v>211</v>
      </c>
      <c r="B4105" s="25">
        <v>45582</v>
      </c>
      <c r="C4105" t="s">
        <v>257</v>
      </c>
      <c r="D4105" t="s">
        <v>32</v>
      </c>
      <c r="E4105" t="s">
        <v>27</v>
      </c>
      <c r="F4105" t="s">
        <v>258</v>
      </c>
      <c r="G4105" s="30">
        <v>7.4</v>
      </c>
      <c r="H4105" t="s">
        <v>318</v>
      </c>
      <c r="J4105" t="s">
        <v>15</v>
      </c>
      <c r="K4105" t="s">
        <v>307</v>
      </c>
      <c r="L4105" s="26">
        <v>5986750</v>
      </c>
      <c r="M4105">
        <v>65</v>
      </c>
    </row>
    <row r="4106" spans="1:13" x14ac:dyDescent="0.25">
      <c r="A4106" t="s">
        <v>83</v>
      </c>
      <c r="B4106" s="25">
        <v>45252</v>
      </c>
      <c r="C4106" t="s">
        <v>257</v>
      </c>
      <c r="D4106" t="s">
        <v>32</v>
      </c>
      <c r="E4106" t="s">
        <v>27</v>
      </c>
      <c r="G4106" s="30">
        <v>7.4</v>
      </c>
      <c r="H4106" t="s">
        <v>318</v>
      </c>
      <c r="J4106" t="s">
        <v>15</v>
      </c>
      <c r="K4106" t="s">
        <v>307</v>
      </c>
      <c r="L4106" s="26">
        <v>594550</v>
      </c>
      <c r="M4106">
        <v>33</v>
      </c>
    </row>
    <row r="4107" spans="1:13" x14ac:dyDescent="0.25">
      <c r="A4107" t="s">
        <v>209</v>
      </c>
      <c r="B4107" s="25">
        <v>45572</v>
      </c>
      <c r="C4107" t="s">
        <v>257</v>
      </c>
      <c r="D4107" t="s">
        <v>32</v>
      </c>
      <c r="E4107" t="s">
        <v>27</v>
      </c>
      <c r="G4107" s="30">
        <v>7.4</v>
      </c>
      <c r="H4107" t="s">
        <v>318</v>
      </c>
      <c r="J4107" t="s">
        <v>15</v>
      </c>
      <c r="K4107" t="s">
        <v>307</v>
      </c>
      <c r="L4107" s="26">
        <v>70000</v>
      </c>
      <c r="M4107">
        <v>3</v>
      </c>
    </row>
    <row r="4108" spans="1:13" x14ac:dyDescent="0.25">
      <c r="A4108" t="s">
        <v>77</v>
      </c>
      <c r="B4108" s="25">
        <v>45267</v>
      </c>
      <c r="C4108" t="s">
        <v>257</v>
      </c>
      <c r="D4108" t="s">
        <v>32</v>
      </c>
      <c r="E4108" t="s">
        <v>27</v>
      </c>
      <c r="F4108" t="s">
        <v>258</v>
      </c>
      <c r="G4108" s="30">
        <v>7.4</v>
      </c>
      <c r="H4108" t="s">
        <v>318</v>
      </c>
      <c r="J4108" t="s">
        <v>15</v>
      </c>
      <c r="K4108" t="s">
        <v>307</v>
      </c>
      <c r="L4108" s="26">
        <v>249200</v>
      </c>
      <c r="M4108">
        <v>4</v>
      </c>
    </row>
    <row r="4109" spans="1:13" x14ac:dyDescent="0.25">
      <c r="A4109" t="s">
        <v>83</v>
      </c>
      <c r="B4109" s="25">
        <v>45468</v>
      </c>
      <c r="C4109" t="s">
        <v>257</v>
      </c>
      <c r="D4109" t="s">
        <v>32</v>
      </c>
      <c r="E4109" t="s">
        <v>27</v>
      </c>
      <c r="F4109" t="s">
        <v>258</v>
      </c>
      <c r="G4109" s="30">
        <v>7.4</v>
      </c>
      <c r="H4109" t="s">
        <v>318</v>
      </c>
      <c r="J4109" t="s">
        <v>15</v>
      </c>
      <c r="K4109" t="s">
        <v>307</v>
      </c>
      <c r="L4109" s="26">
        <v>8603010</v>
      </c>
      <c r="M4109">
        <v>38</v>
      </c>
    </row>
    <row r="4110" spans="1:13" x14ac:dyDescent="0.25">
      <c r="A4110" t="s">
        <v>74</v>
      </c>
      <c r="B4110" s="25">
        <v>45275</v>
      </c>
      <c r="C4110" t="s">
        <v>257</v>
      </c>
      <c r="D4110" t="s">
        <v>32</v>
      </c>
      <c r="E4110" t="s">
        <v>27</v>
      </c>
      <c r="F4110" t="s">
        <v>258</v>
      </c>
      <c r="G4110" s="30">
        <v>7.4</v>
      </c>
      <c r="H4110" t="s">
        <v>318</v>
      </c>
      <c r="J4110" t="s">
        <v>15</v>
      </c>
      <c r="K4110" t="s">
        <v>307</v>
      </c>
      <c r="L4110" s="26">
        <v>14780950</v>
      </c>
      <c r="M4110">
        <v>57</v>
      </c>
    </row>
    <row r="4111" spans="1:13" x14ac:dyDescent="0.25">
      <c r="A4111" t="s">
        <v>164</v>
      </c>
      <c r="B4111" s="25">
        <v>45478</v>
      </c>
      <c r="C4111" t="s">
        <v>257</v>
      </c>
      <c r="D4111" t="s">
        <v>32</v>
      </c>
      <c r="E4111" t="s">
        <v>27</v>
      </c>
      <c r="G4111" s="30">
        <v>7.4</v>
      </c>
      <c r="H4111" t="s">
        <v>318</v>
      </c>
      <c r="J4111" t="s">
        <v>15</v>
      </c>
      <c r="K4111" t="s">
        <v>307</v>
      </c>
      <c r="L4111" s="26">
        <v>278000</v>
      </c>
      <c r="M4111">
        <v>65</v>
      </c>
    </row>
    <row r="4112" spans="1:13" x14ac:dyDescent="0.25">
      <c r="A4112" t="s">
        <v>209</v>
      </c>
      <c r="B4112" s="25">
        <v>45572</v>
      </c>
      <c r="C4112" t="s">
        <v>257</v>
      </c>
      <c r="D4112" t="s">
        <v>32</v>
      </c>
      <c r="E4112" t="s">
        <v>27</v>
      </c>
      <c r="F4112" t="s">
        <v>258</v>
      </c>
      <c r="G4112" s="30">
        <v>7.4</v>
      </c>
      <c r="H4112" t="s">
        <v>318</v>
      </c>
      <c r="J4112" t="s">
        <v>15</v>
      </c>
      <c r="K4112" t="s">
        <v>307</v>
      </c>
      <c r="L4112" s="26">
        <v>4311250</v>
      </c>
      <c r="M4112">
        <v>5</v>
      </c>
    </row>
    <row r="4113" spans="1:13" x14ac:dyDescent="0.25">
      <c r="A4113" t="s">
        <v>66</v>
      </c>
      <c r="B4113" s="25">
        <v>45335</v>
      </c>
      <c r="C4113" t="s">
        <v>257</v>
      </c>
      <c r="D4113" t="s">
        <v>32</v>
      </c>
      <c r="E4113" t="s">
        <v>27</v>
      </c>
      <c r="G4113" s="30">
        <v>7.4</v>
      </c>
      <c r="H4113" t="s">
        <v>318</v>
      </c>
      <c r="J4113" t="s">
        <v>15</v>
      </c>
      <c r="K4113" t="s">
        <v>307</v>
      </c>
      <c r="L4113" s="26">
        <v>405000</v>
      </c>
      <c r="M4113">
        <v>47</v>
      </c>
    </row>
    <row r="4114" spans="1:13" x14ac:dyDescent="0.25">
      <c r="A4114" t="s">
        <v>57</v>
      </c>
      <c r="B4114" s="25">
        <v>45394</v>
      </c>
      <c r="C4114" t="s">
        <v>257</v>
      </c>
      <c r="D4114" t="s">
        <v>32</v>
      </c>
      <c r="E4114" t="s">
        <v>27</v>
      </c>
      <c r="G4114" s="30">
        <v>7.4</v>
      </c>
      <c r="H4114" t="s">
        <v>318</v>
      </c>
      <c r="J4114" t="s">
        <v>15</v>
      </c>
      <c r="K4114" t="s">
        <v>307</v>
      </c>
      <c r="L4114" s="26">
        <v>608650</v>
      </c>
      <c r="M4114">
        <v>67</v>
      </c>
    </row>
    <row r="4115" spans="1:13" x14ac:dyDescent="0.25">
      <c r="A4115" t="s">
        <v>175</v>
      </c>
      <c r="B4115" s="25">
        <v>45503</v>
      </c>
      <c r="C4115" t="s">
        <v>257</v>
      </c>
      <c r="D4115" t="s">
        <v>32</v>
      </c>
      <c r="E4115" t="s">
        <v>27</v>
      </c>
      <c r="F4115" t="s">
        <v>258</v>
      </c>
      <c r="G4115" s="30">
        <v>7.4</v>
      </c>
      <c r="H4115" t="s">
        <v>318</v>
      </c>
      <c r="J4115" t="s">
        <v>15</v>
      </c>
      <c r="K4115" t="s">
        <v>307</v>
      </c>
      <c r="L4115" s="26">
        <v>97</v>
      </c>
      <c r="M4115">
        <v>1</v>
      </c>
    </row>
    <row r="4116" spans="1:13" x14ac:dyDescent="0.25">
      <c r="A4116" t="s">
        <v>92</v>
      </c>
      <c r="B4116" s="25">
        <v>45198</v>
      </c>
      <c r="C4116" t="s">
        <v>257</v>
      </c>
      <c r="D4116" t="s">
        <v>32</v>
      </c>
      <c r="E4116" t="s">
        <v>27</v>
      </c>
      <c r="F4116" t="s">
        <v>258</v>
      </c>
      <c r="G4116" s="30">
        <v>7.4</v>
      </c>
      <c r="H4116" t="s">
        <v>318</v>
      </c>
      <c r="J4116" t="s">
        <v>15</v>
      </c>
      <c r="K4116" t="s">
        <v>307</v>
      </c>
      <c r="L4116" s="26">
        <v>138675312</v>
      </c>
      <c r="M4116">
        <v>16</v>
      </c>
    </row>
    <row r="4117" spans="1:13" x14ac:dyDescent="0.25">
      <c r="A4117" t="s">
        <v>63</v>
      </c>
      <c r="B4117" s="25">
        <v>45344</v>
      </c>
      <c r="C4117" t="s">
        <v>257</v>
      </c>
      <c r="D4117" t="s">
        <v>32</v>
      </c>
      <c r="E4117" t="s">
        <v>27</v>
      </c>
      <c r="G4117" s="30">
        <v>7.4</v>
      </c>
      <c r="H4117" t="s">
        <v>318</v>
      </c>
      <c r="J4117" t="s">
        <v>15</v>
      </c>
      <c r="K4117" t="s">
        <v>307</v>
      </c>
      <c r="L4117" s="26">
        <v>187150</v>
      </c>
      <c r="M4117">
        <v>8</v>
      </c>
    </row>
    <row r="4118" spans="1:13" x14ac:dyDescent="0.25">
      <c r="A4118" t="s">
        <v>83</v>
      </c>
      <c r="B4118" s="25">
        <v>45252</v>
      </c>
      <c r="C4118" t="s">
        <v>257</v>
      </c>
      <c r="D4118" t="s">
        <v>32</v>
      </c>
      <c r="E4118" t="s">
        <v>27</v>
      </c>
      <c r="F4118" t="s">
        <v>258</v>
      </c>
      <c r="G4118" s="30">
        <v>7.4</v>
      </c>
      <c r="H4118" t="s">
        <v>318</v>
      </c>
      <c r="J4118" t="s">
        <v>15</v>
      </c>
      <c r="K4118" t="s">
        <v>307</v>
      </c>
      <c r="L4118" s="26">
        <v>9610150</v>
      </c>
      <c r="M4118">
        <v>41</v>
      </c>
    </row>
    <row r="4119" spans="1:13" x14ac:dyDescent="0.25">
      <c r="A4119" t="s">
        <v>54</v>
      </c>
      <c r="B4119" s="25">
        <v>45212</v>
      </c>
      <c r="C4119" t="s">
        <v>257</v>
      </c>
      <c r="D4119" t="s">
        <v>32</v>
      </c>
      <c r="E4119" t="s">
        <v>27</v>
      </c>
      <c r="F4119" t="s">
        <v>258</v>
      </c>
      <c r="G4119" s="30">
        <v>7.4</v>
      </c>
      <c r="H4119" t="s">
        <v>318</v>
      </c>
      <c r="J4119" t="s">
        <v>15</v>
      </c>
      <c r="K4119" t="s">
        <v>307</v>
      </c>
      <c r="L4119" s="26">
        <v>1850814</v>
      </c>
      <c r="M4119">
        <v>74</v>
      </c>
    </row>
    <row r="4120" spans="1:13" x14ac:dyDescent="0.25">
      <c r="A4120" t="s">
        <v>175</v>
      </c>
      <c r="B4120" s="25">
        <v>45503</v>
      </c>
      <c r="C4120" t="s">
        <v>257</v>
      </c>
      <c r="D4120" t="s">
        <v>32</v>
      </c>
      <c r="E4120" t="s">
        <v>27</v>
      </c>
      <c r="G4120" s="30">
        <v>7.4</v>
      </c>
      <c r="H4120" t="s">
        <v>318</v>
      </c>
      <c r="J4120" t="s">
        <v>15</v>
      </c>
      <c r="K4120" t="s">
        <v>307</v>
      </c>
      <c r="L4120" s="26">
        <v>1940</v>
      </c>
      <c r="M4120">
        <v>2</v>
      </c>
    </row>
    <row r="4121" spans="1:13" x14ac:dyDescent="0.25">
      <c r="A4121" t="s">
        <v>57</v>
      </c>
      <c r="B4121" s="25">
        <v>45394</v>
      </c>
      <c r="C4121" t="s">
        <v>257</v>
      </c>
      <c r="D4121" t="s">
        <v>32</v>
      </c>
      <c r="E4121" t="s">
        <v>27</v>
      </c>
      <c r="F4121" t="s">
        <v>258</v>
      </c>
      <c r="G4121" s="30">
        <v>7.4</v>
      </c>
      <c r="H4121" t="s">
        <v>318</v>
      </c>
      <c r="J4121" t="s">
        <v>15</v>
      </c>
      <c r="K4121" t="s">
        <v>307</v>
      </c>
      <c r="L4121" s="26">
        <v>9564500</v>
      </c>
      <c r="M4121">
        <v>140</v>
      </c>
    </row>
    <row r="4122" spans="1:13" x14ac:dyDescent="0.25">
      <c r="A4122" t="s">
        <v>69</v>
      </c>
      <c r="B4122" s="25">
        <v>45328</v>
      </c>
      <c r="C4122" t="s">
        <v>257</v>
      </c>
      <c r="D4122" t="s">
        <v>32</v>
      </c>
      <c r="E4122" t="s">
        <v>27</v>
      </c>
      <c r="G4122" s="30">
        <v>7.4</v>
      </c>
      <c r="H4122" t="s">
        <v>318</v>
      </c>
      <c r="J4122" t="s">
        <v>15</v>
      </c>
      <c r="K4122" t="s">
        <v>307</v>
      </c>
      <c r="L4122" s="26">
        <v>3684825</v>
      </c>
      <c r="M4122">
        <v>22</v>
      </c>
    </row>
    <row r="4123" spans="1:13" x14ac:dyDescent="0.25">
      <c r="A4123" t="s">
        <v>63</v>
      </c>
      <c r="B4123" s="25">
        <v>45344</v>
      </c>
      <c r="C4123" t="s">
        <v>257</v>
      </c>
      <c r="D4123" t="s">
        <v>32</v>
      </c>
      <c r="E4123" t="s">
        <v>27</v>
      </c>
      <c r="F4123" t="s">
        <v>258</v>
      </c>
      <c r="G4123" s="30">
        <v>7.4</v>
      </c>
      <c r="H4123" t="s">
        <v>318</v>
      </c>
      <c r="J4123" t="s">
        <v>15</v>
      </c>
      <c r="K4123" t="s">
        <v>307</v>
      </c>
      <c r="L4123" s="26">
        <v>1940850</v>
      </c>
      <c r="M4123">
        <v>15</v>
      </c>
    </row>
    <row r="4124" spans="1:13" x14ac:dyDescent="0.25">
      <c r="A4124" t="s">
        <v>104</v>
      </c>
      <c r="B4124" s="25">
        <v>45041</v>
      </c>
      <c r="C4124" t="s">
        <v>257</v>
      </c>
      <c r="D4124" t="s">
        <v>32</v>
      </c>
      <c r="E4124" t="s">
        <v>27</v>
      </c>
      <c r="G4124" s="30">
        <v>7.4</v>
      </c>
      <c r="H4124" t="s">
        <v>318</v>
      </c>
      <c r="J4124" t="s">
        <v>15</v>
      </c>
      <c r="K4124" t="s">
        <v>307</v>
      </c>
      <c r="L4124" s="26">
        <v>83499.600000000006</v>
      </c>
      <c r="M4124">
        <v>2</v>
      </c>
    </row>
    <row r="4125" spans="1:13" x14ac:dyDescent="0.25">
      <c r="A4125" t="s">
        <v>30</v>
      </c>
      <c r="B4125" s="25">
        <v>45447</v>
      </c>
      <c r="C4125" t="s">
        <v>257</v>
      </c>
      <c r="D4125" t="s">
        <v>32</v>
      </c>
      <c r="E4125" t="s">
        <v>27</v>
      </c>
      <c r="G4125" s="30">
        <v>7.4</v>
      </c>
      <c r="H4125" t="s">
        <v>318</v>
      </c>
      <c r="J4125" t="s">
        <v>15</v>
      </c>
      <c r="K4125" t="s">
        <v>307</v>
      </c>
      <c r="L4125" s="26">
        <v>1647600</v>
      </c>
      <c r="M4125">
        <v>46</v>
      </c>
    </row>
    <row r="4126" spans="1:13" x14ac:dyDescent="0.25">
      <c r="A4126" t="s">
        <v>101</v>
      </c>
      <c r="B4126" s="25">
        <v>45079</v>
      </c>
      <c r="C4126" t="s">
        <v>257</v>
      </c>
      <c r="D4126" t="s">
        <v>32</v>
      </c>
      <c r="E4126" t="s">
        <v>27</v>
      </c>
      <c r="F4126" t="s">
        <v>258</v>
      </c>
      <c r="G4126" s="30">
        <v>7.4</v>
      </c>
      <c r="H4126" t="s">
        <v>318</v>
      </c>
      <c r="J4126" t="s">
        <v>15</v>
      </c>
      <c r="K4126" t="s">
        <v>307</v>
      </c>
      <c r="L4126" s="26">
        <v>15026330.25</v>
      </c>
      <c r="M4126">
        <v>1</v>
      </c>
    </row>
    <row r="4127" spans="1:13" x14ac:dyDescent="0.25">
      <c r="A4127" t="s">
        <v>74</v>
      </c>
      <c r="B4127" s="25">
        <v>45275</v>
      </c>
      <c r="C4127" t="s">
        <v>257</v>
      </c>
      <c r="D4127" t="s">
        <v>32</v>
      </c>
      <c r="E4127" t="s">
        <v>27</v>
      </c>
      <c r="G4127" s="30">
        <v>7.4</v>
      </c>
      <c r="H4127" t="s">
        <v>318</v>
      </c>
      <c r="J4127" t="s">
        <v>15</v>
      </c>
      <c r="K4127" t="s">
        <v>307</v>
      </c>
      <c r="L4127" s="26">
        <v>1082150</v>
      </c>
      <c r="M4127">
        <v>36</v>
      </c>
    </row>
    <row r="4128" spans="1:13" x14ac:dyDescent="0.25">
      <c r="A4128" t="s">
        <v>217</v>
      </c>
      <c r="B4128" s="25">
        <v>45595</v>
      </c>
      <c r="C4128" t="s">
        <v>257</v>
      </c>
      <c r="D4128" t="s">
        <v>32</v>
      </c>
      <c r="E4128" t="s">
        <v>27</v>
      </c>
      <c r="F4128" t="s">
        <v>258</v>
      </c>
      <c r="G4128" s="30">
        <v>7.4</v>
      </c>
      <c r="H4128" t="s">
        <v>318</v>
      </c>
      <c r="J4128" t="s">
        <v>15</v>
      </c>
      <c r="K4128" t="s">
        <v>307</v>
      </c>
      <c r="L4128" s="26">
        <v>19975</v>
      </c>
      <c r="M4128">
        <v>1</v>
      </c>
    </row>
    <row r="4129" spans="1:13" x14ac:dyDescent="0.25">
      <c r="A4129" t="s">
        <v>172</v>
      </c>
      <c r="B4129" s="25">
        <v>45485</v>
      </c>
      <c r="C4129" t="s">
        <v>257</v>
      </c>
      <c r="D4129" t="s">
        <v>32</v>
      </c>
      <c r="E4129" t="s">
        <v>27</v>
      </c>
      <c r="G4129" s="30">
        <v>7.4</v>
      </c>
      <c r="H4129" t="s">
        <v>318</v>
      </c>
      <c r="J4129" t="s">
        <v>15</v>
      </c>
      <c r="K4129" t="s">
        <v>307</v>
      </c>
      <c r="L4129" s="26">
        <v>28400</v>
      </c>
      <c r="M4129">
        <v>6</v>
      </c>
    </row>
    <row r="4130" spans="1:13" x14ac:dyDescent="0.25">
      <c r="A4130" t="s">
        <v>104</v>
      </c>
      <c r="B4130" s="25">
        <v>45041</v>
      </c>
      <c r="C4130" t="s">
        <v>257</v>
      </c>
      <c r="D4130" t="s">
        <v>32</v>
      </c>
      <c r="E4130" t="s">
        <v>27</v>
      </c>
      <c r="F4130" t="s">
        <v>258</v>
      </c>
      <c r="G4130" s="30">
        <v>7.4</v>
      </c>
      <c r="H4130" t="s">
        <v>318</v>
      </c>
      <c r="J4130" t="s">
        <v>15</v>
      </c>
      <c r="K4130" t="s">
        <v>307</v>
      </c>
      <c r="L4130" s="26">
        <v>1034000.4</v>
      </c>
      <c r="M4130">
        <v>10</v>
      </c>
    </row>
    <row r="4131" spans="1:13" x14ac:dyDescent="0.25">
      <c r="A4131" t="s">
        <v>54</v>
      </c>
      <c r="B4131" s="25">
        <v>45401</v>
      </c>
      <c r="C4131" t="s">
        <v>257</v>
      </c>
      <c r="D4131" t="s">
        <v>32</v>
      </c>
      <c r="E4131" t="s">
        <v>27</v>
      </c>
      <c r="F4131" t="s">
        <v>258</v>
      </c>
      <c r="G4131" s="30">
        <v>7.4</v>
      </c>
      <c r="H4131" t="s">
        <v>318</v>
      </c>
      <c r="J4131" t="s">
        <v>15</v>
      </c>
      <c r="K4131" t="s">
        <v>307</v>
      </c>
      <c r="L4131" s="26">
        <v>30952350</v>
      </c>
      <c r="M4131">
        <v>165</v>
      </c>
    </row>
    <row r="4132" spans="1:13" x14ac:dyDescent="0.25">
      <c r="A4132" t="s">
        <v>54</v>
      </c>
      <c r="B4132" s="25">
        <v>45401</v>
      </c>
      <c r="C4132" t="s">
        <v>257</v>
      </c>
      <c r="D4132" t="s">
        <v>32</v>
      </c>
      <c r="E4132" t="s">
        <v>27</v>
      </c>
      <c r="G4132" s="30">
        <v>7.4</v>
      </c>
      <c r="H4132" t="s">
        <v>318</v>
      </c>
      <c r="J4132" t="s">
        <v>15</v>
      </c>
      <c r="K4132" t="s">
        <v>307</v>
      </c>
      <c r="L4132" s="26">
        <v>1553445</v>
      </c>
      <c r="M4132">
        <v>111</v>
      </c>
    </row>
    <row r="4133" spans="1:13" x14ac:dyDescent="0.25">
      <c r="A4133" t="s">
        <v>205</v>
      </c>
      <c r="B4133" s="25">
        <v>45566</v>
      </c>
      <c r="C4133" t="s">
        <v>257</v>
      </c>
      <c r="D4133" t="s">
        <v>32</v>
      </c>
      <c r="E4133" t="s">
        <v>27</v>
      </c>
      <c r="F4133" t="s">
        <v>258</v>
      </c>
      <c r="G4133" s="30">
        <v>7.4</v>
      </c>
      <c r="H4133" t="s">
        <v>318</v>
      </c>
      <c r="J4133" t="s">
        <v>15</v>
      </c>
      <c r="K4133" t="s">
        <v>307</v>
      </c>
      <c r="L4133" s="26">
        <v>3767510</v>
      </c>
      <c r="M4133">
        <v>51</v>
      </c>
    </row>
    <row r="4134" spans="1:13" x14ac:dyDescent="0.25">
      <c r="A4134" t="s">
        <v>217</v>
      </c>
      <c r="B4134" s="25">
        <v>45595</v>
      </c>
      <c r="C4134" t="s">
        <v>257</v>
      </c>
      <c r="D4134" t="s">
        <v>32</v>
      </c>
      <c r="E4134" t="s">
        <v>27</v>
      </c>
      <c r="G4134" s="30">
        <v>7.4</v>
      </c>
      <c r="H4134" t="s">
        <v>318</v>
      </c>
      <c r="J4134" t="s">
        <v>15</v>
      </c>
      <c r="K4134" t="s">
        <v>307</v>
      </c>
      <c r="L4134" s="26">
        <v>850</v>
      </c>
      <c r="M4134">
        <v>1</v>
      </c>
    </row>
    <row r="4135" spans="1:13" x14ac:dyDescent="0.25">
      <c r="A4135" t="s">
        <v>86</v>
      </c>
      <c r="B4135" s="25">
        <v>45251</v>
      </c>
      <c r="C4135" t="s">
        <v>257</v>
      </c>
      <c r="D4135" t="s">
        <v>32</v>
      </c>
      <c r="E4135" t="s">
        <v>27</v>
      </c>
      <c r="F4135" t="s">
        <v>258</v>
      </c>
      <c r="G4135" s="30">
        <v>7.4</v>
      </c>
      <c r="H4135" t="s">
        <v>318</v>
      </c>
      <c r="J4135" t="s">
        <v>15</v>
      </c>
      <c r="K4135" t="s">
        <v>307</v>
      </c>
      <c r="L4135" s="26">
        <v>625000</v>
      </c>
      <c r="M4135">
        <v>3</v>
      </c>
    </row>
    <row r="4136" spans="1:13" x14ac:dyDescent="0.25">
      <c r="A4136" t="s">
        <v>69</v>
      </c>
      <c r="B4136" s="25">
        <v>45328</v>
      </c>
      <c r="C4136" t="s">
        <v>257</v>
      </c>
      <c r="D4136" t="s">
        <v>32</v>
      </c>
      <c r="E4136" t="s">
        <v>27</v>
      </c>
      <c r="F4136" t="s">
        <v>258</v>
      </c>
      <c r="G4136" s="30">
        <v>7.4</v>
      </c>
      <c r="H4136" t="s">
        <v>318</v>
      </c>
      <c r="J4136" t="s">
        <v>15</v>
      </c>
      <c r="K4136" t="s">
        <v>307</v>
      </c>
      <c r="L4136" s="26">
        <v>22321215</v>
      </c>
      <c r="M4136">
        <v>33</v>
      </c>
    </row>
    <row r="4137" spans="1:13" x14ac:dyDescent="0.25">
      <c r="A4137" t="s">
        <v>83</v>
      </c>
      <c r="B4137" s="25">
        <v>45468</v>
      </c>
      <c r="C4137" t="s">
        <v>257</v>
      </c>
      <c r="D4137" t="s">
        <v>32</v>
      </c>
      <c r="E4137" t="s">
        <v>27</v>
      </c>
      <c r="G4137" s="30">
        <v>7.4</v>
      </c>
      <c r="H4137" t="s">
        <v>318</v>
      </c>
      <c r="J4137" t="s">
        <v>15</v>
      </c>
      <c r="K4137" t="s">
        <v>307</v>
      </c>
      <c r="L4137" s="26">
        <v>135270</v>
      </c>
      <c r="M4137">
        <v>18</v>
      </c>
    </row>
    <row r="4138" spans="1:13" x14ac:dyDescent="0.25">
      <c r="A4138" t="s">
        <v>92</v>
      </c>
      <c r="B4138" s="25">
        <v>45198</v>
      </c>
      <c r="C4138" t="s">
        <v>257</v>
      </c>
      <c r="D4138" t="s">
        <v>32</v>
      </c>
      <c r="E4138" t="s">
        <v>27</v>
      </c>
      <c r="G4138" s="30">
        <v>7.4</v>
      </c>
      <c r="H4138" t="s">
        <v>318</v>
      </c>
      <c r="J4138" t="s">
        <v>15</v>
      </c>
      <c r="K4138" t="s">
        <v>307</v>
      </c>
      <c r="L4138" s="26">
        <v>381776.4</v>
      </c>
      <c r="M4138">
        <v>12</v>
      </c>
    </row>
    <row r="4139" spans="1:13" x14ac:dyDescent="0.25">
      <c r="A4139" t="s">
        <v>72</v>
      </c>
      <c r="B4139" s="25">
        <v>45288</v>
      </c>
      <c r="C4139" t="s">
        <v>257</v>
      </c>
      <c r="D4139" t="s">
        <v>32</v>
      </c>
      <c r="E4139" t="s">
        <v>27</v>
      </c>
      <c r="F4139" t="s">
        <v>258</v>
      </c>
      <c r="G4139" s="30">
        <v>7.4</v>
      </c>
      <c r="H4139" t="s">
        <v>318</v>
      </c>
      <c r="J4139" t="s">
        <v>15</v>
      </c>
      <c r="K4139" t="s">
        <v>307</v>
      </c>
      <c r="L4139" s="26">
        <v>1000</v>
      </c>
      <c r="M4139">
        <v>1</v>
      </c>
    </row>
    <row r="4140" spans="1:13" x14ac:dyDescent="0.25">
      <c r="A4140" t="s">
        <v>54</v>
      </c>
      <c r="B4140" s="25">
        <v>45212</v>
      </c>
      <c r="C4140" t="s">
        <v>257</v>
      </c>
      <c r="D4140" t="s">
        <v>32</v>
      </c>
      <c r="E4140" t="s">
        <v>27</v>
      </c>
      <c r="G4140" s="30">
        <v>7.4</v>
      </c>
      <c r="H4140" t="s">
        <v>318</v>
      </c>
      <c r="J4140" t="s">
        <v>15</v>
      </c>
      <c r="K4140" t="s">
        <v>307</v>
      </c>
      <c r="L4140" s="26">
        <v>292374</v>
      </c>
      <c r="M4140">
        <v>46</v>
      </c>
    </row>
    <row r="4141" spans="1:13" x14ac:dyDescent="0.25">
      <c r="A4141" t="s">
        <v>80</v>
      </c>
      <c r="B4141" s="25">
        <v>45260</v>
      </c>
      <c r="C4141" t="s">
        <v>257</v>
      </c>
      <c r="D4141" t="s">
        <v>32</v>
      </c>
      <c r="E4141" t="s">
        <v>27</v>
      </c>
      <c r="F4141" t="s">
        <v>258</v>
      </c>
      <c r="G4141" s="30">
        <v>7.4</v>
      </c>
      <c r="H4141" t="s">
        <v>318</v>
      </c>
      <c r="J4141" t="s">
        <v>15</v>
      </c>
      <c r="K4141" t="s">
        <v>307</v>
      </c>
      <c r="L4141" s="26">
        <v>4179600</v>
      </c>
      <c r="M4141">
        <v>10</v>
      </c>
    </row>
    <row r="4142" spans="1:13" x14ac:dyDescent="0.25">
      <c r="A4142" t="s">
        <v>60</v>
      </c>
      <c r="B4142" s="25">
        <v>45380</v>
      </c>
      <c r="C4142" t="s">
        <v>257</v>
      </c>
      <c r="D4142" t="s">
        <v>32</v>
      </c>
      <c r="E4142" t="s">
        <v>27</v>
      </c>
      <c r="G4142" s="30">
        <v>7.4</v>
      </c>
      <c r="H4142" t="s">
        <v>318</v>
      </c>
      <c r="J4142" t="s">
        <v>15</v>
      </c>
      <c r="K4142" t="s">
        <v>307</v>
      </c>
      <c r="L4142" s="26">
        <v>2801750</v>
      </c>
      <c r="M4142">
        <v>134</v>
      </c>
    </row>
    <row r="4143" spans="1:13" x14ac:dyDescent="0.25">
      <c r="A4143" t="s">
        <v>80</v>
      </c>
      <c r="B4143" s="25">
        <v>45260</v>
      </c>
      <c r="C4143" t="s">
        <v>257</v>
      </c>
      <c r="D4143" t="s">
        <v>32</v>
      </c>
      <c r="E4143" t="s">
        <v>27</v>
      </c>
      <c r="G4143" s="30">
        <v>7.4</v>
      </c>
      <c r="H4143" t="s">
        <v>318</v>
      </c>
      <c r="J4143" t="s">
        <v>15</v>
      </c>
      <c r="K4143" t="s">
        <v>307</v>
      </c>
      <c r="L4143" s="26">
        <v>18900</v>
      </c>
      <c r="M4143">
        <v>1</v>
      </c>
    </row>
    <row r="4144" spans="1:13" x14ac:dyDescent="0.25">
      <c r="A4144" t="s">
        <v>66</v>
      </c>
      <c r="B4144" s="25">
        <v>45335</v>
      </c>
      <c r="C4144" t="s">
        <v>257</v>
      </c>
      <c r="D4144" t="s">
        <v>32</v>
      </c>
      <c r="E4144" t="s">
        <v>27</v>
      </c>
      <c r="F4144" t="s">
        <v>258</v>
      </c>
      <c r="G4144" s="30">
        <v>7.4</v>
      </c>
      <c r="H4144" t="s">
        <v>318</v>
      </c>
      <c r="J4144" t="s">
        <v>15</v>
      </c>
      <c r="K4144" t="s">
        <v>307</v>
      </c>
      <c r="L4144" s="26">
        <v>4842000</v>
      </c>
      <c r="M4144">
        <v>110</v>
      </c>
    </row>
    <row r="4145" spans="1:13" x14ac:dyDescent="0.25">
      <c r="A4145" t="s">
        <v>89</v>
      </c>
      <c r="B4145" s="25">
        <v>45232</v>
      </c>
      <c r="C4145" t="s">
        <v>257</v>
      </c>
      <c r="D4145" t="s">
        <v>32</v>
      </c>
      <c r="E4145" t="s">
        <v>27</v>
      </c>
      <c r="G4145" s="30">
        <v>7.4</v>
      </c>
      <c r="H4145" t="s">
        <v>318</v>
      </c>
      <c r="J4145" t="s">
        <v>15</v>
      </c>
      <c r="K4145" t="s">
        <v>307</v>
      </c>
      <c r="L4145" s="26">
        <v>1193400</v>
      </c>
      <c r="M4145">
        <v>26</v>
      </c>
    </row>
    <row r="4146" spans="1:13" x14ac:dyDescent="0.25">
      <c r="A4146" t="s">
        <v>86</v>
      </c>
      <c r="B4146" s="25">
        <v>45251</v>
      </c>
      <c r="C4146" t="s">
        <v>257</v>
      </c>
      <c r="D4146" t="s">
        <v>32</v>
      </c>
      <c r="E4146" t="s">
        <v>27</v>
      </c>
      <c r="G4146" s="30">
        <v>7.4</v>
      </c>
      <c r="H4146" t="s">
        <v>318</v>
      </c>
      <c r="J4146" t="s">
        <v>15</v>
      </c>
      <c r="K4146" t="s">
        <v>307</v>
      </c>
      <c r="L4146" s="26">
        <v>151750</v>
      </c>
      <c r="M4146">
        <v>8</v>
      </c>
    </row>
    <row r="4147" spans="1:13" x14ac:dyDescent="0.25">
      <c r="A4147" t="s">
        <v>172</v>
      </c>
      <c r="B4147" s="25">
        <v>45485</v>
      </c>
      <c r="C4147" t="s">
        <v>257</v>
      </c>
      <c r="D4147" t="s">
        <v>32</v>
      </c>
      <c r="E4147" t="s">
        <v>27</v>
      </c>
      <c r="F4147" t="s">
        <v>258</v>
      </c>
      <c r="G4147" s="30">
        <v>7.4</v>
      </c>
      <c r="H4147" t="s">
        <v>318</v>
      </c>
      <c r="J4147" t="s">
        <v>15</v>
      </c>
      <c r="K4147" t="s">
        <v>307</v>
      </c>
      <c r="L4147" s="26">
        <v>1627600</v>
      </c>
      <c r="M4147">
        <v>13</v>
      </c>
    </row>
    <row r="4148" spans="1:13" x14ac:dyDescent="0.25">
      <c r="A4148" t="s">
        <v>50</v>
      </c>
      <c r="B4148" s="25">
        <v>45408</v>
      </c>
      <c r="C4148" t="s">
        <v>257</v>
      </c>
      <c r="D4148" t="s">
        <v>32</v>
      </c>
      <c r="E4148" t="s">
        <v>27</v>
      </c>
      <c r="F4148" t="s">
        <v>258</v>
      </c>
      <c r="G4148" s="30">
        <v>7.4</v>
      </c>
      <c r="H4148" t="s">
        <v>318</v>
      </c>
      <c r="J4148" t="s">
        <v>15</v>
      </c>
      <c r="K4148" t="s">
        <v>307</v>
      </c>
      <c r="L4148" s="26">
        <v>30205000</v>
      </c>
      <c r="M4148">
        <v>383</v>
      </c>
    </row>
    <row r="4149" spans="1:13" x14ac:dyDescent="0.25">
      <c r="A4149" t="s">
        <v>211</v>
      </c>
      <c r="B4149" s="25">
        <v>45582</v>
      </c>
      <c r="C4149" t="s">
        <v>257</v>
      </c>
      <c r="D4149" t="s">
        <v>32</v>
      </c>
      <c r="E4149" t="s">
        <v>27</v>
      </c>
      <c r="G4149" s="30">
        <v>7.4</v>
      </c>
      <c r="H4149" t="s">
        <v>318</v>
      </c>
      <c r="J4149" t="s">
        <v>15</v>
      </c>
      <c r="K4149" t="s">
        <v>307</v>
      </c>
      <c r="L4149" s="26">
        <v>182350</v>
      </c>
      <c r="M4149">
        <v>49</v>
      </c>
    </row>
    <row r="4150" spans="1:13" x14ac:dyDescent="0.25">
      <c r="A4150" t="s">
        <v>205</v>
      </c>
      <c r="B4150" s="25">
        <v>45566</v>
      </c>
      <c r="C4150" t="s">
        <v>257</v>
      </c>
      <c r="D4150" t="s">
        <v>32</v>
      </c>
      <c r="E4150" t="s">
        <v>27</v>
      </c>
      <c r="G4150" s="30">
        <v>7.4</v>
      </c>
      <c r="H4150" t="s">
        <v>318</v>
      </c>
      <c r="J4150" t="s">
        <v>15</v>
      </c>
      <c r="K4150" t="s">
        <v>307</v>
      </c>
      <c r="L4150" s="26">
        <v>124830</v>
      </c>
      <c r="M4150">
        <v>20</v>
      </c>
    </row>
    <row r="4151" spans="1:13" x14ac:dyDescent="0.25">
      <c r="A4151" t="s">
        <v>164</v>
      </c>
      <c r="B4151" s="25">
        <v>45478</v>
      </c>
      <c r="C4151" t="s">
        <v>257</v>
      </c>
      <c r="D4151" t="s">
        <v>32</v>
      </c>
      <c r="E4151" t="s">
        <v>27</v>
      </c>
      <c r="F4151" t="s">
        <v>258</v>
      </c>
      <c r="G4151" s="30">
        <v>7.5</v>
      </c>
      <c r="H4151" t="s">
        <v>318</v>
      </c>
      <c r="I4151">
        <v>7.5</v>
      </c>
      <c r="J4151" t="s">
        <v>228</v>
      </c>
      <c r="K4151" t="s">
        <v>314</v>
      </c>
      <c r="L4151" s="26">
        <v>354000</v>
      </c>
      <c r="M4151">
        <v>1</v>
      </c>
    </row>
    <row r="4152" spans="1:13" x14ac:dyDescent="0.25">
      <c r="A4152" t="s">
        <v>172</v>
      </c>
      <c r="B4152" s="25">
        <v>45485</v>
      </c>
      <c r="C4152" t="s">
        <v>257</v>
      </c>
      <c r="D4152" t="s">
        <v>32</v>
      </c>
      <c r="E4152" t="s">
        <v>27</v>
      </c>
      <c r="F4152" t="s">
        <v>258</v>
      </c>
      <c r="G4152" s="30">
        <v>7.5</v>
      </c>
      <c r="H4152" t="s">
        <v>318</v>
      </c>
      <c r="I4152">
        <v>7.5</v>
      </c>
      <c r="J4152" t="s">
        <v>228</v>
      </c>
      <c r="K4152" t="s">
        <v>314</v>
      </c>
      <c r="L4152" s="26">
        <v>879600</v>
      </c>
      <c r="M4152">
        <v>1</v>
      </c>
    </row>
    <row r="4153" spans="1:13" x14ac:dyDescent="0.25">
      <c r="A4153" t="s">
        <v>63</v>
      </c>
      <c r="B4153" s="25">
        <v>45344</v>
      </c>
      <c r="C4153" t="s">
        <v>257</v>
      </c>
      <c r="D4153" t="s">
        <v>32</v>
      </c>
      <c r="E4153" t="s">
        <v>27</v>
      </c>
      <c r="G4153" s="30">
        <v>7.5</v>
      </c>
      <c r="H4153" t="s">
        <v>318</v>
      </c>
      <c r="J4153" t="s">
        <v>15</v>
      </c>
      <c r="K4153" t="s">
        <v>307</v>
      </c>
      <c r="L4153" s="26">
        <v>950950</v>
      </c>
      <c r="M4153">
        <v>5</v>
      </c>
    </row>
    <row r="4154" spans="1:13" x14ac:dyDescent="0.25">
      <c r="A4154" t="s">
        <v>57</v>
      </c>
      <c r="B4154" s="25">
        <v>45394</v>
      </c>
      <c r="C4154" t="s">
        <v>257</v>
      </c>
      <c r="D4154" t="s">
        <v>32</v>
      </c>
      <c r="E4154" t="s">
        <v>27</v>
      </c>
      <c r="G4154" s="30">
        <v>7.5</v>
      </c>
      <c r="H4154" t="s">
        <v>318</v>
      </c>
      <c r="J4154" t="s">
        <v>15</v>
      </c>
      <c r="K4154" t="s">
        <v>307</v>
      </c>
      <c r="L4154" s="26">
        <v>258500</v>
      </c>
      <c r="M4154">
        <v>40</v>
      </c>
    </row>
    <row r="4155" spans="1:13" x14ac:dyDescent="0.25">
      <c r="A4155" t="s">
        <v>86</v>
      </c>
      <c r="B4155" s="25">
        <v>45251</v>
      </c>
      <c r="C4155" t="s">
        <v>257</v>
      </c>
      <c r="D4155" t="s">
        <v>32</v>
      </c>
      <c r="E4155" t="s">
        <v>27</v>
      </c>
      <c r="F4155" t="s">
        <v>258</v>
      </c>
      <c r="G4155" s="30">
        <v>7.5</v>
      </c>
      <c r="H4155" t="s">
        <v>318</v>
      </c>
      <c r="J4155" t="s">
        <v>15</v>
      </c>
      <c r="K4155" t="s">
        <v>307</v>
      </c>
      <c r="L4155" s="26">
        <v>142000</v>
      </c>
      <c r="M4155">
        <v>3</v>
      </c>
    </row>
    <row r="4156" spans="1:13" x14ac:dyDescent="0.25">
      <c r="A4156" t="s">
        <v>205</v>
      </c>
      <c r="B4156" s="25">
        <v>45566</v>
      </c>
      <c r="C4156" t="s">
        <v>257</v>
      </c>
      <c r="D4156" t="s">
        <v>32</v>
      </c>
      <c r="E4156" t="s">
        <v>27</v>
      </c>
      <c r="G4156" s="30">
        <v>7.5</v>
      </c>
      <c r="H4156" t="s">
        <v>318</v>
      </c>
      <c r="J4156" t="s">
        <v>15</v>
      </c>
      <c r="K4156" t="s">
        <v>307</v>
      </c>
      <c r="L4156" s="26">
        <v>106495</v>
      </c>
      <c r="M4156">
        <v>25</v>
      </c>
    </row>
    <row r="4157" spans="1:13" x14ac:dyDescent="0.25">
      <c r="A4157" t="s">
        <v>89</v>
      </c>
      <c r="B4157" s="25">
        <v>45232</v>
      </c>
      <c r="C4157" t="s">
        <v>257</v>
      </c>
      <c r="D4157" t="s">
        <v>32</v>
      </c>
      <c r="E4157" t="s">
        <v>27</v>
      </c>
      <c r="G4157" s="30">
        <v>7.5</v>
      </c>
      <c r="H4157" t="s">
        <v>318</v>
      </c>
      <c r="J4157" t="s">
        <v>15</v>
      </c>
      <c r="K4157" t="s">
        <v>307</v>
      </c>
      <c r="L4157" s="26">
        <v>286200</v>
      </c>
      <c r="M4157">
        <v>16</v>
      </c>
    </row>
    <row r="4158" spans="1:13" x14ac:dyDescent="0.25">
      <c r="A4158" t="s">
        <v>80</v>
      </c>
      <c r="B4158" s="25">
        <v>45260</v>
      </c>
      <c r="C4158" t="s">
        <v>257</v>
      </c>
      <c r="D4158" t="s">
        <v>32</v>
      </c>
      <c r="E4158" t="s">
        <v>27</v>
      </c>
      <c r="F4158" t="s">
        <v>258</v>
      </c>
      <c r="G4158" s="30">
        <v>7.5</v>
      </c>
      <c r="H4158" t="s">
        <v>318</v>
      </c>
      <c r="J4158" t="s">
        <v>15</v>
      </c>
      <c r="K4158" t="s">
        <v>307</v>
      </c>
      <c r="L4158" s="26">
        <v>6573600</v>
      </c>
      <c r="M4158">
        <v>11</v>
      </c>
    </row>
    <row r="4159" spans="1:13" x14ac:dyDescent="0.25">
      <c r="A4159" t="s">
        <v>30</v>
      </c>
      <c r="B4159" s="25">
        <v>45447</v>
      </c>
      <c r="C4159" t="s">
        <v>257</v>
      </c>
      <c r="D4159" t="s">
        <v>32</v>
      </c>
      <c r="E4159" t="s">
        <v>27</v>
      </c>
      <c r="G4159" s="30">
        <v>7.5</v>
      </c>
      <c r="H4159" t="s">
        <v>318</v>
      </c>
      <c r="J4159" t="s">
        <v>15</v>
      </c>
      <c r="K4159" t="s">
        <v>307</v>
      </c>
      <c r="L4159" s="26">
        <v>207600</v>
      </c>
      <c r="M4159">
        <v>56</v>
      </c>
    </row>
    <row r="4160" spans="1:13" x14ac:dyDescent="0.25">
      <c r="A4160" t="s">
        <v>175</v>
      </c>
      <c r="B4160" s="25">
        <v>45503</v>
      </c>
      <c r="C4160" t="s">
        <v>257</v>
      </c>
      <c r="D4160" t="s">
        <v>32</v>
      </c>
      <c r="E4160" t="s">
        <v>27</v>
      </c>
      <c r="G4160" s="30">
        <v>7.5</v>
      </c>
      <c r="H4160" t="s">
        <v>318</v>
      </c>
      <c r="J4160" t="s">
        <v>15</v>
      </c>
      <c r="K4160" t="s">
        <v>307</v>
      </c>
      <c r="L4160" s="26">
        <v>582</v>
      </c>
      <c r="M4160">
        <v>1</v>
      </c>
    </row>
    <row r="4161" spans="1:13" x14ac:dyDescent="0.25">
      <c r="A4161" t="s">
        <v>60</v>
      </c>
      <c r="B4161" s="25">
        <v>45380</v>
      </c>
      <c r="C4161" t="s">
        <v>257</v>
      </c>
      <c r="D4161" t="s">
        <v>32</v>
      </c>
      <c r="E4161" t="s">
        <v>27</v>
      </c>
      <c r="G4161" s="30">
        <v>7.5</v>
      </c>
      <c r="H4161" t="s">
        <v>318</v>
      </c>
      <c r="J4161" t="s">
        <v>15</v>
      </c>
      <c r="K4161" t="s">
        <v>307</v>
      </c>
      <c r="L4161" s="26">
        <v>344750</v>
      </c>
      <c r="M4161">
        <v>51</v>
      </c>
    </row>
    <row r="4162" spans="1:13" x14ac:dyDescent="0.25">
      <c r="A4162" t="s">
        <v>172</v>
      </c>
      <c r="B4162" s="25">
        <v>45485</v>
      </c>
      <c r="C4162" t="s">
        <v>257</v>
      </c>
      <c r="D4162" t="s">
        <v>32</v>
      </c>
      <c r="E4162" t="s">
        <v>27</v>
      </c>
      <c r="G4162" s="30">
        <v>7.5</v>
      </c>
      <c r="H4162" t="s">
        <v>318</v>
      </c>
      <c r="J4162" t="s">
        <v>15</v>
      </c>
      <c r="K4162" t="s">
        <v>307</v>
      </c>
      <c r="L4162" s="26">
        <v>13550400</v>
      </c>
      <c r="M4162">
        <v>14</v>
      </c>
    </row>
    <row r="4163" spans="1:13" x14ac:dyDescent="0.25">
      <c r="A4163" t="s">
        <v>74</v>
      </c>
      <c r="B4163" s="25">
        <v>45275</v>
      </c>
      <c r="C4163" t="s">
        <v>257</v>
      </c>
      <c r="D4163" t="s">
        <v>32</v>
      </c>
      <c r="E4163" t="s">
        <v>27</v>
      </c>
      <c r="F4163" t="s">
        <v>258</v>
      </c>
      <c r="G4163" s="30">
        <v>7.5</v>
      </c>
      <c r="H4163" t="s">
        <v>318</v>
      </c>
      <c r="J4163" t="s">
        <v>15</v>
      </c>
      <c r="K4163" t="s">
        <v>307</v>
      </c>
      <c r="L4163" s="26">
        <v>21518800</v>
      </c>
      <c r="M4163">
        <v>78</v>
      </c>
    </row>
    <row r="4164" spans="1:13" x14ac:dyDescent="0.25">
      <c r="A4164" t="s">
        <v>80</v>
      </c>
      <c r="B4164" s="25">
        <v>45260</v>
      </c>
      <c r="C4164" t="s">
        <v>257</v>
      </c>
      <c r="D4164" t="s">
        <v>32</v>
      </c>
      <c r="E4164" t="s">
        <v>27</v>
      </c>
      <c r="G4164" s="30">
        <v>7.5</v>
      </c>
      <c r="H4164" t="s">
        <v>318</v>
      </c>
      <c r="J4164" t="s">
        <v>15</v>
      </c>
      <c r="K4164" t="s">
        <v>307</v>
      </c>
      <c r="L4164" s="26">
        <v>291600</v>
      </c>
      <c r="M4164">
        <v>7</v>
      </c>
    </row>
    <row r="4165" spans="1:13" x14ac:dyDescent="0.25">
      <c r="A4165" t="s">
        <v>54</v>
      </c>
      <c r="B4165" s="25">
        <v>45212</v>
      </c>
      <c r="C4165" t="s">
        <v>257</v>
      </c>
      <c r="D4165" t="s">
        <v>32</v>
      </c>
      <c r="E4165" t="s">
        <v>27</v>
      </c>
      <c r="F4165" t="s">
        <v>258</v>
      </c>
      <c r="G4165" s="30">
        <v>7.5</v>
      </c>
      <c r="H4165" t="s">
        <v>318</v>
      </c>
      <c r="J4165" t="s">
        <v>15</v>
      </c>
      <c r="K4165" t="s">
        <v>307</v>
      </c>
      <c r="L4165" s="26">
        <v>4604058</v>
      </c>
      <c r="M4165">
        <v>79</v>
      </c>
    </row>
    <row r="4166" spans="1:13" x14ac:dyDescent="0.25">
      <c r="A4166" t="s">
        <v>54</v>
      </c>
      <c r="B4166" s="25">
        <v>45401</v>
      </c>
      <c r="C4166" t="s">
        <v>257</v>
      </c>
      <c r="D4166" t="s">
        <v>32</v>
      </c>
      <c r="E4166" t="s">
        <v>27</v>
      </c>
      <c r="G4166" s="30">
        <v>7.5</v>
      </c>
      <c r="H4166" t="s">
        <v>318</v>
      </c>
      <c r="J4166" t="s">
        <v>15</v>
      </c>
      <c r="K4166" t="s">
        <v>307</v>
      </c>
      <c r="L4166" s="26">
        <v>740370</v>
      </c>
      <c r="M4166">
        <v>54</v>
      </c>
    </row>
    <row r="4167" spans="1:13" x14ac:dyDescent="0.25">
      <c r="A4167" t="s">
        <v>50</v>
      </c>
      <c r="B4167" s="25">
        <v>45408</v>
      </c>
      <c r="C4167" t="s">
        <v>257</v>
      </c>
      <c r="D4167" t="s">
        <v>32</v>
      </c>
      <c r="E4167" t="s">
        <v>27</v>
      </c>
      <c r="F4167" t="s">
        <v>258</v>
      </c>
      <c r="G4167" s="30">
        <v>7.5</v>
      </c>
      <c r="H4167" t="s">
        <v>318</v>
      </c>
      <c r="J4167" t="s">
        <v>15</v>
      </c>
      <c r="K4167" t="s">
        <v>307</v>
      </c>
      <c r="L4167" s="26">
        <v>23962500</v>
      </c>
      <c r="M4167">
        <v>298</v>
      </c>
    </row>
    <row r="4168" spans="1:13" x14ac:dyDescent="0.25">
      <c r="A4168" t="s">
        <v>57</v>
      </c>
      <c r="B4168" s="25">
        <v>45394</v>
      </c>
      <c r="C4168" t="s">
        <v>257</v>
      </c>
      <c r="D4168" t="s">
        <v>32</v>
      </c>
      <c r="E4168" t="s">
        <v>27</v>
      </c>
      <c r="F4168" t="s">
        <v>258</v>
      </c>
      <c r="G4168" s="30">
        <v>7.5</v>
      </c>
      <c r="H4168" t="s">
        <v>318</v>
      </c>
      <c r="J4168" t="s">
        <v>15</v>
      </c>
      <c r="K4168" t="s">
        <v>307</v>
      </c>
      <c r="L4168" s="26">
        <v>12943800</v>
      </c>
      <c r="M4168">
        <v>74</v>
      </c>
    </row>
    <row r="4169" spans="1:13" x14ac:dyDescent="0.25">
      <c r="A4169" t="s">
        <v>74</v>
      </c>
      <c r="B4169" s="25">
        <v>45275</v>
      </c>
      <c r="C4169" t="s">
        <v>257</v>
      </c>
      <c r="D4169" t="s">
        <v>32</v>
      </c>
      <c r="E4169" t="s">
        <v>27</v>
      </c>
      <c r="G4169" s="30">
        <v>7.5</v>
      </c>
      <c r="H4169" t="s">
        <v>318</v>
      </c>
      <c r="J4169" t="s">
        <v>15</v>
      </c>
      <c r="K4169" t="s">
        <v>307</v>
      </c>
      <c r="L4169" s="26">
        <v>2439150</v>
      </c>
      <c r="M4169">
        <v>44</v>
      </c>
    </row>
    <row r="4170" spans="1:13" x14ac:dyDescent="0.25">
      <c r="A4170" t="s">
        <v>205</v>
      </c>
      <c r="B4170" s="25">
        <v>45566</v>
      </c>
      <c r="C4170" t="s">
        <v>257</v>
      </c>
      <c r="D4170" t="s">
        <v>32</v>
      </c>
      <c r="E4170" t="s">
        <v>27</v>
      </c>
      <c r="F4170" t="s">
        <v>258</v>
      </c>
      <c r="G4170" s="30">
        <v>7.5</v>
      </c>
      <c r="H4170" t="s">
        <v>318</v>
      </c>
      <c r="J4170" t="s">
        <v>15</v>
      </c>
      <c r="K4170" t="s">
        <v>307</v>
      </c>
      <c r="L4170" s="26">
        <v>4934205</v>
      </c>
      <c r="M4170">
        <v>66</v>
      </c>
    </row>
    <row r="4171" spans="1:13" x14ac:dyDescent="0.25">
      <c r="A4171" t="s">
        <v>104</v>
      </c>
      <c r="B4171" s="25">
        <v>45041</v>
      </c>
      <c r="C4171" t="s">
        <v>257</v>
      </c>
      <c r="D4171" t="s">
        <v>32</v>
      </c>
      <c r="E4171" t="s">
        <v>27</v>
      </c>
      <c r="G4171" s="30">
        <v>7.5</v>
      </c>
      <c r="H4171" t="s">
        <v>318</v>
      </c>
      <c r="J4171" t="s">
        <v>15</v>
      </c>
      <c r="K4171" t="s">
        <v>307</v>
      </c>
      <c r="L4171" s="26">
        <v>16449.599999999999</v>
      </c>
      <c r="M4171">
        <v>3</v>
      </c>
    </row>
    <row r="4172" spans="1:13" x14ac:dyDescent="0.25">
      <c r="A4172" t="s">
        <v>77</v>
      </c>
      <c r="B4172" s="25">
        <v>45267</v>
      </c>
      <c r="C4172" t="s">
        <v>257</v>
      </c>
      <c r="D4172" t="s">
        <v>32</v>
      </c>
      <c r="E4172" t="s">
        <v>27</v>
      </c>
      <c r="G4172" s="30">
        <v>7.5</v>
      </c>
      <c r="H4172" t="s">
        <v>318</v>
      </c>
      <c r="J4172" t="s">
        <v>15</v>
      </c>
      <c r="K4172" t="s">
        <v>307</v>
      </c>
      <c r="L4172" s="26">
        <v>698600</v>
      </c>
      <c r="M4172">
        <v>3</v>
      </c>
    </row>
    <row r="4173" spans="1:13" x14ac:dyDescent="0.25">
      <c r="A4173" t="s">
        <v>83</v>
      </c>
      <c r="B4173" s="25">
        <v>45468</v>
      </c>
      <c r="C4173" t="s">
        <v>257</v>
      </c>
      <c r="D4173" t="s">
        <v>32</v>
      </c>
      <c r="E4173" t="s">
        <v>27</v>
      </c>
      <c r="G4173" s="30">
        <v>7.5</v>
      </c>
      <c r="H4173" t="s">
        <v>318</v>
      </c>
      <c r="J4173" t="s">
        <v>15</v>
      </c>
      <c r="K4173" t="s">
        <v>307</v>
      </c>
      <c r="L4173" s="26">
        <v>166050</v>
      </c>
      <c r="M4173">
        <v>23</v>
      </c>
    </row>
    <row r="4174" spans="1:13" x14ac:dyDescent="0.25">
      <c r="A4174" t="s">
        <v>69</v>
      </c>
      <c r="B4174" s="25">
        <v>45328</v>
      </c>
      <c r="C4174" t="s">
        <v>257</v>
      </c>
      <c r="D4174" t="s">
        <v>32</v>
      </c>
      <c r="E4174" t="s">
        <v>27</v>
      </c>
      <c r="F4174" t="s">
        <v>258</v>
      </c>
      <c r="G4174" s="30">
        <v>7.5</v>
      </c>
      <c r="H4174" t="s">
        <v>318</v>
      </c>
      <c r="J4174" t="s">
        <v>15</v>
      </c>
      <c r="K4174" t="s">
        <v>307</v>
      </c>
      <c r="L4174" s="26">
        <v>880065</v>
      </c>
      <c r="M4174">
        <v>24</v>
      </c>
    </row>
    <row r="4175" spans="1:13" x14ac:dyDescent="0.25">
      <c r="A4175" t="s">
        <v>92</v>
      </c>
      <c r="B4175" s="25">
        <v>45198</v>
      </c>
      <c r="C4175" t="s">
        <v>257</v>
      </c>
      <c r="D4175" t="s">
        <v>32</v>
      </c>
      <c r="E4175" t="s">
        <v>27</v>
      </c>
      <c r="F4175" t="s">
        <v>258</v>
      </c>
      <c r="G4175" s="30">
        <v>7.5</v>
      </c>
      <c r="H4175" t="s">
        <v>318</v>
      </c>
      <c r="J4175" t="s">
        <v>15</v>
      </c>
      <c r="K4175" t="s">
        <v>307</v>
      </c>
      <c r="L4175" s="26">
        <v>5161705.2</v>
      </c>
      <c r="M4175">
        <v>29</v>
      </c>
    </row>
    <row r="4176" spans="1:13" x14ac:dyDescent="0.25">
      <c r="A4176" t="s">
        <v>66</v>
      </c>
      <c r="B4176" s="25">
        <v>45335</v>
      </c>
      <c r="C4176" t="s">
        <v>257</v>
      </c>
      <c r="D4176" t="s">
        <v>32</v>
      </c>
      <c r="E4176" t="s">
        <v>27</v>
      </c>
      <c r="F4176" t="s">
        <v>258</v>
      </c>
      <c r="G4176" s="30">
        <v>7.5</v>
      </c>
      <c r="H4176" t="s">
        <v>318</v>
      </c>
      <c r="J4176" t="s">
        <v>15</v>
      </c>
      <c r="K4176" t="s">
        <v>307</v>
      </c>
      <c r="L4176" s="26">
        <v>9832500</v>
      </c>
      <c r="M4176">
        <v>104</v>
      </c>
    </row>
    <row r="4177" spans="1:13" x14ac:dyDescent="0.25">
      <c r="A4177" t="s">
        <v>60</v>
      </c>
      <c r="B4177" s="25">
        <v>45380</v>
      </c>
      <c r="C4177" t="s">
        <v>257</v>
      </c>
      <c r="D4177" t="s">
        <v>32</v>
      </c>
      <c r="E4177" t="s">
        <v>27</v>
      </c>
      <c r="F4177" t="s">
        <v>258</v>
      </c>
      <c r="G4177" s="30">
        <v>7.5</v>
      </c>
      <c r="H4177" t="s">
        <v>318</v>
      </c>
      <c r="J4177" t="s">
        <v>15</v>
      </c>
      <c r="K4177" t="s">
        <v>307</v>
      </c>
      <c r="L4177" s="26">
        <v>29256500</v>
      </c>
      <c r="M4177">
        <v>110</v>
      </c>
    </row>
    <row r="4178" spans="1:13" x14ac:dyDescent="0.25">
      <c r="A4178" t="s">
        <v>69</v>
      </c>
      <c r="B4178" s="25">
        <v>45328</v>
      </c>
      <c r="C4178" t="s">
        <v>257</v>
      </c>
      <c r="D4178" t="s">
        <v>32</v>
      </c>
      <c r="E4178" t="s">
        <v>27</v>
      </c>
      <c r="G4178" s="30">
        <v>7.5</v>
      </c>
      <c r="H4178" t="s">
        <v>318</v>
      </c>
      <c r="J4178" t="s">
        <v>15</v>
      </c>
      <c r="K4178" t="s">
        <v>307</v>
      </c>
      <c r="L4178" s="26">
        <v>180465</v>
      </c>
      <c r="M4178">
        <v>24</v>
      </c>
    </row>
    <row r="4179" spans="1:13" x14ac:dyDescent="0.25">
      <c r="A4179" t="s">
        <v>209</v>
      </c>
      <c r="B4179" s="25">
        <v>45572</v>
      </c>
      <c r="C4179" t="s">
        <v>257</v>
      </c>
      <c r="D4179" t="s">
        <v>32</v>
      </c>
      <c r="E4179" t="s">
        <v>27</v>
      </c>
      <c r="G4179" s="30">
        <v>7.5</v>
      </c>
      <c r="H4179" t="s">
        <v>318</v>
      </c>
      <c r="J4179" t="s">
        <v>15</v>
      </c>
      <c r="K4179" t="s">
        <v>307</v>
      </c>
      <c r="L4179" s="26">
        <v>1000</v>
      </c>
      <c r="M4179">
        <v>1</v>
      </c>
    </row>
    <row r="4180" spans="1:13" x14ac:dyDescent="0.25">
      <c r="A4180" t="s">
        <v>54</v>
      </c>
      <c r="B4180" s="25">
        <v>45212</v>
      </c>
      <c r="C4180" t="s">
        <v>257</v>
      </c>
      <c r="D4180" t="s">
        <v>32</v>
      </c>
      <c r="E4180" t="s">
        <v>27</v>
      </c>
      <c r="G4180" s="30">
        <v>7.5</v>
      </c>
      <c r="H4180" t="s">
        <v>318</v>
      </c>
      <c r="J4180" t="s">
        <v>15</v>
      </c>
      <c r="K4180" t="s">
        <v>307</v>
      </c>
      <c r="L4180" s="26">
        <v>17528787</v>
      </c>
      <c r="M4180">
        <v>41</v>
      </c>
    </row>
    <row r="4181" spans="1:13" x14ac:dyDescent="0.25">
      <c r="A4181" t="s">
        <v>172</v>
      </c>
      <c r="B4181" s="25">
        <v>45485</v>
      </c>
      <c r="C4181" t="s">
        <v>257</v>
      </c>
      <c r="D4181" t="s">
        <v>32</v>
      </c>
      <c r="E4181" t="s">
        <v>27</v>
      </c>
      <c r="F4181" t="s">
        <v>258</v>
      </c>
      <c r="G4181" s="30">
        <v>7.5</v>
      </c>
      <c r="H4181" t="s">
        <v>318</v>
      </c>
      <c r="J4181" t="s">
        <v>15</v>
      </c>
      <c r="K4181" t="s">
        <v>307</v>
      </c>
      <c r="L4181" s="26">
        <v>798800</v>
      </c>
      <c r="M4181">
        <v>13</v>
      </c>
    </row>
    <row r="4182" spans="1:13" x14ac:dyDescent="0.25">
      <c r="A4182" t="s">
        <v>89</v>
      </c>
      <c r="B4182" s="25">
        <v>45232</v>
      </c>
      <c r="C4182" t="s">
        <v>257</v>
      </c>
      <c r="D4182" t="s">
        <v>32</v>
      </c>
      <c r="E4182" t="s">
        <v>27</v>
      </c>
      <c r="F4182" t="s">
        <v>258</v>
      </c>
      <c r="G4182" s="30">
        <v>7.5</v>
      </c>
      <c r="H4182" t="s">
        <v>318</v>
      </c>
      <c r="J4182" t="s">
        <v>15</v>
      </c>
      <c r="K4182" t="s">
        <v>307</v>
      </c>
      <c r="L4182" s="26">
        <v>3097575</v>
      </c>
      <c r="M4182">
        <v>25</v>
      </c>
    </row>
    <row r="4183" spans="1:13" x14ac:dyDescent="0.25">
      <c r="A4183" t="s">
        <v>92</v>
      </c>
      <c r="B4183" s="25">
        <v>45198</v>
      </c>
      <c r="C4183" t="s">
        <v>257</v>
      </c>
      <c r="D4183" t="s">
        <v>32</v>
      </c>
      <c r="E4183" t="s">
        <v>27</v>
      </c>
      <c r="G4183" s="30">
        <v>7.5</v>
      </c>
      <c r="H4183" t="s">
        <v>318</v>
      </c>
      <c r="J4183" t="s">
        <v>15</v>
      </c>
      <c r="K4183" t="s">
        <v>307</v>
      </c>
      <c r="L4183" s="26">
        <v>904788</v>
      </c>
      <c r="M4183">
        <v>7</v>
      </c>
    </row>
    <row r="4184" spans="1:13" x14ac:dyDescent="0.25">
      <c r="A4184" t="s">
        <v>104</v>
      </c>
      <c r="B4184" s="25">
        <v>45041</v>
      </c>
      <c r="C4184" t="s">
        <v>257</v>
      </c>
      <c r="D4184" t="s">
        <v>32</v>
      </c>
      <c r="E4184" t="s">
        <v>27</v>
      </c>
      <c r="F4184" t="s">
        <v>258</v>
      </c>
      <c r="G4184" s="30">
        <v>7.5</v>
      </c>
      <c r="H4184" t="s">
        <v>318</v>
      </c>
      <c r="J4184" t="s">
        <v>15</v>
      </c>
      <c r="K4184" t="s">
        <v>307</v>
      </c>
      <c r="L4184" s="26">
        <v>296629.2</v>
      </c>
      <c r="M4184">
        <v>4</v>
      </c>
    </row>
    <row r="4185" spans="1:13" x14ac:dyDescent="0.25">
      <c r="A4185" t="s">
        <v>72</v>
      </c>
      <c r="B4185" s="25">
        <v>45288</v>
      </c>
      <c r="C4185" t="s">
        <v>257</v>
      </c>
      <c r="D4185" t="s">
        <v>32</v>
      </c>
      <c r="E4185" t="s">
        <v>27</v>
      </c>
      <c r="F4185" t="s">
        <v>258</v>
      </c>
      <c r="G4185" s="30">
        <v>7.5</v>
      </c>
      <c r="H4185" t="s">
        <v>318</v>
      </c>
      <c r="J4185" t="s">
        <v>15</v>
      </c>
      <c r="K4185" t="s">
        <v>307</v>
      </c>
      <c r="L4185" s="26">
        <v>229500</v>
      </c>
      <c r="M4185">
        <v>3</v>
      </c>
    </row>
    <row r="4186" spans="1:13" x14ac:dyDescent="0.25">
      <c r="A4186" t="s">
        <v>164</v>
      </c>
      <c r="B4186" s="25">
        <v>45478</v>
      </c>
      <c r="C4186" t="s">
        <v>257</v>
      </c>
      <c r="D4186" t="s">
        <v>32</v>
      </c>
      <c r="E4186" t="s">
        <v>27</v>
      </c>
      <c r="F4186" t="s">
        <v>258</v>
      </c>
      <c r="G4186" s="30">
        <v>7.5</v>
      </c>
      <c r="H4186" t="s">
        <v>318</v>
      </c>
      <c r="J4186" t="s">
        <v>15</v>
      </c>
      <c r="K4186" t="s">
        <v>307</v>
      </c>
      <c r="L4186" s="26">
        <v>5532800</v>
      </c>
      <c r="M4186">
        <v>69</v>
      </c>
    </row>
    <row r="4187" spans="1:13" x14ac:dyDescent="0.25">
      <c r="A4187" t="s">
        <v>86</v>
      </c>
      <c r="B4187" s="25">
        <v>45251</v>
      </c>
      <c r="C4187" t="s">
        <v>257</v>
      </c>
      <c r="D4187" t="s">
        <v>32</v>
      </c>
      <c r="E4187" t="s">
        <v>27</v>
      </c>
      <c r="G4187" s="30">
        <v>7.5</v>
      </c>
      <c r="H4187" t="s">
        <v>318</v>
      </c>
      <c r="J4187" t="s">
        <v>15</v>
      </c>
      <c r="K4187" t="s">
        <v>307</v>
      </c>
      <c r="L4187" s="26">
        <v>522250</v>
      </c>
      <c r="M4187">
        <v>8</v>
      </c>
    </row>
    <row r="4188" spans="1:13" x14ac:dyDescent="0.25">
      <c r="A4188" t="s">
        <v>101</v>
      </c>
      <c r="B4188" s="25">
        <v>45079</v>
      </c>
      <c r="C4188" t="s">
        <v>257</v>
      </c>
      <c r="D4188" t="s">
        <v>32</v>
      </c>
      <c r="E4188" t="s">
        <v>27</v>
      </c>
      <c r="G4188" s="30">
        <v>7.5</v>
      </c>
      <c r="H4188" t="s">
        <v>318</v>
      </c>
      <c r="J4188" t="s">
        <v>15</v>
      </c>
      <c r="K4188" t="s">
        <v>307</v>
      </c>
      <c r="L4188" s="26">
        <v>4920.75</v>
      </c>
      <c r="M4188">
        <v>1</v>
      </c>
    </row>
    <row r="4189" spans="1:13" x14ac:dyDescent="0.25">
      <c r="A4189" t="s">
        <v>83</v>
      </c>
      <c r="B4189" s="25">
        <v>45468</v>
      </c>
      <c r="C4189" t="s">
        <v>257</v>
      </c>
      <c r="D4189" t="s">
        <v>32</v>
      </c>
      <c r="E4189" t="s">
        <v>27</v>
      </c>
      <c r="F4189" t="s">
        <v>258</v>
      </c>
      <c r="G4189" s="30">
        <v>7.5</v>
      </c>
      <c r="H4189" t="s">
        <v>318</v>
      </c>
      <c r="J4189" t="s">
        <v>15</v>
      </c>
      <c r="K4189" t="s">
        <v>307</v>
      </c>
      <c r="L4189" s="26">
        <v>17749530</v>
      </c>
      <c r="M4189">
        <v>42</v>
      </c>
    </row>
    <row r="4190" spans="1:13" x14ac:dyDescent="0.25">
      <c r="A4190" t="s">
        <v>63</v>
      </c>
      <c r="B4190" s="25">
        <v>45344</v>
      </c>
      <c r="C4190" t="s">
        <v>257</v>
      </c>
      <c r="D4190" t="s">
        <v>32</v>
      </c>
      <c r="E4190" t="s">
        <v>27</v>
      </c>
      <c r="F4190" t="s">
        <v>258</v>
      </c>
      <c r="G4190" s="30">
        <v>7.5</v>
      </c>
      <c r="H4190" t="s">
        <v>318</v>
      </c>
      <c r="J4190" t="s">
        <v>15</v>
      </c>
      <c r="K4190" t="s">
        <v>307</v>
      </c>
      <c r="L4190" s="26">
        <v>916750</v>
      </c>
      <c r="M4190">
        <v>9</v>
      </c>
    </row>
    <row r="4191" spans="1:13" x14ac:dyDescent="0.25">
      <c r="A4191" t="s">
        <v>72</v>
      </c>
      <c r="B4191" s="25">
        <v>45288</v>
      </c>
      <c r="C4191" t="s">
        <v>257</v>
      </c>
      <c r="D4191" t="s">
        <v>32</v>
      </c>
      <c r="E4191" t="s">
        <v>27</v>
      </c>
      <c r="G4191" s="30">
        <v>7.5</v>
      </c>
      <c r="H4191" t="s">
        <v>318</v>
      </c>
      <c r="J4191" t="s">
        <v>15</v>
      </c>
      <c r="K4191" t="s">
        <v>307</v>
      </c>
      <c r="L4191" s="26">
        <v>20750</v>
      </c>
      <c r="M4191">
        <v>2</v>
      </c>
    </row>
    <row r="4192" spans="1:13" x14ac:dyDescent="0.25">
      <c r="A4192" t="s">
        <v>77</v>
      </c>
      <c r="B4192" s="25">
        <v>45267</v>
      </c>
      <c r="C4192" t="s">
        <v>257</v>
      </c>
      <c r="D4192" t="s">
        <v>32</v>
      </c>
      <c r="E4192" t="s">
        <v>27</v>
      </c>
      <c r="F4192" t="s">
        <v>258</v>
      </c>
      <c r="G4192" s="30">
        <v>7.5</v>
      </c>
      <c r="H4192" t="s">
        <v>318</v>
      </c>
      <c r="J4192" t="s">
        <v>15</v>
      </c>
      <c r="K4192" t="s">
        <v>307</v>
      </c>
      <c r="L4192" s="26">
        <v>1575000</v>
      </c>
      <c r="M4192">
        <v>4</v>
      </c>
    </row>
    <row r="4193" spans="1:13" x14ac:dyDescent="0.25">
      <c r="A4193" t="s">
        <v>54</v>
      </c>
      <c r="B4193" s="25">
        <v>45401</v>
      </c>
      <c r="C4193" t="s">
        <v>257</v>
      </c>
      <c r="D4193" t="s">
        <v>32</v>
      </c>
      <c r="E4193" t="s">
        <v>27</v>
      </c>
      <c r="F4193" t="s">
        <v>258</v>
      </c>
      <c r="G4193" s="30">
        <v>7.5</v>
      </c>
      <c r="H4193" t="s">
        <v>318</v>
      </c>
      <c r="J4193" t="s">
        <v>15</v>
      </c>
      <c r="K4193" t="s">
        <v>307</v>
      </c>
      <c r="L4193" s="26">
        <v>15647115</v>
      </c>
      <c r="M4193">
        <v>92</v>
      </c>
    </row>
    <row r="4194" spans="1:13" x14ac:dyDescent="0.25">
      <c r="A4194" t="s">
        <v>211</v>
      </c>
      <c r="B4194" s="25">
        <v>45582</v>
      </c>
      <c r="C4194" t="s">
        <v>257</v>
      </c>
      <c r="D4194" t="s">
        <v>32</v>
      </c>
      <c r="E4194" t="s">
        <v>27</v>
      </c>
      <c r="G4194" s="30">
        <v>7.5</v>
      </c>
      <c r="H4194" t="s">
        <v>318</v>
      </c>
      <c r="J4194" t="s">
        <v>15</v>
      </c>
      <c r="K4194" t="s">
        <v>307</v>
      </c>
      <c r="L4194" s="26">
        <v>164150</v>
      </c>
      <c r="M4194">
        <v>51</v>
      </c>
    </row>
    <row r="4195" spans="1:13" x14ac:dyDescent="0.25">
      <c r="A4195" t="s">
        <v>209</v>
      </c>
      <c r="B4195" s="25">
        <v>45572</v>
      </c>
      <c r="C4195" t="s">
        <v>257</v>
      </c>
      <c r="D4195" t="s">
        <v>32</v>
      </c>
      <c r="E4195" t="s">
        <v>27</v>
      </c>
      <c r="F4195" t="s">
        <v>258</v>
      </c>
      <c r="G4195" s="30">
        <v>7.5</v>
      </c>
      <c r="H4195" t="s">
        <v>318</v>
      </c>
      <c r="J4195" t="s">
        <v>15</v>
      </c>
      <c r="K4195" t="s">
        <v>307</v>
      </c>
      <c r="L4195" s="26">
        <v>4241000</v>
      </c>
      <c r="M4195">
        <v>5</v>
      </c>
    </row>
    <row r="4196" spans="1:13" x14ac:dyDescent="0.25">
      <c r="A4196" t="s">
        <v>83</v>
      </c>
      <c r="B4196" s="25">
        <v>45252</v>
      </c>
      <c r="C4196" t="s">
        <v>257</v>
      </c>
      <c r="D4196" t="s">
        <v>32</v>
      </c>
      <c r="E4196" t="s">
        <v>27</v>
      </c>
      <c r="G4196" s="30">
        <v>7.5</v>
      </c>
      <c r="H4196" t="s">
        <v>318</v>
      </c>
      <c r="J4196" t="s">
        <v>15</v>
      </c>
      <c r="K4196" t="s">
        <v>307</v>
      </c>
      <c r="L4196" s="26">
        <v>1349700</v>
      </c>
      <c r="M4196">
        <v>40</v>
      </c>
    </row>
    <row r="4197" spans="1:13" x14ac:dyDescent="0.25">
      <c r="A4197" t="s">
        <v>66</v>
      </c>
      <c r="B4197" s="25">
        <v>45335</v>
      </c>
      <c r="C4197" t="s">
        <v>257</v>
      </c>
      <c r="D4197" t="s">
        <v>32</v>
      </c>
      <c r="E4197" t="s">
        <v>27</v>
      </c>
      <c r="G4197" s="30">
        <v>7.5</v>
      </c>
      <c r="H4197" t="s">
        <v>318</v>
      </c>
      <c r="J4197" t="s">
        <v>15</v>
      </c>
      <c r="K4197" t="s">
        <v>307</v>
      </c>
      <c r="L4197" s="26">
        <v>436500</v>
      </c>
      <c r="M4197">
        <v>49</v>
      </c>
    </row>
    <row r="4198" spans="1:13" x14ac:dyDescent="0.25">
      <c r="A4198" t="s">
        <v>50</v>
      </c>
      <c r="B4198" s="25">
        <v>45408</v>
      </c>
      <c r="C4198" t="s">
        <v>257</v>
      </c>
      <c r="D4198" t="s">
        <v>32</v>
      </c>
      <c r="E4198" t="s">
        <v>27</v>
      </c>
      <c r="G4198" s="30">
        <v>7.5</v>
      </c>
      <c r="H4198" t="s">
        <v>318</v>
      </c>
      <c r="J4198" t="s">
        <v>15</v>
      </c>
      <c r="K4198" t="s">
        <v>307</v>
      </c>
      <c r="L4198" s="26">
        <v>1130000</v>
      </c>
      <c r="M4198">
        <v>192</v>
      </c>
    </row>
    <row r="4199" spans="1:13" x14ac:dyDescent="0.25">
      <c r="A4199" t="s">
        <v>211</v>
      </c>
      <c r="B4199" s="25">
        <v>45582</v>
      </c>
      <c r="C4199" t="s">
        <v>257</v>
      </c>
      <c r="D4199" t="s">
        <v>32</v>
      </c>
      <c r="E4199" t="s">
        <v>27</v>
      </c>
      <c r="F4199" t="s">
        <v>258</v>
      </c>
      <c r="G4199" s="30">
        <v>7.5</v>
      </c>
      <c r="H4199" t="s">
        <v>318</v>
      </c>
      <c r="J4199" t="s">
        <v>15</v>
      </c>
      <c r="K4199" t="s">
        <v>307</v>
      </c>
      <c r="L4199" s="26">
        <v>15409800</v>
      </c>
      <c r="M4199">
        <v>80</v>
      </c>
    </row>
    <row r="4200" spans="1:13" x14ac:dyDescent="0.25">
      <c r="A4200" t="s">
        <v>30</v>
      </c>
      <c r="B4200" s="25">
        <v>45447</v>
      </c>
      <c r="C4200" t="s">
        <v>257</v>
      </c>
      <c r="D4200" t="s">
        <v>32</v>
      </c>
      <c r="E4200" t="s">
        <v>27</v>
      </c>
      <c r="F4200" t="s">
        <v>258</v>
      </c>
      <c r="G4200" s="30">
        <v>7.5</v>
      </c>
      <c r="H4200" t="s">
        <v>318</v>
      </c>
      <c r="J4200" t="s">
        <v>15</v>
      </c>
      <c r="K4200" t="s">
        <v>307</v>
      </c>
      <c r="L4200" s="26">
        <v>6809100</v>
      </c>
      <c r="M4200">
        <v>81</v>
      </c>
    </row>
    <row r="4201" spans="1:13" x14ac:dyDescent="0.25">
      <c r="A4201" t="s">
        <v>164</v>
      </c>
      <c r="B4201" s="25">
        <v>45478</v>
      </c>
      <c r="C4201" t="s">
        <v>257</v>
      </c>
      <c r="D4201" t="s">
        <v>32</v>
      </c>
      <c r="E4201" t="s">
        <v>27</v>
      </c>
      <c r="G4201" s="30">
        <v>7.5</v>
      </c>
      <c r="H4201" t="s">
        <v>318</v>
      </c>
      <c r="J4201" t="s">
        <v>15</v>
      </c>
      <c r="K4201" t="s">
        <v>307</v>
      </c>
      <c r="L4201" s="26">
        <v>517000</v>
      </c>
      <c r="M4201">
        <v>87</v>
      </c>
    </row>
    <row r="4202" spans="1:13" x14ac:dyDescent="0.25">
      <c r="A4202" t="s">
        <v>83</v>
      </c>
      <c r="B4202" s="25">
        <v>45252</v>
      </c>
      <c r="C4202" t="s">
        <v>257</v>
      </c>
      <c r="D4202" t="s">
        <v>32</v>
      </c>
      <c r="E4202" t="s">
        <v>27</v>
      </c>
      <c r="F4202" t="s">
        <v>258</v>
      </c>
      <c r="G4202" s="30">
        <v>7.5</v>
      </c>
      <c r="H4202" t="s">
        <v>318</v>
      </c>
      <c r="J4202" t="s">
        <v>15</v>
      </c>
      <c r="K4202" t="s">
        <v>307</v>
      </c>
      <c r="L4202" s="26">
        <v>5445550</v>
      </c>
      <c r="M4202">
        <v>30</v>
      </c>
    </row>
    <row r="4203" spans="1:13" x14ac:dyDescent="0.25">
      <c r="A4203" t="s">
        <v>164</v>
      </c>
      <c r="B4203" s="25">
        <v>45478</v>
      </c>
      <c r="C4203" t="s">
        <v>257</v>
      </c>
      <c r="D4203" t="s">
        <v>32</v>
      </c>
      <c r="E4203" t="s">
        <v>27</v>
      </c>
      <c r="F4203" t="s">
        <v>258</v>
      </c>
      <c r="G4203" s="30">
        <v>7.6</v>
      </c>
      <c r="H4203" t="s">
        <v>318</v>
      </c>
      <c r="I4203">
        <v>7.6</v>
      </c>
      <c r="J4203" t="s">
        <v>228</v>
      </c>
      <c r="K4203" t="s">
        <v>314</v>
      </c>
      <c r="L4203" s="26">
        <v>8100800</v>
      </c>
      <c r="M4203">
        <v>1</v>
      </c>
    </row>
    <row r="4204" spans="1:13" x14ac:dyDescent="0.25">
      <c r="A4204" t="s">
        <v>50</v>
      </c>
      <c r="B4204" s="25">
        <v>45408</v>
      </c>
      <c r="C4204" t="s">
        <v>257</v>
      </c>
      <c r="D4204" t="s">
        <v>32</v>
      </c>
      <c r="E4204" t="s">
        <v>27</v>
      </c>
      <c r="F4204" t="s">
        <v>258</v>
      </c>
      <c r="G4204" s="30">
        <v>7.6</v>
      </c>
      <c r="H4204" t="s">
        <v>318</v>
      </c>
      <c r="J4204" t="s">
        <v>15</v>
      </c>
      <c r="K4204" t="s">
        <v>307</v>
      </c>
      <c r="L4204" s="26">
        <v>26790000</v>
      </c>
      <c r="M4204">
        <v>122</v>
      </c>
    </row>
    <row r="4205" spans="1:13" x14ac:dyDescent="0.25">
      <c r="A4205" t="s">
        <v>50</v>
      </c>
      <c r="B4205" s="25">
        <v>45408</v>
      </c>
      <c r="C4205" t="s">
        <v>257</v>
      </c>
      <c r="D4205" t="s">
        <v>32</v>
      </c>
      <c r="E4205" t="s">
        <v>27</v>
      </c>
      <c r="G4205" s="30">
        <v>7.6</v>
      </c>
      <c r="H4205" t="s">
        <v>318</v>
      </c>
      <c r="J4205" t="s">
        <v>15</v>
      </c>
      <c r="K4205" t="s">
        <v>307</v>
      </c>
      <c r="L4205" s="26">
        <v>455000</v>
      </c>
      <c r="M4205">
        <v>69</v>
      </c>
    </row>
    <row r="4206" spans="1:13" x14ac:dyDescent="0.25">
      <c r="A4206" t="s">
        <v>205</v>
      </c>
      <c r="B4206" s="25">
        <v>45566</v>
      </c>
      <c r="C4206" t="s">
        <v>257</v>
      </c>
      <c r="D4206" t="s">
        <v>32</v>
      </c>
      <c r="E4206" t="s">
        <v>27</v>
      </c>
      <c r="F4206" t="s">
        <v>258</v>
      </c>
      <c r="G4206" s="30">
        <v>7.6</v>
      </c>
      <c r="H4206" t="s">
        <v>318</v>
      </c>
      <c r="J4206" t="s">
        <v>15</v>
      </c>
      <c r="K4206" t="s">
        <v>307</v>
      </c>
      <c r="L4206" s="26">
        <v>11363425</v>
      </c>
      <c r="M4206">
        <v>46</v>
      </c>
    </row>
    <row r="4207" spans="1:13" x14ac:dyDescent="0.25">
      <c r="A4207" t="s">
        <v>175</v>
      </c>
      <c r="B4207" s="25">
        <v>45503</v>
      </c>
      <c r="C4207" t="s">
        <v>257</v>
      </c>
      <c r="D4207" t="s">
        <v>32</v>
      </c>
      <c r="E4207" t="s">
        <v>27</v>
      </c>
      <c r="G4207" s="30">
        <v>7.6</v>
      </c>
      <c r="H4207" t="s">
        <v>318</v>
      </c>
      <c r="J4207" t="s">
        <v>15</v>
      </c>
      <c r="K4207" t="s">
        <v>307</v>
      </c>
      <c r="L4207" s="26">
        <v>4268</v>
      </c>
      <c r="M4207">
        <v>3</v>
      </c>
    </row>
    <row r="4208" spans="1:13" x14ac:dyDescent="0.25">
      <c r="A4208" t="s">
        <v>83</v>
      </c>
      <c r="B4208" s="25">
        <v>45468</v>
      </c>
      <c r="C4208" t="s">
        <v>257</v>
      </c>
      <c r="D4208" t="s">
        <v>32</v>
      </c>
      <c r="E4208" t="s">
        <v>27</v>
      </c>
      <c r="F4208" t="s">
        <v>258</v>
      </c>
      <c r="G4208" s="30">
        <v>7.6</v>
      </c>
      <c r="H4208" t="s">
        <v>318</v>
      </c>
      <c r="J4208" t="s">
        <v>15</v>
      </c>
      <c r="K4208" t="s">
        <v>307</v>
      </c>
      <c r="L4208" s="26">
        <v>3140370</v>
      </c>
      <c r="M4208">
        <v>52</v>
      </c>
    </row>
    <row r="4209" spans="1:13" x14ac:dyDescent="0.25">
      <c r="A4209" t="s">
        <v>92</v>
      </c>
      <c r="B4209" s="25">
        <v>45198</v>
      </c>
      <c r="C4209" t="s">
        <v>257</v>
      </c>
      <c r="D4209" t="s">
        <v>32</v>
      </c>
      <c r="E4209" t="s">
        <v>27</v>
      </c>
      <c r="F4209" t="s">
        <v>258</v>
      </c>
      <c r="G4209" s="30">
        <v>7.6</v>
      </c>
      <c r="H4209" t="s">
        <v>318</v>
      </c>
      <c r="J4209" t="s">
        <v>15</v>
      </c>
      <c r="K4209" t="s">
        <v>307</v>
      </c>
      <c r="L4209" s="26">
        <v>33053450.399999999</v>
      </c>
      <c r="M4209">
        <v>28</v>
      </c>
    </row>
    <row r="4210" spans="1:13" x14ac:dyDescent="0.25">
      <c r="A4210" t="s">
        <v>164</v>
      </c>
      <c r="B4210" s="25">
        <v>45478</v>
      </c>
      <c r="C4210" t="s">
        <v>257</v>
      </c>
      <c r="D4210" t="s">
        <v>32</v>
      </c>
      <c r="E4210" t="s">
        <v>27</v>
      </c>
      <c r="F4210" t="s">
        <v>258</v>
      </c>
      <c r="G4210" s="30">
        <v>7.6</v>
      </c>
      <c r="H4210" t="s">
        <v>318</v>
      </c>
      <c r="J4210" t="s">
        <v>15</v>
      </c>
      <c r="K4210" t="s">
        <v>307</v>
      </c>
      <c r="L4210" s="26">
        <v>4206200</v>
      </c>
      <c r="M4210">
        <v>97</v>
      </c>
    </row>
    <row r="4211" spans="1:13" x14ac:dyDescent="0.25">
      <c r="A4211" t="s">
        <v>66</v>
      </c>
      <c r="B4211" s="25">
        <v>45335</v>
      </c>
      <c r="C4211" t="s">
        <v>257</v>
      </c>
      <c r="D4211" t="s">
        <v>32</v>
      </c>
      <c r="E4211" t="s">
        <v>27</v>
      </c>
      <c r="G4211" s="30">
        <v>7.6</v>
      </c>
      <c r="H4211" t="s">
        <v>318</v>
      </c>
      <c r="J4211" t="s">
        <v>15</v>
      </c>
      <c r="K4211" t="s">
        <v>307</v>
      </c>
      <c r="L4211" s="26">
        <v>405000</v>
      </c>
      <c r="M4211">
        <v>47</v>
      </c>
    </row>
    <row r="4212" spans="1:13" x14ac:dyDescent="0.25">
      <c r="A4212" t="s">
        <v>104</v>
      </c>
      <c r="B4212" s="25">
        <v>45041</v>
      </c>
      <c r="C4212" t="s">
        <v>257</v>
      </c>
      <c r="D4212" t="s">
        <v>32</v>
      </c>
      <c r="E4212" t="s">
        <v>27</v>
      </c>
      <c r="G4212" s="30">
        <v>7.6</v>
      </c>
      <c r="H4212" t="s">
        <v>318</v>
      </c>
      <c r="J4212" t="s">
        <v>15</v>
      </c>
      <c r="K4212" t="s">
        <v>307</v>
      </c>
      <c r="L4212" s="26">
        <v>169860</v>
      </c>
      <c r="M4212">
        <v>3</v>
      </c>
    </row>
    <row r="4213" spans="1:13" x14ac:dyDescent="0.25">
      <c r="A4213" t="s">
        <v>74</v>
      </c>
      <c r="B4213" s="25">
        <v>45275</v>
      </c>
      <c r="C4213" t="s">
        <v>257</v>
      </c>
      <c r="D4213" t="s">
        <v>32</v>
      </c>
      <c r="E4213" t="s">
        <v>27</v>
      </c>
      <c r="F4213" t="s">
        <v>258</v>
      </c>
      <c r="G4213" s="30">
        <v>7.6</v>
      </c>
      <c r="H4213" t="s">
        <v>318</v>
      </c>
      <c r="J4213" t="s">
        <v>15</v>
      </c>
      <c r="K4213" t="s">
        <v>307</v>
      </c>
      <c r="L4213" s="26">
        <v>25663400</v>
      </c>
      <c r="M4213">
        <v>56</v>
      </c>
    </row>
    <row r="4214" spans="1:13" x14ac:dyDescent="0.25">
      <c r="A4214" t="s">
        <v>77</v>
      </c>
      <c r="B4214" s="25">
        <v>45267</v>
      </c>
      <c r="C4214" t="s">
        <v>257</v>
      </c>
      <c r="D4214" t="s">
        <v>32</v>
      </c>
      <c r="E4214" t="s">
        <v>27</v>
      </c>
      <c r="F4214" t="s">
        <v>258</v>
      </c>
      <c r="G4214" s="30">
        <v>7.6</v>
      </c>
      <c r="H4214" t="s">
        <v>318</v>
      </c>
      <c r="J4214" t="s">
        <v>15</v>
      </c>
      <c r="K4214" t="s">
        <v>307</v>
      </c>
      <c r="L4214" s="26">
        <v>1160600</v>
      </c>
      <c r="M4214">
        <v>4</v>
      </c>
    </row>
    <row r="4215" spans="1:13" x14ac:dyDescent="0.25">
      <c r="A4215" t="s">
        <v>104</v>
      </c>
      <c r="B4215" s="25">
        <v>45041</v>
      </c>
      <c r="C4215" t="s">
        <v>257</v>
      </c>
      <c r="D4215" t="s">
        <v>32</v>
      </c>
      <c r="E4215" t="s">
        <v>27</v>
      </c>
      <c r="F4215" t="s">
        <v>258</v>
      </c>
      <c r="G4215" s="30">
        <v>7.6</v>
      </c>
      <c r="H4215" t="s">
        <v>318</v>
      </c>
      <c r="J4215" t="s">
        <v>15</v>
      </c>
      <c r="K4215" t="s">
        <v>307</v>
      </c>
      <c r="L4215" s="26">
        <v>373334.4</v>
      </c>
      <c r="M4215">
        <v>5</v>
      </c>
    </row>
    <row r="4216" spans="1:13" x14ac:dyDescent="0.25">
      <c r="A4216" t="s">
        <v>205</v>
      </c>
      <c r="B4216" s="25">
        <v>45566</v>
      </c>
      <c r="C4216" t="s">
        <v>257</v>
      </c>
      <c r="D4216" t="s">
        <v>32</v>
      </c>
      <c r="E4216" t="s">
        <v>27</v>
      </c>
      <c r="G4216" s="30">
        <v>7.6</v>
      </c>
      <c r="H4216" t="s">
        <v>318</v>
      </c>
      <c r="J4216" t="s">
        <v>15</v>
      </c>
      <c r="K4216" t="s">
        <v>307</v>
      </c>
      <c r="L4216" s="26">
        <v>88825</v>
      </c>
      <c r="M4216">
        <v>24</v>
      </c>
    </row>
    <row r="4217" spans="1:13" x14ac:dyDescent="0.25">
      <c r="A4217" t="s">
        <v>30</v>
      </c>
      <c r="B4217" s="25">
        <v>45447</v>
      </c>
      <c r="C4217" t="s">
        <v>257</v>
      </c>
      <c r="D4217" t="s">
        <v>32</v>
      </c>
      <c r="E4217" t="s">
        <v>27</v>
      </c>
      <c r="G4217" s="30">
        <v>7.6</v>
      </c>
      <c r="H4217" t="s">
        <v>318</v>
      </c>
      <c r="J4217" t="s">
        <v>15</v>
      </c>
      <c r="K4217" t="s">
        <v>307</v>
      </c>
      <c r="L4217" s="26">
        <v>343500</v>
      </c>
      <c r="M4217">
        <v>46</v>
      </c>
    </row>
    <row r="4218" spans="1:13" x14ac:dyDescent="0.25">
      <c r="A4218" t="s">
        <v>54</v>
      </c>
      <c r="B4218" s="25">
        <v>45212</v>
      </c>
      <c r="C4218" t="s">
        <v>257</v>
      </c>
      <c r="D4218" t="s">
        <v>32</v>
      </c>
      <c r="E4218" t="s">
        <v>27</v>
      </c>
      <c r="G4218" s="30">
        <v>7.6</v>
      </c>
      <c r="H4218" t="s">
        <v>318</v>
      </c>
      <c r="J4218" t="s">
        <v>15</v>
      </c>
      <c r="K4218" t="s">
        <v>311</v>
      </c>
      <c r="L4218" s="26">
        <v>666</v>
      </c>
      <c r="M4218">
        <v>1</v>
      </c>
    </row>
    <row r="4219" spans="1:13" x14ac:dyDescent="0.25">
      <c r="A4219" t="s">
        <v>54</v>
      </c>
      <c r="B4219" s="25">
        <v>45401</v>
      </c>
      <c r="C4219" t="s">
        <v>257</v>
      </c>
      <c r="D4219" t="s">
        <v>32</v>
      </c>
      <c r="E4219" t="s">
        <v>27</v>
      </c>
      <c r="F4219" t="s">
        <v>258</v>
      </c>
      <c r="G4219" s="30">
        <v>7.6</v>
      </c>
      <c r="H4219" t="s">
        <v>318</v>
      </c>
      <c r="J4219" t="s">
        <v>15</v>
      </c>
      <c r="K4219" t="s">
        <v>307</v>
      </c>
      <c r="L4219" s="26">
        <v>31375260</v>
      </c>
      <c r="M4219">
        <v>55</v>
      </c>
    </row>
    <row r="4220" spans="1:13" x14ac:dyDescent="0.25">
      <c r="A4220" t="s">
        <v>54</v>
      </c>
      <c r="B4220" s="25">
        <v>45212</v>
      </c>
      <c r="C4220" t="s">
        <v>257</v>
      </c>
      <c r="D4220" t="s">
        <v>32</v>
      </c>
      <c r="E4220" t="s">
        <v>27</v>
      </c>
      <c r="G4220" s="30">
        <v>7.6</v>
      </c>
      <c r="H4220" t="s">
        <v>318</v>
      </c>
      <c r="J4220" t="s">
        <v>15</v>
      </c>
      <c r="K4220" t="s">
        <v>307</v>
      </c>
      <c r="L4220" s="26">
        <v>312687</v>
      </c>
      <c r="M4220">
        <v>54</v>
      </c>
    </row>
    <row r="4221" spans="1:13" x14ac:dyDescent="0.25">
      <c r="A4221" t="s">
        <v>83</v>
      </c>
      <c r="B4221" s="25">
        <v>45252</v>
      </c>
      <c r="C4221" t="s">
        <v>257</v>
      </c>
      <c r="D4221" t="s">
        <v>32</v>
      </c>
      <c r="E4221" t="s">
        <v>27</v>
      </c>
      <c r="G4221" s="30">
        <v>7.6</v>
      </c>
      <c r="H4221" t="s">
        <v>318</v>
      </c>
      <c r="J4221" t="s">
        <v>15</v>
      </c>
      <c r="K4221" t="s">
        <v>307</v>
      </c>
      <c r="L4221" s="26">
        <v>498850</v>
      </c>
      <c r="M4221">
        <v>27</v>
      </c>
    </row>
    <row r="4222" spans="1:13" x14ac:dyDescent="0.25">
      <c r="A4222" t="s">
        <v>172</v>
      </c>
      <c r="B4222" s="25">
        <v>45485</v>
      </c>
      <c r="C4222" t="s">
        <v>257</v>
      </c>
      <c r="D4222" t="s">
        <v>32</v>
      </c>
      <c r="E4222" t="s">
        <v>27</v>
      </c>
      <c r="F4222" t="s">
        <v>258</v>
      </c>
      <c r="G4222" s="30">
        <v>7.6</v>
      </c>
      <c r="H4222" t="s">
        <v>318</v>
      </c>
      <c r="J4222" t="s">
        <v>15</v>
      </c>
      <c r="K4222" t="s">
        <v>307</v>
      </c>
      <c r="L4222" s="26">
        <v>3780000</v>
      </c>
      <c r="M4222">
        <v>29</v>
      </c>
    </row>
    <row r="4223" spans="1:13" x14ac:dyDescent="0.25">
      <c r="A4223" t="s">
        <v>80</v>
      </c>
      <c r="B4223" s="25">
        <v>45260</v>
      </c>
      <c r="C4223" t="s">
        <v>257</v>
      </c>
      <c r="D4223" t="s">
        <v>32</v>
      </c>
      <c r="E4223" t="s">
        <v>27</v>
      </c>
      <c r="F4223" t="s">
        <v>258</v>
      </c>
      <c r="G4223" s="30">
        <v>7.6</v>
      </c>
      <c r="H4223" t="s">
        <v>318</v>
      </c>
      <c r="J4223" t="s">
        <v>15</v>
      </c>
      <c r="K4223" t="s">
        <v>307</v>
      </c>
      <c r="L4223" s="26">
        <v>3964500</v>
      </c>
      <c r="M4223">
        <v>8</v>
      </c>
    </row>
    <row r="4224" spans="1:13" x14ac:dyDescent="0.25">
      <c r="A4224" t="s">
        <v>86</v>
      </c>
      <c r="B4224" s="25">
        <v>45251</v>
      </c>
      <c r="C4224" t="s">
        <v>257</v>
      </c>
      <c r="D4224" t="s">
        <v>32</v>
      </c>
      <c r="E4224" t="s">
        <v>27</v>
      </c>
      <c r="F4224" t="s">
        <v>258</v>
      </c>
      <c r="G4224" s="30">
        <v>7.6</v>
      </c>
      <c r="H4224" t="s">
        <v>318</v>
      </c>
      <c r="J4224" t="s">
        <v>15</v>
      </c>
      <c r="K4224" t="s">
        <v>307</v>
      </c>
      <c r="L4224" s="26">
        <v>1025000</v>
      </c>
      <c r="M4224">
        <v>2</v>
      </c>
    </row>
    <row r="4225" spans="1:13" x14ac:dyDescent="0.25">
      <c r="A4225" t="s">
        <v>54</v>
      </c>
      <c r="B4225" s="25">
        <v>45212</v>
      </c>
      <c r="C4225" t="s">
        <v>257</v>
      </c>
      <c r="D4225" t="s">
        <v>32</v>
      </c>
      <c r="E4225" t="s">
        <v>27</v>
      </c>
      <c r="F4225" t="s">
        <v>258</v>
      </c>
      <c r="G4225" s="30">
        <v>7.6</v>
      </c>
      <c r="H4225" t="s">
        <v>318</v>
      </c>
      <c r="J4225" t="s">
        <v>15</v>
      </c>
      <c r="K4225" t="s">
        <v>307</v>
      </c>
      <c r="L4225" s="26">
        <v>2315016</v>
      </c>
      <c r="M4225">
        <v>88</v>
      </c>
    </row>
    <row r="4226" spans="1:13" x14ac:dyDescent="0.25">
      <c r="A4226" t="s">
        <v>83</v>
      </c>
      <c r="B4226" s="25">
        <v>45468</v>
      </c>
      <c r="C4226" t="s">
        <v>257</v>
      </c>
      <c r="D4226" t="s">
        <v>32</v>
      </c>
      <c r="E4226" t="s">
        <v>27</v>
      </c>
      <c r="G4226" s="30">
        <v>7.6</v>
      </c>
      <c r="H4226" t="s">
        <v>318</v>
      </c>
      <c r="J4226" t="s">
        <v>15</v>
      </c>
      <c r="K4226" t="s">
        <v>307</v>
      </c>
      <c r="L4226" s="26">
        <v>1151010</v>
      </c>
      <c r="M4226">
        <v>19</v>
      </c>
    </row>
    <row r="4227" spans="1:13" x14ac:dyDescent="0.25">
      <c r="A4227" t="s">
        <v>60</v>
      </c>
      <c r="B4227" s="25">
        <v>45380</v>
      </c>
      <c r="C4227" t="s">
        <v>257</v>
      </c>
      <c r="D4227" t="s">
        <v>32</v>
      </c>
      <c r="E4227" t="s">
        <v>27</v>
      </c>
      <c r="G4227" s="30">
        <v>7.6</v>
      </c>
      <c r="H4227" t="s">
        <v>318</v>
      </c>
      <c r="J4227" t="s">
        <v>15</v>
      </c>
      <c r="K4227" t="s">
        <v>307</v>
      </c>
      <c r="L4227" s="26">
        <v>731500</v>
      </c>
      <c r="M4227">
        <v>49</v>
      </c>
    </row>
    <row r="4228" spans="1:13" x14ac:dyDescent="0.25">
      <c r="A4228" t="s">
        <v>30</v>
      </c>
      <c r="B4228" s="25">
        <v>45447</v>
      </c>
      <c r="C4228" t="s">
        <v>257</v>
      </c>
      <c r="D4228" t="s">
        <v>32</v>
      </c>
      <c r="E4228" t="s">
        <v>27</v>
      </c>
      <c r="F4228" t="s">
        <v>258</v>
      </c>
      <c r="G4228" s="30">
        <v>7.6</v>
      </c>
      <c r="H4228" t="s">
        <v>318</v>
      </c>
      <c r="J4228" t="s">
        <v>15</v>
      </c>
      <c r="K4228" t="s">
        <v>307</v>
      </c>
      <c r="L4228" s="26">
        <v>5010900</v>
      </c>
      <c r="M4228">
        <v>74</v>
      </c>
    </row>
    <row r="4229" spans="1:13" x14ac:dyDescent="0.25">
      <c r="A4229" t="s">
        <v>217</v>
      </c>
      <c r="B4229" s="25">
        <v>45595</v>
      </c>
      <c r="C4229" t="s">
        <v>257</v>
      </c>
      <c r="D4229" t="s">
        <v>32</v>
      </c>
      <c r="E4229" t="s">
        <v>27</v>
      </c>
      <c r="G4229" s="30">
        <v>7.6</v>
      </c>
      <c r="H4229" t="s">
        <v>318</v>
      </c>
      <c r="J4229" t="s">
        <v>15</v>
      </c>
      <c r="K4229" t="s">
        <v>307</v>
      </c>
      <c r="L4229" s="26">
        <v>4250</v>
      </c>
      <c r="M4229">
        <v>1</v>
      </c>
    </row>
    <row r="4230" spans="1:13" x14ac:dyDescent="0.25">
      <c r="A4230" t="s">
        <v>77</v>
      </c>
      <c r="B4230" s="25">
        <v>45267</v>
      </c>
      <c r="C4230" t="s">
        <v>257</v>
      </c>
      <c r="D4230" t="s">
        <v>32</v>
      </c>
      <c r="E4230" t="s">
        <v>27</v>
      </c>
      <c r="G4230" s="30">
        <v>7.6</v>
      </c>
      <c r="H4230" t="s">
        <v>318</v>
      </c>
      <c r="J4230" t="s">
        <v>15</v>
      </c>
      <c r="K4230" t="s">
        <v>307</v>
      </c>
      <c r="L4230" s="26">
        <v>2800</v>
      </c>
      <c r="M4230">
        <v>1</v>
      </c>
    </row>
    <row r="4231" spans="1:13" x14ac:dyDescent="0.25">
      <c r="A4231" t="s">
        <v>83</v>
      </c>
      <c r="B4231" s="25">
        <v>45252</v>
      </c>
      <c r="C4231" t="s">
        <v>257</v>
      </c>
      <c r="D4231" t="s">
        <v>32</v>
      </c>
      <c r="E4231" t="s">
        <v>27</v>
      </c>
      <c r="F4231" t="s">
        <v>258</v>
      </c>
      <c r="G4231" s="30">
        <v>7.6</v>
      </c>
      <c r="H4231" t="s">
        <v>318</v>
      </c>
      <c r="J4231" t="s">
        <v>15</v>
      </c>
      <c r="K4231" t="s">
        <v>307</v>
      </c>
      <c r="L4231" s="26">
        <v>10705200</v>
      </c>
      <c r="M4231">
        <v>52</v>
      </c>
    </row>
    <row r="4232" spans="1:13" x14ac:dyDescent="0.25">
      <c r="A4232" t="s">
        <v>57</v>
      </c>
      <c r="B4232" s="25">
        <v>45394</v>
      </c>
      <c r="C4232" t="s">
        <v>257</v>
      </c>
      <c r="D4232" t="s">
        <v>32</v>
      </c>
      <c r="E4232" t="s">
        <v>27</v>
      </c>
      <c r="G4232" s="30">
        <v>7.6</v>
      </c>
      <c r="H4232" t="s">
        <v>318</v>
      </c>
      <c r="J4232" t="s">
        <v>15</v>
      </c>
      <c r="K4232" t="s">
        <v>307</v>
      </c>
      <c r="L4232" s="26">
        <v>740250</v>
      </c>
      <c r="M4232">
        <v>20</v>
      </c>
    </row>
    <row r="4233" spans="1:13" x14ac:dyDescent="0.25">
      <c r="A4233" t="s">
        <v>175</v>
      </c>
      <c r="B4233" s="25">
        <v>45503</v>
      </c>
      <c r="C4233" t="s">
        <v>257</v>
      </c>
      <c r="D4233" t="s">
        <v>32</v>
      </c>
      <c r="E4233" t="s">
        <v>27</v>
      </c>
      <c r="F4233" t="s">
        <v>258</v>
      </c>
      <c r="G4233" s="30">
        <v>7.6</v>
      </c>
      <c r="H4233" t="s">
        <v>318</v>
      </c>
      <c r="J4233" t="s">
        <v>15</v>
      </c>
      <c r="K4233" t="s">
        <v>307</v>
      </c>
      <c r="L4233" s="26">
        <v>970</v>
      </c>
      <c r="M4233">
        <v>1</v>
      </c>
    </row>
    <row r="4234" spans="1:13" x14ac:dyDescent="0.25">
      <c r="A4234" t="s">
        <v>63</v>
      </c>
      <c r="B4234" s="25">
        <v>45344</v>
      </c>
      <c r="C4234" t="s">
        <v>257</v>
      </c>
      <c r="D4234" t="s">
        <v>32</v>
      </c>
      <c r="E4234" t="s">
        <v>27</v>
      </c>
      <c r="F4234" t="s">
        <v>258</v>
      </c>
      <c r="G4234" s="30">
        <v>7.6</v>
      </c>
      <c r="H4234" t="s">
        <v>318</v>
      </c>
      <c r="J4234" t="s">
        <v>15</v>
      </c>
      <c r="K4234" t="s">
        <v>307</v>
      </c>
      <c r="L4234" s="26">
        <v>8151950</v>
      </c>
      <c r="M4234">
        <v>16</v>
      </c>
    </row>
    <row r="4235" spans="1:13" x14ac:dyDescent="0.25">
      <c r="A4235" t="s">
        <v>72</v>
      </c>
      <c r="B4235" s="25">
        <v>45288</v>
      </c>
      <c r="C4235" t="s">
        <v>257</v>
      </c>
      <c r="D4235" t="s">
        <v>32</v>
      </c>
      <c r="E4235" t="s">
        <v>27</v>
      </c>
      <c r="F4235" t="s">
        <v>258</v>
      </c>
      <c r="G4235" s="30">
        <v>7.6</v>
      </c>
      <c r="H4235" t="s">
        <v>318</v>
      </c>
      <c r="J4235" t="s">
        <v>15</v>
      </c>
      <c r="K4235" t="s">
        <v>307</v>
      </c>
      <c r="L4235" s="26">
        <v>19750</v>
      </c>
      <c r="M4235">
        <v>1</v>
      </c>
    </row>
    <row r="4236" spans="1:13" x14ac:dyDescent="0.25">
      <c r="A4236" t="s">
        <v>66</v>
      </c>
      <c r="B4236" s="25">
        <v>45335</v>
      </c>
      <c r="C4236" t="s">
        <v>257</v>
      </c>
      <c r="D4236" t="s">
        <v>32</v>
      </c>
      <c r="E4236" t="s">
        <v>27</v>
      </c>
      <c r="F4236" t="s">
        <v>258</v>
      </c>
      <c r="G4236" s="30">
        <v>7.6</v>
      </c>
      <c r="H4236" t="s">
        <v>318</v>
      </c>
      <c r="J4236" t="s">
        <v>15</v>
      </c>
      <c r="K4236" t="s">
        <v>307</v>
      </c>
      <c r="L4236" s="26">
        <v>4729500</v>
      </c>
      <c r="M4236">
        <v>94</v>
      </c>
    </row>
    <row r="4237" spans="1:13" x14ac:dyDescent="0.25">
      <c r="A4237" t="s">
        <v>69</v>
      </c>
      <c r="B4237" s="25">
        <v>45328</v>
      </c>
      <c r="C4237" t="s">
        <v>257</v>
      </c>
      <c r="D4237" t="s">
        <v>32</v>
      </c>
      <c r="E4237" t="s">
        <v>27</v>
      </c>
      <c r="F4237" t="s">
        <v>258</v>
      </c>
      <c r="G4237" s="30">
        <v>7.6</v>
      </c>
      <c r="H4237" t="s">
        <v>318</v>
      </c>
      <c r="J4237" t="s">
        <v>15</v>
      </c>
      <c r="K4237" t="s">
        <v>307</v>
      </c>
      <c r="L4237" s="26">
        <v>911600</v>
      </c>
      <c r="M4237">
        <v>18</v>
      </c>
    </row>
    <row r="4238" spans="1:13" x14ac:dyDescent="0.25">
      <c r="A4238" t="s">
        <v>69</v>
      </c>
      <c r="B4238" s="25">
        <v>45328</v>
      </c>
      <c r="C4238" t="s">
        <v>257</v>
      </c>
      <c r="D4238" t="s">
        <v>32</v>
      </c>
      <c r="E4238" t="s">
        <v>27</v>
      </c>
      <c r="G4238" s="30">
        <v>7.6</v>
      </c>
      <c r="H4238" t="s">
        <v>318</v>
      </c>
      <c r="J4238" t="s">
        <v>15</v>
      </c>
      <c r="K4238" t="s">
        <v>307</v>
      </c>
      <c r="L4238" s="26">
        <v>229490</v>
      </c>
      <c r="M4238">
        <v>26</v>
      </c>
    </row>
    <row r="4239" spans="1:13" x14ac:dyDescent="0.25">
      <c r="A4239" t="s">
        <v>74</v>
      </c>
      <c r="B4239" s="25">
        <v>45275</v>
      </c>
      <c r="C4239" t="s">
        <v>257</v>
      </c>
      <c r="D4239" t="s">
        <v>32</v>
      </c>
      <c r="E4239" t="s">
        <v>27</v>
      </c>
      <c r="G4239" s="30">
        <v>7.6</v>
      </c>
      <c r="H4239" t="s">
        <v>318</v>
      </c>
      <c r="J4239" t="s">
        <v>15</v>
      </c>
      <c r="K4239" t="s">
        <v>307</v>
      </c>
      <c r="L4239" s="26">
        <v>3340750</v>
      </c>
      <c r="M4239">
        <v>40</v>
      </c>
    </row>
    <row r="4240" spans="1:13" x14ac:dyDescent="0.25">
      <c r="A4240" t="s">
        <v>80</v>
      </c>
      <c r="B4240" s="25">
        <v>45260</v>
      </c>
      <c r="C4240" t="s">
        <v>257</v>
      </c>
      <c r="D4240" t="s">
        <v>32</v>
      </c>
      <c r="E4240" t="s">
        <v>27</v>
      </c>
      <c r="G4240" s="30">
        <v>7.6</v>
      </c>
      <c r="H4240" t="s">
        <v>318</v>
      </c>
      <c r="J4240" t="s">
        <v>15</v>
      </c>
      <c r="K4240" t="s">
        <v>307</v>
      </c>
      <c r="L4240" s="26">
        <v>378000</v>
      </c>
      <c r="M4240">
        <v>5</v>
      </c>
    </row>
    <row r="4241" spans="1:13" x14ac:dyDescent="0.25">
      <c r="A4241" t="s">
        <v>63</v>
      </c>
      <c r="B4241" s="25">
        <v>45344</v>
      </c>
      <c r="C4241" t="s">
        <v>257</v>
      </c>
      <c r="D4241" t="s">
        <v>32</v>
      </c>
      <c r="E4241" t="s">
        <v>27</v>
      </c>
      <c r="G4241" s="30">
        <v>7.6</v>
      </c>
      <c r="H4241" t="s">
        <v>318</v>
      </c>
      <c r="J4241" t="s">
        <v>15</v>
      </c>
      <c r="K4241" t="s">
        <v>307</v>
      </c>
      <c r="L4241" s="26">
        <v>361950</v>
      </c>
      <c r="M4241">
        <v>3</v>
      </c>
    </row>
    <row r="4242" spans="1:13" x14ac:dyDescent="0.25">
      <c r="A4242" t="s">
        <v>209</v>
      </c>
      <c r="B4242" s="25">
        <v>45572</v>
      </c>
      <c r="C4242" t="s">
        <v>257</v>
      </c>
      <c r="D4242" t="s">
        <v>32</v>
      </c>
      <c r="E4242" t="s">
        <v>27</v>
      </c>
      <c r="G4242" s="30">
        <v>7.6</v>
      </c>
      <c r="H4242" t="s">
        <v>318</v>
      </c>
      <c r="J4242" t="s">
        <v>15</v>
      </c>
      <c r="K4242" t="s">
        <v>307</v>
      </c>
      <c r="L4242" s="26">
        <v>20000</v>
      </c>
      <c r="M4242">
        <v>2</v>
      </c>
    </row>
    <row r="4243" spans="1:13" x14ac:dyDescent="0.25">
      <c r="A4243" t="s">
        <v>172</v>
      </c>
      <c r="B4243" s="25">
        <v>45485</v>
      </c>
      <c r="C4243" t="s">
        <v>257</v>
      </c>
      <c r="D4243" t="s">
        <v>32</v>
      </c>
      <c r="E4243" t="s">
        <v>27</v>
      </c>
      <c r="G4243" s="30">
        <v>7.6</v>
      </c>
      <c r="H4243" t="s">
        <v>318</v>
      </c>
      <c r="J4243" t="s">
        <v>15</v>
      </c>
      <c r="K4243" t="s">
        <v>307</v>
      </c>
      <c r="L4243" s="26">
        <v>341600</v>
      </c>
      <c r="M4243">
        <v>21</v>
      </c>
    </row>
    <row r="4244" spans="1:13" x14ac:dyDescent="0.25">
      <c r="A4244" t="s">
        <v>164</v>
      </c>
      <c r="B4244" s="25">
        <v>45478</v>
      </c>
      <c r="C4244" t="s">
        <v>257</v>
      </c>
      <c r="D4244" t="s">
        <v>32</v>
      </c>
      <c r="E4244" t="s">
        <v>27</v>
      </c>
      <c r="G4244" s="30">
        <v>7.6</v>
      </c>
      <c r="H4244" t="s">
        <v>318</v>
      </c>
      <c r="J4244" t="s">
        <v>15</v>
      </c>
      <c r="K4244" t="s">
        <v>307</v>
      </c>
      <c r="L4244" s="26">
        <v>601400</v>
      </c>
      <c r="M4244">
        <v>111</v>
      </c>
    </row>
    <row r="4245" spans="1:13" x14ac:dyDescent="0.25">
      <c r="A4245" t="s">
        <v>54</v>
      </c>
      <c r="B4245" s="25">
        <v>45401</v>
      </c>
      <c r="C4245" t="s">
        <v>257</v>
      </c>
      <c r="D4245" t="s">
        <v>32</v>
      </c>
      <c r="E4245" t="s">
        <v>27</v>
      </c>
      <c r="G4245" s="30">
        <v>7.6</v>
      </c>
      <c r="H4245" t="s">
        <v>318</v>
      </c>
      <c r="J4245" t="s">
        <v>15</v>
      </c>
      <c r="K4245" t="s">
        <v>307</v>
      </c>
      <c r="L4245" s="26">
        <v>663225</v>
      </c>
      <c r="M4245">
        <v>23</v>
      </c>
    </row>
    <row r="4246" spans="1:13" x14ac:dyDescent="0.25">
      <c r="A4246" t="s">
        <v>86</v>
      </c>
      <c r="B4246" s="25">
        <v>45251</v>
      </c>
      <c r="C4246" t="s">
        <v>257</v>
      </c>
      <c r="D4246" t="s">
        <v>32</v>
      </c>
      <c r="E4246" t="s">
        <v>27</v>
      </c>
      <c r="G4246" s="30">
        <v>7.6</v>
      </c>
      <c r="H4246" t="s">
        <v>318</v>
      </c>
      <c r="J4246" t="s">
        <v>15</v>
      </c>
      <c r="K4246" t="s">
        <v>307</v>
      </c>
      <c r="L4246" s="26">
        <v>97750</v>
      </c>
      <c r="M4246">
        <v>6</v>
      </c>
    </row>
    <row r="4247" spans="1:13" x14ac:dyDescent="0.25">
      <c r="A4247" t="s">
        <v>89</v>
      </c>
      <c r="B4247" s="25">
        <v>45232</v>
      </c>
      <c r="C4247" t="s">
        <v>257</v>
      </c>
      <c r="D4247" t="s">
        <v>32</v>
      </c>
      <c r="E4247" t="s">
        <v>27</v>
      </c>
      <c r="F4247" t="s">
        <v>258</v>
      </c>
      <c r="G4247" s="30">
        <v>7.6</v>
      </c>
      <c r="H4247" t="s">
        <v>318</v>
      </c>
      <c r="J4247" t="s">
        <v>15</v>
      </c>
      <c r="K4247" t="s">
        <v>307</v>
      </c>
      <c r="L4247" s="26">
        <v>2559600</v>
      </c>
      <c r="M4247">
        <v>26</v>
      </c>
    </row>
    <row r="4248" spans="1:13" x14ac:dyDescent="0.25">
      <c r="A4248" t="s">
        <v>57</v>
      </c>
      <c r="B4248" s="25">
        <v>45394</v>
      </c>
      <c r="C4248" t="s">
        <v>257</v>
      </c>
      <c r="D4248" t="s">
        <v>32</v>
      </c>
      <c r="E4248" t="s">
        <v>27</v>
      </c>
      <c r="F4248" t="s">
        <v>258</v>
      </c>
      <c r="G4248" s="30">
        <v>7.6</v>
      </c>
      <c r="H4248" t="s">
        <v>318</v>
      </c>
      <c r="J4248" t="s">
        <v>15</v>
      </c>
      <c r="K4248" t="s">
        <v>307</v>
      </c>
      <c r="L4248" s="26">
        <v>9411750</v>
      </c>
      <c r="M4248">
        <v>42</v>
      </c>
    </row>
    <row r="4249" spans="1:13" x14ac:dyDescent="0.25">
      <c r="A4249" t="s">
        <v>60</v>
      </c>
      <c r="B4249" s="25">
        <v>45380</v>
      </c>
      <c r="C4249" t="s">
        <v>257</v>
      </c>
      <c r="D4249" t="s">
        <v>32</v>
      </c>
      <c r="E4249" t="s">
        <v>27</v>
      </c>
      <c r="F4249" t="s">
        <v>258</v>
      </c>
      <c r="G4249" s="30">
        <v>7.6</v>
      </c>
      <c r="H4249" t="s">
        <v>318</v>
      </c>
      <c r="J4249" t="s">
        <v>15</v>
      </c>
      <c r="K4249" t="s">
        <v>307</v>
      </c>
      <c r="L4249" s="26">
        <v>5984125</v>
      </c>
      <c r="M4249">
        <v>97</v>
      </c>
    </row>
    <row r="4250" spans="1:13" x14ac:dyDescent="0.25">
      <c r="A4250" t="s">
        <v>209</v>
      </c>
      <c r="B4250" s="25">
        <v>45572</v>
      </c>
      <c r="C4250" t="s">
        <v>257</v>
      </c>
      <c r="D4250" t="s">
        <v>32</v>
      </c>
      <c r="E4250" t="s">
        <v>27</v>
      </c>
      <c r="F4250" t="s">
        <v>258</v>
      </c>
      <c r="G4250" s="30">
        <v>7.6</v>
      </c>
      <c r="H4250" t="s">
        <v>318</v>
      </c>
      <c r="J4250" t="s">
        <v>15</v>
      </c>
      <c r="K4250" t="s">
        <v>307</v>
      </c>
      <c r="L4250" s="26">
        <v>10000</v>
      </c>
      <c r="M4250">
        <v>1</v>
      </c>
    </row>
    <row r="4251" spans="1:13" x14ac:dyDescent="0.25">
      <c r="A4251" t="s">
        <v>101</v>
      </c>
      <c r="B4251" s="25">
        <v>45079</v>
      </c>
      <c r="C4251" t="s">
        <v>257</v>
      </c>
      <c r="D4251" t="s">
        <v>32</v>
      </c>
      <c r="E4251" t="s">
        <v>27</v>
      </c>
      <c r="F4251" t="s">
        <v>258</v>
      </c>
      <c r="G4251" s="30">
        <v>7.6</v>
      </c>
      <c r="H4251" t="s">
        <v>318</v>
      </c>
      <c r="J4251" t="s">
        <v>15</v>
      </c>
      <c r="K4251" t="s">
        <v>307</v>
      </c>
      <c r="L4251" s="26">
        <v>15297153.75</v>
      </c>
      <c r="M4251">
        <v>3</v>
      </c>
    </row>
    <row r="4252" spans="1:13" x14ac:dyDescent="0.25">
      <c r="A4252" t="s">
        <v>89</v>
      </c>
      <c r="B4252" s="25">
        <v>45232</v>
      </c>
      <c r="C4252" t="s">
        <v>257</v>
      </c>
      <c r="D4252" t="s">
        <v>32</v>
      </c>
      <c r="E4252" t="s">
        <v>27</v>
      </c>
      <c r="G4252" s="30">
        <v>7.6</v>
      </c>
      <c r="H4252" t="s">
        <v>318</v>
      </c>
      <c r="J4252" t="s">
        <v>15</v>
      </c>
      <c r="K4252" t="s">
        <v>307</v>
      </c>
      <c r="L4252" s="26">
        <v>591975</v>
      </c>
      <c r="M4252">
        <v>30</v>
      </c>
    </row>
    <row r="4253" spans="1:13" x14ac:dyDescent="0.25">
      <c r="A4253" t="s">
        <v>92</v>
      </c>
      <c r="B4253" s="25">
        <v>45198</v>
      </c>
      <c r="C4253" t="s">
        <v>257</v>
      </c>
      <c r="D4253" t="s">
        <v>32</v>
      </c>
      <c r="E4253" t="s">
        <v>27</v>
      </c>
      <c r="G4253" s="30">
        <v>7.6</v>
      </c>
      <c r="H4253" t="s">
        <v>318</v>
      </c>
      <c r="J4253" t="s">
        <v>15</v>
      </c>
      <c r="K4253" t="s">
        <v>307</v>
      </c>
      <c r="L4253" s="26">
        <v>57376.800000000003</v>
      </c>
      <c r="M4253">
        <v>3</v>
      </c>
    </row>
    <row r="4254" spans="1:13" x14ac:dyDescent="0.25">
      <c r="A4254" t="s">
        <v>211</v>
      </c>
      <c r="B4254" s="25">
        <v>45582</v>
      </c>
      <c r="C4254" t="s">
        <v>257</v>
      </c>
      <c r="D4254" t="s">
        <v>32</v>
      </c>
      <c r="E4254" t="s">
        <v>27</v>
      </c>
      <c r="F4254" t="s">
        <v>258</v>
      </c>
      <c r="G4254" s="30">
        <v>7.6</v>
      </c>
      <c r="H4254" t="s">
        <v>318</v>
      </c>
      <c r="J4254" t="s">
        <v>15</v>
      </c>
      <c r="K4254" t="s">
        <v>307</v>
      </c>
      <c r="L4254" s="26">
        <v>13448400</v>
      </c>
      <c r="M4254">
        <v>60</v>
      </c>
    </row>
    <row r="4255" spans="1:13" x14ac:dyDescent="0.25">
      <c r="A4255" t="s">
        <v>211</v>
      </c>
      <c r="B4255" s="25">
        <v>45582</v>
      </c>
      <c r="C4255" t="s">
        <v>257</v>
      </c>
      <c r="D4255" t="s">
        <v>32</v>
      </c>
      <c r="E4255" t="s">
        <v>27</v>
      </c>
      <c r="G4255" s="30">
        <v>7.6</v>
      </c>
      <c r="H4255" t="s">
        <v>318</v>
      </c>
      <c r="J4255" t="s">
        <v>15</v>
      </c>
      <c r="K4255" t="s">
        <v>307</v>
      </c>
      <c r="L4255" s="26">
        <v>246400</v>
      </c>
      <c r="M4255">
        <v>44</v>
      </c>
    </row>
    <row r="4256" spans="1:13" x14ac:dyDescent="0.25">
      <c r="A4256" t="s">
        <v>164</v>
      </c>
      <c r="B4256" s="25">
        <v>45478</v>
      </c>
      <c r="C4256" t="s">
        <v>257</v>
      </c>
      <c r="D4256" t="s">
        <v>32</v>
      </c>
      <c r="E4256" t="s">
        <v>27</v>
      </c>
      <c r="F4256" t="s">
        <v>258</v>
      </c>
      <c r="G4256" s="30">
        <v>7.7</v>
      </c>
      <c r="H4256" t="s">
        <v>318</v>
      </c>
      <c r="I4256">
        <v>7.7</v>
      </c>
      <c r="J4256" t="s">
        <v>228</v>
      </c>
      <c r="K4256" t="s">
        <v>314</v>
      </c>
      <c r="L4256" s="26">
        <v>2463600</v>
      </c>
      <c r="M4256">
        <v>1</v>
      </c>
    </row>
    <row r="4257" spans="1:13" x14ac:dyDescent="0.25">
      <c r="A4257" t="s">
        <v>172</v>
      </c>
      <c r="B4257" s="25">
        <v>45485</v>
      </c>
      <c r="C4257" t="s">
        <v>257</v>
      </c>
      <c r="D4257" t="s">
        <v>32</v>
      </c>
      <c r="E4257" t="s">
        <v>27</v>
      </c>
      <c r="F4257" t="s">
        <v>258</v>
      </c>
      <c r="G4257" s="30">
        <v>7.7</v>
      </c>
      <c r="H4257" t="s">
        <v>318</v>
      </c>
      <c r="I4257">
        <v>7.7</v>
      </c>
      <c r="J4257" t="s">
        <v>228</v>
      </c>
      <c r="K4257" t="s">
        <v>314</v>
      </c>
      <c r="L4257" s="26">
        <v>2234400</v>
      </c>
      <c r="M4257">
        <v>1</v>
      </c>
    </row>
    <row r="4258" spans="1:13" x14ac:dyDescent="0.25">
      <c r="A4258" t="s">
        <v>66</v>
      </c>
      <c r="B4258" s="25">
        <v>45335</v>
      </c>
      <c r="C4258" t="s">
        <v>257</v>
      </c>
      <c r="D4258" t="s">
        <v>32</v>
      </c>
      <c r="E4258" t="s">
        <v>27</v>
      </c>
      <c r="F4258" t="s">
        <v>258</v>
      </c>
      <c r="G4258" s="30">
        <v>7.7</v>
      </c>
      <c r="H4258" t="s">
        <v>318</v>
      </c>
      <c r="I4258">
        <v>7.7</v>
      </c>
      <c r="J4258" t="s">
        <v>228</v>
      </c>
      <c r="K4258" t="s">
        <v>310</v>
      </c>
      <c r="L4258" s="26">
        <v>81000</v>
      </c>
      <c r="M4258">
        <v>1</v>
      </c>
    </row>
    <row r="4259" spans="1:13" x14ac:dyDescent="0.25">
      <c r="A4259" t="s">
        <v>69</v>
      </c>
      <c r="B4259" s="25">
        <v>45328</v>
      </c>
      <c r="C4259" t="s">
        <v>257</v>
      </c>
      <c r="D4259" t="s">
        <v>32</v>
      </c>
      <c r="E4259" t="s">
        <v>27</v>
      </c>
      <c r="G4259" s="30">
        <v>7.7</v>
      </c>
      <c r="H4259" t="s">
        <v>318</v>
      </c>
      <c r="J4259" t="s">
        <v>15</v>
      </c>
      <c r="K4259" t="s">
        <v>307</v>
      </c>
      <c r="L4259" s="26">
        <v>473555</v>
      </c>
      <c r="M4259">
        <v>26</v>
      </c>
    </row>
    <row r="4260" spans="1:13" x14ac:dyDescent="0.25">
      <c r="A4260" t="s">
        <v>86</v>
      </c>
      <c r="B4260" s="25">
        <v>45251</v>
      </c>
      <c r="C4260" t="s">
        <v>257</v>
      </c>
      <c r="D4260" t="s">
        <v>32</v>
      </c>
      <c r="E4260" t="s">
        <v>27</v>
      </c>
      <c r="F4260" t="s">
        <v>258</v>
      </c>
      <c r="G4260" s="30">
        <v>7.7</v>
      </c>
      <c r="H4260" t="s">
        <v>318</v>
      </c>
      <c r="J4260" t="s">
        <v>15</v>
      </c>
      <c r="K4260" t="s">
        <v>307</v>
      </c>
      <c r="L4260" s="26">
        <v>1786000</v>
      </c>
      <c r="M4260">
        <v>10</v>
      </c>
    </row>
    <row r="4261" spans="1:13" x14ac:dyDescent="0.25">
      <c r="A4261" t="s">
        <v>217</v>
      </c>
      <c r="B4261" s="25">
        <v>45595</v>
      </c>
      <c r="C4261" t="s">
        <v>257</v>
      </c>
      <c r="D4261" t="s">
        <v>32</v>
      </c>
      <c r="E4261" t="s">
        <v>27</v>
      </c>
      <c r="F4261" t="s">
        <v>258</v>
      </c>
      <c r="G4261" s="30">
        <v>7.7</v>
      </c>
      <c r="H4261" t="s">
        <v>318</v>
      </c>
      <c r="J4261" t="s">
        <v>15</v>
      </c>
      <c r="K4261" t="s">
        <v>307</v>
      </c>
      <c r="L4261" s="26">
        <v>5950</v>
      </c>
      <c r="M4261">
        <v>2</v>
      </c>
    </row>
    <row r="4262" spans="1:13" x14ac:dyDescent="0.25">
      <c r="A4262" t="s">
        <v>54</v>
      </c>
      <c r="B4262" s="25">
        <v>45212</v>
      </c>
      <c r="C4262" t="s">
        <v>257</v>
      </c>
      <c r="D4262" t="s">
        <v>32</v>
      </c>
      <c r="E4262" t="s">
        <v>27</v>
      </c>
      <c r="G4262" s="30">
        <v>7.7</v>
      </c>
      <c r="H4262" t="s">
        <v>318</v>
      </c>
      <c r="J4262" t="s">
        <v>15</v>
      </c>
      <c r="K4262" t="s">
        <v>307</v>
      </c>
      <c r="L4262" s="26">
        <v>785547</v>
      </c>
      <c r="M4262">
        <v>66</v>
      </c>
    </row>
    <row r="4263" spans="1:13" x14ac:dyDescent="0.25">
      <c r="A4263" t="s">
        <v>74</v>
      </c>
      <c r="B4263" s="25">
        <v>45275</v>
      </c>
      <c r="C4263" t="s">
        <v>257</v>
      </c>
      <c r="D4263" t="s">
        <v>32</v>
      </c>
      <c r="E4263" t="s">
        <v>27</v>
      </c>
      <c r="F4263" t="s">
        <v>258</v>
      </c>
      <c r="G4263" s="30">
        <v>7.7</v>
      </c>
      <c r="H4263" t="s">
        <v>318</v>
      </c>
      <c r="J4263" t="s">
        <v>15</v>
      </c>
      <c r="K4263" t="s">
        <v>307</v>
      </c>
      <c r="L4263" s="26">
        <v>6390550</v>
      </c>
      <c r="M4263">
        <v>76</v>
      </c>
    </row>
    <row r="4264" spans="1:13" x14ac:dyDescent="0.25">
      <c r="A4264" t="s">
        <v>164</v>
      </c>
      <c r="B4264" s="25">
        <v>45478</v>
      </c>
      <c r="C4264" t="s">
        <v>257</v>
      </c>
      <c r="D4264" t="s">
        <v>32</v>
      </c>
      <c r="E4264" t="s">
        <v>27</v>
      </c>
      <c r="F4264" t="s">
        <v>258</v>
      </c>
      <c r="G4264" s="30">
        <v>7.7</v>
      </c>
      <c r="H4264" t="s">
        <v>318</v>
      </c>
      <c r="J4264" t="s">
        <v>15</v>
      </c>
      <c r="K4264" t="s">
        <v>307</v>
      </c>
      <c r="L4264" s="26">
        <v>2861400</v>
      </c>
      <c r="M4264">
        <v>80</v>
      </c>
    </row>
    <row r="4265" spans="1:13" x14ac:dyDescent="0.25">
      <c r="A4265" t="s">
        <v>69</v>
      </c>
      <c r="B4265" s="25">
        <v>45328</v>
      </c>
      <c r="C4265" t="s">
        <v>257</v>
      </c>
      <c r="D4265" t="s">
        <v>32</v>
      </c>
      <c r="E4265" t="s">
        <v>27</v>
      </c>
      <c r="F4265" t="s">
        <v>258</v>
      </c>
      <c r="G4265" s="30">
        <v>7.7</v>
      </c>
      <c r="H4265" t="s">
        <v>318</v>
      </c>
      <c r="J4265" t="s">
        <v>15</v>
      </c>
      <c r="K4265" t="s">
        <v>307</v>
      </c>
      <c r="L4265" s="26">
        <v>6705560</v>
      </c>
      <c r="M4265">
        <v>28</v>
      </c>
    </row>
    <row r="4266" spans="1:13" x14ac:dyDescent="0.25">
      <c r="A4266" t="s">
        <v>209</v>
      </c>
      <c r="B4266" s="25">
        <v>45572</v>
      </c>
      <c r="C4266" t="s">
        <v>257</v>
      </c>
      <c r="D4266" t="s">
        <v>32</v>
      </c>
      <c r="E4266" t="s">
        <v>27</v>
      </c>
      <c r="G4266" s="30">
        <v>7.7</v>
      </c>
      <c r="H4266" t="s">
        <v>318</v>
      </c>
      <c r="J4266" t="s">
        <v>15</v>
      </c>
      <c r="K4266" t="s">
        <v>307</v>
      </c>
      <c r="L4266" s="26">
        <v>20000</v>
      </c>
      <c r="M4266">
        <v>2</v>
      </c>
    </row>
    <row r="4267" spans="1:13" x14ac:dyDescent="0.25">
      <c r="A4267" t="s">
        <v>217</v>
      </c>
      <c r="B4267" s="25">
        <v>45595</v>
      </c>
      <c r="C4267" t="s">
        <v>257</v>
      </c>
      <c r="D4267" t="s">
        <v>32</v>
      </c>
      <c r="E4267" t="s">
        <v>27</v>
      </c>
      <c r="G4267" s="30">
        <v>7.7</v>
      </c>
      <c r="H4267" t="s">
        <v>318</v>
      </c>
      <c r="J4267" t="s">
        <v>15</v>
      </c>
      <c r="K4267" t="s">
        <v>307</v>
      </c>
      <c r="L4267" s="26">
        <v>850</v>
      </c>
      <c r="M4267">
        <v>1</v>
      </c>
    </row>
    <row r="4268" spans="1:13" x14ac:dyDescent="0.25">
      <c r="A4268" t="s">
        <v>80</v>
      </c>
      <c r="B4268" s="25">
        <v>45260</v>
      </c>
      <c r="C4268" t="s">
        <v>257</v>
      </c>
      <c r="D4268" t="s">
        <v>32</v>
      </c>
      <c r="E4268" t="s">
        <v>27</v>
      </c>
      <c r="G4268" s="30">
        <v>7.7</v>
      </c>
      <c r="H4268" t="s">
        <v>318</v>
      </c>
      <c r="J4268" t="s">
        <v>15</v>
      </c>
      <c r="K4268" t="s">
        <v>307</v>
      </c>
      <c r="L4268" s="26">
        <v>185400</v>
      </c>
      <c r="M4268">
        <v>6</v>
      </c>
    </row>
    <row r="4269" spans="1:13" x14ac:dyDescent="0.25">
      <c r="A4269" t="s">
        <v>30</v>
      </c>
      <c r="B4269" s="25">
        <v>45447</v>
      </c>
      <c r="C4269" t="s">
        <v>257</v>
      </c>
      <c r="D4269" t="s">
        <v>32</v>
      </c>
      <c r="E4269" t="s">
        <v>27</v>
      </c>
      <c r="G4269" s="30">
        <v>7.7</v>
      </c>
      <c r="H4269" t="s">
        <v>318</v>
      </c>
      <c r="J4269" t="s">
        <v>15</v>
      </c>
      <c r="K4269" t="s">
        <v>307</v>
      </c>
      <c r="L4269" s="26">
        <v>148800</v>
      </c>
      <c r="M4269">
        <v>16</v>
      </c>
    </row>
    <row r="4270" spans="1:13" x14ac:dyDescent="0.25">
      <c r="A4270" t="s">
        <v>50</v>
      </c>
      <c r="B4270" s="25">
        <v>45408</v>
      </c>
      <c r="C4270" t="s">
        <v>257</v>
      </c>
      <c r="D4270" t="s">
        <v>32</v>
      </c>
      <c r="E4270" t="s">
        <v>27</v>
      </c>
      <c r="G4270" s="30">
        <v>7.7</v>
      </c>
      <c r="H4270" t="s">
        <v>318</v>
      </c>
      <c r="J4270" t="s">
        <v>15</v>
      </c>
      <c r="K4270" t="s">
        <v>307</v>
      </c>
      <c r="L4270" s="26">
        <v>280000</v>
      </c>
      <c r="M4270">
        <v>58</v>
      </c>
    </row>
    <row r="4271" spans="1:13" x14ac:dyDescent="0.25">
      <c r="A4271" t="s">
        <v>54</v>
      </c>
      <c r="B4271" s="25">
        <v>45212</v>
      </c>
      <c r="C4271" t="s">
        <v>257</v>
      </c>
      <c r="D4271" t="s">
        <v>32</v>
      </c>
      <c r="E4271" t="s">
        <v>27</v>
      </c>
      <c r="F4271" t="s">
        <v>258</v>
      </c>
      <c r="G4271" s="30">
        <v>7.7</v>
      </c>
      <c r="H4271" t="s">
        <v>318</v>
      </c>
      <c r="J4271" t="s">
        <v>15</v>
      </c>
      <c r="K4271" t="s">
        <v>307</v>
      </c>
      <c r="L4271" s="26">
        <v>3867795</v>
      </c>
      <c r="M4271">
        <v>104</v>
      </c>
    </row>
    <row r="4272" spans="1:13" x14ac:dyDescent="0.25">
      <c r="A4272" t="s">
        <v>92</v>
      </c>
      <c r="B4272" s="25">
        <v>45198</v>
      </c>
      <c r="C4272" t="s">
        <v>257</v>
      </c>
      <c r="D4272" t="s">
        <v>32</v>
      </c>
      <c r="E4272" t="s">
        <v>27</v>
      </c>
      <c r="F4272" t="s">
        <v>258</v>
      </c>
      <c r="G4272" s="30">
        <v>7.7</v>
      </c>
      <c r="H4272" t="s">
        <v>318</v>
      </c>
      <c r="J4272" t="s">
        <v>15</v>
      </c>
      <c r="K4272" t="s">
        <v>307</v>
      </c>
      <c r="L4272" s="26">
        <v>13430584.800000001</v>
      </c>
      <c r="M4272">
        <v>24</v>
      </c>
    </row>
    <row r="4273" spans="1:13" x14ac:dyDescent="0.25">
      <c r="A4273" t="s">
        <v>80</v>
      </c>
      <c r="B4273" s="25">
        <v>45260</v>
      </c>
      <c r="C4273" t="s">
        <v>257</v>
      </c>
      <c r="D4273" t="s">
        <v>32</v>
      </c>
      <c r="E4273" t="s">
        <v>27</v>
      </c>
      <c r="F4273" t="s">
        <v>258</v>
      </c>
      <c r="G4273" s="30">
        <v>7.7</v>
      </c>
      <c r="H4273" t="s">
        <v>318</v>
      </c>
      <c r="J4273" t="s">
        <v>15</v>
      </c>
      <c r="K4273" t="s">
        <v>307</v>
      </c>
      <c r="L4273" s="26">
        <v>3290400</v>
      </c>
      <c r="M4273">
        <v>10</v>
      </c>
    </row>
    <row r="4274" spans="1:13" x14ac:dyDescent="0.25">
      <c r="A4274" t="s">
        <v>72</v>
      </c>
      <c r="B4274" s="25">
        <v>45288</v>
      </c>
      <c r="C4274" t="s">
        <v>257</v>
      </c>
      <c r="D4274" t="s">
        <v>32</v>
      </c>
      <c r="E4274" t="s">
        <v>27</v>
      </c>
      <c r="F4274" t="s">
        <v>258</v>
      </c>
      <c r="G4274" s="30">
        <v>7.7</v>
      </c>
      <c r="H4274" t="s">
        <v>318</v>
      </c>
      <c r="J4274" t="s">
        <v>15</v>
      </c>
      <c r="K4274" t="s">
        <v>307</v>
      </c>
      <c r="L4274" s="26">
        <v>88250</v>
      </c>
      <c r="M4274">
        <v>2</v>
      </c>
    </row>
    <row r="4275" spans="1:13" x14ac:dyDescent="0.25">
      <c r="A4275" t="s">
        <v>66</v>
      </c>
      <c r="B4275" s="25">
        <v>45335</v>
      </c>
      <c r="C4275" t="s">
        <v>257</v>
      </c>
      <c r="D4275" t="s">
        <v>32</v>
      </c>
      <c r="E4275" t="s">
        <v>27</v>
      </c>
      <c r="G4275" s="30">
        <v>7.7</v>
      </c>
      <c r="H4275" t="s">
        <v>318</v>
      </c>
      <c r="J4275" t="s">
        <v>15</v>
      </c>
      <c r="K4275" t="s">
        <v>307</v>
      </c>
      <c r="L4275" s="26">
        <v>1138500</v>
      </c>
      <c r="M4275">
        <v>59</v>
      </c>
    </row>
    <row r="4276" spans="1:13" x14ac:dyDescent="0.25">
      <c r="A4276" t="s">
        <v>169</v>
      </c>
      <c r="B4276" s="25">
        <v>45490</v>
      </c>
      <c r="C4276" t="s">
        <v>257</v>
      </c>
      <c r="D4276" t="s">
        <v>32</v>
      </c>
      <c r="E4276" t="s">
        <v>27</v>
      </c>
      <c r="F4276" t="s">
        <v>258</v>
      </c>
      <c r="G4276" s="30">
        <v>7.7</v>
      </c>
      <c r="H4276" t="s">
        <v>318</v>
      </c>
      <c r="J4276" t="s">
        <v>15</v>
      </c>
      <c r="K4276" t="s">
        <v>307</v>
      </c>
      <c r="L4276" s="26">
        <v>3300</v>
      </c>
      <c r="M4276">
        <v>1</v>
      </c>
    </row>
    <row r="4277" spans="1:13" x14ac:dyDescent="0.25">
      <c r="A4277" t="s">
        <v>209</v>
      </c>
      <c r="B4277" s="25">
        <v>45572</v>
      </c>
      <c r="C4277" t="s">
        <v>257</v>
      </c>
      <c r="D4277" t="s">
        <v>32</v>
      </c>
      <c r="E4277" t="s">
        <v>27</v>
      </c>
      <c r="F4277" t="s">
        <v>258</v>
      </c>
      <c r="G4277" s="30">
        <v>7.7</v>
      </c>
      <c r="H4277" t="s">
        <v>318</v>
      </c>
      <c r="J4277" t="s">
        <v>15</v>
      </c>
      <c r="K4277" t="s">
        <v>307</v>
      </c>
      <c r="L4277" s="26">
        <v>2130000</v>
      </c>
      <c r="M4277">
        <v>7</v>
      </c>
    </row>
    <row r="4278" spans="1:13" x14ac:dyDescent="0.25">
      <c r="A4278" t="s">
        <v>164</v>
      </c>
      <c r="B4278" s="25">
        <v>45478</v>
      </c>
      <c r="C4278" t="s">
        <v>257</v>
      </c>
      <c r="D4278" t="s">
        <v>32</v>
      </c>
      <c r="E4278" t="s">
        <v>27</v>
      </c>
      <c r="G4278" s="30">
        <v>7.7</v>
      </c>
      <c r="H4278" t="s">
        <v>318</v>
      </c>
      <c r="J4278" t="s">
        <v>15</v>
      </c>
      <c r="K4278" t="s">
        <v>307</v>
      </c>
      <c r="L4278" s="26">
        <v>267000</v>
      </c>
      <c r="M4278">
        <v>78</v>
      </c>
    </row>
    <row r="4279" spans="1:13" x14ac:dyDescent="0.25">
      <c r="A4279" t="s">
        <v>205</v>
      </c>
      <c r="B4279" s="25">
        <v>45566</v>
      </c>
      <c r="C4279" t="s">
        <v>257</v>
      </c>
      <c r="D4279" t="s">
        <v>32</v>
      </c>
      <c r="E4279" t="s">
        <v>27</v>
      </c>
      <c r="G4279" s="30">
        <v>7.7</v>
      </c>
      <c r="H4279" t="s">
        <v>318</v>
      </c>
      <c r="J4279" t="s">
        <v>15</v>
      </c>
      <c r="K4279" t="s">
        <v>307</v>
      </c>
      <c r="L4279" s="26">
        <v>31445</v>
      </c>
      <c r="M4279">
        <v>19</v>
      </c>
    </row>
    <row r="4280" spans="1:13" x14ac:dyDescent="0.25">
      <c r="A4280" t="s">
        <v>83</v>
      </c>
      <c r="B4280" s="25">
        <v>45252</v>
      </c>
      <c r="C4280" t="s">
        <v>257</v>
      </c>
      <c r="D4280" t="s">
        <v>32</v>
      </c>
      <c r="E4280" t="s">
        <v>27</v>
      </c>
      <c r="G4280" s="30">
        <v>7.7</v>
      </c>
      <c r="H4280" t="s">
        <v>318</v>
      </c>
      <c r="J4280" t="s">
        <v>15</v>
      </c>
      <c r="K4280" t="s">
        <v>307</v>
      </c>
      <c r="L4280" s="26">
        <v>743050</v>
      </c>
      <c r="M4280">
        <v>33</v>
      </c>
    </row>
    <row r="4281" spans="1:13" x14ac:dyDescent="0.25">
      <c r="A4281" t="s">
        <v>74</v>
      </c>
      <c r="B4281" s="25">
        <v>45275</v>
      </c>
      <c r="C4281" t="s">
        <v>257</v>
      </c>
      <c r="D4281" t="s">
        <v>32</v>
      </c>
      <c r="E4281" t="s">
        <v>27</v>
      </c>
      <c r="G4281" s="30">
        <v>7.7</v>
      </c>
      <c r="H4281" t="s">
        <v>318</v>
      </c>
      <c r="J4281" t="s">
        <v>15</v>
      </c>
      <c r="K4281" t="s">
        <v>307</v>
      </c>
      <c r="L4281" s="26">
        <v>879750</v>
      </c>
      <c r="M4281">
        <v>37</v>
      </c>
    </row>
    <row r="4282" spans="1:13" x14ac:dyDescent="0.25">
      <c r="A4282" t="s">
        <v>50</v>
      </c>
      <c r="B4282" s="25">
        <v>45408</v>
      </c>
      <c r="C4282" t="s">
        <v>257</v>
      </c>
      <c r="D4282" t="s">
        <v>32</v>
      </c>
      <c r="E4282" t="s">
        <v>27</v>
      </c>
      <c r="F4282" t="s">
        <v>258</v>
      </c>
      <c r="G4282" s="30">
        <v>7.7</v>
      </c>
      <c r="H4282" t="s">
        <v>318</v>
      </c>
      <c r="J4282" t="s">
        <v>15</v>
      </c>
      <c r="K4282" t="s">
        <v>307</v>
      </c>
      <c r="L4282" s="26">
        <v>17947500</v>
      </c>
      <c r="M4282">
        <v>117</v>
      </c>
    </row>
    <row r="4283" spans="1:13" x14ac:dyDescent="0.25">
      <c r="A4283" t="s">
        <v>77</v>
      </c>
      <c r="B4283" s="25">
        <v>45267</v>
      </c>
      <c r="C4283" t="s">
        <v>257</v>
      </c>
      <c r="D4283" t="s">
        <v>32</v>
      </c>
      <c r="E4283" t="s">
        <v>27</v>
      </c>
      <c r="G4283" s="30">
        <v>7.7</v>
      </c>
      <c r="H4283" t="s">
        <v>318</v>
      </c>
      <c r="J4283" t="s">
        <v>15</v>
      </c>
      <c r="K4283" t="s">
        <v>307</v>
      </c>
      <c r="L4283" s="26">
        <v>289800</v>
      </c>
      <c r="M4283">
        <v>5</v>
      </c>
    </row>
    <row r="4284" spans="1:13" x14ac:dyDescent="0.25">
      <c r="A4284" t="s">
        <v>83</v>
      </c>
      <c r="B4284" s="25">
        <v>45468</v>
      </c>
      <c r="C4284" t="s">
        <v>257</v>
      </c>
      <c r="D4284" t="s">
        <v>32</v>
      </c>
      <c r="E4284" t="s">
        <v>27</v>
      </c>
      <c r="F4284" t="s">
        <v>258</v>
      </c>
      <c r="G4284" s="30">
        <v>7.7</v>
      </c>
      <c r="H4284" t="s">
        <v>318</v>
      </c>
      <c r="J4284" t="s">
        <v>15</v>
      </c>
      <c r="K4284" t="s">
        <v>307</v>
      </c>
      <c r="L4284" s="26">
        <v>21098880</v>
      </c>
      <c r="M4284">
        <v>30</v>
      </c>
    </row>
    <row r="4285" spans="1:13" x14ac:dyDescent="0.25">
      <c r="A4285" t="s">
        <v>211</v>
      </c>
      <c r="B4285" s="25">
        <v>45582</v>
      </c>
      <c r="C4285" t="s">
        <v>257</v>
      </c>
      <c r="D4285" t="s">
        <v>32</v>
      </c>
      <c r="E4285" t="s">
        <v>27</v>
      </c>
      <c r="G4285" s="30">
        <v>7.7</v>
      </c>
      <c r="H4285" t="s">
        <v>318</v>
      </c>
      <c r="J4285" t="s">
        <v>15</v>
      </c>
      <c r="K4285" t="s">
        <v>307</v>
      </c>
      <c r="L4285" s="26">
        <v>241850</v>
      </c>
      <c r="M4285">
        <v>57</v>
      </c>
    </row>
    <row r="4286" spans="1:13" x14ac:dyDescent="0.25">
      <c r="A4286" t="s">
        <v>63</v>
      </c>
      <c r="B4286" s="25">
        <v>45344</v>
      </c>
      <c r="C4286" t="s">
        <v>257</v>
      </c>
      <c r="D4286" t="s">
        <v>32</v>
      </c>
      <c r="E4286" t="s">
        <v>27</v>
      </c>
      <c r="F4286" t="s">
        <v>258</v>
      </c>
      <c r="G4286" s="30">
        <v>7.7</v>
      </c>
      <c r="H4286" t="s">
        <v>318</v>
      </c>
      <c r="J4286" t="s">
        <v>15</v>
      </c>
      <c r="K4286" t="s">
        <v>307</v>
      </c>
      <c r="L4286" s="26">
        <v>2093800</v>
      </c>
      <c r="M4286">
        <v>13</v>
      </c>
    </row>
    <row r="4287" spans="1:13" x14ac:dyDescent="0.25">
      <c r="A4287" t="s">
        <v>77</v>
      </c>
      <c r="B4287" s="25">
        <v>45267</v>
      </c>
      <c r="C4287" t="s">
        <v>257</v>
      </c>
      <c r="D4287" t="s">
        <v>32</v>
      </c>
      <c r="E4287" t="s">
        <v>27</v>
      </c>
      <c r="F4287" t="s">
        <v>258</v>
      </c>
      <c r="G4287" s="30">
        <v>7.7</v>
      </c>
      <c r="H4287" t="s">
        <v>318</v>
      </c>
      <c r="J4287" t="s">
        <v>15</v>
      </c>
      <c r="K4287" t="s">
        <v>307</v>
      </c>
      <c r="L4287" s="26">
        <v>382200</v>
      </c>
      <c r="M4287">
        <v>3</v>
      </c>
    </row>
    <row r="4288" spans="1:13" x14ac:dyDescent="0.25">
      <c r="A4288" t="s">
        <v>54</v>
      </c>
      <c r="B4288" s="25">
        <v>45401</v>
      </c>
      <c r="C4288" t="s">
        <v>257</v>
      </c>
      <c r="D4288" t="s">
        <v>32</v>
      </c>
      <c r="E4288" t="s">
        <v>27</v>
      </c>
      <c r="G4288" s="30">
        <v>7.7</v>
      </c>
      <c r="H4288" t="s">
        <v>318</v>
      </c>
      <c r="J4288" t="s">
        <v>15</v>
      </c>
      <c r="K4288" t="s">
        <v>307</v>
      </c>
      <c r="L4288" s="26">
        <v>139305</v>
      </c>
      <c r="M4288">
        <v>16</v>
      </c>
    </row>
    <row r="4289" spans="1:13" x14ac:dyDescent="0.25">
      <c r="A4289" t="s">
        <v>172</v>
      </c>
      <c r="B4289" s="25">
        <v>45485</v>
      </c>
      <c r="C4289" t="s">
        <v>257</v>
      </c>
      <c r="D4289" t="s">
        <v>32</v>
      </c>
      <c r="E4289" t="s">
        <v>27</v>
      </c>
      <c r="F4289" t="s">
        <v>258</v>
      </c>
      <c r="G4289" s="30">
        <v>7.7</v>
      </c>
      <c r="H4289" t="s">
        <v>318</v>
      </c>
      <c r="J4289" t="s">
        <v>15</v>
      </c>
      <c r="K4289" t="s">
        <v>307</v>
      </c>
      <c r="L4289" s="26">
        <v>2340000</v>
      </c>
      <c r="M4289">
        <v>25</v>
      </c>
    </row>
    <row r="4290" spans="1:13" x14ac:dyDescent="0.25">
      <c r="A4290" t="s">
        <v>66</v>
      </c>
      <c r="B4290" s="25">
        <v>45335</v>
      </c>
      <c r="C4290" t="s">
        <v>257</v>
      </c>
      <c r="D4290" t="s">
        <v>32</v>
      </c>
      <c r="E4290" t="s">
        <v>27</v>
      </c>
      <c r="F4290" t="s">
        <v>258</v>
      </c>
      <c r="G4290" s="30">
        <v>7.7</v>
      </c>
      <c r="H4290" t="s">
        <v>318</v>
      </c>
      <c r="J4290" t="s">
        <v>15</v>
      </c>
      <c r="K4290" t="s">
        <v>307</v>
      </c>
      <c r="L4290" s="26">
        <v>2799000</v>
      </c>
      <c r="M4290">
        <v>94</v>
      </c>
    </row>
    <row r="4291" spans="1:13" x14ac:dyDescent="0.25">
      <c r="A4291" t="s">
        <v>60</v>
      </c>
      <c r="B4291" s="25">
        <v>45380</v>
      </c>
      <c r="C4291" t="s">
        <v>257</v>
      </c>
      <c r="D4291" t="s">
        <v>32</v>
      </c>
      <c r="E4291" t="s">
        <v>27</v>
      </c>
      <c r="G4291" s="30">
        <v>7.7</v>
      </c>
      <c r="H4291" t="s">
        <v>318</v>
      </c>
      <c r="J4291" t="s">
        <v>15</v>
      </c>
      <c r="K4291" t="s">
        <v>307</v>
      </c>
      <c r="L4291" s="26">
        <v>217000</v>
      </c>
      <c r="M4291">
        <v>35</v>
      </c>
    </row>
    <row r="4292" spans="1:13" x14ac:dyDescent="0.25">
      <c r="A4292" t="s">
        <v>57</v>
      </c>
      <c r="B4292" s="25">
        <v>45394</v>
      </c>
      <c r="C4292" t="s">
        <v>257</v>
      </c>
      <c r="D4292" t="s">
        <v>32</v>
      </c>
      <c r="E4292" t="s">
        <v>27</v>
      </c>
      <c r="F4292" t="s">
        <v>258</v>
      </c>
      <c r="G4292" s="30">
        <v>7.7</v>
      </c>
      <c r="H4292" t="s">
        <v>318</v>
      </c>
      <c r="J4292" t="s">
        <v>15</v>
      </c>
      <c r="K4292" t="s">
        <v>307</v>
      </c>
      <c r="L4292" s="26">
        <v>13691100</v>
      </c>
      <c r="M4292">
        <v>31</v>
      </c>
    </row>
    <row r="4293" spans="1:13" x14ac:dyDescent="0.25">
      <c r="A4293" t="s">
        <v>175</v>
      </c>
      <c r="B4293" s="25">
        <v>45503</v>
      </c>
      <c r="C4293" t="s">
        <v>257</v>
      </c>
      <c r="D4293" t="s">
        <v>32</v>
      </c>
      <c r="E4293" t="s">
        <v>27</v>
      </c>
      <c r="G4293" s="30">
        <v>7.7</v>
      </c>
      <c r="H4293" t="s">
        <v>318</v>
      </c>
      <c r="J4293" t="s">
        <v>15</v>
      </c>
      <c r="K4293" t="s">
        <v>307</v>
      </c>
      <c r="L4293" s="26">
        <v>7663</v>
      </c>
      <c r="M4293">
        <v>5</v>
      </c>
    </row>
    <row r="4294" spans="1:13" x14ac:dyDescent="0.25">
      <c r="A4294" t="s">
        <v>89</v>
      </c>
      <c r="B4294" s="25">
        <v>45232</v>
      </c>
      <c r="C4294" t="s">
        <v>257</v>
      </c>
      <c r="D4294" t="s">
        <v>32</v>
      </c>
      <c r="E4294" t="s">
        <v>27</v>
      </c>
      <c r="F4294" t="s">
        <v>258</v>
      </c>
      <c r="G4294" s="30">
        <v>7.7</v>
      </c>
      <c r="H4294" t="s">
        <v>318</v>
      </c>
      <c r="J4294" t="s">
        <v>15</v>
      </c>
      <c r="K4294" t="s">
        <v>307</v>
      </c>
      <c r="L4294" s="26">
        <v>7014600</v>
      </c>
      <c r="M4294">
        <v>39</v>
      </c>
    </row>
    <row r="4295" spans="1:13" x14ac:dyDescent="0.25">
      <c r="A4295" t="s">
        <v>83</v>
      </c>
      <c r="B4295" s="25">
        <v>45252</v>
      </c>
      <c r="C4295" t="s">
        <v>257</v>
      </c>
      <c r="D4295" t="s">
        <v>32</v>
      </c>
      <c r="E4295" t="s">
        <v>27</v>
      </c>
      <c r="F4295" t="s">
        <v>258</v>
      </c>
      <c r="G4295" s="30">
        <v>7.7</v>
      </c>
      <c r="H4295" t="s">
        <v>318</v>
      </c>
      <c r="J4295" t="s">
        <v>15</v>
      </c>
      <c r="K4295" t="s">
        <v>307</v>
      </c>
      <c r="L4295" s="26">
        <v>10810800</v>
      </c>
      <c r="M4295">
        <v>49</v>
      </c>
    </row>
    <row r="4296" spans="1:13" x14ac:dyDescent="0.25">
      <c r="A4296" t="s">
        <v>72</v>
      </c>
      <c r="B4296" s="25">
        <v>45288</v>
      </c>
      <c r="C4296" t="s">
        <v>257</v>
      </c>
      <c r="D4296" t="s">
        <v>32</v>
      </c>
      <c r="E4296" t="s">
        <v>27</v>
      </c>
      <c r="G4296" s="30">
        <v>7.7</v>
      </c>
      <c r="H4296" t="s">
        <v>318</v>
      </c>
      <c r="J4296" t="s">
        <v>15</v>
      </c>
      <c r="K4296" t="s">
        <v>307</v>
      </c>
      <c r="L4296" s="26">
        <v>1500</v>
      </c>
      <c r="M4296">
        <v>1</v>
      </c>
    </row>
    <row r="4297" spans="1:13" x14ac:dyDescent="0.25">
      <c r="A4297" t="s">
        <v>57</v>
      </c>
      <c r="B4297" s="25">
        <v>45394</v>
      </c>
      <c r="C4297" t="s">
        <v>257</v>
      </c>
      <c r="D4297" t="s">
        <v>32</v>
      </c>
      <c r="E4297" t="s">
        <v>27</v>
      </c>
      <c r="G4297" s="30">
        <v>7.7</v>
      </c>
      <c r="H4297" t="s">
        <v>318</v>
      </c>
      <c r="J4297" t="s">
        <v>15</v>
      </c>
      <c r="K4297" t="s">
        <v>307</v>
      </c>
      <c r="L4297" s="26">
        <v>44650</v>
      </c>
      <c r="M4297">
        <v>7</v>
      </c>
    </row>
    <row r="4298" spans="1:13" x14ac:dyDescent="0.25">
      <c r="A4298" t="s">
        <v>205</v>
      </c>
      <c r="B4298" s="25">
        <v>45566</v>
      </c>
      <c r="C4298" t="s">
        <v>257</v>
      </c>
      <c r="D4298" t="s">
        <v>32</v>
      </c>
      <c r="E4298" t="s">
        <v>27</v>
      </c>
      <c r="F4298" t="s">
        <v>258</v>
      </c>
      <c r="G4298" s="30">
        <v>7.7</v>
      </c>
      <c r="H4298" t="s">
        <v>318</v>
      </c>
      <c r="J4298" t="s">
        <v>15</v>
      </c>
      <c r="K4298" t="s">
        <v>307</v>
      </c>
      <c r="L4298" s="26">
        <v>4686540</v>
      </c>
      <c r="M4298">
        <v>78</v>
      </c>
    </row>
    <row r="4299" spans="1:13" x14ac:dyDescent="0.25">
      <c r="A4299" t="s">
        <v>54</v>
      </c>
      <c r="B4299" s="25">
        <v>45401</v>
      </c>
      <c r="C4299" t="s">
        <v>257</v>
      </c>
      <c r="D4299" t="s">
        <v>32</v>
      </c>
      <c r="E4299" t="s">
        <v>27</v>
      </c>
      <c r="F4299" t="s">
        <v>258</v>
      </c>
      <c r="G4299" s="30">
        <v>7.7</v>
      </c>
      <c r="H4299" t="s">
        <v>318</v>
      </c>
      <c r="J4299" t="s">
        <v>15</v>
      </c>
      <c r="K4299" t="s">
        <v>307</v>
      </c>
      <c r="L4299" s="26">
        <v>19612590</v>
      </c>
      <c r="M4299">
        <v>43</v>
      </c>
    </row>
    <row r="4300" spans="1:13" x14ac:dyDescent="0.25">
      <c r="A4300" t="s">
        <v>63</v>
      </c>
      <c r="B4300" s="25">
        <v>45344</v>
      </c>
      <c r="C4300" t="s">
        <v>257</v>
      </c>
      <c r="D4300" t="s">
        <v>32</v>
      </c>
      <c r="E4300" t="s">
        <v>27</v>
      </c>
      <c r="G4300" s="30">
        <v>7.7</v>
      </c>
      <c r="H4300" t="s">
        <v>318</v>
      </c>
      <c r="J4300" t="s">
        <v>15</v>
      </c>
      <c r="K4300" t="s">
        <v>307</v>
      </c>
      <c r="L4300" s="26">
        <v>549100</v>
      </c>
      <c r="M4300">
        <v>11</v>
      </c>
    </row>
    <row r="4301" spans="1:13" x14ac:dyDescent="0.25">
      <c r="A4301" t="s">
        <v>83</v>
      </c>
      <c r="B4301" s="25">
        <v>45468</v>
      </c>
      <c r="C4301" t="s">
        <v>257</v>
      </c>
      <c r="D4301" t="s">
        <v>32</v>
      </c>
      <c r="E4301" t="s">
        <v>27</v>
      </c>
      <c r="G4301" s="30">
        <v>7.7</v>
      </c>
      <c r="H4301" t="s">
        <v>318</v>
      </c>
      <c r="J4301" t="s">
        <v>15</v>
      </c>
      <c r="K4301" t="s">
        <v>307</v>
      </c>
      <c r="L4301" s="26">
        <v>112590</v>
      </c>
      <c r="M4301">
        <v>11</v>
      </c>
    </row>
    <row r="4302" spans="1:13" x14ac:dyDescent="0.25">
      <c r="A4302" t="s">
        <v>86</v>
      </c>
      <c r="B4302" s="25">
        <v>45251</v>
      </c>
      <c r="C4302" t="s">
        <v>257</v>
      </c>
      <c r="D4302" t="s">
        <v>32</v>
      </c>
      <c r="E4302" t="s">
        <v>27</v>
      </c>
      <c r="G4302" s="30">
        <v>7.7</v>
      </c>
      <c r="H4302" t="s">
        <v>318</v>
      </c>
      <c r="J4302" t="s">
        <v>15</v>
      </c>
      <c r="K4302" t="s">
        <v>307</v>
      </c>
      <c r="L4302" s="26">
        <v>328500</v>
      </c>
      <c r="M4302">
        <v>10</v>
      </c>
    </row>
    <row r="4303" spans="1:13" x14ac:dyDescent="0.25">
      <c r="A4303" t="s">
        <v>104</v>
      </c>
      <c r="B4303" s="25">
        <v>45041</v>
      </c>
      <c r="C4303" t="s">
        <v>257</v>
      </c>
      <c r="D4303" t="s">
        <v>32</v>
      </c>
      <c r="E4303" t="s">
        <v>27</v>
      </c>
      <c r="G4303" s="30">
        <v>7.7</v>
      </c>
      <c r="H4303" t="s">
        <v>318</v>
      </c>
      <c r="J4303" t="s">
        <v>15</v>
      </c>
      <c r="K4303" t="s">
        <v>307</v>
      </c>
      <c r="L4303" s="26">
        <v>17880</v>
      </c>
      <c r="M4303">
        <v>1</v>
      </c>
    </row>
    <row r="4304" spans="1:13" x14ac:dyDescent="0.25">
      <c r="A4304" t="s">
        <v>30</v>
      </c>
      <c r="B4304" s="25">
        <v>45447</v>
      </c>
      <c r="C4304" t="s">
        <v>257</v>
      </c>
      <c r="D4304" t="s">
        <v>32</v>
      </c>
      <c r="E4304" t="s">
        <v>27</v>
      </c>
      <c r="F4304" t="s">
        <v>258</v>
      </c>
      <c r="G4304" s="30">
        <v>7.7</v>
      </c>
      <c r="H4304" t="s">
        <v>318</v>
      </c>
      <c r="J4304" t="s">
        <v>15</v>
      </c>
      <c r="K4304" t="s">
        <v>307</v>
      </c>
      <c r="L4304" s="26">
        <v>9605700</v>
      </c>
      <c r="M4304">
        <v>19</v>
      </c>
    </row>
    <row r="4305" spans="1:13" x14ac:dyDescent="0.25">
      <c r="A4305" t="s">
        <v>92</v>
      </c>
      <c r="B4305" s="25">
        <v>45198</v>
      </c>
      <c r="C4305" t="s">
        <v>257</v>
      </c>
      <c r="D4305" t="s">
        <v>32</v>
      </c>
      <c r="E4305" t="s">
        <v>27</v>
      </c>
      <c r="G4305" s="30">
        <v>7.7</v>
      </c>
      <c r="H4305" t="s">
        <v>318</v>
      </c>
      <c r="J4305" t="s">
        <v>15</v>
      </c>
      <c r="K4305" t="s">
        <v>307</v>
      </c>
      <c r="L4305" s="26">
        <v>511977.6</v>
      </c>
      <c r="M4305">
        <v>11</v>
      </c>
    </row>
    <row r="4306" spans="1:13" x14ac:dyDescent="0.25">
      <c r="A4306" t="s">
        <v>89</v>
      </c>
      <c r="B4306" s="25">
        <v>45232</v>
      </c>
      <c r="C4306" t="s">
        <v>257</v>
      </c>
      <c r="D4306" t="s">
        <v>32</v>
      </c>
      <c r="E4306" t="s">
        <v>27</v>
      </c>
      <c r="G4306" s="30">
        <v>7.7</v>
      </c>
      <c r="H4306" t="s">
        <v>318</v>
      </c>
      <c r="J4306" t="s">
        <v>15</v>
      </c>
      <c r="K4306" t="s">
        <v>307</v>
      </c>
      <c r="L4306" s="26">
        <v>332100</v>
      </c>
      <c r="M4306">
        <v>22</v>
      </c>
    </row>
    <row r="4307" spans="1:13" x14ac:dyDescent="0.25">
      <c r="A4307" t="s">
        <v>60</v>
      </c>
      <c r="B4307" s="25">
        <v>45380</v>
      </c>
      <c r="C4307" t="s">
        <v>257</v>
      </c>
      <c r="D4307" t="s">
        <v>32</v>
      </c>
      <c r="E4307" t="s">
        <v>27</v>
      </c>
      <c r="F4307" t="s">
        <v>258</v>
      </c>
      <c r="G4307" s="30">
        <v>7.7</v>
      </c>
      <c r="H4307" t="s">
        <v>318</v>
      </c>
      <c r="J4307" t="s">
        <v>15</v>
      </c>
      <c r="K4307" t="s">
        <v>307</v>
      </c>
      <c r="L4307" s="26">
        <v>18798500</v>
      </c>
      <c r="M4307">
        <v>80</v>
      </c>
    </row>
    <row r="4308" spans="1:13" x14ac:dyDescent="0.25">
      <c r="A4308" t="s">
        <v>175</v>
      </c>
      <c r="B4308" s="25">
        <v>45503</v>
      </c>
      <c r="C4308" t="s">
        <v>257</v>
      </c>
      <c r="D4308" t="s">
        <v>32</v>
      </c>
      <c r="E4308" t="s">
        <v>27</v>
      </c>
      <c r="F4308" t="s">
        <v>258</v>
      </c>
      <c r="G4308" s="30">
        <v>7.7</v>
      </c>
      <c r="H4308" t="s">
        <v>318</v>
      </c>
      <c r="J4308" t="s">
        <v>15</v>
      </c>
      <c r="K4308" t="s">
        <v>307</v>
      </c>
      <c r="L4308" s="26">
        <v>10670</v>
      </c>
      <c r="M4308">
        <v>2</v>
      </c>
    </row>
    <row r="4309" spans="1:13" x14ac:dyDescent="0.25">
      <c r="A4309" t="s">
        <v>172</v>
      </c>
      <c r="B4309" s="25">
        <v>45485</v>
      </c>
      <c r="C4309" t="s">
        <v>257</v>
      </c>
      <c r="D4309" t="s">
        <v>32</v>
      </c>
      <c r="E4309" t="s">
        <v>27</v>
      </c>
      <c r="G4309" s="30">
        <v>7.7</v>
      </c>
      <c r="H4309" t="s">
        <v>318</v>
      </c>
      <c r="J4309" t="s">
        <v>15</v>
      </c>
      <c r="K4309" t="s">
        <v>307</v>
      </c>
      <c r="L4309" s="26">
        <v>79600</v>
      </c>
      <c r="M4309">
        <v>12</v>
      </c>
    </row>
    <row r="4310" spans="1:13" x14ac:dyDescent="0.25">
      <c r="A4310" t="s">
        <v>211</v>
      </c>
      <c r="B4310" s="25">
        <v>45582</v>
      </c>
      <c r="C4310" t="s">
        <v>257</v>
      </c>
      <c r="D4310" t="s">
        <v>32</v>
      </c>
      <c r="E4310" t="s">
        <v>27</v>
      </c>
      <c r="F4310" t="s">
        <v>258</v>
      </c>
      <c r="G4310" s="30">
        <v>7.7</v>
      </c>
      <c r="H4310" t="s">
        <v>318</v>
      </c>
      <c r="J4310" t="s">
        <v>15</v>
      </c>
      <c r="K4310" t="s">
        <v>307</v>
      </c>
      <c r="L4310" s="26">
        <v>3206350</v>
      </c>
      <c r="M4310">
        <v>60</v>
      </c>
    </row>
    <row r="4311" spans="1:13" x14ac:dyDescent="0.25">
      <c r="A4311" t="s">
        <v>104</v>
      </c>
      <c r="B4311" s="25">
        <v>45041</v>
      </c>
      <c r="C4311" t="s">
        <v>257</v>
      </c>
      <c r="D4311" t="s">
        <v>32</v>
      </c>
      <c r="E4311" t="s">
        <v>27</v>
      </c>
      <c r="F4311" t="s">
        <v>258</v>
      </c>
      <c r="G4311" s="30">
        <v>7.7</v>
      </c>
      <c r="H4311" t="s">
        <v>318</v>
      </c>
      <c r="J4311" t="s">
        <v>15</v>
      </c>
      <c r="K4311" t="s">
        <v>307</v>
      </c>
      <c r="L4311" s="26">
        <v>166999.20000000001</v>
      </c>
      <c r="M4311">
        <v>3</v>
      </c>
    </row>
    <row r="4312" spans="1:13" x14ac:dyDescent="0.25">
      <c r="A4312" t="s">
        <v>164</v>
      </c>
      <c r="B4312" s="25">
        <v>45478</v>
      </c>
      <c r="C4312" t="s">
        <v>257</v>
      </c>
      <c r="D4312" t="s">
        <v>32</v>
      </c>
      <c r="E4312" t="s">
        <v>27</v>
      </c>
      <c r="F4312" t="s">
        <v>258</v>
      </c>
      <c r="G4312" s="30">
        <v>7.8</v>
      </c>
      <c r="H4312" t="s">
        <v>318</v>
      </c>
      <c r="I4312">
        <v>7.8</v>
      </c>
      <c r="J4312" t="s">
        <v>228</v>
      </c>
      <c r="K4312" t="s">
        <v>314</v>
      </c>
      <c r="L4312" s="26">
        <v>2943200</v>
      </c>
      <c r="M4312">
        <v>1</v>
      </c>
    </row>
    <row r="4313" spans="1:13" x14ac:dyDescent="0.25">
      <c r="A4313" t="s">
        <v>60</v>
      </c>
      <c r="B4313" s="25">
        <v>45380</v>
      </c>
      <c r="C4313" t="s">
        <v>257</v>
      </c>
      <c r="D4313" t="s">
        <v>32</v>
      </c>
      <c r="E4313" t="s">
        <v>27</v>
      </c>
      <c r="F4313" t="s">
        <v>258</v>
      </c>
      <c r="G4313" s="30">
        <v>7.8</v>
      </c>
      <c r="H4313" t="s">
        <v>318</v>
      </c>
      <c r="I4313">
        <v>7.8</v>
      </c>
      <c r="J4313" t="s">
        <v>228</v>
      </c>
      <c r="K4313" t="s">
        <v>310</v>
      </c>
      <c r="L4313" s="26">
        <v>123375</v>
      </c>
      <c r="M4313">
        <v>1</v>
      </c>
    </row>
    <row r="4314" spans="1:13" x14ac:dyDescent="0.25">
      <c r="A4314" t="s">
        <v>54</v>
      </c>
      <c r="B4314" s="25">
        <v>45212</v>
      </c>
      <c r="C4314" t="s">
        <v>257</v>
      </c>
      <c r="D4314" t="s">
        <v>32</v>
      </c>
      <c r="E4314" t="s">
        <v>27</v>
      </c>
      <c r="F4314" t="s">
        <v>258</v>
      </c>
      <c r="G4314" s="30">
        <v>7.8</v>
      </c>
      <c r="H4314" t="s">
        <v>318</v>
      </c>
      <c r="J4314" t="s">
        <v>15</v>
      </c>
      <c r="K4314" t="s">
        <v>307</v>
      </c>
      <c r="L4314" s="26">
        <v>2341323</v>
      </c>
      <c r="M4314">
        <v>105</v>
      </c>
    </row>
    <row r="4315" spans="1:13" x14ac:dyDescent="0.25">
      <c r="A4315" t="s">
        <v>54</v>
      </c>
      <c r="B4315" s="25">
        <v>45401</v>
      </c>
      <c r="C4315" t="s">
        <v>257</v>
      </c>
      <c r="D4315" t="s">
        <v>32</v>
      </c>
      <c r="E4315" t="s">
        <v>27</v>
      </c>
      <c r="F4315" t="s">
        <v>258</v>
      </c>
      <c r="G4315" s="30">
        <v>7.8</v>
      </c>
      <c r="H4315" t="s">
        <v>318</v>
      </c>
      <c r="J4315" t="s">
        <v>15</v>
      </c>
      <c r="K4315" t="s">
        <v>307</v>
      </c>
      <c r="L4315" s="26">
        <v>14451090</v>
      </c>
      <c r="M4315">
        <v>43</v>
      </c>
    </row>
    <row r="4316" spans="1:13" x14ac:dyDescent="0.25">
      <c r="A4316" t="s">
        <v>104</v>
      </c>
      <c r="B4316" s="25">
        <v>45041</v>
      </c>
      <c r="C4316" t="s">
        <v>257</v>
      </c>
      <c r="D4316" t="s">
        <v>32</v>
      </c>
      <c r="E4316" t="s">
        <v>27</v>
      </c>
      <c r="G4316" s="30">
        <v>7.8</v>
      </c>
      <c r="H4316" t="s">
        <v>318</v>
      </c>
      <c r="J4316" t="s">
        <v>15</v>
      </c>
      <c r="K4316" t="s">
        <v>307</v>
      </c>
      <c r="L4316" s="26">
        <v>155377.20000000001</v>
      </c>
      <c r="M4316">
        <v>3</v>
      </c>
    </row>
    <row r="4317" spans="1:13" x14ac:dyDescent="0.25">
      <c r="A4317" t="s">
        <v>211</v>
      </c>
      <c r="B4317" s="25">
        <v>45582</v>
      </c>
      <c r="C4317" t="s">
        <v>257</v>
      </c>
      <c r="D4317" t="s">
        <v>32</v>
      </c>
      <c r="E4317" t="s">
        <v>27</v>
      </c>
      <c r="G4317" s="30">
        <v>7.8</v>
      </c>
      <c r="H4317" t="s">
        <v>318</v>
      </c>
      <c r="J4317" t="s">
        <v>15</v>
      </c>
      <c r="K4317" t="s">
        <v>307</v>
      </c>
      <c r="L4317" s="26">
        <v>798350</v>
      </c>
      <c r="M4317">
        <v>60</v>
      </c>
    </row>
    <row r="4318" spans="1:13" x14ac:dyDescent="0.25">
      <c r="A4318" t="s">
        <v>89</v>
      </c>
      <c r="B4318" s="25">
        <v>45232</v>
      </c>
      <c r="C4318" t="s">
        <v>257</v>
      </c>
      <c r="D4318" t="s">
        <v>32</v>
      </c>
      <c r="E4318" t="s">
        <v>27</v>
      </c>
      <c r="G4318" s="30">
        <v>7.8</v>
      </c>
      <c r="H4318" t="s">
        <v>318</v>
      </c>
      <c r="J4318" t="s">
        <v>15</v>
      </c>
      <c r="K4318" t="s">
        <v>307</v>
      </c>
      <c r="L4318" s="26">
        <v>1346625</v>
      </c>
      <c r="M4318">
        <v>25</v>
      </c>
    </row>
    <row r="4319" spans="1:13" x14ac:dyDescent="0.25">
      <c r="A4319" t="s">
        <v>57</v>
      </c>
      <c r="B4319" s="25">
        <v>45394</v>
      </c>
      <c r="C4319" t="s">
        <v>257</v>
      </c>
      <c r="D4319" t="s">
        <v>32</v>
      </c>
      <c r="E4319" t="s">
        <v>27</v>
      </c>
      <c r="G4319" s="30">
        <v>7.8</v>
      </c>
      <c r="H4319" t="s">
        <v>318</v>
      </c>
      <c r="J4319" t="s">
        <v>15</v>
      </c>
      <c r="K4319" t="s">
        <v>307</v>
      </c>
      <c r="L4319" s="26">
        <v>763750</v>
      </c>
      <c r="M4319">
        <v>26</v>
      </c>
    </row>
    <row r="4320" spans="1:13" x14ac:dyDescent="0.25">
      <c r="A4320" t="s">
        <v>172</v>
      </c>
      <c r="B4320" s="25">
        <v>45485</v>
      </c>
      <c r="C4320" t="s">
        <v>257</v>
      </c>
      <c r="D4320" t="s">
        <v>32</v>
      </c>
      <c r="E4320" t="s">
        <v>27</v>
      </c>
      <c r="G4320" s="30">
        <v>7.8</v>
      </c>
      <c r="H4320" t="s">
        <v>318</v>
      </c>
      <c r="J4320" t="s">
        <v>15</v>
      </c>
      <c r="K4320" t="s">
        <v>307</v>
      </c>
      <c r="L4320" s="26">
        <v>50400</v>
      </c>
      <c r="M4320">
        <v>5</v>
      </c>
    </row>
    <row r="4321" spans="1:13" x14ac:dyDescent="0.25">
      <c r="A4321" t="s">
        <v>80</v>
      </c>
      <c r="B4321" s="25">
        <v>45260</v>
      </c>
      <c r="C4321" t="s">
        <v>257</v>
      </c>
      <c r="D4321" t="s">
        <v>32</v>
      </c>
      <c r="E4321" t="s">
        <v>27</v>
      </c>
      <c r="F4321" t="s">
        <v>258</v>
      </c>
      <c r="G4321" s="30">
        <v>7.8</v>
      </c>
      <c r="H4321" t="s">
        <v>318</v>
      </c>
      <c r="J4321" t="s">
        <v>15</v>
      </c>
      <c r="K4321" t="s">
        <v>307</v>
      </c>
      <c r="L4321" s="26">
        <v>6022800</v>
      </c>
      <c r="M4321">
        <v>17</v>
      </c>
    </row>
    <row r="4322" spans="1:13" x14ac:dyDescent="0.25">
      <c r="A4322" t="s">
        <v>211</v>
      </c>
      <c r="B4322" s="25">
        <v>45582</v>
      </c>
      <c r="C4322" t="s">
        <v>257</v>
      </c>
      <c r="D4322" t="s">
        <v>32</v>
      </c>
      <c r="E4322" t="s">
        <v>27</v>
      </c>
      <c r="F4322" t="s">
        <v>258</v>
      </c>
      <c r="G4322" s="30">
        <v>7.8</v>
      </c>
      <c r="H4322" t="s">
        <v>318</v>
      </c>
      <c r="J4322" t="s">
        <v>15</v>
      </c>
      <c r="K4322" t="s">
        <v>307</v>
      </c>
      <c r="L4322" s="26">
        <v>10999100</v>
      </c>
      <c r="M4322">
        <v>102</v>
      </c>
    </row>
    <row r="4323" spans="1:13" x14ac:dyDescent="0.25">
      <c r="A4323" t="s">
        <v>209</v>
      </c>
      <c r="B4323" s="25">
        <v>45572</v>
      </c>
      <c r="C4323" t="s">
        <v>257</v>
      </c>
      <c r="D4323" t="s">
        <v>32</v>
      </c>
      <c r="E4323" t="s">
        <v>27</v>
      </c>
      <c r="F4323" t="s">
        <v>258</v>
      </c>
      <c r="G4323" s="30">
        <v>7.8</v>
      </c>
      <c r="H4323" t="s">
        <v>318</v>
      </c>
      <c r="J4323" t="s">
        <v>15</v>
      </c>
      <c r="K4323" t="s">
        <v>307</v>
      </c>
      <c r="L4323" s="26">
        <v>3652000</v>
      </c>
      <c r="M4323">
        <v>7</v>
      </c>
    </row>
    <row r="4324" spans="1:13" x14ac:dyDescent="0.25">
      <c r="A4324" t="s">
        <v>86</v>
      </c>
      <c r="B4324" s="25">
        <v>45251</v>
      </c>
      <c r="C4324" t="s">
        <v>257</v>
      </c>
      <c r="D4324" t="s">
        <v>32</v>
      </c>
      <c r="E4324" t="s">
        <v>27</v>
      </c>
      <c r="G4324" s="30">
        <v>7.8</v>
      </c>
      <c r="H4324" t="s">
        <v>318</v>
      </c>
      <c r="J4324" t="s">
        <v>15</v>
      </c>
      <c r="K4324" t="s">
        <v>307</v>
      </c>
      <c r="L4324" s="26">
        <v>85000</v>
      </c>
      <c r="M4324">
        <v>5</v>
      </c>
    </row>
    <row r="4325" spans="1:13" x14ac:dyDescent="0.25">
      <c r="A4325" t="s">
        <v>164</v>
      </c>
      <c r="B4325" s="25">
        <v>45478</v>
      </c>
      <c r="C4325" t="s">
        <v>257</v>
      </c>
      <c r="D4325" t="s">
        <v>32</v>
      </c>
      <c r="E4325" t="s">
        <v>27</v>
      </c>
      <c r="F4325" t="s">
        <v>258</v>
      </c>
      <c r="G4325" s="30">
        <v>7.8</v>
      </c>
      <c r="H4325" t="s">
        <v>318</v>
      </c>
      <c r="J4325" t="s">
        <v>15</v>
      </c>
      <c r="K4325" t="s">
        <v>307</v>
      </c>
      <c r="L4325" s="26">
        <v>2990600</v>
      </c>
      <c r="M4325">
        <v>35</v>
      </c>
    </row>
    <row r="4326" spans="1:13" x14ac:dyDescent="0.25">
      <c r="A4326" t="s">
        <v>205</v>
      </c>
      <c r="B4326" s="25">
        <v>45566</v>
      </c>
      <c r="C4326" t="s">
        <v>257</v>
      </c>
      <c r="D4326" t="s">
        <v>32</v>
      </c>
      <c r="E4326" t="s">
        <v>27</v>
      </c>
      <c r="F4326" t="s">
        <v>258</v>
      </c>
      <c r="G4326" s="30">
        <v>7.8</v>
      </c>
      <c r="H4326" t="s">
        <v>318</v>
      </c>
      <c r="J4326" t="s">
        <v>15</v>
      </c>
      <c r="K4326" t="s">
        <v>307</v>
      </c>
      <c r="L4326" s="26">
        <v>4960330</v>
      </c>
      <c r="M4326">
        <v>100</v>
      </c>
    </row>
    <row r="4327" spans="1:13" x14ac:dyDescent="0.25">
      <c r="A4327" t="s">
        <v>57</v>
      </c>
      <c r="B4327" s="25">
        <v>45394</v>
      </c>
      <c r="C4327" t="s">
        <v>257</v>
      </c>
      <c r="D4327" t="s">
        <v>32</v>
      </c>
      <c r="E4327" t="s">
        <v>27</v>
      </c>
      <c r="F4327" t="s">
        <v>258</v>
      </c>
      <c r="G4327" s="30">
        <v>7.8</v>
      </c>
      <c r="H4327" t="s">
        <v>318</v>
      </c>
      <c r="J4327" t="s">
        <v>15</v>
      </c>
      <c r="K4327" t="s">
        <v>307</v>
      </c>
      <c r="L4327" s="26">
        <v>9592700</v>
      </c>
      <c r="M4327">
        <v>40</v>
      </c>
    </row>
    <row r="4328" spans="1:13" x14ac:dyDescent="0.25">
      <c r="A4328" t="s">
        <v>30</v>
      </c>
      <c r="B4328" s="25">
        <v>45447</v>
      </c>
      <c r="C4328" t="s">
        <v>257</v>
      </c>
      <c r="D4328" t="s">
        <v>32</v>
      </c>
      <c r="E4328" t="s">
        <v>27</v>
      </c>
      <c r="F4328" t="s">
        <v>258</v>
      </c>
      <c r="G4328" s="30">
        <v>7.8</v>
      </c>
      <c r="H4328" t="s">
        <v>318</v>
      </c>
      <c r="J4328" t="s">
        <v>15</v>
      </c>
      <c r="K4328" t="s">
        <v>307</v>
      </c>
      <c r="L4328" s="26">
        <v>1548600</v>
      </c>
      <c r="M4328">
        <v>32</v>
      </c>
    </row>
    <row r="4329" spans="1:13" x14ac:dyDescent="0.25">
      <c r="A4329" t="s">
        <v>80</v>
      </c>
      <c r="B4329" s="25">
        <v>45260</v>
      </c>
      <c r="C4329" t="s">
        <v>257</v>
      </c>
      <c r="D4329" t="s">
        <v>32</v>
      </c>
      <c r="E4329" t="s">
        <v>27</v>
      </c>
      <c r="G4329" s="30">
        <v>7.8</v>
      </c>
      <c r="H4329" t="s">
        <v>318</v>
      </c>
      <c r="J4329" t="s">
        <v>15</v>
      </c>
      <c r="K4329" t="s">
        <v>307</v>
      </c>
      <c r="L4329" s="26">
        <v>2735100</v>
      </c>
      <c r="M4329">
        <v>10</v>
      </c>
    </row>
    <row r="4330" spans="1:13" x14ac:dyDescent="0.25">
      <c r="A4330" t="s">
        <v>74</v>
      </c>
      <c r="B4330" s="25">
        <v>45275</v>
      </c>
      <c r="C4330" t="s">
        <v>257</v>
      </c>
      <c r="D4330" t="s">
        <v>32</v>
      </c>
      <c r="E4330" t="s">
        <v>27</v>
      </c>
      <c r="F4330" t="s">
        <v>258</v>
      </c>
      <c r="G4330" s="30">
        <v>7.8</v>
      </c>
      <c r="H4330" t="s">
        <v>318</v>
      </c>
      <c r="J4330" t="s">
        <v>15</v>
      </c>
      <c r="K4330" t="s">
        <v>307</v>
      </c>
      <c r="L4330" s="26">
        <v>5485500</v>
      </c>
      <c r="M4330">
        <v>67</v>
      </c>
    </row>
    <row r="4331" spans="1:13" x14ac:dyDescent="0.25">
      <c r="A4331" t="s">
        <v>54</v>
      </c>
      <c r="B4331" s="25">
        <v>45401</v>
      </c>
      <c r="C4331" t="s">
        <v>257</v>
      </c>
      <c r="D4331" t="s">
        <v>32</v>
      </c>
      <c r="E4331" t="s">
        <v>27</v>
      </c>
      <c r="G4331" s="30">
        <v>7.8</v>
      </c>
      <c r="H4331" t="s">
        <v>318</v>
      </c>
      <c r="J4331" t="s">
        <v>15</v>
      </c>
      <c r="K4331" t="s">
        <v>307</v>
      </c>
      <c r="L4331" s="26">
        <v>512265</v>
      </c>
      <c r="M4331">
        <v>29</v>
      </c>
    </row>
    <row r="4332" spans="1:13" x14ac:dyDescent="0.25">
      <c r="A4332" t="s">
        <v>104</v>
      </c>
      <c r="B4332" s="25">
        <v>45041</v>
      </c>
      <c r="C4332" t="s">
        <v>257</v>
      </c>
      <c r="D4332" t="s">
        <v>32</v>
      </c>
      <c r="E4332" t="s">
        <v>27</v>
      </c>
      <c r="F4332" t="s">
        <v>258</v>
      </c>
      <c r="G4332" s="30">
        <v>7.8</v>
      </c>
      <c r="H4332" t="s">
        <v>318</v>
      </c>
      <c r="J4332" t="s">
        <v>15</v>
      </c>
      <c r="K4332" t="s">
        <v>307</v>
      </c>
      <c r="L4332" s="26">
        <v>127842</v>
      </c>
      <c r="M4332">
        <v>3</v>
      </c>
    </row>
    <row r="4333" spans="1:13" x14ac:dyDescent="0.25">
      <c r="A4333" t="s">
        <v>89</v>
      </c>
      <c r="B4333" s="25">
        <v>45232</v>
      </c>
      <c r="C4333" t="s">
        <v>257</v>
      </c>
      <c r="D4333" t="s">
        <v>32</v>
      </c>
      <c r="E4333" t="s">
        <v>27</v>
      </c>
      <c r="F4333" t="s">
        <v>258</v>
      </c>
      <c r="G4333" s="30">
        <v>7.8</v>
      </c>
      <c r="H4333" t="s">
        <v>318</v>
      </c>
      <c r="J4333" t="s">
        <v>15</v>
      </c>
      <c r="K4333" t="s">
        <v>307</v>
      </c>
      <c r="L4333" s="26">
        <v>5580900</v>
      </c>
      <c r="M4333">
        <v>40</v>
      </c>
    </row>
    <row r="4334" spans="1:13" x14ac:dyDescent="0.25">
      <c r="A4334" t="s">
        <v>86</v>
      </c>
      <c r="B4334" s="25">
        <v>45251</v>
      </c>
      <c r="C4334" t="s">
        <v>257</v>
      </c>
      <c r="D4334" t="s">
        <v>32</v>
      </c>
      <c r="E4334" t="s">
        <v>27</v>
      </c>
      <c r="F4334" t="s">
        <v>258</v>
      </c>
      <c r="G4334" s="30">
        <v>7.8</v>
      </c>
      <c r="H4334" t="s">
        <v>318</v>
      </c>
      <c r="J4334" t="s">
        <v>15</v>
      </c>
      <c r="K4334" t="s">
        <v>307</v>
      </c>
      <c r="L4334" s="26">
        <v>534500</v>
      </c>
      <c r="M4334">
        <v>11</v>
      </c>
    </row>
    <row r="4335" spans="1:13" x14ac:dyDescent="0.25">
      <c r="A4335" t="s">
        <v>69</v>
      </c>
      <c r="B4335" s="25">
        <v>45328</v>
      </c>
      <c r="C4335" t="s">
        <v>257</v>
      </c>
      <c r="D4335" t="s">
        <v>32</v>
      </c>
      <c r="E4335" t="s">
        <v>27</v>
      </c>
      <c r="G4335" s="30">
        <v>7.8</v>
      </c>
      <c r="H4335" t="s">
        <v>318</v>
      </c>
      <c r="J4335" t="s">
        <v>15</v>
      </c>
      <c r="K4335" t="s">
        <v>307</v>
      </c>
      <c r="L4335" s="26">
        <v>118720</v>
      </c>
      <c r="M4335">
        <v>17</v>
      </c>
    </row>
    <row r="4336" spans="1:13" x14ac:dyDescent="0.25">
      <c r="A4336" t="s">
        <v>66</v>
      </c>
      <c r="B4336" s="25">
        <v>45335</v>
      </c>
      <c r="C4336" t="s">
        <v>257</v>
      </c>
      <c r="D4336" t="s">
        <v>32</v>
      </c>
      <c r="E4336" t="s">
        <v>27</v>
      </c>
      <c r="G4336" s="30">
        <v>7.8</v>
      </c>
      <c r="H4336" t="s">
        <v>318</v>
      </c>
      <c r="J4336" t="s">
        <v>15</v>
      </c>
      <c r="K4336" t="s">
        <v>307</v>
      </c>
      <c r="L4336" s="26">
        <v>364500</v>
      </c>
      <c r="M4336">
        <v>44</v>
      </c>
    </row>
    <row r="4337" spans="1:13" x14ac:dyDescent="0.25">
      <c r="A4337" t="s">
        <v>83</v>
      </c>
      <c r="B4337" s="25">
        <v>45252</v>
      </c>
      <c r="C4337" t="s">
        <v>257</v>
      </c>
      <c r="D4337" t="s">
        <v>32</v>
      </c>
      <c r="E4337" t="s">
        <v>27</v>
      </c>
      <c r="G4337" s="30">
        <v>7.8</v>
      </c>
      <c r="H4337" t="s">
        <v>318</v>
      </c>
      <c r="J4337" t="s">
        <v>15</v>
      </c>
      <c r="K4337" t="s">
        <v>307</v>
      </c>
      <c r="L4337" s="26">
        <v>1521850</v>
      </c>
      <c r="M4337">
        <v>33</v>
      </c>
    </row>
    <row r="4338" spans="1:13" x14ac:dyDescent="0.25">
      <c r="A4338" t="s">
        <v>54</v>
      </c>
      <c r="B4338" s="25">
        <v>45212</v>
      </c>
      <c r="C4338" t="s">
        <v>257</v>
      </c>
      <c r="D4338" t="s">
        <v>32</v>
      </c>
      <c r="E4338" t="s">
        <v>27</v>
      </c>
      <c r="G4338" s="30">
        <v>7.8</v>
      </c>
      <c r="H4338" t="s">
        <v>318</v>
      </c>
      <c r="J4338" t="s">
        <v>15</v>
      </c>
      <c r="K4338" t="s">
        <v>307</v>
      </c>
      <c r="L4338" s="26">
        <v>19881765</v>
      </c>
      <c r="M4338">
        <v>56</v>
      </c>
    </row>
    <row r="4339" spans="1:13" x14ac:dyDescent="0.25">
      <c r="A4339" t="s">
        <v>209</v>
      </c>
      <c r="B4339" s="25">
        <v>45572</v>
      </c>
      <c r="C4339" t="s">
        <v>257</v>
      </c>
      <c r="D4339" t="s">
        <v>32</v>
      </c>
      <c r="E4339" t="s">
        <v>27</v>
      </c>
      <c r="G4339" s="30">
        <v>7.8</v>
      </c>
      <c r="H4339" t="s">
        <v>318</v>
      </c>
      <c r="J4339" t="s">
        <v>15</v>
      </c>
      <c r="K4339" t="s">
        <v>307</v>
      </c>
      <c r="L4339" s="26">
        <v>16000</v>
      </c>
      <c r="M4339">
        <v>2</v>
      </c>
    </row>
    <row r="4340" spans="1:13" x14ac:dyDescent="0.25">
      <c r="A4340" t="s">
        <v>60</v>
      </c>
      <c r="B4340" s="25">
        <v>45380</v>
      </c>
      <c r="C4340" t="s">
        <v>257</v>
      </c>
      <c r="D4340" t="s">
        <v>32</v>
      </c>
      <c r="E4340" t="s">
        <v>27</v>
      </c>
      <c r="G4340" s="30">
        <v>7.8</v>
      </c>
      <c r="H4340" t="s">
        <v>318</v>
      </c>
      <c r="J4340" t="s">
        <v>15</v>
      </c>
      <c r="K4340" t="s">
        <v>307</v>
      </c>
      <c r="L4340" s="26">
        <v>611625</v>
      </c>
      <c r="M4340">
        <v>60</v>
      </c>
    </row>
    <row r="4341" spans="1:13" x14ac:dyDescent="0.25">
      <c r="A4341" t="s">
        <v>50</v>
      </c>
      <c r="B4341" s="25">
        <v>45408</v>
      </c>
      <c r="C4341" t="s">
        <v>257</v>
      </c>
      <c r="D4341" t="s">
        <v>32</v>
      </c>
      <c r="E4341" t="s">
        <v>27</v>
      </c>
      <c r="F4341" t="s">
        <v>258</v>
      </c>
      <c r="G4341" s="30">
        <v>7.8</v>
      </c>
      <c r="H4341" t="s">
        <v>318</v>
      </c>
      <c r="J4341" t="s">
        <v>15</v>
      </c>
      <c r="K4341" t="s">
        <v>307</v>
      </c>
      <c r="L4341" s="26">
        <v>17700000</v>
      </c>
      <c r="M4341">
        <v>108</v>
      </c>
    </row>
    <row r="4342" spans="1:13" x14ac:dyDescent="0.25">
      <c r="A4342" t="s">
        <v>63</v>
      </c>
      <c r="B4342" s="25">
        <v>45344</v>
      </c>
      <c r="C4342" t="s">
        <v>257</v>
      </c>
      <c r="D4342" t="s">
        <v>32</v>
      </c>
      <c r="E4342" t="s">
        <v>27</v>
      </c>
      <c r="F4342" t="s">
        <v>258</v>
      </c>
      <c r="G4342" s="30">
        <v>7.8</v>
      </c>
      <c r="H4342" t="s">
        <v>318</v>
      </c>
      <c r="J4342" t="s">
        <v>15</v>
      </c>
      <c r="K4342" t="s">
        <v>307</v>
      </c>
      <c r="L4342" s="26">
        <v>989900</v>
      </c>
      <c r="M4342">
        <v>16</v>
      </c>
    </row>
    <row r="4343" spans="1:13" x14ac:dyDescent="0.25">
      <c r="A4343" t="s">
        <v>50</v>
      </c>
      <c r="B4343" s="25">
        <v>45408</v>
      </c>
      <c r="C4343" t="s">
        <v>257</v>
      </c>
      <c r="D4343" t="s">
        <v>32</v>
      </c>
      <c r="E4343" t="s">
        <v>27</v>
      </c>
      <c r="G4343" s="30">
        <v>7.8</v>
      </c>
      <c r="H4343" t="s">
        <v>318</v>
      </c>
      <c r="J4343" t="s">
        <v>15</v>
      </c>
      <c r="K4343" t="s">
        <v>307</v>
      </c>
      <c r="L4343" s="26">
        <v>320000</v>
      </c>
      <c r="M4343">
        <v>70</v>
      </c>
    </row>
    <row r="4344" spans="1:13" x14ac:dyDescent="0.25">
      <c r="A4344" t="s">
        <v>92</v>
      </c>
      <c r="B4344" s="25">
        <v>45198</v>
      </c>
      <c r="C4344" t="s">
        <v>257</v>
      </c>
      <c r="D4344" t="s">
        <v>32</v>
      </c>
      <c r="E4344" t="s">
        <v>27</v>
      </c>
      <c r="G4344" s="30">
        <v>7.8</v>
      </c>
      <c r="H4344" t="s">
        <v>318</v>
      </c>
      <c r="J4344" t="s">
        <v>15</v>
      </c>
      <c r="K4344" t="s">
        <v>307</v>
      </c>
      <c r="L4344" s="26">
        <v>781207.2</v>
      </c>
      <c r="M4344">
        <v>14</v>
      </c>
    </row>
    <row r="4345" spans="1:13" x14ac:dyDescent="0.25">
      <c r="A4345" t="s">
        <v>63</v>
      </c>
      <c r="B4345" s="25">
        <v>45344</v>
      </c>
      <c r="C4345" t="s">
        <v>257</v>
      </c>
      <c r="D4345" t="s">
        <v>32</v>
      </c>
      <c r="E4345" t="s">
        <v>27</v>
      </c>
      <c r="G4345" s="30">
        <v>7.8</v>
      </c>
      <c r="H4345" t="s">
        <v>318</v>
      </c>
      <c r="J4345" t="s">
        <v>15</v>
      </c>
      <c r="K4345" t="s">
        <v>307</v>
      </c>
      <c r="L4345" s="26">
        <v>237500</v>
      </c>
      <c r="M4345">
        <v>7</v>
      </c>
    </row>
    <row r="4346" spans="1:13" x14ac:dyDescent="0.25">
      <c r="A4346" t="s">
        <v>30</v>
      </c>
      <c r="B4346" s="25">
        <v>45447</v>
      </c>
      <c r="C4346" t="s">
        <v>257</v>
      </c>
      <c r="D4346" t="s">
        <v>32</v>
      </c>
      <c r="E4346" t="s">
        <v>27</v>
      </c>
      <c r="G4346" s="30">
        <v>7.8</v>
      </c>
      <c r="H4346" t="s">
        <v>318</v>
      </c>
      <c r="J4346" t="s">
        <v>15</v>
      </c>
      <c r="K4346" t="s">
        <v>307</v>
      </c>
      <c r="L4346" s="26">
        <v>149700</v>
      </c>
      <c r="M4346">
        <v>15</v>
      </c>
    </row>
    <row r="4347" spans="1:13" x14ac:dyDescent="0.25">
      <c r="A4347" t="s">
        <v>175</v>
      </c>
      <c r="B4347" s="25">
        <v>45503</v>
      </c>
      <c r="C4347" t="s">
        <v>257</v>
      </c>
      <c r="D4347" t="s">
        <v>32</v>
      </c>
      <c r="E4347" t="s">
        <v>27</v>
      </c>
      <c r="F4347" t="s">
        <v>258</v>
      </c>
      <c r="G4347" s="30">
        <v>7.8</v>
      </c>
      <c r="H4347" t="s">
        <v>318</v>
      </c>
      <c r="J4347" t="s">
        <v>15</v>
      </c>
      <c r="K4347" t="s">
        <v>307</v>
      </c>
      <c r="L4347" s="26">
        <v>2037</v>
      </c>
      <c r="M4347">
        <v>1</v>
      </c>
    </row>
    <row r="4348" spans="1:13" x14ac:dyDescent="0.25">
      <c r="A4348" t="s">
        <v>72</v>
      </c>
      <c r="B4348" s="25">
        <v>45288</v>
      </c>
      <c r="C4348" t="s">
        <v>257</v>
      </c>
      <c r="D4348" t="s">
        <v>32</v>
      </c>
      <c r="E4348" t="s">
        <v>27</v>
      </c>
      <c r="F4348" t="s">
        <v>258</v>
      </c>
      <c r="G4348" s="30">
        <v>7.8</v>
      </c>
      <c r="H4348" t="s">
        <v>318</v>
      </c>
      <c r="J4348" t="s">
        <v>15</v>
      </c>
      <c r="K4348" t="s">
        <v>307</v>
      </c>
      <c r="L4348" s="26">
        <v>2500</v>
      </c>
      <c r="M4348">
        <v>1</v>
      </c>
    </row>
    <row r="4349" spans="1:13" x14ac:dyDescent="0.25">
      <c r="A4349" t="s">
        <v>172</v>
      </c>
      <c r="B4349" s="25">
        <v>45485</v>
      </c>
      <c r="C4349" t="s">
        <v>257</v>
      </c>
      <c r="D4349" t="s">
        <v>32</v>
      </c>
      <c r="E4349" t="s">
        <v>27</v>
      </c>
      <c r="F4349" t="s">
        <v>258</v>
      </c>
      <c r="G4349" s="30">
        <v>7.8</v>
      </c>
      <c r="H4349" t="s">
        <v>318</v>
      </c>
      <c r="J4349" t="s">
        <v>15</v>
      </c>
      <c r="K4349" t="s">
        <v>307</v>
      </c>
      <c r="L4349" s="26">
        <v>2127600</v>
      </c>
      <c r="M4349">
        <v>12</v>
      </c>
    </row>
    <row r="4350" spans="1:13" x14ac:dyDescent="0.25">
      <c r="A4350" t="s">
        <v>83</v>
      </c>
      <c r="B4350" s="25">
        <v>45252</v>
      </c>
      <c r="C4350" t="s">
        <v>257</v>
      </c>
      <c r="D4350" t="s">
        <v>32</v>
      </c>
      <c r="E4350" t="s">
        <v>27</v>
      </c>
      <c r="F4350" t="s">
        <v>258</v>
      </c>
      <c r="G4350" s="30">
        <v>7.8</v>
      </c>
      <c r="H4350" t="s">
        <v>318</v>
      </c>
      <c r="J4350" t="s">
        <v>15</v>
      </c>
      <c r="K4350" t="s">
        <v>307</v>
      </c>
      <c r="L4350" s="26">
        <v>12470700</v>
      </c>
      <c r="M4350">
        <v>75</v>
      </c>
    </row>
    <row r="4351" spans="1:13" x14ac:dyDescent="0.25">
      <c r="A4351" t="s">
        <v>83</v>
      </c>
      <c r="B4351" s="25">
        <v>45468</v>
      </c>
      <c r="C4351" t="s">
        <v>257</v>
      </c>
      <c r="D4351" t="s">
        <v>32</v>
      </c>
      <c r="E4351" t="s">
        <v>27</v>
      </c>
      <c r="F4351" t="s">
        <v>258</v>
      </c>
      <c r="G4351" s="30">
        <v>7.8</v>
      </c>
      <c r="H4351" t="s">
        <v>318</v>
      </c>
      <c r="J4351" t="s">
        <v>15</v>
      </c>
      <c r="K4351" t="s">
        <v>307</v>
      </c>
      <c r="L4351" s="26">
        <v>38131560</v>
      </c>
      <c r="M4351">
        <v>18</v>
      </c>
    </row>
    <row r="4352" spans="1:13" x14ac:dyDescent="0.25">
      <c r="A4352" t="s">
        <v>83</v>
      </c>
      <c r="B4352" s="25">
        <v>45468</v>
      </c>
      <c r="C4352" t="s">
        <v>257</v>
      </c>
      <c r="D4352" t="s">
        <v>32</v>
      </c>
      <c r="E4352" t="s">
        <v>27</v>
      </c>
      <c r="G4352" s="30">
        <v>7.8</v>
      </c>
      <c r="H4352" t="s">
        <v>318</v>
      </c>
      <c r="J4352" t="s">
        <v>15</v>
      </c>
      <c r="K4352" t="s">
        <v>307</v>
      </c>
      <c r="L4352" s="26">
        <v>172530</v>
      </c>
      <c r="M4352">
        <v>7</v>
      </c>
    </row>
    <row r="4353" spans="1:13" x14ac:dyDescent="0.25">
      <c r="A4353" t="s">
        <v>205</v>
      </c>
      <c r="B4353" s="25">
        <v>45566</v>
      </c>
      <c r="C4353" t="s">
        <v>257</v>
      </c>
      <c r="D4353" t="s">
        <v>32</v>
      </c>
      <c r="E4353" t="s">
        <v>27</v>
      </c>
      <c r="G4353" s="30">
        <v>7.8</v>
      </c>
      <c r="H4353" t="s">
        <v>318</v>
      </c>
      <c r="J4353" t="s">
        <v>15</v>
      </c>
      <c r="K4353" t="s">
        <v>307</v>
      </c>
      <c r="L4353" s="26">
        <v>155420</v>
      </c>
      <c r="M4353">
        <v>23</v>
      </c>
    </row>
    <row r="4354" spans="1:13" x14ac:dyDescent="0.25">
      <c r="A4354" t="s">
        <v>69</v>
      </c>
      <c r="B4354" s="25">
        <v>45328</v>
      </c>
      <c r="C4354" t="s">
        <v>257</v>
      </c>
      <c r="D4354" t="s">
        <v>32</v>
      </c>
      <c r="E4354" t="s">
        <v>27</v>
      </c>
      <c r="F4354" t="s">
        <v>258</v>
      </c>
      <c r="G4354" s="30">
        <v>7.8</v>
      </c>
      <c r="H4354" t="s">
        <v>318</v>
      </c>
      <c r="J4354" t="s">
        <v>15</v>
      </c>
      <c r="K4354" t="s">
        <v>307</v>
      </c>
      <c r="L4354" s="26">
        <v>15234850</v>
      </c>
      <c r="M4354">
        <v>23</v>
      </c>
    </row>
    <row r="4355" spans="1:13" x14ac:dyDescent="0.25">
      <c r="A4355" t="s">
        <v>92</v>
      </c>
      <c r="B4355" s="25">
        <v>45198</v>
      </c>
      <c r="C4355" t="s">
        <v>257</v>
      </c>
      <c r="D4355" t="s">
        <v>32</v>
      </c>
      <c r="E4355" t="s">
        <v>27</v>
      </c>
      <c r="F4355" t="s">
        <v>258</v>
      </c>
      <c r="G4355" s="30">
        <v>7.8</v>
      </c>
      <c r="H4355" t="s">
        <v>318</v>
      </c>
      <c r="J4355" t="s">
        <v>15</v>
      </c>
      <c r="K4355" t="s">
        <v>307</v>
      </c>
      <c r="L4355" s="26">
        <v>6051045.5999999996</v>
      </c>
      <c r="M4355">
        <v>21</v>
      </c>
    </row>
    <row r="4356" spans="1:13" x14ac:dyDescent="0.25">
      <c r="A4356" t="s">
        <v>217</v>
      </c>
      <c r="B4356" s="25">
        <v>45595</v>
      </c>
      <c r="C4356" t="s">
        <v>257</v>
      </c>
      <c r="D4356" t="s">
        <v>32</v>
      </c>
      <c r="E4356" t="s">
        <v>27</v>
      </c>
      <c r="G4356" s="30">
        <v>7.8</v>
      </c>
      <c r="H4356" t="s">
        <v>318</v>
      </c>
      <c r="J4356" t="s">
        <v>15</v>
      </c>
      <c r="K4356" t="s">
        <v>307</v>
      </c>
      <c r="L4356" s="26">
        <v>354450</v>
      </c>
      <c r="M4356">
        <v>3</v>
      </c>
    </row>
    <row r="4357" spans="1:13" x14ac:dyDescent="0.25">
      <c r="A4357" t="s">
        <v>164</v>
      </c>
      <c r="B4357" s="25">
        <v>45478</v>
      </c>
      <c r="C4357" t="s">
        <v>257</v>
      </c>
      <c r="D4357" t="s">
        <v>32</v>
      </c>
      <c r="E4357" t="s">
        <v>27</v>
      </c>
      <c r="G4357" s="30">
        <v>7.8</v>
      </c>
      <c r="H4357" t="s">
        <v>318</v>
      </c>
      <c r="J4357" t="s">
        <v>15</v>
      </c>
      <c r="K4357" t="s">
        <v>307</v>
      </c>
      <c r="L4357" s="26">
        <v>65800</v>
      </c>
      <c r="M4357">
        <v>22</v>
      </c>
    </row>
    <row r="4358" spans="1:13" x14ac:dyDescent="0.25">
      <c r="A4358" t="s">
        <v>175</v>
      </c>
      <c r="B4358" s="25">
        <v>45503</v>
      </c>
      <c r="C4358" t="s">
        <v>257</v>
      </c>
      <c r="D4358" t="s">
        <v>32</v>
      </c>
      <c r="E4358" t="s">
        <v>27</v>
      </c>
      <c r="G4358" s="30">
        <v>7.8</v>
      </c>
      <c r="H4358" t="s">
        <v>318</v>
      </c>
      <c r="J4358" t="s">
        <v>15</v>
      </c>
      <c r="K4358" t="s">
        <v>307</v>
      </c>
      <c r="L4358" s="26">
        <v>485</v>
      </c>
      <c r="M4358">
        <v>1</v>
      </c>
    </row>
    <row r="4359" spans="1:13" x14ac:dyDescent="0.25">
      <c r="A4359" t="s">
        <v>77</v>
      </c>
      <c r="B4359" s="25">
        <v>45267</v>
      </c>
      <c r="C4359" t="s">
        <v>257</v>
      </c>
      <c r="D4359" t="s">
        <v>32</v>
      </c>
      <c r="E4359" t="s">
        <v>27</v>
      </c>
      <c r="F4359" t="s">
        <v>258</v>
      </c>
      <c r="G4359" s="30">
        <v>7.8</v>
      </c>
      <c r="H4359" t="s">
        <v>318</v>
      </c>
      <c r="J4359" t="s">
        <v>15</v>
      </c>
      <c r="K4359" t="s">
        <v>307</v>
      </c>
      <c r="L4359" s="26">
        <v>576800</v>
      </c>
      <c r="M4359">
        <v>8</v>
      </c>
    </row>
    <row r="4360" spans="1:13" x14ac:dyDescent="0.25">
      <c r="A4360" t="s">
        <v>60</v>
      </c>
      <c r="B4360" s="25">
        <v>45380</v>
      </c>
      <c r="C4360" t="s">
        <v>257</v>
      </c>
      <c r="D4360" t="s">
        <v>32</v>
      </c>
      <c r="E4360" t="s">
        <v>27</v>
      </c>
      <c r="F4360" t="s">
        <v>258</v>
      </c>
      <c r="G4360" s="30">
        <v>7.8</v>
      </c>
      <c r="H4360" t="s">
        <v>318</v>
      </c>
      <c r="J4360" t="s">
        <v>15</v>
      </c>
      <c r="K4360" t="s">
        <v>307</v>
      </c>
      <c r="L4360" s="26">
        <v>7637000</v>
      </c>
      <c r="M4360">
        <v>95</v>
      </c>
    </row>
    <row r="4361" spans="1:13" x14ac:dyDescent="0.25">
      <c r="A4361" t="s">
        <v>77</v>
      </c>
      <c r="B4361" s="25">
        <v>45267</v>
      </c>
      <c r="C4361" t="s">
        <v>257</v>
      </c>
      <c r="D4361" t="s">
        <v>32</v>
      </c>
      <c r="E4361" t="s">
        <v>27</v>
      </c>
      <c r="G4361" s="30">
        <v>7.8</v>
      </c>
      <c r="H4361" t="s">
        <v>318</v>
      </c>
      <c r="J4361" t="s">
        <v>15</v>
      </c>
      <c r="K4361" t="s">
        <v>307</v>
      </c>
      <c r="L4361" s="26">
        <v>141400</v>
      </c>
      <c r="M4361">
        <v>7</v>
      </c>
    </row>
    <row r="4362" spans="1:13" x14ac:dyDescent="0.25">
      <c r="A4362" t="s">
        <v>74</v>
      </c>
      <c r="B4362" s="25">
        <v>45275</v>
      </c>
      <c r="C4362" t="s">
        <v>257</v>
      </c>
      <c r="D4362" t="s">
        <v>32</v>
      </c>
      <c r="E4362" t="s">
        <v>27</v>
      </c>
      <c r="G4362" s="30">
        <v>7.8</v>
      </c>
      <c r="H4362" t="s">
        <v>318</v>
      </c>
      <c r="J4362" t="s">
        <v>15</v>
      </c>
      <c r="K4362" t="s">
        <v>307</v>
      </c>
      <c r="L4362" s="26">
        <v>1511100</v>
      </c>
      <c r="M4362">
        <v>38</v>
      </c>
    </row>
    <row r="4363" spans="1:13" x14ac:dyDescent="0.25">
      <c r="A4363" t="s">
        <v>66</v>
      </c>
      <c r="B4363" s="25">
        <v>45335</v>
      </c>
      <c r="C4363" t="s">
        <v>257</v>
      </c>
      <c r="D4363" t="s">
        <v>32</v>
      </c>
      <c r="E4363" t="s">
        <v>27</v>
      </c>
      <c r="F4363" t="s">
        <v>258</v>
      </c>
      <c r="G4363" s="30">
        <v>7.8</v>
      </c>
      <c r="H4363" t="s">
        <v>318</v>
      </c>
      <c r="J4363" t="s">
        <v>15</v>
      </c>
      <c r="K4363" t="s">
        <v>307</v>
      </c>
      <c r="L4363" s="26">
        <v>3154500</v>
      </c>
      <c r="M4363">
        <v>81</v>
      </c>
    </row>
    <row r="4364" spans="1:13" x14ac:dyDescent="0.25">
      <c r="A4364" t="s">
        <v>172</v>
      </c>
      <c r="B4364" s="25">
        <v>45485</v>
      </c>
      <c r="C4364" t="s">
        <v>257</v>
      </c>
      <c r="D4364" t="s">
        <v>32</v>
      </c>
      <c r="E4364" t="s">
        <v>27</v>
      </c>
      <c r="F4364" t="s">
        <v>258</v>
      </c>
      <c r="G4364" s="30">
        <v>7.9</v>
      </c>
      <c r="H4364" t="s">
        <v>318</v>
      </c>
      <c r="I4364">
        <v>7.9</v>
      </c>
      <c r="J4364" t="s">
        <v>228</v>
      </c>
      <c r="K4364" t="s">
        <v>314</v>
      </c>
      <c r="L4364" s="26">
        <v>87600</v>
      </c>
      <c r="M4364">
        <v>1</v>
      </c>
    </row>
    <row r="4365" spans="1:13" x14ac:dyDescent="0.25">
      <c r="A4365" t="s">
        <v>164</v>
      </c>
      <c r="B4365" s="25">
        <v>45478</v>
      </c>
      <c r="C4365" t="s">
        <v>257</v>
      </c>
      <c r="D4365" t="s">
        <v>32</v>
      </c>
      <c r="E4365" t="s">
        <v>27</v>
      </c>
      <c r="F4365" t="s">
        <v>258</v>
      </c>
      <c r="G4365" s="30">
        <v>7.9</v>
      </c>
      <c r="H4365" t="s">
        <v>318</v>
      </c>
      <c r="I4365">
        <v>7.9</v>
      </c>
      <c r="J4365" t="s">
        <v>228</v>
      </c>
      <c r="K4365" t="s">
        <v>314</v>
      </c>
      <c r="L4365" s="26">
        <v>36800</v>
      </c>
      <c r="M4365">
        <v>1</v>
      </c>
    </row>
    <row r="4366" spans="1:13" x14ac:dyDescent="0.25">
      <c r="A4366" t="s">
        <v>77</v>
      </c>
      <c r="B4366" s="25">
        <v>45267</v>
      </c>
      <c r="C4366" t="s">
        <v>257</v>
      </c>
      <c r="D4366" t="s">
        <v>32</v>
      </c>
      <c r="E4366" t="s">
        <v>27</v>
      </c>
      <c r="F4366" t="s">
        <v>258</v>
      </c>
      <c r="G4366" s="30">
        <v>7.9</v>
      </c>
      <c r="H4366" t="s">
        <v>318</v>
      </c>
      <c r="J4366" t="s">
        <v>15</v>
      </c>
      <c r="K4366" t="s">
        <v>307</v>
      </c>
      <c r="L4366" s="26">
        <v>1981000</v>
      </c>
      <c r="M4366">
        <v>5</v>
      </c>
    </row>
    <row r="4367" spans="1:13" x14ac:dyDescent="0.25">
      <c r="A4367" t="s">
        <v>54</v>
      </c>
      <c r="B4367" s="25">
        <v>45401</v>
      </c>
      <c r="C4367" t="s">
        <v>257</v>
      </c>
      <c r="D4367" t="s">
        <v>32</v>
      </c>
      <c r="E4367" t="s">
        <v>27</v>
      </c>
      <c r="F4367" t="s">
        <v>258</v>
      </c>
      <c r="G4367" s="30">
        <v>7.9</v>
      </c>
      <c r="H4367" t="s">
        <v>318</v>
      </c>
      <c r="J4367" t="s">
        <v>15</v>
      </c>
      <c r="K4367" t="s">
        <v>307</v>
      </c>
      <c r="L4367" s="26">
        <v>2704515</v>
      </c>
      <c r="M4367">
        <v>42</v>
      </c>
    </row>
    <row r="4368" spans="1:13" x14ac:dyDescent="0.25">
      <c r="A4368" t="s">
        <v>175</v>
      </c>
      <c r="B4368" s="25">
        <v>45503</v>
      </c>
      <c r="C4368" t="s">
        <v>257</v>
      </c>
      <c r="D4368" t="s">
        <v>32</v>
      </c>
      <c r="E4368" t="s">
        <v>27</v>
      </c>
      <c r="G4368" s="30">
        <v>7.9</v>
      </c>
      <c r="H4368" t="s">
        <v>318</v>
      </c>
      <c r="J4368" t="s">
        <v>15</v>
      </c>
      <c r="K4368" t="s">
        <v>307</v>
      </c>
      <c r="L4368" s="26">
        <v>970</v>
      </c>
      <c r="M4368">
        <v>1</v>
      </c>
    </row>
    <row r="4369" spans="1:13" x14ac:dyDescent="0.25">
      <c r="A4369" t="s">
        <v>86</v>
      </c>
      <c r="B4369" s="25">
        <v>45251</v>
      </c>
      <c r="C4369" t="s">
        <v>257</v>
      </c>
      <c r="D4369" t="s">
        <v>32</v>
      </c>
      <c r="E4369" t="s">
        <v>27</v>
      </c>
      <c r="F4369" t="s">
        <v>258</v>
      </c>
      <c r="G4369" s="30">
        <v>7.9</v>
      </c>
      <c r="H4369" t="s">
        <v>318</v>
      </c>
      <c r="J4369" t="s">
        <v>15</v>
      </c>
      <c r="K4369" t="s">
        <v>307</v>
      </c>
      <c r="L4369" s="26">
        <v>930000</v>
      </c>
      <c r="M4369">
        <v>9</v>
      </c>
    </row>
    <row r="4370" spans="1:13" x14ac:dyDescent="0.25">
      <c r="A4370" t="s">
        <v>83</v>
      </c>
      <c r="B4370" s="25">
        <v>45252</v>
      </c>
      <c r="C4370" t="s">
        <v>257</v>
      </c>
      <c r="D4370" t="s">
        <v>32</v>
      </c>
      <c r="E4370" t="s">
        <v>27</v>
      </c>
      <c r="G4370" s="30">
        <v>7.9</v>
      </c>
      <c r="H4370" t="s">
        <v>318</v>
      </c>
      <c r="J4370" t="s">
        <v>15</v>
      </c>
      <c r="K4370" t="s">
        <v>307</v>
      </c>
      <c r="L4370" s="26">
        <v>1173700</v>
      </c>
      <c r="M4370">
        <v>30</v>
      </c>
    </row>
    <row r="4371" spans="1:13" x14ac:dyDescent="0.25">
      <c r="A4371" t="s">
        <v>164</v>
      </c>
      <c r="B4371" s="25">
        <v>45478</v>
      </c>
      <c r="C4371" t="s">
        <v>257</v>
      </c>
      <c r="D4371" t="s">
        <v>32</v>
      </c>
      <c r="E4371" t="s">
        <v>27</v>
      </c>
      <c r="G4371" s="30">
        <v>7.9</v>
      </c>
      <c r="H4371" t="s">
        <v>318</v>
      </c>
      <c r="J4371" t="s">
        <v>15</v>
      </c>
      <c r="K4371" t="s">
        <v>307</v>
      </c>
      <c r="L4371" s="26">
        <v>156400</v>
      </c>
      <c r="M4371">
        <v>22</v>
      </c>
    </row>
    <row r="4372" spans="1:13" x14ac:dyDescent="0.25">
      <c r="A4372" t="s">
        <v>211</v>
      </c>
      <c r="B4372" s="25">
        <v>45582</v>
      </c>
      <c r="C4372" t="s">
        <v>257</v>
      </c>
      <c r="D4372" t="s">
        <v>32</v>
      </c>
      <c r="E4372" t="s">
        <v>27</v>
      </c>
      <c r="F4372" t="s">
        <v>258</v>
      </c>
      <c r="G4372" s="30">
        <v>7.9</v>
      </c>
      <c r="H4372" t="s">
        <v>318</v>
      </c>
      <c r="J4372" t="s">
        <v>15</v>
      </c>
      <c r="K4372" t="s">
        <v>307</v>
      </c>
      <c r="L4372" s="26">
        <v>14821800</v>
      </c>
      <c r="M4372">
        <v>119</v>
      </c>
    </row>
    <row r="4373" spans="1:13" x14ac:dyDescent="0.25">
      <c r="A4373" t="s">
        <v>92</v>
      </c>
      <c r="B4373" s="25">
        <v>45198</v>
      </c>
      <c r="C4373" t="s">
        <v>257</v>
      </c>
      <c r="D4373" t="s">
        <v>32</v>
      </c>
      <c r="E4373" t="s">
        <v>27</v>
      </c>
      <c r="F4373" t="s">
        <v>258</v>
      </c>
      <c r="G4373" s="30">
        <v>7.9</v>
      </c>
      <c r="H4373" t="s">
        <v>318</v>
      </c>
      <c r="J4373" t="s">
        <v>15</v>
      </c>
      <c r="K4373" t="s">
        <v>307</v>
      </c>
      <c r="L4373" s="26">
        <v>6600538.7999999998</v>
      </c>
      <c r="M4373">
        <v>12</v>
      </c>
    </row>
    <row r="4374" spans="1:13" x14ac:dyDescent="0.25">
      <c r="A4374" t="s">
        <v>172</v>
      </c>
      <c r="B4374" s="25">
        <v>45485</v>
      </c>
      <c r="C4374" t="s">
        <v>257</v>
      </c>
      <c r="D4374" t="s">
        <v>32</v>
      </c>
      <c r="E4374" t="s">
        <v>27</v>
      </c>
      <c r="F4374" t="s">
        <v>258</v>
      </c>
      <c r="G4374" s="30">
        <v>7.9</v>
      </c>
      <c r="H4374" t="s">
        <v>318</v>
      </c>
      <c r="J4374" t="s">
        <v>15</v>
      </c>
      <c r="K4374" t="s">
        <v>307</v>
      </c>
      <c r="L4374" s="26">
        <v>1260000</v>
      </c>
      <c r="M4374">
        <v>13</v>
      </c>
    </row>
    <row r="4375" spans="1:13" x14ac:dyDescent="0.25">
      <c r="A4375" t="s">
        <v>50</v>
      </c>
      <c r="B4375" s="25">
        <v>45408</v>
      </c>
      <c r="C4375" t="s">
        <v>257</v>
      </c>
      <c r="D4375" t="s">
        <v>32</v>
      </c>
      <c r="E4375" t="s">
        <v>27</v>
      </c>
      <c r="G4375" s="30">
        <v>7.9</v>
      </c>
      <c r="H4375" t="s">
        <v>318</v>
      </c>
      <c r="J4375" t="s">
        <v>15</v>
      </c>
      <c r="K4375" t="s">
        <v>307</v>
      </c>
      <c r="L4375" s="26">
        <v>692500</v>
      </c>
      <c r="M4375">
        <v>80</v>
      </c>
    </row>
    <row r="4376" spans="1:13" x14ac:dyDescent="0.25">
      <c r="A4376" t="s">
        <v>209</v>
      </c>
      <c r="B4376" s="25">
        <v>45572</v>
      </c>
      <c r="C4376" t="s">
        <v>257</v>
      </c>
      <c r="D4376" t="s">
        <v>32</v>
      </c>
      <c r="E4376" t="s">
        <v>27</v>
      </c>
      <c r="G4376" s="30">
        <v>7.9</v>
      </c>
      <c r="H4376" t="s">
        <v>318</v>
      </c>
      <c r="J4376" t="s">
        <v>15</v>
      </c>
      <c r="K4376" t="s">
        <v>307</v>
      </c>
      <c r="L4376" s="26">
        <v>29000</v>
      </c>
      <c r="M4376">
        <v>4</v>
      </c>
    </row>
    <row r="4377" spans="1:13" x14ac:dyDescent="0.25">
      <c r="A4377" t="s">
        <v>54</v>
      </c>
      <c r="B4377" s="25">
        <v>45212</v>
      </c>
      <c r="C4377" t="s">
        <v>257</v>
      </c>
      <c r="D4377" t="s">
        <v>32</v>
      </c>
      <c r="E4377" t="s">
        <v>27</v>
      </c>
      <c r="G4377" s="30">
        <v>7.9</v>
      </c>
      <c r="H4377" t="s">
        <v>318</v>
      </c>
      <c r="J4377" t="s">
        <v>15</v>
      </c>
      <c r="K4377" t="s">
        <v>307</v>
      </c>
      <c r="L4377" s="26">
        <v>418914</v>
      </c>
      <c r="M4377">
        <v>38</v>
      </c>
    </row>
    <row r="4378" spans="1:13" x14ac:dyDescent="0.25">
      <c r="A4378" t="s">
        <v>60</v>
      </c>
      <c r="B4378" s="25">
        <v>45380</v>
      </c>
      <c r="C4378" t="s">
        <v>257</v>
      </c>
      <c r="D4378" t="s">
        <v>32</v>
      </c>
      <c r="E4378" t="s">
        <v>27</v>
      </c>
      <c r="F4378" t="s">
        <v>258</v>
      </c>
      <c r="G4378" s="30">
        <v>7.9</v>
      </c>
      <c r="H4378" t="s">
        <v>318</v>
      </c>
      <c r="J4378" t="s">
        <v>15</v>
      </c>
      <c r="K4378" t="s">
        <v>307</v>
      </c>
      <c r="L4378" s="26">
        <v>36547875</v>
      </c>
      <c r="M4378">
        <v>72</v>
      </c>
    </row>
    <row r="4379" spans="1:13" x14ac:dyDescent="0.25">
      <c r="A4379" t="s">
        <v>205</v>
      </c>
      <c r="B4379" s="25">
        <v>45566</v>
      </c>
      <c r="C4379" t="s">
        <v>257</v>
      </c>
      <c r="D4379" t="s">
        <v>32</v>
      </c>
      <c r="E4379" t="s">
        <v>27</v>
      </c>
      <c r="G4379" s="30">
        <v>7.9</v>
      </c>
      <c r="H4379" t="s">
        <v>318</v>
      </c>
      <c r="J4379" t="s">
        <v>15</v>
      </c>
      <c r="K4379" t="s">
        <v>307</v>
      </c>
      <c r="L4379" s="26">
        <v>151810</v>
      </c>
      <c r="M4379">
        <v>35</v>
      </c>
    </row>
    <row r="4380" spans="1:13" x14ac:dyDescent="0.25">
      <c r="A4380" t="s">
        <v>89</v>
      </c>
      <c r="B4380" s="25">
        <v>45232</v>
      </c>
      <c r="C4380" t="s">
        <v>257</v>
      </c>
      <c r="D4380" t="s">
        <v>32</v>
      </c>
      <c r="E4380" t="s">
        <v>27</v>
      </c>
      <c r="G4380" s="30">
        <v>7.9</v>
      </c>
      <c r="H4380" t="s">
        <v>318</v>
      </c>
      <c r="J4380" t="s">
        <v>15</v>
      </c>
      <c r="K4380" t="s">
        <v>307</v>
      </c>
      <c r="L4380" s="26">
        <v>238950</v>
      </c>
      <c r="M4380">
        <v>18</v>
      </c>
    </row>
    <row r="4381" spans="1:13" x14ac:dyDescent="0.25">
      <c r="A4381" t="s">
        <v>217</v>
      </c>
      <c r="B4381" s="25">
        <v>45595</v>
      </c>
      <c r="C4381" t="s">
        <v>257</v>
      </c>
      <c r="D4381" t="s">
        <v>32</v>
      </c>
      <c r="E4381" t="s">
        <v>27</v>
      </c>
      <c r="F4381" t="s">
        <v>258</v>
      </c>
      <c r="G4381" s="30">
        <v>7.9</v>
      </c>
      <c r="H4381" t="s">
        <v>318</v>
      </c>
      <c r="J4381" t="s">
        <v>15</v>
      </c>
      <c r="K4381" t="s">
        <v>307</v>
      </c>
      <c r="L4381" s="26">
        <v>4675</v>
      </c>
      <c r="M4381">
        <v>2</v>
      </c>
    </row>
    <row r="4382" spans="1:13" x14ac:dyDescent="0.25">
      <c r="A4382" t="s">
        <v>101</v>
      </c>
      <c r="B4382" s="25">
        <v>45079</v>
      </c>
      <c r="C4382" t="s">
        <v>257</v>
      </c>
      <c r="D4382" t="s">
        <v>32</v>
      </c>
      <c r="E4382" t="s">
        <v>27</v>
      </c>
      <c r="G4382" s="30">
        <v>7.9</v>
      </c>
      <c r="H4382" t="s">
        <v>318</v>
      </c>
      <c r="J4382" t="s">
        <v>15</v>
      </c>
      <c r="K4382" t="s">
        <v>307</v>
      </c>
      <c r="L4382" s="26">
        <v>59778</v>
      </c>
      <c r="M4382">
        <v>2</v>
      </c>
    </row>
    <row r="4383" spans="1:13" x14ac:dyDescent="0.25">
      <c r="A4383" t="s">
        <v>86</v>
      </c>
      <c r="B4383" s="25">
        <v>45251</v>
      </c>
      <c r="C4383" t="s">
        <v>257</v>
      </c>
      <c r="D4383" t="s">
        <v>32</v>
      </c>
      <c r="E4383" t="s">
        <v>27</v>
      </c>
      <c r="G4383" s="30">
        <v>7.9</v>
      </c>
      <c r="H4383" t="s">
        <v>318</v>
      </c>
      <c r="J4383" t="s">
        <v>15</v>
      </c>
      <c r="K4383" t="s">
        <v>307</v>
      </c>
      <c r="L4383" s="26">
        <v>200500</v>
      </c>
      <c r="M4383">
        <v>7</v>
      </c>
    </row>
    <row r="4384" spans="1:13" x14ac:dyDescent="0.25">
      <c r="A4384" t="s">
        <v>63</v>
      </c>
      <c r="B4384" s="25">
        <v>45344</v>
      </c>
      <c r="C4384" t="s">
        <v>257</v>
      </c>
      <c r="D4384" t="s">
        <v>32</v>
      </c>
      <c r="E4384" t="s">
        <v>27</v>
      </c>
      <c r="F4384" t="s">
        <v>258</v>
      </c>
      <c r="G4384" s="30">
        <v>7.9</v>
      </c>
      <c r="H4384" t="s">
        <v>318</v>
      </c>
      <c r="J4384" t="s">
        <v>15</v>
      </c>
      <c r="K4384" t="s">
        <v>307</v>
      </c>
      <c r="L4384" s="26">
        <v>3774350</v>
      </c>
      <c r="M4384">
        <v>18</v>
      </c>
    </row>
    <row r="4385" spans="1:13" x14ac:dyDescent="0.25">
      <c r="A4385" t="s">
        <v>54</v>
      </c>
      <c r="B4385" s="25">
        <v>45212</v>
      </c>
      <c r="C4385" t="s">
        <v>257</v>
      </c>
      <c r="D4385" t="s">
        <v>32</v>
      </c>
      <c r="E4385" t="s">
        <v>27</v>
      </c>
      <c r="F4385" t="s">
        <v>258</v>
      </c>
      <c r="G4385" s="30">
        <v>7.9</v>
      </c>
      <c r="H4385" t="s">
        <v>318</v>
      </c>
      <c r="J4385" t="s">
        <v>15</v>
      </c>
      <c r="K4385" t="s">
        <v>307</v>
      </c>
      <c r="L4385" s="26">
        <v>1888110</v>
      </c>
      <c r="M4385">
        <v>67</v>
      </c>
    </row>
    <row r="4386" spans="1:13" x14ac:dyDescent="0.25">
      <c r="A4386" t="s">
        <v>175</v>
      </c>
      <c r="B4386" s="25">
        <v>45503</v>
      </c>
      <c r="C4386" t="s">
        <v>257</v>
      </c>
      <c r="D4386" t="s">
        <v>32</v>
      </c>
      <c r="E4386" t="s">
        <v>27</v>
      </c>
      <c r="F4386" t="s">
        <v>258</v>
      </c>
      <c r="G4386" s="30">
        <v>7.9</v>
      </c>
      <c r="H4386" t="s">
        <v>318</v>
      </c>
      <c r="J4386" t="s">
        <v>15</v>
      </c>
      <c r="K4386" t="s">
        <v>307</v>
      </c>
      <c r="L4386" s="26">
        <v>26999950</v>
      </c>
      <c r="M4386">
        <v>1</v>
      </c>
    </row>
    <row r="4387" spans="1:13" x14ac:dyDescent="0.25">
      <c r="A4387" t="s">
        <v>66</v>
      </c>
      <c r="B4387" s="25">
        <v>45335</v>
      </c>
      <c r="C4387" t="s">
        <v>257</v>
      </c>
      <c r="D4387" t="s">
        <v>32</v>
      </c>
      <c r="E4387" t="s">
        <v>27</v>
      </c>
      <c r="G4387" s="30">
        <v>7.9</v>
      </c>
      <c r="H4387" t="s">
        <v>318</v>
      </c>
      <c r="J4387" t="s">
        <v>15</v>
      </c>
      <c r="K4387" t="s">
        <v>307</v>
      </c>
      <c r="L4387" s="26">
        <v>769500</v>
      </c>
      <c r="M4387">
        <v>60</v>
      </c>
    </row>
    <row r="4388" spans="1:13" x14ac:dyDescent="0.25">
      <c r="A4388" t="s">
        <v>89</v>
      </c>
      <c r="B4388" s="25">
        <v>45232</v>
      </c>
      <c r="C4388" t="s">
        <v>257</v>
      </c>
      <c r="D4388" t="s">
        <v>32</v>
      </c>
      <c r="E4388" t="s">
        <v>27</v>
      </c>
      <c r="F4388" t="s">
        <v>258</v>
      </c>
      <c r="G4388" s="30">
        <v>7.9</v>
      </c>
      <c r="H4388" t="s">
        <v>318</v>
      </c>
      <c r="J4388" t="s">
        <v>15</v>
      </c>
      <c r="K4388" t="s">
        <v>307</v>
      </c>
      <c r="L4388" s="26">
        <v>3869100</v>
      </c>
      <c r="M4388">
        <v>25</v>
      </c>
    </row>
    <row r="4389" spans="1:13" x14ac:dyDescent="0.25">
      <c r="A4389" t="s">
        <v>69</v>
      </c>
      <c r="B4389" s="25">
        <v>45328</v>
      </c>
      <c r="C4389" t="s">
        <v>257</v>
      </c>
      <c r="D4389" t="s">
        <v>32</v>
      </c>
      <c r="E4389" t="s">
        <v>27</v>
      </c>
      <c r="G4389" s="30">
        <v>7.9</v>
      </c>
      <c r="H4389" t="s">
        <v>318</v>
      </c>
      <c r="J4389" t="s">
        <v>15</v>
      </c>
      <c r="K4389" t="s">
        <v>307</v>
      </c>
      <c r="L4389" s="26">
        <v>306075</v>
      </c>
      <c r="M4389">
        <v>17</v>
      </c>
    </row>
    <row r="4390" spans="1:13" x14ac:dyDescent="0.25">
      <c r="A4390" t="s">
        <v>101</v>
      </c>
      <c r="B4390" s="25">
        <v>45079</v>
      </c>
      <c r="C4390" t="s">
        <v>257</v>
      </c>
      <c r="D4390" t="s">
        <v>32</v>
      </c>
      <c r="E4390" t="s">
        <v>27</v>
      </c>
      <c r="F4390" t="s">
        <v>258</v>
      </c>
      <c r="G4390" s="30">
        <v>7.9</v>
      </c>
      <c r="H4390" t="s">
        <v>318</v>
      </c>
      <c r="J4390" t="s">
        <v>15</v>
      </c>
      <c r="K4390" t="s">
        <v>307</v>
      </c>
      <c r="L4390" s="26">
        <v>911250</v>
      </c>
      <c r="M4390">
        <v>1</v>
      </c>
    </row>
    <row r="4391" spans="1:13" x14ac:dyDescent="0.25">
      <c r="A4391" t="s">
        <v>83</v>
      </c>
      <c r="B4391" s="25">
        <v>45252</v>
      </c>
      <c r="C4391" t="s">
        <v>257</v>
      </c>
      <c r="D4391" t="s">
        <v>32</v>
      </c>
      <c r="E4391" t="s">
        <v>27</v>
      </c>
      <c r="F4391" t="s">
        <v>258</v>
      </c>
      <c r="G4391" s="30">
        <v>7.9</v>
      </c>
      <c r="H4391" t="s">
        <v>318</v>
      </c>
      <c r="J4391" t="s">
        <v>15</v>
      </c>
      <c r="K4391" t="s">
        <v>307</v>
      </c>
      <c r="L4391" s="26">
        <v>10261350</v>
      </c>
      <c r="M4391">
        <v>52</v>
      </c>
    </row>
    <row r="4392" spans="1:13" x14ac:dyDescent="0.25">
      <c r="A4392" t="s">
        <v>72</v>
      </c>
      <c r="B4392" s="25">
        <v>45288</v>
      </c>
      <c r="C4392" t="s">
        <v>257</v>
      </c>
      <c r="D4392" t="s">
        <v>32</v>
      </c>
      <c r="E4392" t="s">
        <v>27</v>
      </c>
      <c r="G4392" s="30">
        <v>7.9</v>
      </c>
      <c r="H4392" t="s">
        <v>318</v>
      </c>
      <c r="J4392" t="s">
        <v>15</v>
      </c>
      <c r="K4392" t="s">
        <v>307</v>
      </c>
      <c r="L4392" s="26">
        <v>3000</v>
      </c>
      <c r="M4392">
        <v>2</v>
      </c>
    </row>
    <row r="4393" spans="1:13" x14ac:dyDescent="0.25">
      <c r="A4393" t="s">
        <v>74</v>
      </c>
      <c r="B4393" s="25">
        <v>45275</v>
      </c>
      <c r="C4393" t="s">
        <v>257</v>
      </c>
      <c r="D4393" t="s">
        <v>32</v>
      </c>
      <c r="E4393" t="s">
        <v>27</v>
      </c>
      <c r="G4393" s="30">
        <v>7.9</v>
      </c>
      <c r="H4393" t="s">
        <v>318</v>
      </c>
      <c r="J4393" t="s">
        <v>15</v>
      </c>
      <c r="K4393" t="s">
        <v>307</v>
      </c>
      <c r="L4393" s="26">
        <v>1116650</v>
      </c>
      <c r="M4393">
        <v>37</v>
      </c>
    </row>
    <row r="4394" spans="1:13" x14ac:dyDescent="0.25">
      <c r="A4394" t="s">
        <v>92</v>
      </c>
      <c r="B4394" s="25">
        <v>45198</v>
      </c>
      <c r="C4394" t="s">
        <v>257</v>
      </c>
      <c r="D4394" t="s">
        <v>32</v>
      </c>
      <c r="E4394" t="s">
        <v>27</v>
      </c>
      <c r="G4394" s="30">
        <v>7.9</v>
      </c>
      <c r="H4394" t="s">
        <v>318</v>
      </c>
      <c r="J4394" t="s">
        <v>15</v>
      </c>
      <c r="K4394" t="s">
        <v>307</v>
      </c>
      <c r="L4394" s="26">
        <v>86065.2</v>
      </c>
      <c r="M4394">
        <v>8</v>
      </c>
    </row>
    <row r="4395" spans="1:13" x14ac:dyDescent="0.25">
      <c r="A4395" t="s">
        <v>30</v>
      </c>
      <c r="B4395" s="25">
        <v>45447</v>
      </c>
      <c r="C4395" t="s">
        <v>257</v>
      </c>
      <c r="D4395" t="s">
        <v>32</v>
      </c>
      <c r="E4395" t="s">
        <v>27</v>
      </c>
      <c r="G4395" s="30">
        <v>7.9</v>
      </c>
      <c r="H4395" t="s">
        <v>318</v>
      </c>
      <c r="J4395" t="s">
        <v>15</v>
      </c>
      <c r="K4395" t="s">
        <v>307</v>
      </c>
      <c r="L4395" s="26">
        <v>42900</v>
      </c>
      <c r="M4395">
        <v>13</v>
      </c>
    </row>
    <row r="4396" spans="1:13" x14ac:dyDescent="0.25">
      <c r="A4396" t="s">
        <v>104</v>
      </c>
      <c r="B4396" s="25">
        <v>45041</v>
      </c>
      <c r="C4396" t="s">
        <v>257</v>
      </c>
      <c r="D4396" t="s">
        <v>32</v>
      </c>
      <c r="E4396" t="s">
        <v>27</v>
      </c>
      <c r="G4396" s="30">
        <v>7.9</v>
      </c>
      <c r="H4396" t="s">
        <v>318</v>
      </c>
      <c r="J4396" t="s">
        <v>15</v>
      </c>
      <c r="K4396" t="s">
        <v>307</v>
      </c>
      <c r="L4396" s="26">
        <v>30396</v>
      </c>
      <c r="M4396">
        <v>2</v>
      </c>
    </row>
    <row r="4397" spans="1:13" x14ac:dyDescent="0.25">
      <c r="A4397" t="s">
        <v>63</v>
      </c>
      <c r="B4397" s="25">
        <v>45344</v>
      </c>
      <c r="C4397" t="s">
        <v>257</v>
      </c>
      <c r="D4397" t="s">
        <v>32</v>
      </c>
      <c r="E4397" t="s">
        <v>27</v>
      </c>
      <c r="G4397" s="30">
        <v>7.9</v>
      </c>
      <c r="H4397" t="s">
        <v>318</v>
      </c>
      <c r="J4397" t="s">
        <v>15</v>
      </c>
      <c r="K4397" t="s">
        <v>307</v>
      </c>
      <c r="L4397" s="26">
        <v>466450</v>
      </c>
      <c r="M4397">
        <v>3</v>
      </c>
    </row>
    <row r="4398" spans="1:13" x14ac:dyDescent="0.25">
      <c r="A4398" t="s">
        <v>72</v>
      </c>
      <c r="B4398" s="25">
        <v>45288</v>
      </c>
      <c r="C4398" t="s">
        <v>257</v>
      </c>
      <c r="D4398" t="s">
        <v>32</v>
      </c>
      <c r="E4398" t="s">
        <v>27</v>
      </c>
      <c r="F4398" t="s">
        <v>258</v>
      </c>
      <c r="G4398" s="30">
        <v>7.9</v>
      </c>
      <c r="H4398" t="s">
        <v>318</v>
      </c>
      <c r="J4398" t="s">
        <v>15</v>
      </c>
      <c r="K4398" t="s">
        <v>307</v>
      </c>
      <c r="L4398" s="26">
        <v>265500</v>
      </c>
      <c r="M4398">
        <v>4</v>
      </c>
    </row>
    <row r="4399" spans="1:13" x14ac:dyDescent="0.25">
      <c r="A4399" t="s">
        <v>69</v>
      </c>
      <c r="B4399" s="25">
        <v>45328</v>
      </c>
      <c r="C4399" t="s">
        <v>257</v>
      </c>
      <c r="D4399" t="s">
        <v>32</v>
      </c>
      <c r="E4399" t="s">
        <v>27</v>
      </c>
      <c r="F4399" t="s">
        <v>258</v>
      </c>
      <c r="G4399" s="30">
        <v>7.9</v>
      </c>
      <c r="H4399" t="s">
        <v>318</v>
      </c>
      <c r="J4399" t="s">
        <v>15</v>
      </c>
      <c r="K4399" t="s">
        <v>307</v>
      </c>
      <c r="L4399" s="26">
        <v>50247975</v>
      </c>
      <c r="M4399">
        <v>31</v>
      </c>
    </row>
    <row r="4400" spans="1:13" x14ac:dyDescent="0.25">
      <c r="A4400" t="s">
        <v>80</v>
      </c>
      <c r="B4400" s="25">
        <v>45260</v>
      </c>
      <c r="C4400" t="s">
        <v>257</v>
      </c>
      <c r="D4400" t="s">
        <v>32</v>
      </c>
      <c r="E4400" t="s">
        <v>27</v>
      </c>
      <c r="F4400" t="s">
        <v>258</v>
      </c>
      <c r="G4400" s="30">
        <v>7.9</v>
      </c>
      <c r="H4400" t="s">
        <v>318</v>
      </c>
      <c r="J4400" t="s">
        <v>15</v>
      </c>
      <c r="K4400" t="s">
        <v>307</v>
      </c>
      <c r="L4400" s="26">
        <v>8754300</v>
      </c>
      <c r="M4400">
        <v>10</v>
      </c>
    </row>
    <row r="4401" spans="1:13" x14ac:dyDescent="0.25">
      <c r="A4401" t="s">
        <v>30</v>
      </c>
      <c r="B4401" s="25">
        <v>45447</v>
      </c>
      <c r="C4401" t="s">
        <v>257</v>
      </c>
      <c r="D4401" t="s">
        <v>32</v>
      </c>
      <c r="E4401" t="s">
        <v>27</v>
      </c>
      <c r="F4401" t="s">
        <v>258</v>
      </c>
      <c r="G4401" s="30">
        <v>7.9</v>
      </c>
      <c r="H4401" t="s">
        <v>318</v>
      </c>
      <c r="J4401" t="s">
        <v>15</v>
      </c>
      <c r="K4401" t="s">
        <v>307</v>
      </c>
      <c r="L4401" s="26">
        <v>360300</v>
      </c>
      <c r="M4401">
        <v>13</v>
      </c>
    </row>
    <row r="4402" spans="1:13" x14ac:dyDescent="0.25">
      <c r="A4402" t="s">
        <v>57</v>
      </c>
      <c r="B4402" s="25">
        <v>45394</v>
      </c>
      <c r="C4402" t="s">
        <v>257</v>
      </c>
      <c r="D4402" t="s">
        <v>32</v>
      </c>
      <c r="E4402" t="s">
        <v>27</v>
      </c>
      <c r="F4402" t="s">
        <v>258</v>
      </c>
      <c r="G4402" s="30">
        <v>7.9</v>
      </c>
      <c r="H4402" t="s">
        <v>318</v>
      </c>
      <c r="J4402" t="s">
        <v>15</v>
      </c>
      <c r="K4402" t="s">
        <v>307</v>
      </c>
      <c r="L4402" s="26">
        <v>2791800</v>
      </c>
      <c r="M4402">
        <v>36</v>
      </c>
    </row>
    <row r="4403" spans="1:13" x14ac:dyDescent="0.25">
      <c r="A4403" t="s">
        <v>54</v>
      </c>
      <c r="B4403" s="25">
        <v>45401</v>
      </c>
      <c r="C4403" t="s">
        <v>257</v>
      </c>
      <c r="D4403" t="s">
        <v>32</v>
      </c>
      <c r="E4403" t="s">
        <v>27</v>
      </c>
      <c r="G4403" s="30">
        <v>7.9</v>
      </c>
      <c r="H4403" t="s">
        <v>318</v>
      </c>
      <c r="J4403" t="s">
        <v>15</v>
      </c>
      <c r="K4403" t="s">
        <v>307</v>
      </c>
      <c r="L4403" s="26">
        <v>388500</v>
      </c>
      <c r="M4403">
        <v>25</v>
      </c>
    </row>
    <row r="4404" spans="1:13" x14ac:dyDescent="0.25">
      <c r="A4404" t="s">
        <v>104</v>
      </c>
      <c r="B4404" s="25">
        <v>45041</v>
      </c>
      <c r="C4404" t="s">
        <v>257</v>
      </c>
      <c r="D4404" t="s">
        <v>32</v>
      </c>
      <c r="E4404" t="s">
        <v>27</v>
      </c>
      <c r="F4404" t="s">
        <v>258</v>
      </c>
      <c r="G4404" s="30">
        <v>7.9</v>
      </c>
      <c r="H4404" t="s">
        <v>318</v>
      </c>
      <c r="J4404" t="s">
        <v>15</v>
      </c>
      <c r="K4404" t="s">
        <v>307</v>
      </c>
      <c r="L4404" s="26">
        <v>484726.8</v>
      </c>
      <c r="M4404">
        <v>6</v>
      </c>
    </row>
    <row r="4405" spans="1:13" x14ac:dyDescent="0.25">
      <c r="A4405" t="s">
        <v>80</v>
      </c>
      <c r="B4405" s="25">
        <v>45260</v>
      </c>
      <c r="C4405" t="s">
        <v>257</v>
      </c>
      <c r="D4405" t="s">
        <v>32</v>
      </c>
      <c r="E4405" t="s">
        <v>27</v>
      </c>
      <c r="G4405" s="30">
        <v>7.9</v>
      </c>
      <c r="H4405" t="s">
        <v>318</v>
      </c>
      <c r="J4405" t="s">
        <v>15</v>
      </c>
      <c r="K4405" t="s">
        <v>307</v>
      </c>
      <c r="L4405" s="26">
        <v>968400</v>
      </c>
      <c r="M4405">
        <v>7</v>
      </c>
    </row>
    <row r="4406" spans="1:13" x14ac:dyDescent="0.25">
      <c r="A4406" t="s">
        <v>60</v>
      </c>
      <c r="B4406" s="25">
        <v>45380</v>
      </c>
      <c r="C4406" t="s">
        <v>257</v>
      </c>
      <c r="D4406" t="s">
        <v>32</v>
      </c>
      <c r="E4406" t="s">
        <v>27</v>
      </c>
      <c r="G4406" s="30">
        <v>7.9</v>
      </c>
      <c r="H4406" t="s">
        <v>318</v>
      </c>
      <c r="J4406" t="s">
        <v>15</v>
      </c>
      <c r="K4406" t="s">
        <v>307</v>
      </c>
      <c r="L4406" s="26">
        <v>446250</v>
      </c>
      <c r="M4406">
        <v>44</v>
      </c>
    </row>
    <row r="4407" spans="1:13" x14ac:dyDescent="0.25">
      <c r="A4407" t="s">
        <v>83</v>
      </c>
      <c r="B4407" s="25">
        <v>45468</v>
      </c>
      <c r="C4407" t="s">
        <v>257</v>
      </c>
      <c r="D4407" t="s">
        <v>32</v>
      </c>
      <c r="E4407" t="s">
        <v>27</v>
      </c>
      <c r="F4407" t="s">
        <v>258</v>
      </c>
      <c r="G4407" s="30">
        <v>7.9</v>
      </c>
      <c r="H4407" t="s">
        <v>318</v>
      </c>
      <c r="J4407" t="s">
        <v>15</v>
      </c>
      <c r="K4407" t="s">
        <v>307</v>
      </c>
      <c r="L4407" s="26">
        <v>5878170</v>
      </c>
      <c r="M4407">
        <v>15</v>
      </c>
    </row>
    <row r="4408" spans="1:13" x14ac:dyDescent="0.25">
      <c r="A4408" t="s">
        <v>77</v>
      </c>
      <c r="B4408" s="25">
        <v>45267</v>
      </c>
      <c r="C4408" t="s">
        <v>257</v>
      </c>
      <c r="D4408" t="s">
        <v>32</v>
      </c>
      <c r="E4408" t="s">
        <v>27</v>
      </c>
      <c r="G4408" s="30">
        <v>7.9</v>
      </c>
      <c r="H4408" t="s">
        <v>318</v>
      </c>
      <c r="J4408" t="s">
        <v>15</v>
      </c>
      <c r="K4408" t="s">
        <v>307</v>
      </c>
      <c r="L4408" s="26">
        <v>81200</v>
      </c>
      <c r="M4408">
        <v>6</v>
      </c>
    </row>
    <row r="4409" spans="1:13" x14ac:dyDescent="0.25">
      <c r="A4409" t="s">
        <v>164</v>
      </c>
      <c r="B4409" s="25">
        <v>45478</v>
      </c>
      <c r="C4409" t="s">
        <v>257</v>
      </c>
      <c r="D4409" t="s">
        <v>32</v>
      </c>
      <c r="E4409" t="s">
        <v>27</v>
      </c>
      <c r="F4409" t="s">
        <v>258</v>
      </c>
      <c r="G4409" s="30">
        <v>7.9</v>
      </c>
      <c r="H4409" t="s">
        <v>318</v>
      </c>
      <c r="J4409" t="s">
        <v>15</v>
      </c>
      <c r="K4409" t="s">
        <v>307</v>
      </c>
      <c r="L4409" s="26">
        <v>526000</v>
      </c>
      <c r="M4409">
        <v>25</v>
      </c>
    </row>
    <row r="4410" spans="1:13" x14ac:dyDescent="0.25">
      <c r="A4410" t="s">
        <v>74</v>
      </c>
      <c r="B4410" s="25">
        <v>45275</v>
      </c>
      <c r="C4410" t="s">
        <v>257</v>
      </c>
      <c r="D4410" t="s">
        <v>32</v>
      </c>
      <c r="E4410" t="s">
        <v>27</v>
      </c>
      <c r="F4410" t="s">
        <v>258</v>
      </c>
      <c r="G4410" s="30">
        <v>7.9</v>
      </c>
      <c r="H4410" t="s">
        <v>318</v>
      </c>
      <c r="J4410" t="s">
        <v>15</v>
      </c>
      <c r="K4410" t="s">
        <v>307</v>
      </c>
      <c r="L4410" s="26">
        <v>18589750</v>
      </c>
      <c r="M4410">
        <v>103</v>
      </c>
    </row>
    <row r="4411" spans="1:13" x14ac:dyDescent="0.25">
      <c r="A4411" t="s">
        <v>211</v>
      </c>
      <c r="B4411" s="25">
        <v>45582</v>
      </c>
      <c r="C4411" t="s">
        <v>257</v>
      </c>
      <c r="D4411" t="s">
        <v>32</v>
      </c>
      <c r="E4411" t="s">
        <v>27</v>
      </c>
      <c r="G4411" s="30">
        <v>7.9</v>
      </c>
      <c r="H4411" t="s">
        <v>318</v>
      </c>
      <c r="J4411" t="s">
        <v>15</v>
      </c>
      <c r="K4411" t="s">
        <v>307</v>
      </c>
      <c r="L4411" s="26">
        <v>271250</v>
      </c>
      <c r="M4411">
        <v>62</v>
      </c>
    </row>
    <row r="4412" spans="1:13" x14ac:dyDescent="0.25">
      <c r="A4412" t="s">
        <v>66</v>
      </c>
      <c r="B4412" s="25">
        <v>45335</v>
      </c>
      <c r="C4412" t="s">
        <v>257</v>
      </c>
      <c r="D4412" t="s">
        <v>32</v>
      </c>
      <c r="E4412" t="s">
        <v>27</v>
      </c>
      <c r="F4412" t="s">
        <v>258</v>
      </c>
      <c r="G4412" s="30">
        <v>7.9</v>
      </c>
      <c r="H4412" t="s">
        <v>318</v>
      </c>
      <c r="J4412" t="s">
        <v>15</v>
      </c>
      <c r="K4412" t="s">
        <v>307</v>
      </c>
      <c r="L4412" s="26">
        <v>4608000</v>
      </c>
      <c r="M4412">
        <v>93</v>
      </c>
    </row>
    <row r="4413" spans="1:13" x14ac:dyDescent="0.25">
      <c r="A4413" t="s">
        <v>83</v>
      </c>
      <c r="B4413" s="25">
        <v>45468</v>
      </c>
      <c r="C4413" t="s">
        <v>257</v>
      </c>
      <c r="D4413" t="s">
        <v>32</v>
      </c>
      <c r="E4413" t="s">
        <v>27</v>
      </c>
      <c r="G4413" s="30">
        <v>7.9</v>
      </c>
      <c r="H4413" t="s">
        <v>318</v>
      </c>
      <c r="J4413" t="s">
        <v>15</v>
      </c>
      <c r="K4413" t="s">
        <v>307</v>
      </c>
      <c r="L4413" s="26">
        <v>27540</v>
      </c>
      <c r="M4413">
        <v>6</v>
      </c>
    </row>
    <row r="4414" spans="1:13" x14ac:dyDescent="0.25">
      <c r="A4414" t="s">
        <v>50</v>
      </c>
      <c r="B4414" s="25">
        <v>45408</v>
      </c>
      <c r="C4414" t="s">
        <v>257</v>
      </c>
      <c r="D4414" t="s">
        <v>32</v>
      </c>
      <c r="E4414" t="s">
        <v>27</v>
      </c>
      <c r="F4414" t="s">
        <v>258</v>
      </c>
      <c r="G4414" s="30">
        <v>7.9</v>
      </c>
      <c r="H4414" t="s">
        <v>318</v>
      </c>
      <c r="J4414" t="s">
        <v>15</v>
      </c>
      <c r="K4414" t="s">
        <v>307</v>
      </c>
      <c r="L4414" s="26">
        <v>176665000</v>
      </c>
      <c r="M4414">
        <v>110</v>
      </c>
    </row>
    <row r="4415" spans="1:13" x14ac:dyDescent="0.25">
      <c r="A4415" t="s">
        <v>57</v>
      </c>
      <c r="B4415" s="25">
        <v>45394</v>
      </c>
      <c r="C4415" t="s">
        <v>257</v>
      </c>
      <c r="D4415" t="s">
        <v>32</v>
      </c>
      <c r="E4415" t="s">
        <v>27</v>
      </c>
      <c r="G4415" s="30">
        <v>7.9</v>
      </c>
      <c r="H4415" t="s">
        <v>318</v>
      </c>
      <c r="J4415" t="s">
        <v>15</v>
      </c>
      <c r="K4415" t="s">
        <v>307</v>
      </c>
      <c r="L4415" s="26">
        <v>479400</v>
      </c>
      <c r="M4415">
        <v>18</v>
      </c>
    </row>
    <row r="4416" spans="1:13" x14ac:dyDescent="0.25">
      <c r="A4416" t="s">
        <v>205</v>
      </c>
      <c r="B4416" s="25">
        <v>45566</v>
      </c>
      <c r="C4416" t="s">
        <v>257</v>
      </c>
      <c r="D4416" t="s">
        <v>32</v>
      </c>
      <c r="E4416" t="s">
        <v>27</v>
      </c>
      <c r="F4416" t="s">
        <v>258</v>
      </c>
      <c r="G4416" s="30">
        <v>7.9</v>
      </c>
      <c r="H4416" t="s">
        <v>318</v>
      </c>
      <c r="J4416" t="s">
        <v>15</v>
      </c>
      <c r="K4416" t="s">
        <v>307</v>
      </c>
      <c r="L4416" s="26">
        <v>5766215</v>
      </c>
      <c r="M4416">
        <v>88</v>
      </c>
    </row>
    <row r="4417" spans="1:13" x14ac:dyDescent="0.25">
      <c r="A4417" t="s">
        <v>172</v>
      </c>
      <c r="B4417" s="25">
        <v>45485</v>
      </c>
      <c r="C4417" t="s">
        <v>257</v>
      </c>
      <c r="D4417" t="s">
        <v>32</v>
      </c>
      <c r="E4417" t="s">
        <v>27</v>
      </c>
      <c r="G4417" s="30">
        <v>7.9</v>
      </c>
      <c r="H4417" t="s">
        <v>318</v>
      </c>
      <c r="J4417" t="s">
        <v>15</v>
      </c>
      <c r="K4417" t="s">
        <v>307</v>
      </c>
      <c r="L4417" s="26">
        <v>217200</v>
      </c>
      <c r="M4417">
        <v>5</v>
      </c>
    </row>
    <row r="4418" spans="1:13" x14ac:dyDescent="0.25">
      <c r="A4418" t="s">
        <v>209</v>
      </c>
      <c r="B4418" s="25">
        <v>45572</v>
      </c>
      <c r="C4418" t="s">
        <v>257</v>
      </c>
      <c r="D4418" t="s">
        <v>32</v>
      </c>
      <c r="E4418" t="s">
        <v>27</v>
      </c>
      <c r="F4418" t="s">
        <v>258</v>
      </c>
      <c r="G4418" s="30">
        <v>7.9</v>
      </c>
      <c r="H4418" t="s">
        <v>318</v>
      </c>
      <c r="J4418" t="s">
        <v>15</v>
      </c>
      <c r="K4418" t="s">
        <v>307</v>
      </c>
      <c r="L4418" s="26">
        <v>1022000</v>
      </c>
      <c r="M4418">
        <v>8</v>
      </c>
    </row>
    <row r="4419" spans="1:13" x14ac:dyDescent="0.25">
      <c r="A4419" t="s">
        <v>164</v>
      </c>
      <c r="B4419" s="25">
        <v>45478</v>
      </c>
      <c r="C4419" t="s">
        <v>257</v>
      </c>
      <c r="D4419" t="s">
        <v>32</v>
      </c>
      <c r="E4419" t="s">
        <v>27</v>
      </c>
      <c r="F4419" t="s">
        <v>258</v>
      </c>
      <c r="G4419" s="30">
        <v>8</v>
      </c>
      <c r="H4419" t="s">
        <v>318</v>
      </c>
      <c r="I4419">
        <v>8</v>
      </c>
      <c r="J4419" t="s">
        <v>228</v>
      </c>
      <c r="K4419" t="s">
        <v>314</v>
      </c>
      <c r="L4419" s="26">
        <v>5975800</v>
      </c>
      <c r="M4419">
        <v>1</v>
      </c>
    </row>
    <row r="4420" spans="1:13" x14ac:dyDescent="0.25">
      <c r="A4420" t="s">
        <v>172</v>
      </c>
      <c r="B4420" s="25">
        <v>45485</v>
      </c>
      <c r="C4420" t="s">
        <v>257</v>
      </c>
      <c r="D4420" t="s">
        <v>32</v>
      </c>
      <c r="E4420" t="s">
        <v>27</v>
      </c>
      <c r="F4420" t="s">
        <v>258</v>
      </c>
      <c r="G4420" s="30">
        <v>8</v>
      </c>
      <c r="H4420" t="s">
        <v>318</v>
      </c>
      <c r="I4420">
        <v>8</v>
      </c>
      <c r="J4420" t="s">
        <v>228</v>
      </c>
      <c r="K4420" t="s">
        <v>314</v>
      </c>
      <c r="L4420" s="26">
        <v>14255200</v>
      </c>
      <c r="M4420">
        <v>1</v>
      </c>
    </row>
    <row r="4421" spans="1:13" x14ac:dyDescent="0.25">
      <c r="A4421" t="s">
        <v>209</v>
      </c>
      <c r="B4421" s="25">
        <v>45572</v>
      </c>
      <c r="C4421" t="s">
        <v>257</v>
      </c>
      <c r="D4421" t="s">
        <v>32</v>
      </c>
      <c r="E4421" t="s">
        <v>27</v>
      </c>
      <c r="G4421" s="30">
        <v>8</v>
      </c>
      <c r="H4421" t="s">
        <v>318</v>
      </c>
      <c r="J4421" t="s">
        <v>15</v>
      </c>
      <c r="K4421" t="s">
        <v>307</v>
      </c>
      <c r="L4421" s="26">
        <v>77000</v>
      </c>
      <c r="M4421">
        <v>6</v>
      </c>
    </row>
    <row r="4422" spans="1:13" x14ac:dyDescent="0.25">
      <c r="A4422" t="s">
        <v>63</v>
      </c>
      <c r="B4422" s="25">
        <v>45344</v>
      </c>
      <c r="C4422" t="s">
        <v>257</v>
      </c>
      <c r="D4422" t="s">
        <v>32</v>
      </c>
      <c r="E4422" t="s">
        <v>27</v>
      </c>
      <c r="G4422" s="30">
        <v>8</v>
      </c>
      <c r="H4422" t="s">
        <v>318</v>
      </c>
      <c r="J4422" t="s">
        <v>15</v>
      </c>
      <c r="K4422" t="s">
        <v>307</v>
      </c>
      <c r="L4422" s="26">
        <v>210900</v>
      </c>
      <c r="M4422">
        <v>5</v>
      </c>
    </row>
    <row r="4423" spans="1:13" x14ac:dyDescent="0.25">
      <c r="A4423" t="s">
        <v>30</v>
      </c>
      <c r="B4423" s="25">
        <v>45447</v>
      </c>
      <c r="C4423" t="s">
        <v>257</v>
      </c>
      <c r="D4423" t="s">
        <v>32</v>
      </c>
      <c r="E4423" t="s">
        <v>27</v>
      </c>
      <c r="G4423" s="30">
        <v>8</v>
      </c>
      <c r="H4423" t="s">
        <v>318</v>
      </c>
      <c r="J4423" t="s">
        <v>15</v>
      </c>
      <c r="K4423" t="s">
        <v>307</v>
      </c>
      <c r="L4423" s="26">
        <v>41100</v>
      </c>
      <c r="M4423">
        <v>18</v>
      </c>
    </row>
    <row r="4424" spans="1:13" x14ac:dyDescent="0.25">
      <c r="A4424" t="s">
        <v>104</v>
      </c>
      <c r="B4424" s="25">
        <v>45041</v>
      </c>
      <c r="C4424" t="s">
        <v>257</v>
      </c>
      <c r="D4424" t="s">
        <v>32</v>
      </c>
      <c r="E4424" t="s">
        <v>27</v>
      </c>
      <c r="G4424" s="30">
        <v>8</v>
      </c>
      <c r="H4424" t="s">
        <v>318</v>
      </c>
      <c r="J4424" t="s">
        <v>15</v>
      </c>
      <c r="K4424" t="s">
        <v>307</v>
      </c>
      <c r="L4424" s="26">
        <v>179694</v>
      </c>
      <c r="M4424">
        <v>1</v>
      </c>
    </row>
    <row r="4425" spans="1:13" x14ac:dyDescent="0.25">
      <c r="A4425" t="s">
        <v>69</v>
      </c>
      <c r="B4425" s="25">
        <v>45328</v>
      </c>
      <c r="C4425" t="s">
        <v>257</v>
      </c>
      <c r="D4425" t="s">
        <v>32</v>
      </c>
      <c r="E4425" t="s">
        <v>27</v>
      </c>
      <c r="F4425" t="s">
        <v>258</v>
      </c>
      <c r="G4425" s="30">
        <v>8</v>
      </c>
      <c r="H4425" t="s">
        <v>318</v>
      </c>
      <c r="J4425" t="s">
        <v>15</v>
      </c>
      <c r="K4425" t="s">
        <v>307</v>
      </c>
      <c r="L4425" s="26">
        <v>9987055</v>
      </c>
      <c r="M4425">
        <v>36</v>
      </c>
    </row>
    <row r="4426" spans="1:13" x14ac:dyDescent="0.25">
      <c r="A4426" t="s">
        <v>66</v>
      </c>
      <c r="B4426" s="25">
        <v>45335</v>
      </c>
      <c r="C4426" t="s">
        <v>257</v>
      </c>
      <c r="D4426" t="s">
        <v>32</v>
      </c>
      <c r="E4426" t="s">
        <v>27</v>
      </c>
      <c r="G4426" s="30">
        <v>8</v>
      </c>
      <c r="H4426" t="s">
        <v>318</v>
      </c>
      <c r="J4426" t="s">
        <v>15</v>
      </c>
      <c r="K4426" t="s">
        <v>307</v>
      </c>
      <c r="L4426" s="26">
        <v>639000</v>
      </c>
      <c r="M4426">
        <v>69</v>
      </c>
    </row>
    <row r="4427" spans="1:13" x14ac:dyDescent="0.25">
      <c r="A4427" t="s">
        <v>83</v>
      </c>
      <c r="B4427" s="25">
        <v>45468</v>
      </c>
      <c r="C4427" t="s">
        <v>257</v>
      </c>
      <c r="D4427" t="s">
        <v>32</v>
      </c>
      <c r="E4427" t="s">
        <v>27</v>
      </c>
      <c r="F4427" t="s">
        <v>258</v>
      </c>
      <c r="G4427" s="30">
        <v>8</v>
      </c>
      <c r="H4427" t="s">
        <v>318</v>
      </c>
      <c r="J4427" t="s">
        <v>15</v>
      </c>
      <c r="K4427" t="s">
        <v>307</v>
      </c>
      <c r="L4427" s="26">
        <v>3613410</v>
      </c>
      <c r="M4427">
        <v>10</v>
      </c>
    </row>
    <row r="4428" spans="1:13" x14ac:dyDescent="0.25">
      <c r="A4428" t="s">
        <v>60</v>
      </c>
      <c r="B4428" s="25">
        <v>45380</v>
      </c>
      <c r="C4428" t="s">
        <v>257</v>
      </c>
      <c r="D4428" t="s">
        <v>32</v>
      </c>
      <c r="E4428" t="s">
        <v>27</v>
      </c>
      <c r="G4428" s="30">
        <v>8</v>
      </c>
      <c r="H4428" t="s">
        <v>318</v>
      </c>
      <c r="J4428" t="s">
        <v>15</v>
      </c>
      <c r="K4428" t="s">
        <v>307</v>
      </c>
      <c r="L4428" s="26">
        <v>656250</v>
      </c>
      <c r="M4428">
        <v>51</v>
      </c>
    </row>
    <row r="4429" spans="1:13" x14ac:dyDescent="0.25">
      <c r="A4429" t="s">
        <v>86</v>
      </c>
      <c r="B4429" s="25">
        <v>45251</v>
      </c>
      <c r="C4429" t="s">
        <v>257</v>
      </c>
      <c r="D4429" t="s">
        <v>32</v>
      </c>
      <c r="E4429" t="s">
        <v>27</v>
      </c>
      <c r="G4429" s="30">
        <v>8</v>
      </c>
      <c r="H4429" t="s">
        <v>318</v>
      </c>
      <c r="J4429" t="s">
        <v>15</v>
      </c>
      <c r="K4429" t="s">
        <v>307</v>
      </c>
      <c r="L4429" s="26">
        <v>63500</v>
      </c>
      <c r="M4429">
        <v>5</v>
      </c>
    </row>
    <row r="4430" spans="1:13" x14ac:dyDescent="0.25">
      <c r="A4430" t="s">
        <v>63</v>
      </c>
      <c r="B4430" s="25">
        <v>45344</v>
      </c>
      <c r="C4430" t="s">
        <v>257</v>
      </c>
      <c r="D4430" t="s">
        <v>32</v>
      </c>
      <c r="E4430" t="s">
        <v>27</v>
      </c>
      <c r="F4430" t="s">
        <v>258</v>
      </c>
      <c r="G4430" s="30">
        <v>8</v>
      </c>
      <c r="H4430" t="s">
        <v>318</v>
      </c>
      <c r="J4430" t="s">
        <v>15</v>
      </c>
      <c r="K4430" t="s">
        <v>307</v>
      </c>
      <c r="L4430" s="26">
        <v>1492450</v>
      </c>
      <c r="M4430">
        <v>10</v>
      </c>
    </row>
    <row r="4431" spans="1:13" x14ac:dyDescent="0.25">
      <c r="A4431" t="s">
        <v>209</v>
      </c>
      <c r="B4431" s="25">
        <v>45572</v>
      </c>
      <c r="C4431" t="s">
        <v>257</v>
      </c>
      <c r="D4431" t="s">
        <v>32</v>
      </c>
      <c r="E4431" t="s">
        <v>27</v>
      </c>
      <c r="F4431" t="s">
        <v>258</v>
      </c>
      <c r="G4431" s="30">
        <v>8</v>
      </c>
      <c r="H4431" t="s">
        <v>318</v>
      </c>
      <c r="J4431" t="s">
        <v>15</v>
      </c>
      <c r="K4431" t="s">
        <v>307</v>
      </c>
      <c r="L4431" s="26">
        <v>85000</v>
      </c>
      <c r="M4431">
        <v>3</v>
      </c>
    </row>
    <row r="4432" spans="1:13" x14ac:dyDescent="0.25">
      <c r="A4432" t="s">
        <v>211</v>
      </c>
      <c r="B4432" s="25">
        <v>45582</v>
      </c>
      <c r="C4432" t="s">
        <v>257</v>
      </c>
      <c r="D4432" t="s">
        <v>32</v>
      </c>
      <c r="E4432" t="s">
        <v>27</v>
      </c>
      <c r="F4432" t="s">
        <v>258</v>
      </c>
      <c r="G4432" s="30">
        <v>8</v>
      </c>
      <c r="H4432" t="s">
        <v>318</v>
      </c>
      <c r="J4432" t="s">
        <v>15</v>
      </c>
      <c r="K4432" t="s">
        <v>307</v>
      </c>
      <c r="L4432" s="26">
        <v>6217400</v>
      </c>
      <c r="M4432">
        <v>57</v>
      </c>
    </row>
    <row r="4433" spans="1:13" x14ac:dyDescent="0.25">
      <c r="A4433" t="s">
        <v>50</v>
      </c>
      <c r="B4433" s="25">
        <v>45408</v>
      </c>
      <c r="C4433" t="s">
        <v>257</v>
      </c>
      <c r="D4433" t="s">
        <v>32</v>
      </c>
      <c r="E4433" t="s">
        <v>27</v>
      </c>
      <c r="F4433" t="s">
        <v>258</v>
      </c>
      <c r="G4433" s="30">
        <v>8</v>
      </c>
      <c r="H4433" t="s">
        <v>318</v>
      </c>
      <c r="J4433" t="s">
        <v>15</v>
      </c>
      <c r="K4433" t="s">
        <v>307</v>
      </c>
      <c r="L4433" s="26">
        <v>84540000</v>
      </c>
      <c r="M4433">
        <v>102</v>
      </c>
    </row>
    <row r="4434" spans="1:13" x14ac:dyDescent="0.25">
      <c r="A4434" t="s">
        <v>101</v>
      </c>
      <c r="B4434" s="25">
        <v>45079</v>
      </c>
      <c r="C4434" t="s">
        <v>257</v>
      </c>
      <c r="D4434" t="s">
        <v>32</v>
      </c>
      <c r="E4434" t="s">
        <v>27</v>
      </c>
      <c r="G4434" s="30">
        <v>8</v>
      </c>
      <c r="H4434" t="s">
        <v>318</v>
      </c>
      <c r="J4434" t="s">
        <v>15</v>
      </c>
      <c r="K4434" t="s">
        <v>307</v>
      </c>
      <c r="L4434" s="26">
        <v>79825.5</v>
      </c>
      <c r="M4434">
        <v>1</v>
      </c>
    </row>
    <row r="4435" spans="1:13" x14ac:dyDescent="0.25">
      <c r="A4435" t="s">
        <v>66</v>
      </c>
      <c r="B4435" s="25">
        <v>45335</v>
      </c>
      <c r="C4435" t="s">
        <v>257</v>
      </c>
      <c r="D4435" t="s">
        <v>32</v>
      </c>
      <c r="E4435" t="s">
        <v>27</v>
      </c>
      <c r="F4435" t="s">
        <v>258</v>
      </c>
      <c r="G4435" s="30">
        <v>8</v>
      </c>
      <c r="H4435" t="s">
        <v>318</v>
      </c>
      <c r="J4435" t="s">
        <v>15</v>
      </c>
      <c r="K4435" t="s">
        <v>307</v>
      </c>
      <c r="L4435" s="26">
        <v>3951000</v>
      </c>
      <c r="M4435">
        <v>133</v>
      </c>
    </row>
    <row r="4436" spans="1:13" x14ac:dyDescent="0.25">
      <c r="A4436" t="s">
        <v>89</v>
      </c>
      <c r="B4436" s="25">
        <v>45232</v>
      </c>
      <c r="C4436" t="s">
        <v>257</v>
      </c>
      <c r="D4436" t="s">
        <v>32</v>
      </c>
      <c r="E4436" t="s">
        <v>27</v>
      </c>
      <c r="G4436" s="30">
        <v>8</v>
      </c>
      <c r="H4436" t="s">
        <v>318</v>
      </c>
      <c r="J4436" t="s">
        <v>15</v>
      </c>
      <c r="K4436" t="s">
        <v>307</v>
      </c>
      <c r="L4436" s="26">
        <v>672975</v>
      </c>
      <c r="M4436">
        <v>21</v>
      </c>
    </row>
    <row r="4437" spans="1:13" x14ac:dyDescent="0.25">
      <c r="A4437" t="s">
        <v>92</v>
      </c>
      <c r="B4437" s="25">
        <v>45198</v>
      </c>
      <c r="C4437" t="s">
        <v>257</v>
      </c>
      <c r="D4437" t="s">
        <v>32</v>
      </c>
      <c r="E4437" t="s">
        <v>27</v>
      </c>
      <c r="G4437" s="30">
        <v>8</v>
      </c>
      <c r="H4437" t="s">
        <v>318</v>
      </c>
      <c r="J4437" t="s">
        <v>15</v>
      </c>
      <c r="K4437" t="s">
        <v>307</v>
      </c>
      <c r="L4437" s="26">
        <v>152269.20000000001</v>
      </c>
      <c r="M4437">
        <v>8</v>
      </c>
    </row>
    <row r="4438" spans="1:13" x14ac:dyDescent="0.25">
      <c r="A4438" t="s">
        <v>205</v>
      </c>
      <c r="B4438" s="25">
        <v>45566</v>
      </c>
      <c r="C4438" t="s">
        <v>257</v>
      </c>
      <c r="D4438" t="s">
        <v>32</v>
      </c>
      <c r="E4438" t="s">
        <v>27</v>
      </c>
      <c r="G4438" s="30">
        <v>8</v>
      </c>
      <c r="H4438" t="s">
        <v>318</v>
      </c>
      <c r="J4438" t="s">
        <v>15</v>
      </c>
      <c r="K4438" t="s">
        <v>307</v>
      </c>
      <c r="L4438" s="26">
        <v>46360</v>
      </c>
      <c r="M4438">
        <v>12</v>
      </c>
    </row>
    <row r="4439" spans="1:13" x14ac:dyDescent="0.25">
      <c r="A4439" t="s">
        <v>69</v>
      </c>
      <c r="B4439" s="25">
        <v>45328</v>
      </c>
      <c r="C4439" t="s">
        <v>257</v>
      </c>
      <c r="D4439" t="s">
        <v>32</v>
      </c>
      <c r="E4439" t="s">
        <v>27</v>
      </c>
      <c r="G4439" s="30">
        <v>8</v>
      </c>
      <c r="H4439" t="s">
        <v>318</v>
      </c>
      <c r="J4439" t="s">
        <v>15</v>
      </c>
      <c r="K4439" t="s">
        <v>307</v>
      </c>
      <c r="L4439" s="26">
        <v>232935</v>
      </c>
      <c r="M4439">
        <v>22</v>
      </c>
    </row>
    <row r="4440" spans="1:13" x14ac:dyDescent="0.25">
      <c r="A4440" t="s">
        <v>54</v>
      </c>
      <c r="B4440" s="25">
        <v>45212</v>
      </c>
      <c r="C4440" t="s">
        <v>257</v>
      </c>
      <c r="D4440" t="s">
        <v>32</v>
      </c>
      <c r="E4440" t="s">
        <v>27</v>
      </c>
      <c r="F4440" t="s">
        <v>258</v>
      </c>
      <c r="G4440" s="30">
        <v>8</v>
      </c>
      <c r="H4440" t="s">
        <v>318</v>
      </c>
      <c r="J4440" t="s">
        <v>15</v>
      </c>
      <c r="K4440" t="s">
        <v>307</v>
      </c>
      <c r="L4440" s="26">
        <v>4611717</v>
      </c>
      <c r="M4440">
        <v>88</v>
      </c>
    </row>
    <row r="4441" spans="1:13" x14ac:dyDescent="0.25">
      <c r="A4441" t="s">
        <v>83</v>
      </c>
      <c r="B4441" s="25">
        <v>45252</v>
      </c>
      <c r="C4441" t="s">
        <v>257</v>
      </c>
      <c r="D4441" t="s">
        <v>32</v>
      </c>
      <c r="E4441" t="s">
        <v>27</v>
      </c>
      <c r="G4441" s="30">
        <v>8</v>
      </c>
      <c r="H4441" t="s">
        <v>318</v>
      </c>
      <c r="J4441" t="s">
        <v>15</v>
      </c>
      <c r="K4441" t="s">
        <v>307</v>
      </c>
      <c r="L4441" s="26">
        <v>489500</v>
      </c>
      <c r="M4441">
        <v>23</v>
      </c>
    </row>
    <row r="4442" spans="1:13" x14ac:dyDescent="0.25">
      <c r="A4442" t="s">
        <v>60</v>
      </c>
      <c r="B4442" s="25">
        <v>45380</v>
      </c>
      <c r="C4442" t="s">
        <v>257</v>
      </c>
      <c r="D4442" t="s">
        <v>32</v>
      </c>
      <c r="E4442" t="s">
        <v>27</v>
      </c>
      <c r="F4442" t="s">
        <v>258</v>
      </c>
      <c r="G4442" s="30">
        <v>8</v>
      </c>
      <c r="H4442" t="s">
        <v>318</v>
      </c>
      <c r="J4442" t="s">
        <v>15</v>
      </c>
      <c r="K4442" t="s">
        <v>307</v>
      </c>
      <c r="L4442" s="26">
        <v>13671000</v>
      </c>
      <c r="M4442">
        <v>105</v>
      </c>
    </row>
    <row r="4443" spans="1:13" x14ac:dyDescent="0.25">
      <c r="A4443" t="s">
        <v>74</v>
      </c>
      <c r="B4443" s="25">
        <v>45275</v>
      </c>
      <c r="C4443" t="s">
        <v>257</v>
      </c>
      <c r="D4443" t="s">
        <v>32</v>
      </c>
      <c r="E4443" t="s">
        <v>27</v>
      </c>
      <c r="F4443" t="s">
        <v>258</v>
      </c>
      <c r="G4443" s="30">
        <v>8</v>
      </c>
      <c r="H4443" t="s">
        <v>318</v>
      </c>
      <c r="J4443" t="s">
        <v>15</v>
      </c>
      <c r="K4443" t="s">
        <v>307</v>
      </c>
      <c r="L4443" s="26">
        <v>17470800</v>
      </c>
      <c r="M4443">
        <v>90</v>
      </c>
    </row>
    <row r="4444" spans="1:13" x14ac:dyDescent="0.25">
      <c r="A4444" t="s">
        <v>54</v>
      </c>
      <c r="B4444" s="25">
        <v>45212</v>
      </c>
      <c r="C4444" t="s">
        <v>257</v>
      </c>
      <c r="D4444" t="s">
        <v>32</v>
      </c>
      <c r="E4444" t="s">
        <v>27</v>
      </c>
      <c r="G4444" s="30">
        <v>8</v>
      </c>
      <c r="H4444" t="s">
        <v>318</v>
      </c>
      <c r="J4444" t="s">
        <v>15</v>
      </c>
      <c r="K4444" t="s">
        <v>307</v>
      </c>
      <c r="L4444" s="26">
        <v>486180</v>
      </c>
      <c r="M4444">
        <v>43</v>
      </c>
    </row>
    <row r="4445" spans="1:13" x14ac:dyDescent="0.25">
      <c r="A4445" t="s">
        <v>54</v>
      </c>
      <c r="B4445" s="25">
        <v>45401</v>
      </c>
      <c r="C4445" t="s">
        <v>257</v>
      </c>
      <c r="D4445" t="s">
        <v>32</v>
      </c>
      <c r="E4445" t="s">
        <v>27</v>
      </c>
      <c r="F4445" t="s">
        <v>258</v>
      </c>
      <c r="G4445" s="30">
        <v>8</v>
      </c>
      <c r="H4445" t="s">
        <v>318</v>
      </c>
      <c r="J4445" t="s">
        <v>15</v>
      </c>
      <c r="K4445" t="s">
        <v>307</v>
      </c>
      <c r="L4445" s="26">
        <v>3762345</v>
      </c>
      <c r="M4445">
        <v>37</v>
      </c>
    </row>
    <row r="4446" spans="1:13" x14ac:dyDescent="0.25">
      <c r="A4446" t="s">
        <v>86</v>
      </c>
      <c r="B4446" s="25">
        <v>45251</v>
      </c>
      <c r="C4446" t="s">
        <v>257</v>
      </c>
      <c r="D4446" t="s">
        <v>32</v>
      </c>
      <c r="E4446" t="s">
        <v>27</v>
      </c>
      <c r="F4446" t="s">
        <v>258</v>
      </c>
      <c r="G4446" s="30">
        <v>8</v>
      </c>
      <c r="H4446" t="s">
        <v>318</v>
      </c>
      <c r="J4446" t="s">
        <v>15</v>
      </c>
      <c r="K4446" t="s">
        <v>307</v>
      </c>
      <c r="L4446" s="26">
        <v>850750</v>
      </c>
      <c r="M4446">
        <v>5</v>
      </c>
    </row>
    <row r="4447" spans="1:13" x14ac:dyDescent="0.25">
      <c r="A4447" t="s">
        <v>89</v>
      </c>
      <c r="B4447" s="25">
        <v>45232</v>
      </c>
      <c r="C4447" t="s">
        <v>257</v>
      </c>
      <c r="D4447" t="s">
        <v>32</v>
      </c>
      <c r="E4447" t="s">
        <v>27</v>
      </c>
      <c r="F4447" t="s">
        <v>258</v>
      </c>
      <c r="G4447" s="30">
        <v>8</v>
      </c>
      <c r="H4447" t="s">
        <v>318</v>
      </c>
      <c r="J4447" t="s">
        <v>15</v>
      </c>
      <c r="K4447" t="s">
        <v>307</v>
      </c>
      <c r="L4447" s="26">
        <v>9224550</v>
      </c>
      <c r="M4447">
        <v>28</v>
      </c>
    </row>
    <row r="4448" spans="1:13" x14ac:dyDescent="0.25">
      <c r="A4448" t="s">
        <v>54</v>
      </c>
      <c r="B4448" s="25">
        <v>45401</v>
      </c>
      <c r="C4448" t="s">
        <v>257</v>
      </c>
      <c r="D4448" t="s">
        <v>32</v>
      </c>
      <c r="E4448" t="s">
        <v>27</v>
      </c>
      <c r="G4448" s="30">
        <v>8</v>
      </c>
      <c r="H4448" t="s">
        <v>318</v>
      </c>
      <c r="J4448" t="s">
        <v>15</v>
      </c>
      <c r="K4448" t="s">
        <v>307</v>
      </c>
      <c r="L4448" s="26">
        <v>575535</v>
      </c>
      <c r="M4448">
        <v>15</v>
      </c>
    </row>
    <row r="4449" spans="1:13" x14ac:dyDescent="0.25">
      <c r="A4449" t="s">
        <v>172</v>
      </c>
      <c r="B4449" s="25">
        <v>45485</v>
      </c>
      <c r="C4449" t="s">
        <v>257</v>
      </c>
      <c r="D4449" t="s">
        <v>32</v>
      </c>
      <c r="E4449" t="s">
        <v>27</v>
      </c>
      <c r="G4449" s="30">
        <v>8</v>
      </c>
      <c r="H4449" t="s">
        <v>318</v>
      </c>
      <c r="J4449" t="s">
        <v>15</v>
      </c>
      <c r="K4449" t="s">
        <v>307</v>
      </c>
      <c r="L4449" s="26">
        <v>46400</v>
      </c>
      <c r="M4449">
        <v>7</v>
      </c>
    </row>
    <row r="4450" spans="1:13" x14ac:dyDescent="0.25">
      <c r="A4450" t="s">
        <v>217</v>
      </c>
      <c r="B4450" s="25">
        <v>45595</v>
      </c>
      <c r="C4450" t="s">
        <v>257</v>
      </c>
      <c r="D4450" t="s">
        <v>32</v>
      </c>
      <c r="E4450" t="s">
        <v>27</v>
      </c>
      <c r="F4450" t="s">
        <v>258</v>
      </c>
      <c r="G4450" s="30">
        <v>8</v>
      </c>
      <c r="H4450" t="s">
        <v>318</v>
      </c>
      <c r="J4450" t="s">
        <v>15</v>
      </c>
      <c r="K4450" t="s">
        <v>307</v>
      </c>
      <c r="L4450" s="26">
        <v>2975</v>
      </c>
      <c r="M4450">
        <v>1</v>
      </c>
    </row>
    <row r="4451" spans="1:13" x14ac:dyDescent="0.25">
      <c r="A4451" t="s">
        <v>172</v>
      </c>
      <c r="B4451" s="25">
        <v>45485</v>
      </c>
      <c r="C4451" t="s">
        <v>257</v>
      </c>
      <c r="D4451" t="s">
        <v>32</v>
      </c>
      <c r="E4451" t="s">
        <v>27</v>
      </c>
      <c r="F4451" t="s">
        <v>258</v>
      </c>
      <c r="G4451" s="30">
        <v>8</v>
      </c>
      <c r="H4451" t="s">
        <v>318</v>
      </c>
      <c r="J4451" t="s">
        <v>15</v>
      </c>
      <c r="K4451" t="s">
        <v>307</v>
      </c>
      <c r="L4451" s="26">
        <v>2137600</v>
      </c>
      <c r="M4451">
        <v>7</v>
      </c>
    </row>
    <row r="4452" spans="1:13" x14ac:dyDescent="0.25">
      <c r="A4452" t="s">
        <v>205</v>
      </c>
      <c r="B4452" s="25">
        <v>45566</v>
      </c>
      <c r="C4452" t="s">
        <v>257</v>
      </c>
      <c r="D4452" t="s">
        <v>32</v>
      </c>
      <c r="E4452" t="s">
        <v>27</v>
      </c>
      <c r="F4452" t="s">
        <v>258</v>
      </c>
      <c r="G4452" s="30">
        <v>8</v>
      </c>
      <c r="H4452" t="s">
        <v>318</v>
      </c>
      <c r="J4452" t="s">
        <v>15</v>
      </c>
      <c r="K4452" t="s">
        <v>307</v>
      </c>
      <c r="L4452" s="26">
        <v>5184530</v>
      </c>
      <c r="M4452">
        <v>41</v>
      </c>
    </row>
    <row r="4453" spans="1:13" x14ac:dyDescent="0.25">
      <c r="A4453" t="s">
        <v>77</v>
      </c>
      <c r="B4453" s="25">
        <v>45267</v>
      </c>
      <c r="C4453" t="s">
        <v>257</v>
      </c>
      <c r="D4453" t="s">
        <v>32</v>
      </c>
      <c r="E4453" t="s">
        <v>27</v>
      </c>
      <c r="F4453" t="s">
        <v>258</v>
      </c>
      <c r="G4453" s="30">
        <v>8</v>
      </c>
      <c r="H4453" t="s">
        <v>318</v>
      </c>
      <c r="J4453" t="s">
        <v>15</v>
      </c>
      <c r="K4453" t="s">
        <v>307</v>
      </c>
      <c r="L4453" s="26">
        <v>1219400</v>
      </c>
      <c r="M4453">
        <v>4</v>
      </c>
    </row>
    <row r="4454" spans="1:13" x14ac:dyDescent="0.25">
      <c r="A4454" t="s">
        <v>72</v>
      </c>
      <c r="B4454" s="25">
        <v>45288</v>
      </c>
      <c r="C4454" t="s">
        <v>257</v>
      </c>
      <c r="D4454" t="s">
        <v>32</v>
      </c>
      <c r="E4454" t="s">
        <v>27</v>
      </c>
      <c r="G4454" s="30">
        <v>8</v>
      </c>
      <c r="H4454" t="s">
        <v>318</v>
      </c>
      <c r="J4454" t="s">
        <v>15</v>
      </c>
      <c r="K4454" t="s">
        <v>307</v>
      </c>
      <c r="L4454" s="26">
        <v>50750</v>
      </c>
      <c r="M4454">
        <v>2</v>
      </c>
    </row>
    <row r="4455" spans="1:13" x14ac:dyDescent="0.25">
      <c r="A4455" t="s">
        <v>77</v>
      </c>
      <c r="B4455" s="25">
        <v>45267</v>
      </c>
      <c r="C4455" t="s">
        <v>257</v>
      </c>
      <c r="D4455" t="s">
        <v>32</v>
      </c>
      <c r="E4455" t="s">
        <v>27</v>
      </c>
      <c r="G4455" s="30">
        <v>8</v>
      </c>
      <c r="H4455" t="s">
        <v>318</v>
      </c>
      <c r="J4455" t="s">
        <v>15</v>
      </c>
      <c r="K4455" t="s">
        <v>307</v>
      </c>
      <c r="L4455" s="26">
        <v>114800</v>
      </c>
      <c r="M4455">
        <v>3</v>
      </c>
    </row>
    <row r="4456" spans="1:13" x14ac:dyDescent="0.25">
      <c r="A4456" t="s">
        <v>217</v>
      </c>
      <c r="B4456" s="25">
        <v>45595</v>
      </c>
      <c r="C4456" t="s">
        <v>257</v>
      </c>
      <c r="D4456" t="s">
        <v>32</v>
      </c>
      <c r="E4456" t="s">
        <v>27</v>
      </c>
      <c r="G4456" s="30">
        <v>8</v>
      </c>
      <c r="H4456" t="s">
        <v>318</v>
      </c>
      <c r="J4456" t="s">
        <v>15</v>
      </c>
      <c r="K4456" t="s">
        <v>307</v>
      </c>
      <c r="L4456" s="26">
        <v>27200</v>
      </c>
      <c r="M4456">
        <v>4</v>
      </c>
    </row>
    <row r="4457" spans="1:13" x14ac:dyDescent="0.25">
      <c r="A4457" t="s">
        <v>50</v>
      </c>
      <c r="B4457" s="25">
        <v>45408</v>
      </c>
      <c r="C4457" t="s">
        <v>257</v>
      </c>
      <c r="D4457" t="s">
        <v>32</v>
      </c>
      <c r="E4457" t="s">
        <v>27</v>
      </c>
      <c r="G4457" s="30">
        <v>8</v>
      </c>
      <c r="H4457" t="s">
        <v>318</v>
      </c>
      <c r="J4457" t="s">
        <v>15</v>
      </c>
      <c r="K4457" t="s">
        <v>307</v>
      </c>
      <c r="L4457" s="26">
        <v>437500</v>
      </c>
      <c r="M4457">
        <v>61</v>
      </c>
    </row>
    <row r="4458" spans="1:13" x14ac:dyDescent="0.25">
      <c r="A4458" t="s">
        <v>92</v>
      </c>
      <c r="B4458" s="25">
        <v>45198</v>
      </c>
      <c r="C4458" t="s">
        <v>257</v>
      </c>
      <c r="D4458" t="s">
        <v>32</v>
      </c>
      <c r="E4458" t="s">
        <v>27</v>
      </c>
      <c r="F4458" t="s">
        <v>258</v>
      </c>
      <c r="G4458" s="30">
        <v>8</v>
      </c>
      <c r="H4458" t="s">
        <v>318</v>
      </c>
      <c r="J4458" t="s">
        <v>15</v>
      </c>
      <c r="K4458" t="s">
        <v>307</v>
      </c>
      <c r="L4458" s="26">
        <v>9683438.4000000004</v>
      </c>
      <c r="M4458">
        <v>21</v>
      </c>
    </row>
    <row r="4459" spans="1:13" x14ac:dyDescent="0.25">
      <c r="A4459" t="s">
        <v>57</v>
      </c>
      <c r="B4459" s="25">
        <v>45394</v>
      </c>
      <c r="C4459" t="s">
        <v>257</v>
      </c>
      <c r="D4459" t="s">
        <v>32</v>
      </c>
      <c r="E4459" t="s">
        <v>27</v>
      </c>
      <c r="F4459" t="s">
        <v>258</v>
      </c>
      <c r="G4459" s="30">
        <v>8</v>
      </c>
      <c r="H4459" t="s">
        <v>318</v>
      </c>
      <c r="J4459" t="s">
        <v>15</v>
      </c>
      <c r="K4459" t="s">
        <v>307</v>
      </c>
      <c r="L4459" s="26">
        <v>5562450</v>
      </c>
      <c r="M4459">
        <v>33</v>
      </c>
    </row>
    <row r="4460" spans="1:13" x14ac:dyDescent="0.25">
      <c r="A4460" t="s">
        <v>164</v>
      </c>
      <c r="B4460" s="25">
        <v>45478</v>
      </c>
      <c r="C4460" t="s">
        <v>257</v>
      </c>
      <c r="D4460" t="s">
        <v>32</v>
      </c>
      <c r="E4460" t="s">
        <v>27</v>
      </c>
      <c r="F4460" t="s">
        <v>258</v>
      </c>
      <c r="G4460" s="30">
        <v>8</v>
      </c>
      <c r="H4460" t="s">
        <v>318</v>
      </c>
      <c r="J4460" t="s">
        <v>15</v>
      </c>
      <c r="K4460" t="s">
        <v>307</v>
      </c>
      <c r="L4460" s="26">
        <v>1033800</v>
      </c>
      <c r="M4460">
        <v>30</v>
      </c>
    </row>
    <row r="4461" spans="1:13" x14ac:dyDescent="0.25">
      <c r="A4461" t="s">
        <v>30</v>
      </c>
      <c r="B4461" s="25">
        <v>45447</v>
      </c>
      <c r="C4461" t="s">
        <v>257</v>
      </c>
      <c r="D4461" t="s">
        <v>32</v>
      </c>
      <c r="E4461" t="s">
        <v>27</v>
      </c>
      <c r="F4461" t="s">
        <v>258</v>
      </c>
      <c r="G4461" s="30">
        <v>8</v>
      </c>
      <c r="H4461" t="s">
        <v>318</v>
      </c>
      <c r="J4461" t="s">
        <v>15</v>
      </c>
      <c r="K4461" t="s">
        <v>307</v>
      </c>
      <c r="L4461" s="26">
        <v>7521300</v>
      </c>
      <c r="M4461">
        <v>25</v>
      </c>
    </row>
    <row r="4462" spans="1:13" x14ac:dyDescent="0.25">
      <c r="A4462" t="s">
        <v>83</v>
      </c>
      <c r="B4462" s="25">
        <v>45252</v>
      </c>
      <c r="C4462" t="s">
        <v>257</v>
      </c>
      <c r="D4462" t="s">
        <v>32</v>
      </c>
      <c r="E4462" t="s">
        <v>27</v>
      </c>
      <c r="F4462" t="s">
        <v>258</v>
      </c>
      <c r="G4462" s="30">
        <v>8</v>
      </c>
      <c r="H4462" t="s">
        <v>318</v>
      </c>
      <c r="J4462" t="s">
        <v>15</v>
      </c>
      <c r="K4462" t="s">
        <v>307</v>
      </c>
      <c r="L4462" s="26">
        <v>8118550</v>
      </c>
      <c r="M4462">
        <v>42</v>
      </c>
    </row>
    <row r="4463" spans="1:13" x14ac:dyDescent="0.25">
      <c r="A4463" t="s">
        <v>164</v>
      </c>
      <c r="B4463" s="25">
        <v>45478</v>
      </c>
      <c r="C4463" t="s">
        <v>257</v>
      </c>
      <c r="D4463" t="s">
        <v>32</v>
      </c>
      <c r="E4463" t="s">
        <v>27</v>
      </c>
      <c r="G4463" s="30">
        <v>8</v>
      </c>
      <c r="H4463" t="s">
        <v>318</v>
      </c>
      <c r="J4463" t="s">
        <v>15</v>
      </c>
      <c r="K4463" t="s">
        <v>307</v>
      </c>
      <c r="L4463" s="26">
        <v>192800</v>
      </c>
      <c r="M4463">
        <v>24</v>
      </c>
    </row>
    <row r="4464" spans="1:13" x14ac:dyDescent="0.25">
      <c r="A4464" t="s">
        <v>74</v>
      </c>
      <c r="B4464" s="25">
        <v>45275</v>
      </c>
      <c r="C4464" t="s">
        <v>257</v>
      </c>
      <c r="D4464" t="s">
        <v>32</v>
      </c>
      <c r="E4464" t="s">
        <v>27</v>
      </c>
      <c r="G4464" s="30">
        <v>8</v>
      </c>
      <c r="H4464" t="s">
        <v>318</v>
      </c>
      <c r="J4464" t="s">
        <v>15</v>
      </c>
      <c r="K4464" t="s">
        <v>307</v>
      </c>
      <c r="L4464" s="26">
        <v>6031750</v>
      </c>
      <c r="M4464">
        <v>42</v>
      </c>
    </row>
    <row r="4465" spans="1:13" x14ac:dyDescent="0.25">
      <c r="A4465" t="s">
        <v>104</v>
      </c>
      <c r="B4465" s="25">
        <v>45041</v>
      </c>
      <c r="C4465" t="s">
        <v>257</v>
      </c>
      <c r="D4465" t="s">
        <v>32</v>
      </c>
      <c r="E4465" t="s">
        <v>27</v>
      </c>
      <c r="F4465" t="s">
        <v>258</v>
      </c>
      <c r="G4465" s="30">
        <v>8</v>
      </c>
      <c r="H4465" t="s">
        <v>318</v>
      </c>
      <c r="J4465" t="s">
        <v>15</v>
      </c>
      <c r="K4465" t="s">
        <v>307</v>
      </c>
      <c r="L4465" s="26">
        <v>24853.200000000001</v>
      </c>
      <c r="M4465">
        <v>1</v>
      </c>
    </row>
    <row r="4466" spans="1:13" x14ac:dyDescent="0.25">
      <c r="A4466" t="s">
        <v>83</v>
      </c>
      <c r="B4466" s="25">
        <v>45468</v>
      </c>
      <c r="C4466" t="s">
        <v>257</v>
      </c>
      <c r="D4466" t="s">
        <v>32</v>
      </c>
      <c r="E4466" t="s">
        <v>27</v>
      </c>
      <c r="G4466" s="30">
        <v>8</v>
      </c>
      <c r="H4466" t="s">
        <v>318</v>
      </c>
      <c r="J4466" t="s">
        <v>15</v>
      </c>
      <c r="K4466" t="s">
        <v>307</v>
      </c>
      <c r="L4466" s="26">
        <v>139320</v>
      </c>
      <c r="M4466">
        <v>7</v>
      </c>
    </row>
    <row r="4467" spans="1:13" x14ac:dyDescent="0.25">
      <c r="A4467" t="s">
        <v>57</v>
      </c>
      <c r="B4467" s="25">
        <v>45394</v>
      </c>
      <c r="C4467" t="s">
        <v>257</v>
      </c>
      <c r="D4467" t="s">
        <v>32</v>
      </c>
      <c r="E4467" t="s">
        <v>27</v>
      </c>
      <c r="G4467" s="30">
        <v>8</v>
      </c>
      <c r="H4467" t="s">
        <v>318</v>
      </c>
      <c r="J4467" t="s">
        <v>15</v>
      </c>
      <c r="K4467" t="s">
        <v>307</v>
      </c>
      <c r="L4467" s="26">
        <v>258500</v>
      </c>
      <c r="M4467">
        <v>16</v>
      </c>
    </row>
    <row r="4468" spans="1:13" x14ac:dyDescent="0.25">
      <c r="A4468" t="s">
        <v>80</v>
      </c>
      <c r="B4468" s="25">
        <v>45260</v>
      </c>
      <c r="C4468" t="s">
        <v>257</v>
      </c>
      <c r="D4468" t="s">
        <v>32</v>
      </c>
      <c r="E4468" t="s">
        <v>27</v>
      </c>
      <c r="G4468" s="30">
        <v>8</v>
      </c>
      <c r="H4468" t="s">
        <v>318</v>
      </c>
      <c r="J4468" t="s">
        <v>15</v>
      </c>
      <c r="K4468" t="s">
        <v>307</v>
      </c>
      <c r="L4468" s="26">
        <v>45000</v>
      </c>
      <c r="M4468">
        <v>3</v>
      </c>
    </row>
    <row r="4469" spans="1:13" x14ac:dyDescent="0.25">
      <c r="A4469" t="s">
        <v>211</v>
      </c>
      <c r="B4469" s="25">
        <v>45582</v>
      </c>
      <c r="C4469" t="s">
        <v>257</v>
      </c>
      <c r="D4469" t="s">
        <v>32</v>
      </c>
      <c r="E4469" t="s">
        <v>27</v>
      </c>
      <c r="G4469" s="30">
        <v>8</v>
      </c>
      <c r="H4469" t="s">
        <v>318</v>
      </c>
      <c r="J4469" t="s">
        <v>15</v>
      </c>
      <c r="K4469" t="s">
        <v>307</v>
      </c>
      <c r="L4469" s="26">
        <v>103250</v>
      </c>
      <c r="M4469">
        <v>33</v>
      </c>
    </row>
    <row r="4470" spans="1:13" x14ac:dyDescent="0.25">
      <c r="A4470" t="s">
        <v>80</v>
      </c>
      <c r="B4470" s="25">
        <v>45260</v>
      </c>
      <c r="C4470" t="s">
        <v>257</v>
      </c>
      <c r="D4470" t="s">
        <v>32</v>
      </c>
      <c r="E4470" t="s">
        <v>27</v>
      </c>
      <c r="F4470" t="s">
        <v>258</v>
      </c>
      <c r="G4470" s="30">
        <v>8</v>
      </c>
      <c r="H4470" t="s">
        <v>318</v>
      </c>
      <c r="J4470" t="s">
        <v>15</v>
      </c>
      <c r="K4470" t="s">
        <v>307</v>
      </c>
      <c r="L4470" s="26">
        <v>9346500</v>
      </c>
      <c r="M4470">
        <v>15</v>
      </c>
    </row>
    <row r="4471" spans="1:13" x14ac:dyDescent="0.25">
      <c r="A4471" t="s">
        <v>172</v>
      </c>
      <c r="B4471" s="25">
        <v>45485</v>
      </c>
      <c r="C4471" t="s">
        <v>257</v>
      </c>
      <c r="D4471" t="s">
        <v>32</v>
      </c>
      <c r="E4471" t="s">
        <v>27</v>
      </c>
      <c r="F4471" t="s">
        <v>258</v>
      </c>
      <c r="G4471" s="30">
        <v>8.1</v>
      </c>
      <c r="H4471" t="s">
        <v>318</v>
      </c>
      <c r="I4471">
        <v>8.1</v>
      </c>
      <c r="J4471" t="s">
        <v>228</v>
      </c>
      <c r="K4471" t="s">
        <v>314</v>
      </c>
      <c r="L4471" s="26">
        <v>326400</v>
      </c>
      <c r="M4471">
        <v>1</v>
      </c>
    </row>
    <row r="4472" spans="1:13" x14ac:dyDescent="0.25">
      <c r="A4472" t="s">
        <v>164</v>
      </c>
      <c r="B4472" s="25">
        <v>45478</v>
      </c>
      <c r="C4472" t="s">
        <v>257</v>
      </c>
      <c r="D4472" t="s">
        <v>32</v>
      </c>
      <c r="E4472" t="s">
        <v>27</v>
      </c>
      <c r="F4472" t="s">
        <v>258</v>
      </c>
      <c r="G4472" s="30">
        <v>8.1</v>
      </c>
      <c r="H4472" t="s">
        <v>318</v>
      </c>
      <c r="I4472">
        <v>8.1</v>
      </c>
      <c r="J4472" t="s">
        <v>228</v>
      </c>
      <c r="K4472" t="s">
        <v>314</v>
      </c>
      <c r="L4472" s="26">
        <v>73800</v>
      </c>
      <c r="M4472">
        <v>1</v>
      </c>
    </row>
    <row r="4473" spans="1:13" x14ac:dyDescent="0.25">
      <c r="A4473" t="s">
        <v>72</v>
      </c>
      <c r="B4473" s="25">
        <v>45288</v>
      </c>
      <c r="C4473" t="s">
        <v>257</v>
      </c>
      <c r="D4473" t="s">
        <v>32</v>
      </c>
      <c r="E4473" t="s">
        <v>27</v>
      </c>
      <c r="F4473" t="s">
        <v>258</v>
      </c>
      <c r="G4473" s="30">
        <v>8.1</v>
      </c>
      <c r="H4473" t="s">
        <v>318</v>
      </c>
      <c r="J4473" t="s">
        <v>15</v>
      </c>
      <c r="K4473" t="s">
        <v>307</v>
      </c>
      <c r="L4473" s="26">
        <v>39500</v>
      </c>
      <c r="M4473">
        <v>2</v>
      </c>
    </row>
    <row r="4474" spans="1:13" x14ac:dyDescent="0.25">
      <c r="A4474" t="s">
        <v>164</v>
      </c>
      <c r="B4474" s="25">
        <v>45478</v>
      </c>
      <c r="C4474" t="s">
        <v>257</v>
      </c>
      <c r="D4474" t="s">
        <v>32</v>
      </c>
      <c r="E4474" t="s">
        <v>27</v>
      </c>
      <c r="G4474" s="30">
        <v>8.1</v>
      </c>
      <c r="H4474" t="s">
        <v>318</v>
      </c>
      <c r="J4474" t="s">
        <v>15</v>
      </c>
      <c r="K4474" t="s">
        <v>307</v>
      </c>
      <c r="L4474" s="26">
        <v>175200</v>
      </c>
      <c r="M4474">
        <v>19</v>
      </c>
    </row>
    <row r="4475" spans="1:13" x14ac:dyDescent="0.25">
      <c r="A4475" t="s">
        <v>69</v>
      </c>
      <c r="B4475" s="25">
        <v>45328</v>
      </c>
      <c r="C4475" t="s">
        <v>257</v>
      </c>
      <c r="D4475" t="s">
        <v>32</v>
      </c>
      <c r="E4475" t="s">
        <v>27</v>
      </c>
      <c r="G4475" s="30">
        <v>8.1</v>
      </c>
      <c r="H4475" t="s">
        <v>318</v>
      </c>
      <c r="J4475" t="s">
        <v>15</v>
      </c>
      <c r="K4475" t="s">
        <v>307</v>
      </c>
      <c r="L4475" s="26">
        <v>786255</v>
      </c>
      <c r="M4475">
        <v>26</v>
      </c>
    </row>
    <row r="4476" spans="1:13" x14ac:dyDescent="0.25">
      <c r="A4476" t="s">
        <v>205</v>
      </c>
      <c r="B4476" s="25">
        <v>45566</v>
      </c>
      <c r="C4476" t="s">
        <v>257</v>
      </c>
      <c r="D4476" t="s">
        <v>32</v>
      </c>
      <c r="E4476" t="s">
        <v>27</v>
      </c>
      <c r="F4476" t="s">
        <v>258</v>
      </c>
      <c r="G4476" s="30">
        <v>8.1</v>
      </c>
      <c r="H4476" t="s">
        <v>318</v>
      </c>
      <c r="J4476" t="s">
        <v>15</v>
      </c>
      <c r="K4476" t="s">
        <v>307</v>
      </c>
      <c r="L4476" s="26">
        <v>355312445</v>
      </c>
      <c r="M4476">
        <v>24</v>
      </c>
    </row>
    <row r="4477" spans="1:13" x14ac:dyDescent="0.25">
      <c r="A4477" t="s">
        <v>30</v>
      </c>
      <c r="B4477" s="25">
        <v>45447</v>
      </c>
      <c r="C4477" t="s">
        <v>257</v>
      </c>
      <c r="D4477" t="s">
        <v>32</v>
      </c>
      <c r="E4477" t="s">
        <v>27</v>
      </c>
      <c r="G4477" s="30">
        <v>8.1</v>
      </c>
      <c r="H4477" t="s">
        <v>318</v>
      </c>
      <c r="J4477" t="s">
        <v>15</v>
      </c>
      <c r="K4477" t="s">
        <v>307</v>
      </c>
      <c r="L4477" s="26">
        <v>31200</v>
      </c>
      <c r="M4477">
        <v>15</v>
      </c>
    </row>
    <row r="4478" spans="1:13" x14ac:dyDescent="0.25">
      <c r="A4478" t="s">
        <v>63</v>
      </c>
      <c r="B4478" s="25">
        <v>45344</v>
      </c>
      <c r="C4478" t="s">
        <v>257</v>
      </c>
      <c r="D4478" t="s">
        <v>32</v>
      </c>
      <c r="E4478" t="s">
        <v>27</v>
      </c>
      <c r="F4478" t="s">
        <v>258</v>
      </c>
      <c r="G4478" s="30">
        <v>8.1</v>
      </c>
      <c r="H4478" t="s">
        <v>318</v>
      </c>
      <c r="J4478" t="s">
        <v>15</v>
      </c>
      <c r="K4478" t="s">
        <v>307</v>
      </c>
      <c r="L4478" s="26">
        <v>1923750</v>
      </c>
      <c r="M4478">
        <v>12</v>
      </c>
    </row>
    <row r="4479" spans="1:13" x14ac:dyDescent="0.25">
      <c r="A4479" t="s">
        <v>211</v>
      </c>
      <c r="B4479" s="25">
        <v>45582</v>
      </c>
      <c r="C4479" t="s">
        <v>257</v>
      </c>
      <c r="D4479" t="s">
        <v>32</v>
      </c>
      <c r="E4479" t="s">
        <v>27</v>
      </c>
      <c r="F4479" t="s">
        <v>258</v>
      </c>
      <c r="G4479" s="30">
        <v>8.1</v>
      </c>
      <c r="H4479" t="s">
        <v>318</v>
      </c>
      <c r="J4479" t="s">
        <v>15</v>
      </c>
      <c r="K4479" t="s">
        <v>307</v>
      </c>
      <c r="L4479" s="26">
        <v>3966550</v>
      </c>
      <c r="M4479">
        <v>27</v>
      </c>
    </row>
    <row r="4480" spans="1:13" x14ac:dyDescent="0.25">
      <c r="A4480" t="s">
        <v>54</v>
      </c>
      <c r="B4480" s="25">
        <v>45212</v>
      </c>
      <c r="C4480" t="s">
        <v>257</v>
      </c>
      <c r="D4480" t="s">
        <v>32</v>
      </c>
      <c r="E4480" t="s">
        <v>27</v>
      </c>
      <c r="G4480" s="30">
        <v>8.1</v>
      </c>
      <c r="H4480" t="s">
        <v>318</v>
      </c>
      <c r="J4480" t="s">
        <v>15</v>
      </c>
      <c r="K4480" t="s">
        <v>307</v>
      </c>
      <c r="L4480" s="26">
        <v>242757</v>
      </c>
      <c r="M4480">
        <v>36</v>
      </c>
    </row>
    <row r="4481" spans="1:13" x14ac:dyDescent="0.25">
      <c r="A4481" t="s">
        <v>57</v>
      </c>
      <c r="B4481" s="25">
        <v>45394</v>
      </c>
      <c r="C4481" t="s">
        <v>257</v>
      </c>
      <c r="D4481" t="s">
        <v>32</v>
      </c>
      <c r="E4481" t="s">
        <v>27</v>
      </c>
      <c r="G4481" s="30">
        <v>8.1</v>
      </c>
      <c r="H4481" t="s">
        <v>318</v>
      </c>
      <c r="J4481" t="s">
        <v>15</v>
      </c>
      <c r="K4481" t="s">
        <v>307</v>
      </c>
      <c r="L4481" s="26">
        <v>509950</v>
      </c>
      <c r="M4481">
        <v>15</v>
      </c>
    </row>
    <row r="4482" spans="1:13" x14ac:dyDescent="0.25">
      <c r="A4482" t="s">
        <v>57</v>
      </c>
      <c r="B4482" s="25">
        <v>45394</v>
      </c>
      <c r="C4482" t="s">
        <v>257</v>
      </c>
      <c r="D4482" t="s">
        <v>32</v>
      </c>
      <c r="E4482" t="s">
        <v>27</v>
      </c>
      <c r="F4482" t="s">
        <v>258</v>
      </c>
      <c r="G4482" s="30">
        <v>8.1</v>
      </c>
      <c r="H4482" t="s">
        <v>318</v>
      </c>
      <c r="J4482" t="s">
        <v>15</v>
      </c>
      <c r="K4482" t="s">
        <v>307</v>
      </c>
      <c r="L4482" s="26">
        <v>2371150</v>
      </c>
      <c r="M4482">
        <v>33</v>
      </c>
    </row>
    <row r="4483" spans="1:13" x14ac:dyDescent="0.25">
      <c r="A4483" t="s">
        <v>74</v>
      </c>
      <c r="B4483" s="25">
        <v>45275</v>
      </c>
      <c r="C4483" t="s">
        <v>257</v>
      </c>
      <c r="D4483" t="s">
        <v>32</v>
      </c>
      <c r="E4483" t="s">
        <v>27</v>
      </c>
      <c r="G4483" s="30">
        <v>8.1</v>
      </c>
      <c r="H4483" t="s">
        <v>318</v>
      </c>
      <c r="J4483" t="s">
        <v>15</v>
      </c>
      <c r="K4483" t="s">
        <v>307</v>
      </c>
      <c r="L4483" s="26">
        <v>878600</v>
      </c>
      <c r="M4483">
        <v>36</v>
      </c>
    </row>
    <row r="4484" spans="1:13" x14ac:dyDescent="0.25">
      <c r="A4484" t="s">
        <v>63</v>
      </c>
      <c r="B4484" s="25">
        <v>45344</v>
      </c>
      <c r="C4484" t="s">
        <v>257</v>
      </c>
      <c r="D4484" t="s">
        <v>32</v>
      </c>
      <c r="E4484" t="s">
        <v>27</v>
      </c>
      <c r="G4484" s="30">
        <v>8.1</v>
      </c>
      <c r="H4484" t="s">
        <v>318</v>
      </c>
      <c r="J4484" t="s">
        <v>15</v>
      </c>
      <c r="K4484" t="s">
        <v>307</v>
      </c>
      <c r="L4484" s="26">
        <v>551000</v>
      </c>
      <c r="M4484">
        <v>7</v>
      </c>
    </row>
    <row r="4485" spans="1:13" x14ac:dyDescent="0.25">
      <c r="A4485" t="s">
        <v>30</v>
      </c>
      <c r="B4485" s="25">
        <v>45447</v>
      </c>
      <c r="C4485" t="s">
        <v>257</v>
      </c>
      <c r="D4485" t="s">
        <v>32</v>
      </c>
      <c r="E4485" t="s">
        <v>27</v>
      </c>
      <c r="F4485" t="s">
        <v>258</v>
      </c>
      <c r="G4485" s="30">
        <v>8.1</v>
      </c>
      <c r="H4485" t="s">
        <v>318</v>
      </c>
      <c r="J4485" t="s">
        <v>15</v>
      </c>
      <c r="K4485" t="s">
        <v>307</v>
      </c>
      <c r="L4485" s="26">
        <v>1133100</v>
      </c>
      <c r="M4485">
        <v>17</v>
      </c>
    </row>
    <row r="4486" spans="1:13" x14ac:dyDescent="0.25">
      <c r="A4486" t="s">
        <v>77</v>
      </c>
      <c r="B4486" s="25">
        <v>45267</v>
      </c>
      <c r="C4486" t="s">
        <v>257</v>
      </c>
      <c r="D4486" t="s">
        <v>32</v>
      </c>
      <c r="E4486" t="s">
        <v>27</v>
      </c>
      <c r="F4486" t="s">
        <v>258</v>
      </c>
      <c r="G4486" s="30">
        <v>8.1</v>
      </c>
      <c r="H4486" t="s">
        <v>318</v>
      </c>
      <c r="J4486" t="s">
        <v>15</v>
      </c>
      <c r="K4486" t="s">
        <v>307</v>
      </c>
      <c r="L4486" s="26">
        <v>28000</v>
      </c>
      <c r="M4486">
        <v>2</v>
      </c>
    </row>
    <row r="4487" spans="1:13" x14ac:dyDescent="0.25">
      <c r="A4487" t="s">
        <v>77</v>
      </c>
      <c r="B4487" s="25">
        <v>45267</v>
      </c>
      <c r="C4487" t="s">
        <v>257</v>
      </c>
      <c r="D4487" t="s">
        <v>32</v>
      </c>
      <c r="E4487" t="s">
        <v>27</v>
      </c>
      <c r="G4487" s="30">
        <v>8.1</v>
      </c>
      <c r="H4487" t="s">
        <v>318</v>
      </c>
      <c r="J4487" t="s">
        <v>15</v>
      </c>
      <c r="K4487" t="s">
        <v>307</v>
      </c>
      <c r="L4487" s="26">
        <v>96600</v>
      </c>
      <c r="M4487">
        <v>5</v>
      </c>
    </row>
    <row r="4488" spans="1:13" x14ac:dyDescent="0.25">
      <c r="A4488" t="s">
        <v>66</v>
      </c>
      <c r="B4488" s="25">
        <v>45335</v>
      </c>
      <c r="C4488" t="s">
        <v>257</v>
      </c>
      <c r="D4488" t="s">
        <v>32</v>
      </c>
      <c r="E4488" t="s">
        <v>27</v>
      </c>
      <c r="G4488" s="30">
        <v>8.1</v>
      </c>
      <c r="H4488" t="s">
        <v>318</v>
      </c>
      <c r="J4488" t="s">
        <v>15</v>
      </c>
      <c r="K4488" t="s">
        <v>307</v>
      </c>
      <c r="L4488" s="26">
        <v>391500</v>
      </c>
      <c r="M4488">
        <v>44</v>
      </c>
    </row>
    <row r="4489" spans="1:13" x14ac:dyDescent="0.25">
      <c r="A4489" t="s">
        <v>89</v>
      </c>
      <c r="B4489" s="25">
        <v>45232</v>
      </c>
      <c r="C4489" t="s">
        <v>257</v>
      </c>
      <c r="D4489" t="s">
        <v>32</v>
      </c>
      <c r="E4489" t="s">
        <v>27</v>
      </c>
      <c r="F4489" t="s">
        <v>258</v>
      </c>
      <c r="G4489" s="30">
        <v>8.1</v>
      </c>
      <c r="H4489" t="s">
        <v>318</v>
      </c>
      <c r="J4489" t="s">
        <v>15</v>
      </c>
      <c r="K4489" t="s">
        <v>307</v>
      </c>
      <c r="L4489" s="26">
        <v>8316675</v>
      </c>
      <c r="M4489">
        <v>19</v>
      </c>
    </row>
    <row r="4490" spans="1:13" x14ac:dyDescent="0.25">
      <c r="A4490" t="s">
        <v>92</v>
      </c>
      <c r="B4490" s="25">
        <v>45198</v>
      </c>
      <c r="C4490" t="s">
        <v>257</v>
      </c>
      <c r="D4490" t="s">
        <v>32</v>
      </c>
      <c r="E4490" t="s">
        <v>27</v>
      </c>
      <c r="F4490" t="s">
        <v>258</v>
      </c>
      <c r="G4490" s="30">
        <v>8.1</v>
      </c>
      <c r="H4490" t="s">
        <v>318</v>
      </c>
      <c r="J4490" t="s">
        <v>15</v>
      </c>
      <c r="K4490" t="s">
        <v>307</v>
      </c>
      <c r="L4490" s="26">
        <v>5561136</v>
      </c>
      <c r="M4490">
        <v>15</v>
      </c>
    </row>
    <row r="4491" spans="1:13" x14ac:dyDescent="0.25">
      <c r="A4491" t="s">
        <v>80</v>
      </c>
      <c r="B4491" s="25">
        <v>45260</v>
      </c>
      <c r="C4491" t="s">
        <v>257</v>
      </c>
      <c r="D4491" t="s">
        <v>32</v>
      </c>
      <c r="E4491" t="s">
        <v>27</v>
      </c>
      <c r="G4491" s="30">
        <v>8.1</v>
      </c>
      <c r="H4491" t="s">
        <v>318</v>
      </c>
      <c r="J4491" t="s">
        <v>15</v>
      </c>
      <c r="K4491" t="s">
        <v>307</v>
      </c>
      <c r="L4491" s="26">
        <v>185400</v>
      </c>
      <c r="M4491">
        <v>3</v>
      </c>
    </row>
    <row r="4492" spans="1:13" x14ac:dyDescent="0.25">
      <c r="A4492" t="s">
        <v>83</v>
      </c>
      <c r="B4492" s="25">
        <v>45252</v>
      </c>
      <c r="C4492" t="s">
        <v>257</v>
      </c>
      <c r="D4492" t="s">
        <v>32</v>
      </c>
      <c r="E4492" t="s">
        <v>27</v>
      </c>
      <c r="F4492" t="s">
        <v>258</v>
      </c>
      <c r="G4492" s="30">
        <v>8.1</v>
      </c>
      <c r="H4492" t="s">
        <v>318</v>
      </c>
      <c r="J4492" t="s">
        <v>15</v>
      </c>
      <c r="K4492" t="s">
        <v>307</v>
      </c>
      <c r="L4492" s="26">
        <v>8292900</v>
      </c>
      <c r="M4492">
        <v>40</v>
      </c>
    </row>
    <row r="4493" spans="1:13" x14ac:dyDescent="0.25">
      <c r="A4493" t="s">
        <v>60</v>
      </c>
      <c r="B4493" s="25">
        <v>45380</v>
      </c>
      <c r="C4493" t="s">
        <v>257</v>
      </c>
      <c r="D4493" t="s">
        <v>32</v>
      </c>
      <c r="E4493" t="s">
        <v>27</v>
      </c>
      <c r="F4493" t="s">
        <v>258</v>
      </c>
      <c r="G4493" s="30">
        <v>8.1</v>
      </c>
      <c r="H4493" t="s">
        <v>318</v>
      </c>
      <c r="J4493" t="s">
        <v>15</v>
      </c>
      <c r="K4493" t="s">
        <v>307</v>
      </c>
      <c r="L4493" s="26">
        <v>9220750</v>
      </c>
      <c r="M4493">
        <v>96</v>
      </c>
    </row>
    <row r="4494" spans="1:13" x14ac:dyDescent="0.25">
      <c r="A4494" t="s">
        <v>92</v>
      </c>
      <c r="B4494" s="25">
        <v>45198</v>
      </c>
      <c r="C4494" t="s">
        <v>257</v>
      </c>
      <c r="D4494" t="s">
        <v>32</v>
      </c>
      <c r="E4494" t="s">
        <v>27</v>
      </c>
      <c r="G4494" s="30">
        <v>8.1</v>
      </c>
      <c r="H4494" t="s">
        <v>318</v>
      </c>
      <c r="J4494" t="s">
        <v>15</v>
      </c>
      <c r="K4494" t="s">
        <v>307</v>
      </c>
      <c r="L4494" s="26">
        <v>176544</v>
      </c>
      <c r="M4494">
        <v>7</v>
      </c>
    </row>
    <row r="4495" spans="1:13" x14ac:dyDescent="0.25">
      <c r="A4495" t="s">
        <v>50</v>
      </c>
      <c r="B4495" s="25">
        <v>45408</v>
      </c>
      <c r="C4495" t="s">
        <v>257</v>
      </c>
      <c r="D4495" t="s">
        <v>32</v>
      </c>
      <c r="E4495" t="s">
        <v>27</v>
      </c>
      <c r="G4495" s="30">
        <v>8.1</v>
      </c>
      <c r="H4495" t="s">
        <v>318</v>
      </c>
      <c r="J4495" t="s">
        <v>15</v>
      </c>
      <c r="K4495" t="s">
        <v>307</v>
      </c>
      <c r="L4495" s="26">
        <v>387500</v>
      </c>
      <c r="M4495">
        <v>67</v>
      </c>
    </row>
    <row r="4496" spans="1:13" x14ac:dyDescent="0.25">
      <c r="A4496" t="s">
        <v>54</v>
      </c>
      <c r="B4496" s="25">
        <v>45401</v>
      </c>
      <c r="C4496" t="s">
        <v>257</v>
      </c>
      <c r="D4496" t="s">
        <v>32</v>
      </c>
      <c r="E4496" t="s">
        <v>27</v>
      </c>
      <c r="G4496" s="30">
        <v>8.1</v>
      </c>
      <c r="H4496" t="s">
        <v>318</v>
      </c>
      <c r="J4496" t="s">
        <v>15</v>
      </c>
      <c r="K4496" t="s">
        <v>307</v>
      </c>
      <c r="L4496" s="26">
        <v>375180</v>
      </c>
      <c r="M4496">
        <v>20</v>
      </c>
    </row>
    <row r="4497" spans="1:13" x14ac:dyDescent="0.25">
      <c r="A4497" t="s">
        <v>83</v>
      </c>
      <c r="B4497" s="25">
        <v>45468</v>
      </c>
      <c r="C4497" t="s">
        <v>257</v>
      </c>
      <c r="D4497" t="s">
        <v>32</v>
      </c>
      <c r="E4497" t="s">
        <v>27</v>
      </c>
      <c r="F4497" t="s">
        <v>258</v>
      </c>
      <c r="G4497" s="30">
        <v>8.1</v>
      </c>
      <c r="H4497" t="s">
        <v>318</v>
      </c>
      <c r="J4497" t="s">
        <v>15</v>
      </c>
      <c r="K4497" t="s">
        <v>307</v>
      </c>
      <c r="L4497" s="26">
        <v>2745090</v>
      </c>
      <c r="M4497">
        <v>11</v>
      </c>
    </row>
    <row r="4498" spans="1:13" x14ac:dyDescent="0.25">
      <c r="A4498" t="s">
        <v>104</v>
      </c>
      <c r="B4498" s="25">
        <v>45041</v>
      </c>
      <c r="C4498" t="s">
        <v>257</v>
      </c>
      <c r="D4498" t="s">
        <v>32</v>
      </c>
      <c r="E4498" t="s">
        <v>27</v>
      </c>
      <c r="F4498" t="s">
        <v>258</v>
      </c>
      <c r="G4498" s="30">
        <v>8.1</v>
      </c>
      <c r="H4498" t="s">
        <v>318</v>
      </c>
      <c r="J4498" t="s">
        <v>15</v>
      </c>
      <c r="K4498" t="s">
        <v>307</v>
      </c>
      <c r="L4498" s="26">
        <v>377983.2</v>
      </c>
      <c r="M4498">
        <v>4</v>
      </c>
    </row>
    <row r="4499" spans="1:13" x14ac:dyDescent="0.25">
      <c r="A4499" t="s">
        <v>172</v>
      </c>
      <c r="B4499" s="25">
        <v>45485</v>
      </c>
      <c r="C4499" t="s">
        <v>257</v>
      </c>
      <c r="D4499" t="s">
        <v>32</v>
      </c>
      <c r="E4499" t="s">
        <v>27</v>
      </c>
      <c r="F4499" t="s">
        <v>258</v>
      </c>
      <c r="G4499" s="30">
        <v>8.1</v>
      </c>
      <c r="H4499" t="s">
        <v>318</v>
      </c>
      <c r="J4499" t="s">
        <v>15</v>
      </c>
      <c r="K4499" t="s">
        <v>307</v>
      </c>
      <c r="L4499" s="26">
        <v>1320800</v>
      </c>
      <c r="M4499">
        <v>12</v>
      </c>
    </row>
    <row r="4500" spans="1:13" x14ac:dyDescent="0.25">
      <c r="A4500" t="s">
        <v>80</v>
      </c>
      <c r="B4500" s="25">
        <v>45260</v>
      </c>
      <c r="C4500" t="s">
        <v>257</v>
      </c>
      <c r="D4500" t="s">
        <v>32</v>
      </c>
      <c r="E4500" t="s">
        <v>27</v>
      </c>
      <c r="F4500" t="s">
        <v>258</v>
      </c>
      <c r="G4500" s="30">
        <v>8.1</v>
      </c>
      <c r="H4500" t="s">
        <v>318</v>
      </c>
      <c r="J4500" t="s">
        <v>15</v>
      </c>
      <c r="K4500" t="s">
        <v>307</v>
      </c>
      <c r="L4500" s="26">
        <v>7083900</v>
      </c>
      <c r="M4500">
        <v>9</v>
      </c>
    </row>
    <row r="4501" spans="1:13" x14ac:dyDescent="0.25">
      <c r="A4501" t="s">
        <v>205</v>
      </c>
      <c r="B4501" s="25">
        <v>45566</v>
      </c>
      <c r="C4501" t="s">
        <v>257</v>
      </c>
      <c r="D4501" t="s">
        <v>32</v>
      </c>
      <c r="E4501" t="s">
        <v>27</v>
      </c>
      <c r="G4501" s="30">
        <v>8.1</v>
      </c>
      <c r="H4501" t="s">
        <v>318</v>
      </c>
      <c r="J4501" t="s">
        <v>15</v>
      </c>
      <c r="K4501" t="s">
        <v>307</v>
      </c>
      <c r="L4501" s="26">
        <v>49115</v>
      </c>
      <c r="M4501">
        <v>11</v>
      </c>
    </row>
    <row r="4502" spans="1:13" x14ac:dyDescent="0.25">
      <c r="A4502" t="s">
        <v>164</v>
      </c>
      <c r="B4502" s="25">
        <v>45478</v>
      </c>
      <c r="C4502" t="s">
        <v>257</v>
      </c>
      <c r="D4502" t="s">
        <v>32</v>
      </c>
      <c r="E4502" t="s">
        <v>27</v>
      </c>
      <c r="F4502" t="s">
        <v>258</v>
      </c>
      <c r="G4502" s="30">
        <v>8.1</v>
      </c>
      <c r="H4502" t="s">
        <v>318</v>
      </c>
      <c r="J4502" t="s">
        <v>15</v>
      </c>
      <c r="K4502" t="s">
        <v>307</v>
      </c>
      <c r="L4502" s="26">
        <v>3362600</v>
      </c>
      <c r="M4502">
        <v>28</v>
      </c>
    </row>
    <row r="4503" spans="1:13" x14ac:dyDescent="0.25">
      <c r="A4503" t="s">
        <v>60</v>
      </c>
      <c r="B4503" s="25">
        <v>45380</v>
      </c>
      <c r="C4503" t="s">
        <v>257</v>
      </c>
      <c r="D4503" t="s">
        <v>32</v>
      </c>
      <c r="E4503" t="s">
        <v>27</v>
      </c>
      <c r="G4503" s="30">
        <v>8.1</v>
      </c>
      <c r="H4503" t="s">
        <v>318</v>
      </c>
      <c r="J4503" t="s">
        <v>15</v>
      </c>
      <c r="K4503" t="s">
        <v>307</v>
      </c>
      <c r="L4503" s="26">
        <v>483875</v>
      </c>
      <c r="M4503">
        <v>52</v>
      </c>
    </row>
    <row r="4504" spans="1:13" x14ac:dyDescent="0.25">
      <c r="A4504" t="s">
        <v>50</v>
      </c>
      <c r="B4504" s="25">
        <v>45408</v>
      </c>
      <c r="C4504" t="s">
        <v>257</v>
      </c>
      <c r="D4504" t="s">
        <v>32</v>
      </c>
      <c r="E4504" t="s">
        <v>27</v>
      </c>
      <c r="F4504" t="s">
        <v>258</v>
      </c>
      <c r="G4504" s="30">
        <v>8.1</v>
      </c>
      <c r="H4504" t="s">
        <v>318</v>
      </c>
      <c r="J4504" t="s">
        <v>15</v>
      </c>
      <c r="K4504" t="s">
        <v>307</v>
      </c>
      <c r="L4504" s="26">
        <v>24195000</v>
      </c>
      <c r="M4504">
        <v>119</v>
      </c>
    </row>
    <row r="4505" spans="1:13" x14ac:dyDescent="0.25">
      <c r="A4505" t="s">
        <v>172</v>
      </c>
      <c r="B4505" s="25">
        <v>45485</v>
      </c>
      <c r="C4505" t="s">
        <v>257</v>
      </c>
      <c r="D4505" t="s">
        <v>32</v>
      </c>
      <c r="E4505" t="s">
        <v>27</v>
      </c>
      <c r="G4505" s="30">
        <v>8.1</v>
      </c>
      <c r="H4505" t="s">
        <v>318</v>
      </c>
      <c r="J4505" t="s">
        <v>15</v>
      </c>
      <c r="K4505" t="s">
        <v>307</v>
      </c>
      <c r="L4505" s="26">
        <v>130000</v>
      </c>
      <c r="M4505">
        <v>6</v>
      </c>
    </row>
    <row r="4506" spans="1:13" x14ac:dyDescent="0.25">
      <c r="A4506" t="s">
        <v>86</v>
      </c>
      <c r="B4506" s="25">
        <v>45251</v>
      </c>
      <c r="C4506" t="s">
        <v>257</v>
      </c>
      <c r="D4506" t="s">
        <v>32</v>
      </c>
      <c r="E4506" t="s">
        <v>27</v>
      </c>
      <c r="G4506" s="30">
        <v>8.1</v>
      </c>
      <c r="H4506" t="s">
        <v>318</v>
      </c>
      <c r="J4506" t="s">
        <v>15</v>
      </c>
      <c r="K4506" t="s">
        <v>307</v>
      </c>
      <c r="L4506" s="26">
        <v>589250</v>
      </c>
      <c r="M4506">
        <v>6</v>
      </c>
    </row>
    <row r="4507" spans="1:13" x14ac:dyDescent="0.25">
      <c r="A4507" t="s">
        <v>83</v>
      </c>
      <c r="B4507" s="25">
        <v>45252</v>
      </c>
      <c r="C4507" t="s">
        <v>257</v>
      </c>
      <c r="D4507" t="s">
        <v>32</v>
      </c>
      <c r="E4507" t="s">
        <v>27</v>
      </c>
      <c r="G4507" s="30">
        <v>8.1</v>
      </c>
      <c r="H4507" t="s">
        <v>318</v>
      </c>
      <c r="J4507" t="s">
        <v>15</v>
      </c>
      <c r="K4507" t="s">
        <v>307</v>
      </c>
      <c r="L4507" s="26">
        <v>711700</v>
      </c>
      <c r="M4507">
        <v>29</v>
      </c>
    </row>
    <row r="4508" spans="1:13" x14ac:dyDescent="0.25">
      <c r="A4508" t="s">
        <v>89</v>
      </c>
      <c r="B4508" s="25">
        <v>45232</v>
      </c>
      <c r="C4508" t="s">
        <v>257</v>
      </c>
      <c r="D4508" t="s">
        <v>32</v>
      </c>
      <c r="E4508" t="s">
        <v>27</v>
      </c>
      <c r="G4508" s="30">
        <v>8.1</v>
      </c>
      <c r="H4508" t="s">
        <v>318</v>
      </c>
      <c r="J4508" t="s">
        <v>15</v>
      </c>
      <c r="K4508" t="s">
        <v>307</v>
      </c>
      <c r="L4508" s="26">
        <v>259875</v>
      </c>
      <c r="M4508">
        <v>15</v>
      </c>
    </row>
    <row r="4509" spans="1:13" x14ac:dyDescent="0.25">
      <c r="A4509" t="s">
        <v>86</v>
      </c>
      <c r="B4509" s="25">
        <v>45251</v>
      </c>
      <c r="C4509" t="s">
        <v>257</v>
      </c>
      <c r="D4509" t="s">
        <v>32</v>
      </c>
      <c r="E4509" t="s">
        <v>27</v>
      </c>
      <c r="F4509" t="s">
        <v>258</v>
      </c>
      <c r="G4509" s="30">
        <v>8.1</v>
      </c>
      <c r="H4509" t="s">
        <v>318</v>
      </c>
      <c r="J4509" t="s">
        <v>15</v>
      </c>
      <c r="K4509" t="s">
        <v>307</v>
      </c>
      <c r="L4509" s="26">
        <v>2406000</v>
      </c>
      <c r="M4509">
        <v>8</v>
      </c>
    </row>
    <row r="4510" spans="1:13" x14ac:dyDescent="0.25">
      <c r="A4510" t="s">
        <v>66</v>
      </c>
      <c r="B4510" s="25">
        <v>45335</v>
      </c>
      <c r="C4510" t="s">
        <v>257</v>
      </c>
      <c r="D4510" t="s">
        <v>32</v>
      </c>
      <c r="E4510" t="s">
        <v>27</v>
      </c>
      <c r="F4510" t="s">
        <v>258</v>
      </c>
      <c r="G4510" s="30">
        <v>8.1</v>
      </c>
      <c r="H4510" t="s">
        <v>318</v>
      </c>
      <c r="J4510" t="s">
        <v>15</v>
      </c>
      <c r="K4510" t="s">
        <v>307</v>
      </c>
      <c r="L4510" s="26">
        <v>4149000</v>
      </c>
      <c r="M4510">
        <v>142</v>
      </c>
    </row>
    <row r="4511" spans="1:13" x14ac:dyDescent="0.25">
      <c r="A4511" t="s">
        <v>69</v>
      </c>
      <c r="B4511" s="25">
        <v>45328</v>
      </c>
      <c r="C4511" t="s">
        <v>257</v>
      </c>
      <c r="D4511" t="s">
        <v>32</v>
      </c>
      <c r="E4511" t="s">
        <v>27</v>
      </c>
      <c r="F4511" t="s">
        <v>258</v>
      </c>
      <c r="G4511" s="30">
        <v>8.1</v>
      </c>
      <c r="H4511" t="s">
        <v>318</v>
      </c>
      <c r="J4511" t="s">
        <v>15</v>
      </c>
      <c r="K4511" t="s">
        <v>307</v>
      </c>
      <c r="L4511" s="26">
        <v>7931450</v>
      </c>
      <c r="M4511">
        <v>28</v>
      </c>
    </row>
    <row r="4512" spans="1:13" x14ac:dyDescent="0.25">
      <c r="A4512" t="s">
        <v>209</v>
      </c>
      <c r="B4512" s="25">
        <v>45572</v>
      </c>
      <c r="C4512" t="s">
        <v>257</v>
      </c>
      <c r="D4512" t="s">
        <v>32</v>
      </c>
      <c r="E4512" t="s">
        <v>27</v>
      </c>
      <c r="F4512" t="s">
        <v>258</v>
      </c>
      <c r="G4512" s="30">
        <v>8.1</v>
      </c>
      <c r="H4512" t="s">
        <v>318</v>
      </c>
      <c r="J4512" t="s">
        <v>15</v>
      </c>
      <c r="K4512" t="s">
        <v>307</v>
      </c>
      <c r="L4512" s="26">
        <v>5030000</v>
      </c>
      <c r="M4512">
        <v>3</v>
      </c>
    </row>
    <row r="4513" spans="1:13" x14ac:dyDescent="0.25">
      <c r="A4513" t="s">
        <v>54</v>
      </c>
      <c r="B4513" s="25">
        <v>45401</v>
      </c>
      <c r="C4513" t="s">
        <v>257</v>
      </c>
      <c r="D4513" t="s">
        <v>32</v>
      </c>
      <c r="E4513" t="s">
        <v>27</v>
      </c>
      <c r="F4513" t="s">
        <v>258</v>
      </c>
      <c r="G4513" s="30">
        <v>8.1</v>
      </c>
      <c r="H4513" t="s">
        <v>318</v>
      </c>
      <c r="J4513" t="s">
        <v>15</v>
      </c>
      <c r="K4513" t="s">
        <v>307</v>
      </c>
      <c r="L4513" s="26">
        <v>10374060</v>
      </c>
      <c r="M4513">
        <v>51</v>
      </c>
    </row>
    <row r="4514" spans="1:13" x14ac:dyDescent="0.25">
      <c r="A4514" t="s">
        <v>54</v>
      </c>
      <c r="B4514" s="25">
        <v>45212</v>
      </c>
      <c r="C4514" t="s">
        <v>257</v>
      </c>
      <c r="D4514" t="s">
        <v>32</v>
      </c>
      <c r="E4514" t="s">
        <v>27</v>
      </c>
      <c r="F4514" t="s">
        <v>258</v>
      </c>
      <c r="G4514" s="30">
        <v>8.1</v>
      </c>
      <c r="H4514" t="s">
        <v>318</v>
      </c>
      <c r="J4514" t="s">
        <v>15</v>
      </c>
      <c r="K4514" t="s">
        <v>307</v>
      </c>
      <c r="L4514" s="26">
        <v>5342652</v>
      </c>
      <c r="M4514">
        <v>65</v>
      </c>
    </row>
    <row r="4515" spans="1:13" x14ac:dyDescent="0.25">
      <c r="A4515" t="s">
        <v>72</v>
      </c>
      <c r="B4515" s="25">
        <v>45288</v>
      </c>
      <c r="C4515" t="s">
        <v>257</v>
      </c>
      <c r="D4515" t="s">
        <v>32</v>
      </c>
      <c r="E4515" t="s">
        <v>27</v>
      </c>
      <c r="G4515" s="30">
        <v>8.1</v>
      </c>
      <c r="H4515" t="s">
        <v>318</v>
      </c>
      <c r="J4515" t="s">
        <v>15</v>
      </c>
      <c r="K4515" t="s">
        <v>307</v>
      </c>
      <c r="L4515" s="26">
        <v>14750</v>
      </c>
      <c r="M4515">
        <v>2</v>
      </c>
    </row>
    <row r="4516" spans="1:13" x14ac:dyDescent="0.25">
      <c r="A4516" t="s">
        <v>74</v>
      </c>
      <c r="B4516" s="25">
        <v>45275</v>
      </c>
      <c r="C4516" t="s">
        <v>257</v>
      </c>
      <c r="D4516" t="s">
        <v>32</v>
      </c>
      <c r="E4516" t="s">
        <v>27</v>
      </c>
      <c r="F4516" t="s">
        <v>258</v>
      </c>
      <c r="G4516" s="30">
        <v>8.1</v>
      </c>
      <c r="H4516" t="s">
        <v>318</v>
      </c>
      <c r="J4516" t="s">
        <v>15</v>
      </c>
      <c r="K4516" t="s">
        <v>307</v>
      </c>
      <c r="L4516" s="26">
        <v>3662750</v>
      </c>
      <c r="M4516">
        <v>47</v>
      </c>
    </row>
    <row r="4517" spans="1:13" x14ac:dyDescent="0.25">
      <c r="A4517" t="s">
        <v>83</v>
      </c>
      <c r="B4517" s="25">
        <v>45468</v>
      </c>
      <c r="C4517" t="s">
        <v>257</v>
      </c>
      <c r="D4517" t="s">
        <v>32</v>
      </c>
      <c r="E4517" t="s">
        <v>27</v>
      </c>
      <c r="G4517" s="30">
        <v>8.1</v>
      </c>
      <c r="H4517" t="s">
        <v>318</v>
      </c>
      <c r="J4517" t="s">
        <v>15</v>
      </c>
      <c r="K4517" t="s">
        <v>307</v>
      </c>
      <c r="L4517" s="26">
        <v>65610</v>
      </c>
      <c r="M4517">
        <v>5</v>
      </c>
    </row>
    <row r="4518" spans="1:13" x14ac:dyDescent="0.25">
      <c r="A4518" t="s">
        <v>211</v>
      </c>
      <c r="B4518" s="25">
        <v>45582</v>
      </c>
      <c r="C4518" t="s">
        <v>257</v>
      </c>
      <c r="D4518" t="s">
        <v>32</v>
      </c>
      <c r="E4518" t="s">
        <v>27</v>
      </c>
      <c r="G4518" s="30">
        <v>8.1</v>
      </c>
      <c r="H4518" t="s">
        <v>318</v>
      </c>
      <c r="J4518" t="s">
        <v>15</v>
      </c>
      <c r="K4518" t="s">
        <v>307</v>
      </c>
      <c r="L4518" s="26">
        <v>279300</v>
      </c>
      <c r="M4518">
        <v>20</v>
      </c>
    </row>
    <row r="4519" spans="1:13" x14ac:dyDescent="0.25">
      <c r="A4519" t="s">
        <v>164</v>
      </c>
      <c r="B4519" s="25">
        <v>45478</v>
      </c>
      <c r="C4519" t="s">
        <v>257</v>
      </c>
      <c r="D4519" t="s">
        <v>32</v>
      </c>
      <c r="E4519" t="s">
        <v>27</v>
      </c>
      <c r="F4519" t="s">
        <v>258</v>
      </c>
      <c r="G4519" s="30">
        <v>8.1999999999999993</v>
      </c>
      <c r="H4519" t="s">
        <v>318</v>
      </c>
      <c r="I4519">
        <v>8.1999999999999993</v>
      </c>
      <c r="J4519" t="s">
        <v>228</v>
      </c>
      <c r="K4519" t="s">
        <v>314</v>
      </c>
      <c r="L4519" s="26">
        <v>38513800</v>
      </c>
      <c r="M4519">
        <v>1</v>
      </c>
    </row>
    <row r="4520" spans="1:13" x14ac:dyDescent="0.25">
      <c r="A4520" t="s">
        <v>86</v>
      </c>
      <c r="B4520" s="25">
        <v>45251</v>
      </c>
      <c r="C4520" t="s">
        <v>257</v>
      </c>
      <c r="D4520" t="s">
        <v>32</v>
      </c>
      <c r="E4520" t="s">
        <v>27</v>
      </c>
      <c r="F4520" t="s">
        <v>258</v>
      </c>
      <c r="G4520" s="30">
        <v>8.1999999999999993</v>
      </c>
      <c r="H4520" t="s">
        <v>318</v>
      </c>
      <c r="J4520" t="s">
        <v>15</v>
      </c>
      <c r="K4520" t="s">
        <v>307</v>
      </c>
      <c r="L4520" s="26">
        <v>2585000</v>
      </c>
      <c r="M4520">
        <v>8</v>
      </c>
    </row>
    <row r="4521" spans="1:13" x14ac:dyDescent="0.25">
      <c r="A4521" t="s">
        <v>83</v>
      </c>
      <c r="B4521" s="25">
        <v>45468</v>
      </c>
      <c r="C4521" t="s">
        <v>257</v>
      </c>
      <c r="D4521" t="s">
        <v>32</v>
      </c>
      <c r="E4521" t="s">
        <v>27</v>
      </c>
      <c r="F4521" t="s">
        <v>258</v>
      </c>
      <c r="G4521" s="30">
        <v>8.1999999999999993</v>
      </c>
      <c r="H4521" t="s">
        <v>318</v>
      </c>
      <c r="J4521" t="s">
        <v>15</v>
      </c>
      <c r="K4521" t="s">
        <v>307</v>
      </c>
      <c r="L4521" s="26">
        <v>815670</v>
      </c>
      <c r="M4521">
        <v>12</v>
      </c>
    </row>
    <row r="4522" spans="1:13" x14ac:dyDescent="0.25">
      <c r="A4522" t="s">
        <v>211</v>
      </c>
      <c r="B4522" s="25">
        <v>45582</v>
      </c>
      <c r="C4522" t="s">
        <v>257</v>
      </c>
      <c r="D4522" t="s">
        <v>32</v>
      </c>
      <c r="E4522" t="s">
        <v>27</v>
      </c>
      <c r="G4522" s="30">
        <v>8.1999999999999993</v>
      </c>
      <c r="H4522" t="s">
        <v>318</v>
      </c>
      <c r="J4522" t="s">
        <v>15</v>
      </c>
      <c r="K4522" t="s">
        <v>307</v>
      </c>
      <c r="L4522" s="26">
        <v>119350</v>
      </c>
      <c r="M4522">
        <v>13</v>
      </c>
    </row>
    <row r="4523" spans="1:13" x14ac:dyDescent="0.25">
      <c r="A4523" t="s">
        <v>80</v>
      </c>
      <c r="B4523" s="25">
        <v>45260</v>
      </c>
      <c r="C4523" t="s">
        <v>257</v>
      </c>
      <c r="D4523" t="s">
        <v>32</v>
      </c>
      <c r="E4523" t="s">
        <v>27</v>
      </c>
      <c r="G4523" s="30">
        <v>8.1999999999999993</v>
      </c>
      <c r="H4523" t="s">
        <v>318</v>
      </c>
      <c r="J4523" t="s">
        <v>15</v>
      </c>
      <c r="K4523" t="s">
        <v>307</v>
      </c>
      <c r="L4523" s="26">
        <v>636300</v>
      </c>
      <c r="M4523">
        <v>5</v>
      </c>
    </row>
    <row r="4524" spans="1:13" x14ac:dyDescent="0.25">
      <c r="A4524" t="s">
        <v>205</v>
      </c>
      <c r="B4524" s="25">
        <v>45566</v>
      </c>
      <c r="C4524" t="s">
        <v>257</v>
      </c>
      <c r="D4524" t="s">
        <v>32</v>
      </c>
      <c r="E4524" t="s">
        <v>27</v>
      </c>
      <c r="G4524" s="30">
        <v>8.1999999999999993</v>
      </c>
      <c r="H4524" t="s">
        <v>318</v>
      </c>
      <c r="J4524" t="s">
        <v>15</v>
      </c>
      <c r="K4524" t="s">
        <v>307</v>
      </c>
      <c r="L4524" s="26">
        <v>44365</v>
      </c>
      <c r="M4524">
        <v>7</v>
      </c>
    </row>
    <row r="4525" spans="1:13" x14ac:dyDescent="0.25">
      <c r="A4525" t="s">
        <v>30</v>
      </c>
      <c r="B4525" s="25">
        <v>45447</v>
      </c>
      <c r="C4525" t="s">
        <v>257</v>
      </c>
      <c r="D4525" t="s">
        <v>32</v>
      </c>
      <c r="E4525" t="s">
        <v>27</v>
      </c>
      <c r="F4525" t="s">
        <v>258</v>
      </c>
      <c r="G4525" s="30">
        <v>8.1999999999999993</v>
      </c>
      <c r="H4525" t="s">
        <v>318</v>
      </c>
      <c r="J4525" t="s">
        <v>15</v>
      </c>
      <c r="K4525" t="s">
        <v>307</v>
      </c>
      <c r="L4525" s="26">
        <v>1868700</v>
      </c>
      <c r="M4525">
        <v>27</v>
      </c>
    </row>
    <row r="4526" spans="1:13" x14ac:dyDescent="0.25">
      <c r="A4526" t="s">
        <v>77</v>
      </c>
      <c r="B4526" s="25">
        <v>45267</v>
      </c>
      <c r="C4526" t="s">
        <v>257</v>
      </c>
      <c r="D4526" t="s">
        <v>32</v>
      </c>
      <c r="E4526" t="s">
        <v>27</v>
      </c>
      <c r="F4526" t="s">
        <v>258</v>
      </c>
      <c r="G4526" s="30">
        <v>8.1999999999999993</v>
      </c>
      <c r="H4526" t="s">
        <v>318</v>
      </c>
      <c r="J4526" t="s">
        <v>15</v>
      </c>
      <c r="K4526" t="s">
        <v>307</v>
      </c>
      <c r="L4526" s="26">
        <v>1650600</v>
      </c>
      <c r="M4526">
        <v>6</v>
      </c>
    </row>
    <row r="4527" spans="1:13" x14ac:dyDescent="0.25">
      <c r="A4527" t="s">
        <v>63</v>
      </c>
      <c r="B4527" s="25">
        <v>45344</v>
      </c>
      <c r="C4527" t="s">
        <v>257</v>
      </c>
      <c r="D4527" t="s">
        <v>32</v>
      </c>
      <c r="E4527" t="s">
        <v>27</v>
      </c>
      <c r="F4527" t="s">
        <v>258</v>
      </c>
      <c r="G4527" s="30">
        <v>8.1999999999999993</v>
      </c>
      <c r="H4527" t="s">
        <v>318</v>
      </c>
      <c r="J4527" t="s">
        <v>15</v>
      </c>
      <c r="K4527" t="s">
        <v>307</v>
      </c>
      <c r="L4527" s="26">
        <v>6550250</v>
      </c>
      <c r="M4527">
        <v>16</v>
      </c>
    </row>
    <row r="4528" spans="1:13" x14ac:dyDescent="0.25">
      <c r="A4528" t="s">
        <v>205</v>
      </c>
      <c r="B4528" s="25">
        <v>45566</v>
      </c>
      <c r="C4528" t="s">
        <v>257</v>
      </c>
      <c r="D4528" t="s">
        <v>32</v>
      </c>
      <c r="E4528" t="s">
        <v>27</v>
      </c>
      <c r="F4528" t="s">
        <v>258</v>
      </c>
      <c r="G4528" s="30">
        <v>8.1999999999999993</v>
      </c>
      <c r="H4528" t="s">
        <v>318</v>
      </c>
      <c r="J4528" t="s">
        <v>15</v>
      </c>
      <c r="K4528" t="s">
        <v>307</v>
      </c>
      <c r="L4528" s="26">
        <v>786885</v>
      </c>
      <c r="M4528">
        <v>26</v>
      </c>
    </row>
    <row r="4529" spans="1:13" x14ac:dyDescent="0.25">
      <c r="A4529" t="s">
        <v>89</v>
      </c>
      <c r="B4529" s="25">
        <v>45232</v>
      </c>
      <c r="C4529" t="s">
        <v>257</v>
      </c>
      <c r="D4529" t="s">
        <v>32</v>
      </c>
      <c r="E4529" t="s">
        <v>27</v>
      </c>
      <c r="F4529" t="s">
        <v>258</v>
      </c>
      <c r="G4529" s="30">
        <v>8.1999999999999993</v>
      </c>
      <c r="H4529" t="s">
        <v>318</v>
      </c>
      <c r="J4529" t="s">
        <v>15</v>
      </c>
      <c r="K4529" t="s">
        <v>307</v>
      </c>
      <c r="L4529" s="26">
        <v>6430725</v>
      </c>
      <c r="M4529">
        <v>22</v>
      </c>
    </row>
    <row r="4530" spans="1:13" x14ac:dyDescent="0.25">
      <c r="A4530" t="s">
        <v>74</v>
      </c>
      <c r="B4530" s="25">
        <v>45275</v>
      </c>
      <c r="C4530" t="s">
        <v>257</v>
      </c>
      <c r="D4530" t="s">
        <v>32</v>
      </c>
      <c r="E4530" t="s">
        <v>27</v>
      </c>
      <c r="F4530" t="s">
        <v>258</v>
      </c>
      <c r="G4530" s="30">
        <v>8.1999999999999993</v>
      </c>
      <c r="H4530" t="s">
        <v>318</v>
      </c>
      <c r="J4530" t="s">
        <v>15</v>
      </c>
      <c r="K4530" t="s">
        <v>307</v>
      </c>
      <c r="L4530" s="26">
        <v>10922700</v>
      </c>
      <c r="M4530">
        <v>53</v>
      </c>
    </row>
    <row r="4531" spans="1:13" x14ac:dyDescent="0.25">
      <c r="A4531" t="s">
        <v>89</v>
      </c>
      <c r="B4531" s="25">
        <v>45232</v>
      </c>
      <c r="C4531" t="s">
        <v>257</v>
      </c>
      <c r="D4531" t="s">
        <v>32</v>
      </c>
      <c r="E4531" t="s">
        <v>27</v>
      </c>
      <c r="G4531" s="30">
        <v>8.1999999999999993</v>
      </c>
      <c r="H4531" t="s">
        <v>318</v>
      </c>
      <c r="J4531" t="s">
        <v>15</v>
      </c>
      <c r="K4531" t="s">
        <v>307</v>
      </c>
      <c r="L4531" s="26">
        <v>621000</v>
      </c>
      <c r="M4531">
        <v>13</v>
      </c>
    </row>
    <row r="4532" spans="1:13" x14ac:dyDescent="0.25">
      <c r="A4532" t="s">
        <v>57</v>
      </c>
      <c r="B4532" s="25">
        <v>45394</v>
      </c>
      <c r="C4532" t="s">
        <v>257</v>
      </c>
      <c r="D4532" t="s">
        <v>32</v>
      </c>
      <c r="E4532" t="s">
        <v>27</v>
      </c>
      <c r="F4532" t="s">
        <v>258</v>
      </c>
      <c r="G4532" s="30">
        <v>8.1999999999999993</v>
      </c>
      <c r="H4532" t="s">
        <v>318</v>
      </c>
      <c r="J4532" t="s">
        <v>15</v>
      </c>
      <c r="K4532" t="s">
        <v>307</v>
      </c>
      <c r="L4532" s="26">
        <v>5541300</v>
      </c>
      <c r="M4532">
        <v>53</v>
      </c>
    </row>
    <row r="4533" spans="1:13" x14ac:dyDescent="0.25">
      <c r="A4533" t="s">
        <v>54</v>
      </c>
      <c r="B4533" s="25">
        <v>45401</v>
      </c>
      <c r="C4533" t="s">
        <v>257</v>
      </c>
      <c r="D4533" t="s">
        <v>32</v>
      </c>
      <c r="E4533" t="s">
        <v>27</v>
      </c>
      <c r="G4533" s="30">
        <v>8.1999999999999993</v>
      </c>
      <c r="H4533" t="s">
        <v>318</v>
      </c>
      <c r="J4533" t="s">
        <v>15</v>
      </c>
      <c r="K4533" t="s">
        <v>307</v>
      </c>
      <c r="L4533" s="26">
        <v>347430</v>
      </c>
      <c r="M4533">
        <v>25</v>
      </c>
    </row>
    <row r="4534" spans="1:13" x14ac:dyDescent="0.25">
      <c r="A4534" t="s">
        <v>101</v>
      </c>
      <c r="B4534" s="25">
        <v>45079</v>
      </c>
      <c r="C4534" t="s">
        <v>257</v>
      </c>
      <c r="D4534" t="s">
        <v>32</v>
      </c>
      <c r="E4534" t="s">
        <v>27</v>
      </c>
      <c r="G4534" s="30">
        <v>8.1999999999999993</v>
      </c>
      <c r="H4534" t="s">
        <v>318</v>
      </c>
      <c r="J4534" t="s">
        <v>15</v>
      </c>
      <c r="K4534" t="s">
        <v>307</v>
      </c>
      <c r="L4534" s="26">
        <v>10935</v>
      </c>
      <c r="M4534">
        <v>1</v>
      </c>
    </row>
    <row r="4535" spans="1:13" x14ac:dyDescent="0.25">
      <c r="A4535" t="s">
        <v>83</v>
      </c>
      <c r="B4535" s="25">
        <v>45468</v>
      </c>
      <c r="C4535" t="s">
        <v>257</v>
      </c>
      <c r="D4535" t="s">
        <v>32</v>
      </c>
      <c r="E4535" t="s">
        <v>27</v>
      </c>
      <c r="G4535" s="30">
        <v>8.1999999999999993</v>
      </c>
      <c r="H4535" t="s">
        <v>318</v>
      </c>
      <c r="J4535" t="s">
        <v>15</v>
      </c>
      <c r="K4535" t="s">
        <v>307</v>
      </c>
      <c r="L4535" s="26">
        <v>268920</v>
      </c>
      <c r="M4535">
        <v>7</v>
      </c>
    </row>
    <row r="4536" spans="1:13" x14ac:dyDescent="0.25">
      <c r="A4536" t="s">
        <v>66</v>
      </c>
      <c r="B4536" s="25">
        <v>45335</v>
      </c>
      <c r="C4536" t="s">
        <v>257</v>
      </c>
      <c r="D4536" t="s">
        <v>32</v>
      </c>
      <c r="E4536" t="s">
        <v>27</v>
      </c>
      <c r="G4536" s="30">
        <v>8.1999999999999993</v>
      </c>
      <c r="H4536" t="s">
        <v>318</v>
      </c>
      <c r="J4536" t="s">
        <v>15</v>
      </c>
      <c r="K4536" t="s">
        <v>307</v>
      </c>
      <c r="L4536" s="26">
        <v>535500</v>
      </c>
      <c r="M4536">
        <v>52</v>
      </c>
    </row>
    <row r="4537" spans="1:13" x14ac:dyDescent="0.25">
      <c r="A4537" t="s">
        <v>63</v>
      </c>
      <c r="B4537" s="25">
        <v>45344</v>
      </c>
      <c r="C4537" t="s">
        <v>257</v>
      </c>
      <c r="D4537" t="s">
        <v>32</v>
      </c>
      <c r="E4537" t="s">
        <v>27</v>
      </c>
      <c r="G4537" s="30">
        <v>8.1999999999999993</v>
      </c>
      <c r="H4537" t="s">
        <v>318</v>
      </c>
      <c r="J4537" t="s">
        <v>15</v>
      </c>
      <c r="K4537" t="s">
        <v>307</v>
      </c>
      <c r="L4537" s="26">
        <v>792300</v>
      </c>
      <c r="M4537">
        <v>10</v>
      </c>
    </row>
    <row r="4538" spans="1:13" x14ac:dyDescent="0.25">
      <c r="A4538" t="s">
        <v>54</v>
      </c>
      <c r="B4538" s="25">
        <v>45212</v>
      </c>
      <c r="C4538" t="s">
        <v>257</v>
      </c>
      <c r="D4538" t="s">
        <v>32</v>
      </c>
      <c r="E4538" t="s">
        <v>27</v>
      </c>
      <c r="F4538" t="s">
        <v>258</v>
      </c>
      <c r="G4538" s="30">
        <v>8.1999999999999993</v>
      </c>
      <c r="H4538" t="s">
        <v>318</v>
      </c>
      <c r="J4538" t="s">
        <v>15</v>
      </c>
      <c r="K4538" t="s">
        <v>307</v>
      </c>
      <c r="L4538" s="26">
        <v>2198799</v>
      </c>
      <c r="M4538">
        <v>67</v>
      </c>
    </row>
    <row r="4539" spans="1:13" x14ac:dyDescent="0.25">
      <c r="A4539" t="s">
        <v>209</v>
      </c>
      <c r="B4539" s="25">
        <v>45572</v>
      </c>
      <c r="C4539" t="s">
        <v>257</v>
      </c>
      <c r="D4539" t="s">
        <v>32</v>
      </c>
      <c r="E4539" t="s">
        <v>27</v>
      </c>
      <c r="F4539" t="s">
        <v>258</v>
      </c>
      <c r="G4539" s="30">
        <v>8.1999999999999993</v>
      </c>
      <c r="H4539" t="s">
        <v>318</v>
      </c>
      <c r="J4539" t="s">
        <v>15</v>
      </c>
      <c r="K4539" t="s">
        <v>307</v>
      </c>
      <c r="L4539" s="26">
        <v>2050000</v>
      </c>
      <c r="M4539">
        <v>3</v>
      </c>
    </row>
    <row r="4540" spans="1:13" x14ac:dyDescent="0.25">
      <c r="A4540" t="s">
        <v>172</v>
      </c>
      <c r="B4540" s="25">
        <v>45485</v>
      </c>
      <c r="C4540" t="s">
        <v>257</v>
      </c>
      <c r="D4540" t="s">
        <v>32</v>
      </c>
      <c r="E4540" t="s">
        <v>27</v>
      </c>
      <c r="G4540" s="30">
        <v>8.1999999999999993</v>
      </c>
      <c r="H4540" t="s">
        <v>318</v>
      </c>
      <c r="J4540" t="s">
        <v>15</v>
      </c>
      <c r="K4540" t="s">
        <v>307</v>
      </c>
      <c r="L4540" s="26">
        <v>15600</v>
      </c>
      <c r="M4540">
        <v>4</v>
      </c>
    </row>
    <row r="4541" spans="1:13" x14ac:dyDescent="0.25">
      <c r="A4541" t="s">
        <v>66</v>
      </c>
      <c r="B4541" s="25">
        <v>45335</v>
      </c>
      <c r="C4541" t="s">
        <v>257</v>
      </c>
      <c r="D4541" t="s">
        <v>32</v>
      </c>
      <c r="E4541" t="s">
        <v>27</v>
      </c>
      <c r="F4541" t="s">
        <v>258</v>
      </c>
      <c r="G4541" s="30">
        <v>8.1999999999999993</v>
      </c>
      <c r="H4541" t="s">
        <v>318</v>
      </c>
      <c r="J4541" t="s">
        <v>15</v>
      </c>
      <c r="K4541" t="s">
        <v>307</v>
      </c>
      <c r="L4541" s="26">
        <v>2457000</v>
      </c>
      <c r="M4541">
        <v>106</v>
      </c>
    </row>
    <row r="4542" spans="1:13" x14ac:dyDescent="0.25">
      <c r="A4542" t="s">
        <v>77</v>
      </c>
      <c r="B4542" s="25">
        <v>45267</v>
      </c>
      <c r="C4542" t="s">
        <v>257</v>
      </c>
      <c r="D4542" t="s">
        <v>32</v>
      </c>
      <c r="E4542" t="s">
        <v>27</v>
      </c>
      <c r="G4542" s="30">
        <v>8.1999999999999993</v>
      </c>
      <c r="H4542" t="s">
        <v>318</v>
      </c>
      <c r="J4542" t="s">
        <v>15</v>
      </c>
      <c r="K4542" t="s">
        <v>307</v>
      </c>
      <c r="L4542" s="26">
        <v>86800</v>
      </c>
      <c r="M4542">
        <v>7</v>
      </c>
    </row>
    <row r="4543" spans="1:13" x14ac:dyDescent="0.25">
      <c r="A4543" t="s">
        <v>69</v>
      </c>
      <c r="B4543" s="25">
        <v>45328</v>
      </c>
      <c r="C4543" t="s">
        <v>257</v>
      </c>
      <c r="D4543" t="s">
        <v>32</v>
      </c>
      <c r="E4543" t="s">
        <v>27</v>
      </c>
      <c r="F4543" t="s">
        <v>258</v>
      </c>
      <c r="G4543" s="30">
        <v>8.1999999999999993</v>
      </c>
      <c r="H4543" t="s">
        <v>318</v>
      </c>
      <c r="J4543" t="s">
        <v>15</v>
      </c>
      <c r="K4543" t="s">
        <v>307</v>
      </c>
      <c r="L4543" s="26">
        <v>4060065</v>
      </c>
      <c r="M4543">
        <v>33</v>
      </c>
    </row>
    <row r="4544" spans="1:13" x14ac:dyDescent="0.25">
      <c r="A4544" t="s">
        <v>72</v>
      </c>
      <c r="B4544" s="25">
        <v>45288</v>
      </c>
      <c r="C4544" t="s">
        <v>257</v>
      </c>
      <c r="D4544" t="s">
        <v>32</v>
      </c>
      <c r="E4544" t="s">
        <v>27</v>
      </c>
      <c r="G4544" s="30">
        <v>8.1999999999999993</v>
      </c>
      <c r="H4544" t="s">
        <v>318</v>
      </c>
      <c r="J4544" t="s">
        <v>15</v>
      </c>
      <c r="K4544" t="s">
        <v>307</v>
      </c>
      <c r="L4544" s="26">
        <v>2500</v>
      </c>
      <c r="M4544">
        <v>1</v>
      </c>
    </row>
    <row r="4545" spans="1:13" x14ac:dyDescent="0.25">
      <c r="A4545" t="s">
        <v>86</v>
      </c>
      <c r="B4545" s="25">
        <v>45251</v>
      </c>
      <c r="C4545" t="s">
        <v>257</v>
      </c>
      <c r="D4545" t="s">
        <v>32</v>
      </c>
      <c r="E4545" t="s">
        <v>27</v>
      </c>
      <c r="G4545" s="30">
        <v>8.1999999999999993</v>
      </c>
      <c r="H4545" t="s">
        <v>318</v>
      </c>
      <c r="J4545" t="s">
        <v>15</v>
      </c>
      <c r="K4545" t="s">
        <v>307</v>
      </c>
      <c r="L4545" s="26">
        <v>425000</v>
      </c>
      <c r="M4545">
        <v>4</v>
      </c>
    </row>
    <row r="4546" spans="1:13" x14ac:dyDescent="0.25">
      <c r="A4546" t="s">
        <v>54</v>
      </c>
      <c r="B4546" s="25">
        <v>45401</v>
      </c>
      <c r="C4546" t="s">
        <v>257</v>
      </c>
      <c r="D4546" t="s">
        <v>32</v>
      </c>
      <c r="E4546" t="s">
        <v>27</v>
      </c>
      <c r="F4546" t="s">
        <v>258</v>
      </c>
      <c r="G4546" s="30">
        <v>8.1999999999999993</v>
      </c>
      <c r="H4546" t="s">
        <v>318</v>
      </c>
      <c r="J4546" t="s">
        <v>15</v>
      </c>
      <c r="K4546" t="s">
        <v>307</v>
      </c>
      <c r="L4546" s="26">
        <v>11797080</v>
      </c>
      <c r="M4546">
        <v>62</v>
      </c>
    </row>
    <row r="4547" spans="1:13" x14ac:dyDescent="0.25">
      <c r="A4547" t="s">
        <v>54</v>
      </c>
      <c r="B4547" s="25">
        <v>45212</v>
      </c>
      <c r="C4547" t="s">
        <v>257</v>
      </c>
      <c r="D4547" t="s">
        <v>32</v>
      </c>
      <c r="E4547" t="s">
        <v>27</v>
      </c>
      <c r="G4547" s="30">
        <v>8.1999999999999993</v>
      </c>
      <c r="H4547" t="s">
        <v>318</v>
      </c>
      <c r="J4547" t="s">
        <v>15</v>
      </c>
      <c r="K4547" t="s">
        <v>307</v>
      </c>
      <c r="L4547" s="26">
        <v>1641024</v>
      </c>
      <c r="M4547">
        <v>32</v>
      </c>
    </row>
    <row r="4548" spans="1:13" x14ac:dyDescent="0.25">
      <c r="A4548" t="s">
        <v>50</v>
      </c>
      <c r="B4548" s="25">
        <v>45408</v>
      </c>
      <c r="C4548" t="s">
        <v>257</v>
      </c>
      <c r="D4548" t="s">
        <v>32</v>
      </c>
      <c r="E4548" t="s">
        <v>27</v>
      </c>
      <c r="F4548" t="s">
        <v>258</v>
      </c>
      <c r="G4548" s="30">
        <v>8.1999999999999993</v>
      </c>
      <c r="H4548" t="s">
        <v>318</v>
      </c>
      <c r="J4548" t="s">
        <v>15</v>
      </c>
      <c r="K4548" t="s">
        <v>307</v>
      </c>
      <c r="L4548" s="26">
        <v>35615000</v>
      </c>
      <c r="M4548">
        <v>125</v>
      </c>
    </row>
    <row r="4549" spans="1:13" x14ac:dyDescent="0.25">
      <c r="A4549" t="s">
        <v>30</v>
      </c>
      <c r="B4549" s="25">
        <v>45447</v>
      </c>
      <c r="C4549" t="s">
        <v>257</v>
      </c>
      <c r="D4549" t="s">
        <v>32</v>
      </c>
      <c r="E4549" t="s">
        <v>27</v>
      </c>
      <c r="G4549" s="30">
        <v>8.1999999999999993</v>
      </c>
      <c r="H4549" t="s">
        <v>318</v>
      </c>
      <c r="J4549" t="s">
        <v>15</v>
      </c>
      <c r="K4549" t="s">
        <v>307</v>
      </c>
      <c r="L4549" s="26">
        <v>48300</v>
      </c>
      <c r="M4549">
        <v>17</v>
      </c>
    </row>
    <row r="4550" spans="1:13" x14ac:dyDescent="0.25">
      <c r="A4550" t="s">
        <v>69</v>
      </c>
      <c r="B4550" s="25">
        <v>45328</v>
      </c>
      <c r="C4550" t="s">
        <v>257</v>
      </c>
      <c r="D4550" t="s">
        <v>32</v>
      </c>
      <c r="E4550" t="s">
        <v>27</v>
      </c>
      <c r="G4550" s="30">
        <v>8.1999999999999993</v>
      </c>
      <c r="H4550" t="s">
        <v>318</v>
      </c>
      <c r="J4550" t="s">
        <v>15</v>
      </c>
      <c r="K4550" t="s">
        <v>307</v>
      </c>
      <c r="L4550" s="26">
        <v>275335</v>
      </c>
      <c r="M4550">
        <v>18</v>
      </c>
    </row>
    <row r="4551" spans="1:13" x14ac:dyDescent="0.25">
      <c r="A4551" t="s">
        <v>57</v>
      </c>
      <c r="B4551" s="25">
        <v>45394</v>
      </c>
      <c r="C4551" t="s">
        <v>257</v>
      </c>
      <c r="D4551" t="s">
        <v>32</v>
      </c>
      <c r="E4551" t="s">
        <v>27</v>
      </c>
      <c r="G4551" s="30">
        <v>8.1999999999999993</v>
      </c>
      <c r="H4551" t="s">
        <v>318</v>
      </c>
      <c r="J4551" t="s">
        <v>15</v>
      </c>
      <c r="K4551" t="s">
        <v>307</v>
      </c>
      <c r="L4551" s="26">
        <v>42300</v>
      </c>
      <c r="M4551">
        <v>14</v>
      </c>
    </row>
    <row r="4552" spans="1:13" x14ac:dyDescent="0.25">
      <c r="A4552" t="s">
        <v>209</v>
      </c>
      <c r="B4552" s="25">
        <v>45572</v>
      </c>
      <c r="C4552" t="s">
        <v>257</v>
      </c>
      <c r="D4552" t="s">
        <v>32</v>
      </c>
      <c r="E4552" t="s">
        <v>27</v>
      </c>
      <c r="G4552" s="30">
        <v>8.1999999999999993</v>
      </c>
      <c r="H4552" t="s">
        <v>318</v>
      </c>
      <c r="J4552" t="s">
        <v>15</v>
      </c>
      <c r="K4552" t="s">
        <v>307</v>
      </c>
      <c r="L4552" s="26">
        <v>30000</v>
      </c>
      <c r="M4552">
        <v>1</v>
      </c>
    </row>
    <row r="4553" spans="1:13" x14ac:dyDescent="0.25">
      <c r="A4553" t="s">
        <v>74</v>
      </c>
      <c r="B4553" s="25">
        <v>45275</v>
      </c>
      <c r="C4553" t="s">
        <v>257</v>
      </c>
      <c r="D4553" t="s">
        <v>32</v>
      </c>
      <c r="E4553" t="s">
        <v>27</v>
      </c>
      <c r="G4553" s="30">
        <v>8.1999999999999993</v>
      </c>
      <c r="H4553" t="s">
        <v>318</v>
      </c>
      <c r="J4553" t="s">
        <v>15</v>
      </c>
      <c r="K4553" t="s">
        <v>307</v>
      </c>
      <c r="L4553" s="26">
        <v>2098750</v>
      </c>
      <c r="M4553">
        <v>37</v>
      </c>
    </row>
    <row r="4554" spans="1:13" x14ac:dyDescent="0.25">
      <c r="A4554" t="s">
        <v>92</v>
      </c>
      <c r="B4554" s="25">
        <v>45198</v>
      </c>
      <c r="C4554" t="s">
        <v>257</v>
      </c>
      <c r="D4554" t="s">
        <v>32</v>
      </c>
      <c r="E4554" t="s">
        <v>27</v>
      </c>
      <c r="G4554" s="30">
        <v>8.1999999999999993</v>
      </c>
      <c r="H4554" t="s">
        <v>318</v>
      </c>
      <c r="J4554" t="s">
        <v>15</v>
      </c>
      <c r="K4554" t="s">
        <v>307</v>
      </c>
      <c r="L4554" s="26">
        <v>355294.8</v>
      </c>
      <c r="M4554">
        <v>9</v>
      </c>
    </row>
    <row r="4555" spans="1:13" x14ac:dyDescent="0.25">
      <c r="A4555" t="s">
        <v>50</v>
      </c>
      <c r="B4555" s="25">
        <v>45408</v>
      </c>
      <c r="C4555" t="s">
        <v>257</v>
      </c>
      <c r="D4555" t="s">
        <v>32</v>
      </c>
      <c r="E4555" t="s">
        <v>27</v>
      </c>
      <c r="G4555" s="30">
        <v>8.1999999999999993</v>
      </c>
      <c r="H4555" t="s">
        <v>318</v>
      </c>
      <c r="J4555" t="s">
        <v>15</v>
      </c>
      <c r="K4555" t="s">
        <v>307</v>
      </c>
      <c r="L4555" s="26">
        <v>367500</v>
      </c>
      <c r="M4555">
        <v>83</v>
      </c>
    </row>
    <row r="4556" spans="1:13" x14ac:dyDescent="0.25">
      <c r="A4556" t="s">
        <v>80</v>
      </c>
      <c r="B4556" s="25">
        <v>45260</v>
      </c>
      <c r="C4556" t="s">
        <v>257</v>
      </c>
      <c r="D4556" t="s">
        <v>32</v>
      </c>
      <c r="E4556" t="s">
        <v>27</v>
      </c>
      <c r="F4556" t="s">
        <v>258</v>
      </c>
      <c r="G4556" s="30">
        <v>8.1999999999999993</v>
      </c>
      <c r="H4556" t="s">
        <v>318</v>
      </c>
      <c r="J4556" t="s">
        <v>15</v>
      </c>
      <c r="K4556" t="s">
        <v>307</v>
      </c>
      <c r="L4556" s="26">
        <v>10281600</v>
      </c>
      <c r="M4556">
        <v>12</v>
      </c>
    </row>
    <row r="4557" spans="1:13" x14ac:dyDescent="0.25">
      <c r="A4557" t="s">
        <v>60</v>
      </c>
      <c r="B4557" s="25">
        <v>45380</v>
      </c>
      <c r="C4557" t="s">
        <v>257</v>
      </c>
      <c r="D4557" t="s">
        <v>32</v>
      </c>
      <c r="E4557" t="s">
        <v>27</v>
      </c>
      <c r="F4557" t="s">
        <v>258</v>
      </c>
      <c r="G4557" s="30">
        <v>8.1999999999999993</v>
      </c>
      <c r="H4557" t="s">
        <v>318</v>
      </c>
      <c r="J4557" t="s">
        <v>15</v>
      </c>
      <c r="K4557" t="s">
        <v>307</v>
      </c>
      <c r="L4557" s="26">
        <v>7585375</v>
      </c>
      <c r="M4557">
        <v>115</v>
      </c>
    </row>
    <row r="4558" spans="1:13" x14ac:dyDescent="0.25">
      <c r="A4558" t="s">
        <v>60</v>
      </c>
      <c r="B4558" s="25">
        <v>45380</v>
      </c>
      <c r="C4558" t="s">
        <v>257</v>
      </c>
      <c r="D4558" t="s">
        <v>32</v>
      </c>
      <c r="E4558" t="s">
        <v>27</v>
      </c>
      <c r="G4558" s="30">
        <v>8.1999999999999993</v>
      </c>
      <c r="H4558" t="s">
        <v>318</v>
      </c>
      <c r="J4558" t="s">
        <v>15</v>
      </c>
      <c r="K4558" t="s">
        <v>307</v>
      </c>
      <c r="L4558" s="26">
        <v>356125</v>
      </c>
      <c r="M4558">
        <v>51</v>
      </c>
    </row>
    <row r="4559" spans="1:13" x14ac:dyDescent="0.25">
      <c r="A4559" t="s">
        <v>172</v>
      </c>
      <c r="B4559" s="25">
        <v>45485</v>
      </c>
      <c r="C4559" t="s">
        <v>257</v>
      </c>
      <c r="D4559" t="s">
        <v>32</v>
      </c>
      <c r="E4559" t="s">
        <v>27</v>
      </c>
      <c r="F4559" t="s">
        <v>258</v>
      </c>
      <c r="G4559" s="30">
        <v>8.1999999999999993</v>
      </c>
      <c r="H4559" t="s">
        <v>318</v>
      </c>
      <c r="J4559" t="s">
        <v>15</v>
      </c>
      <c r="K4559" t="s">
        <v>307</v>
      </c>
      <c r="L4559" s="26">
        <v>205600</v>
      </c>
      <c r="M4559">
        <v>6</v>
      </c>
    </row>
    <row r="4560" spans="1:13" x14ac:dyDescent="0.25">
      <c r="A4560" t="s">
        <v>104</v>
      </c>
      <c r="B4560" s="25">
        <v>45041</v>
      </c>
      <c r="C4560" t="s">
        <v>257</v>
      </c>
      <c r="D4560" t="s">
        <v>32</v>
      </c>
      <c r="E4560" t="s">
        <v>27</v>
      </c>
      <c r="F4560" t="s">
        <v>258</v>
      </c>
      <c r="G4560" s="30">
        <v>8.1999999999999993</v>
      </c>
      <c r="H4560" t="s">
        <v>318</v>
      </c>
      <c r="J4560" t="s">
        <v>15</v>
      </c>
      <c r="K4560" t="s">
        <v>307</v>
      </c>
      <c r="L4560" s="26">
        <v>4858353.5999999996</v>
      </c>
      <c r="M4560">
        <v>7</v>
      </c>
    </row>
    <row r="4561" spans="1:13" x14ac:dyDescent="0.25">
      <c r="A4561" t="s">
        <v>92</v>
      </c>
      <c r="B4561" s="25">
        <v>45198</v>
      </c>
      <c r="C4561" t="s">
        <v>257</v>
      </c>
      <c r="D4561" t="s">
        <v>32</v>
      </c>
      <c r="E4561" t="s">
        <v>27</v>
      </c>
      <c r="F4561" t="s">
        <v>258</v>
      </c>
      <c r="G4561" s="30">
        <v>8.1999999999999993</v>
      </c>
      <c r="H4561" t="s">
        <v>318</v>
      </c>
      <c r="J4561" t="s">
        <v>15</v>
      </c>
      <c r="K4561" t="s">
        <v>307</v>
      </c>
      <c r="L4561" s="26">
        <v>4173058.8</v>
      </c>
      <c r="M4561">
        <v>15</v>
      </c>
    </row>
    <row r="4562" spans="1:13" x14ac:dyDescent="0.25">
      <c r="A4562" t="s">
        <v>83</v>
      </c>
      <c r="B4562" s="25">
        <v>45252</v>
      </c>
      <c r="C4562" t="s">
        <v>257</v>
      </c>
      <c r="D4562" t="s">
        <v>32</v>
      </c>
      <c r="E4562" t="s">
        <v>27</v>
      </c>
      <c r="G4562" s="30">
        <v>8.1999999999999993</v>
      </c>
      <c r="H4562" t="s">
        <v>318</v>
      </c>
      <c r="J4562" t="s">
        <v>15</v>
      </c>
      <c r="K4562" t="s">
        <v>307</v>
      </c>
      <c r="L4562" s="26">
        <v>591800</v>
      </c>
      <c r="M4562">
        <v>27</v>
      </c>
    </row>
    <row r="4563" spans="1:13" x14ac:dyDescent="0.25">
      <c r="A4563" t="s">
        <v>104</v>
      </c>
      <c r="B4563" s="25">
        <v>45041</v>
      </c>
      <c r="C4563" t="s">
        <v>257</v>
      </c>
      <c r="D4563" t="s">
        <v>32</v>
      </c>
      <c r="E4563" t="s">
        <v>27</v>
      </c>
      <c r="G4563" s="30">
        <v>8.1999999999999993</v>
      </c>
      <c r="H4563" t="s">
        <v>318</v>
      </c>
      <c r="J4563" t="s">
        <v>15</v>
      </c>
      <c r="K4563" t="s">
        <v>307</v>
      </c>
      <c r="L4563" s="26">
        <v>11622</v>
      </c>
      <c r="M4563">
        <v>2</v>
      </c>
    </row>
    <row r="4564" spans="1:13" x14ac:dyDescent="0.25">
      <c r="A4564" t="s">
        <v>164</v>
      </c>
      <c r="B4564" s="25">
        <v>45478</v>
      </c>
      <c r="C4564" t="s">
        <v>257</v>
      </c>
      <c r="D4564" t="s">
        <v>32</v>
      </c>
      <c r="E4564" t="s">
        <v>27</v>
      </c>
      <c r="F4564" t="s">
        <v>258</v>
      </c>
      <c r="G4564" s="30">
        <v>8.1999999999999993</v>
      </c>
      <c r="H4564" t="s">
        <v>318</v>
      </c>
      <c r="J4564" t="s">
        <v>15</v>
      </c>
      <c r="K4564" t="s">
        <v>307</v>
      </c>
      <c r="L4564" s="26">
        <v>1571600</v>
      </c>
      <c r="M4564">
        <v>24</v>
      </c>
    </row>
    <row r="4565" spans="1:13" x14ac:dyDescent="0.25">
      <c r="A4565" t="s">
        <v>164</v>
      </c>
      <c r="B4565" s="25">
        <v>45478</v>
      </c>
      <c r="C4565" t="s">
        <v>257</v>
      </c>
      <c r="D4565" t="s">
        <v>32</v>
      </c>
      <c r="E4565" t="s">
        <v>27</v>
      </c>
      <c r="G4565" s="30">
        <v>8.1999999999999993</v>
      </c>
      <c r="H4565" t="s">
        <v>318</v>
      </c>
      <c r="J4565" t="s">
        <v>15</v>
      </c>
      <c r="K4565" t="s">
        <v>307</v>
      </c>
      <c r="L4565" s="26">
        <v>100800</v>
      </c>
      <c r="M4565">
        <v>29</v>
      </c>
    </row>
    <row r="4566" spans="1:13" x14ac:dyDescent="0.25">
      <c r="A4566" t="s">
        <v>83</v>
      </c>
      <c r="B4566" s="25">
        <v>45252</v>
      </c>
      <c r="C4566" t="s">
        <v>257</v>
      </c>
      <c r="D4566" t="s">
        <v>32</v>
      </c>
      <c r="E4566" t="s">
        <v>27</v>
      </c>
      <c r="F4566" t="s">
        <v>258</v>
      </c>
      <c r="G4566" s="30">
        <v>8.1999999999999993</v>
      </c>
      <c r="H4566" t="s">
        <v>318</v>
      </c>
      <c r="J4566" t="s">
        <v>15</v>
      </c>
      <c r="K4566" t="s">
        <v>307</v>
      </c>
      <c r="L4566" s="26">
        <v>17791950</v>
      </c>
      <c r="M4566">
        <v>57</v>
      </c>
    </row>
    <row r="4567" spans="1:13" x14ac:dyDescent="0.25">
      <c r="A4567" t="s">
        <v>211</v>
      </c>
      <c r="B4567" s="25">
        <v>45582</v>
      </c>
      <c r="C4567" t="s">
        <v>257</v>
      </c>
      <c r="D4567" t="s">
        <v>32</v>
      </c>
      <c r="E4567" t="s">
        <v>27</v>
      </c>
      <c r="F4567" t="s">
        <v>258</v>
      </c>
      <c r="G4567" s="30">
        <v>8.1999999999999993</v>
      </c>
      <c r="H4567" t="s">
        <v>318</v>
      </c>
      <c r="J4567" t="s">
        <v>15</v>
      </c>
      <c r="K4567" t="s">
        <v>307</v>
      </c>
      <c r="L4567" s="26">
        <v>27099450</v>
      </c>
      <c r="M4567">
        <v>33</v>
      </c>
    </row>
    <row r="4568" spans="1:13" x14ac:dyDescent="0.25">
      <c r="A4568" t="s">
        <v>164</v>
      </c>
      <c r="B4568" s="25">
        <v>45478</v>
      </c>
      <c r="C4568" t="s">
        <v>257</v>
      </c>
      <c r="D4568" t="s">
        <v>32</v>
      </c>
      <c r="E4568" t="s">
        <v>27</v>
      </c>
      <c r="F4568" t="s">
        <v>258</v>
      </c>
      <c r="G4568" s="30">
        <v>8.3000000000000007</v>
      </c>
      <c r="H4568" t="s">
        <v>318</v>
      </c>
      <c r="I4568">
        <v>8.3000000000000007</v>
      </c>
      <c r="J4568" t="s">
        <v>228</v>
      </c>
      <c r="K4568" t="s">
        <v>314</v>
      </c>
      <c r="L4568" s="26">
        <v>663800</v>
      </c>
      <c r="M4568">
        <v>1</v>
      </c>
    </row>
    <row r="4569" spans="1:13" x14ac:dyDescent="0.25">
      <c r="A4569" t="s">
        <v>86</v>
      </c>
      <c r="B4569" s="25">
        <v>45251</v>
      </c>
      <c r="C4569" t="s">
        <v>257</v>
      </c>
      <c r="D4569" t="s">
        <v>32</v>
      </c>
      <c r="E4569" t="s">
        <v>27</v>
      </c>
      <c r="F4569" t="s">
        <v>258</v>
      </c>
      <c r="G4569" s="30">
        <v>8.3000000000000007</v>
      </c>
      <c r="H4569" t="s">
        <v>318</v>
      </c>
      <c r="J4569" t="s">
        <v>15</v>
      </c>
      <c r="K4569" t="s">
        <v>307</v>
      </c>
      <c r="L4569" s="26">
        <v>2315750</v>
      </c>
      <c r="M4569">
        <v>3</v>
      </c>
    </row>
    <row r="4570" spans="1:13" x14ac:dyDescent="0.25">
      <c r="A4570" t="s">
        <v>74</v>
      </c>
      <c r="B4570" s="25">
        <v>45275</v>
      </c>
      <c r="C4570" t="s">
        <v>257</v>
      </c>
      <c r="D4570" t="s">
        <v>32</v>
      </c>
      <c r="E4570" t="s">
        <v>27</v>
      </c>
      <c r="F4570" t="s">
        <v>258</v>
      </c>
      <c r="G4570" s="30">
        <v>8.3000000000000007</v>
      </c>
      <c r="H4570" t="s">
        <v>318</v>
      </c>
      <c r="J4570" t="s">
        <v>15</v>
      </c>
      <c r="K4570" t="s">
        <v>307</v>
      </c>
      <c r="L4570" s="26">
        <v>9558800</v>
      </c>
      <c r="M4570">
        <v>72</v>
      </c>
    </row>
    <row r="4571" spans="1:13" x14ac:dyDescent="0.25">
      <c r="A4571" t="s">
        <v>69</v>
      </c>
      <c r="B4571" s="25">
        <v>45328</v>
      </c>
      <c r="C4571" t="s">
        <v>257</v>
      </c>
      <c r="D4571" t="s">
        <v>32</v>
      </c>
      <c r="E4571" t="s">
        <v>27</v>
      </c>
      <c r="G4571" s="30">
        <v>8.3000000000000007</v>
      </c>
      <c r="H4571" t="s">
        <v>318</v>
      </c>
      <c r="J4571" t="s">
        <v>15</v>
      </c>
      <c r="K4571" t="s">
        <v>307</v>
      </c>
      <c r="L4571" s="26">
        <v>244860</v>
      </c>
      <c r="M4571">
        <v>20</v>
      </c>
    </row>
    <row r="4572" spans="1:13" x14ac:dyDescent="0.25">
      <c r="A4572" t="s">
        <v>211</v>
      </c>
      <c r="B4572" s="25">
        <v>45582</v>
      </c>
      <c r="C4572" t="s">
        <v>257</v>
      </c>
      <c r="D4572" t="s">
        <v>32</v>
      </c>
      <c r="E4572" t="s">
        <v>27</v>
      </c>
      <c r="G4572" s="30">
        <v>8.3000000000000007</v>
      </c>
      <c r="H4572" t="s">
        <v>318</v>
      </c>
      <c r="J4572" t="s">
        <v>15</v>
      </c>
      <c r="K4572" t="s">
        <v>307</v>
      </c>
      <c r="L4572" s="26">
        <v>235550</v>
      </c>
      <c r="M4572">
        <v>16</v>
      </c>
    </row>
    <row r="4573" spans="1:13" x14ac:dyDescent="0.25">
      <c r="A4573" t="s">
        <v>80</v>
      </c>
      <c r="B4573" s="25">
        <v>45260</v>
      </c>
      <c r="C4573" t="s">
        <v>257</v>
      </c>
      <c r="D4573" t="s">
        <v>32</v>
      </c>
      <c r="E4573" t="s">
        <v>27</v>
      </c>
      <c r="G4573" s="30">
        <v>8.3000000000000007</v>
      </c>
      <c r="H4573" t="s">
        <v>318</v>
      </c>
      <c r="J4573" t="s">
        <v>15</v>
      </c>
      <c r="K4573" t="s">
        <v>307</v>
      </c>
      <c r="L4573" s="26">
        <v>82800</v>
      </c>
      <c r="M4573">
        <v>3</v>
      </c>
    </row>
    <row r="4574" spans="1:13" x14ac:dyDescent="0.25">
      <c r="A4574" t="s">
        <v>83</v>
      </c>
      <c r="B4574" s="25">
        <v>45468</v>
      </c>
      <c r="C4574" t="s">
        <v>257</v>
      </c>
      <c r="D4574" t="s">
        <v>32</v>
      </c>
      <c r="E4574" t="s">
        <v>27</v>
      </c>
      <c r="F4574" t="s">
        <v>258</v>
      </c>
      <c r="G4574" s="30">
        <v>8.3000000000000007</v>
      </c>
      <c r="H4574" t="s">
        <v>318</v>
      </c>
      <c r="J4574" t="s">
        <v>15</v>
      </c>
      <c r="K4574" t="s">
        <v>307</v>
      </c>
      <c r="L4574" s="26">
        <v>762210</v>
      </c>
      <c r="M4574">
        <v>9</v>
      </c>
    </row>
    <row r="4575" spans="1:13" x14ac:dyDescent="0.25">
      <c r="A4575" t="s">
        <v>50</v>
      </c>
      <c r="B4575" s="25">
        <v>45408</v>
      </c>
      <c r="C4575" t="s">
        <v>257</v>
      </c>
      <c r="D4575" t="s">
        <v>32</v>
      </c>
      <c r="E4575" t="s">
        <v>27</v>
      </c>
      <c r="G4575" s="30">
        <v>8.3000000000000007</v>
      </c>
      <c r="H4575" t="s">
        <v>318</v>
      </c>
      <c r="J4575" t="s">
        <v>15</v>
      </c>
      <c r="K4575" t="s">
        <v>307</v>
      </c>
      <c r="L4575" s="26">
        <v>642500</v>
      </c>
      <c r="M4575">
        <v>63</v>
      </c>
    </row>
    <row r="4576" spans="1:13" x14ac:dyDescent="0.25">
      <c r="A4576" t="s">
        <v>83</v>
      </c>
      <c r="B4576" s="25">
        <v>45252</v>
      </c>
      <c r="C4576" t="s">
        <v>257</v>
      </c>
      <c r="D4576" t="s">
        <v>32</v>
      </c>
      <c r="E4576" t="s">
        <v>27</v>
      </c>
      <c r="G4576" s="30">
        <v>8.3000000000000007</v>
      </c>
      <c r="H4576" t="s">
        <v>318</v>
      </c>
      <c r="J4576" t="s">
        <v>15</v>
      </c>
      <c r="K4576" t="s">
        <v>307</v>
      </c>
      <c r="L4576" s="26">
        <v>352550</v>
      </c>
      <c r="M4576">
        <v>15</v>
      </c>
    </row>
    <row r="4577" spans="1:13" x14ac:dyDescent="0.25">
      <c r="A4577" t="s">
        <v>101</v>
      </c>
      <c r="B4577" s="25">
        <v>45079</v>
      </c>
      <c r="C4577" t="s">
        <v>257</v>
      </c>
      <c r="D4577" t="s">
        <v>32</v>
      </c>
      <c r="E4577" t="s">
        <v>27</v>
      </c>
      <c r="F4577" t="s">
        <v>258</v>
      </c>
      <c r="G4577" s="30">
        <v>8.3000000000000007</v>
      </c>
      <c r="H4577" t="s">
        <v>318</v>
      </c>
      <c r="J4577" t="s">
        <v>15</v>
      </c>
      <c r="K4577" t="s">
        <v>307</v>
      </c>
      <c r="L4577" s="26">
        <v>364500</v>
      </c>
      <c r="M4577">
        <v>1</v>
      </c>
    </row>
    <row r="4578" spans="1:13" x14ac:dyDescent="0.25">
      <c r="A4578" t="s">
        <v>74</v>
      </c>
      <c r="B4578" s="25">
        <v>45275</v>
      </c>
      <c r="C4578" t="s">
        <v>257</v>
      </c>
      <c r="D4578" t="s">
        <v>32</v>
      </c>
      <c r="E4578" t="s">
        <v>27</v>
      </c>
      <c r="G4578" s="30">
        <v>8.3000000000000007</v>
      </c>
      <c r="H4578" t="s">
        <v>318</v>
      </c>
      <c r="J4578" t="s">
        <v>15</v>
      </c>
      <c r="K4578" t="s">
        <v>307</v>
      </c>
      <c r="L4578" s="26">
        <v>1039600</v>
      </c>
      <c r="M4578">
        <v>29</v>
      </c>
    </row>
    <row r="4579" spans="1:13" x14ac:dyDescent="0.25">
      <c r="A4579" t="s">
        <v>30</v>
      </c>
      <c r="B4579" s="25">
        <v>45447</v>
      </c>
      <c r="C4579" t="s">
        <v>257</v>
      </c>
      <c r="D4579" t="s">
        <v>32</v>
      </c>
      <c r="E4579" t="s">
        <v>27</v>
      </c>
      <c r="F4579" t="s">
        <v>258</v>
      </c>
      <c r="G4579" s="30">
        <v>8.3000000000000007</v>
      </c>
      <c r="H4579" t="s">
        <v>318</v>
      </c>
      <c r="J4579" t="s">
        <v>15</v>
      </c>
      <c r="K4579" t="s">
        <v>307</v>
      </c>
      <c r="L4579" s="26">
        <v>813900</v>
      </c>
      <c r="M4579">
        <v>22</v>
      </c>
    </row>
    <row r="4580" spans="1:13" x14ac:dyDescent="0.25">
      <c r="A4580" t="s">
        <v>101</v>
      </c>
      <c r="B4580" s="25">
        <v>45079</v>
      </c>
      <c r="C4580" t="s">
        <v>257</v>
      </c>
      <c r="D4580" t="s">
        <v>32</v>
      </c>
      <c r="E4580" t="s">
        <v>27</v>
      </c>
      <c r="G4580" s="30">
        <v>8.3000000000000007</v>
      </c>
      <c r="H4580" t="s">
        <v>318</v>
      </c>
      <c r="J4580" t="s">
        <v>15</v>
      </c>
      <c r="K4580" t="s">
        <v>307</v>
      </c>
      <c r="L4580" s="26">
        <v>4920.75</v>
      </c>
      <c r="M4580">
        <v>1</v>
      </c>
    </row>
    <row r="4581" spans="1:13" x14ac:dyDescent="0.25">
      <c r="A4581" t="s">
        <v>54</v>
      </c>
      <c r="B4581" s="25">
        <v>45401</v>
      </c>
      <c r="C4581" t="s">
        <v>257</v>
      </c>
      <c r="D4581" t="s">
        <v>32</v>
      </c>
      <c r="E4581" t="s">
        <v>27</v>
      </c>
      <c r="G4581" s="30">
        <v>8.3000000000000007</v>
      </c>
      <c r="H4581" t="s">
        <v>318</v>
      </c>
      <c r="J4581" t="s">
        <v>15</v>
      </c>
      <c r="K4581" t="s">
        <v>307</v>
      </c>
      <c r="L4581" s="26">
        <v>200355</v>
      </c>
      <c r="M4581">
        <v>24</v>
      </c>
    </row>
    <row r="4582" spans="1:13" x14ac:dyDescent="0.25">
      <c r="A4582" t="s">
        <v>30</v>
      </c>
      <c r="B4582" s="25">
        <v>45447</v>
      </c>
      <c r="C4582" t="s">
        <v>257</v>
      </c>
      <c r="D4582" t="s">
        <v>32</v>
      </c>
      <c r="E4582" t="s">
        <v>27</v>
      </c>
      <c r="G4582" s="30">
        <v>8.3000000000000007</v>
      </c>
      <c r="H4582" t="s">
        <v>318</v>
      </c>
      <c r="J4582" t="s">
        <v>15</v>
      </c>
      <c r="K4582" t="s">
        <v>307</v>
      </c>
      <c r="L4582" s="26">
        <v>33900</v>
      </c>
      <c r="M4582">
        <v>17</v>
      </c>
    </row>
    <row r="4583" spans="1:13" x14ac:dyDescent="0.25">
      <c r="A4583" t="s">
        <v>69</v>
      </c>
      <c r="B4583" s="25">
        <v>45328</v>
      </c>
      <c r="C4583" t="s">
        <v>257</v>
      </c>
      <c r="D4583" t="s">
        <v>32</v>
      </c>
      <c r="E4583" t="s">
        <v>27</v>
      </c>
      <c r="F4583" t="s">
        <v>258</v>
      </c>
      <c r="G4583" s="30">
        <v>8.3000000000000007</v>
      </c>
      <c r="H4583" t="s">
        <v>318</v>
      </c>
      <c r="J4583" t="s">
        <v>15</v>
      </c>
      <c r="K4583" t="s">
        <v>307</v>
      </c>
      <c r="L4583" s="26">
        <v>5754475</v>
      </c>
      <c r="M4583">
        <v>17</v>
      </c>
    </row>
    <row r="4584" spans="1:13" x14ac:dyDescent="0.25">
      <c r="A4584" t="s">
        <v>60</v>
      </c>
      <c r="B4584" s="25">
        <v>45380</v>
      </c>
      <c r="C4584" t="s">
        <v>257</v>
      </c>
      <c r="D4584" t="s">
        <v>32</v>
      </c>
      <c r="E4584" t="s">
        <v>27</v>
      </c>
      <c r="G4584" s="30">
        <v>8.3000000000000007</v>
      </c>
      <c r="H4584" t="s">
        <v>318</v>
      </c>
      <c r="J4584" t="s">
        <v>15</v>
      </c>
      <c r="K4584" t="s">
        <v>307</v>
      </c>
      <c r="L4584" s="26">
        <v>538125</v>
      </c>
      <c r="M4584">
        <v>56</v>
      </c>
    </row>
    <row r="4585" spans="1:13" x14ac:dyDescent="0.25">
      <c r="A4585" t="s">
        <v>54</v>
      </c>
      <c r="B4585" s="25">
        <v>45212</v>
      </c>
      <c r="C4585" t="s">
        <v>257</v>
      </c>
      <c r="D4585" t="s">
        <v>32</v>
      </c>
      <c r="E4585" t="s">
        <v>27</v>
      </c>
      <c r="F4585" t="s">
        <v>258</v>
      </c>
      <c r="G4585" s="30">
        <v>8.3000000000000007</v>
      </c>
      <c r="H4585" t="s">
        <v>318</v>
      </c>
      <c r="J4585" t="s">
        <v>15</v>
      </c>
      <c r="K4585" t="s">
        <v>307</v>
      </c>
      <c r="L4585" s="26">
        <v>1631034</v>
      </c>
      <c r="M4585">
        <v>51</v>
      </c>
    </row>
    <row r="4586" spans="1:13" x14ac:dyDescent="0.25">
      <c r="A4586" t="s">
        <v>164</v>
      </c>
      <c r="B4586" s="25">
        <v>45478</v>
      </c>
      <c r="C4586" t="s">
        <v>257</v>
      </c>
      <c r="D4586" t="s">
        <v>32</v>
      </c>
      <c r="E4586" t="s">
        <v>27</v>
      </c>
      <c r="G4586" s="30">
        <v>8.3000000000000007</v>
      </c>
      <c r="H4586" t="s">
        <v>318</v>
      </c>
      <c r="J4586" t="s">
        <v>15</v>
      </c>
      <c r="K4586" t="s">
        <v>307</v>
      </c>
      <c r="L4586" s="26">
        <v>282800</v>
      </c>
      <c r="M4586">
        <v>31</v>
      </c>
    </row>
    <row r="4587" spans="1:13" x14ac:dyDescent="0.25">
      <c r="A4587" t="s">
        <v>77</v>
      </c>
      <c r="B4587" s="25">
        <v>45267</v>
      </c>
      <c r="C4587" t="s">
        <v>257</v>
      </c>
      <c r="D4587" t="s">
        <v>32</v>
      </c>
      <c r="E4587" t="s">
        <v>27</v>
      </c>
      <c r="F4587" t="s">
        <v>258</v>
      </c>
      <c r="G4587" s="30">
        <v>8.3000000000000007</v>
      </c>
      <c r="H4587" t="s">
        <v>318</v>
      </c>
      <c r="J4587" t="s">
        <v>15</v>
      </c>
      <c r="K4587" t="s">
        <v>307</v>
      </c>
      <c r="L4587" s="26">
        <v>1051400</v>
      </c>
      <c r="M4587">
        <v>4</v>
      </c>
    </row>
    <row r="4588" spans="1:13" x14ac:dyDescent="0.25">
      <c r="A4588" t="s">
        <v>63</v>
      </c>
      <c r="B4588" s="25">
        <v>45344</v>
      </c>
      <c r="C4588" t="s">
        <v>257</v>
      </c>
      <c r="D4588" t="s">
        <v>32</v>
      </c>
      <c r="E4588" t="s">
        <v>27</v>
      </c>
      <c r="F4588" t="s">
        <v>258</v>
      </c>
      <c r="G4588" s="30">
        <v>8.3000000000000007</v>
      </c>
      <c r="H4588" t="s">
        <v>318</v>
      </c>
      <c r="J4588" t="s">
        <v>15</v>
      </c>
      <c r="K4588" t="s">
        <v>307</v>
      </c>
      <c r="L4588" s="26">
        <v>682100</v>
      </c>
      <c r="M4588">
        <v>7</v>
      </c>
    </row>
    <row r="4589" spans="1:13" x14ac:dyDescent="0.25">
      <c r="A4589" t="s">
        <v>83</v>
      </c>
      <c r="B4589" s="25">
        <v>45468</v>
      </c>
      <c r="C4589" t="s">
        <v>257</v>
      </c>
      <c r="D4589" t="s">
        <v>32</v>
      </c>
      <c r="E4589" t="s">
        <v>27</v>
      </c>
      <c r="G4589" s="30">
        <v>8.3000000000000007</v>
      </c>
      <c r="H4589" t="s">
        <v>318</v>
      </c>
      <c r="J4589" t="s">
        <v>15</v>
      </c>
      <c r="K4589" t="s">
        <v>307</v>
      </c>
      <c r="L4589" s="26">
        <v>42930</v>
      </c>
      <c r="M4589">
        <v>3</v>
      </c>
    </row>
    <row r="4590" spans="1:13" x14ac:dyDescent="0.25">
      <c r="A4590" t="s">
        <v>60</v>
      </c>
      <c r="B4590" s="25">
        <v>45380</v>
      </c>
      <c r="C4590" t="s">
        <v>257</v>
      </c>
      <c r="D4590" t="s">
        <v>32</v>
      </c>
      <c r="E4590" t="s">
        <v>27</v>
      </c>
      <c r="F4590" t="s">
        <v>258</v>
      </c>
      <c r="G4590" s="30">
        <v>8.3000000000000007</v>
      </c>
      <c r="H4590" t="s">
        <v>318</v>
      </c>
      <c r="J4590" t="s">
        <v>15</v>
      </c>
      <c r="K4590" t="s">
        <v>307</v>
      </c>
      <c r="L4590" s="26">
        <v>206116750</v>
      </c>
      <c r="M4590">
        <v>127</v>
      </c>
    </row>
    <row r="4591" spans="1:13" x14ac:dyDescent="0.25">
      <c r="A4591" t="s">
        <v>89</v>
      </c>
      <c r="B4591" s="25">
        <v>45232</v>
      </c>
      <c r="C4591" t="s">
        <v>257</v>
      </c>
      <c r="D4591" t="s">
        <v>32</v>
      </c>
      <c r="E4591" t="s">
        <v>27</v>
      </c>
      <c r="G4591" s="30">
        <v>8.3000000000000007</v>
      </c>
      <c r="H4591" t="s">
        <v>318</v>
      </c>
      <c r="J4591" t="s">
        <v>15</v>
      </c>
      <c r="K4591" t="s">
        <v>307</v>
      </c>
      <c r="L4591" s="26">
        <v>348975</v>
      </c>
      <c r="M4591">
        <v>8</v>
      </c>
    </row>
    <row r="4592" spans="1:13" x14ac:dyDescent="0.25">
      <c r="A4592" t="s">
        <v>205</v>
      </c>
      <c r="B4592" s="25">
        <v>45566</v>
      </c>
      <c r="C4592" t="s">
        <v>257</v>
      </c>
      <c r="D4592" t="s">
        <v>32</v>
      </c>
      <c r="E4592" t="s">
        <v>27</v>
      </c>
      <c r="F4592" t="s">
        <v>258</v>
      </c>
      <c r="G4592" s="30">
        <v>8.3000000000000007</v>
      </c>
      <c r="H4592" t="s">
        <v>318</v>
      </c>
      <c r="J4592" t="s">
        <v>15</v>
      </c>
      <c r="K4592" t="s">
        <v>307</v>
      </c>
      <c r="L4592" s="26">
        <v>1706865</v>
      </c>
      <c r="M4592">
        <v>26</v>
      </c>
    </row>
    <row r="4593" spans="1:13" x14ac:dyDescent="0.25">
      <c r="A4593" t="s">
        <v>89</v>
      </c>
      <c r="B4593" s="25">
        <v>45232</v>
      </c>
      <c r="C4593" t="s">
        <v>257</v>
      </c>
      <c r="D4593" t="s">
        <v>32</v>
      </c>
      <c r="E4593" t="s">
        <v>27</v>
      </c>
      <c r="F4593" t="s">
        <v>258</v>
      </c>
      <c r="G4593" s="30">
        <v>8.3000000000000007</v>
      </c>
      <c r="H4593" t="s">
        <v>318</v>
      </c>
      <c r="J4593" t="s">
        <v>15</v>
      </c>
      <c r="K4593" t="s">
        <v>307</v>
      </c>
      <c r="L4593" s="26">
        <v>1136700</v>
      </c>
      <c r="M4593">
        <v>18</v>
      </c>
    </row>
    <row r="4594" spans="1:13" x14ac:dyDescent="0.25">
      <c r="A4594" t="s">
        <v>172</v>
      </c>
      <c r="B4594" s="25">
        <v>45485</v>
      </c>
      <c r="C4594" t="s">
        <v>257</v>
      </c>
      <c r="D4594" t="s">
        <v>32</v>
      </c>
      <c r="E4594" t="s">
        <v>27</v>
      </c>
      <c r="G4594" s="30">
        <v>8.3000000000000007</v>
      </c>
      <c r="H4594" t="s">
        <v>318</v>
      </c>
      <c r="J4594" t="s">
        <v>15</v>
      </c>
      <c r="K4594" t="s">
        <v>307</v>
      </c>
      <c r="L4594" s="26">
        <v>248800</v>
      </c>
      <c r="M4594">
        <v>12</v>
      </c>
    </row>
    <row r="4595" spans="1:13" x14ac:dyDescent="0.25">
      <c r="A4595" t="s">
        <v>175</v>
      </c>
      <c r="B4595" s="25">
        <v>45503</v>
      </c>
      <c r="C4595" t="s">
        <v>257</v>
      </c>
      <c r="D4595" t="s">
        <v>32</v>
      </c>
      <c r="E4595" t="s">
        <v>27</v>
      </c>
      <c r="F4595" t="s">
        <v>258</v>
      </c>
      <c r="G4595" s="30">
        <v>8.3000000000000007</v>
      </c>
      <c r="H4595" t="s">
        <v>318</v>
      </c>
      <c r="J4595" t="s">
        <v>15</v>
      </c>
      <c r="K4595" t="s">
        <v>307</v>
      </c>
      <c r="L4595" s="26">
        <v>11058</v>
      </c>
      <c r="M4595">
        <v>1</v>
      </c>
    </row>
    <row r="4596" spans="1:13" x14ac:dyDescent="0.25">
      <c r="A4596" t="s">
        <v>50</v>
      </c>
      <c r="B4596" s="25">
        <v>45408</v>
      </c>
      <c r="C4596" t="s">
        <v>257</v>
      </c>
      <c r="D4596" t="s">
        <v>32</v>
      </c>
      <c r="E4596" t="s">
        <v>27</v>
      </c>
      <c r="F4596" t="s">
        <v>258</v>
      </c>
      <c r="G4596" s="30">
        <v>8.3000000000000007</v>
      </c>
      <c r="H4596" t="s">
        <v>318</v>
      </c>
      <c r="J4596" t="s">
        <v>15</v>
      </c>
      <c r="K4596" t="s">
        <v>307</v>
      </c>
      <c r="L4596" s="26">
        <v>13777500</v>
      </c>
      <c r="M4596">
        <v>144</v>
      </c>
    </row>
    <row r="4597" spans="1:13" x14ac:dyDescent="0.25">
      <c r="A4597" t="s">
        <v>66</v>
      </c>
      <c r="B4597" s="25">
        <v>45335</v>
      </c>
      <c r="C4597" t="s">
        <v>257</v>
      </c>
      <c r="D4597" t="s">
        <v>32</v>
      </c>
      <c r="E4597" t="s">
        <v>27</v>
      </c>
      <c r="F4597" t="s">
        <v>258</v>
      </c>
      <c r="G4597" s="30">
        <v>8.3000000000000007</v>
      </c>
      <c r="H4597" t="s">
        <v>318</v>
      </c>
      <c r="J4597" t="s">
        <v>15</v>
      </c>
      <c r="K4597" t="s">
        <v>307</v>
      </c>
      <c r="L4597" s="26">
        <v>1993500</v>
      </c>
      <c r="M4597">
        <v>83</v>
      </c>
    </row>
    <row r="4598" spans="1:13" x14ac:dyDescent="0.25">
      <c r="A4598" t="s">
        <v>57</v>
      </c>
      <c r="B4598" s="25">
        <v>45394</v>
      </c>
      <c r="C4598" t="s">
        <v>257</v>
      </c>
      <c r="D4598" t="s">
        <v>32</v>
      </c>
      <c r="E4598" t="s">
        <v>27</v>
      </c>
      <c r="G4598" s="30">
        <v>8.3000000000000007</v>
      </c>
      <c r="H4598" t="s">
        <v>318</v>
      </c>
      <c r="J4598" t="s">
        <v>15</v>
      </c>
      <c r="K4598" t="s">
        <v>307</v>
      </c>
      <c r="L4598" s="26">
        <v>265550</v>
      </c>
      <c r="M4598">
        <v>18</v>
      </c>
    </row>
    <row r="4599" spans="1:13" x14ac:dyDescent="0.25">
      <c r="A4599" t="s">
        <v>211</v>
      </c>
      <c r="B4599" s="25">
        <v>45582</v>
      </c>
      <c r="C4599" t="s">
        <v>257</v>
      </c>
      <c r="D4599" t="s">
        <v>32</v>
      </c>
      <c r="E4599" t="s">
        <v>27</v>
      </c>
      <c r="F4599" t="s">
        <v>258</v>
      </c>
      <c r="G4599" s="30">
        <v>8.3000000000000007</v>
      </c>
      <c r="H4599" t="s">
        <v>318</v>
      </c>
      <c r="J4599" t="s">
        <v>15</v>
      </c>
      <c r="K4599" t="s">
        <v>307</v>
      </c>
      <c r="L4599" s="26">
        <v>2638300</v>
      </c>
      <c r="M4599">
        <v>38</v>
      </c>
    </row>
    <row r="4600" spans="1:13" x14ac:dyDescent="0.25">
      <c r="A4600" t="s">
        <v>209</v>
      </c>
      <c r="B4600" s="25">
        <v>45572</v>
      </c>
      <c r="C4600" t="s">
        <v>257</v>
      </c>
      <c r="D4600" t="s">
        <v>32</v>
      </c>
      <c r="E4600" t="s">
        <v>27</v>
      </c>
      <c r="F4600" t="s">
        <v>258</v>
      </c>
      <c r="G4600" s="30">
        <v>8.3000000000000007</v>
      </c>
      <c r="H4600" t="s">
        <v>318</v>
      </c>
      <c r="J4600" t="s">
        <v>15</v>
      </c>
      <c r="K4600" t="s">
        <v>307</v>
      </c>
      <c r="L4600" s="26">
        <v>1310000</v>
      </c>
      <c r="M4600">
        <v>3</v>
      </c>
    </row>
    <row r="4601" spans="1:13" x14ac:dyDescent="0.25">
      <c r="A4601" t="s">
        <v>83</v>
      </c>
      <c r="B4601" s="25">
        <v>45252</v>
      </c>
      <c r="C4601" t="s">
        <v>257</v>
      </c>
      <c r="D4601" t="s">
        <v>32</v>
      </c>
      <c r="E4601" t="s">
        <v>27</v>
      </c>
      <c r="F4601" t="s">
        <v>258</v>
      </c>
      <c r="G4601" s="30">
        <v>8.3000000000000007</v>
      </c>
      <c r="H4601" t="s">
        <v>318</v>
      </c>
      <c r="J4601" t="s">
        <v>15</v>
      </c>
      <c r="K4601" t="s">
        <v>307</v>
      </c>
      <c r="L4601" s="26">
        <v>6100050</v>
      </c>
      <c r="M4601">
        <v>44</v>
      </c>
    </row>
    <row r="4602" spans="1:13" x14ac:dyDescent="0.25">
      <c r="A4602" t="s">
        <v>66</v>
      </c>
      <c r="B4602" s="25">
        <v>45335</v>
      </c>
      <c r="C4602" t="s">
        <v>257</v>
      </c>
      <c r="D4602" t="s">
        <v>32</v>
      </c>
      <c r="E4602" t="s">
        <v>27</v>
      </c>
      <c r="G4602" s="30">
        <v>8.3000000000000007</v>
      </c>
      <c r="H4602" t="s">
        <v>318</v>
      </c>
      <c r="J4602" t="s">
        <v>15</v>
      </c>
      <c r="K4602" t="s">
        <v>307</v>
      </c>
      <c r="L4602" s="26">
        <v>994500</v>
      </c>
      <c r="M4602">
        <v>46</v>
      </c>
    </row>
    <row r="4603" spans="1:13" x14ac:dyDescent="0.25">
      <c r="A4603" t="s">
        <v>63</v>
      </c>
      <c r="B4603" s="25">
        <v>45344</v>
      </c>
      <c r="C4603" t="s">
        <v>257</v>
      </c>
      <c r="D4603" t="s">
        <v>32</v>
      </c>
      <c r="E4603" t="s">
        <v>27</v>
      </c>
      <c r="G4603" s="30">
        <v>8.3000000000000007</v>
      </c>
      <c r="H4603" t="s">
        <v>318</v>
      </c>
      <c r="J4603" t="s">
        <v>15</v>
      </c>
      <c r="K4603" t="s">
        <v>307</v>
      </c>
      <c r="L4603" s="26">
        <v>290700</v>
      </c>
      <c r="M4603">
        <v>9</v>
      </c>
    </row>
    <row r="4604" spans="1:13" x14ac:dyDescent="0.25">
      <c r="A4604" t="s">
        <v>72</v>
      </c>
      <c r="B4604" s="25">
        <v>45288</v>
      </c>
      <c r="C4604" t="s">
        <v>257</v>
      </c>
      <c r="D4604" t="s">
        <v>32</v>
      </c>
      <c r="E4604" t="s">
        <v>27</v>
      </c>
      <c r="F4604" t="s">
        <v>258</v>
      </c>
      <c r="G4604" s="30">
        <v>8.3000000000000007</v>
      </c>
      <c r="H4604" t="s">
        <v>318</v>
      </c>
      <c r="J4604" t="s">
        <v>15</v>
      </c>
      <c r="K4604" t="s">
        <v>307</v>
      </c>
      <c r="L4604" s="26">
        <v>39500</v>
      </c>
      <c r="M4604">
        <v>2</v>
      </c>
    </row>
    <row r="4605" spans="1:13" x14ac:dyDescent="0.25">
      <c r="A4605" t="s">
        <v>92</v>
      </c>
      <c r="B4605" s="25">
        <v>45198</v>
      </c>
      <c r="C4605" t="s">
        <v>257</v>
      </c>
      <c r="D4605" t="s">
        <v>32</v>
      </c>
      <c r="E4605" t="s">
        <v>27</v>
      </c>
      <c r="G4605" s="30">
        <v>8.3000000000000007</v>
      </c>
      <c r="H4605" t="s">
        <v>318</v>
      </c>
      <c r="J4605" t="s">
        <v>15</v>
      </c>
      <c r="K4605" t="s">
        <v>307</v>
      </c>
      <c r="L4605" s="26">
        <v>24274.799999999999</v>
      </c>
      <c r="M4605">
        <v>3</v>
      </c>
    </row>
    <row r="4606" spans="1:13" x14ac:dyDescent="0.25">
      <c r="A4606" t="s">
        <v>80</v>
      </c>
      <c r="B4606" s="25">
        <v>45260</v>
      </c>
      <c r="C4606" t="s">
        <v>257</v>
      </c>
      <c r="D4606" t="s">
        <v>32</v>
      </c>
      <c r="E4606" t="s">
        <v>27</v>
      </c>
      <c r="F4606" t="s">
        <v>258</v>
      </c>
      <c r="G4606" s="30">
        <v>8.3000000000000007</v>
      </c>
      <c r="H4606" t="s">
        <v>318</v>
      </c>
      <c r="J4606" t="s">
        <v>15</v>
      </c>
      <c r="K4606" t="s">
        <v>307</v>
      </c>
      <c r="L4606" s="26">
        <v>1265400</v>
      </c>
      <c r="M4606">
        <v>9</v>
      </c>
    </row>
    <row r="4607" spans="1:13" x14ac:dyDescent="0.25">
      <c r="A4607" t="s">
        <v>205</v>
      </c>
      <c r="B4607" s="25">
        <v>45566</v>
      </c>
      <c r="C4607" t="s">
        <v>257</v>
      </c>
      <c r="D4607" t="s">
        <v>32</v>
      </c>
      <c r="E4607" t="s">
        <v>27</v>
      </c>
      <c r="G4607" s="30">
        <v>8.3000000000000007</v>
      </c>
      <c r="H4607" t="s">
        <v>318</v>
      </c>
      <c r="J4607" t="s">
        <v>15</v>
      </c>
      <c r="K4607" t="s">
        <v>307</v>
      </c>
      <c r="L4607" s="26">
        <v>24605</v>
      </c>
      <c r="M4607">
        <v>13</v>
      </c>
    </row>
    <row r="4608" spans="1:13" x14ac:dyDescent="0.25">
      <c r="A4608" t="s">
        <v>54</v>
      </c>
      <c r="B4608" s="25">
        <v>45212</v>
      </c>
      <c r="C4608" t="s">
        <v>257</v>
      </c>
      <c r="D4608" t="s">
        <v>32</v>
      </c>
      <c r="E4608" t="s">
        <v>27</v>
      </c>
      <c r="G4608" s="30">
        <v>8.3000000000000007</v>
      </c>
      <c r="H4608" t="s">
        <v>318</v>
      </c>
      <c r="J4608" t="s">
        <v>15</v>
      </c>
      <c r="K4608" t="s">
        <v>307</v>
      </c>
      <c r="L4608" s="26">
        <v>203463</v>
      </c>
      <c r="M4608">
        <v>26</v>
      </c>
    </row>
    <row r="4609" spans="1:13" x14ac:dyDescent="0.25">
      <c r="A4609" t="s">
        <v>164</v>
      </c>
      <c r="B4609" s="25">
        <v>45478</v>
      </c>
      <c r="C4609" t="s">
        <v>257</v>
      </c>
      <c r="D4609" t="s">
        <v>32</v>
      </c>
      <c r="E4609" t="s">
        <v>27</v>
      </c>
      <c r="F4609" t="s">
        <v>258</v>
      </c>
      <c r="G4609" s="30">
        <v>8.3000000000000007</v>
      </c>
      <c r="H4609" t="s">
        <v>318</v>
      </c>
      <c r="J4609" t="s">
        <v>15</v>
      </c>
      <c r="K4609" t="s">
        <v>307</v>
      </c>
      <c r="L4609" s="26">
        <v>5943600</v>
      </c>
      <c r="M4609">
        <v>26</v>
      </c>
    </row>
    <row r="4610" spans="1:13" x14ac:dyDescent="0.25">
      <c r="A4610" t="s">
        <v>172</v>
      </c>
      <c r="B4610" s="25">
        <v>45485</v>
      </c>
      <c r="C4610" t="s">
        <v>257</v>
      </c>
      <c r="D4610" t="s">
        <v>32</v>
      </c>
      <c r="E4610" t="s">
        <v>27</v>
      </c>
      <c r="F4610" t="s">
        <v>258</v>
      </c>
      <c r="G4610" s="30">
        <v>8.3000000000000007</v>
      </c>
      <c r="H4610" t="s">
        <v>318</v>
      </c>
      <c r="J4610" t="s">
        <v>15</v>
      </c>
      <c r="K4610" t="s">
        <v>307</v>
      </c>
      <c r="L4610" s="26">
        <v>9538000</v>
      </c>
      <c r="M4610">
        <v>7</v>
      </c>
    </row>
    <row r="4611" spans="1:13" x14ac:dyDescent="0.25">
      <c r="A4611" t="s">
        <v>104</v>
      </c>
      <c r="B4611" s="25">
        <v>45041</v>
      </c>
      <c r="C4611" t="s">
        <v>257</v>
      </c>
      <c r="D4611" t="s">
        <v>32</v>
      </c>
      <c r="E4611" t="s">
        <v>27</v>
      </c>
      <c r="F4611" t="s">
        <v>258</v>
      </c>
      <c r="G4611" s="30">
        <v>8.3000000000000007</v>
      </c>
      <c r="H4611" t="s">
        <v>318</v>
      </c>
      <c r="J4611" t="s">
        <v>15</v>
      </c>
      <c r="K4611" t="s">
        <v>307</v>
      </c>
      <c r="L4611" s="26">
        <v>303781.2</v>
      </c>
      <c r="M4611">
        <v>4</v>
      </c>
    </row>
    <row r="4612" spans="1:13" x14ac:dyDescent="0.25">
      <c r="A4612" t="s">
        <v>54</v>
      </c>
      <c r="B4612" s="25">
        <v>45401</v>
      </c>
      <c r="C4612" t="s">
        <v>257</v>
      </c>
      <c r="D4612" t="s">
        <v>32</v>
      </c>
      <c r="E4612" t="s">
        <v>27</v>
      </c>
      <c r="F4612" t="s">
        <v>258</v>
      </c>
      <c r="G4612" s="30">
        <v>8.3000000000000007</v>
      </c>
      <c r="H4612" t="s">
        <v>318</v>
      </c>
      <c r="J4612" t="s">
        <v>15</v>
      </c>
      <c r="K4612" t="s">
        <v>307</v>
      </c>
      <c r="L4612" s="26">
        <v>13719600</v>
      </c>
      <c r="M4612">
        <v>56</v>
      </c>
    </row>
    <row r="4613" spans="1:13" x14ac:dyDescent="0.25">
      <c r="A4613" t="s">
        <v>92</v>
      </c>
      <c r="B4613" s="25">
        <v>45198</v>
      </c>
      <c r="C4613" t="s">
        <v>257</v>
      </c>
      <c r="D4613" t="s">
        <v>32</v>
      </c>
      <c r="E4613" t="s">
        <v>27</v>
      </c>
      <c r="F4613" t="s">
        <v>258</v>
      </c>
      <c r="G4613" s="30">
        <v>8.3000000000000007</v>
      </c>
      <c r="H4613" t="s">
        <v>318</v>
      </c>
      <c r="J4613" t="s">
        <v>15</v>
      </c>
      <c r="K4613" t="s">
        <v>307</v>
      </c>
      <c r="L4613" s="26">
        <v>1573448.4</v>
      </c>
      <c r="M4613">
        <v>10</v>
      </c>
    </row>
    <row r="4614" spans="1:13" x14ac:dyDescent="0.25">
      <c r="A4614" t="s">
        <v>86</v>
      </c>
      <c r="B4614" s="25">
        <v>45251</v>
      </c>
      <c r="C4614" t="s">
        <v>257</v>
      </c>
      <c r="D4614" t="s">
        <v>32</v>
      </c>
      <c r="E4614" t="s">
        <v>27</v>
      </c>
      <c r="G4614" s="30">
        <v>8.3000000000000007</v>
      </c>
      <c r="H4614" t="s">
        <v>318</v>
      </c>
      <c r="J4614" t="s">
        <v>15</v>
      </c>
      <c r="K4614" t="s">
        <v>307</v>
      </c>
      <c r="L4614" s="26">
        <v>136000</v>
      </c>
      <c r="M4614">
        <v>8</v>
      </c>
    </row>
    <row r="4615" spans="1:13" x14ac:dyDescent="0.25">
      <c r="A4615" t="s">
        <v>104</v>
      </c>
      <c r="B4615" s="25">
        <v>45041</v>
      </c>
      <c r="C4615" t="s">
        <v>257</v>
      </c>
      <c r="D4615" t="s">
        <v>32</v>
      </c>
      <c r="E4615" t="s">
        <v>27</v>
      </c>
      <c r="G4615" s="30">
        <v>8.3000000000000007</v>
      </c>
      <c r="H4615" t="s">
        <v>318</v>
      </c>
      <c r="J4615" t="s">
        <v>15</v>
      </c>
      <c r="K4615" t="s">
        <v>307</v>
      </c>
      <c r="L4615" s="26">
        <v>41124</v>
      </c>
      <c r="M4615">
        <v>3</v>
      </c>
    </row>
    <row r="4616" spans="1:13" x14ac:dyDescent="0.25">
      <c r="A4616" t="s">
        <v>57</v>
      </c>
      <c r="B4616" s="25">
        <v>45394</v>
      </c>
      <c r="C4616" t="s">
        <v>257</v>
      </c>
      <c r="D4616" t="s">
        <v>32</v>
      </c>
      <c r="E4616" t="s">
        <v>27</v>
      </c>
      <c r="F4616" t="s">
        <v>258</v>
      </c>
      <c r="G4616" s="30">
        <v>8.3000000000000007</v>
      </c>
      <c r="H4616" t="s">
        <v>318</v>
      </c>
      <c r="J4616" t="s">
        <v>15</v>
      </c>
      <c r="K4616" t="s">
        <v>307</v>
      </c>
      <c r="L4616" s="26">
        <v>12022600</v>
      </c>
      <c r="M4616">
        <v>39</v>
      </c>
    </row>
    <row r="4617" spans="1:13" x14ac:dyDescent="0.25">
      <c r="A4617" t="s">
        <v>164</v>
      </c>
      <c r="B4617" s="25">
        <v>45478</v>
      </c>
      <c r="C4617" t="s">
        <v>257</v>
      </c>
      <c r="D4617" t="s">
        <v>32</v>
      </c>
      <c r="E4617" t="s">
        <v>27</v>
      </c>
      <c r="F4617" t="s">
        <v>258</v>
      </c>
      <c r="G4617" s="30">
        <v>8.4</v>
      </c>
      <c r="H4617" t="s">
        <v>318</v>
      </c>
      <c r="I4617">
        <v>8.4</v>
      </c>
      <c r="J4617" t="s">
        <v>228</v>
      </c>
      <c r="K4617" t="s">
        <v>314</v>
      </c>
      <c r="L4617" s="26">
        <v>2102400</v>
      </c>
      <c r="M4617">
        <v>1</v>
      </c>
    </row>
    <row r="4618" spans="1:13" x14ac:dyDescent="0.25">
      <c r="A4618" t="s">
        <v>57</v>
      </c>
      <c r="B4618" s="25">
        <v>45394</v>
      </c>
      <c r="C4618" t="s">
        <v>257</v>
      </c>
      <c r="D4618" t="s">
        <v>32</v>
      </c>
      <c r="E4618" t="s">
        <v>27</v>
      </c>
      <c r="G4618" s="30">
        <v>8.4</v>
      </c>
      <c r="H4618" t="s">
        <v>318</v>
      </c>
      <c r="J4618" t="s">
        <v>15</v>
      </c>
      <c r="K4618" t="s">
        <v>307</v>
      </c>
      <c r="L4618" s="26">
        <v>286700</v>
      </c>
      <c r="M4618">
        <v>20</v>
      </c>
    </row>
    <row r="4619" spans="1:13" x14ac:dyDescent="0.25">
      <c r="A4619" t="s">
        <v>60</v>
      </c>
      <c r="B4619" s="25">
        <v>45380</v>
      </c>
      <c r="C4619" t="s">
        <v>257</v>
      </c>
      <c r="D4619" t="s">
        <v>32</v>
      </c>
      <c r="E4619" t="s">
        <v>27</v>
      </c>
      <c r="G4619" s="30">
        <v>8.4</v>
      </c>
      <c r="H4619" t="s">
        <v>318</v>
      </c>
      <c r="J4619" t="s">
        <v>15</v>
      </c>
      <c r="K4619" t="s">
        <v>307</v>
      </c>
      <c r="L4619" s="26">
        <v>367500</v>
      </c>
      <c r="M4619">
        <v>39</v>
      </c>
    </row>
    <row r="4620" spans="1:13" x14ac:dyDescent="0.25">
      <c r="A4620" t="s">
        <v>209</v>
      </c>
      <c r="B4620" s="25">
        <v>45572</v>
      </c>
      <c r="C4620" t="s">
        <v>257</v>
      </c>
      <c r="D4620" t="s">
        <v>32</v>
      </c>
      <c r="E4620" t="s">
        <v>27</v>
      </c>
      <c r="F4620" t="s">
        <v>258</v>
      </c>
      <c r="G4620" s="30">
        <v>8.4</v>
      </c>
      <c r="H4620" t="s">
        <v>318</v>
      </c>
      <c r="J4620" t="s">
        <v>15</v>
      </c>
      <c r="K4620" t="s">
        <v>307</v>
      </c>
      <c r="L4620" s="26">
        <v>35000</v>
      </c>
      <c r="M4620">
        <v>2</v>
      </c>
    </row>
    <row r="4621" spans="1:13" x14ac:dyDescent="0.25">
      <c r="A4621" t="s">
        <v>83</v>
      </c>
      <c r="B4621" s="25">
        <v>45468</v>
      </c>
      <c r="C4621" t="s">
        <v>257</v>
      </c>
      <c r="D4621" t="s">
        <v>32</v>
      </c>
      <c r="E4621" t="s">
        <v>27</v>
      </c>
      <c r="G4621" s="30">
        <v>8.4</v>
      </c>
      <c r="H4621" t="s">
        <v>318</v>
      </c>
      <c r="J4621" t="s">
        <v>15</v>
      </c>
      <c r="K4621" t="s">
        <v>307</v>
      </c>
      <c r="L4621" s="26">
        <v>53460</v>
      </c>
      <c r="M4621">
        <v>7</v>
      </c>
    </row>
    <row r="4622" spans="1:13" x14ac:dyDescent="0.25">
      <c r="A4622" t="s">
        <v>205</v>
      </c>
      <c r="B4622" s="25">
        <v>45566</v>
      </c>
      <c r="C4622" t="s">
        <v>257</v>
      </c>
      <c r="D4622" t="s">
        <v>32</v>
      </c>
      <c r="E4622" t="s">
        <v>27</v>
      </c>
      <c r="F4622" t="s">
        <v>258</v>
      </c>
      <c r="G4622" s="30">
        <v>8.4</v>
      </c>
      <c r="H4622" t="s">
        <v>318</v>
      </c>
      <c r="J4622" t="s">
        <v>15</v>
      </c>
      <c r="K4622" t="s">
        <v>307</v>
      </c>
      <c r="L4622" s="26">
        <v>2631405</v>
      </c>
      <c r="M4622">
        <v>25</v>
      </c>
    </row>
    <row r="4623" spans="1:13" x14ac:dyDescent="0.25">
      <c r="A4623" t="s">
        <v>89</v>
      </c>
      <c r="B4623" s="25">
        <v>45232</v>
      </c>
      <c r="C4623" t="s">
        <v>257</v>
      </c>
      <c r="D4623" t="s">
        <v>32</v>
      </c>
      <c r="E4623" t="s">
        <v>27</v>
      </c>
      <c r="F4623" t="s">
        <v>258</v>
      </c>
      <c r="G4623" s="30">
        <v>8.4</v>
      </c>
      <c r="H4623" t="s">
        <v>318</v>
      </c>
      <c r="J4623" t="s">
        <v>15</v>
      </c>
      <c r="K4623" t="s">
        <v>307</v>
      </c>
      <c r="L4623" s="26">
        <v>4834350</v>
      </c>
      <c r="M4623">
        <v>20</v>
      </c>
    </row>
    <row r="4624" spans="1:13" x14ac:dyDescent="0.25">
      <c r="A4624" t="s">
        <v>80</v>
      </c>
      <c r="B4624" s="25">
        <v>45260</v>
      </c>
      <c r="C4624" t="s">
        <v>257</v>
      </c>
      <c r="D4624" t="s">
        <v>32</v>
      </c>
      <c r="E4624" t="s">
        <v>27</v>
      </c>
      <c r="G4624" s="30">
        <v>8.4</v>
      </c>
      <c r="H4624" t="s">
        <v>318</v>
      </c>
      <c r="J4624" t="s">
        <v>15</v>
      </c>
      <c r="K4624" t="s">
        <v>307</v>
      </c>
      <c r="L4624" s="26">
        <v>9900</v>
      </c>
      <c r="M4624">
        <v>1</v>
      </c>
    </row>
    <row r="4625" spans="1:13" x14ac:dyDescent="0.25">
      <c r="A4625" t="s">
        <v>101</v>
      </c>
      <c r="B4625" s="25">
        <v>45079</v>
      </c>
      <c r="C4625" t="s">
        <v>257</v>
      </c>
      <c r="D4625" t="s">
        <v>32</v>
      </c>
      <c r="E4625" t="s">
        <v>27</v>
      </c>
      <c r="G4625" s="30">
        <v>8.4</v>
      </c>
      <c r="H4625" t="s">
        <v>318</v>
      </c>
      <c r="J4625" t="s">
        <v>15</v>
      </c>
      <c r="K4625" t="s">
        <v>307</v>
      </c>
      <c r="L4625" s="26">
        <v>54675</v>
      </c>
      <c r="M4625">
        <v>1</v>
      </c>
    </row>
    <row r="4626" spans="1:13" x14ac:dyDescent="0.25">
      <c r="A4626" t="s">
        <v>92</v>
      </c>
      <c r="B4626" s="25">
        <v>45198</v>
      </c>
      <c r="C4626" t="s">
        <v>257</v>
      </c>
      <c r="D4626" t="s">
        <v>32</v>
      </c>
      <c r="E4626" t="s">
        <v>27</v>
      </c>
      <c r="G4626" s="30">
        <v>8.4</v>
      </c>
      <c r="H4626" t="s">
        <v>318</v>
      </c>
      <c r="J4626" t="s">
        <v>15</v>
      </c>
      <c r="K4626" t="s">
        <v>307</v>
      </c>
      <c r="L4626" s="26">
        <v>172130.4</v>
      </c>
      <c r="M4626">
        <v>6</v>
      </c>
    </row>
    <row r="4627" spans="1:13" x14ac:dyDescent="0.25">
      <c r="A4627" t="s">
        <v>30</v>
      </c>
      <c r="B4627" s="25">
        <v>45447</v>
      </c>
      <c r="C4627" t="s">
        <v>257</v>
      </c>
      <c r="D4627" t="s">
        <v>32</v>
      </c>
      <c r="E4627" t="s">
        <v>27</v>
      </c>
      <c r="G4627" s="30">
        <v>8.4</v>
      </c>
      <c r="H4627" t="s">
        <v>318</v>
      </c>
      <c r="J4627" t="s">
        <v>15</v>
      </c>
      <c r="K4627" t="s">
        <v>307</v>
      </c>
      <c r="L4627" s="26">
        <v>51600</v>
      </c>
      <c r="M4627">
        <v>13</v>
      </c>
    </row>
    <row r="4628" spans="1:13" x14ac:dyDescent="0.25">
      <c r="A4628" t="s">
        <v>209</v>
      </c>
      <c r="B4628" s="25">
        <v>45572</v>
      </c>
      <c r="C4628" t="s">
        <v>257</v>
      </c>
      <c r="D4628" t="s">
        <v>32</v>
      </c>
      <c r="E4628" t="s">
        <v>27</v>
      </c>
      <c r="G4628" s="30">
        <v>8.4</v>
      </c>
      <c r="H4628" t="s">
        <v>318</v>
      </c>
      <c r="J4628" t="s">
        <v>15</v>
      </c>
      <c r="K4628" t="s">
        <v>307</v>
      </c>
      <c r="L4628" s="26">
        <v>47000</v>
      </c>
      <c r="M4628">
        <v>2</v>
      </c>
    </row>
    <row r="4629" spans="1:13" x14ac:dyDescent="0.25">
      <c r="A4629" t="s">
        <v>74</v>
      </c>
      <c r="B4629" s="25">
        <v>45275</v>
      </c>
      <c r="C4629" t="s">
        <v>257</v>
      </c>
      <c r="D4629" t="s">
        <v>32</v>
      </c>
      <c r="E4629" t="s">
        <v>27</v>
      </c>
      <c r="G4629" s="30">
        <v>8.4</v>
      </c>
      <c r="H4629" t="s">
        <v>318</v>
      </c>
      <c r="J4629" t="s">
        <v>15</v>
      </c>
      <c r="K4629" t="s">
        <v>307</v>
      </c>
      <c r="L4629" s="26">
        <v>3951400</v>
      </c>
      <c r="M4629">
        <v>33</v>
      </c>
    </row>
    <row r="4630" spans="1:13" x14ac:dyDescent="0.25">
      <c r="A4630" t="s">
        <v>77</v>
      </c>
      <c r="B4630" s="25">
        <v>45267</v>
      </c>
      <c r="C4630" t="s">
        <v>257</v>
      </c>
      <c r="D4630" t="s">
        <v>32</v>
      </c>
      <c r="E4630" t="s">
        <v>27</v>
      </c>
      <c r="G4630" s="30">
        <v>8.4</v>
      </c>
      <c r="H4630" t="s">
        <v>318</v>
      </c>
      <c r="J4630" t="s">
        <v>15</v>
      </c>
      <c r="K4630" t="s">
        <v>307</v>
      </c>
      <c r="L4630" s="26">
        <v>44800</v>
      </c>
      <c r="M4630">
        <v>3</v>
      </c>
    </row>
    <row r="4631" spans="1:13" x14ac:dyDescent="0.25">
      <c r="A4631" t="s">
        <v>86</v>
      </c>
      <c r="B4631" s="25">
        <v>45251</v>
      </c>
      <c r="C4631" t="s">
        <v>257</v>
      </c>
      <c r="D4631" t="s">
        <v>32</v>
      </c>
      <c r="E4631" t="s">
        <v>27</v>
      </c>
      <c r="F4631" t="s">
        <v>258</v>
      </c>
      <c r="G4631" s="30">
        <v>8.4</v>
      </c>
      <c r="H4631" t="s">
        <v>318</v>
      </c>
      <c r="J4631" t="s">
        <v>15</v>
      </c>
      <c r="K4631" t="s">
        <v>307</v>
      </c>
      <c r="L4631" s="26">
        <v>499000</v>
      </c>
      <c r="M4631">
        <v>4</v>
      </c>
    </row>
    <row r="4632" spans="1:13" x14ac:dyDescent="0.25">
      <c r="A4632" t="s">
        <v>172</v>
      </c>
      <c r="B4632" s="25">
        <v>45485</v>
      </c>
      <c r="C4632" t="s">
        <v>257</v>
      </c>
      <c r="D4632" t="s">
        <v>32</v>
      </c>
      <c r="E4632" t="s">
        <v>27</v>
      </c>
      <c r="F4632" t="s">
        <v>258</v>
      </c>
      <c r="G4632" s="30">
        <v>8.4</v>
      </c>
      <c r="H4632" t="s">
        <v>318</v>
      </c>
      <c r="J4632" t="s">
        <v>15</v>
      </c>
      <c r="K4632" t="s">
        <v>307</v>
      </c>
      <c r="L4632" s="26">
        <v>1077200</v>
      </c>
      <c r="M4632">
        <v>6</v>
      </c>
    </row>
    <row r="4633" spans="1:13" x14ac:dyDescent="0.25">
      <c r="A4633" t="s">
        <v>89</v>
      </c>
      <c r="B4633" s="25">
        <v>45232</v>
      </c>
      <c r="C4633" t="s">
        <v>257</v>
      </c>
      <c r="D4633" t="s">
        <v>32</v>
      </c>
      <c r="E4633" t="s">
        <v>27</v>
      </c>
      <c r="G4633" s="30">
        <v>8.4</v>
      </c>
      <c r="H4633" t="s">
        <v>318</v>
      </c>
      <c r="J4633" t="s">
        <v>15</v>
      </c>
      <c r="K4633" t="s">
        <v>307</v>
      </c>
      <c r="L4633" s="26">
        <v>110025</v>
      </c>
      <c r="M4633">
        <v>8</v>
      </c>
    </row>
    <row r="4634" spans="1:13" x14ac:dyDescent="0.25">
      <c r="A4634" t="s">
        <v>69</v>
      </c>
      <c r="B4634" s="25">
        <v>45328</v>
      </c>
      <c r="C4634" t="s">
        <v>257</v>
      </c>
      <c r="D4634" t="s">
        <v>32</v>
      </c>
      <c r="E4634" t="s">
        <v>27</v>
      </c>
      <c r="G4634" s="30">
        <v>8.4</v>
      </c>
      <c r="H4634" t="s">
        <v>318</v>
      </c>
      <c r="J4634" t="s">
        <v>15</v>
      </c>
      <c r="K4634" t="s">
        <v>307</v>
      </c>
      <c r="L4634" s="26">
        <v>202460</v>
      </c>
      <c r="M4634">
        <v>15</v>
      </c>
    </row>
    <row r="4635" spans="1:13" x14ac:dyDescent="0.25">
      <c r="A4635" t="s">
        <v>57</v>
      </c>
      <c r="B4635" s="25">
        <v>45394</v>
      </c>
      <c r="C4635" t="s">
        <v>257</v>
      </c>
      <c r="D4635" t="s">
        <v>32</v>
      </c>
      <c r="E4635" t="s">
        <v>27</v>
      </c>
      <c r="F4635" t="s">
        <v>258</v>
      </c>
      <c r="G4635" s="30">
        <v>8.4</v>
      </c>
      <c r="H4635" t="s">
        <v>318</v>
      </c>
      <c r="J4635" t="s">
        <v>15</v>
      </c>
      <c r="K4635" t="s">
        <v>307</v>
      </c>
      <c r="L4635" s="26">
        <v>13557150</v>
      </c>
      <c r="M4635">
        <v>43</v>
      </c>
    </row>
    <row r="4636" spans="1:13" x14ac:dyDescent="0.25">
      <c r="A4636" t="s">
        <v>101</v>
      </c>
      <c r="B4636" s="25">
        <v>45079</v>
      </c>
      <c r="C4636" t="s">
        <v>257</v>
      </c>
      <c r="D4636" t="s">
        <v>32</v>
      </c>
      <c r="E4636" t="s">
        <v>27</v>
      </c>
      <c r="F4636" t="s">
        <v>258</v>
      </c>
      <c r="G4636" s="30">
        <v>8.4</v>
      </c>
      <c r="H4636" t="s">
        <v>318</v>
      </c>
      <c r="J4636" t="s">
        <v>15</v>
      </c>
      <c r="K4636" t="s">
        <v>307</v>
      </c>
      <c r="L4636" s="26">
        <v>29706.75</v>
      </c>
      <c r="M4636">
        <v>2</v>
      </c>
    </row>
    <row r="4637" spans="1:13" x14ac:dyDescent="0.25">
      <c r="A4637" t="s">
        <v>77</v>
      </c>
      <c r="B4637" s="25">
        <v>45267</v>
      </c>
      <c r="C4637" t="s">
        <v>257</v>
      </c>
      <c r="D4637" t="s">
        <v>32</v>
      </c>
      <c r="E4637" t="s">
        <v>27</v>
      </c>
      <c r="F4637" t="s">
        <v>258</v>
      </c>
      <c r="G4637" s="30">
        <v>8.4</v>
      </c>
      <c r="H4637" t="s">
        <v>318</v>
      </c>
      <c r="J4637" t="s">
        <v>15</v>
      </c>
      <c r="K4637" t="s">
        <v>307</v>
      </c>
      <c r="L4637" s="26">
        <v>638400</v>
      </c>
      <c r="M4637">
        <v>7</v>
      </c>
    </row>
    <row r="4638" spans="1:13" x14ac:dyDescent="0.25">
      <c r="A4638" t="s">
        <v>69</v>
      </c>
      <c r="B4638" s="25">
        <v>45328</v>
      </c>
      <c r="C4638" t="s">
        <v>257</v>
      </c>
      <c r="D4638" t="s">
        <v>32</v>
      </c>
      <c r="E4638" t="s">
        <v>27</v>
      </c>
      <c r="F4638" t="s">
        <v>258</v>
      </c>
      <c r="G4638" s="30">
        <v>8.4</v>
      </c>
      <c r="H4638" t="s">
        <v>318</v>
      </c>
      <c r="J4638" t="s">
        <v>15</v>
      </c>
      <c r="K4638" t="s">
        <v>307</v>
      </c>
      <c r="L4638" s="26">
        <v>2097475</v>
      </c>
      <c r="M4638">
        <v>22</v>
      </c>
    </row>
    <row r="4639" spans="1:13" x14ac:dyDescent="0.25">
      <c r="A4639" t="s">
        <v>169</v>
      </c>
      <c r="B4639" s="25">
        <v>45490</v>
      </c>
      <c r="C4639" t="s">
        <v>257</v>
      </c>
      <c r="D4639" t="s">
        <v>32</v>
      </c>
      <c r="E4639" t="s">
        <v>27</v>
      </c>
      <c r="F4639" t="s">
        <v>258</v>
      </c>
      <c r="G4639" s="30">
        <v>8.4</v>
      </c>
      <c r="H4639" t="s">
        <v>318</v>
      </c>
      <c r="J4639" t="s">
        <v>15</v>
      </c>
      <c r="K4639" t="s">
        <v>307</v>
      </c>
      <c r="L4639" s="26">
        <v>24750</v>
      </c>
      <c r="M4639">
        <v>1</v>
      </c>
    </row>
    <row r="4640" spans="1:13" x14ac:dyDescent="0.25">
      <c r="A4640" t="s">
        <v>54</v>
      </c>
      <c r="B4640" s="25">
        <v>45401</v>
      </c>
      <c r="C4640" t="s">
        <v>257</v>
      </c>
      <c r="D4640" t="s">
        <v>32</v>
      </c>
      <c r="E4640" t="s">
        <v>27</v>
      </c>
      <c r="G4640" s="30">
        <v>8.4</v>
      </c>
      <c r="H4640" t="s">
        <v>318</v>
      </c>
      <c r="J4640" t="s">
        <v>15</v>
      </c>
      <c r="K4640" t="s">
        <v>307</v>
      </c>
      <c r="L4640" s="26">
        <v>91575</v>
      </c>
      <c r="M4640">
        <v>16</v>
      </c>
    </row>
    <row r="4641" spans="1:13" x14ac:dyDescent="0.25">
      <c r="A4641" t="s">
        <v>211</v>
      </c>
      <c r="B4641" s="25">
        <v>45582</v>
      </c>
      <c r="C4641" t="s">
        <v>257</v>
      </c>
      <c r="D4641" t="s">
        <v>32</v>
      </c>
      <c r="E4641" t="s">
        <v>27</v>
      </c>
      <c r="F4641" t="s">
        <v>258</v>
      </c>
      <c r="G4641" s="30">
        <v>8.4</v>
      </c>
      <c r="H4641" t="s">
        <v>318</v>
      </c>
      <c r="J4641" t="s">
        <v>15</v>
      </c>
      <c r="K4641" t="s">
        <v>307</v>
      </c>
      <c r="L4641" s="26">
        <v>1976800</v>
      </c>
      <c r="M4641">
        <v>32</v>
      </c>
    </row>
    <row r="4642" spans="1:13" x14ac:dyDescent="0.25">
      <c r="A4642" t="s">
        <v>66</v>
      </c>
      <c r="B4642" s="25">
        <v>45335</v>
      </c>
      <c r="C4642" t="s">
        <v>257</v>
      </c>
      <c r="D4642" t="s">
        <v>32</v>
      </c>
      <c r="E4642" t="s">
        <v>27</v>
      </c>
      <c r="F4642" t="s">
        <v>258</v>
      </c>
      <c r="G4642" s="30">
        <v>8.4</v>
      </c>
      <c r="H4642" t="s">
        <v>318</v>
      </c>
      <c r="J4642" t="s">
        <v>15</v>
      </c>
      <c r="K4642" t="s">
        <v>307</v>
      </c>
      <c r="L4642" s="26">
        <v>2574000</v>
      </c>
      <c r="M4642">
        <v>78</v>
      </c>
    </row>
    <row r="4643" spans="1:13" x14ac:dyDescent="0.25">
      <c r="A4643" t="s">
        <v>172</v>
      </c>
      <c r="B4643" s="25">
        <v>45485</v>
      </c>
      <c r="C4643" t="s">
        <v>257</v>
      </c>
      <c r="D4643" t="s">
        <v>32</v>
      </c>
      <c r="E4643" t="s">
        <v>27</v>
      </c>
      <c r="G4643" s="30">
        <v>8.4</v>
      </c>
      <c r="H4643" t="s">
        <v>318</v>
      </c>
      <c r="J4643" t="s">
        <v>15</v>
      </c>
      <c r="K4643" t="s">
        <v>307</v>
      </c>
      <c r="L4643" s="26">
        <v>8000</v>
      </c>
      <c r="M4643">
        <v>5</v>
      </c>
    </row>
    <row r="4644" spans="1:13" x14ac:dyDescent="0.25">
      <c r="A4644" t="s">
        <v>50</v>
      </c>
      <c r="B4644" s="25">
        <v>45408</v>
      </c>
      <c r="C4644" t="s">
        <v>257</v>
      </c>
      <c r="D4644" t="s">
        <v>32</v>
      </c>
      <c r="E4644" t="s">
        <v>27</v>
      </c>
      <c r="G4644" s="30">
        <v>8.4</v>
      </c>
      <c r="H4644" t="s">
        <v>318</v>
      </c>
      <c r="J4644" t="s">
        <v>15</v>
      </c>
      <c r="K4644" t="s">
        <v>307</v>
      </c>
      <c r="L4644" s="26">
        <v>435000</v>
      </c>
      <c r="M4644">
        <v>79</v>
      </c>
    </row>
    <row r="4645" spans="1:13" x14ac:dyDescent="0.25">
      <c r="A4645" t="s">
        <v>50</v>
      </c>
      <c r="B4645" s="25">
        <v>45408</v>
      </c>
      <c r="C4645" t="s">
        <v>257</v>
      </c>
      <c r="D4645" t="s">
        <v>32</v>
      </c>
      <c r="E4645" t="s">
        <v>27</v>
      </c>
      <c r="F4645" t="s">
        <v>258</v>
      </c>
      <c r="G4645" s="30">
        <v>8.4</v>
      </c>
      <c r="H4645" t="s">
        <v>318</v>
      </c>
      <c r="J4645" t="s">
        <v>15</v>
      </c>
      <c r="K4645" t="s">
        <v>307</v>
      </c>
      <c r="L4645" s="26">
        <v>12562500</v>
      </c>
      <c r="M4645">
        <v>126</v>
      </c>
    </row>
    <row r="4646" spans="1:13" x14ac:dyDescent="0.25">
      <c r="A4646" t="s">
        <v>104</v>
      </c>
      <c r="B4646" s="25">
        <v>45041</v>
      </c>
      <c r="C4646" t="s">
        <v>257</v>
      </c>
      <c r="D4646" t="s">
        <v>32</v>
      </c>
      <c r="E4646" t="s">
        <v>27</v>
      </c>
      <c r="G4646" s="30">
        <v>8.4</v>
      </c>
      <c r="H4646" t="s">
        <v>318</v>
      </c>
      <c r="J4646" t="s">
        <v>15</v>
      </c>
      <c r="K4646" t="s">
        <v>307</v>
      </c>
      <c r="L4646" s="26">
        <v>9834</v>
      </c>
      <c r="M4646">
        <v>1</v>
      </c>
    </row>
    <row r="4647" spans="1:13" x14ac:dyDescent="0.25">
      <c r="A4647" t="s">
        <v>164</v>
      </c>
      <c r="B4647" s="25">
        <v>45478</v>
      </c>
      <c r="C4647" t="s">
        <v>257</v>
      </c>
      <c r="D4647" t="s">
        <v>32</v>
      </c>
      <c r="E4647" t="s">
        <v>27</v>
      </c>
      <c r="G4647" s="30">
        <v>8.4</v>
      </c>
      <c r="H4647" t="s">
        <v>318</v>
      </c>
      <c r="J4647" t="s">
        <v>15</v>
      </c>
      <c r="K4647" t="s">
        <v>307</v>
      </c>
      <c r="L4647" s="26">
        <v>204600</v>
      </c>
      <c r="M4647">
        <v>35</v>
      </c>
    </row>
    <row r="4648" spans="1:13" x14ac:dyDescent="0.25">
      <c r="A4648" t="s">
        <v>63</v>
      </c>
      <c r="B4648" s="25">
        <v>45344</v>
      </c>
      <c r="C4648" t="s">
        <v>257</v>
      </c>
      <c r="D4648" t="s">
        <v>32</v>
      </c>
      <c r="E4648" t="s">
        <v>27</v>
      </c>
      <c r="G4648" s="30">
        <v>8.4</v>
      </c>
      <c r="H4648" t="s">
        <v>318</v>
      </c>
      <c r="J4648" t="s">
        <v>15</v>
      </c>
      <c r="K4648" t="s">
        <v>307</v>
      </c>
      <c r="L4648" s="26">
        <v>38000</v>
      </c>
      <c r="M4648">
        <v>3</v>
      </c>
    </row>
    <row r="4649" spans="1:13" x14ac:dyDescent="0.25">
      <c r="A4649" t="s">
        <v>74</v>
      </c>
      <c r="B4649" s="25">
        <v>45275</v>
      </c>
      <c r="C4649" t="s">
        <v>257</v>
      </c>
      <c r="D4649" t="s">
        <v>32</v>
      </c>
      <c r="E4649" t="s">
        <v>27</v>
      </c>
      <c r="F4649" t="s">
        <v>258</v>
      </c>
      <c r="G4649" s="30">
        <v>8.4</v>
      </c>
      <c r="H4649" t="s">
        <v>318</v>
      </c>
      <c r="J4649" t="s">
        <v>15</v>
      </c>
      <c r="K4649" t="s">
        <v>307</v>
      </c>
      <c r="L4649" s="26">
        <v>6322700</v>
      </c>
      <c r="M4649">
        <v>47</v>
      </c>
    </row>
    <row r="4650" spans="1:13" x14ac:dyDescent="0.25">
      <c r="A4650" t="s">
        <v>211</v>
      </c>
      <c r="B4650" s="25">
        <v>45582</v>
      </c>
      <c r="C4650" t="s">
        <v>257</v>
      </c>
      <c r="D4650" t="s">
        <v>32</v>
      </c>
      <c r="E4650" t="s">
        <v>27</v>
      </c>
      <c r="G4650" s="30">
        <v>8.4</v>
      </c>
      <c r="H4650" t="s">
        <v>318</v>
      </c>
      <c r="J4650" t="s">
        <v>15</v>
      </c>
      <c r="K4650" t="s">
        <v>307</v>
      </c>
      <c r="L4650" s="26">
        <v>86100</v>
      </c>
      <c r="M4650">
        <v>21</v>
      </c>
    </row>
    <row r="4651" spans="1:13" x14ac:dyDescent="0.25">
      <c r="A4651" t="s">
        <v>164</v>
      </c>
      <c r="B4651" s="25">
        <v>45478</v>
      </c>
      <c r="C4651" t="s">
        <v>257</v>
      </c>
      <c r="D4651" t="s">
        <v>32</v>
      </c>
      <c r="E4651" t="s">
        <v>27</v>
      </c>
      <c r="F4651" t="s">
        <v>258</v>
      </c>
      <c r="G4651" s="30">
        <v>8.4</v>
      </c>
      <c r="H4651" t="s">
        <v>318</v>
      </c>
      <c r="J4651" t="s">
        <v>15</v>
      </c>
      <c r="K4651" t="s">
        <v>307</v>
      </c>
      <c r="L4651" s="26">
        <v>4351400</v>
      </c>
      <c r="M4651">
        <v>31</v>
      </c>
    </row>
    <row r="4652" spans="1:13" x14ac:dyDescent="0.25">
      <c r="A4652" t="s">
        <v>60</v>
      </c>
      <c r="B4652" s="25">
        <v>45380</v>
      </c>
      <c r="C4652" t="s">
        <v>257</v>
      </c>
      <c r="D4652" t="s">
        <v>32</v>
      </c>
      <c r="E4652" t="s">
        <v>27</v>
      </c>
      <c r="F4652" t="s">
        <v>258</v>
      </c>
      <c r="G4652" s="30">
        <v>8.4</v>
      </c>
      <c r="H4652" t="s">
        <v>318</v>
      </c>
      <c r="J4652" t="s">
        <v>15</v>
      </c>
      <c r="K4652" t="s">
        <v>307</v>
      </c>
      <c r="L4652" s="26">
        <v>11630500</v>
      </c>
      <c r="M4652">
        <v>80</v>
      </c>
    </row>
    <row r="4653" spans="1:13" x14ac:dyDescent="0.25">
      <c r="A4653" t="s">
        <v>30</v>
      </c>
      <c r="B4653" s="25">
        <v>45447</v>
      </c>
      <c r="C4653" t="s">
        <v>257</v>
      </c>
      <c r="D4653" t="s">
        <v>32</v>
      </c>
      <c r="E4653" t="s">
        <v>27</v>
      </c>
      <c r="F4653" t="s">
        <v>258</v>
      </c>
      <c r="G4653" s="30">
        <v>8.4</v>
      </c>
      <c r="H4653" t="s">
        <v>318</v>
      </c>
      <c r="J4653" t="s">
        <v>15</v>
      </c>
      <c r="K4653" t="s">
        <v>307</v>
      </c>
      <c r="L4653" s="26">
        <v>1869000</v>
      </c>
      <c r="M4653">
        <v>26</v>
      </c>
    </row>
    <row r="4654" spans="1:13" x14ac:dyDescent="0.25">
      <c r="A4654" t="s">
        <v>92</v>
      </c>
      <c r="B4654" s="25">
        <v>45198</v>
      </c>
      <c r="C4654" t="s">
        <v>257</v>
      </c>
      <c r="D4654" t="s">
        <v>32</v>
      </c>
      <c r="E4654" t="s">
        <v>27</v>
      </c>
      <c r="F4654" t="s">
        <v>258</v>
      </c>
      <c r="G4654" s="30">
        <v>8.4</v>
      </c>
      <c r="H4654" t="s">
        <v>318</v>
      </c>
      <c r="J4654" t="s">
        <v>15</v>
      </c>
      <c r="K4654" t="s">
        <v>307</v>
      </c>
      <c r="L4654" s="26">
        <v>4910130</v>
      </c>
      <c r="M4654">
        <v>5</v>
      </c>
    </row>
    <row r="4655" spans="1:13" x14ac:dyDescent="0.25">
      <c r="A4655" t="s">
        <v>83</v>
      </c>
      <c r="B4655" s="25">
        <v>45252</v>
      </c>
      <c r="C4655" t="s">
        <v>257</v>
      </c>
      <c r="D4655" t="s">
        <v>32</v>
      </c>
      <c r="E4655" t="s">
        <v>27</v>
      </c>
      <c r="G4655" s="30">
        <v>8.4</v>
      </c>
      <c r="H4655" t="s">
        <v>318</v>
      </c>
      <c r="J4655" t="s">
        <v>15</v>
      </c>
      <c r="K4655" t="s">
        <v>307</v>
      </c>
      <c r="L4655" s="26">
        <v>490050</v>
      </c>
      <c r="M4655">
        <v>14</v>
      </c>
    </row>
    <row r="4656" spans="1:13" x14ac:dyDescent="0.25">
      <c r="A4656" t="s">
        <v>54</v>
      </c>
      <c r="B4656" s="25">
        <v>45212</v>
      </c>
      <c r="C4656" t="s">
        <v>257</v>
      </c>
      <c r="D4656" t="s">
        <v>32</v>
      </c>
      <c r="E4656" t="s">
        <v>27</v>
      </c>
      <c r="F4656" t="s">
        <v>258</v>
      </c>
      <c r="G4656" s="30">
        <v>8.4</v>
      </c>
      <c r="H4656" t="s">
        <v>318</v>
      </c>
      <c r="J4656" t="s">
        <v>15</v>
      </c>
      <c r="K4656" t="s">
        <v>307</v>
      </c>
      <c r="L4656" s="26">
        <v>1571094</v>
      </c>
      <c r="M4656">
        <v>44</v>
      </c>
    </row>
    <row r="4657" spans="1:13" x14ac:dyDescent="0.25">
      <c r="A4657" t="s">
        <v>175</v>
      </c>
      <c r="B4657" s="25">
        <v>45503</v>
      </c>
      <c r="C4657" t="s">
        <v>257</v>
      </c>
      <c r="D4657" t="s">
        <v>32</v>
      </c>
      <c r="E4657" t="s">
        <v>27</v>
      </c>
      <c r="F4657" t="s">
        <v>258</v>
      </c>
      <c r="G4657" s="30">
        <v>8.4</v>
      </c>
      <c r="H4657" t="s">
        <v>318</v>
      </c>
      <c r="J4657" t="s">
        <v>15</v>
      </c>
      <c r="K4657" t="s">
        <v>307</v>
      </c>
      <c r="L4657" s="26">
        <v>97</v>
      </c>
      <c r="M4657">
        <v>1</v>
      </c>
    </row>
    <row r="4658" spans="1:13" x14ac:dyDescent="0.25">
      <c r="A4658" t="s">
        <v>205</v>
      </c>
      <c r="B4658" s="25">
        <v>45566</v>
      </c>
      <c r="C4658" t="s">
        <v>257</v>
      </c>
      <c r="D4658" t="s">
        <v>32</v>
      </c>
      <c r="E4658" t="s">
        <v>27</v>
      </c>
      <c r="G4658" s="30">
        <v>8.4</v>
      </c>
      <c r="H4658" t="s">
        <v>318</v>
      </c>
      <c r="J4658" t="s">
        <v>15</v>
      </c>
      <c r="K4658" t="s">
        <v>307</v>
      </c>
      <c r="L4658" s="26">
        <v>19665</v>
      </c>
      <c r="M4658">
        <v>8</v>
      </c>
    </row>
    <row r="4659" spans="1:13" x14ac:dyDescent="0.25">
      <c r="A4659" t="s">
        <v>72</v>
      </c>
      <c r="B4659" s="25">
        <v>45288</v>
      </c>
      <c r="C4659" t="s">
        <v>257</v>
      </c>
      <c r="D4659" t="s">
        <v>32</v>
      </c>
      <c r="E4659" t="s">
        <v>27</v>
      </c>
      <c r="G4659" s="30">
        <v>8.4</v>
      </c>
      <c r="H4659" t="s">
        <v>318</v>
      </c>
      <c r="J4659" t="s">
        <v>15</v>
      </c>
      <c r="K4659" t="s">
        <v>307</v>
      </c>
      <c r="L4659" s="26">
        <v>40000</v>
      </c>
      <c r="M4659">
        <v>2</v>
      </c>
    </row>
    <row r="4660" spans="1:13" x14ac:dyDescent="0.25">
      <c r="A4660" t="s">
        <v>83</v>
      </c>
      <c r="B4660" s="25">
        <v>45468</v>
      </c>
      <c r="C4660" t="s">
        <v>257</v>
      </c>
      <c r="D4660" t="s">
        <v>32</v>
      </c>
      <c r="E4660" t="s">
        <v>27</v>
      </c>
      <c r="F4660" t="s">
        <v>258</v>
      </c>
      <c r="G4660" s="30">
        <v>8.4</v>
      </c>
      <c r="H4660" t="s">
        <v>318</v>
      </c>
      <c r="J4660" t="s">
        <v>15</v>
      </c>
      <c r="K4660" t="s">
        <v>307</v>
      </c>
      <c r="L4660" s="26">
        <v>5120010</v>
      </c>
      <c r="M4660">
        <v>15</v>
      </c>
    </row>
    <row r="4661" spans="1:13" x14ac:dyDescent="0.25">
      <c r="A4661" t="s">
        <v>80</v>
      </c>
      <c r="B4661" s="25">
        <v>45260</v>
      </c>
      <c r="C4661" t="s">
        <v>257</v>
      </c>
      <c r="D4661" t="s">
        <v>32</v>
      </c>
      <c r="E4661" t="s">
        <v>27</v>
      </c>
      <c r="F4661" t="s">
        <v>258</v>
      </c>
      <c r="G4661" s="30">
        <v>8.4</v>
      </c>
      <c r="H4661" t="s">
        <v>318</v>
      </c>
      <c r="J4661" t="s">
        <v>15</v>
      </c>
      <c r="K4661" t="s">
        <v>307</v>
      </c>
      <c r="L4661" s="26">
        <v>813600</v>
      </c>
      <c r="M4661">
        <v>3</v>
      </c>
    </row>
    <row r="4662" spans="1:13" x14ac:dyDescent="0.25">
      <c r="A4662" t="s">
        <v>54</v>
      </c>
      <c r="B4662" s="25">
        <v>45401</v>
      </c>
      <c r="C4662" t="s">
        <v>257</v>
      </c>
      <c r="D4662" t="s">
        <v>32</v>
      </c>
      <c r="E4662" t="s">
        <v>27</v>
      </c>
      <c r="F4662" t="s">
        <v>258</v>
      </c>
      <c r="G4662" s="30">
        <v>8.4</v>
      </c>
      <c r="H4662" t="s">
        <v>318</v>
      </c>
      <c r="J4662" t="s">
        <v>15</v>
      </c>
      <c r="K4662" t="s">
        <v>307</v>
      </c>
      <c r="L4662" s="26">
        <v>11248740</v>
      </c>
      <c r="M4662">
        <v>48</v>
      </c>
    </row>
    <row r="4663" spans="1:13" x14ac:dyDescent="0.25">
      <c r="A4663" t="s">
        <v>104</v>
      </c>
      <c r="B4663" s="25">
        <v>45041</v>
      </c>
      <c r="C4663" t="s">
        <v>257</v>
      </c>
      <c r="D4663" t="s">
        <v>32</v>
      </c>
      <c r="E4663" t="s">
        <v>27</v>
      </c>
      <c r="F4663" t="s">
        <v>258</v>
      </c>
      <c r="G4663" s="30">
        <v>8.4</v>
      </c>
      <c r="H4663" t="s">
        <v>318</v>
      </c>
      <c r="J4663" t="s">
        <v>15</v>
      </c>
      <c r="K4663" t="s">
        <v>307</v>
      </c>
      <c r="L4663" s="26">
        <v>797090.4</v>
      </c>
      <c r="M4663">
        <v>10</v>
      </c>
    </row>
    <row r="4664" spans="1:13" x14ac:dyDescent="0.25">
      <c r="A4664" t="s">
        <v>63</v>
      </c>
      <c r="B4664" s="25">
        <v>45344</v>
      </c>
      <c r="C4664" t="s">
        <v>257</v>
      </c>
      <c r="D4664" t="s">
        <v>32</v>
      </c>
      <c r="E4664" t="s">
        <v>27</v>
      </c>
      <c r="F4664" t="s">
        <v>258</v>
      </c>
      <c r="G4664" s="30">
        <v>8.4</v>
      </c>
      <c r="H4664" t="s">
        <v>318</v>
      </c>
      <c r="J4664" t="s">
        <v>15</v>
      </c>
      <c r="K4664" t="s">
        <v>307</v>
      </c>
      <c r="L4664" s="26">
        <v>1788850</v>
      </c>
      <c r="M4664">
        <v>9</v>
      </c>
    </row>
    <row r="4665" spans="1:13" x14ac:dyDescent="0.25">
      <c r="A4665" t="s">
        <v>54</v>
      </c>
      <c r="B4665" s="25">
        <v>45212</v>
      </c>
      <c r="C4665" t="s">
        <v>257</v>
      </c>
      <c r="D4665" t="s">
        <v>32</v>
      </c>
      <c r="E4665" t="s">
        <v>27</v>
      </c>
      <c r="G4665" s="30">
        <v>8.4</v>
      </c>
      <c r="H4665" t="s">
        <v>318</v>
      </c>
      <c r="J4665" t="s">
        <v>15</v>
      </c>
      <c r="K4665" t="s">
        <v>307</v>
      </c>
      <c r="L4665" s="26">
        <v>316017</v>
      </c>
      <c r="M4665">
        <v>32</v>
      </c>
    </row>
    <row r="4666" spans="1:13" x14ac:dyDescent="0.25">
      <c r="A4666" t="s">
        <v>83</v>
      </c>
      <c r="B4666" s="25">
        <v>45252</v>
      </c>
      <c r="C4666" t="s">
        <v>257</v>
      </c>
      <c r="D4666" t="s">
        <v>32</v>
      </c>
      <c r="E4666" t="s">
        <v>27</v>
      </c>
      <c r="F4666" t="s">
        <v>258</v>
      </c>
      <c r="G4666" s="30">
        <v>8.4</v>
      </c>
      <c r="H4666" t="s">
        <v>318</v>
      </c>
      <c r="J4666" t="s">
        <v>15</v>
      </c>
      <c r="K4666" t="s">
        <v>307</v>
      </c>
      <c r="L4666" s="26">
        <v>10012200</v>
      </c>
      <c r="M4666">
        <v>36</v>
      </c>
    </row>
    <row r="4667" spans="1:13" x14ac:dyDescent="0.25">
      <c r="A4667" t="s">
        <v>66</v>
      </c>
      <c r="B4667" s="25">
        <v>45335</v>
      </c>
      <c r="C4667" t="s">
        <v>257</v>
      </c>
      <c r="D4667" t="s">
        <v>32</v>
      </c>
      <c r="E4667" t="s">
        <v>27</v>
      </c>
      <c r="G4667" s="30">
        <v>8.4</v>
      </c>
      <c r="H4667" t="s">
        <v>318</v>
      </c>
      <c r="J4667" t="s">
        <v>15</v>
      </c>
      <c r="K4667" t="s">
        <v>307</v>
      </c>
      <c r="L4667" s="26">
        <v>342000</v>
      </c>
      <c r="M4667">
        <v>37</v>
      </c>
    </row>
    <row r="4668" spans="1:13" x14ac:dyDescent="0.25">
      <c r="A4668" t="s">
        <v>164</v>
      </c>
      <c r="B4668" s="25">
        <v>45478</v>
      </c>
      <c r="C4668" t="s">
        <v>257</v>
      </c>
      <c r="D4668" t="s">
        <v>32</v>
      </c>
      <c r="E4668" t="s">
        <v>27</v>
      </c>
      <c r="F4668" t="s">
        <v>258</v>
      </c>
      <c r="G4668" s="30">
        <v>8.5</v>
      </c>
      <c r="H4668" t="s">
        <v>318</v>
      </c>
      <c r="I4668">
        <v>8.5</v>
      </c>
      <c r="J4668" t="s">
        <v>228</v>
      </c>
      <c r="K4668" t="s">
        <v>314</v>
      </c>
      <c r="L4668" s="26">
        <v>1726000</v>
      </c>
      <c r="M4668">
        <v>1</v>
      </c>
    </row>
    <row r="4669" spans="1:13" x14ac:dyDescent="0.25">
      <c r="A4669" t="s">
        <v>77</v>
      </c>
      <c r="B4669" s="25">
        <v>45267</v>
      </c>
      <c r="C4669" t="s">
        <v>257</v>
      </c>
      <c r="D4669" t="s">
        <v>32</v>
      </c>
      <c r="E4669" t="s">
        <v>27</v>
      </c>
      <c r="F4669" t="s">
        <v>258</v>
      </c>
      <c r="G4669" s="30">
        <v>8.5</v>
      </c>
      <c r="H4669" t="s">
        <v>318</v>
      </c>
      <c r="J4669" t="s">
        <v>15</v>
      </c>
      <c r="K4669" t="s">
        <v>307</v>
      </c>
      <c r="L4669" s="26">
        <v>37800</v>
      </c>
      <c r="M4669">
        <v>1</v>
      </c>
    </row>
    <row r="4670" spans="1:13" x14ac:dyDescent="0.25">
      <c r="A4670" t="s">
        <v>30</v>
      </c>
      <c r="B4670" s="25">
        <v>45447</v>
      </c>
      <c r="C4670" t="s">
        <v>257</v>
      </c>
      <c r="D4670" t="s">
        <v>32</v>
      </c>
      <c r="E4670" t="s">
        <v>27</v>
      </c>
      <c r="F4670" t="s">
        <v>258</v>
      </c>
      <c r="G4670" s="30">
        <v>8.5</v>
      </c>
      <c r="H4670" t="s">
        <v>318</v>
      </c>
      <c r="J4670" t="s">
        <v>15</v>
      </c>
      <c r="K4670" t="s">
        <v>307</v>
      </c>
      <c r="L4670" s="26">
        <v>24748800</v>
      </c>
      <c r="M4670">
        <v>29</v>
      </c>
    </row>
    <row r="4671" spans="1:13" x14ac:dyDescent="0.25">
      <c r="A4671" t="s">
        <v>211</v>
      </c>
      <c r="B4671" s="25">
        <v>45582</v>
      </c>
      <c r="C4671" t="s">
        <v>257</v>
      </c>
      <c r="D4671" t="s">
        <v>32</v>
      </c>
      <c r="E4671" t="s">
        <v>27</v>
      </c>
      <c r="F4671" t="s">
        <v>258</v>
      </c>
      <c r="G4671" s="30">
        <v>8.5</v>
      </c>
      <c r="H4671" t="s">
        <v>318</v>
      </c>
      <c r="J4671" t="s">
        <v>15</v>
      </c>
      <c r="K4671" t="s">
        <v>307</v>
      </c>
      <c r="L4671" s="26">
        <v>6809950</v>
      </c>
      <c r="M4671">
        <v>29</v>
      </c>
    </row>
    <row r="4672" spans="1:13" x14ac:dyDescent="0.25">
      <c r="A4672" t="s">
        <v>63</v>
      </c>
      <c r="B4672" s="25">
        <v>45344</v>
      </c>
      <c r="C4672" t="s">
        <v>257</v>
      </c>
      <c r="D4672" t="s">
        <v>32</v>
      </c>
      <c r="E4672" t="s">
        <v>27</v>
      </c>
      <c r="F4672" t="s">
        <v>258</v>
      </c>
      <c r="G4672" s="30">
        <v>8.5</v>
      </c>
      <c r="H4672" t="s">
        <v>318</v>
      </c>
      <c r="J4672" t="s">
        <v>15</v>
      </c>
      <c r="K4672" t="s">
        <v>307</v>
      </c>
      <c r="L4672" s="26">
        <v>1699550</v>
      </c>
      <c r="M4672">
        <v>9</v>
      </c>
    </row>
    <row r="4673" spans="1:13" x14ac:dyDescent="0.25">
      <c r="A4673" t="s">
        <v>205</v>
      </c>
      <c r="B4673" s="25">
        <v>45566</v>
      </c>
      <c r="C4673" t="s">
        <v>257</v>
      </c>
      <c r="D4673" t="s">
        <v>32</v>
      </c>
      <c r="E4673" t="s">
        <v>27</v>
      </c>
      <c r="G4673" s="30">
        <v>8.5</v>
      </c>
      <c r="H4673" t="s">
        <v>318</v>
      </c>
      <c r="J4673" t="s">
        <v>15</v>
      </c>
      <c r="K4673" t="s">
        <v>307</v>
      </c>
      <c r="L4673" s="26">
        <v>137275</v>
      </c>
      <c r="M4673">
        <v>13</v>
      </c>
    </row>
    <row r="4674" spans="1:13" x14ac:dyDescent="0.25">
      <c r="A4674" t="s">
        <v>101</v>
      </c>
      <c r="B4674" s="25">
        <v>45079</v>
      </c>
      <c r="C4674" t="s">
        <v>257</v>
      </c>
      <c r="D4674" t="s">
        <v>32</v>
      </c>
      <c r="E4674" t="s">
        <v>27</v>
      </c>
      <c r="F4674" t="s">
        <v>258</v>
      </c>
      <c r="G4674" s="30">
        <v>8.5</v>
      </c>
      <c r="H4674" t="s">
        <v>318</v>
      </c>
      <c r="J4674" t="s">
        <v>15</v>
      </c>
      <c r="K4674" t="s">
        <v>307</v>
      </c>
      <c r="L4674" s="26">
        <v>34809.75</v>
      </c>
      <c r="M4674">
        <v>2</v>
      </c>
    </row>
    <row r="4675" spans="1:13" x14ac:dyDescent="0.25">
      <c r="A4675" t="s">
        <v>175</v>
      </c>
      <c r="B4675" s="25">
        <v>45503</v>
      </c>
      <c r="C4675" t="s">
        <v>257</v>
      </c>
      <c r="D4675" t="s">
        <v>32</v>
      </c>
      <c r="E4675" t="s">
        <v>27</v>
      </c>
      <c r="F4675" t="s">
        <v>258</v>
      </c>
      <c r="G4675" s="30">
        <v>8.5</v>
      </c>
      <c r="H4675" t="s">
        <v>318</v>
      </c>
      <c r="J4675" t="s">
        <v>15</v>
      </c>
      <c r="K4675" t="s">
        <v>307</v>
      </c>
      <c r="L4675" s="26">
        <v>970</v>
      </c>
      <c r="M4675">
        <v>1</v>
      </c>
    </row>
    <row r="4676" spans="1:13" x14ac:dyDescent="0.25">
      <c r="A4676" t="s">
        <v>54</v>
      </c>
      <c r="B4676" s="25">
        <v>45401</v>
      </c>
      <c r="C4676" t="s">
        <v>257</v>
      </c>
      <c r="D4676" t="s">
        <v>32</v>
      </c>
      <c r="E4676" t="s">
        <v>27</v>
      </c>
      <c r="F4676" t="s">
        <v>258</v>
      </c>
      <c r="G4676" s="30">
        <v>8.5</v>
      </c>
      <c r="H4676" t="s">
        <v>318</v>
      </c>
      <c r="J4676" t="s">
        <v>15</v>
      </c>
      <c r="K4676" t="s">
        <v>307</v>
      </c>
      <c r="L4676" s="26">
        <v>6516255</v>
      </c>
      <c r="M4676">
        <v>34</v>
      </c>
    </row>
    <row r="4677" spans="1:13" x14ac:dyDescent="0.25">
      <c r="A4677" t="s">
        <v>83</v>
      </c>
      <c r="B4677" s="25">
        <v>45252</v>
      </c>
      <c r="C4677" t="s">
        <v>257</v>
      </c>
      <c r="D4677" t="s">
        <v>32</v>
      </c>
      <c r="E4677" t="s">
        <v>27</v>
      </c>
      <c r="G4677" s="30">
        <v>8.5</v>
      </c>
      <c r="H4677" t="s">
        <v>318</v>
      </c>
      <c r="J4677" t="s">
        <v>15</v>
      </c>
      <c r="K4677" t="s">
        <v>307</v>
      </c>
      <c r="L4677" s="26">
        <v>829400</v>
      </c>
      <c r="M4677">
        <v>25</v>
      </c>
    </row>
    <row r="4678" spans="1:13" x14ac:dyDescent="0.25">
      <c r="A4678" t="s">
        <v>164</v>
      </c>
      <c r="B4678" s="25">
        <v>45478</v>
      </c>
      <c r="C4678" t="s">
        <v>257</v>
      </c>
      <c r="D4678" t="s">
        <v>32</v>
      </c>
      <c r="E4678" t="s">
        <v>27</v>
      </c>
      <c r="F4678" t="s">
        <v>258</v>
      </c>
      <c r="G4678" s="30">
        <v>8.5</v>
      </c>
      <c r="H4678" t="s">
        <v>318</v>
      </c>
      <c r="J4678" t="s">
        <v>15</v>
      </c>
      <c r="K4678" t="s">
        <v>307</v>
      </c>
      <c r="L4678" s="26">
        <v>4945200</v>
      </c>
      <c r="M4678">
        <v>26</v>
      </c>
    </row>
    <row r="4679" spans="1:13" x14ac:dyDescent="0.25">
      <c r="A4679" t="s">
        <v>211</v>
      </c>
      <c r="B4679" s="25">
        <v>45582</v>
      </c>
      <c r="C4679" t="s">
        <v>257</v>
      </c>
      <c r="D4679" t="s">
        <v>32</v>
      </c>
      <c r="E4679" t="s">
        <v>27</v>
      </c>
      <c r="G4679" s="30">
        <v>8.5</v>
      </c>
      <c r="H4679" t="s">
        <v>318</v>
      </c>
      <c r="J4679" t="s">
        <v>15</v>
      </c>
      <c r="K4679" t="s">
        <v>307</v>
      </c>
      <c r="L4679" s="26">
        <v>101850</v>
      </c>
      <c r="M4679">
        <v>22</v>
      </c>
    </row>
    <row r="4680" spans="1:13" x14ac:dyDescent="0.25">
      <c r="A4680" t="s">
        <v>72</v>
      </c>
      <c r="B4680" s="25">
        <v>45288</v>
      </c>
      <c r="C4680" t="s">
        <v>257</v>
      </c>
      <c r="D4680" t="s">
        <v>32</v>
      </c>
      <c r="E4680" t="s">
        <v>27</v>
      </c>
      <c r="G4680" s="30">
        <v>8.5</v>
      </c>
      <c r="H4680" t="s">
        <v>318</v>
      </c>
      <c r="J4680" t="s">
        <v>15</v>
      </c>
      <c r="K4680" t="s">
        <v>307</v>
      </c>
      <c r="L4680" s="26">
        <v>6250</v>
      </c>
      <c r="M4680">
        <v>1</v>
      </c>
    </row>
    <row r="4681" spans="1:13" x14ac:dyDescent="0.25">
      <c r="A4681" t="s">
        <v>83</v>
      </c>
      <c r="B4681" s="25">
        <v>45468</v>
      </c>
      <c r="C4681" t="s">
        <v>257</v>
      </c>
      <c r="D4681" t="s">
        <v>32</v>
      </c>
      <c r="E4681" t="s">
        <v>27</v>
      </c>
      <c r="G4681" s="30">
        <v>8.5</v>
      </c>
      <c r="H4681" t="s">
        <v>318</v>
      </c>
      <c r="J4681" t="s">
        <v>15</v>
      </c>
      <c r="K4681" t="s">
        <v>307</v>
      </c>
      <c r="L4681" s="26">
        <v>113400</v>
      </c>
      <c r="M4681">
        <v>9</v>
      </c>
    </row>
    <row r="4682" spans="1:13" x14ac:dyDescent="0.25">
      <c r="A4682" t="s">
        <v>83</v>
      </c>
      <c r="B4682" s="25">
        <v>45252</v>
      </c>
      <c r="C4682" t="s">
        <v>257</v>
      </c>
      <c r="D4682" t="s">
        <v>32</v>
      </c>
      <c r="E4682" t="s">
        <v>27</v>
      </c>
      <c r="F4682" t="s">
        <v>258</v>
      </c>
      <c r="G4682" s="30">
        <v>8.5</v>
      </c>
      <c r="H4682" t="s">
        <v>318</v>
      </c>
      <c r="J4682" t="s">
        <v>15</v>
      </c>
      <c r="K4682" t="s">
        <v>307</v>
      </c>
      <c r="L4682" s="26">
        <v>3245550</v>
      </c>
      <c r="M4682">
        <v>35</v>
      </c>
    </row>
    <row r="4683" spans="1:13" x14ac:dyDescent="0.25">
      <c r="A4683" t="s">
        <v>80</v>
      </c>
      <c r="B4683" s="25">
        <v>45260</v>
      </c>
      <c r="C4683" t="s">
        <v>257</v>
      </c>
      <c r="D4683" t="s">
        <v>32</v>
      </c>
      <c r="E4683" t="s">
        <v>27</v>
      </c>
      <c r="F4683" t="s">
        <v>258</v>
      </c>
      <c r="G4683" s="30">
        <v>8.5</v>
      </c>
      <c r="H4683" t="s">
        <v>318</v>
      </c>
      <c r="J4683" t="s">
        <v>15</v>
      </c>
      <c r="K4683" t="s">
        <v>307</v>
      </c>
      <c r="L4683" s="26">
        <v>7928100</v>
      </c>
      <c r="M4683">
        <v>11</v>
      </c>
    </row>
    <row r="4684" spans="1:13" x14ac:dyDescent="0.25">
      <c r="A4684" t="s">
        <v>209</v>
      </c>
      <c r="B4684" s="25">
        <v>45572</v>
      </c>
      <c r="C4684" t="s">
        <v>257</v>
      </c>
      <c r="D4684" t="s">
        <v>32</v>
      </c>
      <c r="E4684" t="s">
        <v>27</v>
      </c>
      <c r="G4684" s="30">
        <v>8.5</v>
      </c>
      <c r="H4684" t="s">
        <v>318</v>
      </c>
      <c r="J4684" t="s">
        <v>15</v>
      </c>
      <c r="K4684" t="s">
        <v>307</v>
      </c>
      <c r="L4684" s="26">
        <v>14000</v>
      </c>
      <c r="M4684">
        <v>4</v>
      </c>
    </row>
    <row r="4685" spans="1:13" x14ac:dyDescent="0.25">
      <c r="A4685" t="s">
        <v>80</v>
      </c>
      <c r="B4685" s="25">
        <v>45260</v>
      </c>
      <c r="C4685" t="s">
        <v>257</v>
      </c>
      <c r="D4685" t="s">
        <v>32</v>
      </c>
      <c r="E4685" t="s">
        <v>27</v>
      </c>
      <c r="G4685" s="30">
        <v>8.5</v>
      </c>
      <c r="H4685" t="s">
        <v>318</v>
      </c>
      <c r="J4685" t="s">
        <v>15</v>
      </c>
      <c r="K4685" t="s">
        <v>307</v>
      </c>
      <c r="L4685" s="26">
        <v>740700</v>
      </c>
      <c r="M4685">
        <v>3</v>
      </c>
    </row>
    <row r="4686" spans="1:13" x14ac:dyDescent="0.25">
      <c r="A4686" t="s">
        <v>50</v>
      </c>
      <c r="B4686" s="25">
        <v>45408</v>
      </c>
      <c r="C4686" t="s">
        <v>257</v>
      </c>
      <c r="D4686" t="s">
        <v>32</v>
      </c>
      <c r="E4686" t="s">
        <v>27</v>
      </c>
      <c r="G4686" s="30">
        <v>8.5</v>
      </c>
      <c r="H4686" t="s">
        <v>318</v>
      </c>
      <c r="J4686" t="s">
        <v>15</v>
      </c>
      <c r="K4686" t="s">
        <v>307</v>
      </c>
      <c r="L4686" s="26">
        <v>492500</v>
      </c>
      <c r="M4686">
        <v>57</v>
      </c>
    </row>
    <row r="4687" spans="1:13" x14ac:dyDescent="0.25">
      <c r="A4687" t="s">
        <v>50</v>
      </c>
      <c r="B4687" s="25">
        <v>45408</v>
      </c>
      <c r="C4687" t="s">
        <v>257</v>
      </c>
      <c r="D4687" t="s">
        <v>32</v>
      </c>
      <c r="E4687" t="s">
        <v>27</v>
      </c>
      <c r="F4687" t="s">
        <v>258</v>
      </c>
      <c r="G4687" s="30">
        <v>8.5</v>
      </c>
      <c r="H4687" t="s">
        <v>318</v>
      </c>
      <c r="J4687" t="s">
        <v>15</v>
      </c>
      <c r="K4687" t="s">
        <v>307</v>
      </c>
      <c r="L4687" s="26">
        <v>8167500</v>
      </c>
      <c r="M4687">
        <v>94</v>
      </c>
    </row>
    <row r="4688" spans="1:13" x14ac:dyDescent="0.25">
      <c r="A4688" t="s">
        <v>54</v>
      </c>
      <c r="B4688" s="25">
        <v>45212</v>
      </c>
      <c r="C4688" t="s">
        <v>257</v>
      </c>
      <c r="D4688" t="s">
        <v>32</v>
      </c>
      <c r="E4688" t="s">
        <v>27</v>
      </c>
      <c r="G4688" s="30">
        <v>8.5</v>
      </c>
      <c r="H4688" t="s">
        <v>318</v>
      </c>
      <c r="J4688" t="s">
        <v>15</v>
      </c>
      <c r="K4688" t="s">
        <v>307</v>
      </c>
      <c r="L4688" s="26">
        <v>166833</v>
      </c>
      <c r="M4688">
        <v>35</v>
      </c>
    </row>
    <row r="4689" spans="1:13" x14ac:dyDescent="0.25">
      <c r="A4689" t="s">
        <v>89</v>
      </c>
      <c r="B4689" s="25">
        <v>45232</v>
      </c>
      <c r="C4689" t="s">
        <v>257</v>
      </c>
      <c r="D4689" t="s">
        <v>32</v>
      </c>
      <c r="E4689" t="s">
        <v>27</v>
      </c>
      <c r="F4689" t="s">
        <v>258</v>
      </c>
      <c r="G4689" s="30">
        <v>8.5</v>
      </c>
      <c r="H4689" t="s">
        <v>318</v>
      </c>
      <c r="J4689" t="s">
        <v>15</v>
      </c>
      <c r="K4689" t="s">
        <v>307</v>
      </c>
      <c r="L4689" s="26">
        <v>4037175</v>
      </c>
      <c r="M4689">
        <v>17</v>
      </c>
    </row>
    <row r="4690" spans="1:13" x14ac:dyDescent="0.25">
      <c r="A4690" t="s">
        <v>164</v>
      </c>
      <c r="B4690" s="25">
        <v>45478</v>
      </c>
      <c r="C4690" t="s">
        <v>257</v>
      </c>
      <c r="D4690" t="s">
        <v>32</v>
      </c>
      <c r="E4690" t="s">
        <v>27</v>
      </c>
      <c r="G4690" s="30">
        <v>8.5</v>
      </c>
      <c r="H4690" t="s">
        <v>318</v>
      </c>
      <c r="J4690" t="s">
        <v>15</v>
      </c>
      <c r="K4690" t="s">
        <v>307</v>
      </c>
      <c r="L4690" s="26">
        <v>430200</v>
      </c>
      <c r="M4690">
        <v>31</v>
      </c>
    </row>
    <row r="4691" spans="1:13" x14ac:dyDescent="0.25">
      <c r="A4691" t="s">
        <v>60</v>
      </c>
      <c r="B4691" s="25">
        <v>45380</v>
      </c>
      <c r="C4691" t="s">
        <v>257</v>
      </c>
      <c r="D4691" t="s">
        <v>32</v>
      </c>
      <c r="E4691" t="s">
        <v>27</v>
      </c>
      <c r="F4691" t="s">
        <v>258</v>
      </c>
      <c r="G4691" s="30">
        <v>8.5</v>
      </c>
      <c r="H4691" t="s">
        <v>318</v>
      </c>
      <c r="J4691" t="s">
        <v>15</v>
      </c>
      <c r="K4691" t="s">
        <v>307</v>
      </c>
      <c r="L4691" s="26">
        <v>7358750</v>
      </c>
      <c r="M4691">
        <v>81</v>
      </c>
    </row>
    <row r="4692" spans="1:13" x14ac:dyDescent="0.25">
      <c r="A4692" t="s">
        <v>92</v>
      </c>
      <c r="B4692" s="25">
        <v>45198</v>
      </c>
      <c r="C4692" t="s">
        <v>257</v>
      </c>
      <c r="D4692" t="s">
        <v>32</v>
      </c>
      <c r="E4692" t="s">
        <v>27</v>
      </c>
      <c r="F4692" t="s">
        <v>258</v>
      </c>
      <c r="G4692" s="30">
        <v>8.5</v>
      </c>
      <c r="H4692" t="s">
        <v>318</v>
      </c>
      <c r="J4692" t="s">
        <v>15</v>
      </c>
      <c r="K4692" t="s">
        <v>307</v>
      </c>
      <c r="L4692" s="26">
        <v>4226022</v>
      </c>
      <c r="M4692">
        <v>12</v>
      </c>
    </row>
    <row r="4693" spans="1:13" x14ac:dyDescent="0.25">
      <c r="A4693" t="s">
        <v>86</v>
      </c>
      <c r="B4693" s="25">
        <v>45251</v>
      </c>
      <c r="C4693" t="s">
        <v>257</v>
      </c>
      <c r="D4693" t="s">
        <v>32</v>
      </c>
      <c r="E4693" t="s">
        <v>27</v>
      </c>
      <c r="G4693" s="30">
        <v>8.5</v>
      </c>
      <c r="H4693" t="s">
        <v>318</v>
      </c>
      <c r="J4693" t="s">
        <v>15</v>
      </c>
      <c r="K4693" t="s">
        <v>307</v>
      </c>
      <c r="L4693" s="26">
        <v>119250</v>
      </c>
      <c r="M4693">
        <v>6</v>
      </c>
    </row>
    <row r="4694" spans="1:13" x14ac:dyDescent="0.25">
      <c r="A4694" t="s">
        <v>172</v>
      </c>
      <c r="B4694" s="25">
        <v>45485</v>
      </c>
      <c r="C4694" t="s">
        <v>257</v>
      </c>
      <c r="D4694" t="s">
        <v>32</v>
      </c>
      <c r="E4694" t="s">
        <v>27</v>
      </c>
      <c r="G4694" s="30">
        <v>8.5</v>
      </c>
      <c r="H4694" t="s">
        <v>318</v>
      </c>
      <c r="J4694" t="s">
        <v>15</v>
      </c>
      <c r="K4694" t="s">
        <v>307</v>
      </c>
      <c r="L4694" s="26">
        <v>43600</v>
      </c>
      <c r="M4694">
        <v>8</v>
      </c>
    </row>
    <row r="4695" spans="1:13" x14ac:dyDescent="0.25">
      <c r="A4695" t="s">
        <v>74</v>
      </c>
      <c r="B4695" s="25">
        <v>45275</v>
      </c>
      <c r="C4695" t="s">
        <v>257</v>
      </c>
      <c r="D4695" t="s">
        <v>32</v>
      </c>
      <c r="E4695" t="s">
        <v>27</v>
      </c>
      <c r="G4695" s="30">
        <v>8.5</v>
      </c>
      <c r="H4695" t="s">
        <v>318</v>
      </c>
      <c r="J4695" t="s">
        <v>15</v>
      </c>
      <c r="K4695" t="s">
        <v>307</v>
      </c>
      <c r="L4695" s="26">
        <v>477250</v>
      </c>
      <c r="M4695">
        <v>21</v>
      </c>
    </row>
    <row r="4696" spans="1:13" x14ac:dyDescent="0.25">
      <c r="A4696" t="s">
        <v>172</v>
      </c>
      <c r="B4696" s="25">
        <v>45485</v>
      </c>
      <c r="C4696" t="s">
        <v>257</v>
      </c>
      <c r="D4696" t="s">
        <v>32</v>
      </c>
      <c r="E4696" t="s">
        <v>27</v>
      </c>
      <c r="F4696" t="s">
        <v>258</v>
      </c>
      <c r="G4696" s="30">
        <v>8.5</v>
      </c>
      <c r="H4696" t="s">
        <v>318</v>
      </c>
      <c r="J4696" t="s">
        <v>15</v>
      </c>
      <c r="K4696" t="s">
        <v>307</v>
      </c>
      <c r="L4696" s="26">
        <v>945200</v>
      </c>
      <c r="M4696">
        <v>9</v>
      </c>
    </row>
    <row r="4697" spans="1:13" x14ac:dyDescent="0.25">
      <c r="A4697" t="s">
        <v>92</v>
      </c>
      <c r="B4697" s="25">
        <v>45198</v>
      </c>
      <c r="C4697" t="s">
        <v>257</v>
      </c>
      <c r="D4697" t="s">
        <v>32</v>
      </c>
      <c r="E4697" t="s">
        <v>27</v>
      </c>
      <c r="G4697" s="30">
        <v>8.5</v>
      </c>
      <c r="H4697" t="s">
        <v>318</v>
      </c>
      <c r="J4697" t="s">
        <v>15</v>
      </c>
      <c r="K4697" t="s">
        <v>307</v>
      </c>
      <c r="L4697" s="26">
        <v>35308.800000000003</v>
      </c>
      <c r="M4697">
        <v>4</v>
      </c>
    </row>
    <row r="4698" spans="1:13" x14ac:dyDescent="0.25">
      <c r="A4698" t="s">
        <v>30</v>
      </c>
      <c r="B4698" s="25">
        <v>45447</v>
      </c>
      <c r="C4698" t="s">
        <v>257</v>
      </c>
      <c r="D4698" t="s">
        <v>32</v>
      </c>
      <c r="E4698" t="s">
        <v>27</v>
      </c>
      <c r="G4698" s="30">
        <v>8.5</v>
      </c>
      <c r="H4698" t="s">
        <v>318</v>
      </c>
      <c r="J4698" t="s">
        <v>15</v>
      </c>
      <c r="K4698" t="s">
        <v>307</v>
      </c>
      <c r="L4698" s="26">
        <v>29700</v>
      </c>
      <c r="M4698">
        <v>7</v>
      </c>
    </row>
    <row r="4699" spans="1:13" x14ac:dyDescent="0.25">
      <c r="A4699" t="s">
        <v>89</v>
      </c>
      <c r="B4699" s="25">
        <v>45232</v>
      </c>
      <c r="C4699" t="s">
        <v>257</v>
      </c>
      <c r="D4699" t="s">
        <v>32</v>
      </c>
      <c r="E4699" t="s">
        <v>27</v>
      </c>
      <c r="G4699" s="30">
        <v>8.5</v>
      </c>
      <c r="H4699" t="s">
        <v>318</v>
      </c>
      <c r="J4699" t="s">
        <v>15</v>
      </c>
      <c r="K4699" t="s">
        <v>307</v>
      </c>
      <c r="L4699" s="26">
        <v>319950</v>
      </c>
      <c r="M4699">
        <v>14</v>
      </c>
    </row>
    <row r="4700" spans="1:13" x14ac:dyDescent="0.25">
      <c r="A4700" t="s">
        <v>72</v>
      </c>
      <c r="B4700" s="25">
        <v>45288</v>
      </c>
      <c r="C4700" t="s">
        <v>257</v>
      </c>
      <c r="D4700" t="s">
        <v>32</v>
      </c>
      <c r="E4700" t="s">
        <v>27</v>
      </c>
      <c r="F4700" t="s">
        <v>258</v>
      </c>
      <c r="G4700" s="30">
        <v>8.5</v>
      </c>
      <c r="H4700" t="s">
        <v>318</v>
      </c>
      <c r="J4700" t="s">
        <v>15</v>
      </c>
      <c r="K4700" t="s">
        <v>307</v>
      </c>
      <c r="L4700" s="26">
        <v>5000</v>
      </c>
      <c r="M4700">
        <v>1</v>
      </c>
    </row>
    <row r="4701" spans="1:13" x14ac:dyDescent="0.25">
      <c r="A4701" t="s">
        <v>104</v>
      </c>
      <c r="B4701" s="25">
        <v>45041</v>
      </c>
      <c r="C4701" t="s">
        <v>257</v>
      </c>
      <c r="D4701" t="s">
        <v>32</v>
      </c>
      <c r="E4701" t="s">
        <v>27</v>
      </c>
      <c r="G4701" s="30">
        <v>8.5</v>
      </c>
      <c r="H4701" t="s">
        <v>318</v>
      </c>
      <c r="J4701" t="s">
        <v>15</v>
      </c>
      <c r="K4701" t="s">
        <v>307</v>
      </c>
      <c r="L4701" s="26">
        <v>30396</v>
      </c>
      <c r="M4701">
        <v>1</v>
      </c>
    </row>
    <row r="4702" spans="1:13" x14ac:dyDescent="0.25">
      <c r="A4702" t="s">
        <v>69</v>
      </c>
      <c r="B4702" s="25">
        <v>45328</v>
      </c>
      <c r="C4702" t="s">
        <v>257</v>
      </c>
      <c r="D4702" t="s">
        <v>32</v>
      </c>
      <c r="E4702" t="s">
        <v>27</v>
      </c>
      <c r="G4702" s="30">
        <v>8.5</v>
      </c>
      <c r="H4702" t="s">
        <v>318</v>
      </c>
      <c r="J4702" t="s">
        <v>15</v>
      </c>
      <c r="K4702" t="s">
        <v>307</v>
      </c>
      <c r="L4702" s="26">
        <v>120840</v>
      </c>
      <c r="M4702">
        <v>12</v>
      </c>
    </row>
    <row r="4703" spans="1:13" x14ac:dyDescent="0.25">
      <c r="A4703" t="s">
        <v>86</v>
      </c>
      <c r="B4703" s="25">
        <v>45251</v>
      </c>
      <c r="C4703" t="s">
        <v>257</v>
      </c>
      <c r="D4703" t="s">
        <v>32</v>
      </c>
      <c r="E4703" t="s">
        <v>27</v>
      </c>
      <c r="F4703" t="s">
        <v>258</v>
      </c>
      <c r="G4703" s="30">
        <v>8.5</v>
      </c>
      <c r="H4703" t="s">
        <v>318</v>
      </c>
      <c r="J4703" t="s">
        <v>15</v>
      </c>
      <c r="K4703" t="s">
        <v>307</v>
      </c>
      <c r="L4703" s="26">
        <v>453000</v>
      </c>
      <c r="M4703">
        <v>5</v>
      </c>
    </row>
    <row r="4704" spans="1:13" x14ac:dyDescent="0.25">
      <c r="A4704" t="s">
        <v>66</v>
      </c>
      <c r="B4704" s="25">
        <v>45335</v>
      </c>
      <c r="C4704" t="s">
        <v>257</v>
      </c>
      <c r="D4704" t="s">
        <v>32</v>
      </c>
      <c r="E4704" t="s">
        <v>27</v>
      </c>
      <c r="F4704" t="s">
        <v>258</v>
      </c>
      <c r="G4704" s="30">
        <v>8.5</v>
      </c>
      <c r="H4704" t="s">
        <v>318</v>
      </c>
      <c r="J4704" t="s">
        <v>15</v>
      </c>
      <c r="K4704" t="s">
        <v>307</v>
      </c>
      <c r="L4704" s="26">
        <v>2646000</v>
      </c>
      <c r="M4704">
        <v>85</v>
      </c>
    </row>
    <row r="4705" spans="1:13" x14ac:dyDescent="0.25">
      <c r="A4705" t="s">
        <v>60</v>
      </c>
      <c r="B4705" s="25">
        <v>45380</v>
      </c>
      <c r="C4705" t="s">
        <v>257</v>
      </c>
      <c r="D4705" t="s">
        <v>32</v>
      </c>
      <c r="E4705" t="s">
        <v>27</v>
      </c>
      <c r="G4705" s="30">
        <v>8.5</v>
      </c>
      <c r="H4705" t="s">
        <v>318</v>
      </c>
      <c r="J4705" t="s">
        <v>15</v>
      </c>
      <c r="K4705" t="s">
        <v>307</v>
      </c>
      <c r="L4705" s="26">
        <v>269500</v>
      </c>
      <c r="M4705">
        <v>30</v>
      </c>
    </row>
    <row r="4706" spans="1:13" x14ac:dyDescent="0.25">
      <c r="A4706" t="s">
        <v>77</v>
      </c>
      <c r="B4706" s="25">
        <v>45267</v>
      </c>
      <c r="C4706" t="s">
        <v>257</v>
      </c>
      <c r="D4706" t="s">
        <v>32</v>
      </c>
      <c r="E4706" t="s">
        <v>27</v>
      </c>
      <c r="G4706" s="30">
        <v>8.5</v>
      </c>
      <c r="H4706" t="s">
        <v>318</v>
      </c>
      <c r="J4706" t="s">
        <v>15</v>
      </c>
      <c r="K4706" t="s">
        <v>307</v>
      </c>
      <c r="L4706" s="26">
        <v>15400</v>
      </c>
      <c r="M4706">
        <v>1</v>
      </c>
    </row>
    <row r="4707" spans="1:13" x14ac:dyDescent="0.25">
      <c r="A4707" t="s">
        <v>104</v>
      </c>
      <c r="B4707" s="25">
        <v>45041</v>
      </c>
      <c r="C4707" t="s">
        <v>257</v>
      </c>
      <c r="D4707" t="s">
        <v>32</v>
      </c>
      <c r="E4707" t="s">
        <v>27</v>
      </c>
      <c r="F4707" t="s">
        <v>258</v>
      </c>
      <c r="G4707" s="30">
        <v>8.5</v>
      </c>
      <c r="H4707" t="s">
        <v>318</v>
      </c>
      <c r="J4707" t="s">
        <v>15</v>
      </c>
      <c r="K4707" t="s">
        <v>307</v>
      </c>
      <c r="L4707" s="26">
        <v>310575.59999999998</v>
      </c>
      <c r="M4707">
        <v>5</v>
      </c>
    </row>
    <row r="4708" spans="1:13" x14ac:dyDescent="0.25">
      <c r="A4708" t="s">
        <v>101</v>
      </c>
      <c r="B4708" s="25">
        <v>45079</v>
      </c>
      <c r="C4708" t="s">
        <v>257</v>
      </c>
      <c r="D4708" t="s">
        <v>32</v>
      </c>
      <c r="E4708" t="s">
        <v>27</v>
      </c>
      <c r="G4708" s="30">
        <v>8.5</v>
      </c>
      <c r="H4708" t="s">
        <v>318</v>
      </c>
      <c r="J4708" t="s">
        <v>15</v>
      </c>
      <c r="K4708" t="s">
        <v>307</v>
      </c>
      <c r="L4708" s="26">
        <v>99873</v>
      </c>
      <c r="M4708">
        <v>1</v>
      </c>
    </row>
    <row r="4709" spans="1:13" x14ac:dyDescent="0.25">
      <c r="A4709" t="s">
        <v>83</v>
      </c>
      <c r="B4709" s="25">
        <v>45468</v>
      </c>
      <c r="C4709" t="s">
        <v>257</v>
      </c>
      <c r="D4709" t="s">
        <v>32</v>
      </c>
      <c r="E4709" t="s">
        <v>27</v>
      </c>
      <c r="F4709" t="s">
        <v>258</v>
      </c>
      <c r="G4709" s="30">
        <v>8.5</v>
      </c>
      <c r="H4709" t="s">
        <v>318</v>
      </c>
      <c r="J4709" t="s">
        <v>15</v>
      </c>
      <c r="K4709" t="s">
        <v>307</v>
      </c>
      <c r="L4709" s="26">
        <v>8940780</v>
      </c>
      <c r="M4709">
        <v>14</v>
      </c>
    </row>
    <row r="4710" spans="1:13" x14ac:dyDescent="0.25">
      <c r="A4710" t="s">
        <v>69</v>
      </c>
      <c r="B4710" s="25">
        <v>45328</v>
      </c>
      <c r="C4710" t="s">
        <v>257</v>
      </c>
      <c r="D4710" t="s">
        <v>32</v>
      </c>
      <c r="E4710" t="s">
        <v>27</v>
      </c>
      <c r="F4710" t="s">
        <v>258</v>
      </c>
      <c r="G4710" s="30">
        <v>8.5</v>
      </c>
      <c r="H4710" t="s">
        <v>318</v>
      </c>
      <c r="J4710" t="s">
        <v>15</v>
      </c>
      <c r="K4710" t="s">
        <v>307</v>
      </c>
      <c r="L4710" s="26">
        <v>1537795</v>
      </c>
      <c r="M4710">
        <v>17</v>
      </c>
    </row>
    <row r="4711" spans="1:13" x14ac:dyDescent="0.25">
      <c r="A4711" t="s">
        <v>54</v>
      </c>
      <c r="B4711" s="25">
        <v>45212</v>
      </c>
      <c r="C4711" t="s">
        <v>257</v>
      </c>
      <c r="D4711" t="s">
        <v>32</v>
      </c>
      <c r="E4711" t="s">
        <v>27</v>
      </c>
      <c r="F4711" t="s">
        <v>258</v>
      </c>
      <c r="G4711" s="30">
        <v>8.5</v>
      </c>
      <c r="H4711" t="s">
        <v>318</v>
      </c>
      <c r="J4711" t="s">
        <v>15</v>
      </c>
      <c r="K4711" t="s">
        <v>307</v>
      </c>
      <c r="L4711" s="26">
        <v>3516480</v>
      </c>
      <c r="M4711">
        <v>55</v>
      </c>
    </row>
    <row r="4712" spans="1:13" x14ac:dyDescent="0.25">
      <c r="A4712" t="s">
        <v>57</v>
      </c>
      <c r="B4712" s="25">
        <v>45394</v>
      </c>
      <c r="C4712" t="s">
        <v>257</v>
      </c>
      <c r="D4712" t="s">
        <v>32</v>
      </c>
      <c r="E4712" t="s">
        <v>27</v>
      </c>
      <c r="F4712" t="s">
        <v>258</v>
      </c>
      <c r="G4712" s="30">
        <v>8.5</v>
      </c>
      <c r="H4712" t="s">
        <v>318</v>
      </c>
      <c r="J4712" t="s">
        <v>15</v>
      </c>
      <c r="K4712" t="s">
        <v>307</v>
      </c>
      <c r="L4712" s="26">
        <v>3398100</v>
      </c>
      <c r="M4712">
        <v>31</v>
      </c>
    </row>
    <row r="4713" spans="1:13" x14ac:dyDescent="0.25">
      <c r="A4713" t="s">
        <v>57</v>
      </c>
      <c r="B4713" s="25">
        <v>45394</v>
      </c>
      <c r="C4713" t="s">
        <v>257</v>
      </c>
      <c r="D4713" t="s">
        <v>32</v>
      </c>
      <c r="E4713" t="s">
        <v>27</v>
      </c>
      <c r="G4713" s="30">
        <v>8.5</v>
      </c>
      <c r="H4713" t="s">
        <v>318</v>
      </c>
      <c r="J4713" t="s">
        <v>15</v>
      </c>
      <c r="K4713" t="s">
        <v>307</v>
      </c>
      <c r="L4713" s="26">
        <v>662700</v>
      </c>
      <c r="M4713">
        <v>13</v>
      </c>
    </row>
    <row r="4714" spans="1:13" x14ac:dyDescent="0.25">
      <c r="A4714" t="s">
        <v>66</v>
      </c>
      <c r="B4714" s="25">
        <v>45335</v>
      </c>
      <c r="C4714" t="s">
        <v>257</v>
      </c>
      <c r="D4714" t="s">
        <v>32</v>
      </c>
      <c r="E4714" t="s">
        <v>27</v>
      </c>
      <c r="G4714" s="30">
        <v>8.5</v>
      </c>
      <c r="H4714" t="s">
        <v>318</v>
      </c>
      <c r="J4714" t="s">
        <v>15</v>
      </c>
      <c r="K4714" t="s">
        <v>307</v>
      </c>
      <c r="L4714" s="26">
        <v>400500</v>
      </c>
      <c r="M4714">
        <v>47</v>
      </c>
    </row>
    <row r="4715" spans="1:13" x14ac:dyDescent="0.25">
      <c r="A4715" t="s">
        <v>54</v>
      </c>
      <c r="B4715" s="25">
        <v>45401</v>
      </c>
      <c r="C4715" t="s">
        <v>257</v>
      </c>
      <c r="D4715" t="s">
        <v>32</v>
      </c>
      <c r="E4715" t="s">
        <v>27</v>
      </c>
      <c r="G4715" s="30">
        <v>8.5</v>
      </c>
      <c r="H4715" t="s">
        <v>318</v>
      </c>
      <c r="J4715" t="s">
        <v>15</v>
      </c>
      <c r="K4715" t="s">
        <v>307</v>
      </c>
      <c r="L4715" s="26">
        <v>180930</v>
      </c>
      <c r="M4715">
        <v>12</v>
      </c>
    </row>
    <row r="4716" spans="1:13" x14ac:dyDescent="0.25">
      <c r="A4716" t="s">
        <v>74</v>
      </c>
      <c r="B4716" s="25">
        <v>45275</v>
      </c>
      <c r="C4716" t="s">
        <v>257</v>
      </c>
      <c r="D4716" t="s">
        <v>32</v>
      </c>
      <c r="E4716" t="s">
        <v>27</v>
      </c>
      <c r="F4716" t="s">
        <v>258</v>
      </c>
      <c r="G4716" s="30">
        <v>8.5</v>
      </c>
      <c r="H4716" t="s">
        <v>318</v>
      </c>
      <c r="J4716" t="s">
        <v>15</v>
      </c>
      <c r="K4716" t="s">
        <v>307</v>
      </c>
      <c r="L4716" s="26">
        <v>3720250</v>
      </c>
      <c r="M4716">
        <v>36</v>
      </c>
    </row>
    <row r="4717" spans="1:13" x14ac:dyDescent="0.25">
      <c r="A4717" t="s">
        <v>209</v>
      </c>
      <c r="B4717" s="25">
        <v>45572</v>
      </c>
      <c r="C4717" t="s">
        <v>257</v>
      </c>
      <c r="D4717" t="s">
        <v>32</v>
      </c>
      <c r="E4717" t="s">
        <v>27</v>
      </c>
      <c r="F4717" t="s">
        <v>258</v>
      </c>
      <c r="G4717" s="30">
        <v>8.5</v>
      </c>
      <c r="H4717" t="s">
        <v>318</v>
      </c>
      <c r="J4717" t="s">
        <v>15</v>
      </c>
      <c r="K4717" t="s">
        <v>307</v>
      </c>
      <c r="L4717" s="26">
        <v>603000</v>
      </c>
      <c r="M4717">
        <v>4</v>
      </c>
    </row>
    <row r="4718" spans="1:13" x14ac:dyDescent="0.25">
      <c r="A4718" t="s">
        <v>63</v>
      </c>
      <c r="B4718" s="25">
        <v>45344</v>
      </c>
      <c r="C4718" t="s">
        <v>257</v>
      </c>
      <c r="D4718" t="s">
        <v>32</v>
      </c>
      <c r="E4718" t="s">
        <v>27</v>
      </c>
      <c r="G4718" s="30">
        <v>8.5</v>
      </c>
      <c r="H4718" t="s">
        <v>318</v>
      </c>
      <c r="J4718" t="s">
        <v>15</v>
      </c>
      <c r="K4718" t="s">
        <v>307</v>
      </c>
      <c r="L4718" s="26">
        <v>594700</v>
      </c>
      <c r="M4718">
        <v>7</v>
      </c>
    </row>
    <row r="4719" spans="1:13" x14ac:dyDescent="0.25">
      <c r="A4719" t="s">
        <v>205</v>
      </c>
      <c r="B4719" s="25">
        <v>45566</v>
      </c>
      <c r="C4719" t="s">
        <v>257</v>
      </c>
      <c r="D4719" t="s">
        <v>32</v>
      </c>
      <c r="E4719" t="s">
        <v>27</v>
      </c>
      <c r="F4719" t="s">
        <v>258</v>
      </c>
      <c r="G4719" s="30">
        <v>8.5</v>
      </c>
      <c r="H4719" t="s">
        <v>318</v>
      </c>
      <c r="J4719" t="s">
        <v>15</v>
      </c>
      <c r="K4719" t="s">
        <v>307</v>
      </c>
      <c r="L4719" s="26">
        <v>750785</v>
      </c>
      <c r="M4719">
        <v>29</v>
      </c>
    </row>
    <row r="4720" spans="1:13" x14ac:dyDescent="0.25">
      <c r="A4720" t="s">
        <v>164</v>
      </c>
      <c r="B4720" s="25">
        <v>45478</v>
      </c>
      <c r="C4720" t="s">
        <v>257</v>
      </c>
      <c r="D4720" t="s">
        <v>32</v>
      </c>
      <c r="E4720" t="s">
        <v>27</v>
      </c>
      <c r="F4720" t="s">
        <v>258</v>
      </c>
      <c r="G4720" s="30">
        <v>8.6</v>
      </c>
      <c r="H4720" t="s">
        <v>318</v>
      </c>
      <c r="I4720">
        <v>8.6</v>
      </c>
      <c r="J4720" t="s">
        <v>228</v>
      </c>
      <c r="K4720" t="s">
        <v>314</v>
      </c>
      <c r="L4720" s="26">
        <v>7657000</v>
      </c>
      <c r="M4720">
        <v>1</v>
      </c>
    </row>
    <row r="4721" spans="1:13" x14ac:dyDescent="0.25">
      <c r="A4721" t="s">
        <v>172</v>
      </c>
      <c r="B4721" s="25">
        <v>45485</v>
      </c>
      <c r="C4721" t="s">
        <v>257</v>
      </c>
      <c r="D4721" t="s">
        <v>32</v>
      </c>
      <c r="E4721" t="s">
        <v>27</v>
      </c>
      <c r="F4721" t="s">
        <v>258</v>
      </c>
      <c r="G4721" s="30">
        <v>8.6</v>
      </c>
      <c r="H4721" t="s">
        <v>318</v>
      </c>
      <c r="I4721">
        <v>8.6</v>
      </c>
      <c r="J4721" t="s">
        <v>228</v>
      </c>
      <c r="K4721" t="s">
        <v>314</v>
      </c>
      <c r="L4721" s="26">
        <v>1266400</v>
      </c>
      <c r="M4721">
        <v>1</v>
      </c>
    </row>
    <row r="4722" spans="1:13" x14ac:dyDescent="0.25">
      <c r="A4722" t="s">
        <v>172</v>
      </c>
      <c r="B4722" s="25">
        <v>45485</v>
      </c>
      <c r="C4722" t="s">
        <v>257</v>
      </c>
      <c r="D4722" t="s">
        <v>32</v>
      </c>
      <c r="E4722" t="s">
        <v>27</v>
      </c>
      <c r="F4722" t="s">
        <v>258</v>
      </c>
      <c r="G4722" s="30">
        <v>8.6</v>
      </c>
      <c r="H4722" t="s">
        <v>318</v>
      </c>
      <c r="J4722" t="s">
        <v>15</v>
      </c>
      <c r="K4722" t="s">
        <v>307</v>
      </c>
      <c r="L4722" s="26">
        <v>468000</v>
      </c>
      <c r="M4722">
        <v>9</v>
      </c>
    </row>
    <row r="4723" spans="1:13" x14ac:dyDescent="0.25">
      <c r="A4723" t="s">
        <v>63</v>
      </c>
      <c r="B4723" s="25">
        <v>45344</v>
      </c>
      <c r="C4723" t="s">
        <v>257</v>
      </c>
      <c r="D4723" t="s">
        <v>32</v>
      </c>
      <c r="E4723" t="s">
        <v>27</v>
      </c>
      <c r="G4723" s="30">
        <v>8.6</v>
      </c>
      <c r="H4723" t="s">
        <v>318</v>
      </c>
      <c r="J4723" t="s">
        <v>15</v>
      </c>
      <c r="K4723" t="s">
        <v>307</v>
      </c>
      <c r="L4723" s="26">
        <v>9500</v>
      </c>
      <c r="M4723">
        <v>1</v>
      </c>
    </row>
    <row r="4724" spans="1:13" x14ac:dyDescent="0.25">
      <c r="A4724" t="s">
        <v>86</v>
      </c>
      <c r="B4724" s="25">
        <v>45251</v>
      </c>
      <c r="C4724" t="s">
        <v>257</v>
      </c>
      <c r="D4724" t="s">
        <v>32</v>
      </c>
      <c r="E4724" t="s">
        <v>27</v>
      </c>
      <c r="G4724" s="30">
        <v>8.6</v>
      </c>
      <c r="H4724" t="s">
        <v>318</v>
      </c>
      <c r="J4724" t="s">
        <v>15</v>
      </c>
      <c r="K4724" t="s">
        <v>307</v>
      </c>
      <c r="L4724" s="26">
        <v>30500</v>
      </c>
      <c r="M4724">
        <v>3</v>
      </c>
    </row>
    <row r="4725" spans="1:13" x14ac:dyDescent="0.25">
      <c r="A4725" t="s">
        <v>175</v>
      </c>
      <c r="B4725" s="25">
        <v>45503</v>
      </c>
      <c r="C4725" t="s">
        <v>257</v>
      </c>
      <c r="D4725" t="s">
        <v>32</v>
      </c>
      <c r="E4725" t="s">
        <v>27</v>
      </c>
      <c r="F4725" t="s">
        <v>258</v>
      </c>
      <c r="G4725" s="30">
        <v>8.6</v>
      </c>
      <c r="H4725" t="s">
        <v>318</v>
      </c>
      <c r="J4725" t="s">
        <v>15</v>
      </c>
      <c r="K4725" t="s">
        <v>307</v>
      </c>
      <c r="L4725" s="26">
        <v>194000</v>
      </c>
      <c r="M4725">
        <v>1</v>
      </c>
    </row>
    <row r="4726" spans="1:13" x14ac:dyDescent="0.25">
      <c r="A4726" t="s">
        <v>77</v>
      </c>
      <c r="B4726" s="25">
        <v>45267</v>
      </c>
      <c r="C4726" t="s">
        <v>257</v>
      </c>
      <c r="D4726" t="s">
        <v>32</v>
      </c>
      <c r="E4726" t="s">
        <v>27</v>
      </c>
      <c r="F4726" t="s">
        <v>258</v>
      </c>
      <c r="G4726" s="30">
        <v>8.6</v>
      </c>
      <c r="H4726" t="s">
        <v>318</v>
      </c>
      <c r="J4726" t="s">
        <v>15</v>
      </c>
      <c r="K4726" t="s">
        <v>307</v>
      </c>
      <c r="L4726" s="26">
        <v>15400</v>
      </c>
      <c r="M4726">
        <v>1</v>
      </c>
    </row>
    <row r="4727" spans="1:13" x14ac:dyDescent="0.25">
      <c r="A4727" t="s">
        <v>66</v>
      </c>
      <c r="B4727" s="25">
        <v>45335</v>
      </c>
      <c r="C4727" t="s">
        <v>257</v>
      </c>
      <c r="D4727" t="s">
        <v>32</v>
      </c>
      <c r="E4727" t="s">
        <v>27</v>
      </c>
      <c r="G4727" s="30">
        <v>8.6</v>
      </c>
      <c r="H4727" t="s">
        <v>318</v>
      </c>
      <c r="J4727" t="s">
        <v>15</v>
      </c>
      <c r="K4727" t="s">
        <v>307</v>
      </c>
      <c r="L4727" s="26">
        <v>319500</v>
      </c>
      <c r="M4727">
        <v>30</v>
      </c>
    </row>
    <row r="4728" spans="1:13" x14ac:dyDescent="0.25">
      <c r="A4728" t="s">
        <v>80</v>
      </c>
      <c r="B4728" s="25">
        <v>45260</v>
      </c>
      <c r="C4728" t="s">
        <v>257</v>
      </c>
      <c r="D4728" t="s">
        <v>32</v>
      </c>
      <c r="E4728" t="s">
        <v>27</v>
      </c>
      <c r="F4728" t="s">
        <v>258</v>
      </c>
      <c r="G4728" s="30">
        <v>8.6</v>
      </c>
      <c r="H4728" t="s">
        <v>318</v>
      </c>
      <c r="J4728" t="s">
        <v>15</v>
      </c>
      <c r="K4728" t="s">
        <v>307</v>
      </c>
      <c r="L4728" s="26">
        <v>2814300</v>
      </c>
      <c r="M4728">
        <v>8</v>
      </c>
    </row>
    <row r="4729" spans="1:13" x14ac:dyDescent="0.25">
      <c r="A4729" t="s">
        <v>54</v>
      </c>
      <c r="B4729" s="25">
        <v>45212</v>
      </c>
      <c r="C4729" t="s">
        <v>257</v>
      </c>
      <c r="D4729" t="s">
        <v>32</v>
      </c>
      <c r="E4729" t="s">
        <v>27</v>
      </c>
      <c r="G4729" s="30">
        <v>8.6</v>
      </c>
      <c r="H4729" t="s">
        <v>318</v>
      </c>
      <c r="J4729" t="s">
        <v>15</v>
      </c>
      <c r="K4729" t="s">
        <v>307</v>
      </c>
      <c r="L4729" s="26">
        <v>132201</v>
      </c>
      <c r="M4729">
        <v>39</v>
      </c>
    </row>
    <row r="4730" spans="1:13" x14ac:dyDescent="0.25">
      <c r="A4730" t="s">
        <v>69</v>
      </c>
      <c r="B4730" s="25">
        <v>45328</v>
      </c>
      <c r="C4730" t="s">
        <v>257</v>
      </c>
      <c r="D4730" t="s">
        <v>32</v>
      </c>
      <c r="E4730" t="s">
        <v>27</v>
      </c>
      <c r="G4730" s="30">
        <v>8.6</v>
      </c>
      <c r="H4730" t="s">
        <v>318</v>
      </c>
      <c r="J4730" t="s">
        <v>15</v>
      </c>
      <c r="K4730" t="s">
        <v>307</v>
      </c>
      <c r="L4730" s="26">
        <v>29415</v>
      </c>
      <c r="M4730">
        <v>7</v>
      </c>
    </row>
    <row r="4731" spans="1:13" x14ac:dyDescent="0.25">
      <c r="A4731" t="s">
        <v>92</v>
      </c>
      <c r="B4731" s="25">
        <v>45198</v>
      </c>
      <c r="C4731" t="s">
        <v>257</v>
      </c>
      <c r="D4731" t="s">
        <v>32</v>
      </c>
      <c r="E4731" t="s">
        <v>27</v>
      </c>
      <c r="F4731" t="s">
        <v>258</v>
      </c>
      <c r="G4731" s="30">
        <v>8.6</v>
      </c>
      <c r="H4731" t="s">
        <v>318</v>
      </c>
      <c r="J4731" t="s">
        <v>15</v>
      </c>
      <c r="K4731" t="s">
        <v>307</v>
      </c>
      <c r="L4731" s="26">
        <v>36390132</v>
      </c>
      <c r="M4731">
        <v>28</v>
      </c>
    </row>
    <row r="4732" spans="1:13" x14ac:dyDescent="0.25">
      <c r="A4732" t="s">
        <v>89</v>
      </c>
      <c r="B4732" s="25">
        <v>45232</v>
      </c>
      <c r="C4732" t="s">
        <v>257</v>
      </c>
      <c r="D4732" t="s">
        <v>32</v>
      </c>
      <c r="E4732" t="s">
        <v>27</v>
      </c>
      <c r="G4732" s="30">
        <v>8.6</v>
      </c>
      <c r="H4732" t="s">
        <v>318</v>
      </c>
      <c r="J4732" t="s">
        <v>15</v>
      </c>
      <c r="K4732" t="s">
        <v>307</v>
      </c>
      <c r="L4732" s="26">
        <v>112725</v>
      </c>
      <c r="M4732">
        <v>12</v>
      </c>
    </row>
    <row r="4733" spans="1:13" x14ac:dyDescent="0.25">
      <c r="A4733" t="s">
        <v>205</v>
      </c>
      <c r="B4733" s="25">
        <v>45566</v>
      </c>
      <c r="C4733" t="s">
        <v>257</v>
      </c>
      <c r="D4733" t="s">
        <v>32</v>
      </c>
      <c r="E4733" t="s">
        <v>27</v>
      </c>
      <c r="G4733" s="30">
        <v>8.6</v>
      </c>
      <c r="H4733" t="s">
        <v>318</v>
      </c>
      <c r="J4733" t="s">
        <v>15</v>
      </c>
      <c r="K4733" t="s">
        <v>307</v>
      </c>
      <c r="L4733" s="26">
        <v>84550</v>
      </c>
      <c r="M4733">
        <v>10</v>
      </c>
    </row>
    <row r="4734" spans="1:13" x14ac:dyDescent="0.25">
      <c r="A4734" t="s">
        <v>209</v>
      </c>
      <c r="B4734" s="25">
        <v>45572</v>
      </c>
      <c r="C4734" t="s">
        <v>257</v>
      </c>
      <c r="D4734" t="s">
        <v>32</v>
      </c>
      <c r="E4734" t="s">
        <v>27</v>
      </c>
      <c r="F4734" t="s">
        <v>258</v>
      </c>
      <c r="G4734" s="30">
        <v>8.6</v>
      </c>
      <c r="H4734" t="s">
        <v>318</v>
      </c>
      <c r="J4734" t="s">
        <v>15</v>
      </c>
      <c r="K4734" t="s">
        <v>307</v>
      </c>
      <c r="L4734" s="26">
        <v>610000</v>
      </c>
      <c r="M4734">
        <v>2</v>
      </c>
    </row>
    <row r="4735" spans="1:13" x14ac:dyDescent="0.25">
      <c r="A4735" t="s">
        <v>66</v>
      </c>
      <c r="B4735" s="25">
        <v>45335</v>
      </c>
      <c r="C4735" t="s">
        <v>257</v>
      </c>
      <c r="D4735" t="s">
        <v>32</v>
      </c>
      <c r="E4735" t="s">
        <v>27</v>
      </c>
      <c r="F4735" t="s">
        <v>258</v>
      </c>
      <c r="G4735" s="30">
        <v>8.6</v>
      </c>
      <c r="H4735" t="s">
        <v>318</v>
      </c>
      <c r="J4735" t="s">
        <v>15</v>
      </c>
      <c r="K4735" t="s">
        <v>307</v>
      </c>
      <c r="L4735" s="26">
        <v>1984500</v>
      </c>
      <c r="M4735">
        <v>67</v>
      </c>
    </row>
    <row r="4736" spans="1:13" x14ac:dyDescent="0.25">
      <c r="A4736" t="s">
        <v>30</v>
      </c>
      <c r="B4736" s="25">
        <v>45447</v>
      </c>
      <c r="C4736" t="s">
        <v>257</v>
      </c>
      <c r="D4736" t="s">
        <v>32</v>
      </c>
      <c r="E4736" t="s">
        <v>27</v>
      </c>
      <c r="G4736" s="30">
        <v>8.6</v>
      </c>
      <c r="H4736" t="s">
        <v>318</v>
      </c>
      <c r="J4736" t="s">
        <v>15</v>
      </c>
      <c r="K4736" t="s">
        <v>307</v>
      </c>
      <c r="L4736" s="26">
        <v>19800</v>
      </c>
      <c r="M4736">
        <v>8</v>
      </c>
    </row>
    <row r="4737" spans="1:13" x14ac:dyDescent="0.25">
      <c r="A4737" t="s">
        <v>50</v>
      </c>
      <c r="B4737" s="25">
        <v>45408</v>
      </c>
      <c r="C4737" t="s">
        <v>257</v>
      </c>
      <c r="D4737" t="s">
        <v>32</v>
      </c>
      <c r="E4737" t="s">
        <v>27</v>
      </c>
      <c r="G4737" s="30">
        <v>8.6</v>
      </c>
      <c r="H4737" t="s">
        <v>318</v>
      </c>
      <c r="J4737" t="s">
        <v>15</v>
      </c>
      <c r="K4737" t="s">
        <v>307</v>
      </c>
      <c r="L4737" s="26">
        <v>242500</v>
      </c>
      <c r="M4737">
        <v>40</v>
      </c>
    </row>
    <row r="4738" spans="1:13" x14ac:dyDescent="0.25">
      <c r="A4738" t="s">
        <v>72</v>
      </c>
      <c r="B4738" s="25">
        <v>45288</v>
      </c>
      <c r="C4738" t="s">
        <v>257</v>
      </c>
      <c r="D4738" t="s">
        <v>32</v>
      </c>
      <c r="E4738" t="s">
        <v>27</v>
      </c>
      <c r="F4738" t="s">
        <v>258</v>
      </c>
      <c r="G4738" s="30">
        <v>8.6</v>
      </c>
      <c r="H4738" t="s">
        <v>318</v>
      </c>
      <c r="J4738" t="s">
        <v>15</v>
      </c>
      <c r="K4738" t="s">
        <v>307</v>
      </c>
      <c r="L4738" s="26">
        <v>139500</v>
      </c>
      <c r="M4738">
        <v>2</v>
      </c>
    </row>
    <row r="4739" spans="1:13" x14ac:dyDescent="0.25">
      <c r="A4739" t="s">
        <v>50</v>
      </c>
      <c r="B4739" s="25">
        <v>45408</v>
      </c>
      <c r="C4739" t="s">
        <v>257</v>
      </c>
      <c r="D4739" t="s">
        <v>32</v>
      </c>
      <c r="E4739" t="s">
        <v>27</v>
      </c>
      <c r="F4739" t="s">
        <v>258</v>
      </c>
      <c r="G4739" s="30">
        <v>8.6</v>
      </c>
      <c r="H4739" t="s">
        <v>318</v>
      </c>
      <c r="J4739" t="s">
        <v>15</v>
      </c>
      <c r="K4739" t="s">
        <v>307</v>
      </c>
      <c r="L4739" s="26">
        <v>12310000</v>
      </c>
      <c r="M4739">
        <v>120</v>
      </c>
    </row>
    <row r="4740" spans="1:13" x14ac:dyDescent="0.25">
      <c r="A4740" t="s">
        <v>164</v>
      </c>
      <c r="B4740" s="25">
        <v>45478</v>
      </c>
      <c r="C4740" t="s">
        <v>257</v>
      </c>
      <c r="D4740" t="s">
        <v>32</v>
      </c>
      <c r="E4740" t="s">
        <v>27</v>
      </c>
      <c r="G4740" s="30">
        <v>8.6</v>
      </c>
      <c r="H4740" t="s">
        <v>318</v>
      </c>
      <c r="J4740" t="s">
        <v>15</v>
      </c>
      <c r="K4740" t="s">
        <v>307</v>
      </c>
      <c r="L4740" s="26">
        <v>240800</v>
      </c>
      <c r="M4740">
        <v>27</v>
      </c>
    </row>
    <row r="4741" spans="1:13" x14ac:dyDescent="0.25">
      <c r="A4741" t="s">
        <v>54</v>
      </c>
      <c r="B4741" s="25">
        <v>45212</v>
      </c>
      <c r="C4741" t="s">
        <v>257</v>
      </c>
      <c r="D4741" t="s">
        <v>32</v>
      </c>
      <c r="E4741" t="s">
        <v>27</v>
      </c>
      <c r="F4741" t="s">
        <v>258</v>
      </c>
      <c r="G4741" s="30">
        <v>8.6</v>
      </c>
      <c r="H4741" t="s">
        <v>318</v>
      </c>
      <c r="J4741" t="s">
        <v>15</v>
      </c>
      <c r="K4741" t="s">
        <v>307</v>
      </c>
      <c r="L4741" s="26">
        <v>13128858</v>
      </c>
      <c r="M4741">
        <v>60</v>
      </c>
    </row>
    <row r="4742" spans="1:13" x14ac:dyDescent="0.25">
      <c r="A4742" t="s">
        <v>86</v>
      </c>
      <c r="B4742" s="25">
        <v>45251</v>
      </c>
      <c r="C4742" t="s">
        <v>257</v>
      </c>
      <c r="D4742" t="s">
        <v>32</v>
      </c>
      <c r="E4742" t="s">
        <v>27</v>
      </c>
      <c r="F4742" t="s">
        <v>258</v>
      </c>
      <c r="G4742" s="30">
        <v>8.6</v>
      </c>
      <c r="H4742" t="s">
        <v>318</v>
      </c>
      <c r="J4742" t="s">
        <v>15</v>
      </c>
      <c r="K4742" t="s">
        <v>307</v>
      </c>
      <c r="L4742" s="26">
        <v>139500</v>
      </c>
      <c r="M4742">
        <v>5</v>
      </c>
    </row>
    <row r="4743" spans="1:13" x14ac:dyDescent="0.25">
      <c r="A4743" t="s">
        <v>101</v>
      </c>
      <c r="B4743" s="25">
        <v>45079</v>
      </c>
      <c r="C4743" t="s">
        <v>257</v>
      </c>
      <c r="D4743" t="s">
        <v>32</v>
      </c>
      <c r="E4743" t="s">
        <v>27</v>
      </c>
      <c r="F4743" t="s">
        <v>258</v>
      </c>
      <c r="G4743" s="30">
        <v>8.6</v>
      </c>
      <c r="H4743" t="s">
        <v>318</v>
      </c>
      <c r="J4743" t="s">
        <v>15</v>
      </c>
      <c r="K4743" t="s">
        <v>307</v>
      </c>
      <c r="L4743" s="26">
        <v>989617.5</v>
      </c>
      <c r="M4743">
        <v>2</v>
      </c>
    </row>
    <row r="4744" spans="1:13" x14ac:dyDescent="0.25">
      <c r="A4744" t="s">
        <v>164</v>
      </c>
      <c r="B4744" s="25">
        <v>45478</v>
      </c>
      <c r="C4744" t="s">
        <v>257</v>
      </c>
      <c r="D4744" t="s">
        <v>32</v>
      </c>
      <c r="E4744" t="s">
        <v>27</v>
      </c>
      <c r="F4744" t="s">
        <v>258</v>
      </c>
      <c r="G4744" s="30">
        <v>8.6</v>
      </c>
      <c r="H4744" t="s">
        <v>318</v>
      </c>
      <c r="J4744" t="s">
        <v>15</v>
      </c>
      <c r="K4744" t="s">
        <v>307</v>
      </c>
      <c r="L4744" s="26">
        <v>2989000</v>
      </c>
      <c r="M4744">
        <v>29</v>
      </c>
    </row>
    <row r="4745" spans="1:13" x14ac:dyDescent="0.25">
      <c r="A4745" t="s">
        <v>92</v>
      </c>
      <c r="B4745" s="25">
        <v>45198</v>
      </c>
      <c r="C4745" t="s">
        <v>257</v>
      </c>
      <c r="D4745" t="s">
        <v>32</v>
      </c>
      <c r="E4745" t="s">
        <v>27</v>
      </c>
      <c r="G4745" s="30">
        <v>8.6</v>
      </c>
      <c r="H4745" t="s">
        <v>318</v>
      </c>
      <c r="J4745" t="s">
        <v>15</v>
      </c>
      <c r="K4745" t="s">
        <v>307</v>
      </c>
      <c r="L4745" s="26">
        <v>209646</v>
      </c>
      <c r="M4745">
        <v>16</v>
      </c>
    </row>
    <row r="4746" spans="1:13" x14ac:dyDescent="0.25">
      <c r="A4746" t="s">
        <v>54</v>
      </c>
      <c r="B4746" s="25">
        <v>45401</v>
      </c>
      <c r="C4746" t="s">
        <v>257</v>
      </c>
      <c r="D4746" t="s">
        <v>32</v>
      </c>
      <c r="E4746" t="s">
        <v>27</v>
      </c>
      <c r="G4746" s="30">
        <v>8.6</v>
      </c>
      <c r="H4746" t="s">
        <v>318</v>
      </c>
      <c r="J4746" t="s">
        <v>15</v>
      </c>
      <c r="K4746" t="s">
        <v>307</v>
      </c>
      <c r="L4746" s="26">
        <v>285825</v>
      </c>
      <c r="M4746">
        <v>22</v>
      </c>
    </row>
    <row r="4747" spans="1:13" x14ac:dyDescent="0.25">
      <c r="A4747" t="s">
        <v>217</v>
      </c>
      <c r="B4747" s="25">
        <v>45595</v>
      </c>
      <c r="C4747" t="s">
        <v>257</v>
      </c>
      <c r="D4747" t="s">
        <v>32</v>
      </c>
      <c r="E4747" t="s">
        <v>27</v>
      </c>
      <c r="F4747" t="s">
        <v>258</v>
      </c>
      <c r="G4747" s="30">
        <v>8.6</v>
      </c>
      <c r="H4747" t="s">
        <v>318</v>
      </c>
      <c r="J4747" t="s">
        <v>15</v>
      </c>
      <c r="K4747" t="s">
        <v>307</v>
      </c>
      <c r="L4747" s="26">
        <v>15717350</v>
      </c>
      <c r="M4747">
        <v>1</v>
      </c>
    </row>
    <row r="4748" spans="1:13" x14ac:dyDescent="0.25">
      <c r="A4748" t="s">
        <v>217</v>
      </c>
      <c r="B4748" s="25">
        <v>45595</v>
      </c>
      <c r="C4748" t="s">
        <v>257</v>
      </c>
      <c r="D4748" t="s">
        <v>32</v>
      </c>
      <c r="E4748" t="s">
        <v>27</v>
      </c>
      <c r="G4748" s="30">
        <v>8.6</v>
      </c>
      <c r="H4748" t="s">
        <v>318</v>
      </c>
      <c r="J4748" t="s">
        <v>15</v>
      </c>
      <c r="K4748" t="s">
        <v>307</v>
      </c>
      <c r="L4748" s="26">
        <v>1275</v>
      </c>
      <c r="M4748">
        <v>1</v>
      </c>
    </row>
    <row r="4749" spans="1:13" x14ac:dyDescent="0.25">
      <c r="A4749" t="s">
        <v>77</v>
      </c>
      <c r="B4749" s="25">
        <v>45267</v>
      </c>
      <c r="C4749" t="s">
        <v>257</v>
      </c>
      <c r="D4749" t="s">
        <v>32</v>
      </c>
      <c r="E4749" t="s">
        <v>27</v>
      </c>
      <c r="G4749" s="30">
        <v>8.6</v>
      </c>
      <c r="H4749" t="s">
        <v>318</v>
      </c>
      <c r="J4749" t="s">
        <v>15</v>
      </c>
      <c r="K4749" t="s">
        <v>307</v>
      </c>
      <c r="L4749" s="26">
        <v>15400</v>
      </c>
      <c r="M4749">
        <v>1</v>
      </c>
    </row>
    <row r="4750" spans="1:13" x14ac:dyDescent="0.25">
      <c r="A4750" t="s">
        <v>83</v>
      </c>
      <c r="B4750" s="25">
        <v>45468</v>
      </c>
      <c r="C4750" t="s">
        <v>257</v>
      </c>
      <c r="D4750" t="s">
        <v>32</v>
      </c>
      <c r="E4750" t="s">
        <v>27</v>
      </c>
      <c r="G4750" s="30">
        <v>8.6</v>
      </c>
      <c r="H4750" t="s">
        <v>318</v>
      </c>
      <c r="J4750" t="s">
        <v>15</v>
      </c>
      <c r="K4750" t="s">
        <v>307</v>
      </c>
      <c r="L4750" s="26">
        <v>224370</v>
      </c>
      <c r="M4750">
        <v>5</v>
      </c>
    </row>
    <row r="4751" spans="1:13" x14ac:dyDescent="0.25">
      <c r="A4751" t="s">
        <v>63</v>
      </c>
      <c r="B4751" s="25">
        <v>45344</v>
      </c>
      <c r="C4751" t="s">
        <v>257</v>
      </c>
      <c r="D4751" t="s">
        <v>32</v>
      </c>
      <c r="E4751" t="s">
        <v>27</v>
      </c>
      <c r="F4751" t="s">
        <v>258</v>
      </c>
      <c r="G4751" s="30">
        <v>8.6</v>
      </c>
      <c r="H4751" t="s">
        <v>318</v>
      </c>
      <c r="J4751" t="s">
        <v>15</v>
      </c>
      <c r="K4751" t="s">
        <v>307</v>
      </c>
      <c r="L4751" s="26">
        <v>3354450</v>
      </c>
      <c r="M4751">
        <v>9</v>
      </c>
    </row>
    <row r="4752" spans="1:13" x14ac:dyDescent="0.25">
      <c r="A4752" t="s">
        <v>30</v>
      </c>
      <c r="B4752" s="25">
        <v>45447</v>
      </c>
      <c r="C4752" t="s">
        <v>257</v>
      </c>
      <c r="D4752" t="s">
        <v>32</v>
      </c>
      <c r="E4752" t="s">
        <v>27</v>
      </c>
      <c r="F4752" t="s">
        <v>258</v>
      </c>
      <c r="G4752" s="30">
        <v>8.6</v>
      </c>
      <c r="H4752" t="s">
        <v>318</v>
      </c>
      <c r="J4752" t="s">
        <v>15</v>
      </c>
      <c r="K4752" t="s">
        <v>307</v>
      </c>
      <c r="L4752" s="26">
        <v>262800</v>
      </c>
      <c r="M4752">
        <v>15</v>
      </c>
    </row>
    <row r="4753" spans="1:13" x14ac:dyDescent="0.25">
      <c r="A4753" t="s">
        <v>57</v>
      </c>
      <c r="B4753" s="25">
        <v>45394</v>
      </c>
      <c r="C4753" t="s">
        <v>257</v>
      </c>
      <c r="D4753" t="s">
        <v>32</v>
      </c>
      <c r="E4753" t="s">
        <v>27</v>
      </c>
      <c r="G4753" s="30">
        <v>8.6</v>
      </c>
      <c r="H4753" t="s">
        <v>318</v>
      </c>
      <c r="J4753" t="s">
        <v>15</v>
      </c>
      <c r="K4753" t="s">
        <v>307</v>
      </c>
      <c r="L4753" s="26">
        <v>611000</v>
      </c>
      <c r="M4753">
        <v>13</v>
      </c>
    </row>
    <row r="4754" spans="1:13" x14ac:dyDescent="0.25">
      <c r="A4754" t="s">
        <v>80</v>
      </c>
      <c r="B4754" s="25">
        <v>45260</v>
      </c>
      <c r="C4754" t="s">
        <v>257</v>
      </c>
      <c r="D4754" t="s">
        <v>32</v>
      </c>
      <c r="E4754" t="s">
        <v>27</v>
      </c>
      <c r="G4754" s="30">
        <v>8.6</v>
      </c>
      <c r="H4754" t="s">
        <v>318</v>
      </c>
      <c r="J4754" t="s">
        <v>15</v>
      </c>
      <c r="K4754" t="s">
        <v>307</v>
      </c>
      <c r="L4754" s="26">
        <v>162000</v>
      </c>
      <c r="M4754">
        <v>6</v>
      </c>
    </row>
    <row r="4755" spans="1:13" x14ac:dyDescent="0.25">
      <c r="A4755" t="s">
        <v>83</v>
      </c>
      <c r="B4755" s="25">
        <v>45252</v>
      </c>
      <c r="C4755" t="s">
        <v>257</v>
      </c>
      <c r="D4755" t="s">
        <v>32</v>
      </c>
      <c r="E4755" t="s">
        <v>27</v>
      </c>
      <c r="F4755" t="s">
        <v>258</v>
      </c>
      <c r="G4755" s="30">
        <v>8.6</v>
      </c>
      <c r="H4755" t="s">
        <v>318</v>
      </c>
      <c r="J4755" t="s">
        <v>15</v>
      </c>
      <c r="K4755" t="s">
        <v>307</v>
      </c>
      <c r="L4755" s="26">
        <v>8709250</v>
      </c>
      <c r="M4755">
        <v>34</v>
      </c>
    </row>
    <row r="4756" spans="1:13" x14ac:dyDescent="0.25">
      <c r="A4756" t="s">
        <v>74</v>
      </c>
      <c r="B4756" s="25">
        <v>45275</v>
      </c>
      <c r="C4756" t="s">
        <v>257</v>
      </c>
      <c r="D4756" t="s">
        <v>32</v>
      </c>
      <c r="E4756" t="s">
        <v>27</v>
      </c>
      <c r="G4756" s="30">
        <v>8.6</v>
      </c>
      <c r="H4756" t="s">
        <v>318</v>
      </c>
      <c r="J4756" t="s">
        <v>15</v>
      </c>
      <c r="K4756" t="s">
        <v>307</v>
      </c>
      <c r="L4756" s="26">
        <v>491050</v>
      </c>
      <c r="M4756">
        <v>23</v>
      </c>
    </row>
    <row r="4757" spans="1:13" x14ac:dyDescent="0.25">
      <c r="A4757" t="s">
        <v>60</v>
      </c>
      <c r="B4757" s="25">
        <v>45380</v>
      </c>
      <c r="C4757" t="s">
        <v>257</v>
      </c>
      <c r="D4757" t="s">
        <v>32</v>
      </c>
      <c r="E4757" t="s">
        <v>27</v>
      </c>
      <c r="F4757" t="s">
        <v>258</v>
      </c>
      <c r="G4757" s="30">
        <v>8.6</v>
      </c>
      <c r="H4757" t="s">
        <v>318</v>
      </c>
      <c r="J4757" t="s">
        <v>15</v>
      </c>
      <c r="K4757" t="s">
        <v>307</v>
      </c>
      <c r="L4757" s="26">
        <v>154155750</v>
      </c>
      <c r="M4757">
        <v>87</v>
      </c>
    </row>
    <row r="4758" spans="1:13" x14ac:dyDescent="0.25">
      <c r="A4758" t="s">
        <v>211</v>
      </c>
      <c r="B4758" s="25">
        <v>45582</v>
      </c>
      <c r="C4758" t="s">
        <v>257</v>
      </c>
      <c r="D4758" t="s">
        <v>32</v>
      </c>
      <c r="E4758" t="s">
        <v>27</v>
      </c>
      <c r="F4758" t="s">
        <v>258</v>
      </c>
      <c r="G4758" s="30">
        <v>8.6</v>
      </c>
      <c r="H4758" t="s">
        <v>318</v>
      </c>
      <c r="J4758" t="s">
        <v>15</v>
      </c>
      <c r="K4758" t="s">
        <v>307</v>
      </c>
      <c r="L4758" s="26">
        <v>3186400</v>
      </c>
      <c r="M4758">
        <v>33</v>
      </c>
    </row>
    <row r="4759" spans="1:13" x14ac:dyDescent="0.25">
      <c r="A4759" t="s">
        <v>54</v>
      </c>
      <c r="B4759" s="25">
        <v>45401</v>
      </c>
      <c r="C4759" t="s">
        <v>257</v>
      </c>
      <c r="D4759" t="s">
        <v>32</v>
      </c>
      <c r="E4759" t="s">
        <v>27</v>
      </c>
      <c r="F4759" t="s">
        <v>258</v>
      </c>
      <c r="G4759" s="30">
        <v>8.6</v>
      </c>
      <c r="H4759" t="s">
        <v>318</v>
      </c>
      <c r="J4759" t="s">
        <v>15</v>
      </c>
      <c r="K4759" t="s">
        <v>307</v>
      </c>
      <c r="L4759" s="26">
        <v>13906635</v>
      </c>
      <c r="M4759">
        <v>48</v>
      </c>
    </row>
    <row r="4760" spans="1:13" x14ac:dyDescent="0.25">
      <c r="A4760" t="s">
        <v>57</v>
      </c>
      <c r="B4760" s="25">
        <v>45394</v>
      </c>
      <c r="C4760" t="s">
        <v>257</v>
      </c>
      <c r="D4760" t="s">
        <v>32</v>
      </c>
      <c r="E4760" t="s">
        <v>27</v>
      </c>
      <c r="F4760" t="s">
        <v>258</v>
      </c>
      <c r="G4760" s="30">
        <v>8.6</v>
      </c>
      <c r="H4760" t="s">
        <v>318</v>
      </c>
      <c r="J4760" t="s">
        <v>15</v>
      </c>
      <c r="K4760" t="s">
        <v>307</v>
      </c>
      <c r="L4760" s="26">
        <v>5358000</v>
      </c>
      <c r="M4760">
        <v>37</v>
      </c>
    </row>
    <row r="4761" spans="1:13" x14ac:dyDescent="0.25">
      <c r="A4761" t="s">
        <v>83</v>
      </c>
      <c r="B4761" s="25">
        <v>45252</v>
      </c>
      <c r="C4761" t="s">
        <v>257</v>
      </c>
      <c r="D4761" t="s">
        <v>32</v>
      </c>
      <c r="E4761" t="s">
        <v>27</v>
      </c>
      <c r="G4761" s="30">
        <v>8.6</v>
      </c>
      <c r="H4761" t="s">
        <v>318</v>
      </c>
      <c r="J4761" t="s">
        <v>15</v>
      </c>
      <c r="K4761" t="s">
        <v>307</v>
      </c>
      <c r="L4761" s="26">
        <v>194150</v>
      </c>
      <c r="M4761">
        <v>22</v>
      </c>
    </row>
    <row r="4762" spans="1:13" x14ac:dyDescent="0.25">
      <c r="A4762" t="s">
        <v>205</v>
      </c>
      <c r="B4762" s="25">
        <v>45566</v>
      </c>
      <c r="C4762" t="s">
        <v>257</v>
      </c>
      <c r="D4762" t="s">
        <v>32</v>
      </c>
      <c r="E4762" t="s">
        <v>27</v>
      </c>
      <c r="F4762" t="s">
        <v>258</v>
      </c>
      <c r="G4762" s="30">
        <v>8.6</v>
      </c>
      <c r="H4762" t="s">
        <v>318</v>
      </c>
      <c r="J4762" t="s">
        <v>15</v>
      </c>
      <c r="K4762" t="s">
        <v>307</v>
      </c>
      <c r="L4762" s="26">
        <v>915990</v>
      </c>
      <c r="M4762">
        <v>19</v>
      </c>
    </row>
    <row r="4763" spans="1:13" x14ac:dyDescent="0.25">
      <c r="A4763" t="s">
        <v>83</v>
      </c>
      <c r="B4763" s="25">
        <v>45468</v>
      </c>
      <c r="C4763" t="s">
        <v>257</v>
      </c>
      <c r="D4763" t="s">
        <v>32</v>
      </c>
      <c r="E4763" t="s">
        <v>27</v>
      </c>
      <c r="F4763" t="s">
        <v>258</v>
      </c>
      <c r="G4763" s="30">
        <v>8.6</v>
      </c>
      <c r="H4763" t="s">
        <v>318</v>
      </c>
      <c r="J4763" t="s">
        <v>15</v>
      </c>
      <c r="K4763" t="s">
        <v>307</v>
      </c>
      <c r="L4763" s="26">
        <v>4664790</v>
      </c>
      <c r="M4763">
        <v>8</v>
      </c>
    </row>
    <row r="4764" spans="1:13" x14ac:dyDescent="0.25">
      <c r="A4764" t="s">
        <v>74</v>
      </c>
      <c r="B4764" s="25">
        <v>45275</v>
      </c>
      <c r="C4764" t="s">
        <v>257</v>
      </c>
      <c r="D4764" t="s">
        <v>32</v>
      </c>
      <c r="E4764" t="s">
        <v>27</v>
      </c>
      <c r="F4764" t="s">
        <v>258</v>
      </c>
      <c r="G4764" s="30">
        <v>8.6</v>
      </c>
      <c r="H4764" t="s">
        <v>318</v>
      </c>
      <c r="J4764" t="s">
        <v>15</v>
      </c>
      <c r="K4764" t="s">
        <v>307</v>
      </c>
      <c r="L4764" s="26">
        <v>5546450</v>
      </c>
      <c r="M4764">
        <v>37</v>
      </c>
    </row>
    <row r="4765" spans="1:13" x14ac:dyDescent="0.25">
      <c r="A4765" t="s">
        <v>209</v>
      </c>
      <c r="B4765" s="25">
        <v>45572</v>
      </c>
      <c r="C4765" t="s">
        <v>257</v>
      </c>
      <c r="D4765" t="s">
        <v>32</v>
      </c>
      <c r="E4765" t="s">
        <v>27</v>
      </c>
      <c r="G4765" s="30">
        <v>8.6</v>
      </c>
      <c r="H4765" t="s">
        <v>318</v>
      </c>
      <c r="J4765" t="s">
        <v>15</v>
      </c>
      <c r="K4765" t="s">
        <v>307</v>
      </c>
      <c r="L4765" s="26">
        <v>31000</v>
      </c>
      <c r="M4765">
        <v>2</v>
      </c>
    </row>
    <row r="4766" spans="1:13" x14ac:dyDescent="0.25">
      <c r="A4766" t="s">
        <v>89</v>
      </c>
      <c r="B4766" s="25">
        <v>45232</v>
      </c>
      <c r="C4766" t="s">
        <v>257</v>
      </c>
      <c r="D4766" t="s">
        <v>32</v>
      </c>
      <c r="E4766" t="s">
        <v>27</v>
      </c>
      <c r="F4766" t="s">
        <v>258</v>
      </c>
      <c r="G4766" s="30">
        <v>8.6</v>
      </c>
      <c r="H4766" t="s">
        <v>318</v>
      </c>
      <c r="J4766" t="s">
        <v>15</v>
      </c>
      <c r="K4766" t="s">
        <v>307</v>
      </c>
      <c r="L4766" s="26">
        <v>3686850</v>
      </c>
      <c r="M4766">
        <v>21</v>
      </c>
    </row>
    <row r="4767" spans="1:13" x14ac:dyDescent="0.25">
      <c r="A4767" t="s">
        <v>211</v>
      </c>
      <c r="B4767" s="25">
        <v>45582</v>
      </c>
      <c r="C4767" t="s">
        <v>257</v>
      </c>
      <c r="D4767" t="s">
        <v>32</v>
      </c>
      <c r="E4767" t="s">
        <v>27</v>
      </c>
      <c r="G4767" s="30">
        <v>8.6</v>
      </c>
      <c r="H4767" t="s">
        <v>318</v>
      </c>
      <c r="J4767" t="s">
        <v>15</v>
      </c>
      <c r="K4767" t="s">
        <v>307</v>
      </c>
      <c r="L4767" s="26">
        <v>154000</v>
      </c>
      <c r="M4767">
        <v>21</v>
      </c>
    </row>
    <row r="4768" spans="1:13" x14ac:dyDescent="0.25">
      <c r="A4768" t="s">
        <v>69</v>
      </c>
      <c r="B4768" s="25">
        <v>45328</v>
      </c>
      <c r="C4768" t="s">
        <v>257</v>
      </c>
      <c r="D4768" t="s">
        <v>32</v>
      </c>
      <c r="E4768" t="s">
        <v>27</v>
      </c>
      <c r="F4768" t="s">
        <v>258</v>
      </c>
      <c r="G4768" s="30">
        <v>8.6</v>
      </c>
      <c r="H4768" t="s">
        <v>318</v>
      </c>
      <c r="J4768" t="s">
        <v>15</v>
      </c>
      <c r="K4768" t="s">
        <v>307</v>
      </c>
      <c r="L4768" s="26">
        <v>30687000</v>
      </c>
      <c r="M4768">
        <v>25</v>
      </c>
    </row>
    <row r="4769" spans="1:13" x14ac:dyDescent="0.25">
      <c r="A4769" t="s">
        <v>60</v>
      </c>
      <c r="B4769" s="25">
        <v>45380</v>
      </c>
      <c r="C4769" t="s">
        <v>257</v>
      </c>
      <c r="D4769" t="s">
        <v>32</v>
      </c>
      <c r="E4769" t="s">
        <v>27</v>
      </c>
      <c r="G4769" s="30">
        <v>8.6</v>
      </c>
      <c r="H4769" t="s">
        <v>318</v>
      </c>
      <c r="J4769" t="s">
        <v>15</v>
      </c>
      <c r="K4769" t="s">
        <v>307</v>
      </c>
      <c r="L4769" s="26">
        <v>277375</v>
      </c>
      <c r="M4769">
        <v>38</v>
      </c>
    </row>
    <row r="4770" spans="1:13" x14ac:dyDescent="0.25">
      <c r="A4770" t="s">
        <v>172</v>
      </c>
      <c r="B4770" s="25">
        <v>45485</v>
      </c>
      <c r="C4770" t="s">
        <v>257</v>
      </c>
      <c r="D4770" t="s">
        <v>32</v>
      </c>
      <c r="E4770" t="s">
        <v>27</v>
      </c>
      <c r="G4770" s="30">
        <v>8.6</v>
      </c>
      <c r="H4770" t="s">
        <v>318</v>
      </c>
      <c r="J4770" t="s">
        <v>15</v>
      </c>
      <c r="K4770" t="s">
        <v>307</v>
      </c>
      <c r="L4770" s="26">
        <v>35200</v>
      </c>
      <c r="M4770">
        <v>2</v>
      </c>
    </row>
    <row r="4771" spans="1:13" x14ac:dyDescent="0.25">
      <c r="A4771" t="s">
        <v>164</v>
      </c>
      <c r="B4771" s="25">
        <v>45478</v>
      </c>
      <c r="C4771" t="s">
        <v>257</v>
      </c>
      <c r="D4771" t="s">
        <v>32</v>
      </c>
      <c r="E4771" t="s">
        <v>27</v>
      </c>
      <c r="F4771" t="s">
        <v>258</v>
      </c>
      <c r="G4771" s="30">
        <v>8.6999999999999993</v>
      </c>
      <c r="H4771" t="s">
        <v>318</v>
      </c>
      <c r="I4771">
        <v>8.6999999999999993</v>
      </c>
      <c r="J4771" t="s">
        <v>228</v>
      </c>
      <c r="K4771" t="s">
        <v>314</v>
      </c>
      <c r="L4771" s="26">
        <v>1475400</v>
      </c>
      <c r="M4771">
        <v>1</v>
      </c>
    </row>
    <row r="4772" spans="1:13" x14ac:dyDescent="0.25">
      <c r="A4772" t="s">
        <v>172</v>
      </c>
      <c r="B4772" s="25">
        <v>45485</v>
      </c>
      <c r="C4772" t="s">
        <v>257</v>
      </c>
      <c r="D4772" t="s">
        <v>32</v>
      </c>
      <c r="E4772" t="s">
        <v>27</v>
      </c>
      <c r="F4772" t="s">
        <v>258</v>
      </c>
      <c r="G4772" s="30">
        <v>8.6999999999999993</v>
      </c>
      <c r="H4772" t="s">
        <v>318</v>
      </c>
      <c r="I4772">
        <v>8.6999999999999993</v>
      </c>
      <c r="J4772" t="s">
        <v>228</v>
      </c>
      <c r="K4772" t="s">
        <v>314</v>
      </c>
      <c r="L4772" s="26">
        <v>3519600</v>
      </c>
      <c r="M4772">
        <v>1</v>
      </c>
    </row>
    <row r="4773" spans="1:13" x14ac:dyDescent="0.25">
      <c r="A4773" t="s">
        <v>92</v>
      </c>
      <c r="B4773" s="25">
        <v>45198</v>
      </c>
      <c r="C4773" t="s">
        <v>257</v>
      </c>
      <c r="D4773" t="s">
        <v>32</v>
      </c>
      <c r="E4773" t="s">
        <v>27</v>
      </c>
      <c r="F4773" t="s">
        <v>258</v>
      </c>
      <c r="G4773" s="30">
        <v>8.6999999999999993</v>
      </c>
      <c r="H4773" t="s">
        <v>318</v>
      </c>
      <c r="J4773" t="s">
        <v>15</v>
      </c>
      <c r="K4773" t="s">
        <v>307</v>
      </c>
      <c r="L4773" s="26">
        <v>2584162.7999999998</v>
      </c>
      <c r="M4773">
        <v>16</v>
      </c>
    </row>
    <row r="4774" spans="1:13" x14ac:dyDescent="0.25">
      <c r="A4774" t="s">
        <v>30</v>
      </c>
      <c r="B4774" s="25">
        <v>45447</v>
      </c>
      <c r="C4774" t="s">
        <v>257</v>
      </c>
      <c r="D4774" t="s">
        <v>32</v>
      </c>
      <c r="E4774" t="s">
        <v>27</v>
      </c>
      <c r="G4774" s="30">
        <v>8.6999999999999993</v>
      </c>
      <c r="H4774" t="s">
        <v>318</v>
      </c>
      <c r="J4774" t="s">
        <v>15</v>
      </c>
      <c r="K4774" t="s">
        <v>307</v>
      </c>
      <c r="L4774" s="26">
        <v>22800</v>
      </c>
      <c r="M4774">
        <v>7</v>
      </c>
    </row>
    <row r="4775" spans="1:13" x14ac:dyDescent="0.25">
      <c r="A4775" t="s">
        <v>60</v>
      </c>
      <c r="B4775" s="25">
        <v>45380</v>
      </c>
      <c r="C4775" t="s">
        <v>257</v>
      </c>
      <c r="D4775" t="s">
        <v>32</v>
      </c>
      <c r="E4775" t="s">
        <v>27</v>
      </c>
      <c r="F4775" t="s">
        <v>258</v>
      </c>
      <c r="G4775" s="30">
        <v>8.6999999999999993</v>
      </c>
      <c r="H4775" t="s">
        <v>318</v>
      </c>
      <c r="J4775" t="s">
        <v>15</v>
      </c>
      <c r="K4775" t="s">
        <v>307</v>
      </c>
      <c r="L4775" s="26">
        <v>7529375</v>
      </c>
      <c r="M4775">
        <v>59</v>
      </c>
    </row>
    <row r="4776" spans="1:13" x14ac:dyDescent="0.25">
      <c r="A4776" t="s">
        <v>80</v>
      </c>
      <c r="B4776" s="25">
        <v>45260</v>
      </c>
      <c r="C4776" t="s">
        <v>257</v>
      </c>
      <c r="D4776" t="s">
        <v>32</v>
      </c>
      <c r="E4776" t="s">
        <v>27</v>
      </c>
      <c r="G4776" s="30">
        <v>8.6999999999999993</v>
      </c>
      <c r="H4776" t="s">
        <v>318</v>
      </c>
      <c r="J4776" t="s">
        <v>15</v>
      </c>
      <c r="K4776" t="s">
        <v>307</v>
      </c>
      <c r="L4776" s="26">
        <v>69300</v>
      </c>
      <c r="M4776">
        <v>1</v>
      </c>
    </row>
    <row r="4777" spans="1:13" x14ac:dyDescent="0.25">
      <c r="A4777" t="s">
        <v>104</v>
      </c>
      <c r="B4777" s="25">
        <v>45041</v>
      </c>
      <c r="C4777" t="s">
        <v>257</v>
      </c>
      <c r="D4777" t="s">
        <v>32</v>
      </c>
      <c r="E4777" t="s">
        <v>27</v>
      </c>
      <c r="F4777" t="s">
        <v>258</v>
      </c>
      <c r="G4777" s="30">
        <v>8.6999999999999993</v>
      </c>
      <c r="H4777" t="s">
        <v>318</v>
      </c>
      <c r="J4777" t="s">
        <v>15</v>
      </c>
      <c r="K4777" t="s">
        <v>307</v>
      </c>
      <c r="L4777" s="26">
        <v>143040</v>
      </c>
      <c r="M4777">
        <v>2</v>
      </c>
    </row>
    <row r="4778" spans="1:13" x14ac:dyDescent="0.25">
      <c r="A4778" t="s">
        <v>101</v>
      </c>
      <c r="B4778" s="25">
        <v>45079</v>
      </c>
      <c r="C4778" t="s">
        <v>257</v>
      </c>
      <c r="D4778" t="s">
        <v>32</v>
      </c>
      <c r="E4778" t="s">
        <v>27</v>
      </c>
      <c r="G4778" s="30">
        <v>8.6999999999999993</v>
      </c>
      <c r="H4778" t="s">
        <v>318</v>
      </c>
      <c r="J4778" t="s">
        <v>15</v>
      </c>
      <c r="K4778" t="s">
        <v>307</v>
      </c>
      <c r="L4778" s="26">
        <v>43193.25</v>
      </c>
      <c r="M4778">
        <v>2</v>
      </c>
    </row>
    <row r="4779" spans="1:13" x14ac:dyDescent="0.25">
      <c r="A4779" t="s">
        <v>63</v>
      </c>
      <c r="B4779" s="25">
        <v>45344</v>
      </c>
      <c r="C4779" t="s">
        <v>257</v>
      </c>
      <c r="D4779" t="s">
        <v>32</v>
      </c>
      <c r="E4779" t="s">
        <v>27</v>
      </c>
      <c r="F4779" t="s">
        <v>258</v>
      </c>
      <c r="G4779" s="30">
        <v>8.6999999999999993</v>
      </c>
      <c r="H4779" t="s">
        <v>318</v>
      </c>
      <c r="J4779" t="s">
        <v>15</v>
      </c>
      <c r="K4779" t="s">
        <v>307</v>
      </c>
      <c r="L4779" s="26">
        <v>2545050</v>
      </c>
      <c r="M4779">
        <v>10</v>
      </c>
    </row>
    <row r="4780" spans="1:13" x14ac:dyDescent="0.25">
      <c r="A4780" t="s">
        <v>77</v>
      </c>
      <c r="B4780" s="25">
        <v>45267</v>
      </c>
      <c r="C4780" t="s">
        <v>257</v>
      </c>
      <c r="D4780" t="s">
        <v>32</v>
      </c>
      <c r="E4780" t="s">
        <v>27</v>
      </c>
      <c r="F4780" t="s">
        <v>258</v>
      </c>
      <c r="G4780" s="30">
        <v>8.6999999999999993</v>
      </c>
      <c r="H4780" t="s">
        <v>318</v>
      </c>
      <c r="J4780" t="s">
        <v>15</v>
      </c>
      <c r="K4780" t="s">
        <v>307</v>
      </c>
      <c r="L4780" s="26">
        <v>11200</v>
      </c>
      <c r="M4780">
        <v>2</v>
      </c>
    </row>
    <row r="4781" spans="1:13" x14ac:dyDescent="0.25">
      <c r="A4781" t="s">
        <v>74</v>
      </c>
      <c r="B4781" s="25">
        <v>45275</v>
      </c>
      <c r="C4781" t="s">
        <v>257</v>
      </c>
      <c r="D4781" t="s">
        <v>32</v>
      </c>
      <c r="E4781" t="s">
        <v>27</v>
      </c>
      <c r="F4781" t="s">
        <v>258</v>
      </c>
      <c r="G4781" s="30">
        <v>8.6999999999999993</v>
      </c>
      <c r="H4781" t="s">
        <v>318</v>
      </c>
      <c r="J4781" t="s">
        <v>15</v>
      </c>
      <c r="K4781" t="s">
        <v>307</v>
      </c>
      <c r="L4781" s="26">
        <v>11602350</v>
      </c>
      <c r="M4781">
        <v>50</v>
      </c>
    </row>
    <row r="4782" spans="1:13" x14ac:dyDescent="0.25">
      <c r="A4782" t="s">
        <v>54</v>
      </c>
      <c r="B4782" s="25">
        <v>45212</v>
      </c>
      <c r="C4782" t="s">
        <v>257</v>
      </c>
      <c r="D4782" t="s">
        <v>32</v>
      </c>
      <c r="E4782" t="s">
        <v>27</v>
      </c>
      <c r="F4782" t="s">
        <v>258</v>
      </c>
      <c r="G4782" s="30">
        <v>8.6999999999999993</v>
      </c>
      <c r="H4782" t="s">
        <v>318</v>
      </c>
      <c r="J4782" t="s">
        <v>15</v>
      </c>
      <c r="K4782" t="s">
        <v>307</v>
      </c>
      <c r="L4782" s="26">
        <v>9851472</v>
      </c>
      <c r="M4782">
        <v>119</v>
      </c>
    </row>
    <row r="4783" spans="1:13" x14ac:dyDescent="0.25">
      <c r="A4783" t="s">
        <v>63</v>
      </c>
      <c r="B4783" s="25">
        <v>45344</v>
      </c>
      <c r="C4783" t="s">
        <v>257</v>
      </c>
      <c r="D4783" t="s">
        <v>32</v>
      </c>
      <c r="E4783" t="s">
        <v>27</v>
      </c>
      <c r="G4783" s="30">
        <v>8.6999999999999993</v>
      </c>
      <c r="H4783" t="s">
        <v>318</v>
      </c>
      <c r="J4783" t="s">
        <v>15</v>
      </c>
      <c r="K4783" t="s">
        <v>307</v>
      </c>
      <c r="L4783" s="26">
        <v>149150</v>
      </c>
      <c r="M4783">
        <v>4</v>
      </c>
    </row>
    <row r="4784" spans="1:13" x14ac:dyDescent="0.25">
      <c r="A4784" t="s">
        <v>54</v>
      </c>
      <c r="B4784" s="25">
        <v>45401</v>
      </c>
      <c r="C4784" t="s">
        <v>257</v>
      </c>
      <c r="D4784" t="s">
        <v>32</v>
      </c>
      <c r="E4784" t="s">
        <v>27</v>
      </c>
      <c r="G4784" s="30">
        <v>8.6999999999999993</v>
      </c>
      <c r="H4784" t="s">
        <v>318</v>
      </c>
      <c r="J4784" t="s">
        <v>15</v>
      </c>
      <c r="K4784" t="s">
        <v>307</v>
      </c>
      <c r="L4784" s="26">
        <v>2104005</v>
      </c>
      <c r="M4784">
        <v>25</v>
      </c>
    </row>
    <row r="4785" spans="1:13" x14ac:dyDescent="0.25">
      <c r="A4785" t="s">
        <v>57</v>
      </c>
      <c r="B4785" s="25">
        <v>45394</v>
      </c>
      <c r="C4785" t="s">
        <v>257</v>
      </c>
      <c r="D4785" t="s">
        <v>32</v>
      </c>
      <c r="E4785" t="s">
        <v>27</v>
      </c>
      <c r="F4785" t="s">
        <v>258</v>
      </c>
      <c r="G4785" s="30">
        <v>8.6999999999999993</v>
      </c>
      <c r="H4785" t="s">
        <v>318</v>
      </c>
      <c r="J4785" t="s">
        <v>15</v>
      </c>
      <c r="K4785" t="s">
        <v>307</v>
      </c>
      <c r="L4785" s="26">
        <v>4136000</v>
      </c>
      <c r="M4785">
        <v>36</v>
      </c>
    </row>
    <row r="4786" spans="1:13" x14ac:dyDescent="0.25">
      <c r="A4786" t="s">
        <v>175</v>
      </c>
      <c r="B4786" s="25">
        <v>45503</v>
      </c>
      <c r="C4786" t="s">
        <v>257</v>
      </c>
      <c r="D4786" t="s">
        <v>32</v>
      </c>
      <c r="E4786" t="s">
        <v>27</v>
      </c>
      <c r="F4786" t="s">
        <v>258</v>
      </c>
      <c r="G4786" s="30">
        <v>8.6999999999999993</v>
      </c>
      <c r="H4786" t="s">
        <v>318</v>
      </c>
      <c r="J4786" t="s">
        <v>15</v>
      </c>
      <c r="K4786" t="s">
        <v>307</v>
      </c>
      <c r="L4786" s="26">
        <v>9700</v>
      </c>
      <c r="M4786">
        <v>1</v>
      </c>
    </row>
    <row r="4787" spans="1:13" x14ac:dyDescent="0.25">
      <c r="A4787" t="s">
        <v>50</v>
      </c>
      <c r="B4787" s="25">
        <v>45408</v>
      </c>
      <c r="C4787" t="s">
        <v>257</v>
      </c>
      <c r="D4787" t="s">
        <v>32</v>
      </c>
      <c r="E4787" t="s">
        <v>27</v>
      </c>
      <c r="F4787" t="s">
        <v>258</v>
      </c>
      <c r="G4787" s="30">
        <v>8.6999999999999993</v>
      </c>
      <c r="H4787" t="s">
        <v>318</v>
      </c>
      <c r="J4787" t="s">
        <v>15</v>
      </c>
      <c r="K4787" t="s">
        <v>307</v>
      </c>
      <c r="L4787" s="26">
        <v>7045000</v>
      </c>
      <c r="M4787">
        <v>106</v>
      </c>
    </row>
    <row r="4788" spans="1:13" x14ac:dyDescent="0.25">
      <c r="A4788" t="s">
        <v>80</v>
      </c>
      <c r="B4788" s="25">
        <v>45260</v>
      </c>
      <c r="C4788" t="s">
        <v>257</v>
      </c>
      <c r="D4788" t="s">
        <v>32</v>
      </c>
      <c r="E4788" t="s">
        <v>27</v>
      </c>
      <c r="F4788" t="s">
        <v>258</v>
      </c>
      <c r="G4788" s="30">
        <v>8.6999999999999993</v>
      </c>
      <c r="H4788" t="s">
        <v>318</v>
      </c>
      <c r="J4788" t="s">
        <v>15</v>
      </c>
      <c r="K4788" t="s">
        <v>307</v>
      </c>
      <c r="L4788" s="26">
        <v>809100</v>
      </c>
      <c r="M4788">
        <v>3</v>
      </c>
    </row>
    <row r="4789" spans="1:13" x14ac:dyDescent="0.25">
      <c r="A4789" t="s">
        <v>72</v>
      </c>
      <c r="B4789" s="25">
        <v>45288</v>
      </c>
      <c r="C4789" t="s">
        <v>257</v>
      </c>
      <c r="D4789" t="s">
        <v>32</v>
      </c>
      <c r="E4789" t="s">
        <v>27</v>
      </c>
      <c r="F4789" t="s">
        <v>258</v>
      </c>
      <c r="G4789" s="30">
        <v>8.6999999999999993</v>
      </c>
      <c r="H4789" t="s">
        <v>318</v>
      </c>
      <c r="J4789" t="s">
        <v>15</v>
      </c>
      <c r="K4789" t="s">
        <v>307</v>
      </c>
      <c r="L4789" s="26">
        <v>49250</v>
      </c>
      <c r="M4789">
        <v>3</v>
      </c>
    </row>
    <row r="4790" spans="1:13" x14ac:dyDescent="0.25">
      <c r="A4790" t="s">
        <v>60</v>
      </c>
      <c r="B4790" s="25">
        <v>45380</v>
      </c>
      <c r="C4790" t="s">
        <v>257</v>
      </c>
      <c r="D4790" t="s">
        <v>32</v>
      </c>
      <c r="E4790" t="s">
        <v>27</v>
      </c>
      <c r="G4790" s="30">
        <v>8.6999999999999993</v>
      </c>
      <c r="H4790" t="s">
        <v>318</v>
      </c>
      <c r="J4790" t="s">
        <v>15</v>
      </c>
      <c r="K4790" t="s">
        <v>307</v>
      </c>
      <c r="L4790" s="26">
        <v>364000</v>
      </c>
      <c r="M4790">
        <v>34</v>
      </c>
    </row>
    <row r="4791" spans="1:13" x14ac:dyDescent="0.25">
      <c r="A4791" t="s">
        <v>89</v>
      </c>
      <c r="B4791" s="25">
        <v>45232</v>
      </c>
      <c r="C4791" t="s">
        <v>257</v>
      </c>
      <c r="D4791" t="s">
        <v>32</v>
      </c>
      <c r="E4791" t="s">
        <v>27</v>
      </c>
      <c r="G4791" s="30">
        <v>8.6999999999999993</v>
      </c>
      <c r="H4791" t="s">
        <v>318</v>
      </c>
      <c r="J4791" t="s">
        <v>15</v>
      </c>
      <c r="K4791" t="s">
        <v>307</v>
      </c>
      <c r="L4791" s="26">
        <v>1024650</v>
      </c>
      <c r="M4791">
        <v>26</v>
      </c>
    </row>
    <row r="4792" spans="1:13" x14ac:dyDescent="0.25">
      <c r="A4792" t="s">
        <v>74</v>
      </c>
      <c r="B4792" s="25">
        <v>45275</v>
      </c>
      <c r="C4792" t="s">
        <v>257</v>
      </c>
      <c r="D4792" t="s">
        <v>32</v>
      </c>
      <c r="E4792" t="s">
        <v>27</v>
      </c>
      <c r="G4792" s="30">
        <v>8.6999999999999993</v>
      </c>
      <c r="H4792" t="s">
        <v>318</v>
      </c>
      <c r="J4792" t="s">
        <v>15</v>
      </c>
      <c r="K4792" t="s">
        <v>307</v>
      </c>
      <c r="L4792" s="26">
        <v>738300</v>
      </c>
      <c r="M4792">
        <v>28</v>
      </c>
    </row>
    <row r="4793" spans="1:13" x14ac:dyDescent="0.25">
      <c r="A4793" t="s">
        <v>83</v>
      </c>
      <c r="B4793" s="25">
        <v>45468</v>
      </c>
      <c r="C4793" t="s">
        <v>257</v>
      </c>
      <c r="D4793" t="s">
        <v>32</v>
      </c>
      <c r="E4793" t="s">
        <v>27</v>
      </c>
      <c r="F4793" t="s">
        <v>258</v>
      </c>
      <c r="G4793" s="30">
        <v>8.6999999999999993</v>
      </c>
      <c r="H4793" t="s">
        <v>318</v>
      </c>
      <c r="J4793" t="s">
        <v>15</v>
      </c>
      <c r="K4793" t="s">
        <v>307</v>
      </c>
      <c r="L4793" s="26">
        <v>9666540</v>
      </c>
      <c r="M4793">
        <v>19</v>
      </c>
    </row>
    <row r="4794" spans="1:13" x14ac:dyDescent="0.25">
      <c r="A4794" t="s">
        <v>205</v>
      </c>
      <c r="B4794" s="25">
        <v>45566</v>
      </c>
      <c r="C4794" t="s">
        <v>257</v>
      </c>
      <c r="D4794" t="s">
        <v>32</v>
      </c>
      <c r="E4794" t="s">
        <v>27</v>
      </c>
      <c r="F4794" t="s">
        <v>258</v>
      </c>
      <c r="G4794" s="30">
        <v>8.6999999999999993</v>
      </c>
      <c r="H4794" t="s">
        <v>318</v>
      </c>
      <c r="J4794" t="s">
        <v>15</v>
      </c>
      <c r="K4794" t="s">
        <v>307</v>
      </c>
      <c r="L4794" s="26">
        <v>2612785</v>
      </c>
      <c r="M4794">
        <v>35</v>
      </c>
    </row>
    <row r="4795" spans="1:13" x14ac:dyDescent="0.25">
      <c r="A4795" t="s">
        <v>50</v>
      </c>
      <c r="B4795" s="25">
        <v>45408</v>
      </c>
      <c r="C4795" t="s">
        <v>257</v>
      </c>
      <c r="D4795" t="s">
        <v>32</v>
      </c>
      <c r="E4795" t="s">
        <v>27</v>
      </c>
      <c r="G4795" s="30">
        <v>8.6999999999999993</v>
      </c>
      <c r="H4795" t="s">
        <v>318</v>
      </c>
      <c r="J4795" t="s">
        <v>15</v>
      </c>
      <c r="K4795" t="s">
        <v>307</v>
      </c>
      <c r="L4795" s="26">
        <v>350000</v>
      </c>
      <c r="M4795">
        <v>50</v>
      </c>
    </row>
    <row r="4796" spans="1:13" x14ac:dyDescent="0.25">
      <c r="A4796" t="s">
        <v>172</v>
      </c>
      <c r="B4796" s="25">
        <v>45485</v>
      </c>
      <c r="C4796" t="s">
        <v>257</v>
      </c>
      <c r="D4796" t="s">
        <v>32</v>
      </c>
      <c r="E4796" t="s">
        <v>27</v>
      </c>
      <c r="G4796" s="30">
        <v>8.6999999999999993</v>
      </c>
      <c r="H4796" t="s">
        <v>318</v>
      </c>
      <c r="J4796" t="s">
        <v>15</v>
      </c>
      <c r="K4796" t="s">
        <v>307</v>
      </c>
      <c r="L4796" s="26">
        <v>53200</v>
      </c>
      <c r="M4796">
        <v>4</v>
      </c>
    </row>
    <row r="4797" spans="1:13" x14ac:dyDescent="0.25">
      <c r="A4797" t="s">
        <v>54</v>
      </c>
      <c r="B4797" s="25">
        <v>45401</v>
      </c>
      <c r="C4797" t="s">
        <v>257</v>
      </c>
      <c r="D4797" t="s">
        <v>32</v>
      </c>
      <c r="E4797" t="s">
        <v>27</v>
      </c>
      <c r="F4797" t="s">
        <v>258</v>
      </c>
      <c r="G4797" s="30">
        <v>8.6999999999999993</v>
      </c>
      <c r="H4797" t="s">
        <v>318</v>
      </c>
      <c r="J4797" t="s">
        <v>15</v>
      </c>
      <c r="K4797" t="s">
        <v>307</v>
      </c>
      <c r="L4797" s="26">
        <v>5913525</v>
      </c>
      <c r="M4797">
        <v>42</v>
      </c>
    </row>
    <row r="4798" spans="1:13" x14ac:dyDescent="0.25">
      <c r="A4798" t="s">
        <v>83</v>
      </c>
      <c r="B4798" s="25">
        <v>45252</v>
      </c>
      <c r="C4798" t="s">
        <v>257</v>
      </c>
      <c r="D4798" t="s">
        <v>32</v>
      </c>
      <c r="E4798" t="s">
        <v>27</v>
      </c>
      <c r="F4798" t="s">
        <v>258</v>
      </c>
      <c r="G4798" s="30">
        <v>8.6999999999999993</v>
      </c>
      <c r="H4798" t="s">
        <v>318</v>
      </c>
      <c r="J4798" t="s">
        <v>15</v>
      </c>
      <c r="K4798" t="s">
        <v>307</v>
      </c>
      <c r="L4798" s="26">
        <v>12633500</v>
      </c>
      <c r="M4798">
        <v>35</v>
      </c>
    </row>
    <row r="4799" spans="1:13" x14ac:dyDescent="0.25">
      <c r="A4799" t="s">
        <v>57</v>
      </c>
      <c r="B4799" s="25">
        <v>45394</v>
      </c>
      <c r="C4799" t="s">
        <v>257</v>
      </c>
      <c r="D4799" t="s">
        <v>32</v>
      </c>
      <c r="E4799" t="s">
        <v>27</v>
      </c>
      <c r="G4799" s="30">
        <v>8.6999999999999993</v>
      </c>
      <c r="H4799" t="s">
        <v>318</v>
      </c>
      <c r="J4799" t="s">
        <v>15</v>
      </c>
      <c r="K4799" t="s">
        <v>307</v>
      </c>
      <c r="L4799" s="26">
        <v>467650</v>
      </c>
      <c r="M4799">
        <v>16</v>
      </c>
    </row>
    <row r="4800" spans="1:13" x14ac:dyDescent="0.25">
      <c r="A4800" t="s">
        <v>86</v>
      </c>
      <c r="B4800" s="25">
        <v>45251</v>
      </c>
      <c r="C4800" t="s">
        <v>257</v>
      </c>
      <c r="D4800" t="s">
        <v>32</v>
      </c>
      <c r="E4800" t="s">
        <v>27</v>
      </c>
      <c r="F4800" t="s">
        <v>258</v>
      </c>
      <c r="G4800" s="30">
        <v>8.6999999999999993</v>
      </c>
      <c r="H4800" t="s">
        <v>318</v>
      </c>
      <c r="J4800" t="s">
        <v>15</v>
      </c>
      <c r="K4800" t="s">
        <v>307</v>
      </c>
      <c r="L4800" s="26">
        <v>672500</v>
      </c>
      <c r="M4800">
        <v>5</v>
      </c>
    </row>
    <row r="4801" spans="1:13" x14ac:dyDescent="0.25">
      <c r="A4801" t="s">
        <v>30</v>
      </c>
      <c r="B4801" s="25">
        <v>45447</v>
      </c>
      <c r="C4801" t="s">
        <v>257</v>
      </c>
      <c r="D4801" t="s">
        <v>32</v>
      </c>
      <c r="E4801" t="s">
        <v>27</v>
      </c>
      <c r="F4801" t="s">
        <v>258</v>
      </c>
      <c r="G4801" s="30">
        <v>8.6999999999999993</v>
      </c>
      <c r="H4801" t="s">
        <v>318</v>
      </c>
      <c r="J4801" t="s">
        <v>15</v>
      </c>
      <c r="K4801" t="s">
        <v>307</v>
      </c>
      <c r="L4801" s="26">
        <v>2176800</v>
      </c>
      <c r="M4801">
        <v>16</v>
      </c>
    </row>
    <row r="4802" spans="1:13" x14ac:dyDescent="0.25">
      <c r="A4802" t="s">
        <v>209</v>
      </c>
      <c r="B4802" s="25">
        <v>45572</v>
      </c>
      <c r="C4802" t="s">
        <v>257</v>
      </c>
      <c r="D4802" t="s">
        <v>32</v>
      </c>
      <c r="E4802" t="s">
        <v>27</v>
      </c>
      <c r="F4802" t="s">
        <v>258</v>
      </c>
      <c r="G4802" s="30">
        <v>8.6999999999999993</v>
      </c>
      <c r="H4802" t="s">
        <v>318</v>
      </c>
      <c r="J4802" t="s">
        <v>15</v>
      </c>
      <c r="K4802" t="s">
        <v>307</v>
      </c>
      <c r="L4802" s="26">
        <v>10000</v>
      </c>
      <c r="M4802">
        <v>1</v>
      </c>
    </row>
    <row r="4803" spans="1:13" x14ac:dyDescent="0.25">
      <c r="A4803" t="s">
        <v>83</v>
      </c>
      <c r="B4803" s="25">
        <v>45468</v>
      </c>
      <c r="C4803" t="s">
        <v>257</v>
      </c>
      <c r="D4803" t="s">
        <v>32</v>
      </c>
      <c r="E4803" t="s">
        <v>27</v>
      </c>
      <c r="G4803" s="30">
        <v>8.6999999999999993</v>
      </c>
      <c r="H4803" t="s">
        <v>318</v>
      </c>
      <c r="J4803" t="s">
        <v>15</v>
      </c>
      <c r="K4803" t="s">
        <v>307</v>
      </c>
      <c r="L4803" s="26">
        <v>396900</v>
      </c>
      <c r="M4803">
        <v>8</v>
      </c>
    </row>
    <row r="4804" spans="1:13" x14ac:dyDescent="0.25">
      <c r="A4804" t="s">
        <v>66</v>
      </c>
      <c r="B4804" s="25">
        <v>45335</v>
      </c>
      <c r="C4804" t="s">
        <v>257</v>
      </c>
      <c r="D4804" t="s">
        <v>32</v>
      </c>
      <c r="E4804" t="s">
        <v>27</v>
      </c>
      <c r="F4804" t="s">
        <v>258</v>
      </c>
      <c r="G4804" s="30">
        <v>8.6999999999999993</v>
      </c>
      <c r="H4804" t="s">
        <v>318</v>
      </c>
      <c r="J4804" t="s">
        <v>15</v>
      </c>
      <c r="K4804" t="s">
        <v>307</v>
      </c>
      <c r="L4804" s="26">
        <v>1656000</v>
      </c>
      <c r="M4804">
        <v>74</v>
      </c>
    </row>
    <row r="4805" spans="1:13" x14ac:dyDescent="0.25">
      <c r="A4805" t="s">
        <v>211</v>
      </c>
      <c r="B4805" s="25">
        <v>45582</v>
      </c>
      <c r="C4805" t="s">
        <v>257</v>
      </c>
      <c r="D4805" t="s">
        <v>32</v>
      </c>
      <c r="E4805" t="s">
        <v>27</v>
      </c>
      <c r="F4805" t="s">
        <v>258</v>
      </c>
      <c r="G4805" s="30">
        <v>8.6999999999999993</v>
      </c>
      <c r="H4805" t="s">
        <v>318</v>
      </c>
      <c r="J4805" t="s">
        <v>15</v>
      </c>
      <c r="K4805" t="s">
        <v>307</v>
      </c>
      <c r="L4805" s="26">
        <v>16837800</v>
      </c>
      <c r="M4805">
        <v>40</v>
      </c>
    </row>
    <row r="4806" spans="1:13" x14ac:dyDescent="0.25">
      <c r="A4806" t="s">
        <v>175</v>
      </c>
      <c r="B4806" s="25">
        <v>45503</v>
      </c>
      <c r="C4806" t="s">
        <v>257</v>
      </c>
      <c r="D4806" t="s">
        <v>32</v>
      </c>
      <c r="E4806" t="s">
        <v>27</v>
      </c>
      <c r="G4806" s="30">
        <v>8.6999999999999993</v>
      </c>
      <c r="H4806" t="s">
        <v>318</v>
      </c>
      <c r="J4806" t="s">
        <v>15</v>
      </c>
      <c r="K4806" t="s">
        <v>307</v>
      </c>
      <c r="L4806" s="26">
        <v>485</v>
      </c>
      <c r="M4806">
        <v>1</v>
      </c>
    </row>
    <row r="4807" spans="1:13" x14ac:dyDescent="0.25">
      <c r="A4807" t="s">
        <v>172</v>
      </c>
      <c r="B4807" s="25">
        <v>45485</v>
      </c>
      <c r="C4807" t="s">
        <v>257</v>
      </c>
      <c r="D4807" t="s">
        <v>32</v>
      </c>
      <c r="E4807" t="s">
        <v>27</v>
      </c>
      <c r="F4807" t="s">
        <v>258</v>
      </c>
      <c r="G4807" s="30">
        <v>8.6999999999999993</v>
      </c>
      <c r="H4807" t="s">
        <v>318</v>
      </c>
      <c r="J4807" t="s">
        <v>15</v>
      </c>
      <c r="K4807" t="s">
        <v>307</v>
      </c>
      <c r="L4807" s="26">
        <v>881600</v>
      </c>
      <c r="M4807">
        <v>9</v>
      </c>
    </row>
    <row r="4808" spans="1:13" x14ac:dyDescent="0.25">
      <c r="A4808" t="s">
        <v>89</v>
      </c>
      <c r="B4808" s="25">
        <v>45232</v>
      </c>
      <c r="C4808" t="s">
        <v>257</v>
      </c>
      <c r="D4808" t="s">
        <v>32</v>
      </c>
      <c r="E4808" t="s">
        <v>27</v>
      </c>
      <c r="F4808" t="s">
        <v>258</v>
      </c>
      <c r="G4808" s="30">
        <v>8.6999999999999993</v>
      </c>
      <c r="H4808" t="s">
        <v>318</v>
      </c>
      <c r="J4808" t="s">
        <v>15</v>
      </c>
      <c r="K4808" t="s">
        <v>307</v>
      </c>
      <c r="L4808" s="26">
        <v>6250500</v>
      </c>
      <c r="M4808">
        <v>38</v>
      </c>
    </row>
    <row r="4809" spans="1:13" x14ac:dyDescent="0.25">
      <c r="A4809" t="s">
        <v>164</v>
      </c>
      <c r="B4809" s="25">
        <v>45478</v>
      </c>
      <c r="C4809" t="s">
        <v>257</v>
      </c>
      <c r="D4809" t="s">
        <v>32</v>
      </c>
      <c r="E4809" t="s">
        <v>27</v>
      </c>
      <c r="F4809" t="s">
        <v>258</v>
      </c>
      <c r="G4809" s="30">
        <v>8.6999999999999993</v>
      </c>
      <c r="H4809" t="s">
        <v>318</v>
      </c>
      <c r="J4809" t="s">
        <v>15</v>
      </c>
      <c r="K4809" t="s">
        <v>307</v>
      </c>
      <c r="L4809" s="26">
        <v>2299400</v>
      </c>
      <c r="M4809">
        <v>20</v>
      </c>
    </row>
    <row r="4810" spans="1:13" x14ac:dyDescent="0.25">
      <c r="A4810" t="s">
        <v>83</v>
      </c>
      <c r="B4810" s="25">
        <v>45252</v>
      </c>
      <c r="C4810" t="s">
        <v>257</v>
      </c>
      <c r="D4810" t="s">
        <v>32</v>
      </c>
      <c r="E4810" t="s">
        <v>27</v>
      </c>
      <c r="G4810" s="30">
        <v>8.6999999999999993</v>
      </c>
      <c r="H4810" t="s">
        <v>318</v>
      </c>
      <c r="J4810" t="s">
        <v>15</v>
      </c>
      <c r="K4810" t="s">
        <v>307</v>
      </c>
      <c r="L4810" s="26">
        <v>845900</v>
      </c>
      <c r="M4810">
        <v>25</v>
      </c>
    </row>
    <row r="4811" spans="1:13" x14ac:dyDescent="0.25">
      <c r="A4811" t="s">
        <v>211</v>
      </c>
      <c r="B4811" s="25">
        <v>45582</v>
      </c>
      <c r="C4811" t="s">
        <v>257</v>
      </c>
      <c r="D4811" t="s">
        <v>32</v>
      </c>
      <c r="E4811" t="s">
        <v>27</v>
      </c>
      <c r="G4811" s="30">
        <v>8.6999999999999993</v>
      </c>
      <c r="H4811" t="s">
        <v>318</v>
      </c>
      <c r="J4811" t="s">
        <v>15</v>
      </c>
      <c r="K4811" t="s">
        <v>307</v>
      </c>
      <c r="L4811" s="26">
        <v>174650</v>
      </c>
      <c r="M4811">
        <v>22</v>
      </c>
    </row>
    <row r="4812" spans="1:13" x14ac:dyDescent="0.25">
      <c r="A4812" t="s">
        <v>104</v>
      </c>
      <c r="B4812" s="25">
        <v>45041</v>
      </c>
      <c r="C4812" t="s">
        <v>257</v>
      </c>
      <c r="D4812" t="s">
        <v>32</v>
      </c>
      <c r="E4812" t="s">
        <v>27</v>
      </c>
      <c r="G4812" s="30">
        <v>8.6999999999999993</v>
      </c>
      <c r="H4812" t="s">
        <v>318</v>
      </c>
      <c r="J4812" t="s">
        <v>15</v>
      </c>
      <c r="K4812" t="s">
        <v>307</v>
      </c>
      <c r="L4812" s="26">
        <v>19846.8</v>
      </c>
      <c r="M4812">
        <v>1</v>
      </c>
    </row>
    <row r="4813" spans="1:13" x14ac:dyDescent="0.25">
      <c r="A4813" t="s">
        <v>164</v>
      </c>
      <c r="B4813" s="25">
        <v>45478</v>
      </c>
      <c r="C4813" t="s">
        <v>257</v>
      </c>
      <c r="D4813" t="s">
        <v>32</v>
      </c>
      <c r="E4813" t="s">
        <v>27</v>
      </c>
      <c r="G4813" s="30">
        <v>8.6999999999999993</v>
      </c>
      <c r="H4813" t="s">
        <v>318</v>
      </c>
      <c r="J4813" t="s">
        <v>15</v>
      </c>
      <c r="K4813" t="s">
        <v>307</v>
      </c>
      <c r="L4813" s="26">
        <v>99200</v>
      </c>
      <c r="M4813">
        <v>20</v>
      </c>
    </row>
    <row r="4814" spans="1:13" x14ac:dyDescent="0.25">
      <c r="A4814" t="s">
        <v>69</v>
      </c>
      <c r="B4814" s="25">
        <v>45328</v>
      </c>
      <c r="C4814" t="s">
        <v>257</v>
      </c>
      <c r="D4814" t="s">
        <v>32</v>
      </c>
      <c r="E4814" t="s">
        <v>27</v>
      </c>
      <c r="F4814" t="s">
        <v>258</v>
      </c>
      <c r="G4814" s="30">
        <v>8.6999999999999993</v>
      </c>
      <c r="H4814" t="s">
        <v>318</v>
      </c>
      <c r="J4814" t="s">
        <v>15</v>
      </c>
      <c r="K4814" t="s">
        <v>307</v>
      </c>
      <c r="L4814" s="26">
        <v>1217410</v>
      </c>
      <c r="M4814">
        <v>10</v>
      </c>
    </row>
    <row r="4815" spans="1:13" x14ac:dyDescent="0.25">
      <c r="A4815" t="s">
        <v>217</v>
      </c>
      <c r="B4815" s="25">
        <v>45595</v>
      </c>
      <c r="C4815" t="s">
        <v>257</v>
      </c>
      <c r="D4815" t="s">
        <v>32</v>
      </c>
      <c r="E4815" t="s">
        <v>27</v>
      </c>
      <c r="G4815" s="30">
        <v>8.6999999999999993</v>
      </c>
      <c r="H4815" t="s">
        <v>318</v>
      </c>
      <c r="J4815" t="s">
        <v>15</v>
      </c>
      <c r="K4815" t="s">
        <v>307</v>
      </c>
      <c r="L4815" s="26">
        <v>106250</v>
      </c>
      <c r="M4815">
        <v>1</v>
      </c>
    </row>
    <row r="4816" spans="1:13" x14ac:dyDescent="0.25">
      <c r="A4816" t="s">
        <v>69</v>
      </c>
      <c r="B4816" s="25">
        <v>45328</v>
      </c>
      <c r="C4816" t="s">
        <v>257</v>
      </c>
      <c r="D4816" t="s">
        <v>32</v>
      </c>
      <c r="E4816" t="s">
        <v>27</v>
      </c>
      <c r="G4816" s="30">
        <v>8.6999999999999993</v>
      </c>
      <c r="H4816" t="s">
        <v>318</v>
      </c>
      <c r="J4816" t="s">
        <v>15</v>
      </c>
      <c r="K4816" t="s">
        <v>307</v>
      </c>
      <c r="L4816" s="26">
        <v>385575</v>
      </c>
      <c r="M4816">
        <v>17</v>
      </c>
    </row>
    <row r="4817" spans="1:13" x14ac:dyDescent="0.25">
      <c r="A4817" t="s">
        <v>217</v>
      </c>
      <c r="B4817" s="25">
        <v>45595</v>
      </c>
      <c r="C4817" t="s">
        <v>257</v>
      </c>
      <c r="D4817" t="s">
        <v>32</v>
      </c>
      <c r="E4817" t="s">
        <v>27</v>
      </c>
      <c r="F4817" t="s">
        <v>258</v>
      </c>
      <c r="G4817" s="30">
        <v>8.6999999999999993</v>
      </c>
      <c r="H4817" t="s">
        <v>318</v>
      </c>
      <c r="J4817" t="s">
        <v>15</v>
      </c>
      <c r="K4817" t="s">
        <v>307</v>
      </c>
      <c r="L4817" s="26">
        <v>2975</v>
      </c>
      <c r="M4817">
        <v>2</v>
      </c>
    </row>
    <row r="4818" spans="1:13" x14ac:dyDescent="0.25">
      <c r="A4818" t="s">
        <v>66</v>
      </c>
      <c r="B4818" s="25">
        <v>45335</v>
      </c>
      <c r="C4818" t="s">
        <v>257</v>
      </c>
      <c r="D4818" t="s">
        <v>32</v>
      </c>
      <c r="E4818" t="s">
        <v>27</v>
      </c>
      <c r="G4818" s="30">
        <v>8.6999999999999993</v>
      </c>
      <c r="H4818" t="s">
        <v>318</v>
      </c>
      <c r="J4818" t="s">
        <v>15</v>
      </c>
      <c r="K4818" t="s">
        <v>307</v>
      </c>
      <c r="L4818" s="26">
        <v>247500</v>
      </c>
      <c r="M4818">
        <v>27</v>
      </c>
    </row>
    <row r="4819" spans="1:13" x14ac:dyDescent="0.25">
      <c r="A4819" t="s">
        <v>92</v>
      </c>
      <c r="B4819" s="25">
        <v>45198</v>
      </c>
      <c r="C4819" t="s">
        <v>257</v>
      </c>
      <c r="D4819" t="s">
        <v>32</v>
      </c>
      <c r="E4819" t="s">
        <v>27</v>
      </c>
      <c r="G4819" s="30">
        <v>8.6999999999999993</v>
      </c>
      <c r="H4819" t="s">
        <v>318</v>
      </c>
      <c r="J4819" t="s">
        <v>15</v>
      </c>
      <c r="K4819" t="s">
        <v>307</v>
      </c>
      <c r="L4819" s="26">
        <v>829756.8</v>
      </c>
      <c r="M4819">
        <v>11</v>
      </c>
    </row>
    <row r="4820" spans="1:13" x14ac:dyDescent="0.25">
      <c r="A4820" t="s">
        <v>205</v>
      </c>
      <c r="B4820" s="25">
        <v>45566</v>
      </c>
      <c r="C4820" t="s">
        <v>257</v>
      </c>
      <c r="D4820" t="s">
        <v>32</v>
      </c>
      <c r="E4820" t="s">
        <v>27</v>
      </c>
      <c r="G4820" s="30">
        <v>8.6999999999999993</v>
      </c>
      <c r="H4820" t="s">
        <v>318</v>
      </c>
      <c r="J4820" t="s">
        <v>15</v>
      </c>
      <c r="K4820" t="s">
        <v>307</v>
      </c>
      <c r="L4820" s="26">
        <v>68495</v>
      </c>
      <c r="M4820">
        <v>9</v>
      </c>
    </row>
    <row r="4821" spans="1:13" x14ac:dyDescent="0.25">
      <c r="A4821" t="s">
        <v>54</v>
      </c>
      <c r="B4821" s="25">
        <v>45212</v>
      </c>
      <c r="C4821" t="s">
        <v>257</v>
      </c>
      <c r="D4821" t="s">
        <v>32</v>
      </c>
      <c r="E4821" t="s">
        <v>27</v>
      </c>
      <c r="G4821" s="30">
        <v>8.6999999999999993</v>
      </c>
      <c r="H4821" t="s">
        <v>318</v>
      </c>
      <c r="J4821" t="s">
        <v>15</v>
      </c>
      <c r="K4821" t="s">
        <v>307</v>
      </c>
      <c r="L4821" s="26">
        <v>523476</v>
      </c>
      <c r="M4821">
        <v>68</v>
      </c>
    </row>
    <row r="4822" spans="1:13" x14ac:dyDescent="0.25">
      <c r="A4822" t="s">
        <v>77</v>
      </c>
      <c r="B4822" s="25">
        <v>45267</v>
      </c>
      <c r="C4822" t="s">
        <v>257</v>
      </c>
      <c r="D4822" t="s">
        <v>32</v>
      </c>
      <c r="E4822" t="s">
        <v>27</v>
      </c>
      <c r="G4822" s="30">
        <v>8.6999999999999993</v>
      </c>
      <c r="H4822" t="s">
        <v>318</v>
      </c>
      <c r="J4822" t="s">
        <v>15</v>
      </c>
      <c r="K4822" t="s">
        <v>307</v>
      </c>
      <c r="L4822" s="26">
        <v>9800</v>
      </c>
      <c r="M4822">
        <v>1</v>
      </c>
    </row>
    <row r="4823" spans="1:13" x14ac:dyDescent="0.25">
      <c r="A4823" t="s">
        <v>86</v>
      </c>
      <c r="B4823" s="25">
        <v>45251</v>
      </c>
      <c r="C4823" t="s">
        <v>257</v>
      </c>
      <c r="D4823" t="s">
        <v>32</v>
      </c>
      <c r="E4823" t="s">
        <v>27</v>
      </c>
      <c r="G4823" s="30">
        <v>8.6999999999999993</v>
      </c>
      <c r="H4823" t="s">
        <v>318</v>
      </c>
      <c r="J4823" t="s">
        <v>15</v>
      </c>
      <c r="K4823" t="s">
        <v>307</v>
      </c>
      <c r="L4823" s="26">
        <v>15000</v>
      </c>
      <c r="M4823">
        <v>1</v>
      </c>
    </row>
    <row r="4824" spans="1:13" x14ac:dyDescent="0.25">
      <c r="A4824" t="s">
        <v>164</v>
      </c>
      <c r="B4824" s="25">
        <v>45478</v>
      </c>
      <c r="C4824" t="s">
        <v>257</v>
      </c>
      <c r="D4824" t="s">
        <v>32</v>
      </c>
      <c r="E4824" t="s">
        <v>27</v>
      </c>
      <c r="F4824" t="s">
        <v>258</v>
      </c>
      <c r="G4824" s="30">
        <v>8.8000000000000007</v>
      </c>
      <c r="H4824" t="s">
        <v>318</v>
      </c>
      <c r="I4824">
        <v>8.8000000000000007</v>
      </c>
      <c r="J4824" t="s">
        <v>228</v>
      </c>
      <c r="K4824" t="s">
        <v>314</v>
      </c>
      <c r="L4824" s="26">
        <v>4426400</v>
      </c>
      <c r="M4824">
        <v>1</v>
      </c>
    </row>
    <row r="4825" spans="1:13" x14ac:dyDescent="0.25">
      <c r="A4825" t="s">
        <v>172</v>
      </c>
      <c r="B4825" s="25">
        <v>45485</v>
      </c>
      <c r="C4825" t="s">
        <v>257</v>
      </c>
      <c r="D4825" t="s">
        <v>32</v>
      </c>
      <c r="E4825" t="s">
        <v>27</v>
      </c>
      <c r="F4825" t="s">
        <v>258</v>
      </c>
      <c r="G4825" s="30">
        <v>8.8000000000000007</v>
      </c>
      <c r="H4825" t="s">
        <v>318</v>
      </c>
      <c r="I4825">
        <v>8.8000000000000007</v>
      </c>
      <c r="J4825" t="s">
        <v>228</v>
      </c>
      <c r="K4825" t="s">
        <v>314</v>
      </c>
      <c r="L4825" s="26">
        <v>67200</v>
      </c>
      <c r="M4825">
        <v>1</v>
      </c>
    </row>
    <row r="4826" spans="1:13" x14ac:dyDescent="0.25">
      <c r="A4826" t="s">
        <v>101</v>
      </c>
      <c r="B4826" s="25">
        <v>45079</v>
      </c>
      <c r="C4826" t="s">
        <v>257</v>
      </c>
      <c r="D4826" t="s">
        <v>32</v>
      </c>
      <c r="E4826" t="s">
        <v>27</v>
      </c>
      <c r="G4826" s="30">
        <v>8.8000000000000007</v>
      </c>
      <c r="H4826" t="s">
        <v>318</v>
      </c>
      <c r="J4826" t="s">
        <v>15</v>
      </c>
      <c r="K4826" t="s">
        <v>307</v>
      </c>
      <c r="L4826" s="26">
        <v>123981212.25</v>
      </c>
      <c r="M4826">
        <v>1</v>
      </c>
    </row>
    <row r="4827" spans="1:13" x14ac:dyDescent="0.25">
      <c r="A4827" t="s">
        <v>92</v>
      </c>
      <c r="B4827" s="25">
        <v>45198</v>
      </c>
      <c r="C4827" t="s">
        <v>257</v>
      </c>
      <c r="D4827" t="s">
        <v>32</v>
      </c>
      <c r="E4827" t="s">
        <v>27</v>
      </c>
      <c r="F4827" t="s">
        <v>258</v>
      </c>
      <c r="G4827" s="30">
        <v>8.8000000000000007</v>
      </c>
      <c r="H4827" t="s">
        <v>318</v>
      </c>
      <c r="J4827" t="s">
        <v>15</v>
      </c>
      <c r="K4827" t="s">
        <v>307</v>
      </c>
      <c r="L4827" s="26">
        <v>15454220.4</v>
      </c>
      <c r="M4827">
        <v>24</v>
      </c>
    </row>
    <row r="4828" spans="1:13" x14ac:dyDescent="0.25">
      <c r="A4828" t="s">
        <v>54</v>
      </c>
      <c r="B4828" s="25">
        <v>45212</v>
      </c>
      <c r="C4828" t="s">
        <v>257</v>
      </c>
      <c r="D4828" t="s">
        <v>32</v>
      </c>
      <c r="E4828" t="s">
        <v>27</v>
      </c>
      <c r="F4828" t="s">
        <v>258</v>
      </c>
      <c r="G4828" s="30">
        <v>8.8000000000000007</v>
      </c>
      <c r="H4828" t="s">
        <v>318</v>
      </c>
      <c r="J4828" t="s">
        <v>15</v>
      </c>
      <c r="K4828" t="s">
        <v>307</v>
      </c>
      <c r="L4828" s="26">
        <v>12364956</v>
      </c>
      <c r="M4828">
        <v>108</v>
      </c>
    </row>
    <row r="4829" spans="1:13" x14ac:dyDescent="0.25">
      <c r="A4829" t="s">
        <v>77</v>
      </c>
      <c r="B4829" s="25">
        <v>45267</v>
      </c>
      <c r="C4829" t="s">
        <v>257</v>
      </c>
      <c r="D4829" t="s">
        <v>32</v>
      </c>
      <c r="E4829" t="s">
        <v>27</v>
      </c>
      <c r="F4829" t="s">
        <v>258</v>
      </c>
      <c r="G4829" s="30">
        <v>8.8000000000000007</v>
      </c>
      <c r="H4829" t="s">
        <v>318</v>
      </c>
      <c r="J4829" t="s">
        <v>15</v>
      </c>
      <c r="K4829" t="s">
        <v>307</v>
      </c>
      <c r="L4829" s="26">
        <v>117600</v>
      </c>
      <c r="M4829">
        <v>1</v>
      </c>
    </row>
    <row r="4830" spans="1:13" x14ac:dyDescent="0.25">
      <c r="A4830" t="s">
        <v>83</v>
      </c>
      <c r="B4830" s="25">
        <v>45468</v>
      </c>
      <c r="C4830" t="s">
        <v>257</v>
      </c>
      <c r="D4830" t="s">
        <v>32</v>
      </c>
      <c r="E4830" t="s">
        <v>27</v>
      </c>
      <c r="G4830" s="30">
        <v>8.8000000000000007</v>
      </c>
      <c r="H4830" t="s">
        <v>318</v>
      </c>
      <c r="J4830" t="s">
        <v>15</v>
      </c>
      <c r="K4830" t="s">
        <v>307</v>
      </c>
      <c r="L4830" s="26">
        <v>121500</v>
      </c>
      <c r="M4830">
        <v>2</v>
      </c>
    </row>
    <row r="4831" spans="1:13" x14ac:dyDescent="0.25">
      <c r="A4831" t="s">
        <v>50</v>
      </c>
      <c r="B4831" s="25">
        <v>45408</v>
      </c>
      <c r="C4831" t="s">
        <v>257</v>
      </c>
      <c r="D4831" t="s">
        <v>32</v>
      </c>
      <c r="E4831" t="s">
        <v>27</v>
      </c>
      <c r="G4831" s="30">
        <v>8.8000000000000007</v>
      </c>
      <c r="H4831" t="s">
        <v>318</v>
      </c>
      <c r="J4831" t="s">
        <v>15</v>
      </c>
      <c r="K4831" t="s">
        <v>307</v>
      </c>
      <c r="L4831" s="26">
        <v>527500</v>
      </c>
      <c r="M4831">
        <v>39</v>
      </c>
    </row>
    <row r="4832" spans="1:13" x14ac:dyDescent="0.25">
      <c r="A4832" t="s">
        <v>66</v>
      </c>
      <c r="B4832" s="25">
        <v>45335</v>
      </c>
      <c r="C4832" t="s">
        <v>257</v>
      </c>
      <c r="D4832" t="s">
        <v>32</v>
      </c>
      <c r="E4832" t="s">
        <v>27</v>
      </c>
      <c r="G4832" s="30">
        <v>8.8000000000000007</v>
      </c>
      <c r="H4832" t="s">
        <v>318</v>
      </c>
      <c r="J4832" t="s">
        <v>15</v>
      </c>
      <c r="K4832" t="s">
        <v>307</v>
      </c>
      <c r="L4832" s="26">
        <v>207000</v>
      </c>
      <c r="M4832">
        <v>29</v>
      </c>
    </row>
    <row r="4833" spans="1:13" x14ac:dyDescent="0.25">
      <c r="A4833" t="s">
        <v>63</v>
      </c>
      <c r="B4833" s="25">
        <v>45344</v>
      </c>
      <c r="C4833" t="s">
        <v>257</v>
      </c>
      <c r="D4833" t="s">
        <v>32</v>
      </c>
      <c r="E4833" t="s">
        <v>27</v>
      </c>
      <c r="G4833" s="30">
        <v>8.8000000000000007</v>
      </c>
      <c r="H4833" t="s">
        <v>318</v>
      </c>
      <c r="J4833" t="s">
        <v>15</v>
      </c>
      <c r="K4833" t="s">
        <v>307</v>
      </c>
      <c r="L4833" s="26">
        <v>380000</v>
      </c>
      <c r="M4833">
        <v>4</v>
      </c>
    </row>
    <row r="4834" spans="1:13" x14ac:dyDescent="0.25">
      <c r="A4834" t="s">
        <v>57</v>
      </c>
      <c r="B4834" s="25">
        <v>45394</v>
      </c>
      <c r="C4834" t="s">
        <v>257</v>
      </c>
      <c r="D4834" t="s">
        <v>32</v>
      </c>
      <c r="E4834" t="s">
        <v>27</v>
      </c>
      <c r="F4834" t="s">
        <v>258</v>
      </c>
      <c r="G4834" s="30">
        <v>8.8000000000000007</v>
      </c>
      <c r="H4834" t="s">
        <v>318</v>
      </c>
      <c r="J4834" t="s">
        <v>15</v>
      </c>
      <c r="K4834" t="s">
        <v>307</v>
      </c>
      <c r="L4834" s="26">
        <v>1858850</v>
      </c>
      <c r="M4834">
        <v>21</v>
      </c>
    </row>
    <row r="4835" spans="1:13" x14ac:dyDescent="0.25">
      <c r="A4835" t="s">
        <v>211</v>
      </c>
      <c r="B4835" s="25">
        <v>45582</v>
      </c>
      <c r="C4835" t="s">
        <v>257</v>
      </c>
      <c r="D4835" t="s">
        <v>32</v>
      </c>
      <c r="E4835" t="s">
        <v>27</v>
      </c>
      <c r="G4835" s="30">
        <v>8.8000000000000007</v>
      </c>
      <c r="H4835" t="s">
        <v>318</v>
      </c>
      <c r="J4835" t="s">
        <v>15</v>
      </c>
      <c r="K4835" t="s">
        <v>307</v>
      </c>
      <c r="L4835" s="26">
        <v>84700</v>
      </c>
      <c r="M4835">
        <v>23</v>
      </c>
    </row>
    <row r="4836" spans="1:13" x14ac:dyDescent="0.25">
      <c r="A4836" t="s">
        <v>30</v>
      </c>
      <c r="B4836" s="25">
        <v>45447</v>
      </c>
      <c r="C4836" t="s">
        <v>257</v>
      </c>
      <c r="D4836" t="s">
        <v>32</v>
      </c>
      <c r="E4836" t="s">
        <v>27</v>
      </c>
      <c r="G4836" s="30">
        <v>8.8000000000000007</v>
      </c>
      <c r="H4836" t="s">
        <v>318</v>
      </c>
      <c r="J4836" t="s">
        <v>15</v>
      </c>
      <c r="K4836" t="s">
        <v>307</v>
      </c>
      <c r="L4836" s="26">
        <v>34200</v>
      </c>
      <c r="M4836">
        <v>9</v>
      </c>
    </row>
    <row r="4837" spans="1:13" x14ac:dyDescent="0.25">
      <c r="A4837" t="s">
        <v>217</v>
      </c>
      <c r="B4837" s="25">
        <v>45595</v>
      </c>
      <c r="C4837" t="s">
        <v>257</v>
      </c>
      <c r="D4837" t="s">
        <v>32</v>
      </c>
      <c r="E4837" t="s">
        <v>27</v>
      </c>
      <c r="F4837" t="s">
        <v>258</v>
      </c>
      <c r="G4837" s="30">
        <v>8.8000000000000007</v>
      </c>
      <c r="H4837" t="s">
        <v>318</v>
      </c>
      <c r="J4837" t="s">
        <v>15</v>
      </c>
      <c r="K4837" t="s">
        <v>307</v>
      </c>
      <c r="L4837" s="26">
        <v>11050</v>
      </c>
      <c r="M4837">
        <v>2</v>
      </c>
    </row>
    <row r="4838" spans="1:13" x14ac:dyDescent="0.25">
      <c r="A4838" t="s">
        <v>66</v>
      </c>
      <c r="B4838" s="25">
        <v>45335</v>
      </c>
      <c r="C4838" t="s">
        <v>257</v>
      </c>
      <c r="D4838" t="s">
        <v>32</v>
      </c>
      <c r="E4838" t="s">
        <v>27</v>
      </c>
      <c r="F4838" t="s">
        <v>258</v>
      </c>
      <c r="G4838" s="30">
        <v>8.8000000000000007</v>
      </c>
      <c r="H4838" t="s">
        <v>318</v>
      </c>
      <c r="J4838" t="s">
        <v>15</v>
      </c>
      <c r="K4838" t="s">
        <v>307</v>
      </c>
      <c r="L4838" s="26">
        <v>2866500</v>
      </c>
      <c r="M4838">
        <v>66</v>
      </c>
    </row>
    <row r="4839" spans="1:13" x14ac:dyDescent="0.25">
      <c r="A4839" t="s">
        <v>57</v>
      </c>
      <c r="B4839" s="25">
        <v>45394</v>
      </c>
      <c r="C4839" t="s">
        <v>257</v>
      </c>
      <c r="D4839" t="s">
        <v>32</v>
      </c>
      <c r="E4839" t="s">
        <v>27</v>
      </c>
      <c r="G4839" s="30">
        <v>8.8000000000000007</v>
      </c>
      <c r="H4839" t="s">
        <v>318</v>
      </c>
      <c r="J4839" t="s">
        <v>15</v>
      </c>
      <c r="K4839" t="s">
        <v>307</v>
      </c>
      <c r="L4839" s="26">
        <v>817800</v>
      </c>
      <c r="M4839">
        <v>12</v>
      </c>
    </row>
    <row r="4840" spans="1:13" x14ac:dyDescent="0.25">
      <c r="A4840" t="s">
        <v>80</v>
      </c>
      <c r="B4840" s="25">
        <v>45260</v>
      </c>
      <c r="C4840" t="s">
        <v>257</v>
      </c>
      <c r="D4840" t="s">
        <v>32</v>
      </c>
      <c r="E4840" t="s">
        <v>27</v>
      </c>
      <c r="G4840" s="30">
        <v>8.8000000000000007</v>
      </c>
      <c r="H4840" t="s">
        <v>318</v>
      </c>
      <c r="J4840" t="s">
        <v>15</v>
      </c>
      <c r="K4840" t="s">
        <v>307</v>
      </c>
      <c r="L4840" s="26">
        <v>125100</v>
      </c>
      <c r="M4840">
        <v>7</v>
      </c>
    </row>
    <row r="4841" spans="1:13" x14ac:dyDescent="0.25">
      <c r="A4841" t="s">
        <v>74</v>
      </c>
      <c r="B4841" s="25">
        <v>45275</v>
      </c>
      <c r="C4841" t="s">
        <v>257</v>
      </c>
      <c r="D4841" t="s">
        <v>32</v>
      </c>
      <c r="E4841" t="s">
        <v>27</v>
      </c>
      <c r="G4841" s="30">
        <v>8.8000000000000007</v>
      </c>
      <c r="H4841" t="s">
        <v>318</v>
      </c>
      <c r="J4841" t="s">
        <v>15</v>
      </c>
      <c r="K4841" t="s">
        <v>307</v>
      </c>
      <c r="L4841" s="26">
        <v>2885350</v>
      </c>
      <c r="M4841">
        <v>41</v>
      </c>
    </row>
    <row r="4842" spans="1:13" x14ac:dyDescent="0.25">
      <c r="A4842" t="s">
        <v>63</v>
      </c>
      <c r="B4842" s="25">
        <v>45344</v>
      </c>
      <c r="C4842" t="s">
        <v>257</v>
      </c>
      <c r="D4842" t="s">
        <v>32</v>
      </c>
      <c r="E4842" t="s">
        <v>27</v>
      </c>
      <c r="F4842" t="s">
        <v>258</v>
      </c>
      <c r="G4842" s="30">
        <v>8.8000000000000007</v>
      </c>
      <c r="H4842" t="s">
        <v>318</v>
      </c>
      <c r="J4842" t="s">
        <v>15</v>
      </c>
      <c r="K4842" t="s">
        <v>307</v>
      </c>
      <c r="L4842" s="26">
        <v>2356950</v>
      </c>
      <c r="M4842">
        <v>7</v>
      </c>
    </row>
    <row r="4843" spans="1:13" x14ac:dyDescent="0.25">
      <c r="A4843" t="s">
        <v>83</v>
      </c>
      <c r="B4843" s="25">
        <v>45468</v>
      </c>
      <c r="C4843" t="s">
        <v>257</v>
      </c>
      <c r="D4843" t="s">
        <v>32</v>
      </c>
      <c r="E4843" t="s">
        <v>27</v>
      </c>
      <c r="F4843" t="s">
        <v>258</v>
      </c>
      <c r="G4843" s="30">
        <v>8.8000000000000007</v>
      </c>
      <c r="H4843" t="s">
        <v>318</v>
      </c>
      <c r="J4843" t="s">
        <v>15</v>
      </c>
      <c r="K4843" t="s">
        <v>307</v>
      </c>
      <c r="L4843" s="26">
        <v>8160750</v>
      </c>
      <c r="M4843">
        <v>11</v>
      </c>
    </row>
    <row r="4844" spans="1:13" x14ac:dyDescent="0.25">
      <c r="A4844" t="s">
        <v>30</v>
      </c>
      <c r="B4844" s="25">
        <v>45447</v>
      </c>
      <c r="C4844" t="s">
        <v>257</v>
      </c>
      <c r="D4844" t="s">
        <v>32</v>
      </c>
      <c r="E4844" t="s">
        <v>27</v>
      </c>
      <c r="F4844" t="s">
        <v>258</v>
      </c>
      <c r="G4844" s="30">
        <v>8.8000000000000007</v>
      </c>
      <c r="H4844" t="s">
        <v>318</v>
      </c>
      <c r="J4844" t="s">
        <v>15</v>
      </c>
      <c r="K4844" t="s">
        <v>307</v>
      </c>
      <c r="L4844" s="26">
        <v>2598600</v>
      </c>
      <c r="M4844">
        <v>26</v>
      </c>
    </row>
    <row r="4845" spans="1:13" x14ac:dyDescent="0.25">
      <c r="A4845" t="s">
        <v>164</v>
      </c>
      <c r="B4845" s="25">
        <v>45478</v>
      </c>
      <c r="C4845" t="s">
        <v>257</v>
      </c>
      <c r="D4845" t="s">
        <v>32</v>
      </c>
      <c r="E4845" t="s">
        <v>27</v>
      </c>
      <c r="G4845" s="30">
        <v>8.8000000000000007</v>
      </c>
      <c r="H4845" t="s">
        <v>318</v>
      </c>
      <c r="J4845" t="s">
        <v>15</v>
      </c>
      <c r="K4845" t="s">
        <v>307</v>
      </c>
      <c r="L4845" s="26">
        <v>53600</v>
      </c>
      <c r="M4845">
        <v>17</v>
      </c>
    </row>
    <row r="4846" spans="1:13" x14ac:dyDescent="0.25">
      <c r="A4846" t="s">
        <v>54</v>
      </c>
      <c r="B4846" s="25">
        <v>45212</v>
      </c>
      <c r="C4846" t="s">
        <v>257</v>
      </c>
      <c r="D4846" t="s">
        <v>32</v>
      </c>
      <c r="E4846" t="s">
        <v>27</v>
      </c>
      <c r="G4846" s="30">
        <v>8.8000000000000007</v>
      </c>
      <c r="H4846" t="s">
        <v>318</v>
      </c>
      <c r="J4846" t="s">
        <v>15</v>
      </c>
      <c r="K4846" t="s">
        <v>307</v>
      </c>
      <c r="L4846" s="26">
        <v>225774</v>
      </c>
      <c r="M4846">
        <v>65</v>
      </c>
    </row>
    <row r="4847" spans="1:13" x14ac:dyDescent="0.25">
      <c r="A4847" t="s">
        <v>211</v>
      </c>
      <c r="B4847" s="25">
        <v>45582</v>
      </c>
      <c r="C4847" t="s">
        <v>257</v>
      </c>
      <c r="D4847" t="s">
        <v>32</v>
      </c>
      <c r="E4847" t="s">
        <v>27</v>
      </c>
      <c r="F4847" t="s">
        <v>258</v>
      </c>
      <c r="G4847" s="30">
        <v>8.8000000000000007</v>
      </c>
      <c r="H4847" t="s">
        <v>318</v>
      </c>
      <c r="J4847" t="s">
        <v>15</v>
      </c>
      <c r="K4847" t="s">
        <v>307</v>
      </c>
      <c r="L4847" s="26">
        <v>6483400</v>
      </c>
      <c r="M4847">
        <v>44</v>
      </c>
    </row>
    <row r="4848" spans="1:13" x14ac:dyDescent="0.25">
      <c r="A4848" t="s">
        <v>83</v>
      </c>
      <c r="B4848" s="25">
        <v>45252</v>
      </c>
      <c r="C4848" t="s">
        <v>257</v>
      </c>
      <c r="D4848" t="s">
        <v>32</v>
      </c>
      <c r="E4848" t="s">
        <v>27</v>
      </c>
      <c r="F4848" t="s">
        <v>258</v>
      </c>
      <c r="G4848" s="30">
        <v>8.8000000000000007</v>
      </c>
      <c r="H4848" t="s">
        <v>318</v>
      </c>
      <c r="J4848" t="s">
        <v>15</v>
      </c>
      <c r="K4848" t="s">
        <v>307</v>
      </c>
      <c r="L4848" s="26">
        <v>19270900</v>
      </c>
      <c r="M4848">
        <v>75</v>
      </c>
    </row>
    <row r="4849" spans="1:13" x14ac:dyDescent="0.25">
      <c r="A4849" t="s">
        <v>104</v>
      </c>
      <c r="B4849" s="25">
        <v>45041</v>
      </c>
      <c r="C4849" t="s">
        <v>257</v>
      </c>
      <c r="D4849" t="s">
        <v>32</v>
      </c>
      <c r="E4849" t="s">
        <v>27</v>
      </c>
      <c r="F4849" t="s">
        <v>258</v>
      </c>
      <c r="G4849" s="30">
        <v>8.8000000000000007</v>
      </c>
      <c r="H4849" t="s">
        <v>318</v>
      </c>
      <c r="J4849" t="s">
        <v>15</v>
      </c>
      <c r="K4849" t="s">
        <v>307</v>
      </c>
      <c r="L4849" s="26">
        <v>399975.6</v>
      </c>
      <c r="M4849">
        <v>2</v>
      </c>
    </row>
    <row r="4850" spans="1:13" x14ac:dyDescent="0.25">
      <c r="A4850" t="s">
        <v>101</v>
      </c>
      <c r="B4850" s="25">
        <v>45079</v>
      </c>
      <c r="C4850" t="s">
        <v>257</v>
      </c>
      <c r="D4850" t="s">
        <v>32</v>
      </c>
      <c r="E4850" t="s">
        <v>27</v>
      </c>
      <c r="F4850" t="s">
        <v>258</v>
      </c>
      <c r="G4850" s="30">
        <v>8.8000000000000007</v>
      </c>
      <c r="H4850" t="s">
        <v>318</v>
      </c>
      <c r="J4850" t="s">
        <v>15</v>
      </c>
      <c r="K4850" t="s">
        <v>307</v>
      </c>
      <c r="L4850" s="26">
        <v>149809.5</v>
      </c>
      <c r="M4850">
        <v>1</v>
      </c>
    </row>
    <row r="4851" spans="1:13" x14ac:dyDescent="0.25">
      <c r="A4851" t="s">
        <v>60</v>
      </c>
      <c r="B4851" s="25">
        <v>45380</v>
      </c>
      <c r="C4851" t="s">
        <v>257</v>
      </c>
      <c r="D4851" t="s">
        <v>32</v>
      </c>
      <c r="E4851" t="s">
        <v>27</v>
      </c>
      <c r="G4851" s="30">
        <v>8.8000000000000007</v>
      </c>
      <c r="H4851" t="s">
        <v>318</v>
      </c>
      <c r="J4851" t="s">
        <v>15</v>
      </c>
      <c r="K4851" t="s">
        <v>307</v>
      </c>
      <c r="L4851" s="26">
        <v>299250</v>
      </c>
      <c r="M4851">
        <v>28</v>
      </c>
    </row>
    <row r="4852" spans="1:13" x14ac:dyDescent="0.25">
      <c r="A4852" t="s">
        <v>77</v>
      </c>
      <c r="B4852" s="25">
        <v>45267</v>
      </c>
      <c r="C4852" t="s">
        <v>257</v>
      </c>
      <c r="D4852" t="s">
        <v>32</v>
      </c>
      <c r="E4852" t="s">
        <v>27</v>
      </c>
      <c r="G4852" s="30">
        <v>8.8000000000000007</v>
      </c>
      <c r="H4852" t="s">
        <v>318</v>
      </c>
      <c r="J4852" t="s">
        <v>15</v>
      </c>
      <c r="K4852" t="s">
        <v>307</v>
      </c>
      <c r="L4852" s="26">
        <v>315000</v>
      </c>
      <c r="M4852">
        <v>6</v>
      </c>
    </row>
    <row r="4853" spans="1:13" x14ac:dyDescent="0.25">
      <c r="A4853" t="s">
        <v>60</v>
      </c>
      <c r="B4853" s="25">
        <v>45380</v>
      </c>
      <c r="C4853" t="s">
        <v>257</v>
      </c>
      <c r="D4853" t="s">
        <v>32</v>
      </c>
      <c r="E4853" t="s">
        <v>27</v>
      </c>
      <c r="F4853" t="s">
        <v>258</v>
      </c>
      <c r="G4853" s="30">
        <v>8.8000000000000007</v>
      </c>
      <c r="H4853" t="s">
        <v>318</v>
      </c>
      <c r="J4853" t="s">
        <v>15</v>
      </c>
      <c r="K4853" t="s">
        <v>307</v>
      </c>
      <c r="L4853" s="26">
        <v>3911250</v>
      </c>
      <c r="M4853">
        <v>64</v>
      </c>
    </row>
    <row r="4854" spans="1:13" x14ac:dyDescent="0.25">
      <c r="A4854" t="s">
        <v>86</v>
      </c>
      <c r="B4854" s="25">
        <v>45251</v>
      </c>
      <c r="C4854" t="s">
        <v>257</v>
      </c>
      <c r="D4854" t="s">
        <v>32</v>
      </c>
      <c r="E4854" t="s">
        <v>27</v>
      </c>
      <c r="F4854" t="s">
        <v>258</v>
      </c>
      <c r="G4854" s="30">
        <v>8.8000000000000007</v>
      </c>
      <c r="H4854" t="s">
        <v>318</v>
      </c>
      <c r="J4854" t="s">
        <v>15</v>
      </c>
      <c r="K4854" t="s">
        <v>307</v>
      </c>
      <c r="L4854" s="26">
        <v>2125750</v>
      </c>
      <c r="M4854">
        <v>7</v>
      </c>
    </row>
    <row r="4855" spans="1:13" x14ac:dyDescent="0.25">
      <c r="A4855" t="s">
        <v>74</v>
      </c>
      <c r="B4855" s="25">
        <v>45275</v>
      </c>
      <c r="C4855" t="s">
        <v>257</v>
      </c>
      <c r="D4855" t="s">
        <v>32</v>
      </c>
      <c r="E4855" t="s">
        <v>27</v>
      </c>
      <c r="F4855" t="s">
        <v>258</v>
      </c>
      <c r="G4855" s="30">
        <v>8.8000000000000007</v>
      </c>
      <c r="H4855" t="s">
        <v>318</v>
      </c>
      <c r="J4855" t="s">
        <v>15</v>
      </c>
      <c r="K4855" t="s">
        <v>307</v>
      </c>
      <c r="L4855" s="26">
        <v>126333250</v>
      </c>
      <c r="M4855">
        <v>81</v>
      </c>
    </row>
    <row r="4856" spans="1:13" x14ac:dyDescent="0.25">
      <c r="A4856" t="s">
        <v>69</v>
      </c>
      <c r="B4856" s="25">
        <v>45328</v>
      </c>
      <c r="C4856" t="s">
        <v>257</v>
      </c>
      <c r="D4856" t="s">
        <v>32</v>
      </c>
      <c r="E4856" t="s">
        <v>27</v>
      </c>
      <c r="F4856" t="s">
        <v>258</v>
      </c>
      <c r="G4856" s="30">
        <v>8.8000000000000007</v>
      </c>
      <c r="H4856" t="s">
        <v>318</v>
      </c>
      <c r="J4856" t="s">
        <v>15</v>
      </c>
      <c r="K4856" t="s">
        <v>307</v>
      </c>
      <c r="L4856" s="26">
        <v>2582425</v>
      </c>
      <c r="M4856">
        <v>14</v>
      </c>
    </row>
    <row r="4857" spans="1:13" x14ac:dyDescent="0.25">
      <c r="A4857" t="s">
        <v>205</v>
      </c>
      <c r="B4857" s="25">
        <v>45566</v>
      </c>
      <c r="C4857" t="s">
        <v>257</v>
      </c>
      <c r="D4857" t="s">
        <v>32</v>
      </c>
      <c r="E4857" t="s">
        <v>27</v>
      </c>
      <c r="G4857" s="30">
        <v>8.8000000000000007</v>
      </c>
      <c r="H4857" t="s">
        <v>318</v>
      </c>
      <c r="J4857" t="s">
        <v>15</v>
      </c>
      <c r="K4857" t="s">
        <v>307</v>
      </c>
      <c r="L4857" s="26">
        <v>18335</v>
      </c>
      <c r="M4857">
        <v>6</v>
      </c>
    </row>
    <row r="4858" spans="1:13" x14ac:dyDescent="0.25">
      <c r="A4858" t="s">
        <v>89</v>
      </c>
      <c r="B4858" s="25">
        <v>45232</v>
      </c>
      <c r="C4858" t="s">
        <v>257</v>
      </c>
      <c r="D4858" t="s">
        <v>32</v>
      </c>
      <c r="E4858" t="s">
        <v>27</v>
      </c>
      <c r="G4858" s="30">
        <v>8.8000000000000007</v>
      </c>
      <c r="H4858" t="s">
        <v>318</v>
      </c>
      <c r="J4858" t="s">
        <v>15</v>
      </c>
      <c r="K4858" t="s">
        <v>307</v>
      </c>
      <c r="L4858" s="26">
        <v>677025</v>
      </c>
      <c r="M4858">
        <v>20</v>
      </c>
    </row>
    <row r="4859" spans="1:13" x14ac:dyDescent="0.25">
      <c r="A4859" t="s">
        <v>89</v>
      </c>
      <c r="B4859" s="25">
        <v>45232</v>
      </c>
      <c r="C4859" t="s">
        <v>257</v>
      </c>
      <c r="D4859" t="s">
        <v>32</v>
      </c>
      <c r="E4859" t="s">
        <v>27</v>
      </c>
      <c r="F4859" t="s">
        <v>258</v>
      </c>
      <c r="G4859" s="30">
        <v>8.8000000000000007</v>
      </c>
      <c r="H4859" t="s">
        <v>318</v>
      </c>
      <c r="J4859" t="s">
        <v>15</v>
      </c>
      <c r="K4859" t="s">
        <v>307</v>
      </c>
      <c r="L4859" s="26">
        <v>4941000</v>
      </c>
      <c r="M4859">
        <v>40</v>
      </c>
    </row>
    <row r="4860" spans="1:13" x14ac:dyDescent="0.25">
      <c r="A4860" t="s">
        <v>172</v>
      </c>
      <c r="B4860" s="25">
        <v>45485</v>
      </c>
      <c r="C4860" t="s">
        <v>257</v>
      </c>
      <c r="D4860" t="s">
        <v>32</v>
      </c>
      <c r="E4860" t="s">
        <v>27</v>
      </c>
      <c r="F4860" t="s">
        <v>258</v>
      </c>
      <c r="G4860" s="30">
        <v>8.8000000000000007</v>
      </c>
      <c r="H4860" t="s">
        <v>318</v>
      </c>
      <c r="J4860" t="s">
        <v>15</v>
      </c>
      <c r="K4860" t="s">
        <v>307</v>
      </c>
      <c r="L4860" s="26">
        <v>8147200</v>
      </c>
      <c r="M4860">
        <v>8</v>
      </c>
    </row>
    <row r="4861" spans="1:13" x14ac:dyDescent="0.25">
      <c r="A4861" t="s">
        <v>69</v>
      </c>
      <c r="B4861" s="25">
        <v>45328</v>
      </c>
      <c r="C4861" t="s">
        <v>257</v>
      </c>
      <c r="D4861" t="s">
        <v>32</v>
      </c>
      <c r="E4861" t="s">
        <v>27</v>
      </c>
      <c r="G4861" s="30">
        <v>8.8000000000000007</v>
      </c>
      <c r="H4861" t="s">
        <v>318</v>
      </c>
      <c r="J4861" t="s">
        <v>15</v>
      </c>
      <c r="K4861" t="s">
        <v>307</v>
      </c>
      <c r="L4861" s="26">
        <v>402005</v>
      </c>
      <c r="M4861">
        <v>9</v>
      </c>
    </row>
    <row r="4862" spans="1:13" x14ac:dyDescent="0.25">
      <c r="A4862" t="s">
        <v>172</v>
      </c>
      <c r="B4862" s="25">
        <v>45485</v>
      </c>
      <c r="C4862" t="s">
        <v>257</v>
      </c>
      <c r="D4862" t="s">
        <v>32</v>
      </c>
      <c r="E4862" t="s">
        <v>27</v>
      </c>
      <c r="G4862" s="30">
        <v>8.8000000000000007</v>
      </c>
      <c r="H4862" t="s">
        <v>318</v>
      </c>
      <c r="J4862" t="s">
        <v>15</v>
      </c>
      <c r="K4862" t="s">
        <v>307</v>
      </c>
      <c r="L4862" s="26">
        <v>121600</v>
      </c>
      <c r="M4862">
        <v>4</v>
      </c>
    </row>
    <row r="4863" spans="1:13" x14ac:dyDescent="0.25">
      <c r="A4863" t="s">
        <v>164</v>
      </c>
      <c r="B4863" s="25">
        <v>45478</v>
      </c>
      <c r="C4863" t="s">
        <v>257</v>
      </c>
      <c r="D4863" t="s">
        <v>32</v>
      </c>
      <c r="E4863" t="s">
        <v>27</v>
      </c>
      <c r="F4863" t="s">
        <v>258</v>
      </c>
      <c r="G4863" s="30">
        <v>8.8000000000000007</v>
      </c>
      <c r="H4863" t="s">
        <v>318</v>
      </c>
      <c r="J4863" t="s">
        <v>15</v>
      </c>
      <c r="K4863" t="s">
        <v>307</v>
      </c>
      <c r="L4863" s="26">
        <v>2838600</v>
      </c>
      <c r="M4863">
        <v>23</v>
      </c>
    </row>
    <row r="4864" spans="1:13" x14ac:dyDescent="0.25">
      <c r="A4864" t="s">
        <v>50</v>
      </c>
      <c r="B4864" s="25">
        <v>45408</v>
      </c>
      <c r="C4864" t="s">
        <v>257</v>
      </c>
      <c r="D4864" t="s">
        <v>32</v>
      </c>
      <c r="E4864" t="s">
        <v>27</v>
      </c>
      <c r="F4864" t="s">
        <v>258</v>
      </c>
      <c r="G4864" s="30">
        <v>8.8000000000000007</v>
      </c>
      <c r="H4864" t="s">
        <v>318</v>
      </c>
      <c r="J4864" t="s">
        <v>15</v>
      </c>
      <c r="K4864" t="s">
        <v>307</v>
      </c>
      <c r="L4864" s="26">
        <v>9527500</v>
      </c>
      <c r="M4864">
        <v>86</v>
      </c>
    </row>
    <row r="4865" spans="1:13" x14ac:dyDescent="0.25">
      <c r="A4865" t="s">
        <v>209</v>
      </c>
      <c r="B4865" s="25">
        <v>45572</v>
      </c>
      <c r="C4865" t="s">
        <v>257</v>
      </c>
      <c r="D4865" t="s">
        <v>32</v>
      </c>
      <c r="E4865" t="s">
        <v>27</v>
      </c>
      <c r="F4865" t="s">
        <v>258</v>
      </c>
      <c r="G4865" s="30">
        <v>8.8000000000000007</v>
      </c>
      <c r="H4865" t="s">
        <v>318</v>
      </c>
      <c r="J4865" t="s">
        <v>15</v>
      </c>
      <c r="K4865" t="s">
        <v>307</v>
      </c>
      <c r="L4865" s="26">
        <v>6330000</v>
      </c>
      <c r="M4865">
        <v>5</v>
      </c>
    </row>
    <row r="4866" spans="1:13" x14ac:dyDescent="0.25">
      <c r="A4866" t="s">
        <v>54</v>
      </c>
      <c r="B4866" s="25">
        <v>45401</v>
      </c>
      <c r="C4866" t="s">
        <v>257</v>
      </c>
      <c r="D4866" t="s">
        <v>32</v>
      </c>
      <c r="E4866" t="s">
        <v>27</v>
      </c>
      <c r="G4866" s="30">
        <v>8.8000000000000007</v>
      </c>
      <c r="H4866" t="s">
        <v>318</v>
      </c>
      <c r="J4866" t="s">
        <v>15</v>
      </c>
      <c r="K4866" t="s">
        <v>307</v>
      </c>
      <c r="L4866" s="26">
        <v>76590</v>
      </c>
      <c r="M4866">
        <v>10</v>
      </c>
    </row>
    <row r="4867" spans="1:13" x14ac:dyDescent="0.25">
      <c r="A4867" t="s">
        <v>80</v>
      </c>
      <c r="B4867" s="25">
        <v>45260</v>
      </c>
      <c r="C4867" t="s">
        <v>257</v>
      </c>
      <c r="D4867" t="s">
        <v>32</v>
      </c>
      <c r="E4867" t="s">
        <v>27</v>
      </c>
      <c r="F4867" t="s">
        <v>258</v>
      </c>
      <c r="G4867" s="30">
        <v>8.8000000000000007</v>
      </c>
      <c r="H4867" t="s">
        <v>318</v>
      </c>
      <c r="J4867" t="s">
        <v>15</v>
      </c>
      <c r="K4867" t="s">
        <v>307</v>
      </c>
      <c r="L4867" s="26">
        <v>2101500</v>
      </c>
      <c r="M4867">
        <v>13</v>
      </c>
    </row>
    <row r="4868" spans="1:13" x14ac:dyDescent="0.25">
      <c r="A4868" t="s">
        <v>92</v>
      </c>
      <c r="B4868" s="25">
        <v>45198</v>
      </c>
      <c r="C4868" t="s">
        <v>257</v>
      </c>
      <c r="D4868" t="s">
        <v>32</v>
      </c>
      <c r="E4868" t="s">
        <v>27</v>
      </c>
      <c r="G4868" s="30">
        <v>8.8000000000000007</v>
      </c>
      <c r="H4868" t="s">
        <v>318</v>
      </c>
      <c r="J4868" t="s">
        <v>15</v>
      </c>
      <c r="K4868" t="s">
        <v>307</v>
      </c>
      <c r="L4868" s="26">
        <v>995266.8</v>
      </c>
      <c r="M4868">
        <v>14</v>
      </c>
    </row>
    <row r="4869" spans="1:13" x14ac:dyDescent="0.25">
      <c r="A4869" t="s">
        <v>54</v>
      </c>
      <c r="B4869" s="25">
        <v>45401</v>
      </c>
      <c r="C4869" t="s">
        <v>257</v>
      </c>
      <c r="D4869" t="s">
        <v>32</v>
      </c>
      <c r="E4869" t="s">
        <v>27</v>
      </c>
      <c r="F4869" t="s">
        <v>258</v>
      </c>
      <c r="G4869" s="30">
        <v>8.8000000000000007</v>
      </c>
      <c r="H4869" t="s">
        <v>318</v>
      </c>
      <c r="J4869" t="s">
        <v>15</v>
      </c>
      <c r="K4869" t="s">
        <v>307</v>
      </c>
      <c r="L4869" s="26">
        <v>8649120</v>
      </c>
      <c r="M4869">
        <v>25</v>
      </c>
    </row>
    <row r="4870" spans="1:13" x14ac:dyDescent="0.25">
      <c r="A4870" t="s">
        <v>86</v>
      </c>
      <c r="B4870" s="25">
        <v>45251</v>
      </c>
      <c r="C4870" t="s">
        <v>257</v>
      </c>
      <c r="D4870" t="s">
        <v>32</v>
      </c>
      <c r="E4870" t="s">
        <v>27</v>
      </c>
      <c r="G4870" s="30">
        <v>8.8000000000000007</v>
      </c>
      <c r="H4870" t="s">
        <v>318</v>
      </c>
      <c r="J4870" t="s">
        <v>15</v>
      </c>
      <c r="K4870" t="s">
        <v>307</v>
      </c>
      <c r="L4870" s="26">
        <v>38500</v>
      </c>
      <c r="M4870">
        <v>4</v>
      </c>
    </row>
    <row r="4871" spans="1:13" x14ac:dyDescent="0.25">
      <c r="A4871" t="s">
        <v>83</v>
      </c>
      <c r="B4871" s="25">
        <v>45252</v>
      </c>
      <c r="C4871" t="s">
        <v>257</v>
      </c>
      <c r="D4871" t="s">
        <v>32</v>
      </c>
      <c r="E4871" t="s">
        <v>27</v>
      </c>
      <c r="G4871" s="30">
        <v>8.8000000000000007</v>
      </c>
      <c r="H4871" t="s">
        <v>318</v>
      </c>
      <c r="J4871" t="s">
        <v>15</v>
      </c>
      <c r="K4871" t="s">
        <v>307</v>
      </c>
      <c r="L4871" s="26">
        <v>737000</v>
      </c>
      <c r="M4871">
        <v>32</v>
      </c>
    </row>
    <row r="4872" spans="1:13" x14ac:dyDescent="0.25">
      <c r="A4872" t="s">
        <v>205</v>
      </c>
      <c r="B4872" s="25">
        <v>45566</v>
      </c>
      <c r="C4872" t="s">
        <v>257</v>
      </c>
      <c r="D4872" t="s">
        <v>32</v>
      </c>
      <c r="E4872" t="s">
        <v>27</v>
      </c>
      <c r="F4872" t="s">
        <v>258</v>
      </c>
      <c r="G4872" s="30">
        <v>8.8000000000000007</v>
      </c>
      <c r="H4872" t="s">
        <v>318</v>
      </c>
      <c r="J4872" t="s">
        <v>15</v>
      </c>
      <c r="K4872" t="s">
        <v>307</v>
      </c>
      <c r="L4872" s="26">
        <v>1601415</v>
      </c>
      <c r="M4872">
        <v>46</v>
      </c>
    </row>
    <row r="4873" spans="1:13" x14ac:dyDescent="0.25">
      <c r="A4873" t="s">
        <v>172</v>
      </c>
      <c r="B4873" s="25">
        <v>45485</v>
      </c>
      <c r="C4873" t="s">
        <v>257</v>
      </c>
      <c r="D4873" t="s">
        <v>32</v>
      </c>
      <c r="E4873" t="s">
        <v>27</v>
      </c>
      <c r="F4873" t="s">
        <v>258</v>
      </c>
      <c r="G4873" s="30">
        <v>8.9</v>
      </c>
      <c r="H4873" t="s">
        <v>318</v>
      </c>
      <c r="I4873">
        <v>8.9</v>
      </c>
      <c r="J4873" t="s">
        <v>228</v>
      </c>
      <c r="K4873" t="s">
        <v>314</v>
      </c>
      <c r="L4873" s="26">
        <v>7743600</v>
      </c>
      <c r="M4873">
        <v>1</v>
      </c>
    </row>
    <row r="4874" spans="1:13" x14ac:dyDescent="0.25">
      <c r="A4874" t="s">
        <v>83</v>
      </c>
      <c r="B4874" s="25">
        <v>45468</v>
      </c>
      <c r="C4874" t="s">
        <v>257</v>
      </c>
      <c r="D4874" t="s">
        <v>32</v>
      </c>
      <c r="E4874" t="s">
        <v>27</v>
      </c>
      <c r="G4874" s="30">
        <v>8.9</v>
      </c>
      <c r="H4874" t="s">
        <v>318</v>
      </c>
      <c r="J4874" t="s">
        <v>15</v>
      </c>
      <c r="K4874" t="s">
        <v>307</v>
      </c>
      <c r="L4874" s="26">
        <v>47790</v>
      </c>
      <c r="M4874">
        <v>6</v>
      </c>
    </row>
    <row r="4875" spans="1:13" x14ac:dyDescent="0.25">
      <c r="A4875" t="s">
        <v>211</v>
      </c>
      <c r="B4875" s="25">
        <v>45582</v>
      </c>
      <c r="C4875" t="s">
        <v>257</v>
      </c>
      <c r="D4875" t="s">
        <v>32</v>
      </c>
      <c r="E4875" t="s">
        <v>27</v>
      </c>
      <c r="G4875" s="30">
        <v>8.9</v>
      </c>
      <c r="H4875" t="s">
        <v>318</v>
      </c>
      <c r="J4875" t="s">
        <v>15</v>
      </c>
      <c r="K4875" t="s">
        <v>307</v>
      </c>
      <c r="L4875" s="26">
        <v>175700</v>
      </c>
      <c r="M4875">
        <v>17</v>
      </c>
    </row>
    <row r="4876" spans="1:13" x14ac:dyDescent="0.25">
      <c r="A4876" t="s">
        <v>54</v>
      </c>
      <c r="B4876" s="25">
        <v>45212</v>
      </c>
      <c r="C4876" t="s">
        <v>257</v>
      </c>
      <c r="D4876" t="s">
        <v>32</v>
      </c>
      <c r="E4876" t="s">
        <v>27</v>
      </c>
      <c r="F4876" t="s">
        <v>258</v>
      </c>
      <c r="G4876" s="30">
        <v>8.9</v>
      </c>
      <c r="H4876" t="s">
        <v>318</v>
      </c>
      <c r="J4876" t="s">
        <v>15</v>
      </c>
      <c r="K4876" t="s">
        <v>307</v>
      </c>
      <c r="L4876" s="26">
        <v>10532124</v>
      </c>
      <c r="M4876">
        <v>66</v>
      </c>
    </row>
    <row r="4877" spans="1:13" x14ac:dyDescent="0.25">
      <c r="A4877" t="s">
        <v>77</v>
      </c>
      <c r="B4877" s="25">
        <v>45267</v>
      </c>
      <c r="C4877" t="s">
        <v>257</v>
      </c>
      <c r="D4877" t="s">
        <v>32</v>
      </c>
      <c r="E4877" t="s">
        <v>27</v>
      </c>
      <c r="F4877" t="s">
        <v>258</v>
      </c>
      <c r="G4877" s="30">
        <v>8.9</v>
      </c>
      <c r="H4877" t="s">
        <v>318</v>
      </c>
      <c r="J4877" t="s">
        <v>15</v>
      </c>
      <c r="K4877" t="s">
        <v>307</v>
      </c>
      <c r="L4877" s="26">
        <v>656600</v>
      </c>
      <c r="M4877">
        <v>6</v>
      </c>
    </row>
    <row r="4878" spans="1:13" x14ac:dyDescent="0.25">
      <c r="A4878" t="s">
        <v>57</v>
      </c>
      <c r="B4878" s="25">
        <v>45394</v>
      </c>
      <c r="C4878" t="s">
        <v>257</v>
      </c>
      <c r="D4878" t="s">
        <v>32</v>
      </c>
      <c r="E4878" t="s">
        <v>27</v>
      </c>
      <c r="F4878" t="s">
        <v>258</v>
      </c>
      <c r="G4878" s="30">
        <v>8.9</v>
      </c>
      <c r="H4878" t="s">
        <v>318</v>
      </c>
      <c r="J4878" t="s">
        <v>15</v>
      </c>
      <c r="K4878" t="s">
        <v>307</v>
      </c>
      <c r="L4878" s="26">
        <v>2258350</v>
      </c>
      <c r="M4878">
        <v>15</v>
      </c>
    </row>
    <row r="4879" spans="1:13" x14ac:dyDescent="0.25">
      <c r="A4879" t="s">
        <v>172</v>
      </c>
      <c r="B4879" s="25">
        <v>45485</v>
      </c>
      <c r="C4879" t="s">
        <v>257</v>
      </c>
      <c r="D4879" t="s">
        <v>32</v>
      </c>
      <c r="E4879" t="s">
        <v>27</v>
      </c>
      <c r="F4879" t="s">
        <v>258</v>
      </c>
      <c r="G4879" s="30">
        <v>8.9</v>
      </c>
      <c r="H4879" t="s">
        <v>318</v>
      </c>
      <c r="J4879" t="s">
        <v>15</v>
      </c>
      <c r="K4879" t="s">
        <v>307</v>
      </c>
      <c r="L4879" s="26">
        <v>3600</v>
      </c>
      <c r="M4879">
        <v>2</v>
      </c>
    </row>
    <row r="4880" spans="1:13" x14ac:dyDescent="0.25">
      <c r="A4880" t="s">
        <v>74</v>
      </c>
      <c r="B4880" s="25">
        <v>45275</v>
      </c>
      <c r="C4880" t="s">
        <v>257</v>
      </c>
      <c r="D4880" t="s">
        <v>32</v>
      </c>
      <c r="E4880" t="s">
        <v>27</v>
      </c>
      <c r="G4880" s="30">
        <v>8.9</v>
      </c>
      <c r="H4880" t="s">
        <v>318</v>
      </c>
      <c r="J4880" t="s">
        <v>15</v>
      </c>
      <c r="K4880" t="s">
        <v>307</v>
      </c>
      <c r="L4880" s="26">
        <v>7549750</v>
      </c>
      <c r="M4880">
        <v>42</v>
      </c>
    </row>
    <row r="4881" spans="1:13" x14ac:dyDescent="0.25">
      <c r="A4881" t="s">
        <v>54</v>
      </c>
      <c r="B4881" s="25">
        <v>45401</v>
      </c>
      <c r="C4881" t="s">
        <v>257</v>
      </c>
      <c r="D4881" t="s">
        <v>32</v>
      </c>
      <c r="E4881" t="s">
        <v>27</v>
      </c>
      <c r="F4881" t="s">
        <v>258</v>
      </c>
      <c r="G4881" s="30">
        <v>8.9</v>
      </c>
      <c r="H4881" t="s">
        <v>318</v>
      </c>
      <c r="J4881" t="s">
        <v>15</v>
      </c>
      <c r="K4881" t="s">
        <v>307</v>
      </c>
      <c r="L4881" s="26">
        <v>4293480</v>
      </c>
      <c r="M4881">
        <v>24</v>
      </c>
    </row>
    <row r="4882" spans="1:13" x14ac:dyDescent="0.25">
      <c r="A4882" t="s">
        <v>66</v>
      </c>
      <c r="B4882" s="25">
        <v>45335</v>
      </c>
      <c r="C4882" t="s">
        <v>257</v>
      </c>
      <c r="D4882" t="s">
        <v>32</v>
      </c>
      <c r="E4882" t="s">
        <v>27</v>
      </c>
      <c r="G4882" s="30">
        <v>8.9</v>
      </c>
      <c r="H4882" t="s">
        <v>318</v>
      </c>
      <c r="J4882" t="s">
        <v>15</v>
      </c>
      <c r="K4882" t="s">
        <v>307</v>
      </c>
      <c r="L4882" s="26">
        <v>409500</v>
      </c>
      <c r="M4882">
        <v>35</v>
      </c>
    </row>
    <row r="4883" spans="1:13" x14ac:dyDescent="0.25">
      <c r="A4883" t="s">
        <v>211</v>
      </c>
      <c r="B4883" s="25">
        <v>45582</v>
      </c>
      <c r="C4883" t="s">
        <v>257</v>
      </c>
      <c r="D4883" t="s">
        <v>32</v>
      </c>
      <c r="E4883" t="s">
        <v>27</v>
      </c>
      <c r="F4883" t="s">
        <v>258</v>
      </c>
      <c r="G4883" s="30">
        <v>8.9</v>
      </c>
      <c r="H4883" t="s">
        <v>318</v>
      </c>
      <c r="J4883" t="s">
        <v>15</v>
      </c>
      <c r="K4883" t="s">
        <v>307</v>
      </c>
      <c r="L4883" s="26">
        <v>837200</v>
      </c>
      <c r="M4883">
        <v>29</v>
      </c>
    </row>
    <row r="4884" spans="1:13" x14ac:dyDescent="0.25">
      <c r="A4884" t="s">
        <v>63</v>
      </c>
      <c r="B4884" s="25">
        <v>45344</v>
      </c>
      <c r="C4884" t="s">
        <v>257</v>
      </c>
      <c r="D4884" t="s">
        <v>32</v>
      </c>
      <c r="E4884" t="s">
        <v>27</v>
      </c>
      <c r="F4884" t="s">
        <v>258</v>
      </c>
      <c r="G4884" s="30">
        <v>8.9</v>
      </c>
      <c r="H4884" t="s">
        <v>318</v>
      </c>
      <c r="J4884" t="s">
        <v>15</v>
      </c>
      <c r="K4884" t="s">
        <v>307</v>
      </c>
      <c r="L4884" s="26">
        <v>786600</v>
      </c>
      <c r="M4884">
        <v>5</v>
      </c>
    </row>
    <row r="4885" spans="1:13" x14ac:dyDescent="0.25">
      <c r="A4885" t="s">
        <v>50</v>
      </c>
      <c r="B4885" s="25">
        <v>45408</v>
      </c>
      <c r="C4885" t="s">
        <v>257</v>
      </c>
      <c r="D4885" t="s">
        <v>32</v>
      </c>
      <c r="E4885" t="s">
        <v>27</v>
      </c>
      <c r="G4885" s="30">
        <v>8.9</v>
      </c>
      <c r="H4885" t="s">
        <v>318</v>
      </c>
      <c r="J4885" t="s">
        <v>15</v>
      </c>
      <c r="K4885" t="s">
        <v>307</v>
      </c>
      <c r="L4885" s="26">
        <v>392500</v>
      </c>
      <c r="M4885">
        <v>35</v>
      </c>
    </row>
    <row r="4886" spans="1:13" x14ac:dyDescent="0.25">
      <c r="A4886" t="s">
        <v>54</v>
      </c>
      <c r="B4886" s="25">
        <v>45212</v>
      </c>
      <c r="C4886" t="s">
        <v>257</v>
      </c>
      <c r="D4886" t="s">
        <v>32</v>
      </c>
      <c r="E4886" t="s">
        <v>27</v>
      </c>
      <c r="G4886" s="30">
        <v>8.9</v>
      </c>
      <c r="H4886" t="s">
        <v>318</v>
      </c>
      <c r="J4886" t="s">
        <v>15</v>
      </c>
      <c r="K4886" t="s">
        <v>307</v>
      </c>
      <c r="L4886" s="26">
        <v>190143</v>
      </c>
      <c r="M4886">
        <v>44</v>
      </c>
    </row>
    <row r="4887" spans="1:13" x14ac:dyDescent="0.25">
      <c r="A4887" t="s">
        <v>172</v>
      </c>
      <c r="B4887" s="25">
        <v>45485</v>
      </c>
      <c r="C4887" t="s">
        <v>257</v>
      </c>
      <c r="D4887" t="s">
        <v>32</v>
      </c>
      <c r="E4887" t="s">
        <v>27</v>
      </c>
      <c r="G4887" s="30">
        <v>8.9</v>
      </c>
      <c r="H4887" t="s">
        <v>318</v>
      </c>
      <c r="J4887" t="s">
        <v>15</v>
      </c>
      <c r="K4887" t="s">
        <v>307</v>
      </c>
      <c r="L4887" s="26">
        <v>59600</v>
      </c>
      <c r="M4887">
        <v>4</v>
      </c>
    </row>
    <row r="4888" spans="1:13" x14ac:dyDescent="0.25">
      <c r="A4888" t="s">
        <v>92</v>
      </c>
      <c r="B4888" s="25">
        <v>45198</v>
      </c>
      <c r="C4888" t="s">
        <v>257</v>
      </c>
      <c r="D4888" t="s">
        <v>32</v>
      </c>
      <c r="E4888" t="s">
        <v>27</v>
      </c>
      <c r="G4888" s="30">
        <v>8.9</v>
      </c>
      <c r="H4888" t="s">
        <v>318</v>
      </c>
      <c r="J4888" t="s">
        <v>15</v>
      </c>
      <c r="K4888" t="s">
        <v>307</v>
      </c>
      <c r="L4888" s="26">
        <v>154476</v>
      </c>
      <c r="M4888">
        <v>7</v>
      </c>
    </row>
    <row r="4889" spans="1:13" x14ac:dyDescent="0.25">
      <c r="A4889" t="s">
        <v>89</v>
      </c>
      <c r="B4889" s="25">
        <v>45232</v>
      </c>
      <c r="C4889" t="s">
        <v>257</v>
      </c>
      <c r="D4889" t="s">
        <v>32</v>
      </c>
      <c r="E4889" t="s">
        <v>27</v>
      </c>
      <c r="G4889" s="30">
        <v>8.9</v>
      </c>
      <c r="H4889" t="s">
        <v>318</v>
      </c>
      <c r="J4889" t="s">
        <v>15</v>
      </c>
      <c r="K4889" t="s">
        <v>307</v>
      </c>
      <c r="L4889" s="26">
        <v>670275</v>
      </c>
      <c r="M4889">
        <v>34</v>
      </c>
    </row>
    <row r="4890" spans="1:13" x14ac:dyDescent="0.25">
      <c r="A4890" t="s">
        <v>164</v>
      </c>
      <c r="B4890" s="25">
        <v>45478</v>
      </c>
      <c r="C4890" t="s">
        <v>257</v>
      </c>
      <c r="D4890" t="s">
        <v>32</v>
      </c>
      <c r="E4890" t="s">
        <v>27</v>
      </c>
      <c r="F4890" t="s">
        <v>258</v>
      </c>
      <c r="G4890" s="30">
        <v>8.9</v>
      </c>
      <c r="H4890" t="s">
        <v>318</v>
      </c>
      <c r="J4890" t="s">
        <v>15</v>
      </c>
      <c r="K4890" t="s">
        <v>307</v>
      </c>
      <c r="L4890" s="26">
        <v>10439600</v>
      </c>
      <c r="M4890">
        <v>17</v>
      </c>
    </row>
    <row r="4891" spans="1:13" x14ac:dyDescent="0.25">
      <c r="A4891" t="s">
        <v>89</v>
      </c>
      <c r="B4891" s="25">
        <v>45232</v>
      </c>
      <c r="C4891" t="s">
        <v>257</v>
      </c>
      <c r="D4891" t="s">
        <v>32</v>
      </c>
      <c r="E4891" t="s">
        <v>27</v>
      </c>
      <c r="F4891" t="s">
        <v>258</v>
      </c>
      <c r="G4891" s="30">
        <v>8.9</v>
      </c>
      <c r="H4891" t="s">
        <v>318</v>
      </c>
      <c r="J4891" t="s">
        <v>15</v>
      </c>
      <c r="K4891" t="s">
        <v>307</v>
      </c>
      <c r="L4891" s="26">
        <v>8527275</v>
      </c>
      <c r="M4891">
        <v>41</v>
      </c>
    </row>
    <row r="4892" spans="1:13" x14ac:dyDescent="0.25">
      <c r="A4892" t="s">
        <v>164</v>
      </c>
      <c r="B4892" s="25">
        <v>45478</v>
      </c>
      <c r="C4892" t="s">
        <v>257</v>
      </c>
      <c r="D4892" t="s">
        <v>32</v>
      </c>
      <c r="E4892" t="s">
        <v>27</v>
      </c>
      <c r="G4892" s="30">
        <v>8.9</v>
      </c>
      <c r="H4892" t="s">
        <v>318</v>
      </c>
      <c r="J4892" t="s">
        <v>15</v>
      </c>
      <c r="K4892" t="s">
        <v>307</v>
      </c>
      <c r="L4892" s="26">
        <v>376200</v>
      </c>
      <c r="M4892">
        <v>20</v>
      </c>
    </row>
    <row r="4893" spans="1:13" x14ac:dyDescent="0.25">
      <c r="A4893" t="s">
        <v>77</v>
      </c>
      <c r="B4893" s="25">
        <v>45267</v>
      </c>
      <c r="C4893" t="s">
        <v>257</v>
      </c>
      <c r="D4893" t="s">
        <v>32</v>
      </c>
      <c r="E4893" t="s">
        <v>27</v>
      </c>
      <c r="G4893" s="30">
        <v>8.9</v>
      </c>
      <c r="H4893" t="s">
        <v>318</v>
      </c>
      <c r="J4893" t="s">
        <v>15</v>
      </c>
      <c r="K4893" t="s">
        <v>307</v>
      </c>
      <c r="L4893" s="26">
        <v>47600</v>
      </c>
      <c r="M4893">
        <v>3</v>
      </c>
    </row>
    <row r="4894" spans="1:13" x14ac:dyDescent="0.25">
      <c r="A4894" t="s">
        <v>66</v>
      </c>
      <c r="B4894" s="25">
        <v>45335</v>
      </c>
      <c r="C4894" t="s">
        <v>257</v>
      </c>
      <c r="D4894" t="s">
        <v>32</v>
      </c>
      <c r="E4894" t="s">
        <v>27</v>
      </c>
      <c r="F4894" t="s">
        <v>258</v>
      </c>
      <c r="G4894" s="30">
        <v>8.9</v>
      </c>
      <c r="H4894" t="s">
        <v>318</v>
      </c>
      <c r="J4894" t="s">
        <v>15</v>
      </c>
      <c r="K4894" t="s">
        <v>307</v>
      </c>
      <c r="L4894" s="26">
        <v>3474000</v>
      </c>
      <c r="M4894">
        <v>82</v>
      </c>
    </row>
    <row r="4895" spans="1:13" x14ac:dyDescent="0.25">
      <c r="A4895" t="s">
        <v>54</v>
      </c>
      <c r="B4895" s="25">
        <v>45401</v>
      </c>
      <c r="C4895" t="s">
        <v>257</v>
      </c>
      <c r="D4895" t="s">
        <v>32</v>
      </c>
      <c r="E4895" t="s">
        <v>27</v>
      </c>
      <c r="G4895" s="30">
        <v>8.9</v>
      </c>
      <c r="H4895" t="s">
        <v>318</v>
      </c>
      <c r="J4895" t="s">
        <v>15</v>
      </c>
      <c r="K4895" t="s">
        <v>307</v>
      </c>
      <c r="L4895" s="26">
        <v>535575</v>
      </c>
      <c r="M4895">
        <v>17</v>
      </c>
    </row>
    <row r="4896" spans="1:13" x14ac:dyDescent="0.25">
      <c r="A4896" t="s">
        <v>104</v>
      </c>
      <c r="B4896" s="25">
        <v>45041</v>
      </c>
      <c r="C4896" t="s">
        <v>257</v>
      </c>
      <c r="D4896" t="s">
        <v>32</v>
      </c>
      <c r="E4896" t="s">
        <v>27</v>
      </c>
      <c r="G4896" s="30">
        <v>8.9</v>
      </c>
      <c r="H4896" t="s">
        <v>318</v>
      </c>
      <c r="J4896" t="s">
        <v>15</v>
      </c>
      <c r="K4896" t="s">
        <v>307</v>
      </c>
      <c r="L4896" s="26">
        <v>108710.39999999999</v>
      </c>
      <c r="M4896">
        <v>3</v>
      </c>
    </row>
    <row r="4897" spans="1:13" x14ac:dyDescent="0.25">
      <c r="A4897" t="s">
        <v>83</v>
      </c>
      <c r="B4897" s="25">
        <v>45468</v>
      </c>
      <c r="C4897" t="s">
        <v>257</v>
      </c>
      <c r="D4897" t="s">
        <v>32</v>
      </c>
      <c r="E4897" t="s">
        <v>27</v>
      </c>
      <c r="F4897" t="s">
        <v>258</v>
      </c>
      <c r="G4897" s="30">
        <v>8.9</v>
      </c>
      <c r="H4897" t="s">
        <v>318</v>
      </c>
      <c r="J4897" t="s">
        <v>15</v>
      </c>
      <c r="K4897" t="s">
        <v>307</v>
      </c>
      <c r="L4897" s="26">
        <v>1658070</v>
      </c>
      <c r="M4897">
        <v>12</v>
      </c>
    </row>
    <row r="4898" spans="1:13" x14ac:dyDescent="0.25">
      <c r="A4898" t="s">
        <v>60</v>
      </c>
      <c r="B4898" s="25">
        <v>45380</v>
      </c>
      <c r="C4898" t="s">
        <v>257</v>
      </c>
      <c r="D4898" t="s">
        <v>32</v>
      </c>
      <c r="E4898" t="s">
        <v>27</v>
      </c>
      <c r="G4898" s="30">
        <v>8.9</v>
      </c>
      <c r="H4898" t="s">
        <v>318</v>
      </c>
      <c r="J4898" t="s">
        <v>15</v>
      </c>
      <c r="K4898" t="s">
        <v>307</v>
      </c>
      <c r="L4898" s="26">
        <v>117250</v>
      </c>
      <c r="M4898">
        <v>22</v>
      </c>
    </row>
    <row r="4899" spans="1:13" x14ac:dyDescent="0.25">
      <c r="A4899" t="s">
        <v>50</v>
      </c>
      <c r="B4899" s="25">
        <v>45408</v>
      </c>
      <c r="C4899" t="s">
        <v>257</v>
      </c>
      <c r="D4899" t="s">
        <v>32</v>
      </c>
      <c r="E4899" t="s">
        <v>27</v>
      </c>
      <c r="F4899" t="s">
        <v>258</v>
      </c>
      <c r="G4899" s="30">
        <v>8.9</v>
      </c>
      <c r="H4899" t="s">
        <v>318</v>
      </c>
      <c r="J4899" t="s">
        <v>15</v>
      </c>
      <c r="K4899" t="s">
        <v>307</v>
      </c>
      <c r="L4899" s="26">
        <v>10455000</v>
      </c>
      <c r="M4899">
        <v>71</v>
      </c>
    </row>
    <row r="4900" spans="1:13" x14ac:dyDescent="0.25">
      <c r="A4900" t="s">
        <v>63</v>
      </c>
      <c r="B4900" s="25">
        <v>45344</v>
      </c>
      <c r="C4900" t="s">
        <v>257</v>
      </c>
      <c r="D4900" t="s">
        <v>32</v>
      </c>
      <c r="E4900" t="s">
        <v>27</v>
      </c>
      <c r="G4900" s="30">
        <v>8.9</v>
      </c>
      <c r="H4900" t="s">
        <v>318</v>
      </c>
      <c r="J4900" t="s">
        <v>15</v>
      </c>
      <c r="K4900" t="s">
        <v>307</v>
      </c>
      <c r="L4900" s="26">
        <v>237500</v>
      </c>
      <c r="M4900">
        <v>5</v>
      </c>
    </row>
    <row r="4901" spans="1:13" x14ac:dyDescent="0.25">
      <c r="A4901" t="s">
        <v>69</v>
      </c>
      <c r="B4901" s="25">
        <v>45328</v>
      </c>
      <c r="C4901" t="s">
        <v>257</v>
      </c>
      <c r="D4901" t="s">
        <v>32</v>
      </c>
      <c r="E4901" t="s">
        <v>27</v>
      </c>
      <c r="F4901" t="s">
        <v>258</v>
      </c>
      <c r="G4901" s="30">
        <v>8.9</v>
      </c>
      <c r="H4901" t="s">
        <v>318</v>
      </c>
      <c r="J4901" t="s">
        <v>15</v>
      </c>
      <c r="K4901" t="s">
        <v>307</v>
      </c>
      <c r="L4901" s="26">
        <v>896495</v>
      </c>
      <c r="M4901">
        <v>16</v>
      </c>
    </row>
    <row r="4902" spans="1:13" x14ac:dyDescent="0.25">
      <c r="A4902" t="s">
        <v>57</v>
      </c>
      <c r="B4902" s="25">
        <v>45394</v>
      </c>
      <c r="C4902" t="s">
        <v>257</v>
      </c>
      <c r="D4902" t="s">
        <v>32</v>
      </c>
      <c r="E4902" t="s">
        <v>27</v>
      </c>
      <c r="G4902" s="30">
        <v>8.9</v>
      </c>
      <c r="H4902" t="s">
        <v>318</v>
      </c>
      <c r="J4902" t="s">
        <v>15</v>
      </c>
      <c r="K4902" t="s">
        <v>307</v>
      </c>
      <c r="L4902" s="26">
        <v>188000</v>
      </c>
      <c r="M4902">
        <v>9</v>
      </c>
    </row>
    <row r="4903" spans="1:13" x14ac:dyDescent="0.25">
      <c r="A4903" t="s">
        <v>60</v>
      </c>
      <c r="B4903" s="25">
        <v>45380</v>
      </c>
      <c r="C4903" t="s">
        <v>257</v>
      </c>
      <c r="D4903" t="s">
        <v>32</v>
      </c>
      <c r="E4903" t="s">
        <v>27</v>
      </c>
      <c r="F4903" t="s">
        <v>258</v>
      </c>
      <c r="G4903" s="30">
        <v>8.9</v>
      </c>
      <c r="H4903" t="s">
        <v>318</v>
      </c>
      <c r="J4903" t="s">
        <v>15</v>
      </c>
      <c r="K4903" t="s">
        <v>307</v>
      </c>
      <c r="L4903" s="26">
        <v>4173750</v>
      </c>
      <c r="M4903">
        <v>62</v>
      </c>
    </row>
    <row r="4904" spans="1:13" x14ac:dyDescent="0.25">
      <c r="A4904" t="s">
        <v>80</v>
      </c>
      <c r="B4904" s="25">
        <v>45260</v>
      </c>
      <c r="C4904" t="s">
        <v>257</v>
      </c>
      <c r="D4904" t="s">
        <v>32</v>
      </c>
      <c r="E4904" t="s">
        <v>27</v>
      </c>
      <c r="F4904" t="s">
        <v>258</v>
      </c>
      <c r="G4904" s="30">
        <v>8.9</v>
      </c>
      <c r="H4904" t="s">
        <v>318</v>
      </c>
      <c r="J4904" t="s">
        <v>15</v>
      </c>
      <c r="K4904" t="s">
        <v>307</v>
      </c>
      <c r="L4904" s="26">
        <v>6336900</v>
      </c>
      <c r="M4904">
        <v>15</v>
      </c>
    </row>
    <row r="4905" spans="1:13" x14ac:dyDescent="0.25">
      <c r="A4905" t="s">
        <v>205</v>
      </c>
      <c r="B4905" s="25">
        <v>45566</v>
      </c>
      <c r="C4905" t="s">
        <v>257</v>
      </c>
      <c r="D4905" t="s">
        <v>32</v>
      </c>
      <c r="E4905" t="s">
        <v>27</v>
      </c>
      <c r="G4905" s="30">
        <v>8.9</v>
      </c>
      <c r="H4905" t="s">
        <v>318</v>
      </c>
      <c r="J4905" t="s">
        <v>15</v>
      </c>
      <c r="K4905" t="s">
        <v>307</v>
      </c>
      <c r="L4905" s="26">
        <v>61275</v>
      </c>
      <c r="M4905">
        <v>13</v>
      </c>
    </row>
    <row r="4906" spans="1:13" x14ac:dyDescent="0.25">
      <c r="A4906" t="s">
        <v>80</v>
      </c>
      <c r="B4906" s="25">
        <v>45260</v>
      </c>
      <c r="C4906" t="s">
        <v>257</v>
      </c>
      <c r="D4906" t="s">
        <v>32</v>
      </c>
      <c r="E4906" t="s">
        <v>27</v>
      </c>
      <c r="G4906" s="30">
        <v>8.9</v>
      </c>
      <c r="H4906" t="s">
        <v>318</v>
      </c>
      <c r="J4906" t="s">
        <v>15</v>
      </c>
      <c r="K4906" t="s">
        <v>307</v>
      </c>
      <c r="L4906" s="26">
        <v>596700</v>
      </c>
      <c r="M4906">
        <v>6</v>
      </c>
    </row>
    <row r="4907" spans="1:13" x14ac:dyDescent="0.25">
      <c r="A4907" t="s">
        <v>83</v>
      </c>
      <c r="B4907" s="25">
        <v>45252</v>
      </c>
      <c r="C4907" t="s">
        <v>257</v>
      </c>
      <c r="D4907" t="s">
        <v>32</v>
      </c>
      <c r="E4907" t="s">
        <v>27</v>
      </c>
      <c r="G4907" s="30">
        <v>8.9</v>
      </c>
      <c r="H4907" t="s">
        <v>318</v>
      </c>
      <c r="J4907" t="s">
        <v>15</v>
      </c>
      <c r="K4907" t="s">
        <v>307</v>
      </c>
      <c r="L4907" s="26">
        <v>1728100</v>
      </c>
      <c r="M4907">
        <v>44</v>
      </c>
    </row>
    <row r="4908" spans="1:13" x14ac:dyDescent="0.25">
      <c r="A4908" t="s">
        <v>92</v>
      </c>
      <c r="B4908" s="25">
        <v>45198</v>
      </c>
      <c r="C4908" t="s">
        <v>257</v>
      </c>
      <c r="D4908" t="s">
        <v>32</v>
      </c>
      <c r="E4908" t="s">
        <v>27</v>
      </c>
      <c r="F4908" t="s">
        <v>258</v>
      </c>
      <c r="G4908" s="30">
        <v>8.9</v>
      </c>
      <c r="H4908" t="s">
        <v>318</v>
      </c>
      <c r="J4908" t="s">
        <v>15</v>
      </c>
      <c r="K4908" t="s">
        <v>307</v>
      </c>
      <c r="L4908" s="26">
        <v>2575335.6</v>
      </c>
      <c r="M4908">
        <v>11</v>
      </c>
    </row>
    <row r="4909" spans="1:13" x14ac:dyDescent="0.25">
      <c r="A4909" t="s">
        <v>83</v>
      </c>
      <c r="B4909" s="25">
        <v>45252</v>
      </c>
      <c r="C4909" t="s">
        <v>257</v>
      </c>
      <c r="D4909" t="s">
        <v>32</v>
      </c>
      <c r="E4909" t="s">
        <v>27</v>
      </c>
      <c r="F4909" t="s">
        <v>258</v>
      </c>
      <c r="G4909" s="30">
        <v>8.9</v>
      </c>
      <c r="H4909" t="s">
        <v>318</v>
      </c>
      <c r="J4909" t="s">
        <v>15</v>
      </c>
      <c r="K4909" t="s">
        <v>307</v>
      </c>
      <c r="L4909" s="26">
        <v>14336850</v>
      </c>
      <c r="M4909">
        <v>62</v>
      </c>
    </row>
    <row r="4910" spans="1:13" x14ac:dyDescent="0.25">
      <c r="A4910" t="s">
        <v>209</v>
      </c>
      <c r="B4910" s="25">
        <v>45572</v>
      </c>
      <c r="C4910" t="s">
        <v>257</v>
      </c>
      <c r="D4910" t="s">
        <v>32</v>
      </c>
      <c r="E4910" t="s">
        <v>27</v>
      </c>
      <c r="G4910" s="30">
        <v>8.9</v>
      </c>
      <c r="H4910" t="s">
        <v>318</v>
      </c>
      <c r="J4910" t="s">
        <v>15</v>
      </c>
      <c r="K4910" t="s">
        <v>307</v>
      </c>
      <c r="L4910" s="26">
        <v>1000</v>
      </c>
      <c r="M4910">
        <v>1</v>
      </c>
    </row>
    <row r="4911" spans="1:13" x14ac:dyDescent="0.25">
      <c r="A4911" t="s">
        <v>30</v>
      </c>
      <c r="B4911" s="25">
        <v>45447</v>
      </c>
      <c r="C4911" t="s">
        <v>257</v>
      </c>
      <c r="D4911" t="s">
        <v>32</v>
      </c>
      <c r="E4911" t="s">
        <v>27</v>
      </c>
      <c r="F4911" t="s">
        <v>258</v>
      </c>
      <c r="G4911" s="30">
        <v>8.9</v>
      </c>
      <c r="H4911" t="s">
        <v>318</v>
      </c>
      <c r="J4911" t="s">
        <v>15</v>
      </c>
      <c r="K4911" t="s">
        <v>307</v>
      </c>
      <c r="L4911" s="26">
        <v>3080100</v>
      </c>
      <c r="M4911">
        <v>15</v>
      </c>
    </row>
    <row r="4912" spans="1:13" x14ac:dyDescent="0.25">
      <c r="A4912" t="s">
        <v>74</v>
      </c>
      <c r="B4912" s="25">
        <v>45275</v>
      </c>
      <c r="C4912" t="s">
        <v>257</v>
      </c>
      <c r="D4912" t="s">
        <v>32</v>
      </c>
      <c r="E4912" t="s">
        <v>27</v>
      </c>
      <c r="F4912" t="s">
        <v>258</v>
      </c>
      <c r="G4912" s="30">
        <v>8.9</v>
      </c>
      <c r="H4912" t="s">
        <v>318</v>
      </c>
      <c r="J4912" t="s">
        <v>15</v>
      </c>
      <c r="K4912" t="s">
        <v>307</v>
      </c>
      <c r="L4912" s="26">
        <v>36256050</v>
      </c>
      <c r="M4912">
        <v>74</v>
      </c>
    </row>
    <row r="4913" spans="1:13" x14ac:dyDescent="0.25">
      <c r="A4913" t="s">
        <v>72</v>
      </c>
      <c r="B4913" s="25">
        <v>45288</v>
      </c>
      <c r="C4913" t="s">
        <v>257</v>
      </c>
      <c r="D4913" t="s">
        <v>32</v>
      </c>
      <c r="E4913" t="s">
        <v>27</v>
      </c>
      <c r="G4913" s="30">
        <v>8.9</v>
      </c>
      <c r="H4913" t="s">
        <v>318</v>
      </c>
      <c r="J4913" t="s">
        <v>15</v>
      </c>
      <c r="K4913" t="s">
        <v>307</v>
      </c>
      <c r="L4913" s="26">
        <v>49500</v>
      </c>
      <c r="M4913">
        <v>2</v>
      </c>
    </row>
    <row r="4914" spans="1:13" x14ac:dyDescent="0.25">
      <c r="A4914" t="s">
        <v>86</v>
      </c>
      <c r="B4914" s="25">
        <v>45251</v>
      </c>
      <c r="C4914" t="s">
        <v>257</v>
      </c>
      <c r="D4914" t="s">
        <v>32</v>
      </c>
      <c r="E4914" t="s">
        <v>27</v>
      </c>
      <c r="G4914" s="30">
        <v>8.9</v>
      </c>
      <c r="H4914" t="s">
        <v>318</v>
      </c>
      <c r="J4914" t="s">
        <v>15</v>
      </c>
      <c r="K4914" t="s">
        <v>307</v>
      </c>
      <c r="L4914" s="26">
        <v>247000</v>
      </c>
      <c r="M4914">
        <v>7</v>
      </c>
    </row>
    <row r="4915" spans="1:13" x14ac:dyDescent="0.25">
      <c r="A4915" t="s">
        <v>30</v>
      </c>
      <c r="B4915" s="25">
        <v>45447</v>
      </c>
      <c r="C4915" t="s">
        <v>257</v>
      </c>
      <c r="D4915" t="s">
        <v>32</v>
      </c>
      <c r="E4915" t="s">
        <v>27</v>
      </c>
      <c r="G4915" s="30">
        <v>8.9</v>
      </c>
      <c r="H4915" t="s">
        <v>318</v>
      </c>
      <c r="J4915" t="s">
        <v>15</v>
      </c>
      <c r="K4915" t="s">
        <v>307</v>
      </c>
      <c r="L4915" s="26">
        <v>26100</v>
      </c>
      <c r="M4915">
        <v>6</v>
      </c>
    </row>
    <row r="4916" spans="1:13" x14ac:dyDescent="0.25">
      <c r="A4916" t="s">
        <v>86</v>
      </c>
      <c r="B4916" s="25">
        <v>45251</v>
      </c>
      <c r="C4916" t="s">
        <v>257</v>
      </c>
      <c r="D4916" t="s">
        <v>32</v>
      </c>
      <c r="E4916" t="s">
        <v>27</v>
      </c>
      <c r="F4916" t="s">
        <v>258</v>
      </c>
      <c r="G4916" s="30">
        <v>8.9</v>
      </c>
      <c r="H4916" t="s">
        <v>318</v>
      </c>
      <c r="J4916" t="s">
        <v>15</v>
      </c>
      <c r="K4916" t="s">
        <v>307</v>
      </c>
      <c r="L4916" s="26">
        <v>873250</v>
      </c>
      <c r="M4916">
        <v>5</v>
      </c>
    </row>
    <row r="4917" spans="1:13" x14ac:dyDescent="0.25">
      <c r="A4917" t="s">
        <v>69</v>
      </c>
      <c r="B4917" s="25">
        <v>45328</v>
      </c>
      <c r="C4917" t="s">
        <v>257</v>
      </c>
      <c r="D4917" t="s">
        <v>32</v>
      </c>
      <c r="E4917" t="s">
        <v>27</v>
      </c>
      <c r="G4917" s="30">
        <v>8.9</v>
      </c>
      <c r="H4917" t="s">
        <v>318</v>
      </c>
      <c r="J4917" t="s">
        <v>15</v>
      </c>
      <c r="K4917" t="s">
        <v>307</v>
      </c>
      <c r="L4917" s="26">
        <v>83475</v>
      </c>
      <c r="M4917">
        <v>9</v>
      </c>
    </row>
    <row r="4918" spans="1:13" x14ac:dyDescent="0.25">
      <c r="A4918" t="s">
        <v>209</v>
      </c>
      <c r="B4918" s="25">
        <v>45572</v>
      </c>
      <c r="C4918" t="s">
        <v>257</v>
      </c>
      <c r="D4918" t="s">
        <v>32</v>
      </c>
      <c r="E4918" t="s">
        <v>27</v>
      </c>
      <c r="F4918" t="s">
        <v>258</v>
      </c>
      <c r="G4918" s="30">
        <v>8.9</v>
      </c>
      <c r="H4918" t="s">
        <v>318</v>
      </c>
      <c r="J4918" t="s">
        <v>15</v>
      </c>
      <c r="K4918" t="s">
        <v>307</v>
      </c>
      <c r="L4918" s="26">
        <v>112000</v>
      </c>
      <c r="M4918">
        <v>3</v>
      </c>
    </row>
    <row r="4919" spans="1:13" x14ac:dyDescent="0.25">
      <c r="A4919" t="s">
        <v>72</v>
      </c>
      <c r="B4919" s="25">
        <v>45288</v>
      </c>
      <c r="C4919" t="s">
        <v>257</v>
      </c>
      <c r="D4919" t="s">
        <v>32</v>
      </c>
      <c r="E4919" t="s">
        <v>27</v>
      </c>
      <c r="F4919" t="s">
        <v>258</v>
      </c>
      <c r="G4919" s="30">
        <v>8.9</v>
      </c>
      <c r="H4919" t="s">
        <v>318</v>
      </c>
      <c r="J4919" t="s">
        <v>15</v>
      </c>
      <c r="K4919" t="s">
        <v>307</v>
      </c>
      <c r="L4919" s="26">
        <v>54500</v>
      </c>
      <c r="M4919">
        <v>3</v>
      </c>
    </row>
    <row r="4920" spans="1:13" x14ac:dyDescent="0.25">
      <c r="A4920" t="s">
        <v>205</v>
      </c>
      <c r="B4920" s="25">
        <v>45566</v>
      </c>
      <c r="C4920" t="s">
        <v>257</v>
      </c>
      <c r="D4920" t="s">
        <v>32</v>
      </c>
      <c r="E4920" t="s">
        <v>27</v>
      </c>
      <c r="F4920" t="s">
        <v>258</v>
      </c>
      <c r="G4920" s="30">
        <v>8.9</v>
      </c>
      <c r="H4920" t="s">
        <v>318</v>
      </c>
      <c r="J4920" t="s">
        <v>15</v>
      </c>
      <c r="K4920" t="s">
        <v>307</v>
      </c>
      <c r="L4920" s="26">
        <v>960070</v>
      </c>
      <c r="M4920">
        <v>20</v>
      </c>
    </row>
    <row r="4921" spans="1:13" x14ac:dyDescent="0.25">
      <c r="A4921" t="s">
        <v>164</v>
      </c>
      <c r="B4921" s="25">
        <v>45478</v>
      </c>
      <c r="C4921" t="s">
        <v>257</v>
      </c>
      <c r="D4921" t="s">
        <v>32</v>
      </c>
      <c r="E4921" t="s">
        <v>27</v>
      </c>
      <c r="F4921" t="s">
        <v>258</v>
      </c>
      <c r="G4921" s="30">
        <v>9</v>
      </c>
      <c r="H4921" t="s">
        <v>318</v>
      </c>
      <c r="I4921">
        <v>9</v>
      </c>
      <c r="J4921" t="s">
        <v>228</v>
      </c>
      <c r="K4921" t="s">
        <v>314</v>
      </c>
      <c r="L4921" s="26">
        <v>6934600</v>
      </c>
      <c r="M4921">
        <v>1</v>
      </c>
    </row>
    <row r="4922" spans="1:13" x14ac:dyDescent="0.25">
      <c r="A4922" t="s">
        <v>74</v>
      </c>
      <c r="B4922" s="25">
        <v>45275</v>
      </c>
      <c r="C4922" t="s">
        <v>257</v>
      </c>
      <c r="D4922" t="s">
        <v>32</v>
      </c>
      <c r="E4922" t="s">
        <v>27</v>
      </c>
      <c r="F4922" t="s">
        <v>258</v>
      </c>
      <c r="G4922" s="30">
        <v>9</v>
      </c>
      <c r="H4922" t="s">
        <v>318</v>
      </c>
      <c r="J4922" t="s">
        <v>15</v>
      </c>
      <c r="K4922" t="s">
        <v>307</v>
      </c>
      <c r="L4922" s="26">
        <v>11144650</v>
      </c>
      <c r="M4922">
        <v>105</v>
      </c>
    </row>
    <row r="4923" spans="1:13" x14ac:dyDescent="0.25">
      <c r="A4923" t="s">
        <v>77</v>
      </c>
      <c r="B4923" s="25">
        <v>45267</v>
      </c>
      <c r="C4923" t="s">
        <v>257</v>
      </c>
      <c r="D4923" t="s">
        <v>32</v>
      </c>
      <c r="E4923" t="s">
        <v>27</v>
      </c>
      <c r="G4923" s="30">
        <v>9</v>
      </c>
      <c r="H4923" t="s">
        <v>318</v>
      </c>
      <c r="J4923" t="s">
        <v>15</v>
      </c>
      <c r="K4923" t="s">
        <v>307</v>
      </c>
      <c r="L4923" s="26">
        <v>453600</v>
      </c>
      <c r="M4923">
        <v>7</v>
      </c>
    </row>
    <row r="4924" spans="1:13" x14ac:dyDescent="0.25">
      <c r="A4924" t="s">
        <v>72</v>
      </c>
      <c r="B4924" s="25">
        <v>45288</v>
      </c>
      <c r="C4924" t="s">
        <v>257</v>
      </c>
      <c r="D4924" t="s">
        <v>32</v>
      </c>
      <c r="E4924" t="s">
        <v>27</v>
      </c>
      <c r="F4924" t="s">
        <v>258</v>
      </c>
      <c r="G4924" s="30">
        <v>9</v>
      </c>
      <c r="H4924" t="s">
        <v>318</v>
      </c>
      <c r="J4924" t="s">
        <v>15</v>
      </c>
      <c r="K4924" t="s">
        <v>307</v>
      </c>
      <c r="L4924" s="26">
        <v>22250</v>
      </c>
      <c r="M4924">
        <v>2</v>
      </c>
    </row>
    <row r="4925" spans="1:13" x14ac:dyDescent="0.25">
      <c r="A4925" t="s">
        <v>63</v>
      </c>
      <c r="B4925" s="25">
        <v>45344</v>
      </c>
      <c r="C4925" t="s">
        <v>257</v>
      </c>
      <c r="D4925" t="s">
        <v>32</v>
      </c>
      <c r="E4925" t="s">
        <v>27</v>
      </c>
      <c r="F4925" t="s">
        <v>258</v>
      </c>
      <c r="G4925" s="30">
        <v>9</v>
      </c>
      <c r="H4925" t="s">
        <v>318</v>
      </c>
      <c r="J4925" t="s">
        <v>15</v>
      </c>
      <c r="K4925" t="s">
        <v>307</v>
      </c>
      <c r="L4925" s="26">
        <v>4209450</v>
      </c>
      <c r="M4925">
        <v>17</v>
      </c>
    </row>
    <row r="4926" spans="1:13" x14ac:dyDescent="0.25">
      <c r="A4926" t="s">
        <v>69</v>
      </c>
      <c r="B4926" s="25">
        <v>45328</v>
      </c>
      <c r="C4926" t="s">
        <v>257</v>
      </c>
      <c r="D4926" t="s">
        <v>32</v>
      </c>
      <c r="E4926" t="s">
        <v>27</v>
      </c>
      <c r="G4926" s="30">
        <v>9</v>
      </c>
      <c r="H4926" t="s">
        <v>318</v>
      </c>
      <c r="J4926" t="s">
        <v>15</v>
      </c>
      <c r="K4926" t="s">
        <v>307</v>
      </c>
      <c r="L4926" s="26">
        <v>474880</v>
      </c>
      <c r="M4926">
        <v>24</v>
      </c>
    </row>
    <row r="4927" spans="1:13" x14ac:dyDescent="0.25">
      <c r="A4927" t="s">
        <v>80</v>
      </c>
      <c r="B4927" s="25">
        <v>45260</v>
      </c>
      <c r="C4927" t="s">
        <v>257</v>
      </c>
      <c r="D4927" t="s">
        <v>32</v>
      </c>
      <c r="E4927" t="s">
        <v>27</v>
      </c>
      <c r="G4927" s="30">
        <v>9</v>
      </c>
      <c r="H4927" t="s">
        <v>318</v>
      </c>
      <c r="J4927" t="s">
        <v>15</v>
      </c>
      <c r="K4927" t="s">
        <v>307</v>
      </c>
      <c r="L4927" s="26">
        <v>225000</v>
      </c>
      <c r="M4927">
        <v>6</v>
      </c>
    </row>
    <row r="4928" spans="1:13" x14ac:dyDescent="0.25">
      <c r="A4928" t="s">
        <v>77</v>
      </c>
      <c r="B4928" s="25">
        <v>45267</v>
      </c>
      <c r="C4928" t="s">
        <v>257</v>
      </c>
      <c r="D4928" t="s">
        <v>32</v>
      </c>
      <c r="E4928" t="s">
        <v>27</v>
      </c>
      <c r="F4928" t="s">
        <v>258</v>
      </c>
      <c r="G4928" s="30">
        <v>9</v>
      </c>
      <c r="H4928" t="s">
        <v>318</v>
      </c>
      <c r="J4928" t="s">
        <v>15</v>
      </c>
      <c r="K4928" t="s">
        <v>307</v>
      </c>
      <c r="L4928" s="26">
        <v>214200</v>
      </c>
      <c r="M4928">
        <v>7</v>
      </c>
    </row>
    <row r="4929" spans="1:13" x14ac:dyDescent="0.25">
      <c r="A4929" t="s">
        <v>72</v>
      </c>
      <c r="B4929" s="25">
        <v>45288</v>
      </c>
      <c r="C4929" t="s">
        <v>257</v>
      </c>
      <c r="D4929" t="s">
        <v>32</v>
      </c>
      <c r="E4929" t="s">
        <v>27</v>
      </c>
      <c r="G4929" s="30">
        <v>9</v>
      </c>
      <c r="H4929" t="s">
        <v>318</v>
      </c>
      <c r="J4929" t="s">
        <v>15</v>
      </c>
      <c r="K4929" t="s">
        <v>307</v>
      </c>
      <c r="L4929" s="26">
        <v>115750</v>
      </c>
      <c r="M4929">
        <v>3</v>
      </c>
    </row>
    <row r="4930" spans="1:13" x14ac:dyDescent="0.25">
      <c r="A4930" t="s">
        <v>57</v>
      </c>
      <c r="B4930" s="25">
        <v>45394</v>
      </c>
      <c r="C4930" t="s">
        <v>257</v>
      </c>
      <c r="D4930" t="s">
        <v>32</v>
      </c>
      <c r="E4930" t="s">
        <v>27</v>
      </c>
      <c r="F4930" t="s">
        <v>258</v>
      </c>
      <c r="G4930" s="30">
        <v>9</v>
      </c>
      <c r="H4930" t="s">
        <v>318</v>
      </c>
      <c r="J4930" t="s">
        <v>15</v>
      </c>
      <c r="K4930" t="s">
        <v>307</v>
      </c>
      <c r="L4930" s="26">
        <v>6041850</v>
      </c>
      <c r="M4930">
        <v>28</v>
      </c>
    </row>
    <row r="4931" spans="1:13" x14ac:dyDescent="0.25">
      <c r="A4931" t="s">
        <v>74</v>
      </c>
      <c r="B4931" s="25">
        <v>45275</v>
      </c>
      <c r="C4931" t="s">
        <v>257</v>
      </c>
      <c r="D4931" t="s">
        <v>32</v>
      </c>
      <c r="E4931" t="s">
        <v>27</v>
      </c>
      <c r="G4931" s="30">
        <v>9</v>
      </c>
      <c r="H4931" t="s">
        <v>318</v>
      </c>
      <c r="J4931" t="s">
        <v>15</v>
      </c>
      <c r="K4931" t="s">
        <v>307</v>
      </c>
      <c r="L4931" s="26">
        <v>2094150</v>
      </c>
      <c r="M4931">
        <v>50</v>
      </c>
    </row>
    <row r="4932" spans="1:13" x14ac:dyDescent="0.25">
      <c r="A4932" t="s">
        <v>86</v>
      </c>
      <c r="B4932" s="25">
        <v>45251</v>
      </c>
      <c r="C4932" t="s">
        <v>257</v>
      </c>
      <c r="D4932" t="s">
        <v>32</v>
      </c>
      <c r="E4932" t="s">
        <v>27</v>
      </c>
      <c r="G4932" s="30">
        <v>9</v>
      </c>
      <c r="H4932" t="s">
        <v>318</v>
      </c>
      <c r="J4932" t="s">
        <v>15</v>
      </c>
      <c r="K4932" t="s">
        <v>307</v>
      </c>
      <c r="L4932" s="26">
        <v>75500</v>
      </c>
      <c r="M4932">
        <v>7</v>
      </c>
    </row>
    <row r="4933" spans="1:13" x14ac:dyDescent="0.25">
      <c r="A4933" t="s">
        <v>69</v>
      </c>
      <c r="B4933" s="25">
        <v>45328</v>
      </c>
      <c r="C4933" t="s">
        <v>257</v>
      </c>
      <c r="D4933" t="s">
        <v>32</v>
      </c>
      <c r="E4933" t="s">
        <v>27</v>
      </c>
      <c r="F4933" t="s">
        <v>258</v>
      </c>
      <c r="G4933" s="30">
        <v>9</v>
      </c>
      <c r="H4933" t="s">
        <v>318</v>
      </c>
      <c r="J4933" t="s">
        <v>15</v>
      </c>
      <c r="K4933" t="s">
        <v>307</v>
      </c>
      <c r="L4933" s="26">
        <v>15603995</v>
      </c>
      <c r="M4933">
        <v>39</v>
      </c>
    </row>
    <row r="4934" spans="1:13" x14ac:dyDescent="0.25">
      <c r="A4934" t="s">
        <v>83</v>
      </c>
      <c r="B4934" s="25">
        <v>45252</v>
      </c>
      <c r="C4934" t="s">
        <v>257</v>
      </c>
      <c r="D4934" t="s">
        <v>32</v>
      </c>
      <c r="E4934" t="s">
        <v>27</v>
      </c>
      <c r="F4934" t="s">
        <v>258</v>
      </c>
      <c r="G4934" s="30">
        <v>9</v>
      </c>
      <c r="H4934" t="s">
        <v>318</v>
      </c>
      <c r="J4934" t="s">
        <v>15</v>
      </c>
      <c r="K4934" t="s">
        <v>307</v>
      </c>
      <c r="L4934" s="26">
        <v>23393700</v>
      </c>
      <c r="M4934">
        <v>65</v>
      </c>
    </row>
    <row r="4935" spans="1:13" x14ac:dyDescent="0.25">
      <c r="A4935" t="s">
        <v>80</v>
      </c>
      <c r="B4935" s="25">
        <v>45260</v>
      </c>
      <c r="C4935" t="s">
        <v>257</v>
      </c>
      <c r="D4935" t="s">
        <v>32</v>
      </c>
      <c r="E4935" t="s">
        <v>27</v>
      </c>
      <c r="F4935" t="s">
        <v>258</v>
      </c>
      <c r="G4935" s="30">
        <v>9</v>
      </c>
      <c r="H4935" t="s">
        <v>318</v>
      </c>
      <c r="J4935" t="s">
        <v>15</v>
      </c>
      <c r="K4935" t="s">
        <v>307</v>
      </c>
      <c r="L4935" s="26">
        <v>14649300</v>
      </c>
      <c r="M4935">
        <v>15</v>
      </c>
    </row>
    <row r="4936" spans="1:13" x14ac:dyDescent="0.25">
      <c r="A4936" t="s">
        <v>86</v>
      </c>
      <c r="B4936" s="25">
        <v>45251</v>
      </c>
      <c r="C4936" t="s">
        <v>257</v>
      </c>
      <c r="D4936" t="s">
        <v>32</v>
      </c>
      <c r="E4936" t="s">
        <v>27</v>
      </c>
      <c r="F4936" t="s">
        <v>258</v>
      </c>
      <c r="G4936" s="30">
        <v>9</v>
      </c>
      <c r="H4936" t="s">
        <v>318</v>
      </c>
      <c r="J4936" t="s">
        <v>15</v>
      </c>
      <c r="K4936" t="s">
        <v>307</v>
      </c>
      <c r="L4936" s="26">
        <v>2576250</v>
      </c>
      <c r="M4936">
        <v>11</v>
      </c>
    </row>
    <row r="4937" spans="1:13" x14ac:dyDescent="0.25">
      <c r="A4937" t="s">
        <v>205</v>
      </c>
      <c r="B4937" s="25">
        <v>45566</v>
      </c>
      <c r="C4937" t="s">
        <v>257</v>
      </c>
      <c r="D4937" t="s">
        <v>32</v>
      </c>
      <c r="E4937" t="s">
        <v>27</v>
      </c>
      <c r="F4937" t="s">
        <v>258</v>
      </c>
      <c r="G4937" s="30">
        <v>9</v>
      </c>
      <c r="H4937" t="s">
        <v>318</v>
      </c>
      <c r="J4937" t="s">
        <v>15</v>
      </c>
      <c r="K4937" t="s">
        <v>307</v>
      </c>
      <c r="L4937" s="26">
        <v>1121855</v>
      </c>
      <c r="M4937">
        <v>20</v>
      </c>
    </row>
    <row r="4938" spans="1:13" x14ac:dyDescent="0.25">
      <c r="A4938" t="s">
        <v>50</v>
      </c>
      <c r="B4938" s="25">
        <v>45408</v>
      </c>
      <c r="C4938" t="s">
        <v>257</v>
      </c>
      <c r="D4938" t="s">
        <v>32</v>
      </c>
      <c r="E4938" t="s">
        <v>27</v>
      </c>
      <c r="G4938" s="30">
        <v>9</v>
      </c>
      <c r="H4938" t="s">
        <v>318</v>
      </c>
      <c r="J4938" t="s">
        <v>15</v>
      </c>
      <c r="K4938" t="s">
        <v>307</v>
      </c>
      <c r="L4938" s="26">
        <v>255000</v>
      </c>
      <c r="M4938">
        <v>34</v>
      </c>
    </row>
    <row r="4939" spans="1:13" x14ac:dyDescent="0.25">
      <c r="A4939" t="s">
        <v>83</v>
      </c>
      <c r="B4939" s="25">
        <v>45252</v>
      </c>
      <c r="C4939" t="s">
        <v>257</v>
      </c>
      <c r="D4939" t="s">
        <v>32</v>
      </c>
      <c r="E4939" t="s">
        <v>27</v>
      </c>
      <c r="G4939" s="30">
        <v>9</v>
      </c>
      <c r="H4939" t="s">
        <v>318</v>
      </c>
      <c r="J4939" t="s">
        <v>15</v>
      </c>
      <c r="K4939" t="s">
        <v>307</v>
      </c>
      <c r="L4939" s="26">
        <v>792550</v>
      </c>
      <c r="M4939">
        <v>26</v>
      </c>
    </row>
    <row r="4940" spans="1:13" x14ac:dyDescent="0.25">
      <c r="A4940" t="s">
        <v>172</v>
      </c>
      <c r="B4940" s="25">
        <v>45485</v>
      </c>
      <c r="C4940" t="s">
        <v>257</v>
      </c>
      <c r="D4940" t="s">
        <v>32</v>
      </c>
      <c r="E4940" t="s">
        <v>27</v>
      </c>
      <c r="F4940" t="s">
        <v>258</v>
      </c>
      <c r="G4940" s="30">
        <v>9</v>
      </c>
      <c r="H4940" t="s">
        <v>318</v>
      </c>
      <c r="J4940" t="s">
        <v>15</v>
      </c>
      <c r="K4940" t="s">
        <v>307</v>
      </c>
      <c r="L4940" s="26">
        <v>1792800</v>
      </c>
      <c r="M4940">
        <v>6</v>
      </c>
    </row>
    <row r="4941" spans="1:13" x14ac:dyDescent="0.25">
      <c r="A4941" t="s">
        <v>89</v>
      </c>
      <c r="B4941" s="25">
        <v>45232</v>
      </c>
      <c r="C4941" t="s">
        <v>257</v>
      </c>
      <c r="D4941" t="s">
        <v>32</v>
      </c>
      <c r="E4941" t="s">
        <v>27</v>
      </c>
      <c r="G4941" s="30">
        <v>9</v>
      </c>
      <c r="H4941" t="s">
        <v>318</v>
      </c>
      <c r="J4941" t="s">
        <v>15</v>
      </c>
      <c r="K4941" t="s">
        <v>307</v>
      </c>
      <c r="L4941" s="26">
        <v>271350</v>
      </c>
      <c r="M4941">
        <v>7</v>
      </c>
    </row>
    <row r="4942" spans="1:13" x14ac:dyDescent="0.25">
      <c r="A4942" t="s">
        <v>50</v>
      </c>
      <c r="B4942" s="25">
        <v>45408</v>
      </c>
      <c r="C4942" t="s">
        <v>257</v>
      </c>
      <c r="D4942" t="s">
        <v>32</v>
      </c>
      <c r="E4942" t="s">
        <v>27</v>
      </c>
      <c r="F4942" t="s">
        <v>258</v>
      </c>
      <c r="G4942" s="30">
        <v>9</v>
      </c>
      <c r="H4942" t="s">
        <v>318</v>
      </c>
      <c r="J4942" t="s">
        <v>15</v>
      </c>
      <c r="K4942" t="s">
        <v>307</v>
      </c>
      <c r="L4942" s="26">
        <v>13520000</v>
      </c>
      <c r="M4942">
        <v>80</v>
      </c>
    </row>
    <row r="4943" spans="1:13" x14ac:dyDescent="0.25">
      <c r="A4943" t="s">
        <v>66</v>
      </c>
      <c r="B4943" s="25">
        <v>45335</v>
      </c>
      <c r="C4943" t="s">
        <v>257</v>
      </c>
      <c r="D4943" t="s">
        <v>32</v>
      </c>
      <c r="E4943" t="s">
        <v>27</v>
      </c>
      <c r="G4943" s="30">
        <v>9</v>
      </c>
      <c r="H4943" t="s">
        <v>318</v>
      </c>
      <c r="J4943" t="s">
        <v>15</v>
      </c>
      <c r="K4943" t="s">
        <v>307</v>
      </c>
      <c r="L4943" s="26">
        <v>693000</v>
      </c>
      <c r="M4943">
        <v>66</v>
      </c>
    </row>
    <row r="4944" spans="1:13" x14ac:dyDescent="0.25">
      <c r="A4944" t="s">
        <v>54</v>
      </c>
      <c r="B4944" s="25">
        <v>45212</v>
      </c>
      <c r="C4944" t="s">
        <v>257</v>
      </c>
      <c r="D4944" t="s">
        <v>32</v>
      </c>
      <c r="E4944" t="s">
        <v>27</v>
      </c>
      <c r="F4944" t="s">
        <v>258</v>
      </c>
      <c r="G4944" s="30">
        <v>9</v>
      </c>
      <c r="H4944" t="s">
        <v>318</v>
      </c>
      <c r="J4944" t="s">
        <v>15</v>
      </c>
      <c r="K4944" t="s">
        <v>307</v>
      </c>
      <c r="L4944" s="26">
        <v>2458539</v>
      </c>
      <c r="M4944">
        <v>32</v>
      </c>
    </row>
    <row r="4945" spans="1:13" x14ac:dyDescent="0.25">
      <c r="A4945" t="s">
        <v>172</v>
      </c>
      <c r="B4945" s="25">
        <v>45485</v>
      </c>
      <c r="C4945" t="s">
        <v>257</v>
      </c>
      <c r="D4945" t="s">
        <v>32</v>
      </c>
      <c r="E4945" t="s">
        <v>27</v>
      </c>
      <c r="G4945" s="30">
        <v>9</v>
      </c>
      <c r="H4945" t="s">
        <v>318</v>
      </c>
      <c r="J4945" t="s">
        <v>15</v>
      </c>
      <c r="K4945" t="s">
        <v>307</v>
      </c>
      <c r="L4945" s="26">
        <v>400</v>
      </c>
      <c r="M4945">
        <v>1</v>
      </c>
    </row>
    <row r="4946" spans="1:13" x14ac:dyDescent="0.25">
      <c r="A4946" t="s">
        <v>57</v>
      </c>
      <c r="B4946" s="25">
        <v>45394</v>
      </c>
      <c r="C4946" t="s">
        <v>257</v>
      </c>
      <c r="D4946" t="s">
        <v>32</v>
      </c>
      <c r="E4946" t="s">
        <v>27</v>
      </c>
      <c r="G4946" s="30">
        <v>9</v>
      </c>
      <c r="H4946" t="s">
        <v>318</v>
      </c>
      <c r="J4946" t="s">
        <v>15</v>
      </c>
      <c r="K4946" t="s">
        <v>307</v>
      </c>
      <c r="L4946" s="26">
        <v>86950</v>
      </c>
      <c r="M4946">
        <v>5</v>
      </c>
    </row>
    <row r="4947" spans="1:13" x14ac:dyDescent="0.25">
      <c r="A4947" t="s">
        <v>164</v>
      </c>
      <c r="B4947" s="25">
        <v>45478</v>
      </c>
      <c r="C4947" t="s">
        <v>257</v>
      </c>
      <c r="D4947" t="s">
        <v>32</v>
      </c>
      <c r="E4947" t="s">
        <v>27</v>
      </c>
      <c r="G4947" s="30">
        <v>9</v>
      </c>
      <c r="H4947" t="s">
        <v>318</v>
      </c>
      <c r="J4947" t="s">
        <v>15</v>
      </c>
      <c r="K4947" t="s">
        <v>307</v>
      </c>
      <c r="L4947" s="26">
        <v>480000</v>
      </c>
      <c r="M4947">
        <v>14</v>
      </c>
    </row>
    <row r="4948" spans="1:13" x14ac:dyDescent="0.25">
      <c r="A4948" t="s">
        <v>83</v>
      </c>
      <c r="B4948" s="25">
        <v>45468</v>
      </c>
      <c r="C4948" t="s">
        <v>257</v>
      </c>
      <c r="D4948" t="s">
        <v>32</v>
      </c>
      <c r="E4948" t="s">
        <v>27</v>
      </c>
      <c r="F4948" t="s">
        <v>258</v>
      </c>
      <c r="G4948" s="30">
        <v>9</v>
      </c>
      <c r="H4948" t="s">
        <v>318</v>
      </c>
      <c r="J4948" t="s">
        <v>15</v>
      </c>
      <c r="K4948" t="s">
        <v>307</v>
      </c>
      <c r="L4948" s="26">
        <v>18630</v>
      </c>
      <c r="M4948">
        <v>2</v>
      </c>
    </row>
    <row r="4949" spans="1:13" x14ac:dyDescent="0.25">
      <c r="A4949" t="s">
        <v>54</v>
      </c>
      <c r="B4949" s="25">
        <v>45212</v>
      </c>
      <c r="C4949" t="s">
        <v>257</v>
      </c>
      <c r="D4949" t="s">
        <v>32</v>
      </c>
      <c r="E4949" t="s">
        <v>27</v>
      </c>
      <c r="G4949" s="30">
        <v>9</v>
      </c>
      <c r="H4949" t="s">
        <v>318</v>
      </c>
      <c r="J4949" t="s">
        <v>15</v>
      </c>
      <c r="K4949" t="s">
        <v>307</v>
      </c>
      <c r="L4949" s="26">
        <v>40626</v>
      </c>
      <c r="M4949">
        <v>17</v>
      </c>
    </row>
    <row r="4950" spans="1:13" x14ac:dyDescent="0.25">
      <c r="A4950" t="s">
        <v>92</v>
      </c>
      <c r="B4950" s="25">
        <v>45198</v>
      </c>
      <c r="C4950" t="s">
        <v>257</v>
      </c>
      <c r="D4950" t="s">
        <v>32</v>
      </c>
      <c r="E4950" t="s">
        <v>27</v>
      </c>
      <c r="F4950" t="s">
        <v>258</v>
      </c>
      <c r="G4950" s="30">
        <v>9</v>
      </c>
      <c r="H4950" t="s">
        <v>318</v>
      </c>
      <c r="J4950" t="s">
        <v>15</v>
      </c>
      <c r="K4950" t="s">
        <v>307</v>
      </c>
      <c r="L4950" s="26">
        <v>9259732.8000000007</v>
      </c>
      <c r="M4950">
        <v>6</v>
      </c>
    </row>
    <row r="4951" spans="1:13" x14ac:dyDescent="0.25">
      <c r="A4951" t="s">
        <v>209</v>
      </c>
      <c r="B4951" s="25">
        <v>45572</v>
      </c>
      <c r="C4951" t="s">
        <v>257</v>
      </c>
      <c r="D4951" t="s">
        <v>32</v>
      </c>
      <c r="E4951" t="s">
        <v>27</v>
      </c>
      <c r="F4951" t="s">
        <v>258</v>
      </c>
      <c r="G4951" s="30">
        <v>9</v>
      </c>
      <c r="H4951" t="s">
        <v>318</v>
      </c>
      <c r="J4951" t="s">
        <v>15</v>
      </c>
      <c r="K4951" t="s">
        <v>307</v>
      </c>
      <c r="L4951" s="26">
        <v>1456000</v>
      </c>
      <c r="M4951">
        <v>4</v>
      </c>
    </row>
    <row r="4952" spans="1:13" x14ac:dyDescent="0.25">
      <c r="A4952" t="s">
        <v>205</v>
      </c>
      <c r="B4952" s="25">
        <v>45566</v>
      </c>
      <c r="C4952" t="s">
        <v>257</v>
      </c>
      <c r="D4952" t="s">
        <v>32</v>
      </c>
      <c r="E4952" t="s">
        <v>27</v>
      </c>
      <c r="G4952" s="30">
        <v>9</v>
      </c>
      <c r="H4952" t="s">
        <v>318</v>
      </c>
      <c r="J4952" t="s">
        <v>15</v>
      </c>
      <c r="K4952" t="s">
        <v>307</v>
      </c>
      <c r="L4952" s="26">
        <v>19855</v>
      </c>
      <c r="M4952">
        <v>4</v>
      </c>
    </row>
    <row r="4953" spans="1:13" x14ac:dyDescent="0.25">
      <c r="A4953" t="s">
        <v>54</v>
      </c>
      <c r="B4953" s="25">
        <v>45401</v>
      </c>
      <c r="C4953" t="s">
        <v>257</v>
      </c>
      <c r="D4953" t="s">
        <v>32</v>
      </c>
      <c r="E4953" t="s">
        <v>27</v>
      </c>
      <c r="F4953" t="s">
        <v>258</v>
      </c>
      <c r="G4953" s="30">
        <v>9</v>
      </c>
      <c r="H4953" t="s">
        <v>318</v>
      </c>
      <c r="J4953" t="s">
        <v>15</v>
      </c>
      <c r="K4953" t="s">
        <v>307</v>
      </c>
      <c r="L4953" s="26">
        <v>12861015</v>
      </c>
      <c r="M4953">
        <v>40</v>
      </c>
    </row>
    <row r="4954" spans="1:13" x14ac:dyDescent="0.25">
      <c r="A4954" t="s">
        <v>89</v>
      </c>
      <c r="B4954" s="25">
        <v>45232</v>
      </c>
      <c r="C4954" t="s">
        <v>257</v>
      </c>
      <c r="D4954" t="s">
        <v>32</v>
      </c>
      <c r="E4954" t="s">
        <v>27</v>
      </c>
      <c r="F4954" t="s">
        <v>258</v>
      </c>
      <c r="G4954" s="30">
        <v>9</v>
      </c>
      <c r="H4954" t="s">
        <v>318</v>
      </c>
      <c r="J4954" t="s">
        <v>15</v>
      </c>
      <c r="K4954" t="s">
        <v>307</v>
      </c>
      <c r="L4954" s="26">
        <v>810000</v>
      </c>
      <c r="M4954">
        <v>14</v>
      </c>
    </row>
    <row r="4955" spans="1:13" x14ac:dyDescent="0.25">
      <c r="A4955" t="s">
        <v>92</v>
      </c>
      <c r="B4955" s="25">
        <v>45198</v>
      </c>
      <c r="C4955" t="s">
        <v>257</v>
      </c>
      <c r="D4955" t="s">
        <v>32</v>
      </c>
      <c r="E4955" t="s">
        <v>27</v>
      </c>
      <c r="G4955" s="30">
        <v>9</v>
      </c>
      <c r="H4955" t="s">
        <v>318</v>
      </c>
      <c r="J4955" t="s">
        <v>15</v>
      </c>
      <c r="K4955" t="s">
        <v>307</v>
      </c>
      <c r="L4955" s="26">
        <v>278056.8</v>
      </c>
      <c r="M4955">
        <v>4</v>
      </c>
    </row>
    <row r="4956" spans="1:13" x14ac:dyDescent="0.25">
      <c r="A4956" t="s">
        <v>60</v>
      </c>
      <c r="B4956" s="25">
        <v>45380</v>
      </c>
      <c r="C4956" t="s">
        <v>257</v>
      </c>
      <c r="D4956" t="s">
        <v>32</v>
      </c>
      <c r="E4956" t="s">
        <v>27</v>
      </c>
      <c r="G4956" s="30">
        <v>9</v>
      </c>
      <c r="H4956" t="s">
        <v>318</v>
      </c>
      <c r="J4956" t="s">
        <v>15</v>
      </c>
      <c r="K4956" t="s">
        <v>307</v>
      </c>
      <c r="L4956" s="26">
        <v>179375</v>
      </c>
      <c r="M4956">
        <v>31</v>
      </c>
    </row>
    <row r="4957" spans="1:13" x14ac:dyDescent="0.25">
      <c r="A4957" t="s">
        <v>30</v>
      </c>
      <c r="B4957" s="25">
        <v>45447</v>
      </c>
      <c r="C4957" t="s">
        <v>257</v>
      </c>
      <c r="D4957" t="s">
        <v>32</v>
      </c>
      <c r="E4957" t="s">
        <v>27</v>
      </c>
      <c r="G4957" s="30">
        <v>9</v>
      </c>
      <c r="H4957" t="s">
        <v>318</v>
      </c>
      <c r="J4957" t="s">
        <v>15</v>
      </c>
      <c r="K4957" t="s">
        <v>307</v>
      </c>
      <c r="L4957" s="26">
        <v>21300</v>
      </c>
      <c r="M4957">
        <v>7</v>
      </c>
    </row>
    <row r="4958" spans="1:13" x14ac:dyDescent="0.25">
      <c r="A4958" t="s">
        <v>66</v>
      </c>
      <c r="B4958" s="25">
        <v>45335</v>
      </c>
      <c r="C4958" t="s">
        <v>257</v>
      </c>
      <c r="D4958" t="s">
        <v>32</v>
      </c>
      <c r="E4958" t="s">
        <v>27</v>
      </c>
      <c r="F4958" t="s">
        <v>258</v>
      </c>
      <c r="G4958" s="30">
        <v>9</v>
      </c>
      <c r="H4958" t="s">
        <v>318</v>
      </c>
      <c r="J4958" t="s">
        <v>15</v>
      </c>
      <c r="K4958" t="s">
        <v>307</v>
      </c>
      <c r="L4958" s="26">
        <v>4702500</v>
      </c>
      <c r="M4958">
        <v>145</v>
      </c>
    </row>
    <row r="4959" spans="1:13" x14ac:dyDescent="0.25">
      <c r="A4959" t="s">
        <v>211</v>
      </c>
      <c r="B4959" s="25">
        <v>45582</v>
      </c>
      <c r="C4959" t="s">
        <v>257</v>
      </c>
      <c r="D4959" t="s">
        <v>32</v>
      </c>
      <c r="E4959" t="s">
        <v>27</v>
      </c>
      <c r="G4959" s="30">
        <v>9</v>
      </c>
      <c r="H4959" t="s">
        <v>318</v>
      </c>
      <c r="J4959" t="s">
        <v>15</v>
      </c>
      <c r="K4959" t="s">
        <v>307</v>
      </c>
      <c r="L4959" s="26">
        <v>607250</v>
      </c>
      <c r="M4959">
        <v>8</v>
      </c>
    </row>
    <row r="4960" spans="1:13" x14ac:dyDescent="0.25">
      <c r="A4960" t="s">
        <v>63</v>
      </c>
      <c r="B4960" s="25">
        <v>45344</v>
      </c>
      <c r="C4960" t="s">
        <v>257</v>
      </c>
      <c r="D4960" t="s">
        <v>32</v>
      </c>
      <c r="E4960" t="s">
        <v>27</v>
      </c>
      <c r="G4960" s="30">
        <v>9</v>
      </c>
      <c r="H4960" t="s">
        <v>318</v>
      </c>
      <c r="J4960" t="s">
        <v>15</v>
      </c>
      <c r="K4960" t="s">
        <v>307</v>
      </c>
      <c r="L4960" s="26">
        <v>85500</v>
      </c>
      <c r="M4960">
        <v>6</v>
      </c>
    </row>
    <row r="4961" spans="1:13" x14ac:dyDescent="0.25">
      <c r="A4961" t="s">
        <v>60</v>
      </c>
      <c r="B4961" s="25">
        <v>45380</v>
      </c>
      <c r="C4961" t="s">
        <v>257</v>
      </c>
      <c r="D4961" t="s">
        <v>32</v>
      </c>
      <c r="E4961" t="s">
        <v>27</v>
      </c>
      <c r="F4961" t="s">
        <v>258</v>
      </c>
      <c r="G4961" s="30">
        <v>9</v>
      </c>
      <c r="H4961" t="s">
        <v>318</v>
      </c>
      <c r="J4961" t="s">
        <v>15</v>
      </c>
      <c r="K4961" t="s">
        <v>307</v>
      </c>
      <c r="L4961" s="26">
        <v>4578875</v>
      </c>
      <c r="M4961">
        <v>69</v>
      </c>
    </row>
    <row r="4962" spans="1:13" x14ac:dyDescent="0.25">
      <c r="A4962" t="s">
        <v>101</v>
      </c>
      <c r="B4962" s="25">
        <v>45079</v>
      </c>
      <c r="C4962" t="s">
        <v>257</v>
      </c>
      <c r="D4962" t="s">
        <v>32</v>
      </c>
      <c r="E4962" t="s">
        <v>27</v>
      </c>
      <c r="G4962" s="30">
        <v>9</v>
      </c>
      <c r="H4962" t="s">
        <v>318</v>
      </c>
      <c r="J4962" t="s">
        <v>15</v>
      </c>
      <c r="K4962" t="s">
        <v>307</v>
      </c>
      <c r="L4962" s="26">
        <v>4920.75</v>
      </c>
      <c r="M4962">
        <v>1</v>
      </c>
    </row>
    <row r="4963" spans="1:13" x14ac:dyDescent="0.25">
      <c r="A4963" t="s">
        <v>30</v>
      </c>
      <c r="B4963" s="25">
        <v>45447</v>
      </c>
      <c r="C4963" t="s">
        <v>257</v>
      </c>
      <c r="D4963" t="s">
        <v>32</v>
      </c>
      <c r="E4963" t="s">
        <v>27</v>
      </c>
      <c r="F4963" t="s">
        <v>258</v>
      </c>
      <c r="G4963" s="30">
        <v>9</v>
      </c>
      <c r="H4963" t="s">
        <v>318</v>
      </c>
      <c r="J4963" t="s">
        <v>15</v>
      </c>
      <c r="K4963" t="s">
        <v>307</v>
      </c>
      <c r="L4963" s="26">
        <v>817500</v>
      </c>
      <c r="M4963">
        <v>12</v>
      </c>
    </row>
    <row r="4964" spans="1:13" x14ac:dyDescent="0.25">
      <c r="A4964" t="s">
        <v>54</v>
      </c>
      <c r="B4964" s="25">
        <v>45401</v>
      </c>
      <c r="C4964" t="s">
        <v>257</v>
      </c>
      <c r="D4964" t="s">
        <v>32</v>
      </c>
      <c r="E4964" t="s">
        <v>27</v>
      </c>
      <c r="G4964" s="30">
        <v>9</v>
      </c>
      <c r="H4964" t="s">
        <v>318</v>
      </c>
      <c r="J4964" t="s">
        <v>15</v>
      </c>
      <c r="K4964" t="s">
        <v>307</v>
      </c>
      <c r="L4964" s="26">
        <v>704295</v>
      </c>
      <c r="M4964">
        <v>15</v>
      </c>
    </row>
    <row r="4965" spans="1:13" x14ac:dyDescent="0.25">
      <c r="A4965" t="s">
        <v>83</v>
      </c>
      <c r="B4965" s="25">
        <v>45468</v>
      </c>
      <c r="C4965" t="s">
        <v>257</v>
      </c>
      <c r="D4965" t="s">
        <v>32</v>
      </c>
      <c r="E4965" t="s">
        <v>27</v>
      </c>
      <c r="G4965" s="30">
        <v>9</v>
      </c>
      <c r="H4965" t="s">
        <v>318</v>
      </c>
      <c r="J4965" t="s">
        <v>15</v>
      </c>
      <c r="K4965" t="s">
        <v>307</v>
      </c>
      <c r="L4965" s="26">
        <v>8100</v>
      </c>
      <c r="M4965">
        <v>2</v>
      </c>
    </row>
    <row r="4966" spans="1:13" x14ac:dyDescent="0.25">
      <c r="A4966" t="s">
        <v>164</v>
      </c>
      <c r="B4966" s="25">
        <v>45478</v>
      </c>
      <c r="C4966" t="s">
        <v>257</v>
      </c>
      <c r="D4966" t="s">
        <v>32</v>
      </c>
      <c r="E4966" t="s">
        <v>27</v>
      </c>
      <c r="F4966" t="s">
        <v>258</v>
      </c>
      <c r="G4966" s="30">
        <v>9</v>
      </c>
      <c r="H4966" t="s">
        <v>318</v>
      </c>
      <c r="J4966" t="s">
        <v>15</v>
      </c>
      <c r="K4966" t="s">
        <v>307</v>
      </c>
      <c r="L4966" s="26">
        <v>2332200</v>
      </c>
      <c r="M4966">
        <v>20</v>
      </c>
    </row>
    <row r="4967" spans="1:13" x14ac:dyDescent="0.25">
      <c r="A4967" t="s">
        <v>211</v>
      </c>
      <c r="B4967" s="25">
        <v>45582</v>
      </c>
      <c r="C4967" t="s">
        <v>257</v>
      </c>
      <c r="D4967" t="s">
        <v>32</v>
      </c>
      <c r="E4967" t="s">
        <v>27</v>
      </c>
      <c r="F4967" t="s">
        <v>258</v>
      </c>
      <c r="G4967" s="30">
        <v>9</v>
      </c>
      <c r="H4967" t="s">
        <v>318</v>
      </c>
      <c r="J4967" t="s">
        <v>15</v>
      </c>
      <c r="K4967" t="s">
        <v>307</v>
      </c>
      <c r="L4967" s="26">
        <v>5359900</v>
      </c>
      <c r="M4967">
        <v>24</v>
      </c>
    </row>
    <row r="4968" spans="1:13" x14ac:dyDescent="0.25">
      <c r="A4968" t="s">
        <v>164</v>
      </c>
      <c r="B4968" s="25">
        <v>45478</v>
      </c>
      <c r="C4968" t="s">
        <v>257</v>
      </c>
      <c r="D4968" t="s">
        <v>32</v>
      </c>
      <c r="E4968" t="s">
        <v>27</v>
      </c>
      <c r="F4968" t="s">
        <v>258</v>
      </c>
      <c r="G4968" s="30">
        <v>9.1</v>
      </c>
      <c r="H4968" t="s">
        <v>318</v>
      </c>
      <c r="I4968">
        <v>9.1</v>
      </c>
      <c r="J4968" t="s">
        <v>228</v>
      </c>
      <c r="K4968" t="s">
        <v>314</v>
      </c>
      <c r="L4968" s="26">
        <v>13677800</v>
      </c>
      <c r="M4968">
        <v>1</v>
      </c>
    </row>
    <row r="4969" spans="1:13" x14ac:dyDescent="0.25">
      <c r="A4969" t="s">
        <v>172</v>
      </c>
      <c r="B4969" s="25">
        <v>45485</v>
      </c>
      <c r="C4969" t="s">
        <v>257</v>
      </c>
      <c r="D4969" t="s">
        <v>32</v>
      </c>
      <c r="E4969" t="s">
        <v>27</v>
      </c>
      <c r="F4969" t="s">
        <v>258</v>
      </c>
      <c r="G4969" s="30">
        <v>9.1</v>
      </c>
      <c r="H4969" t="s">
        <v>318</v>
      </c>
      <c r="I4969">
        <v>9.1</v>
      </c>
      <c r="J4969" t="s">
        <v>228</v>
      </c>
      <c r="K4969" t="s">
        <v>314</v>
      </c>
      <c r="L4969" s="26">
        <v>34800</v>
      </c>
      <c r="M4969">
        <v>1</v>
      </c>
    </row>
    <row r="4970" spans="1:13" x14ac:dyDescent="0.25">
      <c r="A4970" t="s">
        <v>209</v>
      </c>
      <c r="B4970" s="25">
        <v>45572</v>
      </c>
      <c r="C4970" t="s">
        <v>257</v>
      </c>
      <c r="D4970" t="s">
        <v>32</v>
      </c>
      <c r="E4970" t="s">
        <v>27</v>
      </c>
      <c r="F4970" t="s">
        <v>258</v>
      </c>
      <c r="G4970" s="30">
        <v>9.1</v>
      </c>
      <c r="H4970" t="s">
        <v>318</v>
      </c>
      <c r="J4970" t="s">
        <v>15</v>
      </c>
      <c r="K4970" t="s">
        <v>307</v>
      </c>
      <c r="L4970" s="26">
        <v>300000</v>
      </c>
      <c r="M4970">
        <v>3</v>
      </c>
    </row>
    <row r="4971" spans="1:13" x14ac:dyDescent="0.25">
      <c r="A4971" t="s">
        <v>86</v>
      </c>
      <c r="B4971" s="25">
        <v>45251</v>
      </c>
      <c r="C4971" t="s">
        <v>257</v>
      </c>
      <c r="D4971" t="s">
        <v>32</v>
      </c>
      <c r="E4971" t="s">
        <v>27</v>
      </c>
      <c r="G4971" s="30">
        <v>9.1</v>
      </c>
      <c r="H4971" t="s">
        <v>318</v>
      </c>
      <c r="J4971" t="s">
        <v>15</v>
      </c>
      <c r="K4971" t="s">
        <v>307</v>
      </c>
      <c r="L4971" s="26">
        <v>100000</v>
      </c>
      <c r="M4971">
        <v>1</v>
      </c>
    </row>
    <row r="4972" spans="1:13" x14ac:dyDescent="0.25">
      <c r="A4972" t="s">
        <v>57</v>
      </c>
      <c r="B4972" s="25">
        <v>45394</v>
      </c>
      <c r="C4972" t="s">
        <v>257</v>
      </c>
      <c r="D4972" t="s">
        <v>32</v>
      </c>
      <c r="E4972" t="s">
        <v>27</v>
      </c>
      <c r="F4972" t="s">
        <v>258</v>
      </c>
      <c r="G4972" s="30">
        <v>9.1</v>
      </c>
      <c r="H4972" t="s">
        <v>318</v>
      </c>
      <c r="J4972" t="s">
        <v>15</v>
      </c>
      <c r="K4972" t="s">
        <v>307</v>
      </c>
      <c r="L4972" s="26">
        <v>2566200</v>
      </c>
      <c r="M4972">
        <v>29</v>
      </c>
    </row>
    <row r="4973" spans="1:13" x14ac:dyDescent="0.25">
      <c r="A4973" t="s">
        <v>74</v>
      </c>
      <c r="B4973" s="25">
        <v>45275</v>
      </c>
      <c r="C4973" t="s">
        <v>257</v>
      </c>
      <c r="D4973" t="s">
        <v>32</v>
      </c>
      <c r="E4973" t="s">
        <v>27</v>
      </c>
      <c r="F4973" t="s">
        <v>258</v>
      </c>
      <c r="G4973" s="30">
        <v>9.1</v>
      </c>
      <c r="H4973" t="s">
        <v>318</v>
      </c>
      <c r="J4973" t="s">
        <v>15</v>
      </c>
      <c r="K4973" t="s">
        <v>307</v>
      </c>
      <c r="L4973" s="26">
        <v>130055800</v>
      </c>
      <c r="M4973">
        <v>55</v>
      </c>
    </row>
    <row r="4974" spans="1:13" x14ac:dyDescent="0.25">
      <c r="A4974" t="s">
        <v>217</v>
      </c>
      <c r="B4974" s="25">
        <v>45595</v>
      </c>
      <c r="C4974" t="s">
        <v>257</v>
      </c>
      <c r="D4974" t="s">
        <v>32</v>
      </c>
      <c r="E4974" t="s">
        <v>27</v>
      </c>
      <c r="G4974" s="30">
        <v>9.1</v>
      </c>
      <c r="H4974" t="s">
        <v>318</v>
      </c>
      <c r="J4974" t="s">
        <v>15</v>
      </c>
      <c r="K4974" t="s">
        <v>307</v>
      </c>
      <c r="L4974" s="26">
        <v>4250</v>
      </c>
      <c r="M4974">
        <v>2</v>
      </c>
    </row>
    <row r="4975" spans="1:13" x14ac:dyDescent="0.25">
      <c r="A4975" t="s">
        <v>211</v>
      </c>
      <c r="B4975" s="25">
        <v>45582</v>
      </c>
      <c r="C4975" t="s">
        <v>257</v>
      </c>
      <c r="D4975" t="s">
        <v>32</v>
      </c>
      <c r="E4975" t="s">
        <v>27</v>
      </c>
      <c r="F4975" t="s">
        <v>258</v>
      </c>
      <c r="G4975" s="30">
        <v>9.1</v>
      </c>
      <c r="H4975" t="s">
        <v>318</v>
      </c>
      <c r="J4975" t="s">
        <v>15</v>
      </c>
      <c r="K4975" t="s">
        <v>307</v>
      </c>
      <c r="L4975" s="26">
        <v>2991450</v>
      </c>
      <c r="M4975">
        <v>28</v>
      </c>
    </row>
    <row r="4976" spans="1:13" x14ac:dyDescent="0.25">
      <c r="A4976" t="s">
        <v>72</v>
      </c>
      <c r="B4976" s="25">
        <v>45288</v>
      </c>
      <c r="C4976" t="s">
        <v>257</v>
      </c>
      <c r="D4976" t="s">
        <v>32</v>
      </c>
      <c r="E4976" t="s">
        <v>27</v>
      </c>
      <c r="F4976" t="s">
        <v>258</v>
      </c>
      <c r="G4976" s="30">
        <v>9.1</v>
      </c>
      <c r="H4976" t="s">
        <v>318</v>
      </c>
      <c r="J4976" t="s">
        <v>15</v>
      </c>
      <c r="K4976" t="s">
        <v>307</v>
      </c>
      <c r="L4976" s="26">
        <v>44500</v>
      </c>
      <c r="M4976">
        <v>3</v>
      </c>
    </row>
    <row r="4977" spans="1:13" x14ac:dyDescent="0.25">
      <c r="A4977" t="s">
        <v>72</v>
      </c>
      <c r="B4977" s="25">
        <v>45288</v>
      </c>
      <c r="C4977" t="s">
        <v>257</v>
      </c>
      <c r="D4977" t="s">
        <v>32</v>
      </c>
      <c r="E4977" t="s">
        <v>27</v>
      </c>
      <c r="G4977" s="30">
        <v>9.1</v>
      </c>
      <c r="H4977" t="s">
        <v>318</v>
      </c>
      <c r="J4977" t="s">
        <v>15</v>
      </c>
      <c r="K4977" t="s">
        <v>307</v>
      </c>
      <c r="L4977" s="26">
        <v>139250</v>
      </c>
      <c r="M4977">
        <v>3</v>
      </c>
    </row>
    <row r="4978" spans="1:13" x14ac:dyDescent="0.25">
      <c r="A4978" t="s">
        <v>63</v>
      </c>
      <c r="B4978" s="25">
        <v>45344</v>
      </c>
      <c r="C4978" t="s">
        <v>257</v>
      </c>
      <c r="D4978" t="s">
        <v>32</v>
      </c>
      <c r="E4978" t="s">
        <v>27</v>
      </c>
      <c r="G4978" s="30">
        <v>9.1</v>
      </c>
      <c r="H4978" t="s">
        <v>318</v>
      </c>
      <c r="J4978" t="s">
        <v>15</v>
      </c>
      <c r="K4978" t="s">
        <v>307</v>
      </c>
      <c r="L4978" s="26">
        <v>461700</v>
      </c>
      <c r="M4978">
        <v>9</v>
      </c>
    </row>
    <row r="4979" spans="1:13" x14ac:dyDescent="0.25">
      <c r="A4979" t="s">
        <v>80</v>
      </c>
      <c r="B4979" s="25">
        <v>45260</v>
      </c>
      <c r="C4979" t="s">
        <v>257</v>
      </c>
      <c r="D4979" t="s">
        <v>32</v>
      </c>
      <c r="E4979" t="s">
        <v>27</v>
      </c>
      <c r="F4979" t="s">
        <v>258</v>
      </c>
      <c r="G4979" s="30">
        <v>9.1</v>
      </c>
      <c r="H4979" t="s">
        <v>318</v>
      </c>
      <c r="J4979" t="s">
        <v>15</v>
      </c>
      <c r="K4979" t="s">
        <v>307</v>
      </c>
      <c r="L4979" s="26">
        <v>3966300</v>
      </c>
      <c r="M4979">
        <v>9</v>
      </c>
    </row>
    <row r="4980" spans="1:13" x14ac:dyDescent="0.25">
      <c r="A4980" t="s">
        <v>83</v>
      </c>
      <c r="B4980" s="25">
        <v>45252</v>
      </c>
      <c r="C4980" t="s">
        <v>257</v>
      </c>
      <c r="D4980" t="s">
        <v>32</v>
      </c>
      <c r="E4980" t="s">
        <v>27</v>
      </c>
      <c r="G4980" s="30">
        <v>9.1</v>
      </c>
      <c r="H4980" t="s">
        <v>318</v>
      </c>
      <c r="J4980" t="s">
        <v>15</v>
      </c>
      <c r="K4980" t="s">
        <v>307</v>
      </c>
      <c r="L4980" s="26">
        <v>232650</v>
      </c>
      <c r="M4980">
        <v>9</v>
      </c>
    </row>
    <row r="4981" spans="1:13" x14ac:dyDescent="0.25">
      <c r="A4981" t="s">
        <v>205</v>
      </c>
      <c r="B4981" s="25">
        <v>45566</v>
      </c>
      <c r="C4981" t="s">
        <v>257</v>
      </c>
      <c r="D4981" t="s">
        <v>32</v>
      </c>
      <c r="E4981" t="s">
        <v>27</v>
      </c>
      <c r="F4981" t="s">
        <v>258</v>
      </c>
      <c r="G4981" s="30">
        <v>9.1</v>
      </c>
      <c r="H4981" t="s">
        <v>318</v>
      </c>
      <c r="J4981" t="s">
        <v>15</v>
      </c>
      <c r="K4981" t="s">
        <v>307</v>
      </c>
      <c r="L4981" s="26">
        <v>1808800</v>
      </c>
      <c r="M4981">
        <v>29</v>
      </c>
    </row>
    <row r="4982" spans="1:13" x14ac:dyDescent="0.25">
      <c r="A4982" t="s">
        <v>69</v>
      </c>
      <c r="B4982" s="25">
        <v>45328</v>
      </c>
      <c r="C4982" t="s">
        <v>257</v>
      </c>
      <c r="D4982" t="s">
        <v>32</v>
      </c>
      <c r="E4982" t="s">
        <v>27</v>
      </c>
      <c r="F4982" t="s">
        <v>258</v>
      </c>
      <c r="G4982" s="30">
        <v>9.1</v>
      </c>
      <c r="H4982" t="s">
        <v>318</v>
      </c>
      <c r="J4982" t="s">
        <v>15</v>
      </c>
      <c r="K4982" t="s">
        <v>307</v>
      </c>
      <c r="L4982" s="26">
        <v>1888920</v>
      </c>
      <c r="M4982">
        <v>24</v>
      </c>
    </row>
    <row r="4983" spans="1:13" x14ac:dyDescent="0.25">
      <c r="A4983" t="s">
        <v>60</v>
      </c>
      <c r="B4983" s="25">
        <v>45380</v>
      </c>
      <c r="C4983" t="s">
        <v>257</v>
      </c>
      <c r="D4983" t="s">
        <v>32</v>
      </c>
      <c r="E4983" t="s">
        <v>27</v>
      </c>
      <c r="F4983" t="s">
        <v>258</v>
      </c>
      <c r="G4983" s="30">
        <v>9.1</v>
      </c>
      <c r="H4983" t="s">
        <v>318</v>
      </c>
      <c r="J4983" t="s">
        <v>15</v>
      </c>
      <c r="K4983" t="s">
        <v>307</v>
      </c>
      <c r="L4983" s="26">
        <v>19825750</v>
      </c>
      <c r="M4983">
        <v>126</v>
      </c>
    </row>
    <row r="4984" spans="1:13" x14ac:dyDescent="0.25">
      <c r="A4984" t="s">
        <v>172</v>
      </c>
      <c r="B4984" s="25">
        <v>45485</v>
      </c>
      <c r="C4984" t="s">
        <v>257</v>
      </c>
      <c r="D4984" t="s">
        <v>32</v>
      </c>
      <c r="E4984" t="s">
        <v>27</v>
      </c>
      <c r="G4984" s="30">
        <v>9.1</v>
      </c>
      <c r="H4984" t="s">
        <v>318</v>
      </c>
      <c r="J4984" t="s">
        <v>15</v>
      </c>
      <c r="K4984" t="s">
        <v>307</v>
      </c>
      <c r="L4984" s="26">
        <v>1200</v>
      </c>
      <c r="M4984">
        <v>2</v>
      </c>
    </row>
    <row r="4985" spans="1:13" x14ac:dyDescent="0.25">
      <c r="A4985" t="s">
        <v>50</v>
      </c>
      <c r="B4985" s="25">
        <v>45408</v>
      </c>
      <c r="C4985" t="s">
        <v>257</v>
      </c>
      <c r="D4985" t="s">
        <v>32</v>
      </c>
      <c r="E4985" t="s">
        <v>27</v>
      </c>
      <c r="F4985" t="s">
        <v>258</v>
      </c>
      <c r="G4985" s="30">
        <v>9.1</v>
      </c>
      <c r="H4985" t="s">
        <v>318</v>
      </c>
      <c r="J4985" t="s">
        <v>15</v>
      </c>
      <c r="K4985" t="s">
        <v>307</v>
      </c>
      <c r="L4985" s="26">
        <v>10232500</v>
      </c>
      <c r="M4985">
        <v>81</v>
      </c>
    </row>
    <row r="4986" spans="1:13" x14ac:dyDescent="0.25">
      <c r="A4986" t="s">
        <v>86</v>
      </c>
      <c r="B4986" s="25">
        <v>45251</v>
      </c>
      <c r="C4986" t="s">
        <v>257</v>
      </c>
      <c r="D4986" t="s">
        <v>32</v>
      </c>
      <c r="E4986" t="s">
        <v>27</v>
      </c>
      <c r="F4986" t="s">
        <v>258</v>
      </c>
      <c r="G4986" s="30">
        <v>9.1</v>
      </c>
      <c r="H4986" t="s">
        <v>318</v>
      </c>
      <c r="J4986" t="s">
        <v>15</v>
      </c>
      <c r="K4986" t="s">
        <v>307</v>
      </c>
      <c r="L4986" s="26">
        <v>50000</v>
      </c>
      <c r="M4986">
        <v>1</v>
      </c>
    </row>
    <row r="4987" spans="1:13" x14ac:dyDescent="0.25">
      <c r="A4987" t="s">
        <v>92</v>
      </c>
      <c r="B4987" s="25">
        <v>45198</v>
      </c>
      <c r="C4987" t="s">
        <v>257</v>
      </c>
      <c r="D4987" t="s">
        <v>32</v>
      </c>
      <c r="E4987" t="s">
        <v>27</v>
      </c>
      <c r="F4987" t="s">
        <v>258</v>
      </c>
      <c r="G4987" s="30">
        <v>9.1</v>
      </c>
      <c r="H4987" t="s">
        <v>318</v>
      </c>
      <c r="J4987" t="s">
        <v>15</v>
      </c>
      <c r="K4987" t="s">
        <v>307</v>
      </c>
      <c r="L4987" s="26">
        <v>18400298.399999999</v>
      </c>
      <c r="M4987">
        <v>13</v>
      </c>
    </row>
    <row r="4988" spans="1:13" x14ac:dyDescent="0.25">
      <c r="A4988" t="s">
        <v>66</v>
      </c>
      <c r="B4988" s="25">
        <v>45335</v>
      </c>
      <c r="C4988" t="s">
        <v>257</v>
      </c>
      <c r="D4988" t="s">
        <v>32</v>
      </c>
      <c r="E4988" t="s">
        <v>27</v>
      </c>
      <c r="G4988" s="30">
        <v>9.1</v>
      </c>
      <c r="H4988" t="s">
        <v>318</v>
      </c>
      <c r="J4988" t="s">
        <v>15</v>
      </c>
      <c r="K4988" t="s">
        <v>307</v>
      </c>
      <c r="L4988" s="26">
        <v>427500</v>
      </c>
      <c r="M4988">
        <v>44</v>
      </c>
    </row>
    <row r="4989" spans="1:13" x14ac:dyDescent="0.25">
      <c r="A4989" t="s">
        <v>172</v>
      </c>
      <c r="B4989" s="25">
        <v>45485</v>
      </c>
      <c r="C4989" t="s">
        <v>257</v>
      </c>
      <c r="D4989" t="s">
        <v>32</v>
      </c>
      <c r="E4989" t="s">
        <v>27</v>
      </c>
      <c r="F4989" t="s">
        <v>258</v>
      </c>
      <c r="G4989" s="30">
        <v>9.1</v>
      </c>
      <c r="H4989" t="s">
        <v>318</v>
      </c>
      <c r="J4989" t="s">
        <v>15</v>
      </c>
      <c r="K4989" t="s">
        <v>307</v>
      </c>
      <c r="L4989" s="26">
        <v>328400</v>
      </c>
      <c r="M4989">
        <v>3</v>
      </c>
    </row>
    <row r="4990" spans="1:13" x14ac:dyDescent="0.25">
      <c r="A4990" t="s">
        <v>92</v>
      </c>
      <c r="B4990" s="25">
        <v>45198</v>
      </c>
      <c r="C4990" t="s">
        <v>257</v>
      </c>
      <c r="D4990" t="s">
        <v>32</v>
      </c>
      <c r="E4990" t="s">
        <v>27</v>
      </c>
      <c r="G4990" s="30">
        <v>9.1</v>
      </c>
      <c r="H4990" t="s">
        <v>318</v>
      </c>
      <c r="J4990" t="s">
        <v>15</v>
      </c>
      <c r="K4990" t="s">
        <v>307</v>
      </c>
      <c r="L4990" s="26">
        <v>342054</v>
      </c>
      <c r="M4990">
        <v>7</v>
      </c>
    </row>
    <row r="4991" spans="1:13" x14ac:dyDescent="0.25">
      <c r="A4991" t="s">
        <v>89</v>
      </c>
      <c r="B4991" s="25">
        <v>45232</v>
      </c>
      <c r="C4991" t="s">
        <v>257</v>
      </c>
      <c r="D4991" t="s">
        <v>32</v>
      </c>
      <c r="E4991" t="s">
        <v>27</v>
      </c>
      <c r="G4991" s="30">
        <v>9.1</v>
      </c>
      <c r="H4991" t="s">
        <v>318</v>
      </c>
      <c r="J4991" t="s">
        <v>15</v>
      </c>
      <c r="K4991" t="s">
        <v>307</v>
      </c>
      <c r="L4991" s="26">
        <v>315900</v>
      </c>
      <c r="M4991">
        <v>8</v>
      </c>
    </row>
    <row r="4992" spans="1:13" x14ac:dyDescent="0.25">
      <c r="A4992" t="s">
        <v>164</v>
      </c>
      <c r="B4992" s="25">
        <v>45478</v>
      </c>
      <c r="C4992" t="s">
        <v>257</v>
      </c>
      <c r="D4992" t="s">
        <v>32</v>
      </c>
      <c r="E4992" t="s">
        <v>27</v>
      </c>
      <c r="G4992" s="30">
        <v>9.1</v>
      </c>
      <c r="H4992" t="s">
        <v>318</v>
      </c>
      <c r="J4992" t="s">
        <v>15</v>
      </c>
      <c r="K4992" t="s">
        <v>307</v>
      </c>
      <c r="L4992" s="26">
        <v>58200</v>
      </c>
      <c r="M4992">
        <v>18</v>
      </c>
    </row>
    <row r="4993" spans="1:13" x14ac:dyDescent="0.25">
      <c r="A4993" t="s">
        <v>89</v>
      </c>
      <c r="B4993" s="25">
        <v>45232</v>
      </c>
      <c r="C4993" t="s">
        <v>257</v>
      </c>
      <c r="D4993" t="s">
        <v>32</v>
      </c>
      <c r="E4993" t="s">
        <v>27</v>
      </c>
      <c r="F4993" t="s">
        <v>258</v>
      </c>
      <c r="G4993" s="30">
        <v>9.1</v>
      </c>
      <c r="H4993" t="s">
        <v>318</v>
      </c>
      <c r="J4993" t="s">
        <v>15</v>
      </c>
      <c r="K4993" t="s">
        <v>307</v>
      </c>
      <c r="L4993" s="26">
        <v>46117350</v>
      </c>
      <c r="M4993">
        <v>8</v>
      </c>
    </row>
    <row r="4994" spans="1:13" x14ac:dyDescent="0.25">
      <c r="A4994" t="s">
        <v>211</v>
      </c>
      <c r="B4994" s="25">
        <v>45582</v>
      </c>
      <c r="C4994" t="s">
        <v>257</v>
      </c>
      <c r="D4994" t="s">
        <v>32</v>
      </c>
      <c r="E4994" t="s">
        <v>27</v>
      </c>
      <c r="G4994" s="30">
        <v>9.1</v>
      </c>
      <c r="H4994" t="s">
        <v>318</v>
      </c>
      <c r="J4994" t="s">
        <v>15</v>
      </c>
      <c r="K4994" t="s">
        <v>307</v>
      </c>
      <c r="L4994" s="26">
        <v>128800</v>
      </c>
      <c r="M4994">
        <v>15</v>
      </c>
    </row>
    <row r="4995" spans="1:13" x14ac:dyDescent="0.25">
      <c r="A4995" t="s">
        <v>54</v>
      </c>
      <c r="B4995" s="25">
        <v>45212</v>
      </c>
      <c r="C4995" t="s">
        <v>257</v>
      </c>
      <c r="D4995" t="s">
        <v>32</v>
      </c>
      <c r="E4995" t="s">
        <v>27</v>
      </c>
      <c r="G4995" s="30">
        <v>9.1</v>
      </c>
      <c r="H4995" t="s">
        <v>318</v>
      </c>
      <c r="J4995" t="s">
        <v>15</v>
      </c>
      <c r="K4995" t="s">
        <v>307</v>
      </c>
      <c r="L4995" s="26">
        <v>147186</v>
      </c>
      <c r="M4995">
        <v>17</v>
      </c>
    </row>
    <row r="4996" spans="1:13" x14ac:dyDescent="0.25">
      <c r="A4996" t="s">
        <v>57</v>
      </c>
      <c r="B4996" s="25">
        <v>45394</v>
      </c>
      <c r="C4996" t="s">
        <v>257</v>
      </c>
      <c r="D4996" t="s">
        <v>32</v>
      </c>
      <c r="E4996" t="s">
        <v>27</v>
      </c>
      <c r="G4996" s="30">
        <v>9.1</v>
      </c>
      <c r="H4996" t="s">
        <v>318</v>
      </c>
      <c r="J4996" t="s">
        <v>15</v>
      </c>
      <c r="K4996" t="s">
        <v>307</v>
      </c>
      <c r="L4996" s="26">
        <v>209150</v>
      </c>
      <c r="M4996">
        <v>15</v>
      </c>
    </row>
    <row r="4997" spans="1:13" x14ac:dyDescent="0.25">
      <c r="A4997" t="s">
        <v>104</v>
      </c>
      <c r="B4997" s="25">
        <v>45041</v>
      </c>
      <c r="C4997" t="s">
        <v>257</v>
      </c>
      <c r="D4997" t="s">
        <v>32</v>
      </c>
      <c r="E4997" t="s">
        <v>27</v>
      </c>
      <c r="G4997" s="30">
        <v>9.1</v>
      </c>
      <c r="H4997" t="s">
        <v>318</v>
      </c>
      <c r="J4997" t="s">
        <v>15</v>
      </c>
      <c r="K4997" t="s">
        <v>307</v>
      </c>
      <c r="L4997" s="26">
        <v>117114</v>
      </c>
      <c r="M4997">
        <v>3</v>
      </c>
    </row>
    <row r="4998" spans="1:13" x14ac:dyDescent="0.25">
      <c r="A4998" t="s">
        <v>83</v>
      </c>
      <c r="B4998" s="25">
        <v>45252</v>
      </c>
      <c r="C4998" t="s">
        <v>257</v>
      </c>
      <c r="D4998" t="s">
        <v>32</v>
      </c>
      <c r="E4998" t="s">
        <v>27</v>
      </c>
      <c r="F4998" t="s">
        <v>258</v>
      </c>
      <c r="G4998" s="30">
        <v>9.1</v>
      </c>
      <c r="H4998" t="s">
        <v>318</v>
      </c>
      <c r="J4998" t="s">
        <v>15</v>
      </c>
      <c r="K4998" t="s">
        <v>307</v>
      </c>
      <c r="L4998" s="26">
        <v>2473350</v>
      </c>
      <c r="M4998">
        <v>16</v>
      </c>
    </row>
    <row r="4999" spans="1:13" x14ac:dyDescent="0.25">
      <c r="A4999" t="s">
        <v>54</v>
      </c>
      <c r="B4999" s="25">
        <v>45212</v>
      </c>
      <c r="C4999" t="s">
        <v>257</v>
      </c>
      <c r="D4999" t="s">
        <v>32</v>
      </c>
      <c r="E4999" t="s">
        <v>27</v>
      </c>
      <c r="F4999" t="s">
        <v>258</v>
      </c>
      <c r="G4999" s="30">
        <v>9.1</v>
      </c>
      <c r="H4999" t="s">
        <v>318</v>
      </c>
      <c r="J4999" t="s">
        <v>15</v>
      </c>
      <c r="K4999" t="s">
        <v>307</v>
      </c>
      <c r="L4999" s="26">
        <v>6777549</v>
      </c>
      <c r="M4999">
        <v>32</v>
      </c>
    </row>
    <row r="5000" spans="1:13" x14ac:dyDescent="0.25">
      <c r="A5000" t="s">
        <v>83</v>
      </c>
      <c r="B5000" s="25">
        <v>45468</v>
      </c>
      <c r="C5000" t="s">
        <v>257</v>
      </c>
      <c r="D5000" t="s">
        <v>32</v>
      </c>
      <c r="E5000" t="s">
        <v>27</v>
      </c>
      <c r="G5000" s="30">
        <v>9.1</v>
      </c>
      <c r="H5000" t="s">
        <v>318</v>
      </c>
      <c r="J5000" t="s">
        <v>15</v>
      </c>
      <c r="K5000" t="s">
        <v>307</v>
      </c>
      <c r="L5000" s="26">
        <v>127170</v>
      </c>
      <c r="M5000">
        <v>6</v>
      </c>
    </row>
    <row r="5001" spans="1:13" x14ac:dyDescent="0.25">
      <c r="A5001" t="s">
        <v>77</v>
      </c>
      <c r="B5001" s="25">
        <v>45267</v>
      </c>
      <c r="C5001" t="s">
        <v>257</v>
      </c>
      <c r="D5001" t="s">
        <v>32</v>
      </c>
      <c r="E5001" t="s">
        <v>27</v>
      </c>
      <c r="G5001" s="30">
        <v>9.1</v>
      </c>
      <c r="H5001" t="s">
        <v>318</v>
      </c>
      <c r="J5001" t="s">
        <v>15</v>
      </c>
      <c r="K5001" t="s">
        <v>307</v>
      </c>
      <c r="L5001" s="26">
        <v>70000</v>
      </c>
      <c r="M5001">
        <v>3</v>
      </c>
    </row>
    <row r="5002" spans="1:13" x14ac:dyDescent="0.25">
      <c r="A5002" t="s">
        <v>54</v>
      </c>
      <c r="B5002" s="25">
        <v>45401</v>
      </c>
      <c r="C5002" t="s">
        <v>257</v>
      </c>
      <c r="D5002" t="s">
        <v>32</v>
      </c>
      <c r="E5002" t="s">
        <v>27</v>
      </c>
      <c r="F5002" t="s">
        <v>258</v>
      </c>
      <c r="G5002" s="30">
        <v>9.1</v>
      </c>
      <c r="H5002" t="s">
        <v>318</v>
      </c>
      <c r="J5002" t="s">
        <v>15</v>
      </c>
      <c r="K5002" t="s">
        <v>307</v>
      </c>
      <c r="L5002" s="26">
        <v>3620820</v>
      </c>
      <c r="M5002">
        <v>33</v>
      </c>
    </row>
    <row r="5003" spans="1:13" x14ac:dyDescent="0.25">
      <c r="A5003" t="s">
        <v>104</v>
      </c>
      <c r="B5003" s="25">
        <v>45041</v>
      </c>
      <c r="C5003" t="s">
        <v>257</v>
      </c>
      <c r="D5003" t="s">
        <v>32</v>
      </c>
      <c r="E5003" t="s">
        <v>27</v>
      </c>
      <c r="F5003" t="s">
        <v>258</v>
      </c>
      <c r="G5003" s="30">
        <v>9.1</v>
      </c>
      <c r="H5003" t="s">
        <v>318</v>
      </c>
      <c r="J5003" t="s">
        <v>15</v>
      </c>
      <c r="K5003" t="s">
        <v>307</v>
      </c>
      <c r="L5003" s="26">
        <v>158416.79999999999</v>
      </c>
      <c r="M5003">
        <v>4</v>
      </c>
    </row>
    <row r="5004" spans="1:13" x14ac:dyDescent="0.25">
      <c r="A5004" t="s">
        <v>83</v>
      </c>
      <c r="B5004" s="25">
        <v>45468</v>
      </c>
      <c r="C5004" t="s">
        <v>257</v>
      </c>
      <c r="D5004" t="s">
        <v>32</v>
      </c>
      <c r="E5004" t="s">
        <v>27</v>
      </c>
      <c r="F5004" t="s">
        <v>258</v>
      </c>
      <c r="G5004" s="30">
        <v>9.1</v>
      </c>
      <c r="H5004" t="s">
        <v>318</v>
      </c>
      <c r="J5004" t="s">
        <v>15</v>
      </c>
      <c r="K5004" t="s">
        <v>307</v>
      </c>
      <c r="L5004" s="26">
        <v>3466800</v>
      </c>
      <c r="M5004">
        <v>9</v>
      </c>
    </row>
    <row r="5005" spans="1:13" x14ac:dyDescent="0.25">
      <c r="A5005" t="s">
        <v>74</v>
      </c>
      <c r="B5005" s="25">
        <v>45275</v>
      </c>
      <c r="C5005" t="s">
        <v>257</v>
      </c>
      <c r="D5005" t="s">
        <v>32</v>
      </c>
      <c r="E5005" t="s">
        <v>27</v>
      </c>
      <c r="G5005" s="30">
        <v>9.1</v>
      </c>
      <c r="H5005" t="s">
        <v>318</v>
      </c>
      <c r="J5005" t="s">
        <v>15</v>
      </c>
      <c r="K5005" t="s">
        <v>307</v>
      </c>
      <c r="L5005" s="26">
        <v>64666800</v>
      </c>
      <c r="M5005">
        <v>29</v>
      </c>
    </row>
    <row r="5006" spans="1:13" x14ac:dyDescent="0.25">
      <c r="A5006" t="s">
        <v>30</v>
      </c>
      <c r="B5006" s="25">
        <v>45447</v>
      </c>
      <c r="C5006" t="s">
        <v>257</v>
      </c>
      <c r="D5006" t="s">
        <v>32</v>
      </c>
      <c r="E5006" t="s">
        <v>27</v>
      </c>
      <c r="F5006" t="s">
        <v>258</v>
      </c>
      <c r="G5006" s="30">
        <v>9.1</v>
      </c>
      <c r="H5006" t="s">
        <v>318</v>
      </c>
      <c r="J5006" t="s">
        <v>15</v>
      </c>
      <c r="K5006" t="s">
        <v>307</v>
      </c>
      <c r="L5006" s="26">
        <v>13594800</v>
      </c>
      <c r="M5006">
        <v>16</v>
      </c>
    </row>
    <row r="5007" spans="1:13" x14ac:dyDescent="0.25">
      <c r="A5007" t="s">
        <v>66</v>
      </c>
      <c r="B5007" s="25">
        <v>45335</v>
      </c>
      <c r="C5007" t="s">
        <v>257</v>
      </c>
      <c r="D5007" t="s">
        <v>32</v>
      </c>
      <c r="E5007" t="s">
        <v>27</v>
      </c>
      <c r="F5007" t="s">
        <v>258</v>
      </c>
      <c r="G5007" s="30">
        <v>9.1</v>
      </c>
      <c r="H5007" t="s">
        <v>318</v>
      </c>
      <c r="J5007" t="s">
        <v>15</v>
      </c>
      <c r="K5007" t="s">
        <v>307</v>
      </c>
      <c r="L5007" s="26">
        <v>3838500</v>
      </c>
      <c r="M5007">
        <v>124</v>
      </c>
    </row>
    <row r="5008" spans="1:13" x14ac:dyDescent="0.25">
      <c r="A5008" t="s">
        <v>80</v>
      </c>
      <c r="B5008" s="25">
        <v>45260</v>
      </c>
      <c r="C5008" t="s">
        <v>257</v>
      </c>
      <c r="D5008" t="s">
        <v>32</v>
      </c>
      <c r="E5008" t="s">
        <v>27</v>
      </c>
      <c r="G5008" s="30">
        <v>9.1</v>
      </c>
      <c r="H5008" t="s">
        <v>318</v>
      </c>
      <c r="J5008" t="s">
        <v>15</v>
      </c>
      <c r="K5008" t="s">
        <v>307</v>
      </c>
      <c r="L5008" s="26">
        <v>38700</v>
      </c>
      <c r="M5008">
        <v>2</v>
      </c>
    </row>
    <row r="5009" spans="1:13" x14ac:dyDescent="0.25">
      <c r="A5009" t="s">
        <v>50</v>
      </c>
      <c r="B5009" s="25">
        <v>45408</v>
      </c>
      <c r="C5009" t="s">
        <v>257</v>
      </c>
      <c r="D5009" t="s">
        <v>32</v>
      </c>
      <c r="E5009" t="s">
        <v>27</v>
      </c>
      <c r="G5009" s="30">
        <v>9.1</v>
      </c>
      <c r="H5009" t="s">
        <v>318</v>
      </c>
      <c r="J5009" t="s">
        <v>15</v>
      </c>
      <c r="K5009" t="s">
        <v>307</v>
      </c>
      <c r="L5009" s="26">
        <v>502500</v>
      </c>
      <c r="M5009">
        <v>47</v>
      </c>
    </row>
    <row r="5010" spans="1:13" x14ac:dyDescent="0.25">
      <c r="A5010" t="s">
        <v>63</v>
      </c>
      <c r="B5010" s="25">
        <v>45344</v>
      </c>
      <c r="C5010" t="s">
        <v>257</v>
      </c>
      <c r="D5010" t="s">
        <v>32</v>
      </c>
      <c r="E5010" t="s">
        <v>27</v>
      </c>
      <c r="F5010" t="s">
        <v>258</v>
      </c>
      <c r="G5010" s="30">
        <v>9.1</v>
      </c>
      <c r="H5010" t="s">
        <v>318</v>
      </c>
      <c r="J5010" t="s">
        <v>15</v>
      </c>
      <c r="K5010" t="s">
        <v>307</v>
      </c>
      <c r="L5010" s="26">
        <v>2170750</v>
      </c>
      <c r="M5010">
        <v>13</v>
      </c>
    </row>
    <row r="5011" spans="1:13" x14ac:dyDescent="0.25">
      <c r="A5011" t="s">
        <v>69</v>
      </c>
      <c r="B5011" s="25">
        <v>45328</v>
      </c>
      <c r="C5011" t="s">
        <v>257</v>
      </c>
      <c r="D5011" t="s">
        <v>32</v>
      </c>
      <c r="E5011" t="s">
        <v>27</v>
      </c>
      <c r="G5011" s="30">
        <v>9.1</v>
      </c>
      <c r="H5011" t="s">
        <v>318</v>
      </c>
      <c r="J5011" t="s">
        <v>15</v>
      </c>
      <c r="K5011" t="s">
        <v>307</v>
      </c>
      <c r="L5011" s="26">
        <v>595455</v>
      </c>
      <c r="M5011">
        <v>24</v>
      </c>
    </row>
    <row r="5012" spans="1:13" x14ac:dyDescent="0.25">
      <c r="A5012" t="s">
        <v>54</v>
      </c>
      <c r="B5012" s="25">
        <v>45401</v>
      </c>
      <c r="C5012" t="s">
        <v>257</v>
      </c>
      <c r="D5012" t="s">
        <v>32</v>
      </c>
      <c r="E5012" t="s">
        <v>27</v>
      </c>
      <c r="G5012" s="30">
        <v>9.1</v>
      </c>
      <c r="H5012" t="s">
        <v>318</v>
      </c>
      <c r="J5012" t="s">
        <v>15</v>
      </c>
      <c r="K5012" t="s">
        <v>307</v>
      </c>
      <c r="L5012" s="26">
        <v>187590</v>
      </c>
      <c r="M5012">
        <v>22</v>
      </c>
    </row>
    <row r="5013" spans="1:13" x14ac:dyDescent="0.25">
      <c r="A5013" t="s">
        <v>77</v>
      </c>
      <c r="B5013" s="25">
        <v>45267</v>
      </c>
      <c r="C5013" t="s">
        <v>257</v>
      </c>
      <c r="D5013" t="s">
        <v>32</v>
      </c>
      <c r="E5013" t="s">
        <v>27</v>
      </c>
      <c r="F5013" t="s">
        <v>258</v>
      </c>
      <c r="G5013" s="30">
        <v>9.1</v>
      </c>
      <c r="H5013" t="s">
        <v>318</v>
      </c>
      <c r="J5013" t="s">
        <v>15</v>
      </c>
      <c r="K5013" t="s">
        <v>307</v>
      </c>
      <c r="L5013" s="26">
        <v>635600</v>
      </c>
      <c r="M5013">
        <v>4</v>
      </c>
    </row>
    <row r="5014" spans="1:13" x14ac:dyDescent="0.25">
      <c r="A5014" t="s">
        <v>30</v>
      </c>
      <c r="B5014" s="25">
        <v>45447</v>
      </c>
      <c r="C5014" t="s">
        <v>257</v>
      </c>
      <c r="D5014" t="s">
        <v>32</v>
      </c>
      <c r="E5014" t="s">
        <v>27</v>
      </c>
      <c r="G5014" s="30">
        <v>9.1</v>
      </c>
      <c r="H5014" t="s">
        <v>318</v>
      </c>
      <c r="J5014" t="s">
        <v>15</v>
      </c>
      <c r="K5014" t="s">
        <v>307</v>
      </c>
      <c r="L5014" s="26">
        <v>17400</v>
      </c>
      <c r="M5014">
        <v>8</v>
      </c>
    </row>
    <row r="5015" spans="1:13" x14ac:dyDescent="0.25">
      <c r="A5015" t="s">
        <v>101</v>
      </c>
      <c r="B5015" s="25">
        <v>45079</v>
      </c>
      <c r="C5015" t="s">
        <v>257</v>
      </c>
      <c r="D5015" t="s">
        <v>32</v>
      </c>
      <c r="E5015" t="s">
        <v>27</v>
      </c>
      <c r="F5015" t="s">
        <v>258</v>
      </c>
      <c r="G5015" s="30">
        <v>9.1</v>
      </c>
      <c r="H5015" t="s">
        <v>318</v>
      </c>
      <c r="J5015" t="s">
        <v>15</v>
      </c>
      <c r="K5015" t="s">
        <v>307</v>
      </c>
      <c r="L5015" s="26">
        <v>589761</v>
      </c>
      <c r="M5015">
        <v>2</v>
      </c>
    </row>
    <row r="5016" spans="1:13" x14ac:dyDescent="0.25">
      <c r="A5016" t="s">
        <v>60</v>
      </c>
      <c r="B5016" s="25">
        <v>45380</v>
      </c>
      <c r="C5016" t="s">
        <v>257</v>
      </c>
      <c r="D5016" t="s">
        <v>32</v>
      </c>
      <c r="E5016" t="s">
        <v>27</v>
      </c>
      <c r="G5016" s="30">
        <v>9.1</v>
      </c>
      <c r="H5016" t="s">
        <v>318</v>
      </c>
      <c r="J5016" t="s">
        <v>15</v>
      </c>
      <c r="K5016" t="s">
        <v>307</v>
      </c>
      <c r="L5016" s="26">
        <v>274750</v>
      </c>
      <c r="M5016">
        <v>39</v>
      </c>
    </row>
    <row r="5017" spans="1:13" x14ac:dyDescent="0.25">
      <c r="A5017" t="s">
        <v>164</v>
      </c>
      <c r="B5017" s="25">
        <v>45478</v>
      </c>
      <c r="C5017" t="s">
        <v>257</v>
      </c>
      <c r="D5017" t="s">
        <v>32</v>
      </c>
      <c r="E5017" t="s">
        <v>27</v>
      </c>
      <c r="F5017" t="s">
        <v>258</v>
      </c>
      <c r="G5017" s="30">
        <v>9.1</v>
      </c>
      <c r="H5017" t="s">
        <v>318</v>
      </c>
      <c r="J5017" t="s">
        <v>15</v>
      </c>
      <c r="K5017" t="s">
        <v>307</v>
      </c>
      <c r="L5017" s="26">
        <v>1379800</v>
      </c>
      <c r="M5017">
        <v>13</v>
      </c>
    </row>
    <row r="5018" spans="1:13" x14ac:dyDescent="0.25">
      <c r="A5018" t="s">
        <v>205</v>
      </c>
      <c r="B5018" s="25">
        <v>45566</v>
      </c>
      <c r="C5018" t="s">
        <v>257</v>
      </c>
      <c r="D5018" t="s">
        <v>32</v>
      </c>
      <c r="E5018" t="s">
        <v>27</v>
      </c>
      <c r="G5018" s="30">
        <v>9.1</v>
      </c>
      <c r="H5018" t="s">
        <v>318</v>
      </c>
      <c r="J5018" t="s">
        <v>15</v>
      </c>
      <c r="K5018" t="s">
        <v>307</v>
      </c>
      <c r="L5018" s="26">
        <v>16720</v>
      </c>
      <c r="M5018">
        <v>5</v>
      </c>
    </row>
    <row r="5019" spans="1:13" x14ac:dyDescent="0.25">
      <c r="A5019" t="s">
        <v>164</v>
      </c>
      <c r="B5019" s="25">
        <v>45478</v>
      </c>
      <c r="C5019" t="s">
        <v>257</v>
      </c>
      <c r="D5019" t="s">
        <v>32</v>
      </c>
      <c r="E5019" t="s">
        <v>27</v>
      </c>
      <c r="F5019" t="s">
        <v>258</v>
      </c>
      <c r="G5019" s="30">
        <v>9.1999999999999993</v>
      </c>
      <c r="H5019" t="s">
        <v>318</v>
      </c>
      <c r="I5019">
        <v>9.1999999999999993</v>
      </c>
      <c r="J5019" t="s">
        <v>228</v>
      </c>
      <c r="K5019" t="s">
        <v>314</v>
      </c>
      <c r="L5019" s="26">
        <v>1313000</v>
      </c>
      <c r="M5019">
        <v>1</v>
      </c>
    </row>
    <row r="5020" spans="1:13" x14ac:dyDescent="0.25">
      <c r="A5020" t="s">
        <v>89</v>
      </c>
      <c r="B5020" s="25">
        <v>45232</v>
      </c>
      <c r="C5020" t="s">
        <v>257</v>
      </c>
      <c r="D5020" t="s">
        <v>32</v>
      </c>
      <c r="E5020" t="s">
        <v>27</v>
      </c>
      <c r="G5020" s="30">
        <v>9.1999999999999993</v>
      </c>
      <c r="H5020" t="s">
        <v>318</v>
      </c>
      <c r="J5020" t="s">
        <v>15</v>
      </c>
      <c r="K5020" t="s">
        <v>307</v>
      </c>
      <c r="L5020" s="26">
        <v>329400</v>
      </c>
      <c r="M5020">
        <v>5</v>
      </c>
    </row>
    <row r="5021" spans="1:13" x14ac:dyDescent="0.25">
      <c r="A5021" t="s">
        <v>211</v>
      </c>
      <c r="B5021" s="25">
        <v>45582</v>
      </c>
      <c r="C5021" t="s">
        <v>257</v>
      </c>
      <c r="D5021" t="s">
        <v>32</v>
      </c>
      <c r="E5021" t="s">
        <v>27</v>
      </c>
      <c r="G5021" s="30">
        <v>9.1999999999999993</v>
      </c>
      <c r="H5021" t="s">
        <v>318</v>
      </c>
      <c r="J5021" t="s">
        <v>15</v>
      </c>
      <c r="K5021" t="s">
        <v>307</v>
      </c>
      <c r="L5021" s="26">
        <v>67550</v>
      </c>
      <c r="M5021">
        <v>11</v>
      </c>
    </row>
    <row r="5022" spans="1:13" x14ac:dyDescent="0.25">
      <c r="A5022" t="s">
        <v>60</v>
      </c>
      <c r="B5022" s="25">
        <v>45380</v>
      </c>
      <c r="C5022" t="s">
        <v>257</v>
      </c>
      <c r="D5022" t="s">
        <v>32</v>
      </c>
      <c r="E5022" t="s">
        <v>27</v>
      </c>
      <c r="G5022" s="30">
        <v>9.1999999999999993</v>
      </c>
      <c r="H5022" t="s">
        <v>318</v>
      </c>
      <c r="J5022" t="s">
        <v>15</v>
      </c>
      <c r="K5022" t="s">
        <v>307</v>
      </c>
      <c r="L5022" s="26">
        <v>2947000</v>
      </c>
      <c r="M5022">
        <v>40</v>
      </c>
    </row>
    <row r="5023" spans="1:13" x14ac:dyDescent="0.25">
      <c r="A5023" t="s">
        <v>30</v>
      </c>
      <c r="B5023" s="25">
        <v>45447</v>
      </c>
      <c r="C5023" t="s">
        <v>257</v>
      </c>
      <c r="D5023" t="s">
        <v>32</v>
      </c>
      <c r="E5023" t="s">
        <v>27</v>
      </c>
      <c r="G5023" s="30">
        <v>9.1999999999999993</v>
      </c>
      <c r="H5023" t="s">
        <v>318</v>
      </c>
      <c r="J5023" t="s">
        <v>15</v>
      </c>
      <c r="K5023" t="s">
        <v>307</v>
      </c>
      <c r="L5023" s="26">
        <v>12900</v>
      </c>
      <c r="M5023">
        <v>7</v>
      </c>
    </row>
    <row r="5024" spans="1:13" x14ac:dyDescent="0.25">
      <c r="A5024" t="s">
        <v>66</v>
      </c>
      <c r="B5024" s="25">
        <v>45335</v>
      </c>
      <c r="C5024" t="s">
        <v>257</v>
      </c>
      <c r="D5024" t="s">
        <v>32</v>
      </c>
      <c r="E5024" t="s">
        <v>27</v>
      </c>
      <c r="F5024" t="s">
        <v>258</v>
      </c>
      <c r="G5024" s="30">
        <v>9.1999999999999993</v>
      </c>
      <c r="H5024" t="s">
        <v>318</v>
      </c>
      <c r="J5024" t="s">
        <v>15</v>
      </c>
      <c r="K5024" t="s">
        <v>307</v>
      </c>
      <c r="L5024" s="26">
        <v>5922000</v>
      </c>
      <c r="M5024">
        <v>124</v>
      </c>
    </row>
    <row r="5025" spans="1:13" x14ac:dyDescent="0.25">
      <c r="A5025" t="s">
        <v>172</v>
      </c>
      <c r="B5025" s="25">
        <v>45485</v>
      </c>
      <c r="C5025" t="s">
        <v>257</v>
      </c>
      <c r="D5025" t="s">
        <v>32</v>
      </c>
      <c r="E5025" t="s">
        <v>27</v>
      </c>
      <c r="F5025" t="s">
        <v>258</v>
      </c>
      <c r="G5025" s="30">
        <v>9.1999999999999993</v>
      </c>
      <c r="H5025" t="s">
        <v>318</v>
      </c>
      <c r="J5025" t="s">
        <v>15</v>
      </c>
      <c r="K5025" t="s">
        <v>307</v>
      </c>
      <c r="L5025" s="26">
        <v>2202000</v>
      </c>
      <c r="M5025">
        <v>6</v>
      </c>
    </row>
    <row r="5026" spans="1:13" x14ac:dyDescent="0.25">
      <c r="A5026" t="s">
        <v>205</v>
      </c>
      <c r="B5026" s="25">
        <v>45566</v>
      </c>
      <c r="C5026" t="s">
        <v>257</v>
      </c>
      <c r="D5026" t="s">
        <v>32</v>
      </c>
      <c r="E5026" t="s">
        <v>27</v>
      </c>
      <c r="G5026" s="30">
        <v>9.1999999999999993</v>
      </c>
      <c r="H5026" t="s">
        <v>318</v>
      </c>
      <c r="J5026" t="s">
        <v>15</v>
      </c>
      <c r="K5026" t="s">
        <v>307</v>
      </c>
      <c r="L5026" s="26">
        <v>3230</v>
      </c>
      <c r="M5026">
        <v>2</v>
      </c>
    </row>
    <row r="5027" spans="1:13" x14ac:dyDescent="0.25">
      <c r="A5027" t="s">
        <v>104</v>
      </c>
      <c r="B5027" s="25">
        <v>45041</v>
      </c>
      <c r="C5027" t="s">
        <v>257</v>
      </c>
      <c r="D5027" t="s">
        <v>32</v>
      </c>
      <c r="E5027" t="s">
        <v>27</v>
      </c>
      <c r="F5027" t="s">
        <v>258</v>
      </c>
      <c r="G5027" s="30">
        <v>9.1999999999999993</v>
      </c>
      <c r="H5027" t="s">
        <v>318</v>
      </c>
      <c r="J5027" t="s">
        <v>15</v>
      </c>
      <c r="K5027" t="s">
        <v>307</v>
      </c>
      <c r="L5027" s="26">
        <v>69910.8</v>
      </c>
      <c r="M5027">
        <v>3</v>
      </c>
    </row>
    <row r="5028" spans="1:13" x14ac:dyDescent="0.25">
      <c r="A5028" t="s">
        <v>217</v>
      </c>
      <c r="B5028" s="25">
        <v>45595</v>
      </c>
      <c r="C5028" t="s">
        <v>257</v>
      </c>
      <c r="D5028" t="s">
        <v>32</v>
      </c>
      <c r="E5028" t="s">
        <v>27</v>
      </c>
      <c r="G5028" s="30">
        <v>9.1999999999999993</v>
      </c>
      <c r="H5028" t="s">
        <v>318</v>
      </c>
      <c r="J5028" t="s">
        <v>15</v>
      </c>
      <c r="K5028" t="s">
        <v>307</v>
      </c>
      <c r="L5028" s="26">
        <v>2125</v>
      </c>
      <c r="M5028">
        <v>1</v>
      </c>
    </row>
    <row r="5029" spans="1:13" x14ac:dyDescent="0.25">
      <c r="A5029" t="s">
        <v>57</v>
      </c>
      <c r="B5029" s="25">
        <v>45394</v>
      </c>
      <c r="C5029" t="s">
        <v>257</v>
      </c>
      <c r="D5029" t="s">
        <v>32</v>
      </c>
      <c r="E5029" t="s">
        <v>27</v>
      </c>
      <c r="G5029" s="30">
        <v>9.1999999999999993</v>
      </c>
      <c r="H5029" t="s">
        <v>318</v>
      </c>
      <c r="J5029" t="s">
        <v>15</v>
      </c>
      <c r="K5029" t="s">
        <v>307</v>
      </c>
      <c r="L5029" s="26">
        <v>761400</v>
      </c>
      <c r="M5029">
        <v>35</v>
      </c>
    </row>
    <row r="5030" spans="1:13" x14ac:dyDescent="0.25">
      <c r="A5030" t="s">
        <v>69</v>
      </c>
      <c r="B5030" s="25">
        <v>45328</v>
      </c>
      <c r="C5030" t="s">
        <v>257</v>
      </c>
      <c r="D5030" t="s">
        <v>32</v>
      </c>
      <c r="E5030" t="s">
        <v>27</v>
      </c>
      <c r="F5030" t="s">
        <v>258</v>
      </c>
      <c r="G5030" s="30">
        <v>9.1999999999999993</v>
      </c>
      <c r="H5030" t="s">
        <v>318</v>
      </c>
      <c r="J5030" t="s">
        <v>15</v>
      </c>
      <c r="K5030" t="s">
        <v>307</v>
      </c>
      <c r="L5030" s="26">
        <v>16742700</v>
      </c>
      <c r="M5030">
        <v>30</v>
      </c>
    </row>
    <row r="5031" spans="1:13" x14ac:dyDescent="0.25">
      <c r="A5031" t="s">
        <v>63</v>
      </c>
      <c r="B5031" s="25">
        <v>45344</v>
      </c>
      <c r="C5031" t="s">
        <v>257</v>
      </c>
      <c r="D5031" t="s">
        <v>32</v>
      </c>
      <c r="E5031" t="s">
        <v>27</v>
      </c>
      <c r="G5031" s="30">
        <v>9.1999999999999993</v>
      </c>
      <c r="H5031" t="s">
        <v>318</v>
      </c>
      <c r="J5031" t="s">
        <v>15</v>
      </c>
      <c r="K5031" t="s">
        <v>307</v>
      </c>
      <c r="L5031" s="26">
        <v>261250</v>
      </c>
      <c r="M5031">
        <v>6</v>
      </c>
    </row>
    <row r="5032" spans="1:13" x14ac:dyDescent="0.25">
      <c r="A5032" t="s">
        <v>92</v>
      </c>
      <c r="B5032" s="25">
        <v>45198</v>
      </c>
      <c r="C5032" t="s">
        <v>257</v>
      </c>
      <c r="D5032" t="s">
        <v>32</v>
      </c>
      <c r="E5032" t="s">
        <v>27</v>
      </c>
      <c r="G5032" s="30">
        <v>9.1999999999999993</v>
      </c>
      <c r="H5032" t="s">
        <v>318</v>
      </c>
      <c r="J5032" t="s">
        <v>15</v>
      </c>
      <c r="K5032" t="s">
        <v>307</v>
      </c>
      <c r="L5032" s="26">
        <v>83858.399999999994</v>
      </c>
      <c r="M5032">
        <v>2</v>
      </c>
    </row>
    <row r="5033" spans="1:13" x14ac:dyDescent="0.25">
      <c r="A5033" t="s">
        <v>92</v>
      </c>
      <c r="B5033" s="25">
        <v>45198</v>
      </c>
      <c r="C5033" t="s">
        <v>257</v>
      </c>
      <c r="D5033" t="s">
        <v>32</v>
      </c>
      <c r="E5033" t="s">
        <v>27</v>
      </c>
      <c r="F5033" t="s">
        <v>258</v>
      </c>
      <c r="G5033" s="30">
        <v>9.1999999999999993</v>
      </c>
      <c r="H5033" t="s">
        <v>318</v>
      </c>
      <c r="J5033" t="s">
        <v>15</v>
      </c>
      <c r="K5033" t="s">
        <v>307</v>
      </c>
      <c r="L5033" s="26">
        <v>2846772</v>
      </c>
      <c r="M5033">
        <v>13</v>
      </c>
    </row>
    <row r="5034" spans="1:13" x14ac:dyDescent="0.25">
      <c r="A5034" t="s">
        <v>217</v>
      </c>
      <c r="B5034" s="25">
        <v>45595</v>
      </c>
      <c r="C5034" t="s">
        <v>257</v>
      </c>
      <c r="D5034" t="s">
        <v>32</v>
      </c>
      <c r="E5034" t="s">
        <v>27</v>
      </c>
      <c r="F5034" t="s">
        <v>258</v>
      </c>
      <c r="G5034" s="30">
        <v>9.1999999999999993</v>
      </c>
      <c r="H5034" t="s">
        <v>318</v>
      </c>
      <c r="J5034" t="s">
        <v>15</v>
      </c>
      <c r="K5034" t="s">
        <v>307</v>
      </c>
      <c r="L5034" s="26">
        <v>9775</v>
      </c>
      <c r="M5034">
        <v>1</v>
      </c>
    </row>
    <row r="5035" spans="1:13" x14ac:dyDescent="0.25">
      <c r="A5035" t="s">
        <v>83</v>
      </c>
      <c r="B5035" s="25">
        <v>45468</v>
      </c>
      <c r="C5035" t="s">
        <v>257</v>
      </c>
      <c r="D5035" t="s">
        <v>32</v>
      </c>
      <c r="E5035" t="s">
        <v>27</v>
      </c>
      <c r="F5035" t="s">
        <v>258</v>
      </c>
      <c r="G5035" s="30">
        <v>9.1999999999999993</v>
      </c>
      <c r="H5035" t="s">
        <v>318</v>
      </c>
      <c r="J5035" t="s">
        <v>15</v>
      </c>
      <c r="K5035" t="s">
        <v>307</v>
      </c>
      <c r="L5035" s="26">
        <v>20149560</v>
      </c>
      <c r="M5035">
        <v>6</v>
      </c>
    </row>
    <row r="5036" spans="1:13" x14ac:dyDescent="0.25">
      <c r="A5036" t="s">
        <v>172</v>
      </c>
      <c r="B5036" s="25">
        <v>45485</v>
      </c>
      <c r="C5036" t="s">
        <v>257</v>
      </c>
      <c r="D5036" t="s">
        <v>32</v>
      </c>
      <c r="E5036" t="s">
        <v>27</v>
      </c>
      <c r="G5036" s="30">
        <v>9.1999999999999993</v>
      </c>
      <c r="H5036" t="s">
        <v>318</v>
      </c>
      <c r="J5036" t="s">
        <v>15</v>
      </c>
      <c r="K5036" t="s">
        <v>307</v>
      </c>
      <c r="L5036" s="26">
        <v>20400</v>
      </c>
      <c r="M5036">
        <v>3</v>
      </c>
    </row>
    <row r="5037" spans="1:13" x14ac:dyDescent="0.25">
      <c r="A5037" t="s">
        <v>164</v>
      </c>
      <c r="B5037" s="25">
        <v>45478</v>
      </c>
      <c r="C5037" t="s">
        <v>257</v>
      </c>
      <c r="D5037" t="s">
        <v>32</v>
      </c>
      <c r="E5037" t="s">
        <v>27</v>
      </c>
      <c r="F5037" t="s">
        <v>258</v>
      </c>
      <c r="G5037" s="30">
        <v>9.1999999999999993</v>
      </c>
      <c r="H5037" t="s">
        <v>318</v>
      </c>
      <c r="J5037" t="s">
        <v>15</v>
      </c>
      <c r="K5037" t="s">
        <v>307</v>
      </c>
      <c r="L5037" s="26">
        <v>1508200</v>
      </c>
      <c r="M5037">
        <v>12</v>
      </c>
    </row>
    <row r="5038" spans="1:13" x14ac:dyDescent="0.25">
      <c r="A5038" t="s">
        <v>74</v>
      </c>
      <c r="B5038" s="25">
        <v>45275</v>
      </c>
      <c r="C5038" t="s">
        <v>257</v>
      </c>
      <c r="D5038" t="s">
        <v>32</v>
      </c>
      <c r="E5038" t="s">
        <v>27</v>
      </c>
      <c r="G5038" s="30">
        <v>9.1999999999999993</v>
      </c>
      <c r="H5038" t="s">
        <v>318</v>
      </c>
      <c r="J5038" t="s">
        <v>15</v>
      </c>
      <c r="K5038" t="s">
        <v>307</v>
      </c>
      <c r="L5038" s="26">
        <v>560050</v>
      </c>
      <c r="M5038">
        <v>20</v>
      </c>
    </row>
    <row r="5039" spans="1:13" x14ac:dyDescent="0.25">
      <c r="A5039" t="s">
        <v>57</v>
      </c>
      <c r="B5039" s="25">
        <v>45394</v>
      </c>
      <c r="C5039" t="s">
        <v>257</v>
      </c>
      <c r="D5039" t="s">
        <v>32</v>
      </c>
      <c r="E5039" t="s">
        <v>27</v>
      </c>
      <c r="F5039" t="s">
        <v>258</v>
      </c>
      <c r="G5039" s="30">
        <v>9.1999999999999993</v>
      </c>
      <c r="H5039" t="s">
        <v>318</v>
      </c>
      <c r="J5039" t="s">
        <v>15</v>
      </c>
      <c r="K5039" t="s">
        <v>307</v>
      </c>
      <c r="L5039" s="26">
        <v>4269950</v>
      </c>
      <c r="M5039">
        <v>57</v>
      </c>
    </row>
    <row r="5040" spans="1:13" x14ac:dyDescent="0.25">
      <c r="A5040" t="s">
        <v>89</v>
      </c>
      <c r="B5040" s="25">
        <v>45232</v>
      </c>
      <c r="C5040" t="s">
        <v>257</v>
      </c>
      <c r="D5040" t="s">
        <v>32</v>
      </c>
      <c r="E5040" t="s">
        <v>27</v>
      </c>
      <c r="F5040" t="s">
        <v>258</v>
      </c>
      <c r="G5040" s="30">
        <v>9.1999999999999993</v>
      </c>
      <c r="H5040" t="s">
        <v>318</v>
      </c>
      <c r="J5040" t="s">
        <v>15</v>
      </c>
      <c r="K5040" t="s">
        <v>307</v>
      </c>
      <c r="L5040" s="26">
        <v>2067525</v>
      </c>
      <c r="M5040">
        <v>15</v>
      </c>
    </row>
    <row r="5041" spans="1:13" x14ac:dyDescent="0.25">
      <c r="A5041" t="s">
        <v>86</v>
      </c>
      <c r="B5041" s="25">
        <v>45251</v>
      </c>
      <c r="C5041" t="s">
        <v>257</v>
      </c>
      <c r="D5041" t="s">
        <v>32</v>
      </c>
      <c r="E5041" t="s">
        <v>27</v>
      </c>
      <c r="F5041" t="s">
        <v>258</v>
      </c>
      <c r="G5041" s="30">
        <v>9.1999999999999993</v>
      </c>
      <c r="H5041" t="s">
        <v>318</v>
      </c>
      <c r="J5041" t="s">
        <v>15</v>
      </c>
      <c r="K5041" t="s">
        <v>307</v>
      </c>
      <c r="L5041" s="26">
        <v>900000</v>
      </c>
      <c r="M5041">
        <v>1</v>
      </c>
    </row>
    <row r="5042" spans="1:13" x14ac:dyDescent="0.25">
      <c r="A5042" t="s">
        <v>83</v>
      </c>
      <c r="B5042" s="25">
        <v>45252</v>
      </c>
      <c r="C5042" t="s">
        <v>257</v>
      </c>
      <c r="D5042" t="s">
        <v>32</v>
      </c>
      <c r="E5042" t="s">
        <v>27</v>
      </c>
      <c r="F5042" t="s">
        <v>258</v>
      </c>
      <c r="G5042" s="30">
        <v>9.1999999999999993</v>
      </c>
      <c r="H5042" t="s">
        <v>318</v>
      </c>
      <c r="J5042" t="s">
        <v>15</v>
      </c>
      <c r="K5042" t="s">
        <v>307</v>
      </c>
      <c r="L5042" s="26">
        <v>10908700</v>
      </c>
      <c r="M5042">
        <v>26</v>
      </c>
    </row>
    <row r="5043" spans="1:13" x14ac:dyDescent="0.25">
      <c r="A5043" t="s">
        <v>80</v>
      </c>
      <c r="B5043" s="25">
        <v>45260</v>
      </c>
      <c r="C5043" t="s">
        <v>257</v>
      </c>
      <c r="D5043" t="s">
        <v>32</v>
      </c>
      <c r="E5043" t="s">
        <v>27</v>
      </c>
      <c r="G5043" s="30">
        <v>9.1999999999999993</v>
      </c>
      <c r="H5043" t="s">
        <v>318</v>
      </c>
      <c r="J5043" t="s">
        <v>15</v>
      </c>
      <c r="K5043" t="s">
        <v>307</v>
      </c>
      <c r="L5043" s="26">
        <v>69300</v>
      </c>
      <c r="M5043">
        <v>2</v>
      </c>
    </row>
    <row r="5044" spans="1:13" x14ac:dyDescent="0.25">
      <c r="A5044" t="s">
        <v>69</v>
      </c>
      <c r="B5044" s="25">
        <v>45328</v>
      </c>
      <c r="C5044" t="s">
        <v>257</v>
      </c>
      <c r="D5044" t="s">
        <v>32</v>
      </c>
      <c r="E5044" t="s">
        <v>27</v>
      </c>
      <c r="G5044" s="30">
        <v>9.1999999999999993</v>
      </c>
      <c r="H5044" t="s">
        <v>318</v>
      </c>
      <c r="J5044" t="s">
        <v>15</v>
      </c>
      <c r="K5044" t="s">
        <v>307</v>
      </c>
      <c r="L5044" s="26">
        <v>367820</v>
      </c>
      <c r="M5044">
        <v>15</v>
      </c>
    </row>
    <row r="5045" spans="1:13" x14ac:dyDescent="0.25">
      <c r="A5045" t="s">
        <v>209</v>
      </c>
      <c r="B5045" s="25">
        <v>45572</v>
      </c>
      <c r="C5045" t="s">
        <v>257</v>
      </c>
      <c r="D5045" t="s">
        <v>32</v>
      </c>
      <c r="E5045" t="s">
        <v>27</v>
      </c>
      <c r="F5045" t="s">
        <v>258</v>
      </c>
      <c r="G5045" s="30">
        <v>9.1999999999999993</v>
      </c>
      <c r="H5045" t="s">
        <v>318</v>
      </c>
      <c r="J5045" t="s">
        <v>15</v>
      </c>
      <c r="K5045" t="s">
        <v>307</v>
      </c>
      <c r="L5045" s="26">
        <v>2250000</v>
      </c>
      <c r="M5045">
        <v>3</v>
      </c>
    </row>
    <row r="5046" spans="1:13" x14ac:dyDescent="0.25">
      <c r="A5046" t="s">
        <v>74</v>
      </c>
      <c r="B5046" s="25">
        <v>45275</v>
      </c>
      <c r="C5046" t="s">
        <v>257</v>
      </c>
      <c r="D5046" t="s">
        <v>32</v>
      </c>
      <c r="E5046" t="s">
        <v>27</v>
      </c>
      <c r="F5046" t="s">
        <v>258</v>
      </c>
      <c r="G5046" s="30">
        <v>9.1999999999999993</v>
      </c>
      <c r="H5046" t="s">
        <v>318</v>
      </c>
      <c r="J5046" t="s">
        <v>15</v>
      </c>
      <c r="K5046" t="s">
        <v>307</v>
      </c>
      <c r="L5046" s="26">
        <v>82099650</v>
      </c>
      <c r="M5046">
        <v>34</v>
      </c>
    </row>
    <row r="5047" spans="1:13" x14ac:dyDescent="0.25">
      <c r="A5047" t="s">
        <v>63</v>
      </c>
      <c r="B5047" s="25">
        <v>45344</v>
      </c>
      <c r="C5047" t="s">
        <v>257</v>
      </c>
      <c r="D5047" t="s">
        <v>32</v>
      </c>
      <c r="E5047" t="s">
        <v>27</v>
      </c>
      <c r="F5047" t="s">
        <v>258</v>
      </c>
      <c r="G5047" s="30">
        <v>9.1999999999999993</v>
      </c>
      <c r="H5047" t="s">
        <v>318</v>
      </c>
      <c r="J5047" t="s">
        <v>15</v>
      </c>
      <c r="K5047" t="s">
        <v>307</v>
      </c>
      <c r="L5047" s="26">
        <v>2859500</v>
      </c>
      <c r="M5047">
        <v>16</v>
      </c>
    </row>
    <row r="5048" spans="1:13" x14ac:dyDescent="0.25">
      <c r="A5048" t="s">
        <v>50</v>
      </c>
      <c r="B5048" s="25">
        <v>45408</v>
      </c>
      <c r="C5048" t="s">
        <v>257</v>
      </c>
      <c r="D5048" t="s">
        <v>32</v>
      </c>
      <c r="E5048" t="s">
        <v>27</v>
      </c>
      <c r="G5048" s="30">
        <v>9.1999999999999993</v>
      </c>
      <c r="H5048" t="s">
        <v>318</v>
      </c>
      <c r="J5048" t="s">
        <v>15</v>
      </c>
      <c r="K5048" t="s">
        <v>307</v>
      </c>
      <c r="L5048" s="26">
        <v>1222500</v>
      </c>
      <c r="M5048">
        <v>91</v>
      </c>
    </row>
    <row r="5049" spans="1:13" x14ac:dyDescent="0.25">
      <c r="A5049" t="s">
        <v>72</v>
      </c>
      <c r="B5049" s="25">
        <v>45288</v>
      </c>
      <c r="C5049" t="s">
        <v>257</v>
      </c>
      <c r="D5049" t="s">
        <v>32</v>
      </c>
      <c r="E5049" t="s">
        <v>27</v>
      </c>
      <c r="F5049" t="s">
        <v>258</v>
      </c>
      <c r="G5049" s="30">
        <v>9.1999999999999993</v>
      </c>
      <c r="H5049" t="s">
        <v>318</v>
      </c>
      <c r="J5049" t="s">
        <v>15</v>
      </c>
      <c r="K5049" t="s">
        <v>307</v>
      </c>
      <c r="L5049" s="26">
        <v>9750</v>
      </c>
      <c r="M5049">
        <v>1</v>
      </c>
    </row>
    <row r="5050" spans="1:13" x14ac:dyDescent="0.25">
      <c r="A5050" t="s">
        <v>80</v>
      </c>
      <c r="B5050" s="25">
        <v>45260</v>
      </c>
      <c r="C5050" t="s">
        <v>257</v>
      </c>
      <c r="D5050" t="s">
        <v>32</v>
      </c>
      <c r="E5050" t="s">
        <v>27</v>
      </c>
      <c r="F5050" t="s">
        <v>258</v>
      </c>
      <c r="G5050" s="30">
        <v>9.1999999999999993</v>
      </c>
      <c r="H5050" t="s">
        <v>318</v>
      </c>
      <c r="J5050" t="s">
        <v>15</v>
      </c>
      <c r="K5050" t="s">
        <v>307</v>
      </c>
      <c r="L5050" s="26">
        <v>4733100</v>
      </c>
      <c r="M5050">
        <v>4</v>
      </c>
    </row>
    <row r="5051" spans="1:13" x14ac:dyDescent="0.25">
      <c r="A5051" t="s">
        <v>175</v>
      </c>
      <c r="B5051" s="25">
        <v>45503</v>
      </c>
      <c r="C5051" t="s">
        <v>257</v>
      </c>
      <c r="D5051" t="s">
        <v>32</v>
      </c>
      <c r="E5051" t="s">
        <v>27</v>
      </c>
      <c r="G5051" s="30">
        <v>9.1999999999999993</v>
      </c>
      <c r="H5051" t="s">
        <v>318</v>
      </c>
      <c r="J5051" t="s">
        <v>15</v>
      </c>
      <c r="K5051" t="s">
        <v>307</v>
      </c>
      <c r="L5051" s="26">
        <v>970</v>
      </c>
      <c r="M5051">
        <v>1</v>
      </c>
    </row>
    <row r="5052" spans="1:13" x14ac:dyDescent="0.25">
      <c r="A5052" t="s">
        <v>30</v>
      </c>
      <c r="B5052" s="25">
        <v>45447</v>
      </c>
      <c r="C5052" t="s">
        <v>257</v>
      </c>
      <c r="D5052" t="s">
        <v>32</v>
      </c>
      <c r="E5052" t="s">
        <v>27</v>
      </c>
      <c r="F5052" t="s">
        <v>258</v>
      </c>
      <c r="G5052" s="30">
        <v>9.1999999999999993</v>
      </c>
      <c r="H5052" t="s">
        <v>318</v>
      </c>
      <c r="J5052" t="s">
        <v>15</v>
      </c>
      <c r="K5052" t="s">
        <v>307</v>
      </c>
      <c r="L5052" s="26">
        <v>1906500</v>
      </c>
      <c r="M5052">
        <v>19</v>
      </c>
    </row>
    <row r="5053" spans="1:13" x14ac:dyDescent="0.25">
      <c r="A5053" t="s">
        <v>164</v>
      </c>
      <c r="B5053" s="25">
        <v>45478</v>
      </c>
      <c r="C5053" t="s">
        <v>257</v>
      </c>
      <c r="D5053" t="s">
        <v>32</v>
      </c>
      <c r="E5053" t="s">
        <v>27</v>
      </c>
      <c r="G5053" s="30">
        <v>9.1999999999999993</v>
      </c>
      <c r="H5053" t="s">
        <v>318</v>
      </c>
      <c r="J5053" t="s">
        <v>15</v>
      </c>
      <c r="K5053" t="s">
        <v>307</v>
      </c>
      <c r="L5053" s="26">
        <v>32200</v>
      </c>
      <c r="M5053">
        <v>12</v>
      </c>
    </row>
    <row r="5054" spans="1:13" x14ac:dyDescent="0.25">
      <c r="A5054" t="s">
        <v>50</v>
      </c>
      <c r="B5054" s="25">
        <v>45408</v>
      </c>
      <c r="C5054" t="s">
        <v>257</v>
      </c>
      <c r="D5054" t="s">
        <v>32</v>
      </c>
      <c r="E5054" t="s">
        <v>27</v>
      </c>
      <c r="F5054" t="s">
        <v>258</v>
      </c>
      <c r="G5054" s="30">
        <v>9.1999999999999993</v>
      </c>
      <c r="H5054" t="s">
        <v>318</v>
      </c>
      <c r="J5054" t="s">
        <v>15</v>
      </c>
      <c r="K5054" t="s">
        <v>307</v>
      </c>
      <c r="L5054" s="26">
        <v>28887500</v>
      </c>
      <c r="M5054">
        <v>159</v>
      </c>
    </row>
    <row r="5055" spans="1:13" x14ac:dyDescent="0.25">
      <c r="A5055" t="s">
        <v>60</v>
      </c>
      <c r="B5055" s="25">
        <v>45380</v>
      </c>
      <c r="C5055" t="s">
        <v>257</v>
      </c>
      <c r="D5055" t="s">
        <v>32</v>
      </c>
      <c r="E5055" t="s">
        <v>27</v>
      </c>
      <c r="F5055" t="s">
        <v>258</v>
      </c>
      <c r="G5055" s="30">
        <v>9.1999999999999993</v>
      </c>
      <c r="H5055" t="s">
        <v>318</v>
      </c>
      <c r="J5055" t="s">
        <v>15</v>
      </c>
      <c r="K5055" t="s">
        <v>307</v>
      </c>
      <c r="L5055" s="26">
        <v>10507000</v>
      </c>
      <c r="M5055">
        <v>87</v>
      </c>
    </row>
    <row r="5056" spans="1:13" x14ac:dyDescent="0.25">
      <c r="A5056" t="s">
        <v>54</v>
      </c>
      <c r="B5056" s="25">
        <v>45401</v>
      </c>
      <c r="C5056" t="s">
        <v>257</v>
      </c>
      <c r="D5056" t="s">
        <v>32</v>
      </c>
      <c r="E5056" t="s">
        <v>27</v>
      </c>
      <c r="G5056" s="30">
        <v>9.1999999999999993</v>
      </c>
      <c r="H5056" t="s">
        <v>318</v>
      </c>
      <c r="J5056" t="s">
        <v>15</v>
      </c>
      <c r="K5056" t="s">
        <v>307</v>
      </c>
      <c r="L5056" s="26">
        <v>140415</v>
      </c>
      <c r="M5056">
        <v>24</v>
      </c>
    </row>
    <row r="5057" spans="1:13" x14ac:dyDescent="0.25">
      <c r="A5057" t="s">
        <v>86</v>
      </c>
      <c r="B5057" s="25">
        <v>45251</v>
      </c>
      <c r="C5057" t="s">
        <v>257</v>
      </c>
      <c r="D5057" t="s">
        <v>32</v>
      </c>
      <c r="E5057" t="s">
        <v>27</v>
      </c>
      <c r="G5057" s="30">
        <v>9.1999999999999993</v>
      </c>
      <c r="H5057" t="s">
        <v>318</v>
      </c>
      <c r="J5057" t="s">
        <v>15</v>
      </c>
      <c r="K5057" t="s">
        <v>307</v>
      </c>
      <c r="L5057" s="26">
        <v>296500</v>
      </c>
      <c r="M5057">
        <v>4</v>
      </c>
    </row>
    <row r="5058" spans="1:13" x14ac:dyDescent="0.25">
      <c r="A5058" t="s">
        <v>66</v>
      </c>
      <c r="B5058" s="25">
        <v>45335</v>
      </c>
      <c r="C5058" t="s">
        <v>257</v>
      </c>
      <c r="D5058" t="s">
        <v>32</v>
      </c>
      <c r="E5058" t="s">
        <v>27</v>
      </c>
      <c r="G5058" s="30">
        <v>9.1999999999999993</v>
      </c>
      <c r="H5058" t="s">
        <v>318</v>
      </c>
      <c r="J5058" t="s">
        <v>15</v>
      </c>
      <c r="K5058" t="s">
        <v>307</v>
      </c>
      <c r="L5058" s="26">
        <v>2268000</v>
      </c>
      <c r="M5058">
        <v>65</v>
      </c>
    </row>
    <row r="5059" spans="1:13" x14ac:dyDescent="0.25">
      <c r="A5059" t="s">
        <v>54</v>
      </c>
      <c r="B5059" s="25">
        <v>45212</v>
      </c>
      <c r="C5059" t="s">
        <v>257</v>
      </c>
      <c r="D5059" t="s">
        <v>32</v>
      </c>
      <c r="E5059" t="s">
        <v>27</v>
      </c>
      <c r="G5059" s="30">
        <v>9.1999999999999993</v>
      </c>
      <c r="H5059" t="s">
        <v>318</v>
      </c>
      <c r="J5059" t="s">
        <v>15</v>
      </c>
      <c r="K5059" t="s">
        <v>307</v>
      </c>
      <c r="L5059" s="26">
        <v>24975</v>
      </c>
      <c r="M5059">
        <v>12</v>
      </c>
    </row>
    <row r="5060" spans="1:13" x14ac:dyDescent="0.25">
      <c r="A5060" t="s">
        <v>205</v>
      </c>
      <c r="B5060" s="25">
        <v>45566</v>
      </c>
      <c r="C5060" t="s">
        <v>257</v>
      </c>
      <c r="D5060" t="s">
        <v>32</v>
      </c>
      <c r="E5060" t="s">
        <v>27</v>
      </c>
      <c r="F5060" t="s">
        <v>258</v>
      </c>
      <c r="G5060" s="30">
        <v>9.1999999999999993</v>
      </c>
      <c r="H5060" t="s">
        <v>318</v>
      </c>
      <c r="J5060" t="s">
        <v>15</v>
      </c>
      <c r="K5060" t="s">
        <v>307</v>
      </c>
      <c r="L5060" s="26">
        <v>599735</v>
      </c>
      <c r="M5060">
        <v>13</v>
      </c>
    </row>
    <row r="5061" spans="1:13" x14ac:dyDescent="0.25">
      <c r="A5061" t="s">
        <v>54</v>
      </c>
      <c r="B5061" s="25">
        <v>45401</v>
      </c>
      <c r="C5061" t="s">
        <v>257</v>
      </c>
      <c r="D5061" t="s">
        <v>32</v>
      </c>
      <c r="E5061" t="s">
        <v>27</v>
      </c>
      <c r="F5061" t="s">
        <v>258</v>
      </c>
      <c r="G5061" s="30">
        <v>9.1999999999999993</v>
      </c>
      <c r="H5061" t="s">
        <v>318</v>
      </c>
      <c r="J5061" t="s">
        <v>15</v>
      </c>
      <c r="K5061" t="s">
        <v>307</v>
      </c>
      <c r="L5061" s="26">
        <v>21716040</v>
      </c>
      <c r="M5061">
        <v>65</v>
      </c>
    </row>
    <row r="5062" spans="1:13" x14ac:dyDescent="0.25">
      <c r="A5062" t="s">
        <v>211</v>
      </c>
      <c r="B5062" s="25">
        <v>45582</v>
      </c>
      <c r="C5062" t="s">
        <v>257</v>
      </c>
      <c r="D5062" t="s">
        <v>32</v>
      </c>
      <c r="E5062" t="s">
        <v>27</v>
      </c>
      <c r="F5062" t="s">
        <v>258</v>
      </c>
      <c r="G5062" s="30">
        <v>9.1999999999999993</v>
      </c>
      <c r="H5062" t="s">
        <v>318</v>
      </c>
      <c r="J5062" t="s">
        <v>15</v>
      </c>
      <c r="K5062" t="s">
        <v>307</v>
      </c>
      <c r="L5062" s="26">
        <v>2104550</v>
      </c>
      <c r="M5062">
        <v>33</v>
      </c>
    </row>
    <row r="5063" spans="1:13" x14ac:dyDescent="0.25">
      <c r="A5063" t="s">
        <v>77</v>
      </c>
      <c r="B5063" s="25">
        <v>45267</v>
      </c>
      <c r="C5063" t="s">
        <v>257</v>
      </c>
      <c r="D5063" t="s">
        <v>32</v>
      </c>
      <c r="E5063" t="s">
        <v>27</v>
      </c>
      <c r="G5063" s="30">
        <v>9.1999999999999993</v>
      </c>
      <c r="H5063" t="s">
        <v>318</v>
      </c>
      <c r="J5063" t="s">
        <v>15</v>
      </c>
      <c r="K5063" t="s">
        <v>307</v>
      </c>
      <c r="L5063" s="26">
        <v>60200</v>
      </c>
      <c r="M5063">
        <v>2</v>
      </c>
    </row>
    <row r="5064" spans="1:13" x14ac:dyDescent="0.25">
      <c r="A5064" t="s">
        <v>54</v>
      </c>
      <c r="B5064" s="25">
        <v>45212</v>
      </c>
      <c r="C5064" t="s">
        <v>257</v>
      </c>
      <c r="D5064" t="s">
        <v>32</v>
      </c>
      <c r="E5064" t="s">
        <v>27</v>
      </c>
      <c r="F5064" t="s">
        <v>258</v>
      </c>
      <c r="G5064" s="30">
        <v>9.1999999999999993</v>
      </c>
      <c r="H5064" t="s">
        <v>318</v>
      </c>
      <c r="J5064" t="s">
        <v>15</v>
      </c>
      <c r="K5064" t="s">
        <v>307</v>
      </c>
      <c r="L5064" s="26">
        <v>2138193</v>
      </c>
      <c r="M5064">
        <v>35</v>
      </c>
    </row>
    <row r="5065" spans="1:13" x14ac:dyDescent="0.25">
      <c r="A5065" t="s">
        <v>83</v>
      </c>
      <c r="B5065" s="25">
        <v>45252</v>
      </c>
      <c r="C5065" t="s">
        <v>257</v>
      </c>
      <c r="D5065" t="s">
        <v>32</v>
      </c>
      <c r="E5065" t="s">
        <v>27</v>
      </c>
      <c r="G5065" s="30">
        <v>9.1999999999999993</v>
      </c>
      <c r="H5065" t="s">
        <v>318</v>
      </c>
      <c r="J5065" t="s">
        <v>15</v>
      </c>
      <c r="K5065" t="s">
        <v>307</v>
      </c>
      <c r="L5065" s="26">
        <v>216700</v>
      </c>
      <c r="M5065">
        <v>12</v>
      </c>
    </row>
    <row r="5066" spans="1:13" x14ac:dyDescent="0.25">
      <c r="A5066" t="s">
        <v>164</v>
      </c>
      <c r="B5066" s="25">
        <v>45478</v>
      </c>
      <c r="C5066" t="s">
        <v>257</v>
      </c>
      <c r="D5066" t="s">
        <v>32</v>
      </c>
      <c r="E5066" t="s">
        <v>27</v>
      </c>
      <c r="F5066" t="s">
        <v>258</v>
      </c>
      <c r="G5066" s="30">
        <v>9.3000000000000007</v>
      </c>
      <c r="H5066" t="s">
        <v>318</v>
      </c>
      <c r="I5066">
        <v>9.3000000000000007</v>
      </c>
      <c r="J5066" t="s">
        <v>228</v>
      </c>
      <c r="K5066" t="s">
        <v>314</v>
      </c>
      <c r="L5066" s="26">
        <v>2360600</v>
      </c>
      <c r="M5066">
        <v>1</v>
      </c>
    </row>
    <row r="5067" spans="1:13" x14ac:dyDescent="0.25">
      <c r="A5067" t="s">
        <v>50</v>
      </c>
      <c r="B5067" s="25">
        <v>45408</v>
      </c>
      <c r="C5067" t="s">
        <v>257</v>
      </c>
      <c r="D5067" t="s">
        <v>32</v>
      </c>
      <c r="E5067" t="s">
        <v>27</v>
      </c>
      <c r="F5067" t="s">
        <v>258</v>
      </c>
      <c r="G5067" s="30">
        <v>9.3000000000000007</v>
      </c>
      <c r="H5067" t="s">
        <v>318</v>
      </c>
      <c r="J5067" t="s">
        <v>15</v>
      </c>
      <c r="K5067" t="s">
        <v>307</v>
      </c>
      <c r="L5067" s="26">
        <v>18000000</v>
      </c>
      <c r="M5067">
        <v>120</v>
      </c>
    </row>
    <row r="5068" spans="1:13" x14ac:dyDescent="0.25">
      <c r="A5068" t="s">
        <v>89</v>
      </c>
      <c r="B5068" s="25">
        <v>45232</v>
      </c>
      <c r="C5068" t="s">
        <v>257</v>
      </c>
      <c r="D5068" t="s">
        <v>32</v>
      </c>
      <c r="E5068" t="s">
        <v>27</v>
      </c>
      <c r="G5068" s="30">
        <v>9.3000000000000007</v>
      </c>
      <c r="H5068" t="s">
        <v>318</v>
      </c>
      <c r="J5068" t="s">
        <v>15</v>
      </c>
      <c r="K5068" t="s">
        <v>307</v>
      </c>
      <c r="L5068" s="26">
        <v>59400</v>
      </c>
      <c r="M5068">
        <v>6</v>
      </c>
    </row>
    <row r="5069" spans="1:13" x14ac:dyDescent="0.25">
      <c r="A5069" t="s">
        <v>74</v>
      </c>
      <c r="B5069" s="25">
        <v>45275</v>
      </c>
      <c r="C5069" t="s">
        <v>257</v>
      </c>
      <c r="D5069" t="s">
        <v>32</v>
      </c>
      <c r="E5069" t="s">
        <v>27</v>
      </c>
      <c r="F5069" t="s">
        <v>258</v>
      </c>
      <c r="G5069" s="30">
        <v>9.3000000000000007</v>
      </c>
      <c r="H5069" t="s">
        <v>318</v>
      </c>
      <c r="J5069" t="s">
        <v>15</v>
      </c>
      <c r="K5069" t="s">
        <v>307</v>
      </c>
      <c r="L5069" s="26">
        <v>4307900</v>
      </c>
      <c r="M5069">
        <v>40</v>
      </c>
    </row>
    <row r="5070" spans="1:13" x14ac:dyDescent="0.25">
      <c r="A5070" t="s">
        <v>89</v>
      </c>
      <c r="B5070" s="25">
        <v>45232</v>
      </c>
      <c r="C5070" t="s">
        <v>257</v>
      </c>
      <c r="D5070" t="s">
        <v>32</v>
      </c>
      <c r="E5070" t="s">
        <v>27</v>
      </c>
      <c r="F5070" t="s">
        <v>258</v>
      </c>
      <c r="G5070" s="30">
        <v>9.3000000000000007</v>
      </c>
      <c r="H5070" t="s">
        <v>318</v>
      </c>
      <c r="J5070" t="s">
        <v>15</v>
      </c>
      <c r="K5070" t="s">
        <v>307</v>
      </c>
      <c r="L5070" s="26">
        <v>5532975</v>
      </c>
      <c r="M5070">
        <v>10</v>
      </c>
    </row>
    <row r="5071" spans="1:13" x14ac:dyDescent="0.25">
      <c r="A5071" t="s">
        <v>57</v>
      </c>
      <c r="B5071" s="25">
        <v>45394</v>
      </c>
      <c r="C5071" t="s">
        <v>257</v>
      </c>
      <c r="D5071" t="s">
        <v>32</v>
      </c>
      <c r="E5071" t="s">
        <v>27</v>
      </c>
      <c r="G5071" s="30">
        <v>9.3000000000000007</v>
      </c>
      <c r="H5071" t="s">
        <v>318</v>
      </c>
      <c r="J5071" t="s">
        <v>15</v>
      </c>
      <c r="K5071" t="s">
        <v>307</v>
      </c>
      <c r="L5071" s="26">
        <v>195050</v>
      </c>
      <c r="M5071">
        <v>20</v>
      </c>
    </row>
    <row r="5072" spans="1:13" x14ac:dyDescent="0.25">
      <c r="A5072" t="s">
        <v>86</v>
      </c>
      <c r="B5072" s="25">
        <v>45251</v>
      </c>
      <c r="C5072" t="s">
        <v>257</v>
      </c>
      <c r="D5072" t="s">
        <v>32</v>
      </c>
      <c r="E5072" t="s">
        <v>27</v>
      </c>
      <c r="F5072" t="s">
        <v>258</v>
      </c>
      <c r="G5072" s="30">
        <v>9.3000000000000007</v>
      </c>
      <c r="H5072" t="s">
        <v>318</v>
      </c>
      <c r="J5072" t="s">
        <v>15</v>
      </c>
      <c r="K5072" t="s">
        <v>307</v>
      </c>
      <c r="L5072" s="26">
        <v>1665750</v>
      </c>
      <c r="M5072">
        <v>5</v>
      </c>
    </row>
    <row r="5073" spans="1:13" x14ac:dyDescent="0.25">
      <c r="A5073" t="s">
        <v>63</v>
      </c>
      <c r="B5073" s="25">
        <v>45344</v>
      </c>
      <c r="C5073" t="s">
        <v>257</v>
      </c>
      <c r="D5073" t="s">
        <v>32</v>
      </c>
      <c r="E5073" t="s">
        <v>27</v>
      </c>
      <c r="G5073" s="30">
        <v>9.3000000000000007</v>
      </c>
      <c r="H5073" t="s">
        <v>318</v>
      </c>
      <c r="J5073" t="s">
        <v>15</v>
      </c>
      <c r="K5073" t="s">
        <v>307</v>
      </c>
      <c r="L5073" s="26">
        <v>30400</v>
      </c>
      <c r="M5073">
        <v>4</v>
      </c>
    </row>
    <row r="5074" spans="1:13" x14ac:dyDescent="0.25">
      <c r="A5074" t="s">
        <v>101</v>
      </c>
      <c r="B5074" s="25">
        <v>45079</v>
      </c>
      <c r="C5074" t="s">
        <v>257</v>
      </c>
      <c r="D5074" t="s">
        <v>32</v>
      </c>
      <c r="E5074" t="s">
        <v>27</v>
      </c>
      <c r="F5074" t="s">
        <v>258</v>
      </c>
      <c r="G5074" s="30">
        <v>9.3000000000000007</v>
      </c>
      <c r="H5074" t="s">
        <v>318</v>
      </c>
      <c r="J5074" t="s">
        <v>15</v>
      </c>
      <c r="K5074" t="s">
        <v>307</v>
      </c>
      <c r="L5074" s="26">
        <v>29889</v>
      </c>
      <c r="M5074">
        <v>1</v>
      </c>
    </row>
    <row r="5075" spans="1:13" x14ac:dyDescent="0.25">
      <c r="A5075" t="s">
        <v>83</v>
      </c>
      <c r="B5075" s="25">
        <v>45252</v>
      </c>
      <c r="C5075" t="s">
        <v>257</v>
      </c>
      <c r="D5075" t="s">
        <v>32</v>
      </c>
      <c r="E5075" t="s">
        <v>27</v>
      </c>
      <c r="G5075" s="30">
        <v>9.3000000000000007</v>
      </c>
      <c r="H5075" t="s">
        <v>318</v>
      </c>
      <c r="J5075" t="s">
        <v>15</v>
      </c>
      <c r="K5075" t="s">
        <v>307</v>
      </c>
      <c r="L5075" s="26">
        <v>395450</v>
      </c>
      <c r="M5075">
        <v>11</v>
      </c>
    </row>
    <row r="5076" spans="1:13" x14ac:dyDescent="0.25">
      <c r="A5076" t="s">
        <v>54</v>
      </c>
      <c r="B5076" s="25">
        <v>45212</v>
      </c>
      <c r="C5076" t="s">
        <v>257</v>
      </c>
      <c r="D5076" t="s">
        <v>32</v>
      </c>
      <c r="E5076" t="s">
        <v>27</v>
      </c>
      <c r="G5076" s="30">
        <v>9.3000000000000007</v>
      </c>
      <c r="H5076" t="s">
        <v>318</v>
      </c>
      <c r="J5076" t="s">
        <v>15</v>
      </c>
      <c r="K5076" t="s">
        <v>307</v>
      </c>
      <c r="L5076" s="26">
        <v>30303</v>
      </c>
      <c r="M5076">
        <v>13</v>
      </c>
    </row>
    <row r="5077" spans="1:13" x14ac:dyDescent="0.25">
      <c r="A5077" t="s">
        <v>211</v>
      </c>
      <c r="B5077" s="25">
        <v>45582</v>
      </c>
      <c r="C5077" t="s">
        <v>257</v>
      </c>
      <c r="D5077" t="s">
        <v>32</v>
      </c>
      <c r="E5077" t="s">
        <v>27</v>
      </c>
      <c r="G5077" s="30">
        <v>9.3000000000000007</v>
      </c>
      <c r="H5077" t="s">
        <v>318</v>
      </c>
      <c r="J5077" t="s">
        <v>15</v>
      </c>
      <c r="K5077" t="s">
        <v>307</v>
      </c>
      <c r="L5077" s="26">
        <v>160300</v>
      </c>
      <c r="M5077">
        <v>11</v>
      </c>
    </row>
    <row r="5078" spans="1:13" x14ac:dyDescent="0.25">
      <c r="A5078" t="s">
        <v>50</v>
      </c>
      <c r="B5078" s="25">
        <v>45408</v>
      </c>
      <c r="C5078" t="s">
        <v>257</v>
      </c>
      <c r="D5078" t="s">
        <v>32</v>
      </c>
      <c r="E5078" t="s">
        <v>27</v>
      </c>
      <c r="G5078" s="30">
        <v>9.3000000000000007</v>
      </c>
      <c r="H5078" t="s">
        <v>318</v>
      </c>
      <c r="J5078" t="s">
        <v>15</v>
      </c>
      <c r="K5078" t="s">
        <v>307</v>
      </c>
      <c r="L5078" s="26">
        <v>475000</v>
      </c>
      <c r="M5078">
        <v>54</v>
      </c>
    </row>
    <row r="5079" spans="1:13" x14ac:dyDescent="0.25">
      <c r="A5079" t="s">
        <v>83</v>
      </c>
      <c r="B5079" s="25">
        <v>45252</v>
      </c>
      <c r="C5079" t="s">
        <v>257</v>
      </c>
      <c r="D5079" t="s">
        <v>32</v>
      </c>
      <c r="E5079" t="s">
        <v>27</v>
      </c>
      <c r="F5079" t="s">
        <v>258</v>
      </c>
      <c r="G5079" s="30">
        <v>9.3000000000000007</v>
      </c>
      <c r="H5079" t="s">
        <v>318</v>
      </c>
      <c r="J5079" t="s">
        <v>15</v>
      </c>
      <c r="K5079" t="s">
        <v>307</v>
      </c>
      <c r="L5079" s="26">
        <v>12575750</v>
      </c>
      <c r="M5079">
        <v>23</v>
      </c>
    </row>
    <row r="5080" spans="1:13" x14ac:dyDescent="0.25">
      <c r="A5080" t="s">
        <v>83</v>
      </c>
      <c r="B5080" s="25">
        <v>45468</v>
      </c>
      <c r="C5080" t="s">
        <v>257</v>
      </c>
      <c r="D5080" t="s">
        <v>32</v>
      </c>
      <c r="E5080" t="s">
        <v>27</v>
      </c>
      <c r="G5080" s="30">
        <v>9.3000000000000007</v>
      </c>
      <c r="H5080" t="s">
        <v>318</v>
      </c>
      <c r="J5080" t="s">
        <v>15</v>
      </c>
      <c r="K5080" t="s">
        <v>307</v>
      </c>
      <c r="L5080" s="26">
        <v>36450</v>
      </c>
      <c r="M5080">
        <v>2</v>
      </c>
    </row>
    <row r="5081" spans="1:13" x14ac:dyDescent="0.25">
      <c r="A5081" t="s">
        <v>172</v>
      </c>
      <c r="B5081" s="25">
        <v>45485</v>
      </c>
      <c r="C5081" t="s">
        <v>257</v>
      </c>
      <c r="D5081" t="s">
        <v>32</v>
      </c>
      <c r="E5081" t="s">
        <v>27</v>
      </c>
      <c r="G5081" s="30">
        <v>9.3000000000000007</v>
      </c>
      <c r="H5081" t="s">
        <v>318</v>
      </c>
      <c r="J5081" t="s">
        <v>15</v>
      </c>
      <c r="K5081" t="s">
        <v>307</v>
      </c>
      <c r="L5081" s="26">
        <v>34800</v>
      </c>
      <c r="M5081">
        <v>1</v>
      </c>
    </row>
    <row r="5082" spans="1:13" x14ac:dyDescent="0.25">
      <c r="A5082" t="s">
        <v>205</v>
      </c>
      <c r="B5082" s="25">
        <v>45566</v>
      </c>
      <c r="C5082" t="s">
        <v>257</v>
      </c>
      <c r="D5082" t="s">
        <v>32</v>
      </c>
      <c r="E5082" t="s">
        <v>27</v>
      </c>
      <c r="G5082" s="30">
        <v>9.3000000000000007</v>
      </c>
      <c r="H5082" t="s">
        <v>318</v>
      </c>
      <c r="J5082" t="s">
        <v>15</v>
      </c>
      <c r="K5082" t="s">
        <v>307</v>
      </c>
      <c r="L5082" s="26">
        <v>35245</v>
      </c>
      <c r="M5082">
        <v>7</v>
      </c>
    </row>
    <row r="5083" spans="1:13" x14ac:dyDescent="0.25">
      <c r="A5083" t="s">
        <v>172</v>
      </c>
      <c r="B5083" s="25">
        <v>45485</v>
      </c>
      <c r="C5083" t="s">
        <v>257</v>
      </c>
      <c r="D5083" t="s">
        <v>32</v>
      </c>
      <c r="E5083" t="s">
        <v>27</v>
      </c>
      <c r="F5083" t="s">
        <v>258</v>
      </c>
      <c r="G5083" s="30">
        <v>9.3000000000000007</v>
      </c>
      <c r="H5083" t="s">
        <v>318</v>
      </c>
      <c r="J5083" t="s">
        <v>15</v>
      </c>
      <c r="K5083" t="s">
        <v>307</v>
      </c>
      <c r="L5083" s="26">
        <v>527600</v>
      </c>
      <c r="M5083">
        <v>1</v>
      </c>
    </row>
    <row r="5084" spans="1:13" x14ac:dyDescent="0.25">
      <c r="A5084" t="s">
        <v>54</v>
      </c>
      <c r="B5084" s="25">
        <v>45401</v>
      </c>
      <c r="C5084" t="s">
        <v>257</v>
      </c>
      <c r="D5084" t="s">
        <v>32</v>
      </c>
      <c r="E5084" t="s">
        <v>27</v>
      </c>
      <c r="G5084" s="30">
        <v>9.3000000000000007</v>
      </c>
      <c r="H5084" t="s">
        <v>318</v>
      </c>
      <c r="J5084" t="s">
        <v>15</v>
      </c>
      <c r="K5084" t="s">
        <v>307</v>
      </c>
      <c r="L5084" s="26">
        <v>313020</v>
      </c>
      <c r="M5084">
        <v>31</v>
      </c>
    </row>
    <row r="5085" spans="1:13" x14ac:dyDescent="0.25">
      <c r="A5085" t="s">
        <v>77</v>
      </c>
      <c r="B5085" s="25">
        <v>45267</v>
      </c>
      <c r="C5085" t="s">
        <v>257</v>
      </c>
      <c r="D5085" t="s">
        <v>32</v>
      </c>
      <c r="E5085" t="s">
        <v>27</v>
      </c>
      <c r="F5085" t="s">
        <v>258</v>
      </c>
      <c r="G5085" s="30">
        <v>9.3000000000000007</v>
      </c>
      <c r="H5085" t="s">
        <v>318</v>
      </c>
      <c r="J5085" t="s">
        <v>15</v>
      </c>
      <c r="K5085" t="s">
        <v>307</v>
      </c>
      <c r="L5085" s="26">
        <v>211400</v>
      </c>
      <c r="M5085">
        <v>3</v>
      </c>
    </row>
    <row r="5086" spans="1:13" x14ac:dyDescent="0.25">
      <c r="A5086" t="s">
        <v>69</v>
      </c>
      <c r="B5086" s="25">
        <v>45328</v>
      </c>
      <c r="C5086" t="s">
        <v>257</v>
      </c>
      <c r="D5086" t="s">
        <v>32</v>
      </c>
      <c r="E5086" t="s">
        <v>27</v>
      </c>
      <c r="G5086" s="30">
        <v>9.3000000000000007</v>
      </c>
      <c r="H5086" t="s">
        <v>318</v>
      </c>
      <c r="J5086" t="s">
        <v>15</v>
      </c>
      <c r="K5086" t="s">
        <v>307</v>
      </c>
      <c r="L5086" s="26">
        <v>80295</v>
      </c>
      <c r="M5086">
        <v>9</v>
      </c>
    </row>
    <row r="5087" spans="1:13" x14ac:dyDescent="0.25">
      <c r="A5087" t="s">
        <v>80</v>
      </c>
      <c r="B5087" s="25">
        <v>45260</v>
      </c>
      <c r="C5087" t="s">
        <v>257</v>
      </c>
      <c r="D5087" t="s">
        <v>32</v>
      </c>
      <c r="E5087" t="s">
        <v>27</v>
      </c>
      <c r="G5087" s="30">
        <v>9.3000000000000007</v>
      </c>
      <c r="H5087" t="s">
        <v>318</v>
      </c>
      <c r="J5087" t="s">
        <v>15</v>
      </c>
      <c r="K5087" t="s">
        <v>307</v>
      </c>
      <c r="L5087" s="26">
        <v>348300</v>
      </c>
      <c r="M5087">
        <v>4</v>
      </c>
    </row>
    <row r="5088" spans="1:13" x14ac:dyDescent="0.25">
      <c r="A5088" t="s">
        <v>164</v>
      </c>
      <c r="B5088" s="25">
        <v>45478</v>
      </c>
      <c r="C5088" t="s">
        <v>257</v>
      </c>
      <c r="D5088" t="s">
        <v>32</v>
      </c>
      <c r="E5088" t="s">
        <v>27</v>
      </c>
      <c r="F5088" t="s">
        <v>258</v>
      </c>
      <c r="G5088" s="30">
        <v>9.3000000000000007</v>
      </c>
      <c r="H5088" t="s">
        <v>318</v>
      </c>
      <c r="J5088" t="s">
        <v>15</v>
      </c>
      <c r="K5088" t="s">
        <v>307</v>
      </c>
      <c r="L5088" s="26">
        <v>1393800</v>
      </c>
      <c r="M5088">
        <v>14</v>
      </c>
    </row>
    <row r="5089" spans="1:13" x14ac:dyDescent="0.25">
      <c r="A5089" t="s">
        <v>30</v>
      </c>
      <c r="B5089" s="25">
        <v>45447</v>
      </c>
      <c r="C5089" t="s">
        <v>257</v>
      </c>
      <c r="D5089" t="s">
        <v>32</v>
      </c>
      <c r="E5089" t="s">
        <v>27</v>
      </c>
      <c r="G5089" s="30">
        <v>9.3000000000000007</v>
      </c>
      <c r="H5089" t="s">
        <v>318</v>
      </c>
      <c r="J5089" t="s">
        <v>15</v>
      </c>
      <c r="K5089" t="s">
        <v>307</v>
      </c>
      <c r="L5089" s="26">
        <v>109200</v>
      </c>
      <c r="M5089">
        <v>24</v>
      </c>
    </row>
    <row r="5090" spans="1:13" x14ac:dyDescent="0.25">
      <c r="A5090" t="s">
        <v>30</v>
      </c>
      <c r="B5090" s="25">
        <v>45447</v>
      </c>
      <c r="C5090" t="s">
        <v>257</v>
      </c>
      <c r="D5090" t="s">
        <v>32</v>
      </c>
      <c r="E5090" t="s">
        <v>27</v>
      </c>
      <c r="F5090" t="s">
        <v>258</v>
      </c>
      <c r="G5090" s="30">
        <v>9.3000000000000007</v>
      </c>
      <c r="H5090" t="s">
        <v>318</v>
      </c>
      <c r="J5090" t="s">
        <v>15</v>
      </c>
      <c r="K5090" t="s">
        <v>307</v>
      </c>
      <c r="L5090" s="26">
        <v>5315700</v>
      </c>
      <c r="M5090">
        <v>23</v>
      </c>
    </row>
    <row r="5091" spans="1:13" x14ac:dyDescent="0.25">
      <c r="A5091" t="s">
        <v>92</v>
      </c>
      <c r="B5091" s="25">
        <v>45198</v>
      </c>
      <c r="C5091" t="s">
        <v>257</v>
      </c>
      <c r="D5091" t="s">
        <v>32</v>
      </c>
      <c r="E5091" t="s">
        <v>27</v>
      </c>
      <c r="G5091" s="30">
        <v>9.3000000000000007</v>
      </c>
      <c r="H5091" t="s">
        <v>318</v>
      </c>
      <c r="J5091" t="s">
        <v>15</v>
      </c>
      <c r="K5091" t="s">
        <v>307</v>
      </c>
      <c r="L5091" s="26">
        <v>172130.4</v>
      </c>
      <c r="M5091">
        <v>4</v>
      </c>
    </row>
    <row r="5092" spans="1:13" x14ac:dyDescent="0.25">
      <c r="A5092" t="s">
        <v>66</v>
      </c>
      <c r="B5092" s="25">
        <v>45335</v>
      </c>
      <c r="C5092" t="s">
        <v>257</v>
      </c>
      <c r="D5092" t="s">
        <v>32</v>
      </c>
      <c r="E5092" t="s">
        <v>27</v>
      </c>
      <c r="F5092" t="s">
        <v>258</v>
      </c>
      <c r="G5092" s="30">
        <v>9.3000000000000007</v>
      </c>
      <c r="H5092" t="s">
        <v>318</v>
      </c>
      <c r="J5092" t="s">
        <v>15</v>
      </c>
      <c r="K5092" t="s">
        <v>307</v>
      </c>
      <c r="L5092" s="26">
        <v>4549500</v>
      </c>
      <c r="M5092">
        <v>69</v>
      </c>
    </row>
    <row r="5093" spans="1:13" x14ac:dyDescent="0.25">
      <c r="A5093" t="s">
        <v>60</v>
      </c>
      <c r="B5093" s="25">
        <v>45380</v>
      </c>
      <c r="C5093" t="s">
        <v>257</v>
      </c>
      <c r="D5093" t="s">
        <v>32</v>
      </c>
      <c r="E5093" t="s">
        <v>27</v>
      </c>
      <c r="F5093" t="s">
        <v>258</v>
      </c>
      <c r="G5093" s="30">
        <v>9.3000000000000007</v>
      </c>
      <c r="H5093" t="s">
        <v>318</v>
      </c>
      <c r="J5093" t="s">
        <v>15</v>
      </c>
      <c r="K5093" t="s">
        <v>307</v>
      </c>
      <c r="L5093" s="26">
        <v>37134125</v>
      </c>
      <c r="M5093">
        <v>143</v>
      </c>
    </row>
    <row r="5094" spans="1:13" x14ac:dyDescent="0.25">
      <c r="A5094" t="s">
        <v>205</v>
      </c>
      <c r="B5094" s="25">
        <v>45566</v>
      </c>
      <c r="C5094" t="s">
        <v>257</v>
      </c>
      <c r="D5094" t="s">
        <v>32</v>
      </c>
      <c r="E5094" t="s">
        <v>27</v>
      </c>
      <c r="F5094" t="s">
        <v>258</v>
      </c>
      <c r="G5094" s="30">
        <v>9.3000000000000007</v>
      </c>
      <c r="H5094" t="s">
        <v>318</v>
      </c>
      <c r="J5094" t="s">
        <v>15</v>
      </c>
      <c r="K5094" t="s">
        <v>307</v>
      </c>
      <c r="L5094" s="26">
        <v>758290</v>
      </c>
      <c r="M5094">
        <v>17</v>
      </c>
    </row>
    <row r="5095" spans="1:13" x14ac:dyDescent="0.25">
      <c r="A5095" t="s">
        <v>69</v>
      </c>
      <c r="B5095" s="25">
        <v>45328</v>
      </c>
      <c r="C5095" t="s">
        <v>257</v>
      </c>
      <c r="D5095" t="s">
        <v>32</v>
      </c>
      <c r="E5095" t="s">
        <v>27</v>
      </c>
      <c r="F5095" t="s">
        <v>258</v>
      </c>
      <c r="G5095" s="30">
        <v>9.3000000000000007</v>
      </c>
      <c r="H5095" t="s">
        <v>318</v>
      </c>
      <c r="J5095" t="s">
        <v>15</v>
      </c>
      <c r="K5095" t="s">
        <v>307</v>
      </c>
      <c r="L5095" s="26">
        <v>1925755</v>
      </c>
      <c r="M5095">
        <v>15</v>
      </c>
    </row>
    <row r="5096" spans="1:13" x14ac:dyDescent="0.25">
      <c r="A5096" t="s">
        <v>74</v>
      </c>
      <c r="B5096" s="25">
        <v>45275</v>
      </c>
      <c r="C5096" t="s">
        <v>257</v>
      </c>
      <c r="D5096" t="s">
        <v>32</v>
      </c>
      <c r="E5096" t="s">
        <v>27</v>
      </c>
      <c r="G5096" s="30">
        <v>9.3000000000000007</v>
      </c>
      <c r="H5096" t="s">
        <v>318</v>
      </c>
      <c r="J5096" t="s">
        <v>15</v>
      </c>
      <c r="K5096" t="s">
        <v>307</v>
      </c>
      <c r="L5096" s="26">
        <v>198950</v>
      </c>
      <c r="M5096">
        <v>12</v>
      </c>
    </row>
    <row r="5097" spans="1:13" x14ac:dyDescent="0.25">
      <c r="A5097" t="s">
        <v>83</v>
      </c>
      <c r="B5097" s="25">
        <v>45468</v>
      </c>
      <c r="C5097" t="s">
        <v>257</v>
      </c>
      <c r="D5097" t="s">
        <v>32</v>
      </c>
      <c r="E5097" t="s">
        <v>27</v>
      </c>
      <c r="F5097" t="s">
        <v>258</v>
      </c>
      <c r="G5097" s="30">
        <v>9.3000000000000007</v>
      </c>
      <c r="H5097" t="s">
        <v>318</v>
      </c>
      <c r="J5097" t="s">
        <v>15</v>
      </c>
      <c r="K5097" t="s">
        <v>307</v>
      </c>
      <c r="L5097" s="26">
        <v>1864620</v>
      </c>
      <c r="M5097">
        <v>12</v>
      </c>
    </row>
    <row r="5098" spans="1:13" x14ac:dyDescent="0.25">
      <c r="A5098" t="s">
        <v>77</v>
      </c>
      <c r="B5098" s="25">
        <v>45267</v>
      </c>
      <c r="C5098" t="s">
        <v>257</v>
      </c>
      <c r="D5098" t="s">
        <v>32</v>
      </c>
      <c r="E5098" t="s">
        <v>27</v>
      </c>
      <c r="G5098" s="30">
        <v>9.3000000000000007</v>
      </c>
      <c r="H5098" t="s">
        <v>318</v>
      </c>
      <c r="J5098" t="s">
        <v>15</v>
      </c>
      <c r="K5098" t="s">
        <v>307</v>
      </c>
      <c r="L5098" s="26">
        <v>105000</v>
      </c>
      <c r="M5098">
        <v>3</v>
      </c>
    </row>
    <row r="5099" spans="1:13" x14ac:dyDescent="0.25">
      <c r="A5099" t="s">
        <v>217</v>
      </c>
      <c r="B5099" s="25">
        <v>45595</v>
      </c>
      <c r="C5099" t="s">
        <v>257</v>
      </c>
      <c r="D5099" t="s">
        <v>32</v>
      </c>
      <c r="E5099" t="s">
        <v>27</v>
      </c>
      <c r="G5099" s="30">
        <v>9.3000000000000007</v>
      </c>
      <c r="H5099" t="s">
        <v>318</v>
      </c>
      <c r="J5099" t="s">
        <v>15</v>
      </c>
      <c r="K5099" t="s">
        <v>307</v>
      </c>
      <c r="L5099" s="26">
        <v>850</v>
      </c>
      <c r="M5099">
        <v>1</v>
      </c>
    </row>
    <row r="5100" spans="1:13" x14ac:dyDescent="0.25">
      <c r="A5100" t="s">
        <v>92</v>
      </c>
      <c r="B5100" s="25">
        <v>45198</v>
      </c>
      <c r="C5100" t="s">
        <v>257</v>
      </c>
      <c r="D5100" t="s">
        <v>32</v>
      </c>
      <c r="E5100" t="s">
        <v>27</v>
      </c>
      <c r="F5100" t="s">
        <v>258</v>
      </c>
      <c r="G5100" s="30">
        <v>9.3000000000000007</v>
      </c>
      <c r="H5100" t="s">
        <v>318</v>
      </c>
      <c r="J5100" t="s">
        <v>15</v>
      </c>
      <c r="K5100" t="s">
        <v>307</v>
      </c>
      <c r="L5100" s="26">
        <v>1516071.6</v>
      </c>
      <c r="M5100">
        <v>8</v>
      </c>
    </row>
    <row r="5101" spans="1:13" x14ac:dyDescent="0.25">
      <c r="A5101" t="s">
        <v>60</v>
      </c>
      <c r="B5101" s="25">
        <v>45380</v>
      </c>
      <c r="C5101" t="s">
        <v>257</v>
      </c>
      <c r="D5101" t="s">
        <v>32</v>
      </c>
      <c r="E5101" t="s">
        <v>27</v>
      </c>
      <c r="G5101" s="30">
        <v>9.3000000000000007</v>
      </c>
      <c r="H5101" t="s">
        <v>318</v>
      </c>
      <c r="J5101" t="s">
        <v>15</v>
      </c>
      <c r="K5101" t="s">
        <v>307</v>
      </c>
      <c r="L5101" s="26">
        <v>945000</v>
      </c>
      <c r="M5101">
        <v>68</v>
      </c>
    </row>
    <row r="5102" spans="1:13" x14ac:dyDescent="0.25">
      <c r="A5102" t="s">
        <v>54</v>
      </c>
      <c r="B5102" s="25">
        <v>45401</v>
      </c>
      <c r="C5102" t="s">
        <v>257</v>
      </c>
      <c r="D5102" t="s">
        <v>32</v>
      </c>
      <c r="E5102" t="s">
        <v>27</v>
      </c>
      <c r="F5102" t="s">
        <v>258</v>
      </c>
      <c r="G5102" s="30">
        <v>9.3000000000000007</v>
      </c>
      <c r="H5102" t="s">
        <v>318</v>
      </c>
      <c r="J5102" t="s">
        <v>15</v>
      </c>
      <c r="K5102" t="s">
        <v>307</v>
      </c>
      <c r="L5102" s="26">
        <v>25968450</v>
      </c>
      <c r="M5102">
        <v>60</v>
      </c>
    </row>
    <row r="5103" spans="1:13" x14ac:dyDescent="0.25">
      <c r="A5103" t="s">
        <v>164</v>
      </c>
      <c r="B5103" s="25">
        <v>45478</v>
      </c>
      <c r="C5103" t="s">
        <v>257</v>
      </c>
      <c r="D5103" t="s">
        <v>32</v>
      </c>
      <c r="E5103" t="s">
        <v>27</v>
      </c>
      <c r="G5103" s="30">
        <v>9.3000000000000007</v>
      </c>
      <c r="H5103" t="s">
        <v>318</v>
      </c>
      <c r="J5103" t="s">
        <v>15</v>
      </c>
      <c r="K5103" t="s">
        <v>307</v>
      </c>
      <c r="L5103" s="26">
        <v>171800</v>
      </c>
      <c r="M5103">
        <v>16</v>
      </c>
    </row>
    <row r="5104" spans="1:13" x14ac:dyDescent="0.25">
      <c r="A5104" t="s">
        <v>57</v>
      </c>
      <c r="B5104" s="25">
        <v>45394</v>
      </c>
      <c r="C5104" t="s">
        <v>257</v>
      </c>
      <c r="D5104" t="s">
        <v>32</v>
      </c>
      <c r="E5104" t="s">
        <v>27</v>
      </c>
      <c r="F5104" t="s">
        <v>258</v>
      </c>
      <c r="G5104" s="30">
        <v>9.3000000000000007</v>
      </c>
      <c r="H5104" t="s">
        <v>318</v>
      </c>
      <c r="J5104" t="s">
        <v>15</v>
      </c>
      <c r="K5104" t="s">
        <v>307</v>
      </c>
      <c r="L5104" s="26">
        <v>7698600</v>
      </c>
      <c r="M5104">
        <v>38</v>
      </c>
    </row>
    <row r="5105" spans="1:13" x14ac:dyDescent="0.25">
      <c r="A5105" t="s">
        <v>54</v>
      </c>
      <c r="B5105" s="25">
        <v>45212</v>
      </c>
      <c r="C5105" t="s">
        <v>257</v>
      </c>
      <c r="D5105" t="s">
        <v>32</v>
      </c>
      <c r="E5105" t="s">
        <v>27</v>
      </c>
      <c r="F5105" t="s">
        <v>258</v>
      </c>
      <c r="G5105" s="30">
        <v>9.3000000000000007</v>
      </c>
      <c r="H5105" t="s">
        <v>318</v>
      </c>
      <c r="J5105" t="s">
        <v>15</v>
      </c>
      <c r="K5105" t="s">
        <v>307</v>
      </c>
      <c r="L5105" s="26">
        <v>1013319</v>
      </c>
      <c r="M5105">
        <v>19</v>
      </c>
    </row>
    <row r="5106" spans="1:13" x14ac:dyDescent="0.25">
      <c r="A5106" t="s">
        <v>63</v>
      </c>
      <c r="B5106" s="25">
        <v>45344</v>
      </c>
      <c r="C5106" t="s">
        <v>257</v>
      </c>
      <c r="D5106" t="s">
        <v>32</v>
      </c>
      <c r="E5106" t="s">
        <v>27</v>
      </c>
      <c r="F5106" t="s">
        <v>258</v>
      </c>
      <c r="G5106" s="30">
        <v>9.3000000000000007</v>
      </c>
      <c r="H5106" t="s">
        <v>318</v>
      </c>
      <c r="J5106" t="s">
        <v>15</v>
      </c>
      <c r="K5106" t="s">
        <v>307</v>
      </c>
      <c r="L5106" s="26">
        <v>8783700</v>
      </c>
      <c r="M5106">
        <v>12</v>
      </c>
    </row>
    <row r="5107" spans="1:13" x14ac:dyDescent="0.25">
      <c r="A5107" t="s">
        <v>66</v>
      </c>
      <c r="B5107" s="25">
        <v>45335</v>
      </c>
      <c r="C5107" t="s">
        <v>257</v>
      </c>
      <c r="D5107" t="s">
        <v>32</v>
      </c>
      <c r="E5107" t="s">
        <v>27</v>
      </c>
      <c r="G5107" s="30">
        <v>9.3000000000000007</v>
      </c>
      <c r="H5107" t="s">
        <v>318</v>
      </c>
      <c r="J5107" t="s">
        <v>15</v>
      </c>
      <c r="K5107" t="s">
        <v>307</v>
      </c>
      <c r="L5107" s="26">
        <v>229500</v>
      </c>
      <c r="M5107">
        <v>22</v>
      </c>
    </row>
    <row r="5108" spans="1:13" x14ac:dyDescent="0.25">
      <c r="A5108" t="s">
        <v>80</v>
      </c>
      <c r="B5108" s="25">
        <v>45260</v>
      </c>
      <c r="C5108" t="s">
        <v>257</v>
      </c>
      <c r="D5108" t="s">
        <v>32</v>
      </c>
      <c r="E5108" t="s">
        <v>27</v>
      </c>
      <c r="F5108" t="s">
        <v>258</v>
      </c>
      <c r="G5108" s="30">
        <v>9.3000000000000007</v>
      </c>
      <c r="H5108" t="s">
        <v>318</v>
      </c>
      <c r="J5108" t="s">
        <v>15</v>
      </c>
      <c r="K5108" t="s">
        <v>307</v>
      </c>
      <c r="L5108" s="26">
        <v>868500</v>
      </c>
      <c r="M5108">
        <v>3</v>
      </c>
    </row>
    <row r="5109" spans="1:13" x14ac:dyDescent="0.25">
      <c r="A5109" t="s">
        <v>211</v>
      </c>
      <c r="B5109" s="25">
        <v>45582</v>
      </c>
      <c r="C5109" t="s">
        <v>257</v>
      </c>
      <c r="D5109" t="s">
        <v>32</v>
      </c>
      <c r="E5109" t="s">
        <v>27</v>
      </c>
      <c r="F5109" t="s">
        <v>258</v>
      </c>
      <c r="G5109" s="30">
        <v>9.3000000000000007</v>
      </c>
      <c r="H5109" t="s">
        <v>318</v>
      </c>
      <c r="J5109" t="s">
        <v>15</v>
      </c>
      <c r="K5109" t="s">
        <v>307</v>
      </c>
      <c r="L5109" s="26">
        <v>11827200</v>
      </c>
      <c r="M5109">
        <v>16</v>
      </c>
    </row>
    <row r="5110" spans="1:13" x14ac:dyDescent="0.25">
      <c r="A5110" t="s">
        <v>104</v>
      </c>
      <c r="B5110" s="25">
        <v>45041</v>
      </c>
      <c r="C5110" t="s">
        <v>257</v>
      </c>
      <c r="D5110" t="s">
        <v>32</v>
      </c>
      <c r="E5110" t="s">
        <v>27</v>
      </c>
      <c r="F5110" t="s">
        <v>258</v>
      </c>
      <c r="G5110" s="30">
        <v>9.3000000000000007</v>
      </c>
      <c r="H5110" t="s">
        <v>318</v>
      </c>
      <c r="J5110" t="s">
        <v>15</v>
      </c>
      <c r="K5110" t="s">
        <v>307</v>
      </c>
      <c r="L5110" s="26">
        <v>100128</v>
      </c>
      <c r="M5110">
        <v>1</v>
      </c>
    </row>
    <row r="5111" spans="1:13" x14ac:dyDescent="0.25">
      <c r="A5111" t="s">
        <v>164</v>
      </c>
      <c r="B5111" s="25">
        <v>45478</v>
      </c>
      <c r="C5111" t="s">
        <v>257</v>
      </c>
      <c r="D5111" t="s">
        <v>32</v>
      </c>
      <c r="E5111" t="s">
        <v>27</v>
      </c>
      <c r="F5111" t="s">
        <v>258</v>
      </c>
      <c r="G5111" s="30">
        <v>9.4</v>
      </c>
      <c r="H5111" t="s">
        <v>318</v>
      </c>
      <c r="I5111">
        <v>9.4</v>
      </c>
      <c r="J5111" t="s">
        <v>228</v>
      </c>
      <c r="K5111" t="s">
        <v>314</v>
      </c>
      <c r="L5111" s="26">
        <v>1041800</v>
      </c>
      <c r="M5111">
        <v>1</v>
      </c>
    </row>
    <row r="5112" spans="1:13" x14ac:dyDescent="0.25">
      <c r="A5112" t="s">
        <v>172</v>
      </c>
      <c r="B5112" s="25">
        <v>45485</v>
      </c>
      <c r="C5112" t="s">
        <v>257</v>
      </c>
      <c r="D5112" t="s">
        <v>32</v>
      </c>
      <c r="E5112" t="s">
        <v>27</v>
      </c>
      <c r="F5112" t="s">
        <v>258</v>
      </c>
      <c r="G5112" s="30">
        <v>9.4</v>
      </c>
      <c r="H5112" t="s">
        <v>318</v>
      </c>
      <c r="I5112">
        <v>9.4</v>
      </c>
      <c r="J5112" t="s">
        <v>228</v>
      </c>
      <c r="K5112" t="s">
        <v>314</v>
      </c>
      <c r="L5112" s="26">
        <v>2071600</v>
      </c>
      <c r="M5112">
        <v>1</v>
      </c>
    </row>
    <row r="5113" spans="1:13" x14ac:dyDescent="0.25">
      <c r="A5113" t="s">
        <v>217</v>
      </c>
      <c r="B5113" s="25">
        <v>45595</v>
      </c>
      <c r="C5113" t="s">
        <v>257</v>
      </c>
      <c r="D5113" t="s">
        <v>32</v>
      </c>
      <c r="E5113" t="s">
        <v>27</v>
      </c>
      <c r="F5113" t="s">
        <v>258</v>
      </c>
      <c r="G5113" s="30">
        <v>9.4</v>
      </c>
      <c r="H5113" t="s">
        <v>318</v>
      </c>
      <c r="J5113" t="s">
        <v>15</v>
      </c>
      <c r="K5113" t="s">
        <v>307</v>
      </c>
      <c r="L5113" s="26">
        <v>510000</v>
      </c>
      <c r="M5113">
        <v>1</v>
      </c>
    </row>
    <row r="5114" spans="1:13" x14ac:dyDescent="0.25">
      <c r="A5114" t="s">
        <v>69</v>
      </c>
      <c r="B5114" s="25">
        <v>45328</v>
      </c>
      <c r="C5114" t="s">
        <v>257</v>
      </c>
      <c r="D5114" t="s">
        <v>32</v>
      </c>
      <c r="E5114" t="s">
        <v>27</v>
      </c>
      <c r="F5114" t="s">
        <v>258</v>
      </c>
      <c r="G5114" s="30">
        <v>9.4</v>
      </c>
      <c r="H5114" t="s">
        <v>318</v>
      </c>
      <c r="J5114" t="s">
        <v>15</v>
      </c>
      <c r="K5114" t="s">
        <v>307</v>
      </c>
      <c r="L5114" s="26">
        <v>3353045</v>
      </c>
      <c r="M5114">
        <v>11</v>
      </c>
    </row>
    <row r="5115" spans="1:13" x14ac:dyDescent="0.25">
      <c r="A5115" t="s">
        <v>205</v>
      </c>
      <c r="B5115" s="25">
        <v>45566</v>
      </c>
      <c r="C5115" t="s">
        <v>257</v>
      </c>
      <c r="D5115" t="s">
        <v>32</v>
      </c>
      <c r="E5115" t="s">
        <v>27</v>
      </c>
      <c r="G5115" s="30">
        <v>9.4</v>
      </c>
      <c r="H5115" t="s">
        <v>318</v>
      </c>
      <c r="J5115" t="s">
        <v>15</v>
      </c>
      <c r="K5115" t="s">
        <v>307</v>
      </c>
      <c r="L5115" s="26">
        <v>4465</v>
      </c>
      <c r="M5115">
        <v>3</v>
      </c>
    </row>
    <row r="5116" spans="1:13" x14ac:dyDescent="0.25">
      <c r="A5116" t="s">
        <v>63</v>
      </c>
      <c r="B5116" s="25">
        <v>45344</v>
      </c>
      <c r="C5116" t="s">
        <v>257</v>
      </c>
      <c r="D5116" t="s">
        <v>32</v>
      </c>
      <c r="E5116" t="s">
        <v>27</v>
      </c>
      <c r="G5116" s="30">
        <v>9.4</v>
      </c>
      <c r="H5116" t="s">
        <v>318</v>
      </c>
      <c r="J5116" t="s">
        <v>15</v>
      </c>
      <c r="K5116" t="s">
        <v>307</v>
      </c>
      <c r="L5116" s="26">
        <v>15200</v>
      </c>
      <c r="M5116">
        <v>1</v>
      </c>
    </row>
    <row r="5117" spans="1:13" x14ac:dyDescent="0.25">
      <c r="A5117" t="s">
        <v>101</v>
      </c>
      <c r="B5117" s="25">
        <v>45079</v>
      </c>
      <c r="C5117" t="s">
        <v>257</v>
      </c>
      <c r="D5117" t="s">
        <v>32</v>
      </c>
      <c r="E5117" t="s">
        <v>27</v>
      </c>
      <c r="G5117" s="30">
        <v>9.4</v>
      </c>
      <c r="H5117" t="s">
        <v>318</v>
      </c>
      <c r="J5117" t="s">
        <v>15</v>
      </c>
      <c r="K5117" t="s">
        <v>307</v>
      </c>
      <c r="L5117" s="26">
        <v>9841.5</v>
      </c>
      <c r="M5117">
        <v>1</v>
      </c>
    </row>
    <row r="5118" spans="1:13" x14ac:dyDescent="0.25">
      <c r="A5118" t="s">
        <v>92</v>
      </c>
      <c r="B5118" s="25">
        <v>45198</v>
      </c>
      <c r="C5118" t="s">
        <v>257</v>
      </c>
      <c r="D5118" t="s">
        <v>32</v>
      </c>
      <c r="E5118" t="s">
        <v>27</v>
      </c>
      <c r="G5118" s="30">
        <v>9.4</v>
      </c>
      <c r="H5118" t="s">
        <v>318</v>
      </c>
      <c r="J5118" t="s">
        <v>15</v>
      </c>
      <c r="K5118" t="s">
        <v>307</v>
      </c>
      <c r="L5118" s="26">
        <v>450187.2</v>
      </c>
      <c r="M5118">
        <v>5</v>
      </c>
    </row>
    <row r="5119" spans="1:13" x14ac:dyDescent="0.25">
      <c r="A5119" t="s">
        <v>60</v>
      </c>
      <c r="B5119" s="25">
        <v>45380</v>
      </c>
      <c r="C5119" t="s">
        <v>257</v>
      </c>
      <c r="D5119" t="s">
        <v>32</v>
      </c>
      <c r="E5119" t="s">
        <v>27</v>
      </c>
      <c r="G5119" s="30">
        <v>9.4</v>
      </c>
      <c r="H5119" t="s">
        <v>318</v>
      </c>
      <c r="J5119" t="s">
        <v>15</v>
      </c>
      <c r="K5119" t="s">
        <v>307</v>
      </c>
      <c r="L5119" s="26">
        <v>195125</v>
      </c>
      <c r="M5119">
        <v>24</v>
      </c>
    </row>
    <row r="5120" spans="1:13" x14ac:dyDescent="0.25">
      <c r="A5120" t="s">
        <v>86</v>
      </c>
      <c r="B5120" s="25">
        <v>45251</v>
      </c>
      <c r="C5120" t="s">
        <v>257</v>
      </c>
      <c r="D5120" t="s">
        <v>32</v>
      </c>
      <c r="E5120" t="s">
        <v>27</v>
      </c>
      <c r="F5120" t="s">
        <v>258</v>
      </c>
      <c r="G5120" s="30">
        <v>9.4</v>
      </c>
      <c r="H5120" t="s">
        <v>318</v>
      </c>
      <c r="J5120" t="s">
        <v>15</v>
      </c>
      <c r="K5120" t="s">
        <v>307</v>
      </c>
      <c r="L5120" s="26">
        <v>625000</v>
      </c>
      <c r="M5120">
        <v>1</v>
      </c>
    </row>
    <row r="5121" spans="1:13" x14ac:dyDescent="0.25">
      <c r="A5121" t="s">
        <v>60</v>
      </c>
      <c r="B5121" s="25">
        <v>45380</v>
      </c>
      <c r="C5121" t="s">
        <v>257</v>
      </c>
      <c r="D5121" t="s">
        <v>32</v>
      </c>
      <c r="E5121" t="s">
        <v>27</v>
      </c>
      <c r="F5121" t="s">
        <v>258</v>
      </c>
      <c r="G5121" s="30">
        <v>9.4</v>
      </c>
      <c r="H5121" t="s">
        <v>318</v>
      </c>
      <c r="J5121" t="s">
        <v>15</v>
      </c>
      <c r="K5121" t="s">
        <v>307</v>
      </c>
      <c r="L5121" s="26">
        <v>13661375</v>
      </c>
      <c r="M5121">
        <v>50</v>
      </c>
    </row>
    <row r="5122" spans="1:13" x14ac:dyDescent="0.25">
      <c r="A5122" t="s">
        <v>54</v>
      </c>
      <c r="B5122" s="25">
        <v>45401</v>
      </c>
      <c r="C5122" t="s">
        <v>257</v>
      </c>
      <c r="D5122" t="s">
        <v>32</v>
      </c>
      <c r="E5122" t="s">
        <v>27</v>
      </c>
      <c r="G5122" s="30">
        <v>9.4</v>
      </c>
      <c r="H5122" t="s">
        <v>318</v>
      </c>
      <c r="J5122" t="s">
        <v>15</v>
      </c>
      <c r="K5122" t="s">
        <v>307</v>
      </c>
      <c r="L5122" s="26">
        <v>119880</v>
      </c>
      <c r="M5122">
        <v>21</v>
      </c>
    </row>
    <row r="5123" spans="1:13" x14ac:dyDescent="0.25">
      <c r="A5123" t="s">
        <v>54</v>
      </c>
      <c r="B5123" s="25">
        <v>45401</v>
      </c>
      <c r="C5123" t="s">
        <v>257</v>
      </c>
      <c r="D5123" t="s">
        <v>32</v>
      </c>
      <c r="E5123" t="s">
        <v>27</v>
      </c>
      <c r="F5123" t="s">
        <v>258</v>
      </c>
      <c r="G5123" s="30">
        <v>9.4</v>
      </c>
      <c r="H5123" t="s">
        <v>318</v>
      </c>
      <c r="J5123" t="s">
        <v>15</v>
      </c>
      <c r="K5123" t="s">
        <v>307</v>
      </c>
      <c r="L5123" s="26">
        <v>34239615</v>
      </c>
      <c r="M5123">
        <v>38</v>
      </c>
    </row>
    <row r="5124" spans="1:13" x14ac:dyDescent="0.25">
      <c r="A5124" t="s">
        <v>89</v>
      </c>
      <c r="B5124" s="25">
        <v>45232</v>
      </c>
      <c r="C5124" t="s">
        <v>257</v>
      </c>
      <c r="D5124" t="s">
        <v>32</v>
      </c>
      <c r="E5124" t="s">
        <v>27</v>
      </c>
      <c r="G5124" s="30">
        <v>9.4</v>
      </c>
      <c r="H5124" t="s">
        <v>318</v>
      </c>
      <c r="J5124" t="s">
        <v>15</v>
      </c>
      <c r="K5124" t="s">
        <v>307</v>
      </c>
      <c r="L5124" s="26">
        <v>309825</v>
      </c>
      <c r="M5124">
        <v>9</v>
      </c>
    </row>
    <row r="5125" spans="1:13" x14ac:dyDescent="0.25">
      <c r="A5125" t="s">
        <v>77</v>
      </c>
      <c r="B5125" s="25">
        <v>45267</v>
      </c>
      <c r="C5125" t="s">
        <v>257</v>
      </c>
      <c r="D5125" t="s">
        <v>32</v>
      </c>
      <c r="E5125" t="s">
        <v>27</v>
      </c>
      <c r="F5125" t="s">
        <v>258</v>
      </c>
      <c r="G5125" s="30">
        <v>9.4</v>
      </c>
      <c r="H5125" t="s">
        <v>318</v>
      </c>
      <c r="J5125" t="s">
        <v>15</v>
      </c>
      <c r="K5125" t="s">
        <v>307</v>
      </c>
      <c r="L5125" s="26">
        <v>22400</v>
      </c>
      <c r="M5125">
        <v>2</v>
      </c>
    </row>
    <row r="5126" spans="1:13" x14ac:dyDescent="0.25">
      <c r="A5126" t="s">
        <v>66</v>
      </c>
      <c r="B5126" s="25">
        <v>45335</v>
      </c>
      <c r="C5126" t="s">
        <v>257</v>
      </c>
      <c r="D5126" t="s">
        <v>32</v>
      </c>
      <c r="E5126" t="s">
        <v>27</v>
      </c>
      <c r="F5126" t="s">
        <v>258</v>
      </c>
      <c r="G5126" s="30">
        <v>9.4</v>
      </c>
      <c r="H5126" t="s">
        <v>318</v>
      </c>
      <c r="J5126" t="s">
        <v>15</v>
      </c>
      <c r="K5126" t="s">
        <v>307</v>
      </c>
      <c r="L5126" s="26">
        <v>9036000</v>
      </c>
      <c r="M5126">
        <v>47</v>
      </c>
    </row>
    <row r="5127" spans="1:13" x14ac:dyDescent="0.25">
      <c r="A5127" t="s">
        <v>104</v>
      </c>
      <c r="B5127" s="25">
        <v>45041</v>
      </c>
      <c r="C5127" t="s">
        <v>257</v>
      </c>
      <c r="D5127" t="s">
        <v>32</v>
      </c>
      <c r="E5127" t="s">
        <v>27</v>
      </c>
      <c r="F5127" t="s">
        <v>258</v>
      </c>
      <c r="G5127" s="30">
        <v>9.4</v>
      </c>
      <c r="H5127" t="s">
        <v>318</v>
      </c>
      <c r="J5127" t="s">
        <v>15</v>
      </c>
      <c r="K5127" t="s">
        <v>307</v>
      </c>
      <c r="L5127" s="26">
        <v>8940</v>
      </c>
      <c r="M5127">
        <v>1</v>
      </c>
    </row>
    <row r="5128" spans="1:13" x14ac:dyDescent="0.25">
      <c r="A5128" t="s">
        <v>54</v>
      </c>
      <c r="B5128" s="25">
        <v>45212</v>
      </c>
      <c r="C5128" t="s">
        <v>257</v>
      </c>
      <c r="D5128" t="s">
        <v>32</v>
      </c>
      <c r="E5128" t="s">
        <v>27</v>
      </c>
      <c r="G5128" s="30">
        <v>9.4</v>
      </c>
      <c r="H5128" t="s">
        <v>318</v>
      </c>
      <c r="J5128" t="s">
        <v>15</v>
      </c>
      <c r="K5128" t="s">
        <v>307</v>
      </c>
      <c r="L5128" s="26">
        <v>120213</v>
      </c>
      <c r="M5128">
        <v>24</v>
      </c>
    </row>
    <row r="5129" spans="1:13" x14ac:dyDescent="0.25">
      <c r="A5129" t="s">
        <v>172</v>
      </c>
      <c r="B5129" s="25">
        <v>45485</v>
      </c>
      <c r="C5129" t="s">
        <v>257</v>
      </c>
      <c r="D5129" t="s">
        <v>32</v>
      </c>
      <c r="E5129" t="s">
        <v>27</v>
      </c>
      <c r="G5129" s="30">
        <v>9.4</v>
      </c>
      <c r="H5129" t="s">
        <v>318</v>
      </c>
      <c r="J5129" t="s">
        <v>15</v>
      </c>
      <c r="K5129" t="s">
        <v>307</v>
      </c>
      <c r="L5129" s="26">
        <v>97600</v>
      </c>
      <c r="M5129">
        <v>8</v>
      </c>
    </row>
    <row r="5130" spans="1:13" x14ac:dyDescent="0.25">
      <c r="A5130" t="s">
        <v>74</v>
      </c>
      <c r="B5130" s="25">
        <v>45275</v>
      </c>
      <c r="C5130" t="s">
        <v>257</v>
      </c>
      <c r="D5130" t="s">
        <v>32</v>
      </c>
      <c r="E5130" t="s">
        <v>27</v>
      </c>
      <c r="F5130" t="s">
        <v>258</v>
      </c>
      <c r="G5130" s="30">
        <v>9.4</v>
      </c>
      <c r="H5130" t="s">
        <v>318</v>
      </c>
      <c r="J5130" t="s">
        <v>15</v>
      </c>
      <c r="K5130" t="s">
        <v>307</v>
      </c>
      <c r="L5130" s="26">
        <v>4830000</v>
      </c>
      <c r="M5130">
        <v>23</v>
      </c>
    </row>
    <row r="5131" spans="1:13" x14ac:dyDescent="0.25">
      <c r="A5131" t="s">
        <v>209</v>
      </c>
      <c r="B5131" s="25">
        <v>45572</v>
      </c>
      <c r="C5131" t="s">
        <v>257</v>
      </c>
      <c r="D5131" t="s">
        <v>32</v>
      </c>
      <c r="E5131" t="s">
        <v>27</v>
      </c>
      <c r="F5131" t="s">
        <v>258</v>
      </c>
      <c r="G5131" s="30">
        <v>9.4</v>
      </c>
      <c r="H5131" t="s">
        <v>318</v>
      </c>
      <c r="J5131" t="s">
        <v>15</v>
      </c>
      <c r="K5131" t="s">
        <v>307</v>
      </c>
      <c r="L5131" s="26">
        <v>200000</v>
      </c>
      <c r="M5131">
        <v>2</v>
      </c>
    </row>
    <row r="5132" spans="1:13" x14ac:dyDescent="0.25">
      <c r="A5132" t="s">
        <v>72</v>
      </c>
      <c r="B5132" s="25">
        <v>45288</v>
      </c>
      <c r="C5132" t="s">
        <v>257</v>
      </c>
      <c r="D5132" t="s">
        <v>32</v>
      </c>
      <c r="E5132" t="s">
        <v>27</v>
      </c>
      <c r="F5132" t="s">
        <v>258</v>
      </c>
      <c r="G5132" s="30">
        <v>9.4</v>
      </c>
      <c r="H5132" t="s">
        <v>318</v>
      </c>
      <c r="J5132" t="s">
        <v>15</v>
      </c>
      <c r="K5132" t="s">
        <v>307</v>
      </c>
      <c r="L5132" s="26">
        <v>1000</v>
      </c>
      <c r="M5132">
        <v>1</v>
      </c>
    </row>
    <row r="5133" spans="1:13" x14ac:dyDescent="0.25">
      <c r="A5133" t="s">
        <v>74</v>
      </c>
      <c r="B5133" s="25">
        <v>45275</v>
      </c>
      <c r="C5133" t="s">
        <v>257</v>
      </c>
      <c r="D5133" t="s">
        <v>32</v>
      </c>
      <c r="E5133" t="s">
        <v>27</v>
      </c>
      <c r="G5133" s="30">
        <v>9.4</v>
      </c>
      <c r="H5133" t="s">
        <v>318</v>
      </c>
      <c r="J5133" t="s">
        <v>15</v>
      </c>
      <c r="K5133" t="s">
        <v>307</v>
      </c>
      <c r="L5133" s="26">
        <v>186300</v>
      </c>
      <c r="M5133">
        <v>10</v>
      </c>
    </row>
    <row r="5134" spans="1:13" x14ac:dyDescent="0.25">
      <c r="A5134" t="s">
        <v>83</v>
      </c>
      <c r="B5134" s="25">
        <v>45468</v>
      </c>
      <c r="C5134" t="s">
        <v>257</v>
      </c>
      <c r="D5134" t="s">
        <v>32</v>
      </c>
      <c r="E5134" t="s">
        <v>27</v>
      </c>
      <c r="G5134" s="30">
        <v>9.4</v>
      </c>
      <c r="H5134" t="s">
        <v>318</v>
      </c>
      <c r="J5134" t="s">
        <v>15</v>
      </c>
      <c r="K5134" t="s">
        <v>307</v>
      </c>
      <c r="L5134" s="26">
        <v>92340</v>
      </c>
      <c r="M5134">
        <v>8</v>
      </c>
    </row>
    <row r="5135" spans="1:13" x14ac:dyDescent="0.25">
      <c r="A5135" t="s">
        <v>80</v>
      </c>
      <c r="B5135" s="25">
        <v>45260</v>
      </c>
      <c r="C5135" t="s">
        <v>257</v>
      </c>
      <c r="D5135" t="s">
        <v>32</v>
      </c>
      <c r="E5135" t="s">
        <v>27</v>
      </c>
      <c r="G5135" s="30">
        <v>9.4</v>
      </c>
      <c r="H5135" t="s">
        <v>318</v>
      </c>
      <c r="J5135" t="s">
        <v>15</v>
      </c>
      <c r="K5135" t="s">
        <v>307</v>
      </c>
      <c r="L5135" s="26">
        <v>38700</v>
      </c>
      <c r="M5135">
        <v>2</v>
      </c>
    </row>
    <row r="5136" spans="1:13" x14ac:dyDescent="0.25">
      <c r="A5136" t="s">
        <v>83</v>
      </c>
      <c r="B5136" s="25">
        <v>45468</v>
      </c>
      <c r="C5136" t="s">
        <v>257</v>
      </c>
      <c r="D5136" t="s">
        <v>32</v>
      </c>
      <c r="E5136" t="s">
        <v>27</v>
      </c>
      <c r="F5136" t="s">
        <v>258</v>
      </c>
      <c r="G5136" s="30">
        <v>9.4</v>
      </c>
      <c r="H5136" t="s">
        <v>318</v>
      </c>
      <c r="J5136" t="s">
        <v>15</v>
      </c>
      <c r="K5136" t="s">
        <v>307</v>
      </c>
      <c r="L5136" s="26">
        <v>9864180</v>
      </c>
      <c r="M5136">
        <v>28</v>
      </c>
    </row>
    <row r="5137" spans="1:13" x14ac:dyDescent="0.25">
      <c r="A5137" t="s">
        <v>69</v>
      </c>
      <c r="B5137" s="25">
        <v>45328</v>
      </c>
      <c r="C5137" t="s">
        <v>257</v>
      </c>
      <c r="D5137" t="s">
        <v>32</v>
      </c>
      <c r="E5137" t="s">
        <v>27</v>
      </c>
      <c r="G5137" s="30">
        <v>9.4</v>
      </c>
      <c r="H5137" t="s">
        <v>318</v>
      </c>
      <c r="J5137" t="s">
        <v>15</v>
      </c>
      <c r="K5137" t="s">
        <v>307</v>
      </c>
      <c r="L5137" s="26">
        <v>109180</v>
      </c>
      <c r="M5137">
        <v>6</v>
      </c>
    </row>
    <row r="5138" spans="1:13" x14ac:dyDescent="0.25">
      <c r="A5138" t="s">
        <v>72</v>
      </c>
      <c r="B5138" s="25">
        <v>45288</v>
      </c>
      <c r="C5138" t="s">
        <v>257</v>
      </c>
      <c r="D5138" t="s">
        <v>32</v>
      </c>
      <c r="E5138" t="s">
        <v>27</v>
      </c>
      <c r="G5138" s="30">
        <v>9.4</v>
      </c>
      <c r="H5138" t="s">
        <v>318</v>
      </c>
      <c r="J5138" t="s">
        <v>15</v>
      </c>
      <c r="K5138" t="s">
        <v>307</v>
      </c>
      <c r="L5138" s="26">
        <v>27500</v>
      </c>
      <c r="M5138">
        <v>1</v>
      </c>
    </row>
    <row r="5139" spans="1:13" x14ac:dyDescent="0.25">
      <c r="A5139" t="s">
        <v>30</v>
      </c>
      <c r="B5139" s="25">
        <v>45447</v>
      </c>
      <c r="C5139" t="s">
        <v>257</v>
      </c>
      <c r="D5139" t="s">
        <v>32</v>
      </c>
      <c r="E5139" t="s">
        <v>27</v>
      </c>
      <c r="G5139" s="30">
        <v>9.4</v>
      </c>
      <c r="H5139" t="s">
        <v>318</v>
      </c>
      <c r="J5139" t="s">
        <v>15</v>
      </c>
      <c r="K5139" t="s">
        <v>307</v>
      </c>
      <c r="L5139" s="26">
        <v>42000</v>
      </c>
      <c r="M5139">
        <v>8</v>
      </c>
    </row>
    <row r="5140" spans="1:13" x14ac:dyDescent="0.25">
      <c r="A5140" t="s">
        <v>66</v>
      </c>
      <c r="B5140" s="25">
        <v>45335</v>
      </c>
      <c r="C5140" t="s">
        <v>257</v>
      </c>
      <c r="D5140" t="s">
        <v>32</v>
      </c>
      <c r="E5140" t="s">
        <v>27</v>
      </c>
      <c r="G5140" s="30">
        <v>9.4</v>
      </c>
      <c r="H5140" t="s">
        <v>318</v>
      </c>
      <c r="J5140" t="s">
        <v>15</v>
      </c>
      <c r="K5140" t="s">
        <v>307</v>
      </c>
      <c r="L5140" s="26">
        <v>153000</v>
      </c>
      <c r="M5140">
        <v>14</v>
      </c>
    </row>
    <row r="5141" spans="1:13" x14ac:dyDescent="0.25">
      <c r="A5141" t="s">
        <v>63</v>
      </c>
      <c r="B5141" s="25">
        <v>45344</v>
      </c>
      <c r="C5141" t="s">
        <v>257</v>
      </c>
      <c r="D5141" t="s">
        <v>32</v>
      </c>
      <c r="E5141" t="s">
        <v>27</v>
      </c>
      <c r="F5141" t="s">
        <v>258</v>
      </c>
      <c r="G5141" s="30">
        <v>9.4</v>
      </c>
      <c r="H5141" t="s">
        <v>318</v>
      </c>
      <c r="J5141" t="s">
        <v>15</v>
      </c>
      <c r="K5141" t="s">
        <v>307</v>
      </c>
      <c r="L5141" s="26">
        <v>982300</v>
      </c>
      <c r="M5141">
        <v>6</v>
      </c>
    </row>
    <row r="5142" spans="1:13" x14ac:dyDescent="0.25">
      <c r="A5142" t="s">
        <v>57</v>
      </c>
      <c r="B5142" s="25">
        <v>45394</v>
      </c>
      <c r="C5142" t="s">
        <v>257</v>
      </c>
      <c r="D5142" t="s">
        <v>32</v>
      </c>
      <c r="E5142" t="s">
        <v>27</v>
      </c>
      <c r="G5142" s="30">
        <v>9.4</v>
      </c>
      <c r="H5142" t="s">
        <v>318</v>
      </c>
      <c r="J5142" t="s">
        <v>15</v>
      </c>
      <c r="K5142" t="s">
        <v>307</v>
      </c>
      <c r="L5142" s="26">
        <v>63450</v>
      </c>
      <c r="M5142">
        <v>11</v>
      </c>
    </row>
    <row r="5143" spans="1:13" x14ac:dyDescent="0.25">
      <c r="A5143" t="s">
        <v>50</v>
      </c>
      <c r="B5143" s="25">
        <v>45408</v>
      </c>
      <c r="C5143" t="s">
        <v>257</v>
      </c>
      <c r="D5143" t="s">
        <v>32</v>
      </c>
      <c r="E5143" t="s">
        <v>27</v>
      </c>
      <c r="F5143" t="s">
        <v>258</v>
      </c>
      <c r="G5143" s="30">
        <v>9.4</v>
      </c>
      <c r="H5143" t="s">
        <v>318</v>
      </c>
      <c r="J5143" t="s">
        <v>15</v>
      </c>
      <c r="K5143" t="s">
        <v>307</v>
      </c>
      <c r="L5143" s="26">
        <v>33480000</v>
      </c>
      <c r="M5143">
        <v>155</v>
      </c>
    </row>
    <row r="5144" spans="1:13" x14ac:dyDescent="0.25">
      <c r="A5144" t="s">
        <v>205</v>
      </c>
      <c r="B5144" s="25">
        <v>45566</v>
      </c>
      <c r="C5144" t="s">
        <v>257</v>
      </c>
      <c r="D5144" t="s">
        <v>32</v>
      </c>
      <c r="E5144" t="s">
        <v>27</v>
      </c>
      <c r="F5144" t="s">
        <v>258</v>
      </c>
      <c r="G5144" s="30">
        <v>9.4</v>
      </c>
      <c r="H5144" t="s">
        <v>318</v>
      </c>
      <c r="J5144" t="s">
        <v>15</v>
      </c>
      <c r="K5144" t="s">
        <v>307</v>
      </c>
      <c r="L5144" s="26">
        <v>834860</v>
      </c>
      <c r="M5144">
        <v>23</v>
      </c>
    </row>
    <row r="5145" spans="1:13" x14ac:dyDescent="0.25">
      <c r="A5145" t="s">
        <v>104</v>
      </c>
      <c r="B5145" s="25">
        <v>45041</v>
      </c>
      <c r="C5145" t="s">
        <v>257</v>
      </c>
      <c r="D5145" t="s">
        <v>32</v>
      </c>
      <c r="E5145" t="s">
        <v>27</v>
      </c>
      <c r="G5145" s="30">
        <v>9.4</v>
      </c>
      <c r="H5145" t="s">
        <v>318</v>
      </c>
      <c r="J5145" t="s">
        <v>15</v>
      </c>
      <c r="K5145" t="s">
        <v>307</v>
      </c>
      <c r="L5145" s="26">
        <v>3576</v>
      </c>
      <c r="M5145">
        <v>1</v>
      </c>
    </row>
    <row r="5146" spans="1:13" x14ac:dyDescent="0.25">
      <c r="A5146" t="s">
        <v>92</v>
      </c>
      <c r="B5146" s="25">
        <v>45198</v>
      </c>
      <c r="C5146" t="s">
        <v>257</v>
      </c>
      <c r="D5146" t="s">
        <v>32</v>
      </c>
      <c r="E5146" t="s">
        <v>27</v>
      </c>
      <c r="F5146" t="s">
        <v>258</v>
      </c>
      <c r="G5146" s="30">
        <v>9.4</v>
      </c>
      <c r="H5146" t="s">
        <v>318</v>
      </c>
      <c r="J5146" t="s">
        <v>15</v>
      </c>
      <c r="K5146" t="s">
        <v>307</v>
      </c>
      <c r="L5146" s="26">
        <v>38087161.200000003</v>
      </c>
      <c r="M5146">
        <v>12</v>
      </c>
    </row>
    <row r="5147" spans="1:13" x14ac:dyDescent="0.25">
      <c r="A5147" t="s">
        <v>211</v>
      </c>
      <c r="B5147" s="25">
        <v>45582</v>
      </c>
      <c r="C5147" t="s">
        <v>257</v>
      </c>
      <c r="D5147" t="s">
        <v>32</v>
      </c>
      <c r="E5147" t="s">
        <v>27</v>
      </c>
      <c r="G5147" s="30">
        <v>9.4</v>
      </c>
      <c r="H5147" t="s">
        <v>318</v>
      </c>
      <c r="J5147" t="s">
        <v>15</v>
      </c>
      <c r="K5147" t="s">
        <v>307</v>
      </c>
      <c r="L5147" s="26">
        <v>106400</v>
      </c>
      <c r="M5147">
        <v>11</v>
      </c>
    </row>
    <row r="5148" spans="1:13" x14ac:dyDescent="0.25">
      <c r="A5148" t="s">
        <v>164</v>
      </c>
      <c r="B5148" s="25">
        <v>45478</v>
      </c>
      <c r="C5148" t="s">
        <v>257</v>
      </c>
      <c r="D5148" t="s">
        <v>32</v>
      </c>
      <c r="E5148" t="s">
        <v>27</v>
      </c>
      <c r="G5148" s="30">
        <v>9.4</v>
      </c>
      <c r="H5148" t="s">
        <v>318</v>
      </c>
      <c r="J5148" t="s">
        <v>15</v>
      </c>
      <c r="K5148" t="s">
        <v>307</v>
      </c>
      <c r="L5148" s="26">
        <v>455000</v>
      </c>
      <c r="M5148">
        <v>29</v>
      </c>
    </row>
    <row r="5149" spans="1:13" x14ac:dyDescent="0.25">
      <c r="A5149" t="s">
        <v>86</v>
      </c>
      <c r="B5149" s="25">
        <v>45251</v>
      </c>
      <c r="C5149" t="s">
        <v>257</v>
      </c>
      <c r="D5149" t="s">
        <v>32</v>
      </c>
      <c r="E5149" t="s">
        <v>27</v>
      </c>
      <c r="G5149" s="30">
        <v>9.4</v>
      </c>
      <c r="H5149" t="s">
        <v>318</v>
      </c>
      <c r="J5149" t="s">
        <v>15</v>
      </c>
      <c r="K5149" t="s">
        <v>307</v>
      </c>
      <c r="L5149" s="26">
        <v>89500</v>
      </c>
      <c r="M5149">
        <v>3</v>
      </c>
    </row>
    <row r="5150" spans="1:13" x14ac:dyDescent="0.25">
      <c r="A5150" t="s">
        <v>50</v>
      </c>
      <c r="B5150" s="25">
        <v>45408</v>
      </c>
      <c r="C5150" t="s">
        <v>257</v>
      </c>
      <c r="D5150" t="s">
        <v>32</v>
      </c>
      <c r="E5150" t="s">
        <v>27</v>
      </c>
      <c r="G5150" s="30">
        <v>9.4</v>
      </c>
      <c r="H5150" t="s">
        <v>318</v>
      </c>
      <c r="J5150" t="s">
        <v>15</v>
      </c>
      <c r="K5150" t="s">
        <v>307</v>
      </c>
      <c r="L5150" s="26">
        <v>447500</v>
      </c>
      <c r="M5150">
        <v>72</v>
      </c>
    </row>
    <row r="5151" spans="1:13" x14ac:dyDescent="0.25">
      <c r="A5151" t="s">
        <v>89</v>
      </c>
      <c r="B5151" s="25">
        <v>45232</v>
      </c>
      <c r="C5151" t="s">
        <v>257</v>
      </c>
      <c r="D5151" t="s">
        <v>32</v>
      </c>
      <c r="E5151" t="s">
        <v>27</v>
      </c>
      <c r="F5151" t="s">
        <v>258</v>
      </c>
      <c r="G5151" s="30">
        <v>9.4</v>
      </c>
      <c r="H5151" t="s">
        <v>318</v>
      </c>
      <c r="J5151" t="s">
        <v>15</v>
      </c>
      <c r="K5151" t="s">
        <v>307</v>
      </c>
      <c r="L5151" s="26">
        <v>1512000</v>
      </c>
      <c r="M5151">
        <v>12</v>
      </c>
    </row>
    <row r="5152" spans="1:13" x14ac:dyDescent="0.25">
      <c r="A5152" t="s">
        <v>172</v>
      </c>
      <c r="B5152" s="25">
        <v>45485</v>
      </c>
      <c r="C5152" t="s">
        <v>257</v>
      </c>
      <c r="D5152" t="s">
        <v>32</v>
      </c>
      <c r="E5152" t="s">
        <v>27</v>
      </c>
      <c r="F5152" t="s">
        <v>258</v>
      </c>
      <c r="G5152" s="30">
        <v>9.4</v>
      </c>
      <c r="H5152" t="s">
        <v>318</v>
      </c>
      <c r="J5152" t="s">
        <v>15</v>
      </c>
      <c r="K5152" t="s">
        <v>307</v>
      </c>
      <c r="L5152" s="26">
        <v>1404800</v>
      </c>
      <c r="M5152">
        <v>8</v>
      </c>
    </row>
    <row r="5153" spans="1:13" x14ac:dyDescent="0.25">
      <c r="A5153" t="s">
        <v>57</v>
      </c>
      <c r="B5153" s="25">
        <v>45394</v>
      </c>
      <c r="C5153" t="s">
        <v>257</v>
      </c>
      <c r="D5153" t="s">
        <v>32</v>
      </c>
      <c r="E5153" t="s">
        <v>27</v>
      </c>
      <c r="F5153" t="s">
        <v>258</v>
      </c>
      <c r="G5153" s="30">
        <v>9.4</v>
      </c>
      <c r="H5153" t="s">
        <v>318</v>
      </c>
      <c r="J5153" t="s">
        <v>15</v>
      </c>
      <c r="K5153" t="s">
        <v>307</v>
      </c>
      <c r="L5153" s="26">
        <v>17493400</v>
      </c>
      <c r="M5153">
        <v>35</v>
      </c>
    </row>
    <row r="5154" spans="1:13" x14ac:dyDescent="0.25">
      <c r="A5154" t="s">
        <v>30</v>
      </c>
      <c r="B5154" s="25">
        <v>45447</v>
      </c>
      <c r="C5154" t="s">
        <v>257</v>
      </c>
      <c r="D5154" t="s">
        <v>32</v>
      </c>
      <c r="E5154" t="s">
        <v>27</v>
      </c>
      <c r="F5154" t="s">
        <v>258</v>
      </c>
      <c r="G5154" s="30">
        <v>9.4</v>
      </c>
      <c r="H5154" t="s">
        <v>318</v>
      </c>
      <c r="J5154" t="s">
        <v>15</v>
      </c>
      <c r="K5154" t="s">
        <v>307</v>
      </c>
      <c r="L5154" s="26">
        <v>2365800</v>
      </c>
      <c r="M5154">
        <v>19</v>
      </c>
    </row>
    <row r="5155" spans="1:13" x14ac:dyDescent="0.25">
      <c r="A5155" t="s">
        <v>77</v>
      </c>
      <c r="B5155" s="25">
        <v>45267</v>
      </c>
      <c r="C5155" t="s">
        <v>257</v>
      </c>
      <c r="D5155" t="s">
        <v>32</v>
      </c>
      <c r="E5155" t="s">
        <v>27</v>
      </c>
      <c r="G5155" s="30">
        <v>9.4</v>
      </c>
      <c r="H5155" t="s">
        <v>318</v>
      </c>
      <c r="J5155" t="s">
        <v>15</v>
      </c>
      <c r="K5155" t="s">
        <v>307</v>
      </c>
      <c r="L5155" s="26">
        <v>43400</v>
      </c>
      <c r="M5155">
        <v>3</v>
      </c>
    </row>
    <row r="5156" spans="1:13" x14ac:dyDescent="0.25">
      <c r="A5156" t="s">
        <v>164</v>
      </c>
      <c r="B5156" s="25">
        <v>45478</v>
      </c>
      <c r="C5156" t="s">
        <v>257</v>
      </c>
      <c r="D5156" t="s">
        <v>32</v>
      </c>
      <c r="E5156" t="s">
        <v>27</v>
      </c>
      <c r="F5156" t="s">
        <v>258</v>
      </c>
      <c r="G5156" s="30">
        <v>9.4</v>
      </c>
      <c r="H5156" t="s">
        <v>318</v>
      </c>
      <c r="J5156" t="s">
        <v>15</v>
      </c>
      <c r="K5156" t="s">
        <v>307</v>
      </c>
      <c r="L5156" s="26">
        <v>31201800</v>
      </c>
      <c r="M5156">
        <v>36</v>
      </c>
    </row>
    <row r="5157" spans="1:13" x14ac:dyDescent="0.25">
      <c r="A5157" t="s">
        <v>211</v>
      </c>
      <c r="B5157" s="25">
        <v>45582</v>
      </c>
      <c r="C5157" t="s">
        <v>257</v>
      </c>
      <c r="D5157" t="s">
        <v>32</v>
      </c>
      <c r="E5157" t="s">
        <v>27</v>
      </c>
      <c r="F5157" t="s">
        <v>258</v>
      </c>
      <c r="G5157" s="30">
        <v>9.4</v>
      </c>
      <c r="H5157" t="s">
        <v>318</v>
      </c>
      <c r="J5157" t="s">
        <v>15</v>
      </c>
      <c r="K5157" t="s">
        <v>307</v>
      </c>
      <c r="L5157" s="26">
        <v>1479450</v>
      </c>
      <c r="M5157">
        <v>23</v>
      </c>
    </row>
    <row r="5158" spans="1:13" x14ac:dyDescent="0.25">
      <c r="A5158" t="s">
        <v>83</v>
      </c>
      <c r="B5158" s="25">
        <v>45252</v>
      </c>
      <c r="C5158" t="s">
        <v>257</v>
      </c>
      <c r="D5158" t="s">
        <v>32</v>
      </c>
      <c r="E5158" t="s">
        <v>27</v>
      </c>
      <c r="G5158" s="30">
        <v>9.4</v>
      </c>
      <c r="H5158" t="s">
        <v>318</v>
      </c>
      <c r="J5158" t="s">
        <v>15</v>
      </c>
      <c r="K5158" t="s">
        <v>307</v>
      </c>
      <c r="L5158" s="26">
        <v>35200</v>
      </c>
      <c r="M5158">
        <v>6</v>
      </c>
    </row>
    <row r="5159" spans="1:13" x14ac:dyDescent="0.25">
      <c r="A5159" t="s">
        <v>54</v>
      </c>
      <c r="B5159" s="25">
        <v>45212</v>
      </c>
      <c r="C5159" t="s">
        <v>257</v>
      </c>
      <c r="D5159" t="s">
        <v>32</v>
      </c>
      <c r="E5159" t="s">
        <v>27</v>
      </c>
      <c r="F5159" t="s">
        <v>258</v>
      </c>
      <c r="G5159" s="30">
        <v>9.4</v>
      </c>
      <c r="H5159" t="s">
        <v>318</v>
      </c>
      <c r="J5159" t="s">
        <v>15</v>
      </c>
      <c r="K5159" t="s">
        <v>307</v>
      </c>
      <c r="L5159" s="26">
        <v>1234098</v>
      </c>
      <c r="M5159">
        <v>23</v>
      </c>
    </row>
    <row r="5160" spans="1:13" x14ac:dyDescent="0.25">
      <c r="A5160" t="s">
        <v>83</v>
      </c>
      <c r="B5160" s="25">
        <v>45252</v>
      </c>
      <c r="C5160" t="s">
        <v>257</v>
      </c>
      <c r="D5160" t="s">
        <v>32</v>
      </c>
      <c r="E5160" t="s">
        <v>27</v>
      </c>
      <c r="F5160" t="s">
        <v>258</v>
      </c>
      <c r="G5160" s="30">
        <v>9.4</v>
      </c>
      <c r="H5160" t="s">
        <v>318</v>
      </c>
      <c r="J5160" t="s">
        <v>15</v>
      </c>
      <c r="K5160" t="s">
        <v>307</v>
      </c>
      <c r="L5160" s="26">
        <v>9390150</v>
      </c>
      <c r="M5160">
        <v>19</v>
      </c>
    </row>
    <row r="5161" spans="1:13" x14ac:dyDescent="0.25">
      <c r="A5161" t="s">
        <v>172</v>
      </c>
      <c r="B5161" s="25">
        <v>45485</v>
      </c>
      <c r="C5161" t="s">
        <v>257</v>
      </c>
      <c r="D5161" t="s">
        <v>32</v>
      </c>
      <c r="E5161" t="s">
        <v>27</v>
      </c>
      <c r="F5161" t="s">
        <v>258</v>
      </c>
      <c r="G5161" s="30">
        <v>9.5</v>
      </c>
      <c r="H5161" t="s">
        <v>318</v>
      </c>
      <c r="I5161">
        <v>9.5</v>
      </c>
      <c r="J5161" t="s">
        <v>228</v>
      </c>
      <c r="K5161" t="s">
        <v>314</v>
      </c>
      <c r="L5161" s="26">
        <v>351600</v>
      </c>
      <c r="M5161">
        <v>1</v>
      </c>
    </row>
    <row r="5162" spans="1:13" x14ac:dyDescent="0.25">
      <c r="A5162" t="s">
        <v>164</v>
      </c>
      <c r="B5162" s="25">
        <v>45478</v>
      </c>
      <c r="C5162" t="s">
        <v>257</v>
      </c>
      <c r="D5162" t="s">
        <v>32</v>
      </c>
      <c r="E5162" t="s">
        <v>27</v>
      </c>
      <c r="F5162" t="s">
        <v>258</v>
      </c>
      <c r="G5162" s="30">
        <v>9.5</v>
      </c>
      <c r="H5162" t="s">
        <v>318</v>
      </c>
      <c r="I5162">
        <v>9.5</v>
      </c>
      <c r="J5162" t="s">
        <v>228</v>
      </c>
      <c r="K5162" t="s">
        <v>314</v>
      </c>
      <c r="L5162" s="26">
        <v>2094600</v>
      </c>
      <c r="M5162">
        <v>1</v>
      </c>
    </row>
    <row r="5163" spans="1:13" x14ac:dyDescent="0.25">
      <c r="A5163" t="s">
        <v>92</v>
      </c>
      <c r="B5163" s="25">
        <v>45198</v>
      </c>
      <c r="C5163" t="s">
        <v>257</v>
      </c>
      <c r="D5163" t="s">
        <v>32</v>
      </c>
      <c r="E5163" t="s">
        <v>27</v>
      </c>
      <c r="F5163" t="s">
        <v>258</v>
      </c>
      <c r="G5163" s="30">
        <v>9.5</v>
      </c>
      <c r="H5163" t="s">
        <v>318</v>
      </c>
      <c r="J5163" t="s">
        <v>15</v>
      </c>
      <c r="K5163" t="s">
        <v>307</v>
      </c>
      <c r="L5163" s="26">
        <v>7238304</v>
      </c>
      <c r="M5163">
        <v>23</v>
      </c>
    </row>
    <row r="5164" spans="1:13" x14ac:dyDescent="0.25">
      <c r="A5164" t="s">
        <v>172</v>
      </c>
      <c r="B5164" s="25">
        <v>45485</v>
      </c>
      <c r="C5164" t="s">
        <v>257</v>
      </c>
      <c r="D5164" t="s">
        <v>32</v>
      </c>
      <c r="E5164" t="s">
        <v>27</v>
      </c>
      <c r="F5164" t="s">
        <v>258</v>
      </c>
      <c r="G5164" s="30">
        <v>9.5</v>
      </c>
      <c r="H5164" t="s">
        <v>318</v>
      </c>
      <c r="J5164" t="s">
        <v>15</v>
      </c>
      <c r="K5164" t="s">
        <v>307</v>
      </c>
      <c r="L5164" s="26">
        <v>23774000</v>
      </c>
      <c r="M5164">
        <v>8</v>
      </c>
    </row>
    <row r="5165" spans="1:13" x14ac:dyDescent="0.25">
      <c r="A5165" t="s">
        <v>211</v>
      </c>
      <c r="B5165" s="25">
        <v>45582</v>
      </c>
      <c r="C5165" t="s">
        <v>257</v>
      </c>
      <c r="D5165" t="s">
        <v>32</v>
      </c>
      <c r="E5165" t="s">
        <v>27</v>
      </c>
      <c r="F5165" t="s">
        <v>258</v>
      </c>
      <c r="G5165" s="30">
        <v>9.5</v>
      </c>
      <c r="H5165" t="s">
        <v>318</v>
      </c>
      <c r="J5165" t="s">
        <v>15</v>
      </c>
      <c r="K5165" t="s">
        <v>307</v>
      </c>
      <c r="L5165" s="26">
        <v>7803950</v>
      </c>
      <c r="M5165">
        <v>16</v>
      </c>
    </row>
    <row r="5166" spans="1:13" x14ac:dyDescent="0.25">
      <c r="A5166" t="s">
        <v>89</v>
      </c>
      <c r="B5166" s="25">
        <v>45232</v>
      </c>
      <c r="C5166" t="s">
        <v>257</v>
      </c>
      <c r="D5166" t="s">
        <v>32</v>
      </c>
      <c r="E5166" t="s">
        <v>27</v>
      </c>
      <c r="G5166" s="30">
        <v>9.5</v>
      </c>
      <c r="H5166" t="s">
        <v>318</v>
      </c>
      <c r="J5166" t="s">
        <v>15</v>
      </c>
      <c r="K5166" t="s">
        <v>307</v>
      </c>
      <c r="L5166" s="26">
        <v>51975</v>
      </c>
      <c r="M5166">
        <v>8</v>
      </c>
    </row>
    <row r="5167" spans="1:13" x14ac:dyDescent="0.25">
      <c r="A5167" t="s">
        <v>54</v>
      </c>
      <c r="B5167" s="25">
        <v>45401</v>
      </c>
      <c r="C5167" t="s">
        <v>257</v>
      </c>
      <c r="D5167" t="s">
        <v>32</v>
      </c>
      <c r="E5167" t="s">
        <v>27</v>
      </c>
      <c r="F5167" t="s">
        <v>258</v>
      </c>
      <c r="G5167" s="30">
        <v>9.5</v>
      </c>
      <c r="H5167" t="s">
        <v>318</v>
      </c>
      <c r="J5167" t="s">
        <v>15</v>
      </c>
      <c r="K5167" t="s">
        <v>307</v>
      </c>
      <c r="L5167" s="26">
        <v>45688155</v>
      </c>
      <c r="M5167">
        <v>25</v>
      </c>
    </row>
    <row r="5168" spans="1:13" x14ac:dyDescent="0.25">
      <c r="A5168" t="s">
        <v>66</v>
      </c>
      <c r="B5168" s="25">
        <v>45335</v>
      </c>
      <c r="C5168" t="s">
        <v>257</v>
      </c>
      <c r="D5168" t="s">
        <v>32</v>
      </c>
      <c r="E5168" t="s">
        <v>27</v>
      </c>
      <c r="G5168" s="30">
        <v>9.5</v>
      </c>
      <c r="H5168" t="s">
        <v>318</v>
      </c>
      <c r="J5168" t="s">
        <v>15</v>
      </c>
      <c r="K5168" t="s">
        <v>307</v>
      </c>
      <c r="L5168" s="26">
        <v>247500</v>
      </c>
      <c r="M5168">
        <v>15</v>
      </c>
    </row>
    <row r="5169" spans="1:13" x14ac:dyDescent="0.25">
      <c r="A5169" t="s">
        <v>80</v>
      </c>
      <c r="B5169" s="25">
        <v>45260</v>
      </c>
      <c r="C5169" t="s">
        <v>257</v>
      </c>
      <c r="D5169" t="s">
        <v>32</v>
      </c>
      <c r="E5169" t="s">
        <v>27</v>
      </c>
      <c r="F5169" t="s">
        <v>258</v>
      </c>
      <c r="G5169" s="30">
        <v>9.5</v>
      </c>
      <c r="H5169" t="s">
        <v>318</v>
      </c>
      <c r="J5169" t="s">
        <v>15</v>
      </c>
      <c r="K5169" t="s">
        <v>307</v>
      </c>
      <c r="L5169" s="26">
        <v>319500</v>
      </c>
      <c r="M5169">
        <v>2</v>
      </c>
    </row>
    <row r="5170" spans="1:13" x14ac:dyDescent="0.25">
      <c r="A5170" t="s">
        <v>172</v>
      </c>
      <c r="B5170" s="25">
        <v>45485</v>
      </c>
      <c r="C5170" t="s">
        <v>257</v>
      </c>
      <c r="D5170" t="s">
        <v>32</v>
      </c>
      <c r="E5170" t="s">
        <v>27</v>
      </c>
      <c r="G5170" s="30">
        <v>9.5</v>
      </c>
      <c r="H5170" t="s">
        <v>318</v>
      </c>
      <c r="J5170" t="s">
        <v>15</v>
      </c>
      <c r="K5170" t="s">
        <v>307</v>
      </c>
      <c r="L5170" s="26">
        <v>6800</v>
      </c>
      <c r="M5170">
        <v>1</v>
      </c>
    </row>
    <row r="5171" spans="1:13" x14ac:dyDescent="0.25">
      <c r="A5171" t="s">
        <v>60</v>
      </c>
      <c r="B5171" s="25">
        <v>45380</v>
      </c>
      <c r="C5171" t="s">
        <v>257</v>
      </c>
      <c r="D5171" t="s">
        <v>32</v>
      </c>
      <c r="E5171" t="s">
        <v>27</v>
      </c>
      <c r="F5171" t="s">
        <v>258</v>
      </c>
      <c r="G5171" s="30">
        <v>9.5</v>
      </c>
      <c r="H5171" t="s">
        <v>318</v>
      </c>
      <c r="J5171" t="s">
        <v>15</v>
      </c>
      <c r="K5171" t="s">
        <v>307</v>
      </c>
      <c r="L5171" s="26">
        <v>30858625</v>
      </c>
      <c r="M5171">
        <v>38</v>
      </c>
    </row>
    <row r="5172" spans="1:13" x14ac:dyDescent="0.25">
      <c r="A5172" t="s">
        <v>104</v>
      </c>
      <c r="B5172" s="25">
        <v>45041</v>
      </c>
      <c r="C5172" t="s">
        <v>257</v>
      </c>
      <c r="D5172" t="s">
        <v>32</v>
      </c>
      <c r="E5172" t="s">
        <v>27</v>
      </c>
      <c r="F5172" t="s">
        <v>258</v>
      </c>
      <c r="G5172" s="30">
        <v>9.5</v>
      </c>
      <c r="H5172" t="s">
        <v>318</v>
      </c>
      <c r="J5172" t="s">
        <v>15</v>
      </c>
      <c r="K5172" t="s">
        <v>307</v>
      </c>
      <c r="L5172" s="26">
        <v>189528</v>
      </c>
      <c r="M5172">
        <v>2</v>
      </c>
    </row>
    <row r="5173" spans="1:13" x14ac:dyDescent="0.25">
      <c r="A5173" t="s">
        <v>101</v>
      </c>
      <c r="B5173" s="25">
        <v>45079</v>
      </c>
      <c r="C5173" t="s">
        <v>257</v>
      </c>
      <c r="D5173" t="s">
        <v>32</v>
      </c>
      <c r="E5173" t="s">
        <v>27</v>
      </c>
      <c r="G5173" s="30">
        <v>9.5</v>
      </c>
      <c r="H5173" t="s">
        <v>318</v>
      </c>
      <c r="J5173" t="s">
        <v>15</v>
      </c>
      <c r="K5173" t="s">
        <v>307</v>
      </c>
      <c r="L5173" s="26">
        <v>4920.75</v>
      </c>
      <c r="M5173">
        <v>1</v>
      </c>
    </row>
    <row r="5174" spans="1:13" x14ac:dyDescent="0.25">
      <c r="A5174" t="s">
        <v>205</v>
      </c>
      <c r="B5174" s="25">
        <v>45566</v>
      </c>
      <c r="C5174" t="s">
        <v>257</v>
      </c>
      <c r="D5174" t="s">
        <v>32</v>
      </c>
      <c r="E5174" t="s">
        <v>27</v>
      </c>
      <c r="F5174" t="s">
        <v>258</v>
      </c>
      <c r="G5174" s="30">
        <v>9.5</v>
      </c>
      <c r="H5174" t="s">
        <v>318</v>
      </c>
      <c r="J5174" t="s">
        <v>15</v>
      </c>
      <c r="K5174" t="s">
        <v>307</v>
      </c>
      <c r="L5174" s="26">
        <v>2427440</v>
      </c>
      <c r="M5174">
        <v>21</v>
      </c>
    </row>
    <row r="5175" spans="1:13" x14ac:dyDescent="0.25">
      <c r="A5175" t="s">
        <v>86</v>
      </c>
      <c r="B5175" s="25">
        <v>45251</v>
      </c>
      <c r="C5175" t="s">
        <v>257</v>
      </c>
      <c r="D5175" t="s">
        <v>32</v>
      </c>
      <c r="E5175" t="s">
        <v>27</v>
      </c>
      <c r="F5175" t="s">
        <v>258</v>
      </c>
      <c r="G5175" s="30">
        <v>9.5</v>
      </c>
      <c r="H5175" t="s">
        <v>318</v>
      </c>
      <c r="J5175" t="s">
        <v>15</v>
      </c>
      <c r="K5175" t="s">
        <v>307</v>
      </c>
      <c r="L5175" s="26">
        <v>200000</v>
      </c>
      <c r="M5175">
        <v>4</v>
      </c>
    </row>
    <row r="5176" spans="1:13" x14ac:dyDescent="0.25">
      <c r="A5176" t="s">
        <v>63</v>
      </c>
      <c r="B5176" s="25">
        <v>45344</v>
      </c>
      <c r="C5176" t="s">
        <v>257</v>
      </c>
      <c r="D5176" t="s">
        <v>32</v>
      </c>
      <c r="E5176" t="s">
        <v>27</v>
      </c>
      <c r="F5176" t="s">
        <v>258</v>
      </c>
      <c r="G5176" s="30">
        <v>9.5</v>
      </c>
      <c r="H5176" t="s">
        <v>318</v>
      </c>
      <c r="J5176" t="s">
        <v>15</v>
      </c>
      <c r="K5176" t="s">
        <v>307</v>
      </c>
      <c r="L5176" s="26">
        <v>129200</v>
      </c>
      <c r="M5176">
        <v>3</v>
      </c>
    </row>
    <row r="5177" spans="1:13" x14ac:dyDescent="0.25">
      <c r="A5177" t="s">
        <v>69</v>
      </c>
      <c r="B5177" s="25">
        <v>45328</v>
      </c>
      <c r="C5177" t="s">
        <v>257</v>
      </c>
      <c r="D5177" t="s">
        <v>32</v>
      </c>
      <c r="E5177" t="s">
        <v>27</v>
      </c>
      <c r="F5177" t="s">
        <v>258</v>
      </c>
      <c r="G5177" s="30">
        <v>9.5</v>
      </c>
      <c r="H5177" t="s">
        <v>318</v>
      </c>
      <c r="J5177" t="s">
        <v>15</v>
      </c>
      <c r="K5177" t="s">
        <v>307</v>
      </c>
      <c r="L5177" s="26">
        <v>15168335</v>
      </c>
      <c r="M5177">
        <v>20</v>
      </c>
    </row>
    <row r="5178" spans="1:13" x14ac:dyDescent="0.25">
      <c r="A5178" t="s">
        <v>74</v>
      </c>
      <c r="B5178" s="25">
        <v>45275</v>
      </c>
      <c r="C5178" t="s">
        <v>257</v>
      </c>
      <c r="D5178" t="s">
        <v>32</v>
      </c>
      <c r="E5178" t="s">
        <v>27</v>
      </c>
      <c r="G5178" s="30">
        <v>9.5</v>
      </c>
      <c r="H5178" t="s">
        <v>318</v>
      </c>
      <c r="J5178" t="s">
        <v>15</v>
      </c>
      <c r="K5178" t="s">
        <v>307</v>
      </c>
      <c r="L5178" s="26">
        <v>382950</v>
      </c>
      <c r="M5178">
        <v>14</v>
      </c>
    </row>
    <row r="5179" spans="1:13" x14ac:dyDescent="0.25">
      <c r="A5179" t="s">
        <v>50</v>
      </c>
      <c r="B5179" s="25">
        <v>45408</v>
      </c>
      <c r="C5179" t="s">
        <v>257</v>
      </c>
      <c r="D5179" t="s">
        <v>32</v>
      </c>
      <c r="E5179" t="s">
        <v>27</v>
      </c>
      <c r="F5179" t="s">
        <v>258</v>
      </c>
      <c r="G5179" s="30">
        <v>9.5</v>
      </c>
      <c r="H5179" t="s">
        <v>318</v>
      </c>
      <c r="J5179" t="s">
        <v>15</v>
      </c>
      <c r="K5179" t="s">
        <v>307</v>
      </c>
      <c r="L5179" s="26">
        <v>11090000</v>
      </c>
      <c r="M5179">
        <v>60</v>
      </c>
    </row>
    <row r="5180" spans="1:13" x14ac:dyDescent="0.25">
      <c r="A5180" t="s">
        <v>50</v>
      </c>
      <c r="B5180" s="25">
        <v>45408</v>
      </c>
      <c r="C5180" t="s">
        <v>257</v>
      </c>
      <c r="D5180" t="s">
        <v>32</v>
      </c>
      <c r="E5180" t="s">
        <v>27</v>
      </c>
      <c r="G5180" s="30">
        <v>9.5</v>
      </c>
      <c r="H5180" t="s">
        <v>318</v>
      </c>
      <c r="J5180" t="s">
        <v>15</v>
      </c>
      <c r="K5180" t="s">
        <v>307</v>
      </c>
      <c r="L5180" s="26">
        <v>80000</v>
      </c>
      <c r="M5180">
        <v>15</v>
      </c>
    </row>
    <row r="5181" spans="1:13" x14ac:dyDescent="0.25">
      <c r="A5181" t="s">
        <v>69</v>
      </c>
      <c r="B5181" s="25">
        <v>45328</v>
      </c>
      <c r="C5181" t="s">
        <v>257</v>
      </c>
      <c r="D5181" t="s">
        <v>32</v>
      </c>
      <c r="E5181" t="s">
        <v>27</v>
      </c>
      <c r="G5181" s="30">
        <v>9.5</v>
      </c>
      <c r="H5181" t="s">
        <v>318</v>
      </c>
      <c r="J5181" t="s">
        <v>15</v>
      </c>
      <c r="K5181" t="s">
        <v>307</v>
      </c>
      <c r="L5181" s="26">
        <v>64130</v>
      </c>
      <c r="M5181">
        <v>10</v>
      </c>
    </row>
    <row r="5182" spans="1:13" x14ac:dyDescent="0.25">
      <c r="A5182" t="s">
        <v>30</v>
      </c>
      <c r="B5182" s="25">
        <v>45447</v>
      </c>
      <c r="C5182" t="s">
        <v>257</v>
      </c>
      <c r="D5182" t="s">
        <v>32</v>
      </c>
      <c r="E5182" t="s">
        <v>27</v>
      </c>
      <c r="F5182" t="s">
        <v>258</v>
      </c>
      <c r="G5182" s="30">
        <v>9.5</v>
      </c>
      <c r="H5182" t="s">
        <v>318</v>
      </c>
      <c r="J5182" t="s">
        <v>15</v>
      </c>
      <c r="K5182" t="s">
        <v>307</v>
      </c>
      <c r="L5182" s="26">
        <v>17898600</v>
      </c>
      <c r="M5182">
        <v>26</v>
      </c>
    </row>
    <row r="5183" spans="1:13" x14ac:dyDescent="0.25">
      <c r="A5183" t="s">
        <v>83</v>
      </c>
      <c r="B5183" s="25">
        <v>45252</v>
      </c>
      <c r="C5183" t="s">
        <v>257</v>
      </c>
      <c r="D5183" t="s">
        <v>32</v>
      </c>
      <c r="E5183" t="s">
        <v>27</v>
      </c>
      <c r="G5183" s="30">
        <v>9.5</v>
      </c>
      <c r="H5183" t="s">
        <v>318</v>
      </c>
      <c r="J5183" t="s">
        <v>15</v>
      </c>
      <c r="K5183" t="s">
        <v>307</v>
      </c>
      <c r="L5183" s="26">
        <v>551100</v>
      </c>
      <c r="M5183">
        <v>14</v>
      </c>
    </row>
    <row r="5184" spans="1:13" x14ac:dyDescent="0.25">
      <c r="A5184" t="s">
        <v>83</v>
      </c>
      <c r="B5184" s="25">
        <v>45468</v>
      </c>
      <c r="C5184" t="s">
        <v>257</v>
      </c>
      <c r="D5184" t="s">
        <v>32</v>
      </c>
      <c r="E5184" t="s">
        <v>27</v>
      </c>
      <c r="F5184" t="s">
        <v>258</v>
      </c>
      <c r="G5184" s="30">
        <v>9.5</v>
      </c>
      <c r="H5184" t="s">
        <v>318</v>
      </c>
      <c r="J5184" t="s">
        <v>15</v>
      </c>
      <c r="K5184" t="s">
        <v>307</v>
      </c>
      <c r="L5184" s="26">
        <v>5348430</v>
      </c>
      <c r="M5184">
        <v>16</v>
      </c>
    </row>
    <row r="5185" spans="1:13" x14ac:dyDescent="0.25">
      <c r="A5185" t="s">
        <v>80</v>
      </c>
      <c r="B5185" s="25">
        <v>45260</v>
      </c>
      <c r="C5185" t="s">
        <v>257</v>
      </c>
      <c r="D5185" t="s">
        <v>32</v>
      </c>
      <c r="E5185" t="s">
        <v>27</v>
      </c>
      <c r="G5185" s="30">
        <v>9.5</v>
      </c>
      <c r="H5185" t="s">
        <v>318</v>
      </c>
      <c r="J5185" t="s">
        <v>15</v>
      </c>
      <c r="K5185" t="s">
        <v>307</v>
      </c>
      <c r="L5185" s="26">
        <v>260100</v>
      </c>
      <c r="M5185">
        <v>6</v>
      </c>
    </row>
    <row r="5186" spans="1:13" x14ac:dyDescent="0.25">
      <c r="A5186" t="s">
        <v>164</v>
      </c>
      <c r="B5186" s="25">
        <v>45478</v>
      </c>
      <c r="C5186" t="s">
        <v>257</v>
      </c>
      <c r="D5186" t="s">
        <v>32</v>
      </c>
      <c r="E5186" t="s">
        <v>27</v>
      </c>
      <c r="F5186" t="s">
        <v>258</v>
      </c>
      <c r="G5186" s="30">
        <v>9.5</v>
      </c>
      <c r="H5186" t="s">
        <v>318</v>
      </c>
      <c r="J5186" t="s">
        <v>15</v>
      </c>
      <c r="K5186" t="s">
        <v>307</v>
      </c>
      <c r="L5186" s="26">
        <v>3440600</v>
      </c>
      <c r="M5186">
        <v>30</v>
      </c>
    </row>
    <row r="5187" spans="1:13" x14ac:dyDescent="0.25">
      <c r="A5187" t="s">
        <v>54</v>
      </c>
      <c r="B5187" s="25">
        <v>45212</v>
      </c>
      <c r="C5187" t="s">
        <v>257</v>
      </c>
      <c r="D5187" t="s">
        <v>32</v>
      </c>
      <c r="E5187" t="s">
        <v>27</v>
      </c>
      <c r="G5187" s="30">
        <v>9.5</v>
      </c>
      <c r="H5187" t="s">
        <v>318</v>
      </c>
      <c r="J5187" t="s">
        <v>15</v>
      </c>
      <c r="K5187" t="s">
        <v>307</v>
      </c>
      <c r="L5187" s="26">
        <v>286380</v>
      </c>
      <c r="M5187">
        <v>20</v>
      </c>
    </row>
    <row r="5188" spans="1:13" x14ac:dyDescent="0.25">
      <c r="A5188" t="s">
        <v>83</v>
      </c>
      <c r="B5188" s="25">
        <v>45468</v>
      </c>
      <c r="C5188" t="s">
        <v>257</v>
      </c>
      <c r="D5188" t="s">
        <v>32</v>
      </c>
      <c r="E5188" t="s">
        <v>27</v>
      </c>
      <c r="G5188" s="30">
        <v>9.5</v>
      </c>
      <c r="H5188" t="s">
        <v>318</v>
      </c>
      <c r="J5188" t="s">
        <v>15</v>
      </c>
      <c r="K5188" t="s">
        <v>307</v>
      </c>
      <c r="L5188" s="26">
        <v>229230</v>
      </c>
      <c r="M5188">
        <v>7</v>
      </c>
    </row>
    <row r="5189" spans="1:13" x14ac:dyDescent="0.25">
      <c r="A5189" t="s">
        <v>30</v>
      </c>
      <c r="B5189" s="25">
        <v>45447</v>
      </c>
      <c r="C5189" t="s">
        <v>257</v>
      </c>
      <c r="D5189" t="s">
        <v>32</v>
      </c>
      <c r="E5189" t="s">
        <v>27</v>
      </c>
      <c r="G5189" s="30">
        <v>9.5</v>
      </c>
      <c r="H5189" t="s">
        <v>318</v>
      </c>
      <c r="J5189" t="s">
        <v>15</v>
      </c>
      <c r="K5189" t="s">
        <v>307</v>
      </c>
      <c r="L5189" s="26">
        <v>27300</v>
      </c>
      <c r="M5189">
        <v>13</v>
      </c>
    </row>
    <row r="5190" spans="1:13" x14ac:dyDescent="0.25">
      <c r="A5190" t="s">
        <v>86</v>
      </c>
      <c r="B5190" s="25">
        <v>45251</v>
      </c>
      <c r="C5190" t="s">
        <v>257</v>
      </c>
      <c r="D5190" t="s">
        <v>32</v>
      </c>
      <c r="E5190" t="s">
        <v>27</v>
      </c>
      <c r="G5190" s="30">
        <v>9.5</v>
      </c>
      <c r="H5190" t="s">
        <v>318</v>
      </c>
      <c r="J5190" t="s">
        <v>15</v>
      </c>
      <c r="K5190" t="s">
        <v>307</v>
      </c>
      <c r="L5190" s="26">
        <v>75500</v>
      </c>
      <c r="M5190">
        <v>4</v>
      </c>
    </row>
    <row r="5191" spans="1:13" x14ac:dyDescent="0.25">
      <c r="A5191" t="s">
        <v>77</v>
      </c>
      <c r="B5191" s="25">
        <v>45267</v>
      </c>
      <c r="C5191" t="s">
        <v>257</v>
      </c>
      <c r="D5191" t="s">
        <v>32</v>
      </c>
      <c r="E5191" t="s">
        <v>27</v>
      </c>
      <c r="F5191" t="s">
        <v>258</v>
      </c>
      <c r="G5191" s="30">
        <v>9.5</v>
      </c>
      <c r="H5191" t="s">
        <v>318</v>
      </c>
      <c r="J5191" t="s">
        <v>15</v>
      </c>
      <c r="K5191" t="s">
        <v>307</v>
      </c>
      <c r="L5191" s="26">
        <v>9800</v>
      </c>
      <c r="M5191">
        <v>1</v>
      </c>
    </row>
    <row r="5192" spans="1:13" x14ac:dyDescent="0.25">
      <c r="A5192" t="s">
        <v>54</v>
      </c>
      <c r="B5192" s="25">
        <v>45212</v>
      </c>
      <c r="C5192" t="s">
        <v>257</v>
      </c>
      <c r="D5192" t="s">
        <v>32</v>
      </c>
      <c r="E5192" t="s">
        <v>27</v>
      </c>
      <c r="F5192" t="s">
        <v>258</v>
      </c>
      <c r="G5192" s="30">
        <v>9.5</v>
      </c>
      <c r="H5192" t="s">
        <v>318</v>
      </c>
      <c r="J5192" t="s">
        <v>15</v>
      </c>
      <c r="K5192" t="s">
        <v>307</v>
      </c>
      <c r="L5192" s="26">
        <v>2830500</v>
      </c>
      <c r="M5192">
        <v>32</v>
      </c>
    </row>
    <row r="5193" spans="1:13" x14ac:dyDescent="0.25">
      <c r="A5193" t="s">
        <v>89</v>
      </c>
      <c r="B5193" s="25">
        <v>45232</v>
      </c>
      <c r="C5193" t="s">
        <v>257</v>
      </c>
      <c r="D5193" t="s">
        <v>32</v>
      </c>
      <c r="E5193" t="s">
        <v>27</v>
      </c>
      <c r="F5193" t="s">
        <v>258</v>
      </c>
      <c r="G5193" s="30">
        <v>9.5</v>
      </c>
      <c r="H5193" t="s">
        <v>318</v>
      </c>
      <c r="J5193" t="s">
        <v>15</v>
      </c>
      <c r="K5193" t="s">
        <v>307</v>
      </c>
      <c r="L5193" s="26">
        <v>1455300</v>
      </c>
      <c r="M5193">
        <v>8</v>
      </c>
    </row>
    <row r="5194" spans="1:13" x14ac:dyDescent="0.25">
      <c r="A5194" t="s">
        <v>211</v>
      </c>
      <c r="B5194" s="25">
        <v>45582</v>
      </c>
      <c r="C5194" t="s">
        <v>257</v>
      </c>
      <c r="D5194" t="s">
        <v>32</v>
      </c>
      <c r="E5194" t="s">
        <v>27</v>
      </c>
      <c r="G5194" s="30">
        <v>9.5</v>
      </c>
      <c r="H5194" t="s">
        <v>318</v>
      </c>
      <c r="J5194" t="s">
        <v>15</v>
      </c>
      <c r="K5194" t="s">
        <v>307</v>
      </c>
      <c r="L5194" s="26">
        <v>175350</v>
      </c>
      <c r="M5194">
        <v>14</v>
      </c>
    </row>
    <row r="5195" spans="1:13" x14ac:dyDescent="0.25">
      <c r="A5195" t="s">
        <v>164</v>
      </c>
      <c r="B5195" s="25">
        <v>45478</v>
      </c>
      <c r="C5195" t="s">
        <v>257</v>
      </c>
      <c r="D5195" t="s">
        <v>32</v>
      </c>
      <c r="E5195" t="s">
        <v>27</v>
      </c>
      <c r="G5195" s="30">
        <v>9.5</v>
      </c>
      <c r="H5195" t="s">
        <v>318</v>
      </c>
      <c r="J5195" t="s">
        <v>15</v>
      </c>
      <c r="K5195" t="s">
        <v>307</v>
      </c>
      <c r="L5195" s="26">
        <v>260600</v>
      </c>
      <c r="M5195">
        <v>27</v>
      </c>
    </row>
    <row r="5196" spans="1:13" x14ac:dyDescent="0.25">
      <c r="A5196" t="s">
        <v>83</v>
      </c>
      <c r="B5196" s="25">
        <v>45252</v>
      </c>
      <c r="C5196" t="s">
        <v>257</v>
      </c>
      <c r="D5196" t="s">
        <v>32</v>
      </c>
      <c r="E5196" t="s">
        <v>27</v>
      </c>
      <c r="F5196" t="s">
        <v>258</v>
      </c>
      <c r="G5196" s="30">
        <v>9.5</v>
      </c>
      <c r="H5196" t="s">
        <v>318</v>
      </c>
      <c r="J5196" t="s">
        <v>15</v>
      </c>
      <c r="K5196" t="s">
        <v>307</v>
      </c>
      <c r="L5196" s="26">
        <v>7198400</v>
      </c>
      <c r="M5196">
        <v>18</v>
      </c>
    </row>
    <row r="5197" spans="1:13" x14ac:dyDescent="0.25">
      <c r="A5197" t="s">
        <v>66</v>
      </c>
      <c r="B5197" s="25">
        <v>45335</v>
      </c>
      <c r="C5197" t="s">
        <v>257</v>
      </c>
      <c r="D5197" t="s">
        <v>32</v>
      </c>
      <c r="E5197" t="s">
        <v>27</v>
      </c>
      <c r="F5197" t="s">
        <v>258</v>
      </c>
      <c r="G5197" s="30">
        <v>9.5</v>
      </c>
      <c r="H5197" t="s">
        <v>318</v>
      </c>
      <c r="J5197" t="s">
        <v>15</v>
      </c>
      <c r="K5197" t="s">
        <v>307</v>
      </c>
      <c r="L5197" s="26">
        <v>3424500</v>
      </c>
      <c r="M5197">
        <v>53</v>
      </c>
    </row>
    <row r="5198" spans="1:13" x14ac:dyDescent="0.25">
      <c r="A5198" t="s">
        <v>54</v>
      </c>
      <c r="B5198" s="25">
        <v>45401</v>
      </c>
      <c r="C5198" t="s">
        <v>257</v>
      </c>
      <c r="D5198" t="s">
        <v>32</v>
      </c>
      <c r="E5198" t="s">
        <v>27</v>
      </c>
      <c r="G5198" s="30">
        <v>9.5</v>
      </c>
      <c r="H5198" t="s">
        <v>318</v>
      </c>
      <c r="J5198" t="s">
        <v>15</v>
      </c>
      <c r="K5198" t="s">
        <v>307</v>
      </c>
      <c r="L5198" s="26">
        <v>128760</v>
      </c>
      <c r="M5198">
        <v>10</v>
      </c>
    </row>
    <row r="5199" spans="1:13" x14ac:dyDescent="0.25">
      <c r="A5199" t="s">
        <v>72</v>
      </c>
      <c r="B5199" s="25">
        <v>45288</v>
      </c>
      <c r="C5199" t="s">
        <v>257</v>
      </c>
      <c r="D5199" t="s">
        <v>32</v>
      </c>
      <c r="E5199" t="s">
        <v>27</v>
      </c>
      <c r="F5199" t="s">
        <v>258</v>
      </c>
      <c r="G5199" s="30">
        <v>9.5</v>
      </c>
      <c r="H5199" t="s">
        <v>318</v>
      </c>
      <c r="J5199" t="s">
        <v>15</v>
      </c>
      <c r="K5199" t="s">
        <v>307</v>
      </c>
      <c r="L5199" s="26">
        <v>9750</v>
      </c>
      <c r="M5199">
        <v>1</v>
      </c>
    </row>
    <row r="5200" spans="1:13" x14ac:dyDescent="0.25">
      <c r="A5200" t="s">
        <v>74</v>
      </c>
      <c r="B5200" s="25">
        <v>45275</v>
      </c>
      <c r="C5200" t="s">
        <v>257</v>
      </c>
      <c r="D5200" t="s">
        <v>32</v>
      </c>
      <c r="E5200" t="s">
        <v>27</v>
      </c>
      <c r="F5200" t="s">
        <v>258</v>
      </c>
      <c r="G5200" s="30">
        <v>9.5</v>
      </c>
      <c r="H5200" t="s">
        <v>318</v>
      </c>
      <c r="J5200" t="s">
        <v>15</v>
      </c>
      <c r="K5200" t="s">
        <v>307</v>
      </c>
      <c r="L5200" s="26">
        <v>2658800</v>
      </c>
      <c r="M5200">
        <v>26</v>
      </c>
    </row>
    <row r="5201" spans="1:13" x14ac:dyDescent="0.25">
      <c r="A5201" t="s">
        <v>57</v>
      </c>
      <c r="B5201" s="25">
        <v>45394</v>
      </c>
      <c r="C5201" t="s">
        <v>257</v>
      </c>
      <c r="D5201" t="s">
        <v>32</v>
      </c>
      <c r="E5201" t="s">
        <v>27</v>
      </c>
      <c r="F5201" t="s">
        <v>258</v>
      </c>
      <c r="G5201" s="30">
        <v>9.5</v>
      </c>
      <c r="H5201" t="s">
        <v>318</v>
      </c>
      <c r="J5201" t="s">
        <v>15</v>
      </c>
      <c r="K5201" t="s">
        <v>307</v>
      </c>
      <c r="L5201" s="26">
        <v>6965400</v>
      </c>
      <c r="M5201">
        <v>15</v>
      </c>
    </row>
    <row r="5202" spans="1:13" x14ac:dyDescent="0.25">
      <c r="A5202" t="s">
        <v>209</v>
      </c>
      <c r="B5202" s="25">
        <v>45572</v>
      </c>
      <c r="C5202" t="s">
        <v>257</v>
      </c>
      <c r="D5202" t="s">
        <v>32</v>
      </c>
      <c r="E5202" t="s">
        <v>27</v>
      </c>
      <c r="G5202" s="30">
        <v>9.5</v>
      </c>
      <c r="H5202" t="s">
        <v>318</v>
      </c>
      <c r="J5202" t="s">
        <v>15</v>
      </c>
      <c r="K5202" t="s">
        <v>307</v>
      </c>
      <c r="L5202" s="26">
        <v>20000</v>
      </c>
      <c r="M5202">
        <v>1</v>
      </c>
    </row>
    <row r="5203" spans="1:13" x14ac:dyDescent="0.25">
      <c r="A5203" t="s">
        <v>205</v>
      </c>
      <c r="B5203" s="25">
        <v>45566</v>
      </c>
      <c r="C5203" t="s">
        <v>257</v>
      </c>
      <c r="D5203" t="s">
        <v>32</v>
      </c>
      <c r="E5203" t="s">
        <v>27</v>
      </c>
      <c r="G5203" s="30">
        <v>9.5</v>
      </c>
      <c r="H5203" t="s">
        <v>318</v>
      </c>
      <c r="J5203" t="s">
        <v>15</v>
      </c>
      <c r="K5203" t="s">
        <v>307</v>
      </c>
      <c r="L5203" s="26">
        <v>6745</v>
      </c>
      <c r="M5203">
        <v>4</v>
      </c>
    </row>
    <row r="5204" spans="1:13" x14ac:dyDescent="0.25">
      <c r="A5204" t="s">
        <v>92</v>
      </c>
      <c r="B5204" s="25">
        <v>45198</v>
      </c>
      <c r="C5204" t="s">
        <v>257</v>
      </c>
      <c r="D5204" t="s">
        <v>32</v>
      </c>
      <c r="E5204" t="s">
        <v>27</v>
      </c>
      <c r="G5204" s="30">
        <v>9.5</v>
      </c>
      <c r="H5204" t="s">
        <v>318</v>
      </c>
      <c r="J5204" t="s">
        <v>15</v>
      </c>
      <c r="K5204" t="s">
        <v>307</v>
      </c>
      <c r="L5204" s="26">
        <v>796654.8</v>
      </c>
      <c r="M5204">
        <v>6</v>
      </c>
    </row>
    <row r="5205" spans="1:13" x14ac:dyDescent="0.25">
      <c r="A5205" t="s">
        <v>57</v>
      </c>
      <c r="B5205" s="25">
        <v>45394</v>
      </c>
      <c r="C5205" t="s">
        <v>257</v>
      </c>
      <c r="D5205" t="s">
        <v>32</v>
      </c>
      <c r="E5205" t="s">
        <v>27</v>
      </c>
      <c r="G5205" s="30">
        <v>9.5</v>
      </c>
      <c r="H5205" t="s">
        <v>318</v>
      </c>
      <c r="J5205" t="s">
        <v>15</v>
      </c>
      <c r="K5205" t="s">
        <v>307</v>
      </c>
      <c r="L5205" s="26">
        <v>51700</v>
      </c>
      <c r="M5205">
        <v>11</v>
      </c>
    </row>
    <row r="5206" spans="1:13" x14ac:dyDescent="0.25">
      <c r="A5206" t="s">
        <v>63</v>
      </c>
      <c r="B5206" s="25">
        <v>45344</v>
      </c>
      <c r="C5206" t="s">
        <v>257</v>
      </c>
      <c r="D5206" t="s">
        <v>32</v>
      </c>
      <c r="E5206" t="s">
        <v>27</v>
      </c>
      <c r="G5206" s="30">
        <v>9.5</v>
      </c>
      <c r="H5206" t="s">
        <v>318</v>
      </c>
      <c r="J5206" t="s">
        <v>15</v>
      </c>
      <c r="K5206" t="s">
        <v>307</v>
      </c>
      <c r="L5206" s="26">
        <v>25650</v>
      </c>
      <c r="M5206">
        <v>1</v>
      </c>
    </row>
    <row r="5207" spans="1:13" x14ac:dyDescent="0.25">
      <c r="A5207" t="s">
        <v>60</v>
      </c>
      <c r="B5207" s="25">
        <v>45380</v>
      </c>
      <c r="C5207" t="s">
        <v>257</v>
      </c>
      <c r="D5207" t="s">
        <v>32</v>
      </c>
      <c r="E5207" t="s">
        <v>27</v>
      </c>
      <c r="G5207" s="30">
        <v>9.5</v>
      </c>
      <c r="H5207" t="s">
        <v>318</v>
      </c>
      <c r="J5207" t="s">
        <v>15</v>
      </c>
      <c r="K5207" t="s">
        <v>307</v>
      </c>
      <c r="L5207" s="26">
        <v>59500</v>
      </c>
      <c r="M5207">
        <v>10</v>
      </c>
    </row>
    <row r="5208" spans="1:13" x14ac:dyDescent="0.25">
      <c r="A5208" t="s">
        <v>164</v>
      </c>
      <c r="B5208" s="25">
        <v>45478</v>
      </c>
      <c r="C5208" t="s">
        <v>257</v>
      </c>
      <c r="D5208" t="s">
        <v>32</v>
      </c>
      <c r="E5208" t="s">
        <v>27</v>
      </c>
      <c r="F5208" t="s">
        <v>258</v>
      </c>
      <c r="G5208" s="30">
        <v>9.6</v>
      </c>
      <c r="H5208" t="s">
        <v>318</v>
      </c>
      <c r="I5208">
        <v>9.6</v>
      </c>
      <c r="J5208" t="s">
        <v>228</v>
      </c>
      <c r="K5208" t="s">
        <v>314</v>
      </c>
      <c r="L5208" s="26">
        <v>2795800</v>
      </c>
      <c r="M5208">
        <v>1</v>
      </c>
    </row>
    <row r="5209" spans="1:13" x14ac:dyDescent="0.25">
      <c r="A5209" t="s">
        <v>172</v>
      </c>
      <c r="B5209" s="25">
        <v>45485</v>
      </c>
      <c r="C5209" t="s">
        <v>257</v>
      </c>
      <c r="D5209" t="s">
        <v>32</v>
      </c>
      <c r="E5209" t="s">
        <v>27</v>
      </c>
      <c r="F5209" t="s">
        <v>258</v>
      </c>
      <c r="G5209" s="30">
        <v>9.6</v>
      </c>
      <c r="H5209" t="s">
        <v>318</v>
      </c>
      <c r="I5209">
        <v>9.6</v>
      </c>
      <c r="J5209" t="s">
        <v>228</v>
      </c>
      <c r="K5209" t="s">
        <v>314</v>
      </c>
      <c r="L5209" s="26">
        <v>28555200</v>
      </c>
      <c r="M5209">
        <v>1</v>
      </c>
    </row>
    <row r="5210" spans="1:13" x14ac:dyDescent="0.25">
      <c r="A5210" t="s">
        <v>54</v>
      </c>
      <c r="B5210" s="25">
        <v>45212</v>
      </c>
      <c r="C5210" t="s">
        <v>257</v>
      </c>
      <c r="D5210" t="s">
        <v>32</v>
      </c>
      <c r="E5210" t="s">
        <v>27</v>
      </c>
      <c r="G5210" s="30">
        <v>9.6</v>
      </c>
      <c r="H5210" t="s">
        <v>318</v>
      </c>
      <c r="J5210" t="s">
        <v>15</v>
      </c>
      <c r="K5210" t="s">
        <v>307</v>
      </c>
      <c r="L5210" s="26">
        <v>127206</v>
      </c>
      <c r="M5210">
        <v>37</v>
      </c>
    </row>
    <row r="5211" spans="1:13" x14ac:dyDescent="0.25">
      <c r="A5211" t="s">
        <v>211</v>
      </c>
      <c r="B5211" s="25">
        <v>45582</v>
      </c>
      <c r="C5211" t="s">
        <v>257</v>
      </c>
      <c r="D5211" t="s">
        <v>32</v>
      </c>
      <c r="E5211" t="s">
        <v>27</v>
      </c>
      <c r="F5211" t="s">
        <v>258</v>
      </c>
      <c r="G5211" s="30">
        <v>9.6</v>
      </c>
      <c r="H5211" t="s">
        <v>318</v>
      </c>
      <c r="J5211" t="s">
        <v>15</v>
      </c>
      <c r="K5211" t="s">
        <v>307</v>
      </c>
      <c r="L5211" s="26">
        <v>3516100</v>
      </c>
      <c r="M5211">
        <v>32</v>
      </c>
    </row>
    <row r="5212" spans="1:13" x14ac:dyDescent="0.25">
      <c r="A5212" t="s">
        <v>172</v>
      </c>
      <c r="B5212" s="25">
        <v>45485</v>
      </c>
      <c r="C5212" t="s">
        <v>257</v>
      </c>
      <c r="D5212" t="s">
        <v>32</v>
      </c>
      <c r="E5212" t="s">
        <v>27</v>
      </c>
      <c r="F5212" t="s">
        <v>258</v>
      </c>
      <c r="G5212" s="30">
        <v>9.6</v>
      </c>
      <c r="H5212" t="s">
        <v>318</v>
      </c>
      <c r="J5212" t="s">
        <v>15</v>
      </c>
      <c r="K5212" t="s">
        <v>307</v>
      </c>
      <c r="L5212" s="26">
        <v>19889200</v>
      </c>
      <c r="M5212">
        <v>13</v>
      </c>
    </row>
    <row r="5213" spans="1:13" x14ac:dyDescent="0.25">
      <c r="A5213" t="s">
        <v>50</v>
      </c>
      <c r="B5213" s="25">
        <v>45408</v>
      </c>
      <c r="C5213" t="s">
        <v>257</v>
      </c>
      <c r="D5213" t="s">
        <v>32</v>
      </c>
      <c r="E5213" t="s">
        <v>27</v>
      </c>
      <c r="G5213" s="30">
        <v>9.6</v>
      </c>
      <c r="H5213" t="s">
        <v>318</v>
      </c>
      <c r="J5213" t="s">
        <v>15</v>
      </c>
      <c r="K5213" t="s">
        <v>307</v>
      </c>
      <c r="L5213" s="26">
        <v>285000</v>
      </c>
      <c r="M5213">
        <v>20</v>
      </c>
    </row>
    <row r="5214" spans="1:13" x14ac:dyDescent="0.25">
      <c r="A5214" t="s">
        <v>60</v>
      </c>
      <c r="B5214" s="25">
        <v>45380</v>
      </c>
      <c r="C5214" t="s">
        <v>257</v>
      </c>
      <c r="D5214" t="s">
        <v>32</v>
      </c>
      <c r="E5214" t="s">
        <v>27</v>
      </c>
      <c r="F5214" t="s">
        <v>258</v>
      </c>
      <c r="G5214" s="30">
        <v>9.6</v>
      </c>
      <c r="H5214" t="s">
        <v>318</v>
      </c>
      <c r="J5214" t="s">
        <v>15</v>
      </c>
      <c r="K5214" t="s">
        <v>307</v>
      </c>
      <c r="L5214" s="26">
        <v>14056000</v>
      </c>
      <c r="M5214">
        <v>46</v>
      </c>
    </row>
    <row r="5215" spans="1:13" x14ac:dyDescent="0.25">
      <c r="A5215" t="s">
        <v>54</v>
      </c>
      <c r="B5215" s="25">
        <v>45401</v>
      </c>
      <c r="C5215" t="s">
        <v>257</v>
      </c>
      <c r="D5215" t="s">
        <v>32</v>
      </c>
      <c r="E5215" t="s">
        <v>27</v>
      </c>
      <c r="F5215" t="s">
        <v>258</v>
      </c>
      <c r="G5215" s="30">
        <v>9.6</v>
      </c>
      <c r="H5215" t="s">
        <v>318</v>
      </c>
      <c r="J5215" t="s">
        <v>15</v>
      </c>
      <c r="K5215" t="s">
        <v>307</v>
      </c>
      <c r="L5215" s="26">
        <v>35050470</v>
      </c>
      <c r="M5215">
        <v>27</v>
      </c>
    </row>
    <row r="5216" spans="1:13" x14ac:dyDescent="0.25">
      <c r="A5216" t="s">
        <v>86</v>
      </c>
      <c r="B5216" s="25">
        <v>45251</v>
      </c>
      <c r="C5216" t="s">
        <v>257</v>
      </c>
      <c r="D5216" t="s">
        <v>32</v>
      </c>
      <c r="E5216" t="s">
        <v>27</v>
      </c>
      <c r="F5216" t="s">
        <v>258</v>
      </c>
      <c r="G5216" s="30">
        <v>9.6</v>
      </c>
      <c r="H5216" t="s">
        <v>318</v>
      </c>
      <c r="J5216" t="s">
        <v>15</v>
      </c>
      <c r="K5216" t="s">
        <v>307</v>
      </c>
      <c r="L5216" s="26">
        <v>75000</v>
      </c>
      <c r="M5216">
        <v>1</v>
      </c>
    </row>
    <row r="5217" spans="1:13" x14ac:dyDescent="0.25">
      <c r="A5217" t="s">
        <v>164</v>
      </c>
      <c r="B5217" s="25">
        <v>45478</v>
      </c>
      <c r="C5217" t="s">
        <v>257</v>
      </c>
      <c r="D5217" t="s">
        <v>32</v>
      </c>
      <c r="E5217" t="s">
        <v>27</v>
      </c>
      <c r="F5217" t="s">
        <v>258</v>
      </c>
      <c r="G5217" s="30">
        <v>9.6</v>
      </c>
      <c r="H5217" t="s">
        <v>318</v>
      </c>
      <c r="J5217" t="s">
        <v>15</v>
      </c>
      <c r="K5217" t="s">
        <v>307</v>
      </c>
      <c r="L5217" s="26">
        <v>4389800</v>
      </c>
      <c r="M5217">
        <v>35</v>
      </c>
    </row>
    <row r="5218" spans="1:13" x14ac:dyDescent="0.25">
      <c r="A5218" t="s">
        <v>60</v>
      </c>
      <c r="B5218" s="25">
        <v>45380</v>
      </c>
      <c r="C5218" t="s">
        <v>257</v>
      </c>
      <c r="D5218" t="s">
        <v>32</v>
      </c>
      <c r="E5218" t="s">
        <v>27</v>
      </c>
      <c r="G5218" s="30">
        <v>9.6</v>
      </c>
      <c r="H5218" t="s">
        <v>318</v>
      </c>
      <c r="J5218" t="s">
        <v>15</v>
      </c>
      <c r="K5218" t="s">
        <v>307</v>
      </c>
      <c r="L5218" s="26">
        <v>133000</v>
      </c>
      <c r="M5218">
        <v>20</v>
      </c>
    </row>
    <row r="5219" spans="1:13" x14ac:dyDescent="0.25">
      <c r="A5219" t="s">
        <v>205</v>
      </c>
      <c r="B5219" s="25">
        <v>45566</v>
      </c>
      <c r="C5219" t="s">
        <v>257</v>
      </c>
      <c r="D5219" t="s">
        <v>32</v>
      </c>
      <c r="E5219" t="s">
        <v>27</v>
      </c>
      <c r="F5219" t="s">
        <v>258</v>
      </c>
      <c r="G5219" s="30">
        <v>9.6</v>
      </c>
      <c r="H5219" t="s">
        <v>318</v>
      </c>
      <c r="J5219" t="s">
        <v>15</v>
      </c>
      <c r="K5219" t="s">
        <v>307</v>
      </c>
      <c r="L5219" s="26">
        <v>2968845</v>
      </c>
      <c r="M5219">
        <v>21</v>
      </c>
    </row>
    <row r="5220" spans="1:13" x14ac:dyDescent="0.25">
      <c r="A5220" t="s">
        <v>92</v>
      </c>
      <c r="B5220" s="25">
        <v>45198</v>
      </c>
      <c r="C5220" t="s">
        <v>257</v>
      </c>
      <c r="D5220" t="s">
        <v>32</v>
      </c>
      <c r="E5220" t="s">
        <v>27</v>
      </c>
      <c r="G5220" s="30">
        <v>9.6</v>
      </c>
      <c r="H5220" t="s">
        <v>318</v>
      </c>
      <c r="J5220" t="s">
        <v>15</v>
      </c>
      <c r="K5220" t="s">
        <v>307</v>
      </c>
      <c r="L5220" s="26">
        <v>253782</v>
      </c>
      <c r="M5220">
        <v>9</v>
      </c>
    </row>
    <row r="5221" spans="1:13" x14ac:dyDescent="0.25">
      <c r="A5221" t="s">
        <v>77</v>
      </c>
      <c r="B5221" s="25">
        <v>45267</v>
      </c>
      <c r="C5221" t="s">
        <v>257</v>
      </c>
      <c r="D5221" t="s">
        <v>32</v>
      </c>
      <c r="E5221" t="s">
        <v>27</v>
      </c>
      <c r="G5221" s="30">
        <v>9.6</v>
      </c>
      <c r="H5221" t="s">
        <v>318</v>
      </c>
      <c r="J5221" t="s">
        <v>15</v>
      </c>
      <c r="K5221" t="s">
        <v>307</v>
      </c>
      <c r="L5221" s="26">
        <v>7000</v>
      </c>
      <c r="M5221">
        <v>1</v>
      </c>
    </row>
    <row r="5222" spans="1:13" x14ac:dyDescent="0.25">
      <c r="A5222" t="s">
        <v>83</v>
      </c>
      <c r="B5222" s="25">
        <v>45252</v>
      </c>
      <c r="C5222" t="s">
        <v>257</v>
      </c>
      <c r="D5222" t="s">
        <v>32</v>
      </c>
      <c r="E5222" t="s">
        <v>27</v>
      </c>
      <c r="G5222" s="30">
        <v>9.6</v>
      </c>
      <c r="H5222" t="s">
        <v>318</v>
      </c>
      <c r="J5222" t="s">
        <v>15</v>
      </c>
      <c r="K5222" t="s">
        <v>307</v>
      </c>
      <c r="L5222" s="26">
        <v>135300</v>
      </c>
      <c r="M5222">
        <v>14</v>
      </c>
    </row>
    <row r="5223" spans="1:13" x14ac:dyDescent="0.25">
      <c r="A5223" t="s">
        <v>72</v>
      </c>
      <c r="B5223" s="25">
        <v>45288</v>
      </c>
      <c r="C5223" t="s">
        <v>257</v>
      </c>
      <c r="D5223" t="s">
        <v>32</v>
      </c>
      <c r="E5223" t="s">
        <v>27</v>
      </c>
      <c r="F5223" t="s">
        <v>258</v>
      </c>
      <c r="G5223" s="30">
        <v>9.6</v>
      </c>
      <c r="H5223" t="s">
        <v>318</v>
      </c>
      <c r="J5223" t="s">
        <v>15</v>
      </c>
      <c r="K5223" t="s">
        <v>307</v>
      </c>
      <c r="L5223" s="26">
        <v>39750</v>
      </c>
      <c r="M5223">
        <v>1</v>
      </c>
    </row>
    <row r="5224" spans="1:13" x14ac:dyDescent="0.25">
      <c r="A5224" t="s">
        <v>54</v>
      </c>
      <c r="B5224" s="25">
        <v>45401</v>
      </c>
      <c r="C5224" t="s">
        <v>257</v>
      </c>
      <c r="D5224" t="s">
        <v>32</v>
      </c>
      <c r="E5224" t="s">
        <v>27</v>
      </c>
      <c r="G5224" s="30">
        <v>9.6</v>
      </c>
      <c r="H5224" t="s">
        <v>318</v>
      </c>
      <c r="J5224" t="s">
        <v>15</v>
      </c>
      <c r="K5224" t="s">
        <v>307</v>
      </c>
      <c r="L5224" s="26">
        <v>466755</v>
      </c>
      <c r="M5224">
        <v>5</v>
      </c>
    </row>
    <row r="5225" spans="1:13" x14ac:dyDescent="0.25">
      <c r="A5225" t="s">
        <v>86</v>
      </c>
      <c r="B5225" s="25">
        <v>45251</v>
      </c>
      <c r="C5225" t="s">
        <v>257</v>
      </c>
      <c r="D5225" t="s">
        <v>32</v>
      </c>
      <c r="E5225" t="s">
        <v>27</v>
      </c>
      <c r="G5225" s="30">
        <v>9.6</v>
      </c>
      <c r="H5225" t="s">
        <v>318</v>
      </c>
      <c r="J5225" t="s">
        <v>15</v>
      </c>
      <c r="K5225" t="s">
        <v>307</v>
      </c>
      <c r="L5225" s="26">
        <v>30000</v>
      </c>
      <c r="M5225">
        <v>1</v>
      </c>
    </row>
    <row r="5226" spans="1:13" x14ac:dyDescent="0.25">
      <c r="A5226" t="s">
        <v>172</v>
      </c>
      <c r="B5226" s="25">
        <v>45485</v>
      </c>
      <c r="C5226" t="s">
        <v>257</v>
      </c>
      <c r="D5226" t="s">
        <v>32</v>
      </c>
      <c r="E5226" t="s">
        <v>27</v>
      </c>
      <c r="G5226" s="30">
        <v>9.6</v>
      </c>
      <c r="H5226" t="s">
        <v>318</v>
      </c>
      <c r="J5226" t="s">
        <v>15</v>
      </c>
      <c r="K5226" t="s">
        <v>307</v>
      </c>
      <c r="L5226" s="26">
        <v>8400</v>
      </c>
      <c r="M5226">
        <v>3</v>
      </c>
    </row>
    <row r="5227" spans="1:13" x14ac:dyDescent="0.25">
      <c r="A5227" t="s">
        <v>205</v>
      </c>
      <c r="B5227" s="25">
        <v>45566</v>
      </c>
      <c r="C5227" t="s">
        <v>257</v>
      </c>
      <c r="D5227" t="s">
        <v>32</v>
      </c>
      <c r="E5227" t="s">
        <v>27</v>
      </c>
      <c r="G5227" s="30">
        <v>9.6</v>
      </c>
      <c r="H5227" t="s">
        <v>318</v>
      </c>
      <c r="J5227" t="s">
        <v>15</v>
      </c>
      <c r="K5227" t="s">
        <v>307</v>
      </c>
      <c r="L5227" s="26">
        <v>19095</v>
      </c>
      <c r="M5227">
        <v>8</v>
      </c>
    </row>
    <row r="5228" spans="1:13" x14ac:dyDescent="0.25">
      <c r="A5228" t="s">
        <v>63</v>
      </c>
      <c r="B5228" s="25">
        <v>45344</v>
      </c>
      <c r="C5228" t="s">
        <v>257</v>
      </c>
      <c r="D5228" t="s">
        <v>32</v>
      </c>
      <c r="E5228" t="s">
        <v>27</v>
      </c>
      <c r="F5228" t="s">
        <v>258</v>
      </c>
      <c r="G5228" s="30">
        <v>9.6</v>
      </c>
      <c r="H5228" t="s">
        <v>318</v>
      </c>
      <c r="J5228" t="s">
        <v>15</v>
      </c>
      <c r="K5228" t="s">
        <v>307</v>
      </c>
      <c r="L5228" s="26">
        <v>299250</v>
      </c>
      <c r="M5228">
        <v>6</v>
      </c>
    </row>
    <row r="5229" spans="1:13" x14ac:dyDescent="0.25">
      <c r="A5229" t="s">
        <v>101</v>
      </c>
      <c r="B5229" s="25">
        <v>45079</v>
      </c>
      <c r="C5229" t="s">
        <v>257</v>
      </c>
      <c r="D5229" t="s">
        <v>32</v>
      </c>
      <c r="E5229" t="s">
        <v>27</v>
      </c>
      <c r="F5229" t="s">
        <v>258</v>
      </c>
      <c r="G5229" s="30">
        <v>9.6</v>
      </c>
      <c r="H5229" t="s">
        <v>318</v>
      </c>
      <c r="J5229" t="s">
        <v>15</v>
      </c>
      <c r="K5229" t="s">
        <v>307</v>
      </c>
      <c r="L5229" s="26">
        <v>14944.5</v>
      </c>
      <c r="M5229">
        <v>1</v>
      </c>
    </row>
    <row r="5230" spans="1:13" x14ac:dyDescent="0.25">
      <c r="A5230" t="s">
        <v>66</v>
      </c>
      <c r="B5230" s="25">
        <v>45335</v>
      </c>
      <c r="C5230" t="s">
        <v>257</v>
      </c>
      <c r="D5230" t="s">
        <v>32</v>
      </c>
      <c r="E5230" t="s">
        <v>27</v>
      </c>
      <c r="F5230" t="s">
        <v>258</v>
      </c>
      <c r="G5230" s="30">
        <v>9.6</v>
      </c>
      <c r="H5230" t="s">
        <v>318</v>
      </c>
      <c r="J5230" t="s">
        <v>15</v>
      </c>
      <c r="K5230" t="s">
        <v>307</v>
      </c>
      <c r="L5230" s="26">
        <v>949500</v>
      </c>
      <c r="M5230">
        <v>37</v>
      </c>
    </row>
    <row r="5231" spans="1:13" x14ac:dyDescent="0.25">
      <c r="A5231" t="s">
        <v>74</v>
      </c>
      <c r="B5231" s="25">
        <v>45275</v>
      </c>
      <c r="C5231" t="s">
        <v>257</v>
      </c>
      <c r="D5231" t="s">
        <v>32</v>
      </c>
      <c r="E5231" t="s">
        <v>27</v>
      </c>
      <c r="G5231" s="30">
        <v>9.6</v>
      </c>
      <c r="H5231" t="s">
        <v>318</v>
      </c>
      <c r="J5231" t="s">
        <v>15</v>
      </c>
      <c r="K5231" t="s">
        <v>307</v>
      </c>
      <c r="L5231" s="26">
        <v>422050</v>
      </c>
      <c r="M5231">
        <v>19</v>
      </c>
    </row>
    <row r="5232" spans="1:13" x14ac:dyDescent="0.25">
      <c r="A5232" t="s">
        <v>164</v>
      </c>
      <c r="B5232" s="25">
        <v>45478</v>
      </c>
      <c r="C5232" t="s">
        <v>257</v>
      </c>
      <c r="D5232" t="s">
        <v>32</v>
      </c>
      <c r="E5232" t="s">
        <v>27</v>
      </c>
      <c r="G5232" s="30">
        <v>9.6</v>
      </c>
      <c r="H5232" t="s">
        <v>318</v>
      </c>
      <c r="J5232" t="s">
        <v>15</v>
      </c>
      <c r="K5232" t="s">
        <v>307</v>
      </c>
      <c r="L5232" s="26">
        <v>279800</v>
      </c>
      <c r="M5232">
        <v>32</v>
      </c>
    </row>
    <row r="5233" spans="1:13" x14ac:dyDescent="0.25">
      <c r="A5233" t="s">
        <v>89</v>
      </c>
      <c r="B5233" s="25">
        <v>45232</v>
      </c>
      <c r="C5233" t="s">
        <v>257</v>
      </c>
      <c r="D5233" t="s">
        <v>32</v>
      </c>
      <c r="E5233" t="s">
        <v>27</v>
      </c>
      <c r="F5233" t="s">
        <v>258</v>
      </c>
      <c r="G5233" s="30">
        <v>9.6</v>
      </c>
      <c r="H5233" t="s">
        <v>318</v>
      </c>
      <c r="J5233" t="s">
        <v>15</v>
      </c>
      <c r="K5233" t="s">
        <v>307</v>
      </c>
      <c r="L5233" s="26">
        <v>6075675</v>
      </c>
      <c r="M5233">
        <v>23</v>
      </c>
    </row>
    <row r="5234" spans="1:13" x14ac:dyDescent="0.25">
      <c r="A5234" t="s">
        <v>83</v>
      </c>
      <c r="B5234" s="25">
        <v>45468</v>
      </c>
      <c r="C5234" t="s">
        <v>257</v>
      </c>
      <c r="D5234" t="s">
        <v>32</v>
      </c>
      <c r="E5234" t="s">
        <v>27</v>
      </c>
      <c r="F5234" t="s">
        <v>258</v>
      </c>
      <c r="G5234" s="30">
        <v>9.6</v>
      </c>
      <c r="H5234" t="s">
        <v>318</v>
      </c>
      <c r="J5234" t="s">
        <v>15</v>
      </c>
      <c r="K5234" t="s">
        <v>307</v>
      </c>
      <c r="L5234" s="26">
        <v>2984040</v>
      </c>
      <c r="M5234">
        <v>15</v>
      </c>
    </row>
    <row r="5235" spans="1:13" x14ac:dyDescent="0.25">
      <c r="A5235" t="s">
        <v>80</v>
      </c>
      <c r="B5235" s="25">
        <v>45260</v>
      </c>
      <c r="C5235" t="s">
        <v>257</v>
      </c>
      <c r="D5235" t="s">
        <v>32</v>
      </c>
      <c r="E5235" t="s">
        <v>27</v>
      </c>
      <c r="F5235" t="s">
        <v>258</v>
      </c>
      <c r="G5235" s="30">
        <v>9.6</v>
      </c>
      <c r="H5235" t="s">
        <v>318</v>
      </c>
      <c r="J5235" t="s">
        <v>15</v>
      </c>
      <c r="K5235" t="s">
        <v>307</v>
      </c>
      <c r="L5235" s="26">
        <v>965700</v>
      </c>
      <c r="M5235">
        <v>7</v>
      </c>
    </row>
    <row r="5236" spans="1:13" x14ac:dyDescent="0.25">
      <c r="A5236" t="s">
        <v>80</v>
      </c>
      <c r="B5236" s="25">
        <v>45260</v>
      </c>
      <c r="C5236" t="s">
        <v>257</v>
      </c>
      <c r="D5236" t="s">
        <v>32</v>
      </c>
      <c r="E5236" t="s">
        <v>27</v>
      </c>
      <c r="G5236" s="30">
        <v>9.6</v>
      </c>
      <c r="H5236" t="s">
        <v>318</v>
      </c>
      <c r="J5236" t="s">
        <v>15</v>
      </c>
      <c r="K5236" t="s">
        <v>307</v>
      </c>
      <c r="L5236" s="26">
        <v>18900</v>
      </c>
      <c r="M5236">
        <v>1</v>
      </c>
    </row>
    <row r="5237" spans="1:13" x14ac:dyDescent="0.25">
      <c r="A5237" t="s">
        <v>54</v>
      </c>
      <c r="B5237" s="25">
        <v>45212</v>
      </c>
      <c r="C5237" t="s">
        <v>257</v>
      </c>
      <c r="D5237" t="s">
        <v>32</v>
      </c>
      <c r="E5237" t="s">
        <v>27</v>
      </c>
      <c r="F5237" t="s">
        <v>258</v>
      </c>
      <c r="G5237" s="30">
        <v>9.6</v>
      </c>
      <c r="H5237" t="s">
        <v>318</v>
      </c>
      <c r="J5237" t="s">
        <v>15</v>
      </c>
      <c r="K5237" t="s">
        <v>307</v>
      </c>
      <c r="L5237" s="26">
        <v>2345319</v>
      </c>
      <c r="M5237">
        <v>75</v>
      </c>
    </row>
    <row r="5238" spans="1:13" x14ac:dyDescent="0.25">
      <c r="A5238" t="s">
        <v>83</v>
      </c>
      <c r="B5238" s="25">
        <v>45252</v>
      </c>
      <c r="C5238" t="s">
        <v>257</v>
      </c>
      <c r="D5238" t="s">
        <v>32</v>
      </c>
      <c r="E5238" t="s">
        <v>27</v>
      </c>
      <c r="F5238" t="s">
        <v>258</v>
      </c>
      <c r="G5238" s="30">
        <v>9.6</v>
      </c>
      <c r="H5238" t="s">
        <v>318</v>
      </c>
      <c r="J5238" t="s">
        <v>15</v>
      </c>
      <c r="K5238" t="s">
        <v>307</v>
      </c>
      <c r="L5238" s="26">
        <v>3730650</v>
      </c>
      <c r="M5238">
        <v>22</v>
      </c>
    </row>
    <row r="5239" spans="1:13" x14ac:dyDescent="0.25">
      <c r="A5239" t="s">
        <v>57</v>
      </c>
      <c r="B5239" s="25">
        <v>45394</v>
      </c>
      <c r="C5239" t="s">
        <v>257</v>
      </c>
      <c r="D5239" t="s">
        <v>32</v>
      </c>
      <c r="E5239" t="s">
        <v>27</v>
      </c>
      <c r="G5239" s="30">
        <v>9.6</v>
      </c>
      <c r="H5239" t="s">
        <v>318</v>
      </c>
      <c r="J5239" t="s">
        <v>15</v>
      </c>
      <c r="K5239" t="s">
        <v>307</v>
      </c>
      <c r="L5239" s="26">
        <v>82250</v>
      </c>
      <c r="M5239">
        <v>10</v>
      </c>
    </row>
    <row r="5240" spans="1:13" x14ac:dyDescent="0.25">
      <c r="A5240" t="s">
        <v>104</v>
      </c>
      <c r="B5240" s="25">
        <v>45041</v>
      </c>
      <c r="C5240" t="s">
        <v>257</v>
      </c>
      <c r="D5240" t="s">
        <v>32</v>
      </c>
      <c r="E5240" t="s">
        <v>27</v>
      </c>
      <c r="G5240" s="30">
        <v>9.6</v>
      </c>
      <c r="H5240" t="s">
        <v>318</v>
      </c>
      <c r="J5240" t="s">
        <v>15</v>
      </c>
      <c r="K5240" t="s">
        <v>307</v>
      </c>
      <c r="L5240" s="26">
        <v>160741.20000000001</v>
      </c>
      <c r="M5240">
        <v>3</v>
      </c>
    </row>
    <row r="5241" spans="1:13" x14ac:dyDescent="0.25">
      <c r="A5241" t="s">
        <v>66</v>
      </c>
      <c r="B5241" s="25">
        <v>45335</v>
      </c>
      <c r="C5241" t="s">
        <v>257</v>
      </c>
      <c r="D5241" t="s">
        <v>32</v>
      </c>
      <c r="E5241" t="s">
        <v>27</v>
      </c>
      <c r="G5241" s="30">
        <v>9.6</v>
      </c>
      <c r="H5241" t="s">
        <v>318</v>
      </c>
      <c r="J5241" t="s">
        <v>15</v>
      </c>
      <c r="K5241" t="s">
        <v>307</v>
      </c>
      <c r="L5241" s="26">
        <v>108000</v>
      </c>
      <c r="M5241">
        <v>16</v>
      </c>
    </row>
    <row r="5242" spans="1:13" x14ac:dyDescent="0.25">
      <c r="A5242" t="s">
        <v>92</v>
      </c>
      <c r="B5242" s="25">
        <v>45198</v>
      </c>
      <c r="C5242" t="s">
        <v>257</v>
      </c>
      <c r="D5242" t="s">
        <v>32</v>
      </c>
      <c r="E5242" t="s">
        <v>27</v>
      </c>
      <c r="F5242" t="s">
        <v>258</v>
      </c>
      <c r="G5242" s="30">
        <v>9.6</v>
      </c>
      <c r="H5242" t="s">
        <v>318</v>
      </c>
      <c r="J5242" t="s">
        <v>15</v>
      </c>
      <c r="K5242" t="s">
        <v>307</v>
      </c>
      <c r="L5242" s="26">
        <v>13880772</v>
      </c>
      <c r="M5242">
        <v>15</v>
      </c>
    </row>
    <row r="5243" spans="1:13" x14ac:dyDescent="0.25">
      <c r="A5243" t="s">
        <v>57</v>
      </c>
      <c r="B5243" s="25">
        <v>45394</v>
      </c>
      <c r="C5243" t="s">
        <v>257</v>
      </c>
      <c r="D5243" t="s">
        <v>32</v>
      </c>
      <c r="E5243" t="s">
        <v>27</v>
      </c>
      <c r="F5243" t="s">
        <v>258</v>
      </c>
      <c r="G5243" s="30">
        <v>9.6</v>
      </c>
      <c r="H5243" t="s">
        <v>318</v>
      </c>
      <c r="J5243" t="s">
        <v>15</v>
      </c>
      <c r="K5243" t="s">
        <v>307</v>
      </c>
      <c r="L5243" s="26">
        <v>15923600</v>
      </c>
      <c r="M5243">
        <v>15</v>
      </c>
    </row>
    <row r="5244" spans="1:13" x14ac:dyDescent="0.25">
      <c r="A5244" t="s">
        <v>30</v>
      </c>
      <c r="B5244" s="25">
        <v>45447</v>
      </c>
      <c r="C5244" t="s">
        <v>257</v>
      </c>
      <c r="D5244" t="s">
        <v>32</v>
      </c>
      <c r="E5244" t="s">
        <v>27</v>
      </c>
      <c r="F5244" t="s">
        <v>258</v>
      </c>
      <c r="G5244" s="30">
        <v>9.6</v>
      </c>
      <c r="H5244" t="s">
        <v>318</v>
      </c>
      <c r="J5244" t="s">
        <v>15</v>
      </c>
      <c r="K5244" t="s">
        <v>307</v>
      </c>
      <c r="L5244" s="26">
        <v>777900</v>
      </c>
      <c r="M5244">
        <v>11</v>
      </c>
    </row>
    <row r="5245" spans="1:13" x14ac:dyDescent="0.25">
      <c r="A5245" t="s">
        <v>211</v>
      </c>
      <c r="B5245" s="25">
        <v>45582</v>
      </c>
      <c r="C5245" t="s">
        <v>257</v>
      </c>
      <c r="D5245" t="s">
        <v>32</v>
      </c>
      <c r="E5245" t="s">
        <v>27</v>
      </c>
      <c r="G5245" s="30">
        <v>9.6</v>
      </c>
      <c r="H5245" t="s">
        <v>318</v>
      </c>
      <c r="J5245" t="s">
        <v>15</v>
      </c>
      <c r="K5245" t="s">
        <v>307</v>
      </c>
      <c r="L5245" s="26">
        <v>1864450</v>
      </c>
      <c r="M5245">
        <v>14</v>
      </c>
    </row>
    <row r="5246" spans="1:13" x14ac:dyDescent="0.25">
      <c r="A5246" t="s">
        <v>89</v>
      </c>
      <c r="B5246" s="25">
        <v>45232</v>
      </c>
      <c r="C5246" t="s">
        <v>257</v>
      </c>
      <c r="D5246" t="s">
        <v>32</v>
      </c>
      <c r="E5246" t="s">
        <v>27</v>
      </c>
      <c r="G5246" s="30">
        <v>9.6</v>
      </c>
      <c r="H5246" t="s">
        <v>318</v>
      </c>
      <c r="J5246" t="s">
        <v>15</v>
      </c>
      <c r="K5246" t="s">
        <v>307</v>
      </c>
      <c r="L5246" s="26">
        <v>785700</v>
      </c>
      <c r="M5246">
        <v>15</v>
      </c>
    </row>
    <row r="5247" spans="1:13" x14ac:dyDescent="0.25">
      <c r="A5247" t="s">
        <v>69</v>
      </c>
      <c r="B5247" s="25">
        <v>45328</v>
      </c>
      <c r="C5247" t="s">
        <v>257</v>
      </c>
      <c r="D5247" t="s">
        <v>32</v>
      </c>
      <c r="E5247" t="s">
        <v>27</v>
      </c>
      <c r="G5247" s="30">
        <v>9.6</v>
      </c>
      <c r="H5247" t="s">
        <v>318</v>
      </c>
      <c r="J5247" t="s">
        <v>15</v>
      </c>
      <c r="K5247" t="s">
        <v>307</v>
      </c>
      <c r="L5247" s="26">
        <v>113155</v>
      </c>
      <c r="M5247">
        <v>10</v>
      </c>
    </row>
    <row r="5248" spans="1:13" x14ac:dyDescent="0.25">
      <c r="A5248" t="s">
        <v>63</v>
      </c>
      <c r="B5248" s="25">
        <v>45344</v>
      </c>
      <c r="C5248" t="s">
        <v>257</v>
      </c>
      <c r="D5248" t="s">
        <v>32</v>
      </c>
      <c r="E5248" t="s">
        <v>27</v>
      </c>
      <c r="G5248" s="30">
        <v>9.6</v>
      </c>
      <c r="H5248" t="s">
        <v>318</v>
      </c>
      <c r="J5248" t="s">
        <v>15</v>
      </c>
      <c r="K5248" t="s">
        <v>307</v>
      </c>
      <c r="L5248" s="26">
        <v>1900</v>
      </c>
      <c r="M5248">
        <v>1</v>
      </c>
    </row>
    <row r="5249" spans="1:13" x14ac:dyDescent="0.25">
      <c r="A5249" t="s">
        <v>83</v>
      </c>
      <c r="B5249" s="25">
        <v>45468</v>
      </c>
      <c r="C5249" t="s">
        <v>257</v>
      </c>
      <c r="D5249" t="s">
        <v>32</v>
      </c>
      <c r="E5249" t="s">
        <v>27</v>
      </c>
      <c r="G5249" s="30">
        <v>9.6</v>
      </c>
      <c r="H5249" t="s">
        <v>318</v>
      </c>
      <c r="J5249" t="s">
        <v>15</v>
      </c>
      <c r="K5249" t="s">
        <v>307</v>
      </c>
      <c r="L5249" s="26">
        <v>152280</v>
      </c>
      <c r="M5249">
        <v>3</v>
      </c>
    </row>
    <row r="5250" spans="1:13" x14ac:dyDescent="0.25">
      <c r="A5250" t="s">
        <v>209</v>
      </c>
      <c r="B5250" s="25">
        <v>45572</v>
      </c>
      <c r="C5250" t="s">
        <v>257</v>
      </c>
      <c r="D5250" t="s">
        <v>32</v>
      </c>
      <c r="E5250" t="s">
        <v>27</v>
      </c>
      <c r="F5250" t="s">
        <v>258</v>
      </c>
      <c r="G5250" s="30">
        <v>9.6</v>
      </c>
      <c r="H5250" t="s">
        <v>318</v>
      </c>
      <c r="J5250" t="s">
        <v>15</v>
      </c>
      <c r="K5250" t="s">
        <v>307</v>
      </c>
      <c r="L5250" s="26">
        <v>1000</v>
      </c>
      <c r="M5250">
        <v>1</v>
      </c>
    </row>
    <row r="5251" spans="1:13" x14ac:dyDescent="0.25">
      <c r="A5251" t="s">
        <v>50</v>
      </c>
      <c r="B5251" s="25">
        <v>45408</v>
      </c>
      <c r="C5251" t="s">
        <v>257</v>
      </c>
      <c r="D5251" t="s">
        <v>32</v>
      </c>
      <c r="E5251" t="s">
        <v>27</v>
      </c>
      <c r="F5251" t="s">
        <v>258</v>
      </c>
      <c r="G5251" s="30">
        <v>9.6</v>
      </c>
      <c r="H5251" t="s">
        <v>318</v>
      </c>
      <c r="J5251" t="s">
        <v>15</v>
      </c>
      <c r="K5251" t="s">
        <v>307</v>
      </c>
      <c r="L5251" s="26">
        <v>70427500</v>
      </c>
      <c r="M5251">
        <v>57</v>
      </c>
    </row>
    <row r="5252" spans="1:13" x14ac:dyDescent="0.25">
      <c r="A5252" t="s">
        <v>30</v>
      </c>
      <c r="B5252" s="25">
        <v>45447</v>
      </c>
      <c r="C5252" t="s">
        <v>257</v>
      </c>
      <c r="D5252" t="s">
        <v>32</v>
      </c>
      <c r="E5252" t="s">
        <v>27</v>
      </c>
      <c r="G5252" s="30">
        <v>9.6</v>
      </c>
      <c r="H5252" t="s">
        <v>318</v>
      </c>
      <c r="J5252" t="s">
        <v>15</v>
      </c>
      <c r="K5252" t="s">
        <v>307</v>
      </c>
      <c r="L5252" s="26">
        <v>9600</v>
      </c>
      <c r="M5252">
        <v>3</v>
      </c>
    </row>
    <row r="5253" spans="1:13" x14ac:dyDescent="0.25">
      <c r="A5253" t="s">
        <v>69</v>
      </c>
      <c r="B5253" s="25">
        <v>45328</v>
      </c>
      <c r="C5253" t="s">
        <v>257</v>
      </c>
      <c r="D5253" t="s">
        <v>32</v>
      </c>
      <c r="E5253" t="s">
        <v>27</v>
      </c>
      <c r="F5253" t="s">
        <v>258</v>
      </c>
      <c r="G5253" s="30">
        <v>9.6</v>
      </c>
      <c r="H5253" t="s">
        <v>318</v>
      </c>
      <c r="J5253" t="s">
        <v>15</v>
      </c>
      <c r="K5253" t="s">
        <v>307</v>
      </c>
      <c r="L5253" s="26">
        <v>11714855</v>
      </c>
      <c r="M5253">
        <v>12</v>
      </c>
    </row>
    <row r="5254" spans="1:13" x14ac:dyDescent="0.25">
      <c r="A5254" t="s">
        <v>74</v>
      </c>
      <c r="B5254" s="25">
        <v>45275</v>
      </c>
      <c r="C5254" t="s">
        <v>257</v>
      </c>
      <c r="D5254" t="s">
        <v>32</v>
      </c>
      <c r="E5254" t="s">
        <v>27</v>
      </c>
      <c r="F5254" t="s">
        <v>258</v>
      </c>
      <c r="G5254" s="30">
        <v>9.6</v>
      </c>
      <c r="H5254" t="s">
        <v>318</v>
      </c>
      <c r="J5254" t="s">
        <v>15</v>
      </c>
      <c r="K5254" t="s">
        <v>307</v>
      </c>
      <c r="L5254" s="26">
        <v>19061250</v>
      </c>
      <c r="M5254">
        <v>29</v>
      </c>
    </row>
    <row r="5255" spans="1:13" x14ac:dyDescent="0.25">
      <c r="A5255" t="s">
        <v>172</v>
      </c>
      <c r="B5255" s="25">
        <v>45485</v>
      </c>
      <c r="C5255" t="s">
        <v>257</v>
      </c>
      <c r="D5255" t="s">
        <v>32</v>
      </c>
      <c r="E5255" t="s">
        <v>27</v>
      </c>
      <c r="F5255" t="s">
        <v>258</v>
      </c>
      <c r="G5255" s="30">
        <v>9.6999999999999993</v>
      </c>
      <c r="H5255" t="s">
        <v>318</v>
      </c>
      <c r="I5255">
        <v>9.6999999999999993</v>
      </c>
      <c r="J5255" t="s">
        <v>228</v>
      </c>
      <c r="K5255" t="s">
        <v>314</v>
      </c>
      <c r="L5255" s="26">
        <v>281200</v>
      </c>
      <c r="M5255">
        <v>1</v>
      </c>
    </row>
    <row r="5256" spans="1:13" x14ac:dyDescent="0.25">
      <c r="A5256" t="s">
        <v>164</v>
      </c>
      <c r="B5256" s="25">
        <v>45478</v>
      </c>
      <c r="C5256" t="s">
        <v>257</v>
      </c>
      <c r="D5256" t="s">
        <v>32</v>
      </c>
      <c r="E5256" t="s">
        <v>27</v>
      </c>
      <c r="F5256" t="s">
        <v>258</v>
      </c>
      <c r="G5256" s="30">
        <v>9.6999999999999993</v>
      </c>
      <c r="H5256" t="s">
        <v>318</v>
      </c>
      <c r="I5256">
        <v>9.6999999999999993</v>
      </c>
      <c r="J5256" t="s">
        <v>228</v>
      </c>
      <c r="K5256" t="s">
        <v>314</v>
      </c>
      <c r="L5256" s="26">
        <v>881200</v>
      </c>
      <c r="M5256">
        <v>1</v>
      </c>
    </row>
    <row r="5257" spans="1:13" x14ac:dyDescent="0.25">
      <c r="A5257" t="s">
        <v>175</v>
      </c>
      <c r="B5257" s="25">
        <v>45503</v>
      </c>
      <c r="C5257" t="s">
        <v>257</v>
      </c>
      <c r="D5257" t="s">
        <v>32</v>
      </c>
      <c r="E5257" t="s">
        <v>27</v>
      </c>
      <c r="F5257" t="s">
        <v>258</v>
      </c>
      <c r="G5257" s="30">
        <v>9.6999999999999993</v>
      </c>
      <c r="H5257" t="s">
        <v>318</v>
      </c>
      <c r="J5257" t="s">
        <v>15</v>
      </c>
      <c r="K5257" t="s">
        <v>307</v>
      </c>
      <c r="L5257" s="26">
        <v>15035</v>
      </c>
      <c r="M5257">
        <v>2</v>
      </c>
    </row>
    <row r="5258" spans="1:13" x14ac:dyDescent="0.25">
      <c r="A5258" t="s">
        <v>92</v>
      </c>
      <c r="B5258" s="25">
        <v>45198</v>
      </c>
      <c r="C5258" t="s">
        <v>257</v>
      </c>
      <c r="D5258" t="s">
        <v>32</v>
      </c>
      <c r="E5258" t="s">
        <v>27</v>
      </c>
      <c r="G5258" s="30">
        <v>9.6999999999999993</v>
      </c>
      <c r="H5258" t="s">
        <v>318</v>
      </c>
      <c r="J5258" t="s">
        <v>15</v>
      </c>
      <c r="K5258" t="s">
        <v>307</v>
      </c>
      <c r="L5258" s="26">
        <v>125787.6</v>
      </c>
      <c r="M5258">
        <v>4</v>
      </c>
    </row>
    <row r="5259" spans="1:13" x14ac:dyDescent="0.25">
      <c r="A5259" t="s">
        <v>205</v>
      </c>
      <c r="B5259" s="25">
        <v>45566</v>
      </c>
      <c r="C5259" t="s">
        <v>257</v>
      </c>
      <c r="D5259" t="s">
        <v>32</v>
      </c>
      <c r="E5259" t="s">
        <v>27</v>
      </c>
      <c r="G5259" s="30">
        <v>9.6999999999999993</v>
      </c>
      <c r="H5259" t="s">
        <v>318</v>
      </c>
      <c r="J5259" t="s">
        <v>15</v>
      </c>
      <c r="K5259" t="s">
        <v>307</v>
      </c>
      <c r="L5259" s="26">
        <v>57000</v>
      </c>
      <c r="M5259">
        <v>8</v>
      </c>
    </row>
    <row r="5260" spans="1:13" x14ac:dyDescent="0.25">
      <c r="A5260" t="s">
        <v>54</v>
      </c>
      <c r="B5260" s="25">
        <v>45212</v>
      </c>
      <c r="C5260" t="s">
        <v>257</v>
      </c>
      <c r="D5260" t="s">
        <v>32</v>
      </c>
      <c r="E5260" t="s">
        <v>27</v>
      </c>
      <c r="G5260" s="30">
        <v>9.6999999999999993</v>
      </c>
      <c r="H5260" t="s">
        <v>318</v>
      </c>
      <c r="J5260" t="s">
        <v>15</v>
      </c>
      <c r="K5260" t="s">
        <v>307</v>
      </c>
      <c r="L5260" s="26">
        <v>153513</v>
      </c>
      <c r="M5260">
        <v>14</v>
      </c>
    </row>
    <row r="5261" spans="1:13" x14ac:dyDescent="0.25">
      <c r="A5261" t="s">
        <v>77</v>
      </c>
      <c r="B5261" s="25">
        <v>45267</v>
      </c>
      <c r="C5261" t="s">
        <v>257</v>
      </c>
      <c r="D5261" t="s">
        <v>32</v>
      </c>
      <c r="E5261" t="s">
        <v>27</v>
      </c>
      <c r="F5261" t="s">
        <v>258</v>
      </c>
      <c r="G5261" s="30">
        <v>9.6999999999999993</v>
      </c>
      <c r="H5261" t="s">
        <v>318</v>
      </c>
      <c r="J5261" t="s">
        <v>15</v>
      </c>
      <c r="K5261" t="s">
        <v>307</v>
      </c>
      <c r="L5261" s="26">
        <v>1276800</v>
      </c>
      <c r="M5261">
        <v>3</v>
      </c>
    </row>
    <row r="5262" spans="1:13" x14ac:dyDescent="0.25">
      <c r="A5262" t="s">
        <v>83</v>
      </c>
      <c r="B5262" s="25">
        <v>45468</v>
      </c>
      <c r="C5262" t="s">
        <v>257</v>
      </c>
      <c r="D5262" t="s">
        <v>32</v>
      </c>
      <c r="E5262" t="s">
        <v>27</v>
      </c>
      <c r="F5262" t="s">
        <v>258</v>
      </c>
      <c r="G5262" s="30">
        <v>9.6999999999999993</v>
      </c>
      <c r="H5262" t="s">
        <v>318</v>
      </c>
      <c r="J5262" t="s">
        <v>15</v>
      </c>
      <c r="K5262" t="s">
        <v>307</v>
      </c>
      <c r="L5262" s="26">
        <v>7329690</v>
      </c>
      <c r="M5262">
        <v>5</v>
      </c>
    </row>
    <row r="5263" spans="1:13" x14ac:dyDescent="0.25">
      <c r="A5263" t="s">
        <v>54</v>
      </c>
      <c r="B5263" s="25">
        <v>45212</v>
      </c>
      <c r="C5263" t="s">
        <v>257</v>
      </c>
      <c r="D5263" t="s">
        <v>32</v>
      </c>
      <c r="E5263" t="s">
        <v>27</v>
      </c>
      <c r="F5263" t="s">
        <v>258</v>
      </c>
      <c r="G5263" s="30">
        <v>9.6999999999999993</v>
      </c>
      <c r="H5263" t="s">
        <v>318</v>
      </c>
      <c r="J5263" t="s">
        <v>15</v>
      </c>
      <c r="K5263" t="s">
        <v>307</v>
      </c>
      <c r="L5263" s="26">
        <v>472194</v>
      </c>
      <c r="M5263">
        <v>22</v>
      </c>
    </row>
    <row r="5264" spans="1:13" x14ac:dyDescent="0.25">
      <c r="A5264" t="s">
        <v>66</v>
      </c>
      <c r="B5264" s="25">
        <v>45335</v>
      </c>
      <c r="C5264" t="s">
        <v>257</v>
      </c>
      <c r="D5264" t="s">
        <v>32</v>
      </c>
      <c r="E5264" t="s">
        <v>27</v>
      </c>
      <c r="F5264" t="s">
        <v>258</v>
      </c>
      <c r="G5264" s="30">
        <v>9.6999999999999993</v>
      </c>
      <c r="H5264" t="s">
        <v>318</v>
      </c>
      <c r="J5264" t="s">
        <v>15</v>
      </c>
      <c r="K5264" t="s">
        <v>307</v>
      </c>
      <c r="L5264" s="26">
        <v>1687500</v>
      </c>
      <c r="M5264">
        <v>40</v>
      </c>
    </row>
    <row r="5265" spans="1:13" x14ac:dyDescent="0.25">
      <c r="A5265" t="s">
        <v>69</v>
      </c>
      <c r="B5265" s="25">
        <v>45328</v>
      </c>
      <c r="C5265" t="s">
        <v>257</v>
      </c>
      <c r="D5265" t="s">
        <v>32</v>
      </c>
      <c r="E5265" t="s">
        <v>27</v>
      </c>
      <c r="F5265" t="s">
        <v>258</v>
      </c>
      <c r="G5265" s="30">
        <v>9.6999999999999993</v>
      </c>
      <c r="H5265" t="s">
        <v>318</v>
      </c>
      <c r="J5265" t="s">
        <v>15</v>
      </c>
      <c r="K5265" t="s">
        <v>307</v>
      </c>
      <c r="L5265" s="26">
        <v>938100</v>
      </c>
      <c r="M5265">
        <v>8</v>
      </c>
    </row>
    <row r="5266" spans="1:13" x14ac:dyDescent="0.25">
      <c r="A5266" t="s">
        <v>57</v>
      </c>
      <c r="B5266" s="25">
        <v>45394</v>
      </c>
      <c r="C5266" t="s">
        <v>257</v>
      </c>
      <c r="D5266" t="s">
        <v>32</v>
      </c>
      <c r="E5266" t="s">
        <v>27</v>
      </c>
      <c r="F5266" t="s">
        <v>258</v>
      </c>
      <c r="G5266" s="30">
        <v>9.6999999999999993</v>
      </c>
      <c r="H5266" t="s">
        <v>318</v>
      </c>
      <c r="J5266" t="s">
        <v>15</v>
      </c>
      <c r="K5266" t="s">
        <v>307</v>
      </c>
      <c r="L5266" s="26">
        <v>810750</v>
      </c>
      <c r="M5266">
        <v>16</v>
      </c>
    </row>
    <row r="5267" spans="1:13" x14ac:dyDescent="0.25">
      <c r="A5267" t="s">
        <v>80</v>
      </c>
      <c r="B5267" s="25">
        <v>45260</v>
      </c>
      <c r="C5267" t="s">
        <v>257</v>
      </c>
      <c r="D5267" t="s">
        <v>32</v>
      </c>
      <c r="E5267" t="s">
        <v>27</v>
      </c>
      <c r="F5267" t="s">
        <v>258</v>
      </c>
      <c r="G5267" s="30">
        <v>9.6999999999999993</v>
      </c>
      <c r="H5267" t="s">
        <v>318</v>
      </c>
      <c r="J5267" t="s">
        <v>15</v>
      </c>
      <c r="K5267" t="s">
        <v>307</v>
      </c>
      <c r="L5267" s="26">
        <v>73896300</v>
      </c>
      <c r="M5267">
        <v>8</v>
      </c>
    </row>
    <row r="5268" spans="1:13" x14ac:dyDescent="0.25">
      <c r="A5268" t="s">
        <v>74</v>
      </c>
      <c r="B5268" s="25">
        <v>45275</v>
      </c>
      <c r="C5268" t="s">
        <v>257</v>
      </c>
      <c r="D5268" t="s">
        <v>32</v>
      </c>
      <c r="E5268" t="s">
        <v>27</v>
      </c>
      <c r="G5268" s="30">
        <v>9.6999999999999993</v>
      </c>
      <c r="H5268" t="s">
        <v>318</v>
      </c>
      <c r="J5268" t="s">
        <v>15</v>
      </c>
      <c r="K5268" t="s">
        <v>307</v>
      </c>
      <c r="L5268" s="26">
        <v>570400</v>
      </c>
      <c r="M5268">
        <v>25</v>
      </c>
    </row>
    <row r="5269" spans="1:13" x14ac:dyDescent="0.25">
      <c r="A5269" t="s">
        <v>164</v>
      </c>
      <c r="B5269" s="25">
        <v>45478</v>
      </c>
      <c r="C5269" t="s">
        <v>257</v>
      </c>
      <c r="D5269" t="s">
        <v>32</v>
      </c>
      <c r="E5269" t="s">
        <v>27</v>
      </c>
      <c r="G5269" s="30">
        <v>9.6999999999999993</v>
      </c>
      <c r="H5269" t="s">
        <v>318</v>
      </c>
      <c r="J5269" t="s">
        <v>15</v>
      </c>
      <c r="K5269" t="s">
        <v>307</v>
      </c>
      <c r="L5269" s="26">
        <v>25600</v>
      </c>
      <c r="M5269">
        <v>7</v>
      </c>
    </row>
    <row r="5270" spans="1:13" x14ac:dyDescent="0.25">
      <c r="A5270" t="s">
        <v>30</v>
      </c>
      <c r="B5270" s="25">
        <v>45447</v>
      </c>
      <c r="C5270" t="s">
        <v>257</v>
      </c>
      <c r="D5270" t="s">
        <v>32</v>
      </c>
      <c r="E5270" t="s">
        <v>27</v>
      </c>
      <c r="G5270" s="30">
        <v>9.6999999999999993</v>
      </c>
      <c r="H5270" t="s">
        <v>318</v>
      </c>
      <c r="J5270" t="s">
        <v>15</v>
      </c>
      <c r="K5270" t="s">
        <v>307</v>
      </c>
      <c r="L5270" s="26">
        <v>113100</v>
      </c>
      <c r="M5270">
        <v>3</v>
      </c>
    </row>
    <row r="5271" spans="1:13" x14ac:dyDescent="0.25">
      <c r="A5271" t="s">
        <v>74</v>
      </c>
      <c r="B5271" s="25">
        <v>45275</v>
      </c>
      <c r="C5271" t="s">
        <v>257</v>
      </c>
      <c r="D5271" t="s">
        <v>32</v>
      </c>
      <c r="E5271" t="s">
        <v>27</v>
      </c>
      <c r="F5271" t="s">
        <v>258</v>
      </c>
      <c r="G5271" s="30">
        <v>9.6999999999999993</v>
      </c>
      <c r="H5271" t="s">
        <v>318</v>
      </c>
      <c r="J5271" t="s">
        <v>15</v>
      </c>
      <c r="K5271" t="s">
        <v>307</v>
      </c>
      <c r="L5271" s="26">
        <v>3597200</v>
      </c>
      <c r="M5271">
        <v>41</v>
      </c>
    </row>
    <row r="5272" spans="1:13" x14ac:dyDescent="0.25">
      <c r="A5272" t="s">
        <v>63</v>
      </c>
      <c r="B5272" s="25">
        <v>45344</v>
      </c>
      <c r="C5272" t="s">
        <v>257</v>
      </c>
      <c r="D5272" t="s">
        <v>32</v>
      </c>
      <c r="E5272" t="s">
        <v>27</v>
      </c>
      <c r="G5272" s="30">
        <v>9.6999999999999993</v>
      </c>
      <c r="H5272" t="s">
        <v>318</v>
      </c>
      <c r="J5272" t="s">
        <v>15</v>
      </c>
      <c r="K5272" t="s">
        <v>307</v>
      </c>
      <c r="L5272" s="26">
        <v>86450</v>
      </c>
      <c r="M5272">
        <v>3</v>
      </c>
    </row>
    <row r="5273" spans="1:13" x14ac:dyDescent="0.25">
      <c r="A5273" t="s">
        <v>104</v>
      </c>
      <c r="B5273" s="25">
        <v>45041</v>
      </c>
      <c r="C5273" t="s">
        <v>257</v>
      </c>
      <c r="D5273" t="s">
        <v>32</v>
      </c>
      <c r="E5273" t="s">
        <v>27</v>
      </c>
      <c r="F5273" t="s">
        <v>258</v>
      </c>
      <c r="G5273" s="30">
        <v>9.6999999999999993</v>
      </c>
      <c r="H5273" t="s">
        <v>318</v>
      </c>
      <c r="J5273" t="s">
        <v>15</v>
      </c>
      <c r="K5273" t="s">
        <v>307</v>
      </c>
      <c r="L5273" s="26">
        <v>132312</v>
      </c>
      <c r="M5273">
        <v>2</v>
      </c>
    </row>
    <row r="5274" spans="1:13" x14ac:dyDescent="0.25">
      <c r="A5274" t="s">
        <v>80</v>
      </c>
      <c r="B5274" s="25">
        <v>45260</v>
      </c>
      <c r="C5274" t="s">
        <v>257</v>
      </c>
      <c r="D5274" t="s">
        <v>32</v>
      </c>
      <c r="E5274" t="s">
        <v>27</v>
      </c>
      <c r="G5274" s="30">
        <v>9.6999999999999993</v>
      </c>
      <c r="H5274" t="s">
        <v>318</v>
      </c>
      <c r="J5274" t="s">
        <v>15</v>
      </c>
      <c r="K5274" t="s">
        <v>307</v>
      </c>
      <c r="L5274" s="26">
        <v>2561400</v>
      </c>
      <c r="M5274">
        <v>6</v>
      </c>
    </row>
    <row r="5275" spans="1:13" x14ac:dyDescent="0.25">
      <c r="A5275" t="s">
        <v>57</v>
      </c>
      <c r="B5275" s="25">
        <v>45394</v>
      </c>
      <c r="C5275" t="s">
        <v>257</v>
      </c>
      <c r="D5275" t="s">
        <v>32</v>
      </c>
      <c r="E5275" t="s">
        <v>27</v>
      </c>
      <c r="G5275" s="30">
        <v>9.6999999999999993</v>
      </c>
      <c r="H5275" t="s">
        <v>318</v>
      </c>
      <c r="J5275" t="s">
        <v>15</v>
      </c>
      <c r="K5275" t="s">
        <v>307</v>
      </c>
      <c r="L5275" s="26">
        <v>310200</v>
      </c>
      <c r="M5275">
        <v>9</v>
      </c>
    </row>
    <row r="5276" spans="1:13" x14ac:dyDescent="0.25">
      <c r="A5276" t="s">
        <v>89</v>
      </c>
      <c r="B5276" s="25">
        <v>45232</v>
      </c>
      <c r="C5276" t="s">
        <v>257</v>
      </c>
      <c r="D5276" t="s">
        <v>32</v>
      </c>
      <c r="E5276" t="s">
        <v>27</v>
      </c>
      <c r="F5276" t="s">
        <v>258</v>
      </c>
      <c r="G5276" s="30">
        <v>9.6999999999999993</v>
      </c>
      <c r="H5276" t="s">
        <v>318</v>
      </c>
      <c r="J5276" t="s">
        <v>15</v>
      </c>
      <c r="K5276" t="s">
        <v>307</v>
      </c>
      <c r="L5276" s="26">
        <v>430650</v>
      </c>
      <c r="M5276">
        <v>10</v>
      </c>
    </row>
    <row r="5277" spans="1:13" x14ac:dyDescent="0.25">
      <c r="A5277" t="s">
        <v>83</v>
      </c>
      <c r="B5277" s="25">
        <v>45252</v>
      </c>
      <c r="C5277" t="s">
        <v>257</v>
      </c>
      <c r="D5277" t="s">
        <v>32</v>
      </c>
      <c r="E5277" t="s">
        <v>27</v>
      </c>
      <c r="F5277" t="s">
        <v>258</v>
      </c>
      <c r="G5277" s="30">
        <v>9.6999999999999993</v>
      </c>
      <c r="H5277" t="s">
        <v>318</v>
      </c>
      <c r="J5277" t="s">
        <v>15</v>
      </c>
      <c r="K5277" t="s">
        <v>307</v>
      </c>
      <c r="L5277" s="26">
        <v>11134750</v>
      </c>
      <c r="M5277">
        <v>41</v>
      </c>
    </row>
    <row r="5278" spans="1:13" x14ac:dyDescent="0.25">
      <c r="A5278" t="s">
        <v>30</v>
      </c>
      <c r="B5278" s="25">
        <v>45447</v>
      </c>
      <c r="C5278" t="s">
        <v>257</v>
      </c>
      <c r="D5278" t="s">
        <v>32</v>
      </c>
      <c r="E5278" t="s">
        <v>27</v>
      </c>
      <c r="F5278" t="s">
        <v>258</v>
      </c>
      <c r="G5278" s="30">
        <v>9.6999999999999993</v>
      </c>
      <c r="H5278" t="s">
        <v>318</v>
      </c>
      <c r="J5278" t="s">
        <v>15</v>
      </c>
      <c r="K5278" t="s">
        <v>307</v>
      </c>
      <c r="L5278" s="26">
        <v>20736900</v>
      </c>
      <c r="M5278">
        <v>9</v>
      </c>
    </row>
    <row r="5279" spans="1:13" x14ac:dyDescent="0.25">
      <c r="A5279" t="s">
        <v>72</v>
      </c>
      <c r="B5279" s="25">
        <v>45288</v>
      </c>
      <c r="C5279" t="s">
        <v>257</v>
      </c>
      <c r="D5279" t="s">
        <v>32</v>
      </c>
      <c r="E5279" t="s">
        <v>27</v>
      </c>
      <c r="G5279" s="30">
        <v>9.6999999999999993</v>
      </c>
      <c r="H5279" t="s">
        <v>318</v>
      </c>
      <c r="J5279" t="s">
        <v>15</v>
      </c>
      <c r="K5279" t="s">
        <v>307</v>
      </c>
      <c r="L5279" s="26">
        <v>5000</v>
      </c>
      <c r="M5279">
        <v>1</v>
      </c>
    </row>
    <row r="5280" spans="1:13" x14ac:dyDescent="0.25">
      <c r="A5280" t="s">
        <v>50</v>
      </c>
      <c r="B5280" s="25">
        <v>45408</v>
      </c>
      <c r="C5280" t="s">
        <v>257</v>
      </c>
      <c r="D5280" t="s">
        <v>32</v>
      </c>
      <c r="E5280" t="s">
        <v>27</v>
      </c>
      <c r="G5280" s="30">
        <v>9.6999999999999993</v>
      </c>
      <c r="H5280" t="s">
        <v>318</v>
      </c>
      <c r="J5280" t="s">
        <v>15</v>
      </c>
      <c r="K5280" t="s">
        <v>307</v>
      </c>
      <c r="L5280" s="26">
        <v>132500</v>
      </c>
      <c r="M5280">
        <v>24</v>
      </c>
    </row>
    <row r="5281" spans="1:13" x14ac:dyDescent="0.25">
      <c r="A5281" t="s">
        <v>60</v>
      </c>
      <c r="B5281" s="25">
        <v>45380</v>
      </c>
      <c r="C5281" t="s">
        <v>257</v>
      </c>
      <c r="D5281" t="s">
        <v>32</v>
      </c>
      <c r="E5281" t="s">
        <v>27</v>
      </c>
      <c r="F5281" t="s">
        <v>258</v>
      </c>
      <c r="G5281" s="30">
        <v>9.6999999999999993</v>
      </c>
      <c r="H5281" t="s">
        <v>318</v>
      </c>
      <c r="J5281" t="s">
        <v>15</v>
      </c>
      <c r="K5281" t="s">
        <v>307</v>
      </c>
      <c r="L5281" s="26">
        <v>1912750</v>
      </c>
      <c r="M5281">
        <v>37</v>
      </c>
    </row>
    <row r="5282" spans="1:13" x14ac:dyDescent="0.25">
      <c r="A5282" t="s">
        <v>63</v>
      </c>
      <c r="B5282" s="25">
        <v>45344</v>
      </c>
      <c r="C5282" t="s">
        <v>257</v>
      </c>
      <c r="D5282" t="s">
        <v>32</v>
      </c>
      <c r="E5282" t="s">
        <v>27</v>
      </c>
      <c r="F5282" t="s">
        <v>258</v>
      </c>
      <c r="G5282" s="30">
        <v>9.6999999999999993</v>
      </c>
      <c r="H5282" t="s">
        <v>318</v>
      </c>
      <c r="J5282" t="s">
        <v>15</v>
      </c>
      <c r="K5282" t="s">
        <v>307</v>
      </c>
      <c r="L5282" s="26">
        <v>683050</v>
      </c>
      <c r="M5282">
        <v>6</v>
      </c>
    </row>
    <row r="5283" spans="1:13" x14ac:dyDescent="0.25">
      <c r="A5283" t="s">
        <v>211</v>
      </c>
      <c r="B5283" s="25">
        <v>45582</v>
      </c>
      <c r="C5283" t="s">
        <v>257</v>
      </c>
      <c r="D5283" t="s">
        <v>32</v>
      </c>
      <c r="E5283" t="s">
        <v>27</v>
      </c>
      <c r="G5283" s="30">
        <v>9.6999999999999993</v>
      </c>
      <c r="H5283" t="s">
        <v>318</v>
      </c>
      <c r="J5283" t="s">
        <v>15</v>
      </c>
      <c r="K5283" t="s">
        <v>307</v>
      </c>
      <c r="L5283" s="26">
        <v>101850</v>
      </c>
      <c r="M5283">
        <v>21</v>
      </c>
    </row>
    <row r="5284" spans="1:13" x14ac:dyDescent="0.25">
      <c r="A5284" t="s">
        <v>164</v>
      </c>
      <c r="B5284" s="25">
        <v>45478</v>
      </c>
      <c r="C5284" t="s">
        <v>257</v>
      </c>
      <c r="D5284" t="s">
        <v>32</v>
      </c>
      <c r="E5284" t="s">
        <v>27</v>
      </c>
      <c r="F5284" t="s">
        <v>258</v>
      </c>
      <c r="G5284" s="30">
        <v>9.6999999999999993</v>
      </c>
      <c r="H5284" t="s">
        <v>318</v>
      </c>
      <c r="J5284" t="s">
        <v>15</v>
      </c>
      <c r="K5284" t="s">
        <v>307</v>
      </c>
      <c r="L5284" s="26">
        <v>697400</v>
      </c>
      <c r="M5284">
        <v>12</v>
      </c>
    </row>
    <row r="5285" spans="1:13" x14ac:dyDescent="0.25">
      <c r="A5285" t="s">
        <v>209</v>
      </c>
      <c r="B5285" s="25">
        <v>45572</v>
      </c>
      <c r="C5285" t="s">
        <v>257</v>
      </c>
      <c r="D5285" t="s">
        <v>32</v>
      </c>
      <c r="E5285" t="s">
        <v>27</v>
      </c>
      <c r="G5285" s="30">
        <v>9.6999999999999993</v>
      </c>
      <c r="H5285" t="s">
        <v>318</v>
      </c>
      <c r="J5285" t="s">
        <v>15</v>
      </c>
      <c r="K5285" t="s">
        <v>307</v>
      </c>
      <c r="L5285" s="26">
        <v>95000</v>
      </c>
      <c r="M5285">
        <v>2</v>
      </c>
    </row>
    <row r="5286" spans="1:13" x14ac:dyDescent="0.25">
      <c r="A5286" t="s">
        <v>92</v>
      </c>
      <c r="B5286" s="25">
        <v>45198</v>
      </c>
      <c r="C5286" t="s">
        <v>257</v>
      </c>
      <c r="D5286" t="s">
        <v>32</v>
      </c>
      <c r="E5286" t="s">
        <v>27</v>
      </c>
      <c r="F5286" t="s">
        <v>258</v>
      </c>
      <c r="G5286" s="30">
        <v>9.6999999999999993</v>
      </c>
      <c r="H5286" t="s">
        <v>318</v>
      </c>
      <c r="J5286" t="s">
        <v>15</v>
      </c>
      <c r="K5286" t="s">
        <v>307</v>
      </c>
      <c r="L5286" s="26">
        <v>19861.2</v>
      </c>
      <c r="M5286">
        <v>1</v>
      </c>
    </row>
    <row r="5287" spans="1:13" x14ac:dyDescent="0.25">
      <c r="A5287" t="s">
        <v>217</v>
      </c>
      <c r="B5287" s="25">
        <v>45595</v>
      </c>
      <c r="C5287" t="s">
        <v>257</v>
      </c>
      <c r="D5287" t="s">
        <v>32</v>
      </c>
      <c r="E5287" t="s">
        <v>27</v>
      </c>
      <c r="G5287" s="30">
        <v>9.6999999999999993</v>
      </c>
      <c r="H5287" t="s">
        <v>318</v>
      </c>
      <c r="J5287" t="s">
        <v>15</v>
      </c>
      <c r="K5287" t="s">
        <v>307</v>
      </c>
      <c r="L5287" s="26">
        <v>425</v>
      </c>
      <c r="M5287">
        <v>1</v>
      </c>
    </row>
    <row r="5288" spans="1:13" x14ac:dyDescent="0.25">
      <c r="A5288" t="s">
        <v>72</v>
      </c>
      <c r="B5288" s="25">
        <v>45288</v>
      </c>
      <c r="C5288" t="s">
        <v>257</v>
      </c>
      <c r="D5288" t="s">
        <v>32</v>
      </c>
      <c r="E5288" t="s">
        <v>27</v>
      </c>
      <c r="F5288" t="s">
        <v>258</v>
      </c>
      <c r="G5288" s="30">
        <v>9.6999999999999993</v>
      </c>
      <c r="H5288" t="s">
        <v>318</v>
      </c>
      <c r="J5288" t="s">
        <v>15</v>
      </c>
      <c r="K5288" t="s">
        <v>307</v>
      </c>
      <c r="L5288" s="26">
        <v>1000</v>
      </c>
      <c r="M5288">
        <v>1</v>
      </c>
    </row>
    <row r="5289" spans="1:13" x14ac:dyDescent="0.25">
      <c r="A5289" t="s">
        <v>77</v>
      </c>
      <c r="B5289" s="25">
        <v>45267</v>
      </c>
      <c r="C5289" t="s">
        <v>257</v>
      </c>
      <c r="D5289" t="s">
        <v>32</v>
      </c>
      <c r="E5289" t="s">
        <v>27</v>
      </c>
      <c r="G5289" s="30">
        <v>9.6999999999999993</v>
      </c>
      <c r="H5289" t="s">
        <v>318</v>
      </c>
      <c r="J5289" t="s">
        <v>15</v>
      </c>
      <c r="K5289" t="s">
        <v>307</v>
      </c>
      <c r="L5289" s="26">
        <v>82600</v>
      </c>
      <c r="M5289">
        <v>1</v>
      </c>
    </row>
    <row r="5290" spans="1:13" x14ac:dyDescent="0.25">
      <c r="A5290" t="s">
        <v>172</v>
      </c>
      <c r="B5290" s="25">
        <v>45485</v>
      </c>
      <c r="C5290" t="s">
        <v>257</v>
      </c>
      <c r="D5290" t="s">
        <v>32</v>
      </c>
      <c r="E5290" t="s">
        <v>27</v>
      </c>
      <c r="F5290" t="s">
        <v>258</v>
      </c>
      <c r="G5290" s="30">
        <v>9.6999999999999993</v>
      </c>
      <c r="H5290" t="s">
        <v>318</v>
      </c>
      <c r="J5290" t="s">
        <v>15</v>
      </c>
      <c r="K5290" t="s">
        <v>307</v>
      </c>
      <c r="L5290" s="26">
        <v>454000</v>
      </c>
      <c r="M5290">
        <v>5</v>
      </c>
    </row>
    <row r="5291" spans="1:13" x14ac:dyDescent="0.25">
      <c r="A5291" t="s">
        <v>83</v>
      </c>
      <c r="B5291" s="25">
        <v>45252</v>
      </c>
      <c r="C5291" t="s">
        <v>257</v>
      </c>
      <c r="D5291" t="s">
        <v>32</v>
      </c>
      <c r="E5291" t="s">
        <v>27</v>
      </c>
      <c r="G5291" s="30">
        <v>9.6999999999999993</v>
      </c>
      <c r="H5291" t="s">
        <v>318</v>
      </c>
      <c r="J5291" t="s">
        <v>15</v>
      </c>
      <c r="K5291" t="s">
        <v>307</v>
      </c>
      <c r="L5291" s="26">
        <v>313500</v>
      </c>
      <c r="M5291">
        <v>19</v>
      </c>
    </row>
    <row r="5292" spans="1:13" x14ac:dyDescent="0.25">
      <c r="A5292" t="s">
        <v>211</v>
      </c>
      <c r="B5292" s="25">
        <v>45582</v>
      </c>
      <c r="C5292" t="s">
        <v>257</v>
      </c>
      <c r="D5292" t="s">
        <v>32</v>
      </c>
      <c r="E5292" t="s">
        <v>27</v>
      </c>
      <c r="F5292" t="s">
        <v>258</v>
      </c>
      <c r="G5292" s="30">
        <v>9.6999999999999993</v>
      </c>
      <c r="H5292" t="s">
        <v>318</v>
      </c>
      <c r="J5292" t="s">
        <v>15</v>
      </c>
      <c r="K5292" t="s">
        <v>307</v>
      </c>
      <c r="L5292" s="26">
        <v>15321950</v>
      </c>
      <c r="M5292">
        <v>49</v>
      </c>
    </row>
    <row r="5293" spans="1:13" x14ac:dyDescent="0.25">
      <c r="A5293" t="s">
        <v>54</v>
      </c>
      <c r="B5293" s="25">
        <v>45401</v>
      </c>
      <c r="C5293" t="s">
        <v>257</v>
      </c>
      <c r="D5293" t="s">
        <v>32</v>
      </c>
      <c r="E5293" t="s">
        <v>27</v>
      </c>
      <c r="F5293" t="s">
        <v>258</v>
      </c>
      <c r="G5293" s="30">
        <v>9.6999999999999993</v>
      </c>
      <c r="H5293" t="s">
        <v>318</v>
      </c>
      <c r="J5293" t="s">
        <v>15</v>
      </c>
      <c r="K5293" t="s">
        <v>307</v>
      </c>
      <c r="L5293" s="26">
        <v>2653455</v>
      </c>
      <c r="M5293">
        <v>18</v>
      </c>
    </row>
    <row r="5294" spans="1:13" x14ac:dyDescent="0.25">
      <c r="A5294" t="s">
        <v>86</v>
      </c>
      <c r="B5294" s="25">
        <v>45251</v>
      </c>
      <c r="C5294" t="s">
        <v>257</v>
      </c>
      <c r="D5294" t="s">
        <v>32</v>
      </c>
      <c r="E5294" t="s">
        <v>27</v>
      </c>
      <c r="F5294" t="s">
        <v>258</v>
      </c>
      <c r="G5294" s="30">
        <v>9.6999999999999993</v>
      </c>
      <c r="H5294" t="s">
        <v>318</v>
      </c>
      <c r="J5294" t="s">
        <v>15</v>
      </c>
      <c r="K5294" t="s">
        <v>307</v>
      </c>
      <c r="L5294" s="26">
        <v>178250</v>
      </c>
      <c r="M5294">
        <v>6</v>
      </c>
    </row>
    <row r="5295" spans="1:13" x14ac:dyDescent="0.25">
      <c r="A5295" t="s">
        <v>209</v>
      </c>
      <c r="B5295" s="25">
        <v>45572</v>
      </c>
      <c r="C5295" t="s">
        <v>257</v>
      </c>
      <c r="D5295" t="s">
        <v>32</v>
      </c>
      <c r="E5295" t="s">
        <v>27</v>
      </c>
      <c r="F5295" t="s">
        <v>258</v>
      </c>
      <c r="G5295" s="30">
        <v>9.6999999999999993</v>
      </c>
      <c r="H5295" t="s">
        <v>318</v>
      </c>
      <c r="J5295" t="s">
        <v>15</v>
      </c>
      <c r="K5295" t="s">
        <v>307</v>
      </c>
      <c r="L5295" s="26">
        <v>2065000</v>
      </c>
      <c r="M5295">
        <v>6</v>
      </c>
    </row>
    <row r="5296" spans="1:13" x14ac:dyDescent="0.25">
      <c r="A5296" t="s">
        <v>54</v>
      </c>
      <c r="B5296" s="25">
        <v>45401</v>
      </c>
      <c r="C5296" t="s">
        <v>257</v>
      </c>
      <c r="D5296" t="s">
        <v>32</v>
      </c>
      <c r="E5296" t="s">
        <v>27</v>
      </c>
      <c r="G5296" s="30">
        <v>9.6999999999999993</v>
      </c>
      <c r="H5296" t="s">
        <v>318</v>
      </c>
      <c r="J5296" t="s">
        <v>15</v>
      </c>
      <c r="K5296" t="s">
        <v>307</v>
      </c>
      <c r="L5296" s="26">
        <v>66045</v>
      </c>
      <c r="M5296">
        <v>6</v>
      </c>
    </row>
    <row r="5297" spans="1:13" x14ac:dyDescent="0.25">
      <c r="A5297" t="s">
        <v>83</v>
      </c>
      <c r="B5297" s="25">
        <v>45468</v>
      </c>
      <c r="C5297" t="s">
        <v>257</v>
      </c>
      <c r="D5297" t="s">
        <v>32</v>
      </c>
      <c r="E5297" t="s">
        <v>27</v>
      </c>
      <c r="G5297" s="30">
        <v>9.6999999999999993</v>
      </c>
      <c r="H5297" t="s">
        <v>318</v>
      </c>
      <c r="J5297" t="s">
        <v>15</v>
      </c>
      <c r="K5297" t="s">
        <v>307</v>
      </c>
      <c r="L5297" s="26">
        <v>19440</v>
      </c>
      <c r="M5297">
        <v>2</v>
      </c>
    </row>
    <row r="5298" spans="1:13" x14ac:dyDescent="0.25">
      <c r="A5298" t="s">
        <v>89</v>
      </c>
      <c r="B5298" s="25">
        <v>45232</v>
      </c>
      <c r="C5298" t="s">
        <v>257</v>
      </c>
      <c r="D5298" t="s">
        <v>32</v>
      </c>
      <c r="E5298" t="s">
        <v>27</v>
      </c>
      <c r="G5298" s="30">
        <v>9.6999999999999993</v>
      </c>
      <c r="H5298" t="s">
        <v>318</v>
      </c>
      <c r="J5298" t="s">
        <v>15</v>
      </c>
      <c r="K5298" t="s">
        <v>307</v>
      </c>
      <c r="L5298" s="26">
        <v>363825</v>
      </c>
      <c r="M5298">
        <v>16</v>
      </c>
    </row>
    <row r="5299" spans="1:13" x14ac:dyDescent="0.25">
      <c r="A5299" t="s">
        <v>86</v>
      </c>
      <c r="B5299" s="25">
        <v>45251</v>
      </c>
      <c r="C5299" t="s">
        <v>257</v>
      </c>
      <c r="D5299" t="s">
        <v>32</v>
      </c>
      <c r="E5299" t="s">
        <v>27</v>
      </c>
      <c r="G5299" s="30">
        <v>9.6999999999999993</v>
      </c>
      <c r="H5299" t="s">
        <v>318</v>
      </c>
      <c r="J5299" t="s">
        <v>15</v>
      </c>
      <c r="K5299" t="s">
        <v>307</v>
      </c>
      <c r="L5299" s="26">
        <v>278500</v>
      </c>
      <c r="M5299">
        <v>9</v>
      </c>
    </row>
    <row r="5300" spans="1:13" x14ac:dyDescent="0.25">
      <c r="A5300" t="s">
        <v>172</v>
      </c>
      <c r="B5300" s="25">
        <v>45485</v>
      </c>
      <c r="C5300" t="s">
        <v>257</v>
      </c>
      <c r="D5300" t="s">
        <v>32</v>
      </c>
      <c r="E5300" t="s">
        <v>27</v>
      </c>
      <c r="G5300" s="30">
        <v>9.6999999999999993</v>
      </c>
      <c r="H5300" t="s">
        <v>318</v>
      </c>
      <c r="J5300" t="s">
        <v>15</v>
      </c>
      <c r="K5300" t="s">
        <v>307</v>
      </c>
      <c r="L5300" s="26">
        <v>9600</v>
      </c>
      <c r="M5300">
        <v>3</v>
      </c>
    </row>
    <row r="5301" spans="1:13" x14ac:dyDescent="0.25">
      <c r="A5301" t="s">
        <v>50</v>
      </c>
      <c r="B5301" s="25">
        <v>45408</v>
      </c>
      <c r="C5301" t="s">
        <v>257</v>
      </c>
      <c r="D5301" t="s">
        <v>32</v>
      </c>
      <c r="E5301" t="s">
        <v>27</v>
      </c>
      <c r="F5301" t="s">
        <v>258</v>
      </c>
      <c r="G5301" s="30">
        <v>9.6999999999999993</v>
      </c>
      <c r="H5301" t="s">
        <v>318</v>
      </c>
      <c r="J5301" t="s">
        <v>15</v>
      </c>
      <c r="K5301" t="s">
        <v>307</v>
      </c>
      <c r="L5301" s="26">
        <v>15727500</v>
      </c>
      <c r="M5301">
        <v>63</v>
      </c>
    </row>
    <row r="5302" spans="1:13" x14ac:dyDescent="0.25">
      <c r="A5302" t="s">
        <v>205</v>
      </c>
      <c r="B5302" s="25">
        <v>45566</v>
      </c>
      <c r="C5302" t="s">
        <v>257</v>
      </c>
      <c r="D5302" t="s">
        <v>32</v>
      </c>
      <c r="E5302" t="s">
        <v>27</v>
      </c>
      <c r="F5302" t="s">
        <v>258</v>
      </c>
      <c r="G5302" s="30">
        <v>9.6999999999999993</v>
      </c>
      <c r="H5302" t="s">
        <v>318</v>
      </c>
      <c r="J5302" t="s">
        <v>15</v>
      </c>
      <c r="K5302" t="s">
        <v>307</v>
      </c>
      <c r="L5302" s="26">
        <v>1960515</v>
      </c>
      <c r="M5302">
        <v>28</v>
      </c>
    </row>
    <row r="5303" spans="1:13" x14ac:dyDescent="0.25">
      <c r="A5303" t="s">
        <v>60</v>
      </c>
      <c r="B5303" s="25">
        <v>45380</v>
      </c>
      <c r="C5303" t="s">
        <v>257</v>
      </c>
      <c r="D5303" t="s">
        <v>32</v>
      </c>
      <c r="E5303" t="s">
        <v>27</v>
      </c>
      <c r="G5303" s="30">
        <v>9.6999999999999993</v>
      </c>
      <c r="H5303" t="s">
        <v>318</v>
      </c>
      <c r="J5303" t="s">
        <v>15</v>
      </c>
      <c r="K5303" t="s">
        <v>307</v>
      </c>
      <c r="L5303" s="26">
        <v>86625</v>
      </c>
      <c r="M5303">
        <v>18</v>
      </c>
    </row>
    <row r="5304" spans="1:13" x14ac:dyDescent="0.25">
      <c r="A5304" t="s">
        <v>104</v>
      </c>
      <c r="B5304" s="25">
        <v>45041</v>
      </c>
      <c r="C5304" t="s">
        <v>257</v>
      </c>
      <c r="D5304" t="s">
        <v>32</v>
      </c>
      <c r="E5304" t="s">
        <v>27</v>
      </c>
      <c r="G5304" s="30">
        <v>9.6999999999999993</v>
      </c>
      <c r="H5304" t="s">
        <v>318</v>
      </c>
      <c r="J5304" t="s">
        <v>15</v>
      </c>
      <c r="K5304" t="s">
        <v>307</v>
      </c>
      <c r="L5304" s="26">
        <v>98340</v>
      </c>
      <c r="M5304">
        <v>2</v>
      </c>
    </row>
    <row r="5305" spans="1:13" x14ac:dyDescent="0.25">
      <c r="A5305" t="s">
        <v>66</v>
      </c>
      <c r="B5305" s="25">
        <v>45335</v>
      </c>
      <c r="C5305" t="s">
        <v>257</v>
      </c>
      <c r="D5305" t="s">
        <v>32</v>
      </c>
      <c r="E5305" t="s">
        <v>27</v>
      </c>
      <c r="G5305" s="30">
        <v>9.6999999999999993</v>
      </c>
      <c r="H5305" t="s">
        <v>318</v>
      </c>
      <c r="J5305" t="s">
        <v>15</v>
      </c>
      <c r="K5305" t="s">
        <v>307</v>
      </c>
      <c r="L5305" s="26">
        <v>139500</v>
      </c>
      <c r="M5305">
        <v>15</v>
      </c>
    </row>
    <row r="5306" spans="1:13" x14ac:dyDescent="0.25">
      <c r="A5306" t="s">
        <v>69</v>
      </c>
      <c r="B5306" s="25">
        <v>45328</v>
      </c>
      <c r="C5306" t="s">
        <v>257</v>
      </c>
      <c r="D5306" t="s">
        <v>32</v>
      </c>
      <c r="E5306" t="s">
        <v>27</v>
      </c>
      <c r="G5306" s="30">
        <v>9.6999999999999993</v>
      </c>
      <c r="H5306" t="s">
        <v>318</v>
      </c>
      <c r="J5306" t="s">
        <v>15</v>
      </c>
      <c r="K5306" t="s">
        <v>307</v>
      </c>
      <c r="L5306" s="26">
        <v>188680</v>
      </c>
      <c r="M5306">
        <v>11</v>
      </c>
    </row>
    <row r="5307" spans="1:13" x14ac:dyDescent="0.25">
      <c r="A5307" t="s">
        <v>89</v>
      </c>
      <c r="B5307" s="25">
        <v>45232</v>
      </c>
      <c r="C5307" t="s">
        <v>257</v>
      </c>
      <c r="D5307" t="s">
        <v>32</v>
      </c>
      <c r="E5307" t="s">
        <v>27</v>
      </c>
      <c r="F5307" t="s">
        <v>258</v>
      </c>
      <c r="G5307" s="30">
        <v>9.8000000000000007</v>
      </c>
      <c r="H5307" t="s">
        <v>318</v>
      </c>
      <c r="J5307" t="s">
        <v>15</v>
      </c>
      <c r="K5307" t="s">
        <v>307</v>
      </c>
      <c r="L5307" s="26">
        <v>933525</v>
      </c>
      <c r="M5307">
        <v>10</v>
      </c>
    </row>
    <row r="5308" spans="1:13" x14ac:dyDescent="0.25">
      <c r="A5308" t="s">
        <v>54</v>
      </c>
      <c r="B5308" s="25">
        <v>45401</v>
      </c>
      <c r="C5308" t="s">
        <v>257</v>
      </c>
      <c r="D5308" t="s">
        <v>32</v>
      </c>
      <c r="E5308" t="s">
        <v>27</v>
      </c>
      <c r="G5308" s="30">
        <v>9.8000000000000007</v>
      </c>
      <c r="H5308" t="s">
        <v>318</v>
      </c>
      <c r="J5308" t="s">
        <v>15</v>
      </c>
      <c r="K5308" t="s">
        <v>307</v>
      </c>
      <c r="L5308" s="26">
        <v>3885</v>
      </c>
      <c r="M5308">
        <v>5</v>
      </c>
    </row>
    <row r="5309" spans="1:13" x14ac:dyDescent="0.25">
      <c r="A5309" t="s">
        <v>211</v>
      </c>
      <c r="B5309" s="25">
        <v>45582</v>
      </c>
      <c r="C5309" t="s">
        <v>257</v>
      </c>
      <c r="D5309" t="s">
        <v>32</v>
      </c>
      <c r="E5309" t="s">
        <v>27</v>
      </c>
      <c r="G5309" s="30">
        <v>9.8000000000000007</v>
      </c>
      <c r="H5309" t="s">
        <v>318</v>
      </c>
      <c r="J5309" t="s">
        <v>15</v>
      </c>
      <c r="K5309" t="s">
        <v>307</v>
      </c>
      <c r="L5309" s="26">
        <v>112700</v>
      </c>
      <c r="M5309">
        <v>26</v>
      </c>
    </row>
    <row r="5310" spans="1:13" x14ac:dyDescent="0.25">
      <c r="A5310" t="s">
        <v>74</v>
      </c>
      <c r="B5310" s="25">
        <v>45275</v>
      </c>
      <c r="C5310" t="s">
        <v>257</v>
      </c>
      <c r="D5310" t="s">
        <v>32</v>
      </c>
      <c r="E5310" t="s">
        <v>27</v>
      </c>
      <c r="F5310" t="s">
        <v>258</v>
      </c>
      <c r="G5310" s="30">
        <v>9.8000000000000007</v>
      </c>
      <c r="H5310" t="s">
        <v>318</v>
      </c>
      <c r="J5310" t="s">
        <v>15</v>
      </c>
      <c r="K5310" t="s">
        <v>307</v>
      </c>
      <c r="L5310" s="26">
        <v>14836150</v>
      </c>
      <c r="M5310">
        <v>37</v>
      </c>
    </row>
    <row r="5311" spans="1:13" x14ac:dyDescent="0.25">
      <c r="A5311" t="s">
        <v>172</v>
      </c>
      <c r="B5311" s="25">
        <v>45485</v>
      </c>
      <c r="C5311" t="s">
        <v>257</v>
      </c>
      <c r="D5311" t="s">
        <v>32</v>
      </c>
      <c r="E5311" t="s">
        <v>27</v>
      </c>
      <c r="G5311" s="30">
        <v>9.8000000000000007</v>
      </c>
      <c r="H5311" t="s">
        <v>318</v>
      </c>
      <c r="J5311" t="s">
        <v>15</v>
      </c>
      <c r="K5311" t="s">
        <v>307</v>
      </c>
      <c r="L5311" s="26">
        <v>400</v>
      </c>
      <c r="M5311">
        <v>1</v>
      </c>
    </row>
    <row r="5312" spans="1:13" x14ac:dyDescent="0.25">
      <c r="A5312" t="s">
        <v>89</v>
      </c>
      <c r="B5312" s="25">
        <v>45232</v>
      </c>
      <c r="C5312" t="s">
        <v>257</v>
      </c>
      <c r="D5312" t="s">
        <v>32</v>
      </c>
      <c r="E5312" t="s">
        <v>27</v>
      </c>
      <c r="G5312" s="30">
        <v>9.8000000000000007</v>
      </c>
      <c r="H5312" t="s">
        <v>318</v>
      </c>
      <c r="J5312" t="s">
        <v>15</v>
      </c>
      <c r="K5312" t="s">
        <v>307</v>
      </c>
      <c r="L5312" s="26">
        <v>28350</v>
      </c>
      <c r="M5312">
        <v>4</v>
      </c>
    </row>
    <row r="5313" spans="1:13" x14ac:dyDescent="0.25">
      <c r="A5313" t="s">
        <v>101</v>
      </c>
      <c r="B5313" s="25">
        <v>45079</v>
      </c>
      <c r="C5313" t="s">
        <v>257</v>
      </c>
      <c r="D5313" t="s">
        <v>32</v>
      </c>
      <c r="E5313" t="s">
        <v>27</v>
      </c>
      <c r="F5313" t="s">
        <v>258</v>
      </c>
      <c r="G5313" s="30">
        <v>9.8000000000000007</v>
      </c>
      <c r="H5313" t="s">
        <v>318</v>
      </c>
      <c r="J5313" t="s">
        <v>15</v>
      </c>
      <c r="K5313" t="s">
        <v>307</v>
      </c>
      <c r="L5313" s="26">
        <v>4813587</v>
      </c>
      <c r="M5313">
        <v>3</v>
      </c>
    </row>
    <row r="5314" spans="1:13" x14ac:dyDescent="0.25">
      <c r="A5314" t="s">
        <v>80</v>
      </c>
      <c r="B5314" s="25">
        <v>45260</v>
      </c>
      <c r="C5314" t="s">
        <v>257</v>
      </c>
      <c r="D5314" t="s">
        <v>32</v>
      </c>
      <c r="E5314" t="s">
        <v>27</v>
      </c>
      <c r="G5314" s="30">
        <v>9.8000000000000007</v>
      </c>
      <c r="H5314" t="s">
        <v>318</v>
      </c>
      <c r="J5314" t="s">
        <v>15</v>
      </c>
      <c r="K5314" t="s">
        <v>307</v>
      </c>
      <c r="L5314" s="26">
        <v>97200</v>
      </c>
      <c r="M5314">
        <v>4</v>
      </c>
    </row>
    <row r="5315" spans="1:13" x14ac:dyDescent="0.25">
      <c r="A5315" t="s">
        <v>83</v>
      </c>
      <c r="B5315" s="25">
        <v>45468</v>
      </c>
      <c r="C5315" t="s">
        <v>257</v>
      </c>
      <c r="D5315" t="s">
        <v>32</v>
      </c>
      <c r="E5315" t="s">
        <v>27</v>
      </c>
      <c r="G5315" s="30">
        <v>9.8000000000000007</v>
      </c>
      <c r="H5315" t="s">
        <v>318</v>
      </c>
      <c r="J5315" t="s">
        <v>15</v>
      </c>
      <c r="K5315" t="s">
        <v>307</v>
      </c>
      <c r="L5315" s="26">
        <v>895050</v>
      </c>
      <c r="M5315">
        <v>4</v>
      </c>
    </row>
    <row r="5316" spans="1:13" x14ac:dyDescent="0.25">
      <c r="A5316" t="s">
        <v>101</v>
      </c>
      <c r="B5316" s="25">
        <v>45079</v>
      </c>
      <c r="C5316" t="s">
        <v>257</v>
      </c>
      <c r="D5316" t="s">
        <v>32</v>
      </c>
      <c r="E5316" t="s">
        <v>27</v>
      </c>
      <c r="G5316" s="30">
        <v>9.8000000000000007</v>
      </c>
      <c r="H5316" t="s">
        <v>318</v>
      </c>
      <c r="J5316" t="s">
        <v>15</v>
      </c>
      <c r="K5316" t="s">
        <v>307</v>
      </c>
      <c r="L5316" s="26">
        <v>149809.5</v>
      </c>
      <c r="M5316">
        <v>1</v>
      </c>
    </row>
    <row r="5317" spans="1:13" x14ac:dyDescent="0.25">
      <c r="A5317" t="s">
        <v>211</v>
      </c>
      <c r="B5317" s="25">
        <v>45582</v>
      </c>
      <c r="C5317" t="s">
        <v>257</v>
      </c>
      <c r="D5317" t="s">
        <v>32</v>
      </c>
      <c r="E5317" t="s">
        <v>27</v>
      </c>
      <c r="F5317" t="s">
        <v>258</v>
      </c>
      <c r="G5317" s="30">
        <v>9.8000000000000007</v>
      </c>
      <c r="H5317" t="s">
        <v>318</v>
      </c>
      <c r="J5317" t="s">
        <v>15</v>
      </c>
      <c r="K5317" t="s">
        <v>307</v>
      </c>
      <c r="L5317" s="26">
        <v>10956750</v>
      </c>
      <c r="M5317">
        <v>37</v>
      </c>
    </row>
    <row r="5318" spans="1:13" x14ac:dyDescent="0.25">
      <c r="A5318" t="s">
        <v>69</v>
      </c>
      <c r="B5318" s="25">
        <v>45328</v>
      </c>
      <c r="C5318" t="s">
        <v>257</v>
      </c>
      <c r="D5318" t="s">
        <v>32</v>
      </c>
      <c r="E5318" t="s">
        <v>27</v>
      </c>
      <c r="F5318" t="s">
        <v>258</v>
      </c>
      <c r="G5318" s="30">
        <v>9.8000000000000007</v>
      </c>
      <c r="H5318" t="s">
        <v>318</v>
      </c>
      <c r="J5318" t="s">
        <v>15</v>
      </c>
      <c r="K5318" t="s">
        <v>307</v>
      </c>
      <c r="L5318" s="26">
        <v>6601150</v>
      </c>
      <c r="M5318">
        <v>11</v>
      </c>
    </row>
    <row r="5319" spans="1:13" x14ac:dyDescent="0.25">
      <c r="A5319" t="s">
        <v>60</v>
      </c>
      <c r="B5319" s="25">
        <v>45380</v>
      </c>
      <c r="C5319" t="s">
        <v>257</v>
      </c>
      <c r="D5319" t="s">
        <v>32</v>
      </c>
      <c r="E5319" t="s">
        <v>27</v>
      </c>
      <c r="G5319" s="30">
        <v>9.8000000000000007</v>
      </c>
      <c r="H5319" t="s">
        <v>318</v>
      </c>
      <c r="J5319" t="s">
        <v>15</v>
      </c>
      <c r="K5319" t="s">
        <v>307</v>
      </c>
      <c r="L5319" s="26">
        <v>160125</v>
      </c>
      <c r="M5319">
        <v>19</v>
      </c>
    </row>
    <row r="5320" spans="1:13" x14ac:dyDescent="0.25">
      <c r="A5320" t="s">
        <v>104</v>
      </c>
      <c r="B5320" s="25">
        <v>45041</v>
      </c>
      <c r="C5320" t="s">
        <v>257</v>
      </c>
      <c r="D5320" t="s">
        <v>32</v>
      </c>
      <c r="E5320" t="s">
        <v>27</v>
      </c>
      <c r="F5320" t="s">
        <v>258</v>
      </c>
      <c r="G5320" s="30">
        <v>9.8000000000000007</v>
      </c>
      <c r="H5320" t="s">
        <v>318</v>
      </c>
      <c r="J5320" t="s">
        <v>15</v>
      </c>
      <c r="K5320" t="s">
        <v>307</v>
      </c>
      <c r="L5320" s="26">
        <v>171648</v>
      </c>
      <c r="M5320">
        <v>3</v>
      </c>
    </row>
    <row r="5321" spans="1:13" x14ac:dyDescent="0.25">
      <c r="A5321" t="s">
        <v>83</v>
      </c>
      <c r="B5321" s="25">
        <v>45252</v>
      </c>
      <c r="C5321" t="s">
        <v>257</v>
      </c>
      <c r="D5321" t="s">
        <v>32</v>
      </c>
      <c r="E5321" t="s">
        <v>27</v>
      </c>
      <c r="F5321" t="s">
        <v>258</v>
      </c>
      <c r="G5321" s="30">
        <v>9.8000000000000007</v>
      </c>
      <c r="H5321" t="s">
        <v>318</v>
      </c>
      <c r="J5321" t="s">
        <v>15</v>
      </c>
      <c r="K5321" t="s">
        <v>307</v>
      </c>
      <c r="L5321" s="26">
        <v>2557500</v>
      </c>
      <c r="M5321">
        <v>15</v>
      </c>
    </row>
    <row r="5322" spans="1:13" x14ac:dyDescent="0.25">
      <c r="A5322" t="s">
        <v>209</v>
      </c>
      <c r="B5322" s="25">
        <v>45572</v>
      </c>
      <c r="C5322" t="s">
        <v>257</v>
      </c>
      <c r="D5322" t="s">
        <v>32</v>
      </c>
      <c r="E5322" t="s">
        <v>27</v>
      </c>
      <c r="F5322" t="s">
        <v>258</v>
      </c>
      <c r="G5322" s="30">
        <v>9.8000000000000007</v>
      </c>
      <c r="H5322" t="s">
        <v>318</v>
      </c>
      <c r="J5322" t="s">
        <v>15</v>
      </c>
      <c r="K5322" t="s">
        <v>307</v>
      </c>
      <c r="L5322" s="26">
        <v>921000</v>
      </c>
      <c r="M5322">
        <v>1</v>
      </c>
    </row>
    <row r="5323" spans="1:13" x14ac:dyDescent="0.25">
      <c r="A5323" t="s">
        <v>80</v>
      </c>
      <c r="B5323" s="25">
        <v>45260</v>
      </c>
      <c r="C5323" t="s">
        <v>257</v>
      </c>
      <c r="D5323" t="s">
        <v>32</v>
      </c>
      <c r="E5323" t="s">
        <v>27</v>
      </c>
      <c r="F5323" t="s">
        <v>258</v>
      </c>
      <c r="G5323" s="30">
        <v>9.8000000000000007</v>
      </c>
      <c r="H5323" t="s">
        <v>318</v>
      </c>
      <c r="J5323" t="s">
        <v>15</v>
      </c>
      <c r="K5323" t="s">
        <v>307</v>
      </c>
      <c r="L5323" s="26">
        <v>18000</v>
      </c>
      <c r="M5323">
        <v>1</v>
      </c>
    </row>
    <row r="5324" spans="1:13" x14ac:dyDescent="0.25">
      <c r="A5324" t="s">
        <v>57</v>
      </c>
      <c r="B5324" s="25">
        <v>45394</v>
      </c>
      <c r="C5324" t="s">
        <v>257</v>
      </c>
      <c r="D5324" t="s">
        <v>32</v>
      </c>
      <c r="E5324" t="s">
        <v>27</v>
      </c>
      <c r="F5324" t="s">
        <v>258</v>
      </c>
      <c r="G5324" s="30">
        <v>9.8000000000000007</v>
      </c>
      <c r="H5324" t="s">
        <v>318</v>
      </c>
      <c r="J5324" t="s">
        <v>15</v>
      </c>
      <c r="K5324" t="s">
        <v>307</v>
      </c>
      <c r="L5324" s="26">
        <v>282000</v>
      </c>
      <c r="M5324">
        <v>10</v>
      </c>
    </row>
    <row r="5325" spans="1:13" x14ac:dyDescent="0.25">
      <c r="A5325" t="s">
        <v>57</v>
      </c>
      <c r="B5325" s="25">
        <v>45394</v>
      </c>
      <c r="C5325" t="s">
        <v>257</v>
      </c>
      <c r="D5325" t="s">
        <v>32</v>
      </c>
      <c r="E5325" t="s">
        <v>27</v>
      </c>
      <c r="G5325" s="30">
        <v>9.8000000000000007</v>
      </c>
      <c r="H5325" t="s">
        <v>318</v>
      </c>
      <c r="J5325" t="s">
        <v>15</v>
      </c>
      <c r="K5325" t="s">
        <v>307</v>
      </c>
      <c r="L5325" s="26">
        <v>47000</v>
      </c>
      <c r="M5325">
        <v>8</v>
      </c>
    </row>
    <row r="5326" spans="1:13" x14ac:dyDescent="0.25">
      <c r="A5326" t="s">
        <v>66</v>
      </c>
      <c r="B5326" s="25">
        <v>45335</v>
      </c>
      <c r="C5326" t="s">
        <v>257</v>
      </c>
      <c r="D5326" t="s">
        <v>32</v>
      </c>
      <c r="E5326" t="s">
        <v>27</v>
      </c>
      <c r="G5326" s="30">
        <v>9.8000000000000007</v>
      </c>
      <c r="H5326" t="s">
        <v>318</v>
      </c>
      <c r="J5326" t="s">
        <v>15</v>
      </c>
      <c r="K5326" t="s">
        <v>307</v>
      </c>
      <c r="L5326" s="26">
        <v>148500</v>
      </c>
      <c r="M5326">
        <v>16</v>
      </c>
    </row>
    <row r="5327" spans="1:13" x14ac:dyDescent="0.25">
      <c r="A5327" t="s">
        <v>60</v>
      </c>
      <c r="B5327" s="25">
        <v>45380</v>
      </c>
      <c r="C5327" t="s">
        <v>257</v>
      </c>
      <c r="D5327" t="s">
        <v>32</v>
      </c>
      <c r="E5327" t="s">
        <v>27</v>
      </c>
      <c r="F5327" t="s">
        <v>258</v>
      </c>
      <c r="G5327" s="30">
        <v>9.8000000000000007</v>
      </c>
      <c r="H5327" t="s">
        <v>318</v>
      </c>
      <c r="J5327" t="s">
        <v>15</v>
      </c>
      <c r="K5327" t="s">
        <v>307</v>
      </c>
      <c r="L5327" s="26">
        <v>2053625</v>
      </c>
      <c r="M5327">
        <v>34</v>
      </c>
    </row>
    <row r="5328" spans="1:13" x14ac:dyDescent="0.25">
      <c r="A5328" t="s">
        <v>205</v>
      </c>
      <c r="B5328" s="25">
        <v>45566</v>
      </c>
      <c r="C5328" t="s">
        <v>257</v>
      </c>
      <c r="D5328" t="s">
        <v>32</v>
      </c>
      <c r="E5328" t="s">
        <v>27</v>
      </c>
      <c r="F5328" t="s">
        <v>258</v>
      </c>
      <c r="G5328" s="30">
        <v>9.8000000000000007</v>
      </c>
      <c r="H5328" t="s">
        <v>318</v>
      </c>
      <c r="J5328" t="s">
        <v>15</v>
      </c>
      <c r="K5328" t="s">
        <v>307</v>
      </c>
      <c r="L5328" s="26">
        <v>6644395</v>
      </c>
      <c r="M5328">
        <v>39</v>
      </c>
    </row>
    <row r="5329" spans="1:13" x14ac:dyDescent="0.25">
      <c r="A5329" t="s">
        <v>86</v>
      </c>
      <c r="B5329" s="25">
        <v>45251</v>
      </c>
      <c r="C5329" t="s">
        <v>257</v>
      </c>
      <c r="D5329" t="s">
        <v>32</v>
      </c>
      <c r="E5329" t="s">
        <v>27</v>
      </c>
      <c r="G5329" s="30">
        <v>9.8000000000000007</v>
      </c>
      <c r="H5329" t="s">
        <v>318</v>
      </c>
      <c r="J5329" t="s">
        <v>15</v>
      </c>
      <c r="K5329" t="s">
        <v>307</v>
      </c>
      <c r="L5329" s="26">
        <v>79750</v>
      </c>
      <c r="M5329">
        <v>5</v>
      </c>
    </row>
    <row r="5330" spans="1:13" x14ac:dyDescent="0.25">
      <c r="A5330" t="s">
        <v>83</v>
      </c>
      <c r="B5330" s="25">
        <v>45468</v>
      </c>
      <c r="C5330" t="s">
        <v>257</v>
      </c>
      <c r="D5330" t="s">
        <v>32</v>
      </c>
      <c r="E5330" t="s">
        <v>27</v>
      </c>
      <c r="F5330" t="s">
        <v>258</v>
      </c>
      <c r="G5330" s="30">
        <v>9.8000000000000007</v>
      </c>
      <c r="H5330" t="s">
        <v>318</v>
      </c>
      <c r="J5330" t="s">
        <v>15</v>
      </c>
      <c r="K5330" t="s">
        <v>307</v>
      </c>
      <c r="L5330" s="26">
        <v>43063650</v>
      </c>
      <c r="M5330">
        <v>9</v>
      </c>
    </row>
    <row r="5331" spans="1:13" x14ac:dyDescent="0.25">
      <c r="A5331" t="s">
        <v>205</v>
      </c>
      <c r="B5331" s="25">
        <v>45566</v>
      </c>
      <c r="C5331" t="s">
        <v>257</v>
      </c>
      <c r="D5331" t="s">
        <v>32</v>
      </c>
      <c r="E5331" t="s">
        <v>27</v>
      </c>
      <c r="G5331" s="30">
        <v>9.8000000000000007</v>
      </c>
      <c r="H5331" t="s">
        <v>318</v>
      </c>
      <c r="J5331" t="s">
        <v>15</v>
      </c>
      <c r="K5331" t="s">
        <v>307</v>
      </c>
      <c r="L5331" s="26">
        <v>49780</v>
      </c>
      <c r="M5331">
        <v>14</v>
      </c>
    </row>
    <row r="5332" spans="1:13" x14ac:dyDescent="0.25">
      <c r="A5332" t="s">
        <v>72</v>
      </c>
      <c r="B5332" s="25">
        <v>45288</v>
      </c>
      <c r="C5332" t="s">
        <v>257</v>
      </c>
      <c r="D5332" t="s">
        <v>32</v>
      </c>
      <c r="E5332" t="s">
        <v>27</v>
      </c>
      <c r="F5332" t="s">
        <v>258</v>
      </c>
      <c r="G5332" s="30">
        <v>9.8000000000000007</v>
      </c>
      <c r="H5332" t="s">
        <v>318</v>
      </c>
      <c r="J5332" t="s">
        <v>15</v>
      </c>
      <c r="K5332" t="s">
        <v>307</v>
      </c>
      <c r="L5332" s="26">
        <v>49750</v>
      </c>
      <c r="M5332">
        <v>1</v>
      </c>
    </row>
    <row r="5333" spans="1:13" x14ac:dyDescent="0.25">
      <c r="A5333" t="s">
        <v>63</v>
      </c>
      <c r="B5333" s="25">
        <v>45344</v>
      </c>
      <c r="C5333" t="s">
        <v>257</v>
      </c>
      <c r="D5333" t="s">
        <v>32</v>
      </c>
      <c r="E5333" t="s">
        <v>27</v>
      </c>
      <c r="G5333" s="30">
        <v>9.8000000000000007</v>
      </c>
      <c r="H5333" t="s">
        <v>318</v>
      </c>
      <c r="J5333" t="s">
        <v>15</v>
      </c>
      <c r="K5333" t="s">
        <v>307</v>
      </c>
      <c r="L5333" s="26">
        <v>85500</v>
      </c>
      <c r="M5333">
        <v>3</v>
      </c>
    </row>
    <row r="5334" spans="1:13" x14ac:dyDescent="0.25">
      <c r="A5334" t="s">
        <v>63</v>
      </c>
      <c r="B5334" s="25">
        <v>45344</v>
      </c>
      <c r="C5334" t="s">
        <v>257</v>
      </c>
      <c r="D5334" t="s">
        <v>32</v>
      </c>
      <c r="E5334" t="s">
        <v>27</v>
      </c>
      <c r="F5334" t="s">
        <v>258</v>
      </c>
      <c r="G5334" s="30">
        <v>9.8000000000000007</v>
      </c>
      <c r="H5334" t="s">
        <v>318</v>
      </c>
      <c r="J5334" t="s">
        <v>15</v>
      </c>
      <c r="K5334" t="s">
        <v>307</v>
      </c>
      <c r="L5334" s="26">
        <v>896800</v>
      </c>
      <c r="M5334">
        <v>4</v>
      </c>
    </row>
    <row r="5335" spans="1:13" x14ac:dyDescent="0.25">
      <c r="A5335" t="s">
        <v>77</v>
      </c>
      <c r="B5335" s="25">
        <v>45267</v>
      </c>
      <c r="C5335" t="s">
        <v>257</v>
      </c>
      <c r="D5335" t="s">
        <v>32</v>
      </c>
      <c r="E5335" t="s">
        <v>27</v>
      </c>
      <c r="F5335" t="s">
        <v>258</v>
      </c>
      <c r="G5335" s="30">
        <v>9.8000000000000007</v>
      </c>
      <c r="H5335" t="s">
        <v>318</v>
      </c>
      <c r="J5335" t="s">
        <v>15</v>
      </c>
      <c r="K5335" t="s">
        <v>307</v>
      </c>
      <c r="L5335" s="26">
        <v>133000</v>
      </c>
      <c r="M5335">
        <v>3</v>
      </c>
    </row>
    <row r="5336" spans="1:13" x14ac:dyDescent="0.25">
      <c r="A5336" t="s">
        <v>30</v>
      </c>
      <c r="B5336" s="25">
        <v>45447</v>
      </c>
      <c r="C5336" t="s">
        <v>257</v>
      </c>
      <c r="D5336" t="s">
        <v>32</v>
      </c>
      <c r="E5336" t="s">
        <v>27</v>
      </c>
      <c r="F5336" t="s">
        <v>258</v>
      </c>
      <c r="G5336" s="30">
        <v>9.8000000000000007</v>
      </c>
      <c r="H5336" t="s">
        <v>318</v>
      </c>
      <c r="J5336" t="s">
        <v>15</v>
      </c>
      <c r="K5336" t="s">
        <v>307</v>
      </c>
      <c r="L5336" s="26">
        <v>8345400</v>
      </c>
      <c r="M5336">
        <v>15</v>
      </c>
    </row>
    <row r="5337" spans="1:13" x14ac:dyDescent="0.25">
      <c r="A5337" t="s">
        <v>92</v>
      </c>
      <c r="B5337" s="25">
        <v>45198</v>
      </c>
      <c r="C5337" t="s">
        <v>257</v>
      </c>
      <c r="D5337" t="s">
        <v>32</v>
      </c>
      <c r="E5337" t="s">
        <v>27</v>
      </c>
      <c r="F5337" t="s">
        <v>258</v>
      </c>
      <c r="G5337" s="30">
        <v>9.8000000000000007</v>
      </c>
      <c r="H5337" t="s">
        <v>318</v>
      </c>
      <c r="J5337" t="s">
        <v>15</v>
      </c>
      <c r="K5337" t="s">
        <v>307</v>
      </c>
      <c r="L5337" s="26">
        <v>4047271.2</v>
      </c>
      <c r="M5337">
        <v>5</v>
      </c>
    </row>
    <row r="5338" spans="1:13" x14ac:dyDescent="0.25">
      <c r="A5338" t="s">
        <v>30</v>
      </c>
      <c r="B5338" s="25">
        <v>45447</v>
      </c>
      <c r="C5338" t="s">
        <v>257</v>
      </c>
      <c r="D5338" t="s">
        <v>32</v>
      </c>
      <c r="E5338" t="s">
        <v>27</v>
      </c>
      <c r="G5338" s="30">
        <v>9.8000000000000007</v>
      </c>
      <c r="H5338" t="s">
        <v>318</v>
      </c>
      <c r="J5338" t="s">
        <v>15</v>
      </c>
      <c r="K5338" t="s">
        <v>307</v>
      </c>
      <c r="L5338" s="26">
        <v>6600</v>
      </c>
      <c r="M5338">
        <v>5</v>
      </c>
    </row>
    <row r="5339" spans="1:13" x14ac:dyDescent="0.25">
      <c r="A5339" t="s">
        <v>69</v>
      </c>
      <c r="B5339" s="25">
        <v>45328</v>
      </c>
      <c r="C5339" t="s">
        <v>257</v>
      </c>
      <c r="D5339" t="s">
        <v>32</v>
      </c>
      <c r="E5339" t="s">
        <v>27</v>
      </c>
      <c r="G5339" s="30">
        <v>9.8000000000000007</v>
      </c>
      <c r="H5339" t="s">
        <v>318</v>
      </c>
      <c r="J5339" t="s">
        <v>15</v>
      </c>
      <c r="K5339" t="s">
        <v>307</v>
      </c>
      <c r="L5339" s="26">
        <v>54855</v>
      </c>
      <c r="M5339">
        <v>5</v>
      </c>
    </row>
    <row r="5340" spans="1:13" x14ac:dyDescent="0.25">
      <c r="A5340" t="s">
        <v>54</v>
      </c>
      <c r="B5340" s="25">
        <v>45212</v>
      </c>
      <c r="C5340" t="s">
        <v>257</v>
      </c>
      <c r="D5340" t="s">
        <v>32</v>
      </c>
      <c r="E5340" t="s">
        <v>27</v>
      </c>
      <c r="F5340" t="s">
        <v>258</v>
      </c>
      <c r="G5340" s="30">
        <v>9.8000000000000007</v>
      </c>
      <c r="H5340" t="s">
        <v>318</v>
      </c>
      <c r="J5340" t="s">
        <v>15</v>
      </c>
      <c r="K5340" t="s">
        <v>307</v>
      </c>
      <c r="L5340" s="26">
        <v>2107557</v>
      </c>
      <c r="M5340">
        <v>24</v>
      </c>
    </row>
    <row r="5341" spans="1:13" x14ac:dyDescent="0.25">
      <c r="A5341" t="s">
        <v>172</v>
      </c>
      <c r="B5341" s="25">
        <v>45485</v>
      </c>
      <c r="C5341" t="s">
        <v>257</v>
      </c>
      <c r="D5341" t="s">
        <v>32</v>
      </c>
      <c r="E5341" t="s">
        <v>27</v>
      </c>
      <c r="F5341" t="s">
        <v>258</v>
      </c>
      <c r="G5341" s="30">
        <v>9.8000000000000007</v>
      </c>
      <c r="H5341" t="s">
        <v>318</v>
      </c>
      <c r="J5341" t="s">
        <v>15</v>
      </c>
      <c r="K5341" t="s">
        <v>307</v>
      </c>
      <c r="L5341" s="26">
        <v>1448000</v>
      </c>
      <c r="M5341">
        <v>3</v>
      </c>
    </row>
    <row r="5342" spans="1:13" x14ac:dyDescent="0.25">
      <c r="A5342" t="s">
        <v>74</v>
      </c>
      <c r="B5342" s="25">
        <v>45275</v>
      </c>
      <c r="C5342" t="s">
        <v>257</v>
      </c>
      <c r="D5342" t="s">
        <v>32</v>
      </c>
      <c r="E5342" t="s">
        <v>27</v>
      </c>
      <c r="G5342" s="30">
        <v>9.8000000000000007</v>
      </c>
      <c r="H5342" t="s">
        <v>318</v>
      </c>
      <c r="J5342" t="s">
        <v>15</v>
      </c>
      <c r="K5342" t="s">
        <v>307</v>
      </c>
      <c r="L5342" s="26">
        <v>714150</v>
      </c>
      <c r="M5342">
        <v>26</v>
      </c>
    </row>
    <row r="5343" spans="1:13" x14ac:dyDescent="0.25">
      <c r="A5343" t="s">
        <v>54</v>
      </c>
      <c r="B5343" s="25">
        <v>45212</v>
      </c>
      <c r="C5343" t="s">
        <v>257</v>
      </c>
      <c r="D5343" t="s">
        <v>32</v>
      </c>
      <c r="E5343" t="s">
        <v>27</v>
      </c>
      <c r="G5343" s="30">
        <v>9.8000000000000007</v>
      </c>
      <c r="H5343" t="s">
        <v>318</v>
      </c>
      <c r="J5343" t="s">
        <v>15</v>
      </c>
      <c r="K5343" t="s">
        <v>307</v>
      </c>
      <c r="L5343" s="26">
        <v>82251</v>
      </c>
      <c r="M5343">
        <v>18</v>
      </c>
    </row>
    <row r="5344" spans="1:13" x14ac:dyDescent="0.25">
      <c r="A5344" t="s">
        <v>164</v>
      </c>
      <c r="B5344" s="25">
        <v>45478</v>
      </c>
      <c r="C5344" t="s">
        <v>257</v>
      </c>
      <c r="D5344" t="s">
        <v>32</v>
      </c>
      <c r="E5344" t="s">
        <v>27</v>
      </c>
      <c r="G5344" s="30">
        <v>9.8000000000000007</v>
      </c>
      <c r="H5344" t="s">
        <v>318</v>
      </c>
      <c r="J5344" t="s">
        <v>15</v>
      </c>
      <c r="K5344" t="s">
        <v>307</v>
      </c>
      <c r="L5344" s="26">
        <v>43600</v>
      </c>
      <c r="M5344">
        <v>8</v>
      </c>
    </row>
    <row r="5345" spans="1:13" x14ac:dyDescent="0.25">
      <c r="A5345" t="s">
        <v>66</v>
      </c>
      <c r="B5345" s="25">
        <v>45335</v>
      </c>
      <c r="C5345" t="s">
        <v>257</v>
      </c>
      <c r="D5345" t="s">
        <v>32</v>
      </c>
      <c r="E5345" t="s">
        <v>27</v>
      </c>
      <c r="F5345" t="s">
        <v>258</v>
      </c>
      <c r="G5345" s="30">
        <v>9.8000000000000007</v>
      </c>
      <c r="H5345" t="s">
        <v>318</v>
      </c>
      <c r="J5345" t="s">
        <v>15</v>
      </c>
      <c r="K5345" t="s">
        <v>307</v>
      </c>
      <c r="L5345" s="26">
        <v>1453500</v>
      </c>
      <c r="M5345">
        <v>32</v>
      </c>
    </row>
    <row r="5346" spans="1:13" x14ac:dyDescent="0.25">
      <c r="A5346" t="s">
        <v>77</v>
      </c>
      <c r="B5346" s="25">
        <v>45267</v>
      </c>
      <c r="C5346" t="s">
        <v>257</v>
      </c>
      <c r="D5346" t="s">
        <v>32</v>
      </c>
      <c r="E5346" t="s">
        <v>27</v>
      </c>
      <c r="G5346" s="30">
        <v>9.8000000000000007</v>
      </c>
      <c r="H5346" t="s">
        <v>318</v>
      </c>
      <c r="J5346" t="s">
        <v>15</v>
      </c>
      <c r="K5346" t="s">
        <v>307</v>
      </c>
      <c r="L5346" s="26">
        <v>275800</v>
      </c>
      <c r="M5346">
        <v>4</v>
      </c>
    </row>
    <row r="5347" spans="1:13" x14ac:dyDescent="0.25">
      <c r="A5347" t="s">
        <v>83</v>
      </c>
      <c r="B5347" s="25">
        <v>45252</v>
      </c>
      <c r="C5347" t="s">
        <v>257</v>
      </c>
      <c r="D5347" t="s">
        <v>32</v>
      </c>
      <c r="E5347" t="s">
        <v>27</v>
      </c>
      <c r="G5347" s="30">
        <v>9.8000000000000007</v>
      </c>
      <c r="H5347" t="s">
        <v>318</v>
      </c>
      <c r="J5347" t="s">
        <v>15</v>
      </c>
      <c r="K5347" t="s">
        <v>307</v>
      </c>
      <c r="L5347" s="26">
        <v>350350</v>
      </c>
      <c r="M5347">
        <v>18</v>
      </c>
    </row>
    <row r="5348" spans="1:13" x14ac:dyDescent="0.25">
      <c r="A5348" t="s">
        <v>92</v>
      </c>
      <c r="B5348" s="25">
        <v>45198</v>
      </c>
      <c r="C5348" t="s">
        <v>257</v>
      </c>
      <c r="D5348" t="s">
        <v>32</v>
      </c>
      <c r="E5348" t="s">
        <v>27</v>
      </c>
      <c r="G5348" s="30">
        <v>9.8000000000000007</v>
      </c>
      <c r="H5348" t="s">
        <v>318</v>
      </c>
      <c r="J5348" t="s">
        <v>15</v>
      </c>
      <c r="K5348" t="s">
        <v>307</v>
      </c>
      <c r="L5348" s="26">
        <v>229507.20000000001</v>
      </c>
      <c r="M5348">
        <v>5</v>
      </c>
    </row>
    <row r="5349" spans="1:13" x14ac:dyDescent="0.25">
      <c r="A5349" t="s">
        <v>86</v>
      </c>
      <c r="B5349" s="25">
        <v>45251</v>
      </c>
      <c r="C5349" t="s">
        <v>257</v>
      </c>
      <c r="D5349" t="s">
        <v>32</v>
      </c>
      <c r="E5349" t="s">
        <v>27</v>
      </c>
      <c r="F5349" t="s">
        <v>258</v>
      </c>
      <c r="G5349" s="30">
        <v>9.8000000000000007</v>
      </c>
      <c r="H5349" t="s">
        <v>318</v>
      </c>
      <c r="J5349" t="s">
        <v>15</v>
      </c>
      <c r="K5349" t="s">
        <v>307</v>
      </c>
      <c r="L5349" s="26">
        <v>20000</v>
      </c>
      <c r="M5349">
        <v>1</v>
      </c>
    </row>
    <row r="5350" spans="1:13" x14ac:dyDescent="0.25">
      <c r="A5350" t="s">
        <v>50</v>
      </c>
      <c r="B5350" s="25">
        <v>45408</v>
      </c>
      <c r="C5350" t="s">
        <v>257</v>
      </c>
      <c r="D5350" t="s">
        <v>32</v>
      </c>
      <c r="E5350" t="s">
        <v>27</v>
      </c>
      <c r="G5350" s="30">
        <v>9.8000000000000007</v>
      </c>
      <c r="H5350" t="s">
        <v>318</v>
      </c>
      <c r="J5350" t="s">
        <v>15</v>
      </c>
      <c r="K5350" t="s">
        <v>307</v>
      </c>
      <c r="L5350" s="26">
        <v>172500</v>
      </c>
      <c r="M5350">
        <v>22</v>
      </c>
    </row>
    <row r="5351" spans="1:13" x14ac:dyDescent="0.25">
      <c r="A5351" t="s">
        <v>164</v>
      </c>
      <c r="B5351" s="25">
        <v>45478</v>
      </c>
      <c r="C5351" t="s">
        <v>257</v>
      </c>
      <c r="D5351" t="s">
        <v>32</v>
      </c>
      <c r="E5351" t="s">
        <v>27</v>
      </c>
      <c r="F5351" t="s">
        <v>258</v>
      </c>
      <c r="G5351" s="30">
        <v>9.8000000000000007</v>
      </c>
      <c r="H5351" t="s">
        <v>318</v>
      </c>
      <c r="J5351" t="s">
        <v>15</v>
      </c>
      <c r="K5351" t="s">
        <v>307</v>
      </c>
      <c r="L5351" s="26">
        <v>8745600</v>
      </c>
      <c r="M5351">
        <v>14</v>
      </c>
    </row>
    <row r="5352" spans="1:13" x14ac:dyDescent="0.25">
      <c r="A5352" t="s">
        <v>54</v>
      </c>
      <c r="B5352" s="25">
        <v>45401</v>
      </c>
      <c r="C5352" t="s">
        <v>257</v>
      </c>
      <c r="D5352" t="s">
        <v>32</v>
      </c>
      <c r="E5352" t="s">
        <v>27</v>
      </c>
      <c r="F5352" t="s">
        <v>258</v>
      </c>
      <c r="G5352" s="30">
        <v>9.8000000000000007</v>
      </c>
      <c r="H5352" t="s">
        <v>318</v>
      </c>
      <c r="J5352" t="s">
        <v>15</v>
      </c>
      <c r="K5352" t="s">
        <v>307</v>
      </c>
      <c r="L5352" s="26">
        <v>3428235</v>
      </c>
      <c r="M5352">
        <v>19</v>
      </c>
    </row>
    <row r="5353" spans="1:13" x14ac:dyDescent="0.25">
      <c r="A5353" t="s">
        <v>50</v>
      </c>
      <c r="B5353" s="25">
        <v>45408</v>
      </c>
      <c r="C5353" t="s">
        <v>257</v>
      </c>
      <c r="D5353" t="s">
        <v>32</v>
      </c>
      <c r="E5353" t="s">
        <v>27</v>
      </c>
      <c r="F5353" t="s">
        <v>258</v>
      </c>
      <c r="G5353" s="30">
        <v>9.8000000000000007</v>
      </c>
      <c r="H5353" t="s">
        <v>318</v>
      </c>
      <c r="J5353" t="s">
        <v>15</v>
      </c>
      <c r="K5353" t="s">
        <v>307</v>
      </c>
      <c r="L5353" s="26">
        <v>4755000</v>
      </c>
      <c r="M5353">
        <v>46</v>
      </c>
    </row>
    <row r="5354" spans="1:13" x14ac:dyDescent="0.25">
      <c r="A5354" t="s">
        <v>217</v>
      </c>
      <c r="B5354" s="25">
        <v>45595</v>
      </c>
      <c r="C5354" t="s">
        <v>257</v>
      </c>
      <c r="D5354" t="s">
        <v>32</v>
      </c>
      <c r="E5354" t="s">
        <v>27</v>
      </c>
      <c r="G5354" s="30">
        <v>9.8000000000000007</v>
      </c>
      <c r="H5354" t="s">
        <v>318</v>
      </c>
      <c r="J5354" t="s">
        <v>15</v>
      </c>
      <c r="K5354" t="s">
        <v>307</v>
      </c>
      <c r="L5354" s="26">
        <v>850</v>
      </c>
      <c r="M5354">
        <v>1</v>
      </c>
    </row>
    <row r="5355" spans="1:13" x14ac:dyDescent="0.25">
      <c r="A5355" t="s">
        <v>72</v>
      </c>
      <c r="B5355" s="25">
        <v>45288</v>
      </c>
      <c r="C5355" t="s">
        <v>257</v>
      </c>
      <c r="D5355" t="s">
        <v>32</v>
      </c>
      <c r="E5355" t="s">
        <v>27</v>
      </c>
      <c r="G5355" s="30">
        <v>9.8000000000000007</v>
      </c>
      <c r="H5355" t="s">
        <v>318</v>
      </c>
      <c r="J5355" t="s">
        <v>15</v>
      </c>
      <c r="K5355" t="s">
        <v>307</v>
      </c>
      <c r="L5355" s="26">
        <v>2000</v>
      </c>
      <c r="M5355">
        <v>1</v>
      </c>
    </row>
    <row r="5356" spans="1:13" x14ac:dyDescent="0.25">
      <c r="A5356" t="s">
        <v>104</v>
      </c>
      <c r="B5356" s="25">
        <v>45041</v>
      </c>
      <c r="C5356" t="s">
        <v>257</v>
      </c>
      <c r="D5356" t="s">
        <v>32</v>
      </c>
      <c r="E5356" t="s">
        <v>27</v>
      </c>
      <c r="G5356" s="30">
        <v>9.8000000000000007</v>
      </c>
      <c r="H5356" t="s">
        <v>318</v>
      </c>
      <c r="J5356" t="s">
        <v>15</v>
      </c>
      <c r="K5356" t="s">
        <v>307</v>
      </c>
      <c r="L5356" s="26">
        <v>97088.4</v>
      </c>
      <c r="M5356">
        <v>3</v>
      </c>
    </row>
    <row r="5357" spans="1:13" x14ac:dyDescent="0.25">
      <c r="A5357" t="s">
        <v>60</v>
      </c>
      <c r="B5357" s="25">
        <v>45380</v>
      </c>
      <c r="C5357" t="s">
        <v>257</v>
      </c>
      <c r="D5357" t="s">
        <v>32</v>
      </c>
      <c r="E5357" t="s">
        <v>27</v>
      </c>
      <c r="G5357" s="30">
        <v>9.9</v>
      </c>
      <c r="H5357" t="s">
        <v>318</v>
      </c>
      <c r="J5357" t="s">
        <v>15</v>
      </c>
      <c r="K5357" t="s">
        <v>307</v>
      </c>
      <c r="L5357" s="26">
        <v>63875</v>
      </c>
      <c r="M5357">
        <v>10</v>
      </c>
    </row>
    <row r="5358" spans="1:13" x14ac:dyDescent="0.25">
      <c r="A5358" t="s">
        <v>60</v>
      </c>
      <c r="B5358" s="25">
        <v>45380</v>
      </c>
      <c r="C5358" t="s">
        <v>257</v>
      </c>
      <c r="D5358" t="s">
        <v>32</v>
      </c>
      <c r="E5358" t="s">
        <v>27</v>
      </c>
      <c r="F5358" t="s">
        <v>258</v>
      </c>
      <c r="G5358" s="30">
        <v>9.9</v>
      </c>
      <c r="H5358" t="s">
        <v>318</v>
      </c>
      <c r="J5358" t="s">
        <v>15</v>
      </c>
      <c r="K5358" t="s">
        <v>307</v>
      </c>
      <c r="L5358" s="26">
        <v>6538000</v>
      </c>
      <c r="M5358">
        <v>33</v>
      </c>
    </row>
    <row r="5359" spans="1:13" x14ac:dyDescent="0.25">
      <c r="A5359" t="s">
        <v>164</v>
      </c>
      <c r="B5359" s="25">
        <v>45478</v>
      </c>
      <c r="C5359" t="s">
        <v>257</v>
      </c>
      <c r="D5359" t="s">
        <v>32</v>
      </c>
      <c r="E5359" t="s">
        <v>27</v>
      </c>
      <c r="F5359" t="s">
        <v>258</v>
      </c>
      <c r="G5359" s="30">
        <v>9.9</v>
      </c>
      <c r="H5359" t="s">
        <v>318</v>
      </c>
      <c r="J5359" t="s">
        <v>15</v>
      </c>
      <c r="K5359" t="s">
        <v>307</v>
      </c>
      <c r="L5359" s="26">
        <v>473600</v>
      </c>
      <c r="M5359">
        <v>13</v>
      </c>
    </row>
    <row r="5360" spans="1:13" x14ac:dyDescent="0.25">
      <c r="A5360" t="s">
        <v>92</v>
      </c>
      <c r="B5360" s="25">
        <v>45198</v>
      </c>
      <c r="C5360" t="s">
        <v>257</v>
      </c>
      <c r="D5360" t="s">
        <v>32</v>
      </c>
      <c r="E5360" t="s">
        <v>27</v>
      </c>
      <c r="G5360" s="30">
        <v>9.9</v>
      </c>
      <c r="H5360" t="s">
        <v>318</v>
      </c>
      <c r="J5360" t="s">
        <v>15</v>
      </c>
      <c r="K5360" t="s">
        <v>307</v>
      </c>
      <c r="L5360" s="26">
        <v>94892.4</v>
      </c>
      <c r="M5360">
        <v>2</v>
      </c>
    </row>
    <row r="5361" spans="1:13" x14ac:dyDescent="0.25">
      <c r="A5361" t="s">
        <v>89</v>
      </c>
      <c r="B5361" s="25">
        <v>45232</v>
      </c>
      <c r="C5361" t="s">
        <v>257</v>
      </c>
      <c r="D5361" t="s">
        <v>32</v>
      </c>
      <c r="E5361" t="s">
        <v>27</v>
      </c>
      <c r="G5361" s="30">
        <v>9.9</v>
      </c>
      <c r="H5361" t="s">
        <v>318</v>
      </c>
      <c r="J5361" t="s">
        <v>15</v>
      </c>
      <c r="K5361" t="s">
        <v>307</v>
      </c>
      <c r="L5361" s="26">
        <v>105300</v>
      </c>
      <c r="M5361">
        <v>11</v>
      </c>
    </row>
    <row r="5362" spans="1:13" x14ac:dyDescent="0.25">
      <c r="A5362" t="s">
        <v>80</v>
      </c>
      <c r="B5362" s="25">
        <v>45260</v>
      </c>
      <c r="C5362" t="s">
        <v>257</v>
      </c>
      <c r="D5362" t="s">
        <v>32</v>
      </c>
      <c r="E5362" t="s">
        <v>27</v>
      </c>
      <c r="F5362" t="s">
        <v>258</v>
      </c>
      <c r="G5362" s="30">
        <v>9.9</v>
      </c>
      <c r="H5362" t="s">
        <v>318</v>
      </c>
      <c r="J5362" t="s">
        <v>15</v>
      </c>
      <c r="K5362" t="s">
        <v>307</v>
      </c>
      <c r="L5362" s="26">
        <v>668700</v>
      </c>
      <c r="M5362">
        <v>3</v>
      </c>
    </row>
    <row r="5363" spans="1:13" x14ac:dyDescent="0.25">
      <c r="A5363" t="s">
        <v>89</v>
      </c>
      <c r="B5363" s="25">
        <v>45232</v>
      </c>
      <c r="C5363" t="s">
        <v>257</v>
      </c>
      <c r="D5363" t="s">
        <v>32</v>
      </c>
      <c r="E5363" t="s">
        <v>27</v>
      </c>
      <c r="F5363" t="s">
        <v>258</v>
      </c>
      <c r="G5363" s="30">
        <v>9.9</v>
      </c>
      <c r="H5363" t="s">
        <v>318</v>
      </c>
      <c r="J5363" t="s">
        <v>15</v>
      </c>
      <c r="K5363" t="s">
        <v>307</v>
      </c>
      <c r="L5363" s="26">
        <v>90219150</v>
      </c>
      <c r="M5363">
        <v>9</v>
      </c>
    </row>
    <row r="5364" spans="1:13" x14ac:dyDescent="0.25">
      <c r="A5364" t="s">
        <v>211</v>
      </c>
      <c r="B5364" s="25">
        <v>45582</v>
      </c>
      <c r="C5364" t="s">
        <v>257</v>
      </c>
      <c r="D5364" t="s">
        <v>32</v>
      </c>
      <c r="E5364" t="s">
        <v>27</v>
      </c>
      <c r="G5364" s="30">
        <v>9.9</v>
      </c>
      <c r="H5364" t="s">
        <v>318</v>
      </c>
      <c r="J5364" t="s">
        <v>15</v>
      </c>
      <c r="K5364" t="s">
        <v>307</v>
      </c>
      <c r="L5364" s="26">
        <v>114450</v>
      </c>
      <c r="M5364">
        <v>21</v>
      </c>
    </row>
    <row r="5365" spans="1:13" x14ac:dyDescent="0.25">
      <c r="A5365" t="s">
        <v>69</v>
      </c>
      <c r="B5365" s="25">
        <v>45328</v>
      </c>
      <c r="C5365" t="s">
        <v>257</v>
      </c>
      <c r="D5365" t="s">
        <v>32</v>
      </c>
      <c r="E5365" t="s">
        <v>27</v>
      </c>
      <c r="G5365" s="30">
        <v>9.9</v>
      </c>
      <c r="H5365" t="s">
        <v>318</v>
      </c>
      <c r="J5365" t="s">
        <v>15</v>
      </c>
      <c r="K5365" t="s">
        <v>307</v>
      </c>
      <c r="L5365" s="26">
        <v>152375</v>
      </c>
      <c r="M5365">
        <v>9</v>
      </c>
    </row>
    <row r="5366" spans="1:13" x14ac:dyDescent="0.25">
      <c r="A5366" t="s">
        <v>30</v>
      </c>
      <c r="B5366" s="25">
        <v>45447</v>
      </c>
      <c r="C5366" t="s">
        <v>257</v>
      </c>
      <c r="D5366" t="s">
        <v>32</v>
      </c>
      <c r="E5366" t="s">
        <v>27</v>
      </c>
      <c r="G5366" s="30">
        <v>9.9</v>
      </c>
      <c r="H5366" t="s">
        <v>318</v>
      </c>
      <c r="J5366" t="s">
        <v>15</v>
      </c>
      <c r="K5366" t="s">
        <v>307</v>
      </c>
      <c r="L5366" s="26">
        <v>19200</v>
      </c>
      <c r="M5366">
        <v>7</v>
      </c>
    </row>
    <row r="5367" spans="1:13" x14ac:dyDescent="0.25">
      <c r="A5367" t="s">
        <v>57</v>
      </c>
      <c r="B5367" s="25">
        <v>45394</v>
      </c>
      <c r="C5367" t="s">
        <v>257</v>
      </c>
      <c r="D5367" t="s">
        <v>32</v>
      </c>
      <c r="E5367" t="s">
        <v>27</v>
      </c>
      <c r="G5367" s="30">
        <v>9.9</v>
      </c>
      <c r="H5367" t="s">
        <v>318</v>
      </c>
      <c r="J5367" t="s">
        <v>15</v>
      </c>
      <c r="K5367" t="s">
        <v>307</v>
      </c>
      <c r="L5367" s="26">
        <v>28200</v>
      </c>
      <c r="M5367">
        <v>5</v>
      </c>
    </row>
    <row r="5368" spans="1:13" x14ac:dyDescent="0.25">
      <c r="A5368" t="s">
        <v>211</v>
      </c>
      <c r="B5368" s="25">
        <v>45582</v>
      </c>
      <c r="C5368" t="s">
        <v>257</v>
      </c>
      <c r="D5368" t="s">
        <v>32</v>
      </c>
      <c r="E5368" t="s">
        <v>27</v>
      </c>
      <c r="F5368" t="s">
        <v>258</v>
      </c>
      <c r="G5368" s="30">
        <v>9.9</v>
      </c>
      <c r="H5368" t="s">
        <v>318</v>
      </c>
      <c r="J5368" t="s">
        <v>15</v>
      </c>
      <c r="K5368" t="s">
        <v>307</v>
      </c>
      <c r="L5368" s="26">
        <v>12724600</v>
      </c>
      <c r="M5368">
        <v>29</v>
      </c>
    </row>
    <row r="5369" spans="1:13" x14ac:dyDescent="0.25">
      <c r="A5369" t="s">
        <v>50</v>
      </c>
      <c r="B5369" s="25">
        <v>45408</v>
      </c>
      <c r="C5369" t="s">
        <v>257</v>
      </c>
      <c r="D5369" t="s">
        <v>32</v>
      </c>
      <c r="E5369" t="s">
        <v>27</v>
      </c>
      <c r="F5369" t="s">
        <v>258</v>
      </c>
      <c r="G5369" s="30">
        <v>9.9</v>
      </c>
      <c r="H5369" t="s">
        <v>318</v>
      </c>
      <c r="J5369" t="s">
        <v>15</v>
      </c>
      <c r="K5369" t="s">
        <v>307</v>
      </c>
      <c r="L5369" s="26">
        <v>2182500</v>
      </c>
      <c r="M5369">
        <v>48</v>
      </c>
    </row>
    <row r="5370" spans="1:13" x14ac:dyDescent="0.25">
      <c r="A5370" t="s">
        <v>63</v>
      </c>
      <c r="B5370" s="25">
        <v>45344</v>
      </c>
      <c r="C5370" t="s">
        <v>257</v>
      </c>
      <c r="D5370" t="s">
        <v>32</v>
      </c>
      <c r="E5370" t="s">
        <v>27</v>
      </c>
      <c r="G5370" s="30">
        <v>9.9</v>
      </c>
      <c r="H5370" t="s">
        <v>318</v>
      </c>
      <c r="J5370" t="s">
        <v>15</v>
      </c>
      <c r="K5370" t="s">
        <v>307</v>
      </c>
      <c r="L5370" s="26">
        <v>64600</v>
      </c>
      <c r="M5370">
        <v>8</v>
      </c>
    </row>
    <row r="5371" spans="1:13" x14ac:dyDescent="0.25">
      <c r="A5371" t="s">
        <v>104</v>
      </c>
      <c r="B5371" s="25">
        <v>45041</v>
      </c>
      <c r="C5371" t="s">
        <v>257</v>
      </c>
      <c r="D5371" t="s">
        <v>32</v>
      </c>
      <c r="E5371" t="s">
        <v>27</v>
      </c>
      <c r="F5371" t="s">
        <v>258</v>
      </c>
      <c r="G5371" s="30">
        <v>9.9</v>
      </c>
      <c r="H5371" t="s">
        <v>318</v>
      </c>
      <c r="J5371" t="s">
        <v>15</v>
      </c>
      <c r="K5371" t="s">
        <v>307</v>
      </c>
      <c r="L5371" s="26">
        <v>99770.4</v>
      </c>
      <c r="M5371">
        <v>2</v>
      </c>
    </row>
    <row r="5372" spans="1:13" x14ac:dyDescent="0.25">
      <c r="A5372" t="s">
        <v>66</v>
      </c>
      <c r="B5372" s="25">
        <v>45335</v>
      </c>
      <c r="C5372" t="s">
        <v>257</v>
      </c>
      <c r="D5372" t="s">
        <v>32</v>
      </c>
      <c r="E5372" t="s">
        <v>27</v>
      </c>
      <c r="F5372" t="s">
        <v>258</v>
      </c>
      <c r="G5372" s="30">
        <v>9.9</v>
      </c>
      <c r="H5372" t="s">
        <v>318</v>
      </c>
      <c r="J5372" t="s">
        <v>15</v>
      </c>
      <c r="K5372" t="s">
        <v>307</v>
      </c>
      <c r="L5372" s="26">
        <v>5076000</v>
      </c>
      <c r="M5372">
        <v>84</v>
      </c>
    </row>
    <row r="5373" spans="1:13" x14ac:dyDescent="0.25">
      <c r="A5373" t="s">
        <v>57</v>
      </c>
      <c r="B5373" s="25">
        <v>45394</v>
      </c>
      <c r="C5373" t="s">
        <v>257</v>
      </c>
      <c r="D5373" t="s">
        <v>32</v>
      </c>
      <c r="E5373" t="s">
        <v>27</v>
      </c>
      <c r="F5373" t="s">
        <v>258</v>
      </c>
      <c r="G5373" s="30">
        <v>9.9</v>
      </c>
      <c r="H5373" t="s">
        <v>318</v>
      </c>
      <c r="J5373" t="s">
        <v>15</v>
      </c>
      <c r="K5373" t="s">
        <v>307</v>
      </c>
      <c r="L5373" s="26">
        <v>3452150</v>
      </c>
      <c r="M5373">
        <v>17</v>
      </c>
    </row>
    <row r="5374" spans="1:13" x14ac:dyDescent="0.25">
      <c r="A5374" t="s">
        <v>83</v>
      </c>
      <c r="B5374" s="25">
        <v>45252</v>
      </c>
      <c r="C5374" t="s">
        <v>257</v>
      </c>
      <c r="D5374" t="s">
        <v>32</v>
      </c>
      <c r="E5374" t="s">
        <v>27</v>
      </c>
      <c r="F5374" t="s">
        <v>258</v>
      </c>
      <c r="G5374" s="30">
        <v>9.9</v>
      </c>
      <c r="H5374" t="s">
        <v>318</v>
      </c>
      <c r="J5374" t="s">
        <v>15</v>
      </c>
      <c r="K5374" t="s">
        <v>307</v>
      </c>
      <c r="L5374" s="26">
        <v>278850</v>
      </c>
      <c r="M5374">
        <v>11</v>
      </c>
    </row>
    <row r="5375" spans="1:13" x14ac:dyDescent="0.25">
      <c r="A5375" t="s">
        <v>86</v>
      </c>
      <c r="B5375" s="25">
        <v>45251</v>
      </c>
      <c r="C5375" t="s">
        <v>257</v>
      </c>
      <c r="D5375" t="s">
        <v>32</v>
      </c>
      <c r="E5375" t="s">
        <v>27</v>
      </c>
      <c r="G5375" s="30">
        <v>9.9</v>
      </c>
      <c r="H5375" t="s">
        <v>318</v>
      </c>
      <c r="J5375" t="s">
        <v>15</v>
      </c>
      <c r="K5375" t="s">
        <v>307</v>
      </c>
      <c r="L5375" s="26">
        <v>50000</v>
      </c>
      <c r="M5375">
        <v>1</v>
      </c>
    </row>
    <row r="5376" spans="1:13" x14ac:dyDescent="0.25">
      <c r="A5376" t="s">
        <v>205</v>
      </c>
      <c r="B5376" s="25">
        <v>45566</v>
      </c>
      <c r="C5376" t="s">
        <v>257</v>
      </c>
      <c r="D5376" t="s">
        <v>32</v>
      </c>
      <c r="E5376" t="s">
        <v>27</v>
      </c>
      <c r="G5376" s="30">
        <v>9.9</v>
      </c>
      <c r="H5376" t="s">
        <v>318</v>
      </c>
      <c r="J5376" t="s">
        <v>15</v>
      </c>
      <c r="K5376" t="s">
        <v>307</v>
      </c>
      <c r="L5376" s="26">
        <v>22800</v>
      </c>
      <c r="M5376">
        <v>4</v>
      </c>
    </row>
    <row r="5377" spans="1:13" x14ac:dyDescent="0.25">
      <c r="A5377" t="s">
        <v>66</v>
      </c>
      <c r="B5377" s="25">
        <v>45335</v>
      </c>
      <c r="C5377" t="s">
        <v>257</v>
      </c>
      <c r="D5377" t="s">
        <v>32</v>
      </c>
      <c r="E5377" t="s">
        <v>27</v>
      </c>
      <c r="G5377" s="30">
        <v>9.9</v>
      </c>
      <c r="H5377" t="s">
        <v>318</v>
      </c>
      <c r="J5377" t="s">
        <v>15</v>
      </c>
      <c r="K5377" t="s">
        <v>307</v>
      </c>
      <c r="L5377" s="26">
        <v>351000</v>
      </c>
      <c r="M5377">
        <v>41</v>
      </c>
    </row>
    <row r="5378" spans="1:13" x14ac:dyDescent="0.25">
      <c r="A5378" t="s">
        <v>205</v>
      </c>
      <c r="B5378" s="25">
        <v>45566</v>
      </c>
      <c r="C5378" t="s">
        <v>257</v>
      </c>
      <c r="D5378" t="s">
        <v>32</v>
      </c>
      <c r="E5378" t="s">
        <v>27</v>
      </c>
      <c r="F5378" t="s">
        <v>258</v>
      </c>
      <c r="G5378" s="30">
        <v>9.9</v>
      </c>
      <c r="H5378" t="s">
        <v>318</v>
      </c>
      <c r="J5378" t="s">
        <v>15</v>
      </c>
      <c r="K5378" t="s">
        <v>307</v>
      </c>
      <c r="L5378" s="26">
        <v>367650</v>
      </c>
      <c r="M5378">
        <v>12</v>
      </c>
    </row>
    <row r="5379" spans="1:13" x14ac:dyDescent="0.25">
      <c r="A5379" t="s">
        <v>86</v>
      </c>
      <c r="B5379" s="25">
        <v>45251</v>
      </c>
      <c r="C5379" t="s">
        <v>257</v>
      </c>
      <c r="D5379" t="s">
        <v>32</v>
      </c>
      <c r="E5379" t="s">
        <v>27</v>
      </c>
      <c r="F5379" t="s">
        <v>258</v>
      </c>
      <c r="G5379" s="30">
        <v>9.9</v>
      </c>
      <c r="H5379" t="s">
        <v>318</v>
      </c>
      <c r="J5379" t="s">
        <v>15</v>
      </c>
      <c r="K5379" t="s">
        <v>307</v>
      </c>
      <c r="L5379" s="26">
        <v>22500</v>
      </c>
      <c r="M5379">
        <v>2</v>
      </c>
    </row>
    <row r="5380" spans="1:13" x14ac:dyDescent="0.25">
      <c r="A5380" t="s">
        <v>74</v>
      </c>
      <c r="B5380" s="25">
        <v>45275</v>
      </c>
      <c r="C5380" t="s">
        <v>257</v>
      </c>
      <c r="D5380" t="s">
        <v>32</v>
      </c>
      <c r="E5380" t="s">
        <v>27</v>
      </c>
      <c r="G5380" s="30">
        <v>9.9</v>
      </c>
      <c r="H5380" t="s">
        <v>318</v>
      </c>
      <c r="J5380" t="s">
        <v>15</v>
      </c>
      <c r="K5380" t="s">
        <v>307</v>
      </c>
      <c r="L5380" s="26">
        <v>159850</v>
      </c>
      <c r="M5380">
        <v>9</v>
      </c>
    </row>
    <row r="5381" spans="1:13" x14ac:dyDescent="0.25">
      <c r="A5381" t="s">
        <v>50</v>
      </c>
      <c r="B5381" s="25">
        <v>45408</v>
      </c>
      <c r="C5381" t="s">
        <v>257</v>
      </c>
      <c r="D5381" t="s">
        <v>32</v>
      </c>
      <c r="E5381" t="s">
        <v>27</v>
      </c>
      <c r="G5381" s="30">
        <v>9.9</v>
      </c>
      <c r="H5381" t="s">
        <v>318</v>
      </c>
      <c r="J5381" t="s">
        <v>15</v>
      </c>
      <c r="K5381" t="s">
        <v>307</v>
      </c>
      <c r="L5381" s="26">
        <v>872500</v>
      </c>
      <c r="M5381">
        <v>26</v>
      </c>
    </row>
    <row r="5382" spans="1:13" x14ac:dyDescent="0.25">
      <c r="A5382" t="s">
        <v>54</v>
      </c>
      <c r="B5382" s="25">
        <v>45401</v>
      </c>
      <c r="C5382" t="s">
        <v>257</v>
      </c>
      <c r="D5382" t="s">
        <v>32</v>
      </c>
      <c r="E5382" t="s">
        <v>27</v>
      </c>
      <c r="G5382" s="30">
        <v>9.9</v>
      </c>
      <c r="H5382" t="s">
        <v>318</v>
      </c>
      <c r="J5382" t="s">
        <v>15</v>
      </c>
      <c r="K5382" t="s">
        <v>307</v>
      </c>
      <c r="L5382" s="26">
        <v>91020</v>
      </c>
      <c r="M5382">
        <v>12</v>
      </c>
    </row>
    <row r="5383" spans="1:13" x14ac:dyDescent="0.25">
      <c r="A5383" t="s">
        <v>92</v>
      </c>
      <c r="B5383" s="25">
        <v>45198</v>
      </c>
      <c r="C5383" t="s">
        <v>257</v>
      </c>
      <c r="D5383" t="s">
        <v>32</v>
      </c>
      <c r="E5383" t="s">
        <v>27</v>
      </c>
      <c r="F5383" t="s">
        <v>258</v>
      </c>
      <c r="G5383" s="30">
        <v>9.9</v>
      </c>
      <c r="H5383" t="s">
        <v>318</v>
      </c>
      <c r="J5383" t="s">
        <v>15</v>
      </c>
      <c r="K5383" t="s">
        <v>307</v>
      </c>
      <c r="L5383" s="26">
        <v>5594238</v>
      </c>
      <c r="M5383">
        <v>6</v>
      </c>
    </row>
    <row r="5384" spans="1:13" x14ac:dyDescent="0.25">
      <c r="A5384" t="s">
        <v>63</v>
      </c>
      <c r="B5384" s="25">
        <v>45344</v>
      </c>
      <c r="C5384" t="s">
        <v>257</v>
      </c>
      <c r="D5384" t="s">
        <v>32</v>
      </c>
      <c r="E5384" t="s">
        <v>27</v>
      </c>
      <c r="F5384" t="s">
        <v>258</v>
      </c>
      <c r="G5384" s="30">
        <v>9.9</v>
      </c>
      <c r="H5384" t="s">
        <v>318</v>
      </c>
      <c r="J5384" t="s">
        <v>15</v>
      </c>
      <c r="K5384" t="s">
        <v>307</v>
      </c>
      <c r="L5384" s="26">
        <v>2907950</v>
      </c>
      <c r="M5384">
        <v>13</v>
      </c>
    </row>
    <row r="5385" spans="1:13" x14ac:dyDescent="0.25">
      <c r="A5385" t="s">
        <v>217</v>
      </c>
      <c r="B5385" s="25">
        <v>45595</v>
      </c>
      <c r="C5385" t="s">
        <v>257</v>
      </c>
      <c r="D5385" t="s">
        <v>32</v>
      </c>
      <c r="E5385" t="s">
        <v>27</v>
      </c>
      <c r="F5385" t="s">
        <v>258</v>
      </c>
      <c r="G5385" s="30">
        <v>9.9</v>
      </c>
      <c r="H5385" t="s">
        <v>318</v>
      </c>
      <c r="J5385" t="s">
        <v>15</v>
      </c>
      <c r="K5385" t="s">
        <v>307</v>
      </c>
      <c r="L5385" s="26">
        <v>21250</v>
      </c>
      <c r="M5385">
        <v>1</v>
      </c>
    </row>
    <row r="5386" spans="1:13" x14ac:dyDescent="0.25">
      <c r="A5386" t="s">
        <v>77</v>
      </c>
      <c r="B5386" s="25">
        <v>45267</v>
      </c>
      <c r="C5386" t="s">
        <v>257</v>
      </c>
      <c r="D5386" t="s">
        <v>32</v>
      </c>
      <c r="E5386" t="s">
        <v>27</v>
      </c>
      <c r="G5386" s="30">
        <v>9.9</v>
      </c>
      <c r="H5386" t="s">
        <v>318</v>
      </c>
      <c r="J5386" t="s">
        <v>15</v>
      </c>
      <c r="K5386" t="s">
        <v>307</v>
      </c>
      <c r="L5386" s="26">
        <v>32200</v>
      </c>
      <c r="M5386">
        <v>1</v>
      </c>
    </row>
    <row r="5387" spans="1:13" x14ac:dyDescent="0.25">
      <c r="A5387" t="s">
        <v>172</v>
      </c>
      <c r="B5387" s="25">
        <v>45485</v>
      </c>
      <c r="C5387" t="s">
        <v>257</v>
      </c>
      <c r="D5387" t="s">
        <v>32</v>
      </c>
      <c r="E5387" t="s">
        <v>27</v>
      </c>
      <c r="F5387" t="s">
        <v>258</v>
      </c>
      <c r="G5387" s="30">
        <v>9.9</v>
      </c>
      <c r="H5387" t="s">
        <v>318</v>
      </c>
      <c r="J5387" t="s">
        <v>15</v>
      </c>
      <c r="K5387" t="s">
        <v>307</v>
      </c>
      <c r="L5387" s="26">
        <v>49600</v>
      </c>
      <c r="M5387">
        <v>3</v>
      </c>
    </row>
    <row r="5388" spans="1:13" x14ac:dyDescent="0.25">
      <c r="A5388" t="s">
        <v>54</v>
      </c>
      <c r="B5388" s="25">
        <v>45401</v>
      </c>
      <c r="C5388" t="s">
        <v>257</v>
      </c>
      <c r="D5388" t="s">
        <v>32</v>
      </c>
      <c r="E5388" t="s">
        <v>27</v>
      </c>
      <c r="F5388" t="s">
        <v>258</v>
      </c>
      <c r="G5388" s="30">
        <v>9.9</v>
      </c>
      <c r="H5388" t="s">
        <v>318</v>
      </c>
      <c r="J5388" t="s">
        <v>15</v>
      </c>
      <c r="K5388" t="s">
        <v>307</v>
      </c>
      <c r="L5388" s="26">
        <v>1181595</v>
      </c>
      <c r="M5388">
        <v>15</v>
      </c>
    </row>
    <row r="5389" spans="1:13" x14ac:dyDescent="0.25">
      <c r="A5389" t="s">
        <v>164</v>
      </c>
      <c r="B5389" s="25">
        <v>45478</v>
      </c>
      <c r="C5389" t="s">
        <v>257</v>
      </c>
      <c r="D5389" t="s">
        <v>32</v>
      </c>
      <c r="E5389" t="s">
        <v>27</v>
      </c>
      <c r="G5389" s="30">
        <v>9.9</v>
      </c>
      <c r="H5389" t="s">
        <v>318</v>
      </c>
      <c r="J5389" t="s">
        <v>15</v>
      </c>
      <c r="K5389" t="s">
        <v>307</v>
      </c>
      <c r="L5389" s="26">
        <v>16400</v>
      </c>
      <c r="M5389">
        <v>9</v>
      </c>
    </row>
    <row r="5390" spans="1:13" x14ac:dyDescent="0.25">
      <c r="A5390" t="s">
        <v>172</v>
      </c>
      <c r="B5390" s="25">
        <v>45485</v>
      </c>
      <c r="C5390" t="s">
        <v>257</v>
      </c>
      <c r="D5390" t="s">
        <v>32</v>
      </c>
      <c r="E5390" t="s">
        <v>27</v>
      </c>
      <c r="G5390" s="30">
        <v>9.9</v>
      </c>
      <c r="H5390" t="s">
        <v>318</v>
      </c>
      <c r="J5390" t="s">
        <v>15</v>
      </c>
      <c r="K5390" t="s">
        <v>307</v>
      </c>
      <c r="L5390" s="26">
        <v>14400</v>
      </c>
      <c r="M5390">
        <v>2</v>
      </c>
    </row>
    <row r="5391" spans="1:13" x14ac:dyDescent="0.25">
      <c r="A5391" t="s">
        <v>209</v>
      </c>
      <c r="B5391" s="25">
        <v>45572</v>
      </c>
      <c r="C5391" t="s">
        <v>257</v>
      </c>
      <c r="D5391" t="s">
        <v>32</v>
      </c>
      <c r="E5391" t="s">
        <v>27</v>
      </c>
      <c r="F5391" t="s">
        <v>258</v>
      </c>
      <c r="G5391" s="30">
        <v>9.9</v>
      </c>
      <c r="H5391" t="s">
        <v>318</v>
      </c>
      <c r="J5391" t="s">
        <v>15</v>
      </c>
      <c r="K5391" t="s">
        <v>307</v>
      </c>
      <c r="L5391" s="26">
        <v>235000</v>
      </c>
      <c r="M5391">
        <v>3</v>
      </c>
    </row>
    <row r="5392" spans="1:13" x14ac:dyDescent="0.25">
      <c r="A5392" t="s">
        <v>80</v>
      </c>
      <c r="B5392" s="25">
        <v>45260</v>
      </c>
      <c r="C5392" t="s">
        <v>257</v>
      </c>
      <c r="D5392" t="s">
        <v>32</v>
      </c>
      <c r="E5392" t="s">
        <v>27</v>
      </c>
      <c r="G5392" s="30">
        <v>9.9</v>
      </c>
      <c r="H5392" t="s">
        <v>318</v>
      </c>
      <c r="J5392" t="s">
        <v>15</v>
      </c>
      <c r="K5392" t="s">
        <v>307</v>
      </c>
      <c r="L5392" s="26">
        <v>87300</v>
      </c>
      <c r="M5392">
        <v>3</v>
      </c>
    </row>
    <row r="5393" spans="1:13" x14ac:dyDescent="0.25">
      <c r="A5393" t="s">
        <v>54</v>
      </c>
      <c r="B5393" s="25">
        <v>45212</v>
      </c>
      <c r="C5393" t="s">
        <v>257</v>
      </c>
      <c r="D5393" t="s">
        <v>32</v>
      </c>
      <c r="E5393" t="s">
        <v>27</v>
      </c>
      <c r="F5393" t="s">
        <v>258</v>
      </c>
      <c r="G5393" s="30">
        <v>9.9</v>
      </c>
      <c r="H5393" t="s">
        <v>318</v>
      </c>
      <c r="J5393" t="s">
        <v>15</v>
      </c>
      <c r="K5393" t="s">
        <v>307</v>
      </c>
      <c r="L5393" s="26">
        <v>11663658</v>
      </c>
      <c r="M5393">
        <v>15</v>
      </c>
    </row>
    <row r="5394" spans="1:13" x14ac:dyDescent="0.25">
      <c r="A5394" t="s">
        <v>72</v>
      </c>
      <c r="B5394" s="25">
        <v>45288</v>
      </c>
      <c r="C5394" t="s">
        <v>257</v>
      </c>
      <c r="D5394" t="s">
        <v>32</v>
      </c>
      <c r="E5394" t="s">
        <v>27</v>
      </c>
      <c r="F5394" t="s">
        <v>258</v>
      </c>
      <c r="G5394" s="30">
        <v>9.9</v>
      </c>
      <c r="H5394" t="s">
        <v>318</v>
      </c>
      <c r="J5394" t="s">
        <v>15</v>
      </c>
      <c r="K5394" t="s">
        <v>307</v>
      </c>
      <c r="L5394" s="26">
        <v>14500</v>
      </c>
      <c r="M5394">
        <v>1</v>
      </c>
    </row>
    <row r="5395" spans="1:13" x14ac:dyDescent="0.25">
      <c r="A5395" t="s">
        <v>30</v>
      </c>
      <c r="B5395" s="25">
        <v>45447</v>
      </c>
      <c r="C5395" t="s">
        <v>257</v>
      </c>
      <c r="D5395" t="s">
        <v>32</v>
      </c>
      <c r="E5395" t="s">
        <v>27</v>
      </c>
      <c r="F5395" t="s">
        <v>258</v>
      </c>
      <c r="G5395" s="30">
        <v>9.9</v>
      </c>
      <c r="H5395" t="s">
        <v>318</v>
      </c>
      <c r="J5395" t="s">
        <v>15</v>
      </c>
      <c r="K5395" t="s">
        <v>307</v>
      </c>
      <c r="L5395" s="26">
        <v>315000</v>
      </c>
      <c r="M5395">
        <v>6</v>
      </c>
    </row>
    <row r="5396" spans="1:13" x14ac:dyDescent="0.25">
      <c r="A5396" t="s">
        <v>83</v>
      </c>
      <c r="B5396" s="25">
        <v>45252</v>
      </c>
      <c r="C5396" t="s">
        <v>257</v>
      </c>
      <c r="D5396" t="s">
        <v>32</v>
      </c>
      <c r="E5396" t="s">
        <v>27</v>
      </c>
      <c r="G5396" s="30">
        <v>9.9</v>
      </c>
      <c r="H5396" t="s">
        <v>318</v>
      </c>
      <c r="J5396" t="s">
        <v>15</v>
      </c>
      <c r="K5396" t="s">
        <v>307</v>
      </c>
      <c r="L5396" s="26">
        <v>41800</v>
      </c>
      <c r="M5396">
        <v>6</v>
      </c>
    </row>
    <row r="5397" spans="1:13" x14ac:dyDescent="0.25">
      <c r="A5397" t="s">
        <v>54</v>
      </c>
      <c r="B5397" s="25">
        <v>45212</v>
      </c>
      <c r="C5397" t="s">
        <v>257</v>
      </c>
      <c r="D5397" t="s">
        <v>32</v>
      </c>
      <c r="E5397" t="s">
        <v>27</v>
      </c>
      <c r="G5397" s="30">
        <v>9.9</v>
      </c>
      <c r="H5397" t="s">
        <v>318</v>
      </c>
      <c r="J5397" t="s">
        <v>15</v>
      </c>
      <c r="K5397" t="s">
        <v>307</v>
      </c>
      <c r="L5397" s="26">
        <v>21312</v>
      </c>
      <c r="M5397">
        <v>13</v>
      </c>
    </row>
    <row r="5398" spans="1:13" x14ac:dyDescent="0.25">
      <c r="A5398" t="s">
        <v>83</v>
      </c>
      <c r="B5398" s="25">
        <v>45468</v>
      </c>
      <c r="C5398" t="s">
        <v>257</v>
      </c>
      <c r="D5398" t="s">
        <v>32</v>
      </c>
      <c r="E5398" t="s">
        <v>27</v>
      </c>
      <c r="F5398" t="s">
        <v>258</v>
      </c>
      <c r="G5398" s="30">
        <v>9.9</v>
      </c>
      <c r="H5398" t="s">
        <v>318</v>
      </c>
      <c r="J5398" t="s">
        <v>15</v>
      </c>
      <c r="K5398" t="s">
        <v>307</v>
      </c>
      <c r="L5398" s="26">
        <v>4113180</v>
      </c>
      <c r="M5398">
        <v>5</v>
      </c>
    </row>
    <row r="5399" spans="1:13" x14ac:dyDescent="0.25">
      <c r="A5399" t="s">
        <v>83</v>
      </c>
      <c r="B5399" s="25">
        <v>45468</v>
      </c>
      <c r="C5399" t="s">
        <v>257</v>
      </c>
      <c r="D5399" t="s">
        <v>32</v>
      </c>
      <c r="E5399" t="s">
        <v>27</v>
      </c>
      <c r="G5399" s="30">
        <v>9.9</v>
      </c>
      <c r="H5399" t="s">
        <v>318</v>
      </c>
      <c r="J5399" t="s">
        <v>15</v>
      </c>
      <c r="K5399" t="s">
        <v>307</v>
      </c>
      <c r="L5399" s="26">
        <v>17820</v>
      </c>
      <c r="M5399">
        <v>2</v>
      </c>
    </row>
    <row r="5400" spans="1:13" x14ac:dyDescent="0.25">
      <c r="A5400" t="s">
        <v>69</v>
      </c>
      <c r="B5400" s="25">
        <v>45328</v>
      </c>
      <c r="C5400" t="s">
        <v>257</v>
      </c>
      <c r="D5400" t="s">
        <v>32</v>
      </c>
      <c r="E5400" t="s">
        <v>27</v>
      </c>
      <c r="F5400" t="s">
        <v>258</v>
      </c>
      <c r="G5400" s="30">
        <v>9.9</v>
      </c>
      <c r="H5400" t="s">
        <v>318</v>
      </c>
      <c r="J5400" t="s">
        <v>15</v>
      </c>
      <c r="K5400" t="s">
        <v>307</v>
      </c>
      <c r="L5400" s="26">
        <v>4116510</v>
      </c>
      <c r="M5400">
        <v>21</v>
      </c>
    </row>
    <row r="5401" spans="1:13" x14ac:dyDescent="0.25">
      <c r="A5401" t="s">
        <v>74</v>
      </c>
      <c r="B5401" s="25">
        <v>45275</v>
      </c>
      <c r="C5401" t="s">
        <v>257</v>
      </c>
      <c r="D5401" t="s">
        <v>32</v>
      </c>
      <c r="E5401" t="s">
        <v>27</v>
      </c>
      <c r="F5401" t="s">
        <v>258</v>
      </c>
      <c r="G5401" s="30">
        <v>9.9</v>
      </c>
      <c r="H5401" t="s">
        <v>318</v>
      </c>
      <c r="J5401" t="s">
        <v>15</v>
      </c>
      <c r="K5401" t="s">
        <v>307</v>
      </c>
      <c r="L5401" s="26">
        <v>1660600</v>
      </c>
      <c r="M5401">
        <v>23</v>
      </c>
    </row>
    <row r="5402" spans="1:13" x14ac:dyDescent="0.25">
      <c r="A5402" t="s">
        <v>164</v>
      </c>
      <c r="B5402" s="25">
        <v>45478</v>
      </c>
      <c r="C5402" t="s">
        <v>257</v>
      </c>
      <c r="D5402" t="s">
        <v>32</v>
      </c>
      <c r="E5402" t="s">
        <v>27</v>
      </c>
      <c r="F5402" t="s">
        <v>258</v>
      </c>
      <c r="G5402" s="30">
        <v>10</v>
      </c>
      <c r="H5402" t="s">
        <v>318</v>
      </c>
      <c r="I5402">
        <v>10</v>
      </c>
      <c r="J5402" t="s">
        <v>228</v>
      </c>
      <c r="K5402" t="s">
        <v>314</v>
      </c>
      <c r="L5402" s="26">
        <v>58000</v>
      </c>
      <c r="M5402">
        <v>1</v>
      </c>
    </row>
    <row r="5403" spans="1:13" x14ac:dyDescent="0.25">
      <c r="A5403" t="s">
        <v>172</v>
      </c>
      <c r="B5403" s="25">
        <v>45485</v>
      </c>
      <c r="C5403" t="s">
        <v>257</v>
      </c>
      <c r="D5403" t="s">
        <v>32</v>
      </c>
      <c r="E5403" t="s">
        <v>27</v>
      </c>
      <c r="F5403" t="s">
        <v>258</v>
      </c>
      <c r="G5403" s="30">
        <v>10</v>
      </c>
      <c r="H5403" t="s">
        <v>318</v>
      </c>
      <c r="I5403">
        <v>10</v>
      </c>
      <c r="J5403" t="s">
        <v>228</v>
      </c>
      <c r="K5403" t="s">
        <v>314</v>
      </c>
      <c r="L5403" s="26">
        <v>139200</v>
      </c>
      <c r="M5403">
        <v>1</v>
      </c>
    </row>
    <row r="5404" spans="1:13" x14ac:dyDescent="0.25">
      <c r="A5404" t="s">
        <v>54</v>
      </c>
      <c r="B5404" s="25">
        <v>45212</v>
      </c>
      <c r="C5404" t="s">
        <v>257</v>
      </c>
      <c r="D5404" t="s">
        <v>32</v>
      </c>
      <c r="E5404" t="s">
        <v>27</v>
      </c>
      <c r="G5404" s="30">
        <v>10</v>
      </c>
      <c r="H5404" t="s">
        <v>318</v>
      </c>
      <c r="J5404" t="s">
        <v>15</v>
      </c>
      <c r="K5404" t="s">
        <v>307</v>
      </c>
      <c r="L5404" s="26">
        <v>94905</v>
      </c>
      <c r="M5404">
        <v>17</v>
      </c>
    </row>
    <row r="5405" spans="1:13" x14ac:dyDescent="0.25">
      <c r="A5405" t="s">
        <v>50</v>
      </c>
      <c r="B5405" s="25">
        <v>45408</v>
      </c>
      <c r="C5405" t="s">
        <v>257</v>
      </c>
      <c r="D5405" t="s">
        <v>32</v>
      </c>
      <c r="E5405" t="s">
        <v>27</v>
      </c>
      <c r="F5405" t="s">
        <v>258</v>
      </c>
      <c r="G5405" s="30">
        <v>10</v>
      </c>
      <c r="H5405" t="s">
        <v>318</v>
      </c>
      <c r="J5405" t="s">
        <v>15</v>
      </c>
      <c r="K5405" t="s">
        <v>307</v>
      </c>
      <c r="L5405" s="26">
        <v>12710000</v>
      </c>
      <c r="M5405">
        <v>33</v>
      </c>
    </row>
    <row r="5406" spans="1:13" x14ac:dyDescent="0.25">
      <c r="A5406" t="s">
        <v>211</v>
      </c>
      <c r="B5406" s="25">
        <v>45582</v>
      </c>
      <c r="C5406" t="s">
        <v>257</v>
      </c>
      <c r="D5406" t="s">
        <v>32</v>
      </c>
      <c r="E5406" t="s">
        <v>27</v>
      </c>
      <c r="F5406" t="s">
        <v>258</v>
      </c>
      <c r="G5406" s="30">
        <v>10</v>
      </c>
      <c r="H5406" t="s">
        <v>318</v>
      </c>
      <c r="J5406" t="s">
        <v>15</v>
      </c>
      <c r="K5406" t="s">
        <v>307</v>
      </c>
      <c r="L5406" s="26">
        <v>1189650</v>
      </c>
      <c r="M5406">
        <v>16</v>
      </c>
    </row>
    <row r="5407" spans="1:13" x14ac:dyDescent="0.25">
      <c r="A5407" t="s">
        <v>164</v>
      </c>
      <c r="B5407" s="25">
        <v>45478</v>
      </c>
      <c r="C5407" t="s">
        <v>257</v>
      </c>
      <c r="D5407" t="s">
        <v>32</v>
      </c>
      <c r="E5407" t="s">
        <v>27</v>
      </c>
      <c r="F5407" t="s">
        <v>258</v>
      </c>
      <c r="G5407" s="30">
        <v>10</v>
      </c>
      <c r="H5407" t="s">
        <v>318</v>
      </c>
      <c r="J5407" t="s">
        <v>15</v>
      </c>
      <c r="K5407" t="s">
        <v>307</v>
      </c>
      <c r="L5407" s="26">
        <v>99400</v>
      </c>
      <c r="M5407">
        <v>8</v>
      </c>
    </row>
    <row r="5408" spans="1:13" x14ac:dyDescent="0.25">
      <c r="A5408" t="s">
        <v>69</v>
      </c>
      <c r="B5408" s="25">
        <v>45328</v>
      </c>
      <c r="C5408" t="s">
        <v>257</v>
      </c>
      <c r="D5408" t="s">
        <v>32</v>
      </c>
      <c r="E5408" t="s">
        <v>27</v>
      </c>
      <c r="F5408" t="s">
        <v>258</v>
      </c>
      <c r="G5408" s="30">
        <v>10</v>
      </c>
      <c r="H5408" t="s">
        <v>318</v>
      </c>
      <c r="J5408" t="s">
        <v>15</v>
      </c>
      <c r="K5408" t="s">
        <v>307</v>
      </c>
      <c r="L5408" s="26">
        <v>1216880</v>
      </c>
      <c r="M5408">
        <v>7</v>
      </c>
    </row>
    <row r="5409" spans="1:13" x14ac:dyDescent="0.25">
      <c r="A5409" t="s">
        <v>30</v>
      </c>
      <c r="B5409" s="25">
        <v>45447</v>
      </c>
      <c r="C5409" t="s">
        <v>257</v>
      </c>
      <c r="D5409" t="s">
        <v>32</v>
      </c>
      <c r="E5409" t="s">
        <v>27</v>
      </c>
      <c r="F5409" t="s">
        <v>258</v>
      </c>
      <c r="G5409" s="30">
        <v>10</v>
      </c>
      <c r="H5409" t="s">
        <v>318</v>
      </c>
      <c r="J5409" t="s">
        <v>15</v>
      </c>
      <c r="K5409" t="s">
        <v>307</v>
      </c>
      <c r="L5409" s="26">
        <v>81600</v>
      </c>
      <c r="M5409">
        <v>3</v>
      </c>
    </row>
    <row r="5410" spans="1:13" x14ac:dyDescent="0.25">
      <c r="A5410" t="s">
        <v>86</v>
      </c>
      <c r="B5410" s="25">
        <v>45251</v>
      </c>
      <c r="C5410" t="s">
        <v>257</v>
      </c>
      <c r="D5410" t="s">
        <v>32</v>
      </c>
      <c r="E5410" t="s">
        <v>27</v>
      </c>
      <c r="G5410" s="30">
        <v>10</v>
      </c>
      <c r="H5410" t="s">
        <v>318</v>
      </c>
      <c r="J5410" t="s">
        <v>15</v>
      </c>
      <c r="K5410" t="s">
        <v>307</v>
      </c>
      <c r="L5410" s="26">
        <v>28000</v>
      </c>
      <c r="M5410">
        <v>2</v>
      </c>
    </row>
    <row r="5411" spans="1:13" x14ac:dyDescent="0.25">
      <c r="A5411" t="s">
        <v>164</v>
      </c>
      <c r="B5411" s="25">
        <v>45478</v>
      </c>
      <c r="C5411" t="s">
        <v>257</v>
      </c>
      <c r="D5411" t="s">
        <v>32</v>
      </c>
      <c r="E5411" t="s">
        <v>27</v>
      </c>
      <c r="G5411" s="30">
        <v>10</v>
      </c>
      <c r="H5411" t="s">
        <v>318</v>
      </c>
      <c r="J5411" t="s">
        <v>15</v>
      </c>
      <c r="K5411" t="s">
        <v>307</v>
      </c>
      <c r="L5411" s="26">
        <v>178400</v>
      </c>
      <c r="M5411">
        <v>8</v>
      </c>
    </row>
    <row r="5412" spans="1:13" x14ac:dyDescent="0.25">
      <c r="A5412" t="s">
        <v>66</v>
      </c>
      <c r="B5412" s="25">
        <v>45335</v>
      </c>
      <c r="C5412" t="s">
        <v>257</v>
      </c>
      <c r="D5412" t="s">
        <v>32</v>
      </c>
      <c r="E5412" t="s">
        <v>27</v>
      </c>
      <c r="G5412" s="30">
        <v>10</v>
      </c>
      <c r="H5412" t="s">
        <v>318</v>
      </c>
      <c r="J5412" t="s">
        <v>15</v>
      </c>
      <c r="K5412" t="s">
        <v>307</v>
      </c>
      <c r="L5412" s="26">
        <v>247500</v>
      </c>
      <c r="M5412">
        <v>24</v>
      </c>
    </row>
    <row r="5413" spans="1:13" x14ac:dyDescent="0.25">
      <c r="A5413" t="s">
        <v>77</v>
      </c>
      <c r="B5413" s="25">
        <v>45267</v>
      </c>
      <c r="C5413" t="s">
        <v>257</v>
      </c>
      <c r="D5413" t="s">
        <v>32</v>
      </c>
      <c r="E5413" t="s">
        <v>27</v>
      </c>
      <c r="F5413" t="s">
        <v>258</v>
      </c>
      <c r="G5413" s="30">
        <v>10</v>
      </c>
      <c r="H5413" t="s">
        <v>318</v>
      </c>
      <c r="J5413" t="s">
        <v>15</v>
      </c>
      <c r="K5413" t="s">
        <v>307</v>
      </c>
      <c r="L5413" s="26">
        <v>61600</v>
      </c>
      <c r="M5413">
        <v>1</v>
      </c>
    </row>
    <row r="5414" spans="1:13" x14ac:dyDescent="0.25">
      <c r="A5414" t="s">
        <v>80</v>
      </c>
      <c r="B5414" s="25">
        <v>45260</v>
      </c>
      <c r="C5414" t="s">
        <v>257</v>
      </c>
      <c r="D5414" t="s">
        <v>32</v>
      </c>
      <c r="E5414" t="s">
        <v>27</v>
      </c>
      <c r="G5414" s="30">
        <v>10</v>
      </c>
      <c r="H5414" t="s">
        <v>318</v>
      </c>
      <c r="J5414" t="s">
        <v>15</v>
      </c>
      <c r="K5414" t="s">
        <v>307</v>
      </c>
      <c r="L5414" s="26">
        <v>108000</v>
      </c>
      <c r="M5414">
        <v>5</v>
      </c>
    </row>
    <row r="5415" spans="1:13" x14ac:dyDescent="0.25">
      <c r="A5415" t="s">
        <v>205</v>
      </c>
      <c r="B5415" s="25">
        <v>45566</v>
      </c>
      <c r="C5415" t="s">
        <v>257</v>
      </c>
      <c r="D5415" t="s">
        <v>32</v>
      </c>
      <c r="E5415" t="s">
        <v>27</v>
      </c>
      <c r="G5415" s="30">
        <v>10</v>
      </c>
      <c r="H5415" t="s">
        <v>318</v>
      </c>
      <c r="J5415" t="s">
        <v>15</v>
      </c>
      <c r="K5415" t="s">
        <v>307</v>
      </c>
      <c r="L5415" s="26">
        <v>760</v>
      </c>
      <c r="M5415">
        <v>2</v>
      </c>
    </row>
    <row r="5416" spans="1:13" x14ac:dyDescent="0.25">
      <c r="A5416" t="s">
        <v>63</v>
      </c>
      <c r="B5416" s="25">
        <v>45344</v>
      </c>
      <c r="C5416" t="s">
        <v>257</v>
      </c>
      <c r="D5416" t="s">
        <v>32</v>
      </c>
      <c r="E5416" t="s">
        <v>27</v>
      </c>
      <c r="G5416" s="30">
        <v>10</v>
      </c>
      <c r="H5416" t="s">
        <v>318</v>
      </c>
      <c r="J5416" t="s">
        <v>15</v>
      </c>
      <c r="K5416" t="s">
        <v>307</v>
      </c>
      <c r="L5416" s="26">
        <v>2346500</v>
      </c>
      <c r="M5416">
        <v>3</v>
      </c>
    </row>
    <row r="5417" spans="1:13" x14ac:dyDescent="0.25">
      <c r="A5417" t="s">
        <v>92</v>
      </c>
      <c r="B5417" s="25">
        <v>45198</v>
      </c>
      <c r="C5417" t="s">
        <v>257</v>
      </c>
      <c r="D5417" t="s">
        <v>32</v>
      </c>
      <c r="E5417" t="s">
        <v>27</v>
      </c>
      <c r="F5417" t="s">
        <v>258</v>
      </c>
      <c r="G5417" s="30">
        <v>10</v>
      </c>
      <c r="H5417" t="s">
        <v>318</v>
      </c>
      <c r="J5417" t="s">
        <v>15</v>
      </c>
      <c r="K5417" t="s">
        <v>307</v>
      </c>
      <c r="L5417" s="26">
        <v>719416.8</v>
      </c>
      <c r="M5417">
        <v>4</v>
      </c>
    </row>
    <row r="5418" spans="1:13" x14ac:dyDescent="0.25">
      <c r="A5418" t="s">
        <v>50</v>
      </c>
      <c r="B5418" s="25">
        <v>45408</v>
      </c>
      <c r="C5418" t="s">
        <v>257</v>
      </c>
      <c r="D5418" t="s">
        <v>32</v>
      </c>
      <c r="E5418" t="s">
        <v>27</v>
      </c>
      <c r="G5418" s="30">
        <v>10</v>
      </c>
      <c r="H5418" t="s">
        <v>318</v>
      </c>
      <c r="J5418" t="s">
        <v>15</v>
      </c>
      <c r="K5418" t="s">
        <v>307</v>
      </c>
      <c r="L5418" s="26">
        <v>100000</v>
      </c>
      <c r="M5418">
        <v>18</v>
      </c>
    </row>
    <row r="5419" spans="1:13" x14ac:dyDescent="0.25">
      <c r="A5419" t="s">
        <v>30</v>
      </c>
      <c r="B5419" s="25">
        <v>45447</v>
      </c>
      <c r="C5419" t="s">
        <v>257</v>
      </c>
      <c r="D5419" t="s">
        <v>32</v>
      </c>
      <c r="E5419" t="s">
        <v>27</v>
      </c>
      <c r="G5419" s="30">
        <v>10</v>
      </c>
      <c r="H5419" t="s">
        <v>318</v>
      </c>
      <c r="J5419" t="s">
        <v>15</v>
      </c>
      <c r="K5419" t="s">
        <v>307</v>
      </c>
      <c r="L5419" s="26">
        <v>14100</v>
      </c>
      <c r="M5419">
        <v>6</v>
      </c>
    </row>
    <row r="5420" spans="1:13" x14ac:dyDescent="0.25">
      <c r="A5420" t="s">
        <v>54</v>
      </c>
      <c r="B5420" s="25">
        <v>45212</v>
      </c>
      <c r="C5420" t="s">
        <v>257</v>
      </c>
      <c r="D5420" t="s">
        <v>32</v>
      </c>
      <c r="E5420" t="s">
        <v>27</v>
      </c>
      <c r="F5420" t="s">
        <v>258</v>
      </c>
      <c r="G5420" s="30">
        <v>10</v>
      </c>
      <c r="H5420" t="s">
        <v>318</v>
      </c>
      <c r="J5420" t="s">
        <v>15</v>
      </c>
      <c r="K5420" t="s">
        <v>307</v>
      </c>
      <c r="L5420" s="26">
        <v>661338</v>
      </c>
      <c r="M5420">
        <v>23</v>
      </c>
    </row>
    <row r="5421" spans="1:13" x14ac:dyDescent="0.25">
      <c r="A5421" t="s">
        <v>172</v>
      </c>
      <c r="B5421" s="25">
        <v>45485</v>
      </c>
      <c r="C5421" t="s">
        <v>257</v>
      </c>
      <c r="D5421" t="s">
        <v>32</v>
      </c>
      <c r="E5421" t="s">
        <v>27</v>
      </c>
      <c r="G5421" s="30">
        <v>10</v>
      </c>
      <c r="H5421" t="s">
        <v>318</v>
      </c>
      <c r="J5421" t="s">
        <v>15</v>
      </c>
      <c r="K5421" t="s">
        <v>307</v>
      </c>
      <c r="L5421" s="26">
        <v>6400</v>
      </c>
      <c r="M5421">
        <v>1</v>
      </c>
    </row>
    <row r="5422" spans="1:13" x14ac:dyDescent="0.25">
      <c r="A5422" t="s">
        <v>209</v>
      </c>
      <c r="B5422" s="25">
        <v>45572</v>
      </c>
      <c r="C5422" t="s">
        <v>257</v>
      </c>
      <c r="D5422" t="s">
        <v>32</v>
      </c>
      <c r="E5422" t="s">
        <v>27</v>
      </c>
      <c r="F5422" t="s">
        <v>258</v>
      </c>
      <c r="G5422" s="30">
        <v>10</v>
      </c>
      <c r="H5422" t="s">
        <v>318</v>
      </c>
      <c r="J5422" t="s">
        <v>15</v>
      </c>
      <c r="K5422" t="s">
        <v>307</v>
      </c>
      <c r="L5422" s="26">
        <v>112500</v>
      </c>
      <c r="M5422">
        <v>1</v>
      </c>
    </row>
    <row r="5423" spans="1:13" x14ac:dyDescent="0.25">
      <c r="A5423" t="s">
        <v>89</v>
      </c>
      <c r="B5423" s="25">
        <v>45232</v>
      </c>
      <c r="C5423" t="s">
        <v>257</v>
      </c>
      <c r="D5423" t="s">
        <v>32</v>
      </c>
      <c r="E5423" t="s">
        <v>27</v>
      </c>
      <c r="F5423" t="s">
        <v>258</v>
      </c>
      <c r="G5423" s="30">
        <v>10</v>
      </c>
      <c r="H5423" t="s">
        <v>318</v>
      </c>
      <c r="J5423" t="s">
        <v>15</v>
      </c>
      <c r="K5423" t="s">
        <v>307</v>
      </c>
      <c r="L5423" s="26">
        <v>1151550</v>
      </c>
      <c r="M5423">
        <v>9</v>
      </c>
    </row>
    <row r="5424" spans="1:13" x14ac:dyDescent="0.25">
      <c r="A5424" t="s">
        <v>57</v>
      </c>
      <c r="B5424" s="25">
        <v>45394</v>
      </c>
      <c r="C5424" t="s">
        <v>257</v>
      </c>
      <c r="D5424" t="s">
        <v>32</v>
      </c>
      <c r="E5424" t="s">
        <v>27</v>
      </c>
      <c r="F5424" t="s">
        <v>258</v>
      </c>
      <c r="G5424" s="30">
        <v>10</v>
      </c>
      <c r="H5424" t="s">
        <v>318</v>
      </c>
      <c r="J5424" t="s">
        <v>15</v>
      </c>
      <c r="K5424" t="s">
        <v>307</v>
      </c>
      <c r="L5424" s="26">
        <v>893000</v>
      </c>
      <c r="M5424">
        <v>18</v>
      </c>
    </row>
    <row r="5425" spans="1:13" x14ac:dyDescent="0.25">
      <c r="A5425" t="s">
        <v>54</v>
      </c>
      <c r="B5425" s="25">
        <v>45401</v>
      </c>
      <c r="C5425" t="s">
        <v>257</v>
      </c>
      <c r="D5425" t="s">
        <v>32</v>
      </c>
      <c r="E5425" t="s">
        <v>27</v>
      </c>
      <c r="F5425" t="s">
        <v>258</v>
      </c>
      <c r="G5425" s="30">
        <v>10</v>
      </c>
      <c r="H5425" t="s">
        <v>318</v>
      </c>
      <c r="J5425" t="s">
        <v>15</v>
      </c>
      <c r="K5425" t="s">
        <v>307</v>
      </c>
      <c r="L5425" s="26">
        <v>4227990</v>
      </c>
      <c r="M5425">
        <v>17</v>
      </c>
    </row>
    <row r="5426" spans="1:13" x14ac:dyDescent="0.25">
      <c r="A5426" t="s">
        <v>60</v>
      </c>
      <c r="B5426" s="25">
        <v>45380</v>
      </c>
      <c r="C5426" t="s">
        <v>257</v>
      </c>
      <c r="D5426" t="s">
        <v>32</v>
      </c>
      <c r="E5426" t="s">
        <v>27</v>
      </c>
      <c r="G5426" s="30">
        <v>10</v>
      </c>
      <c r="H5426" t="s">
        <v>318</v>
      </c>
      <c r="J5426" t="s">
        <v>15</v>
      </c>
      <c r="K5426" t="s">
        <v>307</v>
      </c>
      <c r="L5426" s="26">
        <v>391125</v>
      </c>
      <c r="M5426">
        <v>44</v>
      </c>
    </row>
    <row r="5427" spans="1:13" x14ac:dyDescent="0.25">
      <c r="A5427" t="s">
        <v>83</v>
      </c>
      <c r="B5427" s="25">
        <v>45252</v>
      </c>
      <c r="C5427" t="s">
        <v>257</v>
      </c>
      <c r="D5427" t="s">
        <v>32</v>
      </c>
      <c r="E5427" t="s">
        <v>27</v>
      </c>
      <c r="G5427" s="30">
        <v>10</v>
      </c>
      <c r="H5427" t="s">
        <v>318</v>
      </c>
      <c r="J5427" t="s">
        <v>15</v>
      </c>
      <c r="K5427" t="s">
        <v>307</v>
      </c>
      <c r="L5427" s="26">
        <v>685850</v>
      </c>
      <c r="M5427">
        <v>15</v>
      </c>
    </row>
    <row r="5428" spans="1:13" x14ac:dyDescent="0.25">
      <c r="A5428" t="s">
        <v>205</v>
      </c>
      <c r="B5428" s="25">
        <v>45566</v>
      </c>
      <c r="C5428" t="s">
        <v>257</v>
      </c>
      <c r="D5428" t="s">
        <v>32</v>
      </c>
      <c r="E5428" t="s">
        <v>27</v>
      </c>
      <c r="F5428" t="s">
        <v>258</v>
      </c>
      <c r="G5428" s="30">
        <v>10</v>
      </c>
      <c r="H5428" t="s">
        <v>318</v>
      </c>
      <c r="J5428" t="s">
        <v>15</v>
      </c>
      <c r="K5428" t="s">
        <v>307</v>
      </c>
      <c r="L5428" s="26">
        <v>13229130</v>
      </c>
      <c r="M5428">
        <v>16</v>
      </c>
    </row>
    <row r="5429" spans="1:13" x14ac:dyDescent="0.25">
      <c r="A5429" t="s">
        <v>54</v>
      </c>
      <c r="B5429" s="25">
        <v>45401</v>
      </c>
      <c r="C5429" t="s">
        <v>257</v>
      </c>
      <c r="D5429" t="s">
        <v>32</v>
      </c>
      <c r="E5429" t="s">
        <v>27</v>
      </c>
      <c r="G5429" s="30">
        <v>10</v>
      </c>
      <c r="H5429" t="s">
        <v>318</v>
      </c>
      <c r="J5429" t="s">
        <v>15</v>
      </c>
      <c r="K5429" t="s">
        <v>307</v>
      </c>
      <c r="L5429" s="26">
        <v>10545</v>
      </c>
      <c r="M5429">
        <v>4</v>
      </c>
    </row>
    <row r="5430" spans="1:13" x14ac:dyDescent="0.25">
      <c r="A5430" t="s">
        <v>63</v>
      </c>
      <c r="B5430" s="25">
        <v>45344</v>
      </c>
      <c r="C5430" t="s">
        <v>257</v>
      </c>
      <c r="D5430" t="s">
        <v>32</v>
      </c>
      <c r="E5430" t="s">
        <v>27</v>
      </c>
      <c r="F5430" t="s">
        <v>258</v>
      </c>
      <c r="G5430" s="30">
        <v>10</v>
      </c>
      <c r="H5430" t="s">
        <v>318</v>
      </c>
      <c r="J5430" t="s">
        <v>15</v>
      </c>
      <c r="K5430" t="s">
        <v>307</v>
      </c>
      <c r="L5430" s="26">
        <v>936700</v>
      </c>
      <c r="M5430">
        <v>6</v>
      </c>
    </row>
    <row r="5431" spans="1:13" x14ac:dyDescent="0.25">
      <c r="A5431" t="s">
        <v>77</v>
      </c>
      <c r="B5431" s="25">
        <v>45267</v>
      </c>
      <c r="C5431" t="s">
        <v>257</v>
      </c>
      <c r="D5431" t="s">
        <v>32</v>
      </c>
      <c r="E5431" t="s">
        <v>27</v>
      </c>
      <c r="G5431" s="30">
        <v>10</v>
      </c>
      <c r="H5431" t="s">
        <v>318</v>
      </c>
      <c r="J5431" t="s">
        <v>15</v>
      </c>
      <c r="K5431" t="s">
        <v>307</v>
      </c>
      <c r="L5431" s="26">
        <v>40600</v>
      </c>
      <c r="M5431">
        <v>1</v>
      </c>
    </row>
    <row r="5432" spans="1:13" x14ac:dyDescent="0.25">
      <c r="A5432" t="s">
        <v>69</v>
      </c>
      <c r="B5432" s="25">
        <v>45328</v>
      </c>
      <c r="C5432" t="s">
        <v>257</v>
      </c>
      <c r="D5432" t="s">
        <v>32</v>
      </c>
      <c r="E5432" t="s">
        <v>27</v>
      </c>
      <c r="G5432" s="30">
        <v>10</v>
      </c>
      <c r="H5432" t="s">
        <v>318</v>
      </c>
      <c r="J5432" t="s">
        <v>15</v>
      </c>
      <c r="K5432" t="s">
        <v>307</v>
      </c>
      <c r="L5432" s="26">
        <v>161650</v>
      </c>
      <c r="M5432">
        <v>4</v>
      </c>
    </row>
    <row r="5433" spans="1:13" x14ac:dyDescent="0.25">
      <c r="A5433" t="s">
        <v>217</v>
      </c>
      <c r="B5433" s="25">
        <v>45595</v>
      </c>
      <c r="C5433" t="s">
        <v>257</v>
      </c>
      <c r="D5433" t="s">
        <v>32</v>
      </c>
      <c r="E5433" t="s">
        <v>27</v>
      </c>
      <c r="F5433" t="s">
        <v>258</v>
      </c>
      <c r="G5433" s="30">
        <v>10</v>
      </c>
      <c r="H5433" t="s">
        <v>318</v>
      </c>
      <c r="J5433" t="s">
        <v>15</v>
      </c>
      <c r="K5433" t="s">
        <v>307</v>
      </c>
      <c r="L5433" s="26">
        <v>4250</v>
      </c>
      <c r="M5433">
        <v>1</v>
      </c>
    </row>
    <row r="5434" spans="1:13" x14ac:dyDescent="0.25">
      <c r="A5434" t="s">
        <v>60</v>
      </c>
      <c r="B5434" s="25">
        <v>45380</v>
      </c>
      <c r="C5434" t="s">
        <v>257</v>
      </c>
      <c r="D5434" t="s">
        <v>32</v>
      </c>
      <c r="E5434" t="s">
        <v>27</v>
      </c>
      <c r="F5434" t="s">
        <v>258</v>
      </c>
      <c r="G5434" s="30">
        <v>10</v>
      </c>
      <c r="H5434" t="s">
        <v>318</v>
      </c>
      <c r="J5434" t="s">
        <v>15</v>
      </c>
      <c r="K5434" t="s">
        <v>307</v>
      </c>
      <c r="L5434" s="26">
        <v>17983875</v>
      </c>
      <c r="M5434">
        <v>71</v>
      </c>
    </row>
    <row r="5435" spans="1:13" x14ac:dyDescent="0.25">
      <c r="A5435" t="s">
        <v>74</v>
      </c>
      <c r="B5435" s="25">
        <v>45275</v>
      </c>
      <c r="C5435" t="s">
        <v>257</v>
      </c>
      <c r="D5435" t="s">
        <v>32</v>
      </c>
      <c r="E5435" t="s">
        <v>27</v>
      </c>
      <c r="G5435" s="30">
        <v>10</v>
      </c>
      <c r="H5435" t="s">
        <v>318</v>
      </c>
      <c r="J5435" t="s">
        <v>15</v>
      </c>
      <c r="K5435" t="s">
        <v>307</v>
      </c>
      <c r="L5435" s="26">
        <v>243800</v>
      </c>
      <c r="M5435">
        <v>10</v>
      </c>
    </row>
    <row r="5436" spans="1:13" x14ac:dyDescent="0.25">
      <c r="A5436" t="s">
        <v>66</v>
      </c>
      <c r="B5436" s="25">
        <v>45335</v>
      </c>
      <c r="C5436" t="s">
        <v>257</v>
      </c>
      <c r="D5436" t="s">
        <v>32</v>
      </c>
      <c r="E5436" t="s">
        <v>27</v>
      </c>
      <c r="F5436" t="s">
        <v>258</v>
      </c>
      <c r="G5436" s="30">
        <v>10</v>
      </c>
      <c r="H5436" t="s">
        <v>318</v>
      </c>
      <c r="J5436" t="s">
        <v>15</v>
      </c>
      <c r="K5436" t="s">
        <v>307</v>
      </c>
      <c r="L5436" s="26">
        <v>1147500</v>
      </c>
      <c r="M5436">
        <v>45</v>
      </c>
    </row>
    <row r="5437" spans="1:13" x14ac:dyDescent="0.25">
      <c r="A5437" t="s">
        <v>83</v>
      </c>
      <c r="B5437" s="25">
        <v>45252</v>
      </c>
      <c r="C5437" t="s">
        <v>257</v>
      </c>
      <c r="D5437" t="s">
        <v>32</v>
      </c>
      <c r="E5437" t="s">
        <v>27</v>
      </c>
      <c r="F5437" t="s">
        <v>258</v>
      </c>
      <c r="G5437" s="30">
        <v>10</v>
      </c>
      <c r="H5437" t="s">
        <v>318</v>
      </c>
      <c r="J5437" t="s">
        <v>15</v>
      </c>
      <c r="K5437" t="s">
        <v>307</v>
      </c>
      <c r="L5437" s="26">
        <v>8285750</v>
      </c>
      <c r="M5437">
        <v>11</v>
      </c>
    </row>
    <row r="5438" spans="1:13" x14ac:dyDescent="0.25">
      <c r="A5438" t="s">
        <v>74</v>
      </c>
      <c r="B5438" s="25">
        <v>45275</v>
      </c>
      <c r="C5438" t="s">
        <v>257</v>
      </c>
      <c r="D5438" t="s">
        <v>32</v>
      </c>
      <c r="E5438" t="s">
        <v>27</v>
      </c>
      <c r="F5438" t="s">
        <v>258</v>
      </c>
      <c r="G5438" s="30">
        <v>10</v>
      </c>
      <c r="H5438" t="s">
        <v>318</v>
      </c>
      <c r="J5438" t="s">
        <v>15</v>
      </c>
      <c r="K5438" t="s">
        <v>307</v>
      </c>
      <c r="L5438" s="26">
        <v>3003800</v>
      </c>
      <c r="M5438">
        <v>26</v>
      </c>
    </row>
    <row r="5439" spans="1:13" x14ac:dyDescent="0.25">
      <c r="A5439" t="s">
        <v>92</v>
      </c>
      <c r="B5439" s="25">
        <v>45198</v>
      </c>
      <c r="C5439" t="s">
        <v>257</v>
      </c>
      <c r="D5439" t="s">
        <v>32</v>
      </c>
      <c r="E5439" t="s">
        <v>27</v>
      </c>
      <c r="G5439" s="30">
        <v>10</v>
      </c>
      <c r="H5439" t="s">
        <v>318</v>
      </c>
      <c r="J5439" t="s">
        <v>15</v>
      </c>
      <c r="K5439" t="s">
        <v>307</v>
      </c>
      <c r="L5439" s="26">
        <v>30895.200000000001</v>
      </c>
      <c r="M5439">
        <v>3</v>
      </c>
    </row>
    <row r="5440" spans="1:13" x14ac:dyDescent="0.25">
      <c r="A5440" t="s">
        <v>57</v>
      </c>
      <c r="B5440" s="25">
        <v>45394</v>
      </c>
      <c r="C5440" t="s">
        <v>257</v>
      </c>
      <c r="D5440" t="s">
        <v>32</v>
      </c>
      <c r="E5440" t="s">
        <v>27</v>
      </c>
      <c r="G5440" s="30">
        <v>10</v>
      </c>
      <c r="H5440" t="s">
        <v>318</v>
      </c>
      <c r="J5440" t="s">
        <v>15</v>
      </c>
      <c r="K5440" t="s">
        <v>307</v>
      </c>
      <c r="L5440" s="26">
        <v>75200</v>
      </c>
      <c r="M5440">
        <v>4</v>
      </c>
    </row>
    <row r="5441" spans="1:13" x14ac:dyDescent="0.25">
      <c r="A5441" t="s">
        <v>83</v>
      </c>
      <c r="B5441" s="25">
        <v>45468</v>
      </c>
      <c r="C5441" t="s">
        <v>257</v>
      </c>
      <c r="D5441" t="s">
        <v>32</v>
      </c>
      <c r="E5441" t="s">
        <v>27</v>
      </c>
      <c r="F5441" t="s">
        <v>258</v>
      </c>
      <c r="G5441" s="30">
        <v>10</v>
      </c>
      <c r="H5441" t="s">
        <v>318</v>
      </c>
      <c r="J5441" t="s">
        <v>15</v>
      </c>
      <c r="K5441" t="s">
        <v>307</v>
      </c>
      <c r="L5441" s="26">
        <v>1202850</v>
      </c>
      <c r="M5441">
        <v>2</v>
      </c>
    </row>
    <row r="5442" spans="1:13" x14ac:dyDescent="0.25">
      <c r="A5442" t="s">
        <v>86</v>
      </c>
      <c r="B5442" s="25">
        <v>45251</v>
      </c>
      <c r="C5442" t="s">
        <v>257</v>
      </c>
      <c r="D5442" t="s">
        <v>32</v>
      </c>
      <c r="E5442" t="s">
        <v>27</v>
      </c>
      <c r="F5442" t="s">
        <v>258</v>
      </c>
      <c r="G5442" s="30">
        <v>10</v>
      </c>
      <c r="H5442" t="s">
        <v>318</v>
      </c>
      <c r="J5442" t="s">
        <v>15</v>
      </c>
      <c r="K5442" t="s">
        <v>307</v>
      </c>
      <c r="L5442" s="26">
        <v>62500</v>
      </c>
      <c r="M5442">
        <v>1</v>
      </c>
    </row>
    <row r="5443" spans="1:13" x14ac:dyDescent="0.25">
      <c r="A5443" t="s">
        <v>83</v>
      </c>
      <c r="B5443" s="25">
        <v>45468</v>
      </c>
      <c r="C5443" t="s">
        <v>257</v>
      </c>
      <c r="D5443" t="s">
        <v>32</v>
      </c>
      <c r="E5443" t="s">
        <v>27</v>
      </c>
      <c r="G5443" s="30">
        <v>10</v>
      </c>
      <c r="H5443" t="s">
        <v>318</v>
      </c>
      <c r="J5443" t="s">
        <v>15</v>
      </c>
      <c r="K5443" t="s">
        <v>307</v>
      </c>
      <c r="L5443" s="26">
        <v>4860</v>
      </c>
      <c r="M5443">
        <v>2</v>
      </c>
    </row>
    <row r="5444" spans="1:13" x14ac:dyDescent="0.25">
      <c r="A5444" t="s">
        <v>89</v>
      </c>
      <c r="B5444" s="25">
        <v>45232</v>
      </c>
      <c r="C5444" t="s">
        <v>257</v>
      </c>
      <c r="D5444" t="s">
        <v>32</v>
      </c>
      <c r="E5444" t="s">
        <v>27</v>
      </c>
      <c r="G5444" s="30">
        <v>10</v>
      </c>
      <c r="H5444" t="s">
        <v>318</v>
      </c>
      <c r="J5444" t="s">
        <v>15</v>
      </c>
      <c r="K5444" t="s">
        <v>307</v>
      </c>
      <c r="L5444" s="26">
        <v>247725</v>
      </c>
      <c r="M5444">
        <v>9</v>
      </c>
    </row>
    <row r="5445" spans="1:13" x14ac:dyDescent="0.25">
      <c r="A5445" t="s">
        <v>211</v>
      </c>
      <c r="B5445" s="25">
        <v>45582</v>
      </c>
      <c r="C5445" t="s">
        <v>257</v>
      </c>
      <c r="D5445" t="s">
        <v>32</v>
      </c>
      <c r="E5445" t="s">
        <v>27</v>
      </c>
      <c r="G5445" s="30">
        <v>10</v>
      </c>
      <c r="H5445" t="s">
        <v>318</v>
      </c>
      <c r="J5445" t="s">
        <v>15</v>
      </c>
      <c r="K5445" t="s">
        <v>307</v>
      </c>
      <c r="L5445" s="26">
        <v>50400</v>
      </c>
      <c r="M5445">
        <v>7</v>
      </c>
    </row>
    <row r="5446" spans="1:13" x14ac:dyDescent="0.25">
      <c r="A5446" t="s">
        <v>164</v>
      </c>
      <c r="B5446" s="25">
        <v>45478</v>
      </c>
      <c r="C5446" t="s">
        <v>257</v>
      </c>
      <c r="D5446" t="s">
        <v>32</v>
      </c>
      <c r="E5446" t="s">
        <v>27</v>
      </c>
      <c r="F5446" t="s">
        <v>258</v>
      </c>
      <c r="G5446" s="30">
        <v>10.1</v>
      </c>
      <c r="H5446" t="s">
        <v>309</v>
      </c>
      <c r="I5446">
        <v>10.1</v>
      </c>
      <c r="J5446" t="s">
        <v>228</v>
      </c>
      <c r="K5446" t="s">
        <v>314</v>
      </c>
      <c r="L5446" s="26">
        <v>4426600</v>
      </c>
      <c r="M5446">
        <v>1</v>
      </c>
    </row>
    <row r="5447" spans="1:13" x14ac:dyDescent="0.25">
      <c r="A5447" t="s">
        <v>30</v>
      </c>
      <c r="B5447" s="25">
        <v>45447</v>
      </c>
      <c r="C5447" t="s">
        <v>257</v>
      </c>
      <c r="D5447" t="s">
        <v>32</v>
      </c>
      <c r="E5447" t="s">
        <v>27</v>
      </c>
      <c r="F5447" t="s">
        <v>258</v>
      </c>
      <c r="G5447" s="30">
        <v>10.1</v>
      </c>
      <c r="H5447" t="s">
        <v>309</v>
      </c>
      <c r="J5447" t="s">
        <v>15</v>
      </c>
      <c r="K5447" t="s">
        <v>307</v>
      </c>
      <c r="L5447" s="26">
        <v>274500</v>
      </c>
      <c r="M5447">
        <v>7</v>
      </c>
    </row>
    <row r="5448" spans="1:13" x14ac:dyDescent="0.25">
      <c r="A5448" t="s">
        <v>164</v>
      </c>
      <c r="B5448" s="25">
        <v>45478</v>
      </c>
      <c r="C5448" t="s">
        <v>257</v>
      </c>
      <c r="D5448" t="s">
        <v>32</v>
      </c>
      <c r="E5448" t="s">
        <v>27</v>
      </c>
      <c r="F5448" t="s">
        <v>258</v>
      </c>
      <c r="G5448" s="30">
        <v>10.1</v>
      </c>
      <c r="H5448" t="s">
        <v>309</v>
      </c>
      <c r="J5448" t="s">
        <v>15</v>
      </c>
      <c r="K5448" t="s">
        <v>307</v>
      </c>
      <c r="L5448" s="26">
        <v>708800</v>
      </c>
      <c r="M5448">
        <v>12</v>
      </c>
    </row>
    <row r="5449" spans="1:13" x14ac:dyDescent="0.25">
      <c r="A5449" t="s">
        <v>211</v>
      </c>
      <c r="B5449" s="25">
        <v>45582</v>
      </c>
      <c r="C5449" t="s">
        <v>257</v>
      </c>
      <c r="D5449" t="s">
        <v>32</v>
      </c>
      <c r="E5449" t="s">
        <v>27</v>
      </c>
      <c r="F5449" t="s">
        <v>258</v>
      </c>
      <c r="G5449" s="30">
        <v>10.1</v>
      </c>
      <c r="H5449" t="s">
        <v>309</v>
      </c>
      <c r="J5449" t="s">
        <v>15</v>
      </c>
      <c r="K5449" t="s">
        <v>307</v>
      </c>
      <c r="L5449" s="26">
        <v>26768000</v>
      </c>
      <c r="M5449">
        <v>13</v>
      </c>
    </row>
    <row r="5450" spans="1:13" x14ac:dyDescent="0.25">
      <c r="A5450" t="s">
        <v>83</v>
      </c>
      <c r="B5450" s="25">
        <v>45252</v>
      </c>
      <c r="C5450" t="s">
        <v>257</v>
      </c>
      <c r="D5450" t="s">
        <v>32</v>
      </c>
      <c r="E5450" t="s">
        <v>27</v>
      </c>
      <c r="F5450" t="s">
        <v>258</v>
      </c>
      <c r="G5450" s="30">
        <v>10.1</v>
      </c>
      <c r="H5450" t="s">
        <v>309</v>
      </c>
      <c r="J5450" t="s">
        <v>15</v>
      </c>
      <c r="K5450" t="s">
        <v>307</v>
      </c>
      <c r="L5450" s="26">
        <v>3068450</v>
      </c>
      <c r="M5450">
        <v>12</v>
      </c>
    </row>
    <row r="5451" spans="1:13" x14ac:dyDescent="0.25">
      <c r="A5451" t="s">
        <v>72</v>
      </c>
      <c r="B5451" s="25">
        <v>45288</v>
      </c>
      <c r="C5451" t="s">
        <v>257</v>
      </c>
      <c r="D5451" t="s">
        <v>32</v>
      </c>
      <c r="E5451" t="s">
        <v>27</v>
      </c>
      <c r="F5451" t="s">
        <v>258</v>
      </c>
      <c r="G5451" s="30">
        <v>10.1</v>
      </c>
      <c r="H5451" t="s">
        <v>309</v>
      </c>
      <c r="J5451" t="s">
        <v>15</v>
      </c>
      <c r="K5451" t="s">
        <v>307</v>
      </c>
      <c r="L5451" s="26">
        <v>20000</v>
      </c>
      <c r="M5451">
        <v>1</v>
      </c>
    </row>
    <row r="5452" spans="1:13" x14ac:dyDescent="0.25">
      <c r="A5452" t="s">
        <v>63</v>
      </c>
      <c r="B5452" s="25">
        <v>45344</v>
      </c>
      <c r="C5452" t="s">
        <v>257</v>
      </c>
      <c r="D5452" t="s">
        <v>32</v>
      </c>
      <c r="E5452" t="s">
        <v>27</v>
      </c>
      <c r="F5452" t="s">
        <v>258</v>
      </c>
      <c r="G5452" s="30">
        <v>10.1</v>
      </c>
      <c r="H5452" t="s">
        <v>309</v>
      </c>
      <c r="J5452" t="s">
        <v>15</v>
      </c>
      <c r="K5452" t="s">
        <v>307</v>
      </c>
      <c r="L5452" s="26">
        <v>1669150</v>
      </c>
      <c r="M5452">
        <v>6</v>
      </c>
    </row>
    <row r="5453" spans="1:13" x14ac:dyDescent="0.25">
      <c r="A5453" t="s">
        <v>54</v>
      </c>
      <c r="B5453" s="25">
        <v>45212</v>
      </c>
      <c r="C5453" t="s">
        <v>257</v>
      </c>
      <c r="D5453" t="s">
        <v>32</v>
      </c>
      <c r="E5453" t="s">
        <v>27</v>
      </c>
      <c r="G5453" s="30">
        <v>10.1</v>
      </c>
      <c r="H5453" t="s">
        <v>309</v>
      </c>
      <c r="J5453" t="s">
        <v>15</v>
      </c>
      <c r="K5453" t="s">
        <v>307</v>
      </c>
      <c r="L5453" s="26">
        <v>49950</v>
      </c>
      <c r="M5453">
        <v>19</v>
      </c>
    </row>
    <row r="5454" spans="1:13" x14ac:dyDescent="0.25">
      <c r="A5454" t="s">
        <v>83</v>
      </c>
      <c r="B5454" s="25">
        <v>45252</v>
      </c>
      <c r="C5454" t="s">
        <v>257</v>
      </c>
      <c r="D5454" t="s">
        <v>32</v>
      </c>
      <c r="E5454" t="s">
        <v>27</v>
      </c>
      <c r="G5454" s="30">
        <v>10.1</v>
      </c>
      <c r="H5454" t="s">
        <v>309</v>
      </c>
      <c r="J5454" t="s">
        <v>15</v>
      </c>
      <c r="K5454" t="s">
        <v>307</v>
      </c>
      <c r="L5454" s="26">
        <v>427350</v>
      </c>
      <c r="M5454">
        <v>9</v>
      </c>
    </row>
    <row r="5455" spans="1:13" x14ac:dyDescent="0.25">
      <c r="A5455" t="s">
        <v>77</v>
      </c>
      <c r="B5455" s="25">
        <v>45267</v>
      </c>
      <c r="C5455" t="s">
        <v>257</v>
      </c>
      <c r="D5455" t="s">
        <v>32</v>
      </c>
      <c r="E5455" t="s">
        <v>27</v>
      </c>
      <c r="G5455" s="30">
        <v>10.1</v>
      </c>
      <c r="H5455" t="s">
        <v>309</v>
      </c>
      <c r="J5455" t="s">
        <v>15</v>
      </c>
      <c r="K5455" t="s">
        <v>307</v>
      </c>
      <c r="L5455" s="26">
        <v>29400</v>
      </c>
      <c r="M5455">
        <v>1</v>
      </c>
    </row>
    <row r="5456" spans="1:13" x14ac:dyDescent="0.25">
      <c r="A5456" t="s">
        <v>89</v>
      </c>
      <c r="B5456" s="25">
        <v>45232</v>
      </c>
      <c r="C5456" t="s">
        <v>257</v>
      </c>
      <c r="D5456" t="s">
        <v>32</v>
      </c>
      <c r="E5456" t="s">
        <v>27</v>
      </c>
      <c r="F5456" t="s">
        <v>258</v>
      </c>
      <c r="G5456" s="30">
        <v>10.1</v>
      </c>
      <c r="H5456" t="s">
        <v>309</v>
      </c>
      <c r="J5456" t="s">
        <v>15</v>
      </c>
      <c r="K5456" t="s">
        <v>307</v>
      </c>
      <c r="L5456" s="26">
        <v>491400</v>
      </c>
      <c r="M5456">
        <v>10</v>
      </c>
    </row>
    <row r="5457" spans="1:13" x14ac:dyDescent="0.25">
      <c r="A5457" t="s">
        <v>54</v>
      </c>
      <c r="B5457" s="25">
        <v>45401</v>
      </c>
      <c r="C5457" t="s">
        <v>257</v>
      </c>
      <c r="D5457" t="s">
        <v>32</v>
      </c>
      <c r="E5457" t="s">
        <v>27</v>
      </c>
      <c r="G5457" s="30">
        <v>10.1</v>
      </c>
      <c r="H5457" t="s">
        <v>309</v>
      </c>
      <c r="J5457" t="s">
        <v>15</v>
      </c>
      <c r="K5457" t="s">
        <v>307</v>
      </c>
      <c r="L5457" s="26">
        <v>88245</v>
      </c>
      <c r="M5457">
        <v>13</v>
      </c>
    </row>
    <row r="5458" spans="1:13" x14ac:dyDescent="0.25">
      <c r="A5458" t="s">
        <v>30</v>
      </c>
      <c r="B5458" s="25">
        <v>45447</v>
      </c>
      <c r="C5458" t="s">
        <v>257</v>
      </c>
      <c r="D5458" t="s">
        <v>32</v>
      </c>
      <c r="E5458" t="s">
        <v>27</v>
      </c>
      <c r="G5458" s="30">
        <v>10.1</v>
      </c>
      <c r="H5458" t="s">
        <v>309</v>
      </c>
      <c r="J5458" t="s">
        <v>15</v>
      </c>
      <c r="K5458" t="s">
        <v>307</v>
      </c>
      <c r="L5458" s="26">
        <v>2400</v>
      </c>
      <c r="M5458">
        <v>2</v>
      </c>
    </row>
    <row r="5459" spans="1:13" x14ac:dyDescent="0.25">
      <c r="A5459" t="s">
        <v>209</v>
      </c>
      <c r="B5459" s="25">
        <v>45572</v>
      </c>
      <c r="C5459" t="s">
        <v>257</v>
      </c>
      <c r="D5459" t="s">
        <v>32</v>
      </c>
      <c r="E5459" t="s">
        <v>27</v>
      </c>
      <c r="F5459" t="s">
        <v>258</v>
      </c>
      <c r="G5459" s="30">
        <v>10.1</v>
      </c>
      <c r="H5459" t="s">
        <v>309</v>
      </c>
      <c r="J5459" t="s">
        <v>15</v>
      </c>
      <c r="K5459" t="s">
        <v>307</v>
      </c>
      <c r="L5459" s="26">
        <v>6000000</v>
      </c>
      <c r="M5459">
        <v>1</v>
      </c>
    </row>
    <row r="5460" spans="1:13" x14ac:dyDescent="0.25">
      <c r="A5460" t="s">
        <v>172</v>
      </c>
      <c r="B5460" s="25">
        <v>45485</v>
      </c>
      <c r="C5460" t="s">
        <v>257</v>
      </c>
      <c r="D5460" t="s">
        <v>32</v>
      </c>
      <c r="E5460" t="s">
        <v>27</v>
      </c>
      <c r="F5460" t="s">
        <v>258</v>
      </c>
      <c r="G5460" s="30">
        <v>10.1</v>
      </c>
      <c r="H5460" t="s">
        <v>309</v>
      </c>
      <c r="J5460" t="s">
        <v>15</v>
      </c>
      <c r="K5460" t="s">
        <v>307</v>
      </c>
      <c r="L5460" s="26">
        <v>2251600</v>
      </c>
      <c r="M5460">
        <v>2</v>
      </c>
    </row>
    <row r="5461" spans="1:13" x14ac:dyDescent="0.25">
      <c r="A5461" t="s">
        <v>80</v>
      </c>
      <c r="B5461" s="25">
        <v>45260</v>
      </c>
      <c r="C5461" t="s">
        <v>257</v>
      </c>
      <c r="D5461" t="s">
        <v>32</v>
      </c>
      <c r="E5461" t="s">
        <v>27</v>
      </c>
      <c r="G5461" s="30">
        <v>10.1</v>
      </c>
      <c r="H5461" t="s">
        <v>309</v>
      </c>
      <c r="J5461" t="s">
        <v>15</v>
      </c>
      <c r="K5461" t="s">
        <v>307</v>
      </c>
      <c r="L5461" s="26">
        <v>41400</v>
      </c>
      <c r="M5461">
        <v>2</v>
      </c>
    </row>
    <row r="5462" spans="1:13" x14ac:dyDescent="0.25">
      <c r="A5462" t="s">
        <v>104</v>
      </c>
      <c r="B5462" s="25">
        <v>45041</v>
      </c>
      <c r="C5462" t="s">
        <v>257</v>
      </c>
      <c r="D5462" t="s">
        <v>32</v>
      </c>
      <c r="E5462" t="s">
        <v>27</v>
      </c>
      <c r="F5462" t="s">
        <v>258</v>
      </c>
      <c r="G5462" s="30">
        <v>10.1</v>
      </c>
      <c r="H5462" t="s">
        <v>309</v>
      </c>
      <c r="J5462" t="s">
        <v>15</v>
      </c>
      <c r="K5462" t="s">
        <v>307</v>
      </c>
      <c r="L5462" s="26">
        <v>17880</v>
      </c>
      <c r="M5462">
        <v>1</v>
      </c>
    </row>
    <row r="5463" spans="1:13" x14ac:dyDescent="0.25">
      <c r="A5463" t="s">
        <v>54</v>
      </c>
      <c r="B5463" s="25">
        <v>45212</v>
      </c>
      <c r="C5463" t="s">
        <v>257</v>
      </c>
      <c r="D5463" t="s">
        <v>32</v>
      </c>
      <c r="E5463" t="s">
        <v>27</v>
      </c>
      <c r="F5463" t="s">
        <v>258</v>
      </c>
      <c r="G5463" s="30">
        <v>10.1</v>
      </c>
      <c r="H5463" t="s">
        <v>309</v>
      </c>
      <c r="J5463" t="s">
        <v>15</v>
      </c>
      <c r="K5463" t="s">
        <v>307</v>
      </c>
      <c r="L5463" s="26">
        <v>1718280</v>
      </c>
      <c r="M5463">
        <v>35</v>
      </c>
    </row>
    <row r="5464" spans="1:13" x14ac:dyDescent="0.25">
      <c r="A5464" t="s">
        <v>92</v>
      </c>
      <c r="B5464" s="25">
        <v>45198</v>
      </c>
      <c r="C5464" t="s">
        <v>257</v>
      </c>
      <c r="D5464" t="s">
        <v>32</v>
      </c>
      <c r="E5464" t="s">
        <v>27</v>
      </c>
      <c r="F5464" t="s">
        <v>258</v>
      </c>
      <c r="G5464" s="30">
        <v>10.1</v>
      </c>
      <c r="H5464" t="s">
        <v>309</v>
      </c>
      <c r="J5464" t="s">
        <v>15</v>
      </c>
      <c r="K5464" t="s">
        <v>307</v>
      </c>
      <c r="L5464" s="26">
        <v>4349602.8</v>
      </c>
      <c r="M5464">
        <v>7</v>
      </c>
    </row>
    <row r="5465" spans="1:13" x14ac:dyDescent="0.25">
      <c r="A5465" t="s">
        <v>66</v>
      </c>
      <c r="B5465" s="25">
        <v>45335</v>
      </c>
      <c r="C5465" t="s">
        <v>257</v>
      </c>
      <c r="D5465" t="s">
        <v>32</v>
      </c>
      <c r="E5465" t="s">
        <v>27</v>
      </c>
      <c r="G5465" s="30">
        <v>10.1</v>
      </c>
      <c r="H5465" t="s">
        <v>309</v>
      </c>
      <c r="J5465" t="s">
        <v>15</v>
      </c>
      <c r="K5465" t="s">
        <v>307</v>
      </c>
      <c r="L5465" s="26">
        <v>76500</v>
      </c>
      <c r="M5465">
        <v>12</v>
      </c>
    </row>
    <row r="5466" spans="1:13" x14ac:dyDescent="0.25">
      <c r="A5466" t="s">
        <v>74</v>
      </c>
      <c r="B5466" s="25">
        <v>45275</v>
      </c>
      <c r="C5466" t="s">
        <v>257</v>
      </c>
      <c r="D5466" t="s">
        <v>32</v>
      </c>
      <c r="E5466" t="s">
        <v>27</v>
      </c>
      <c r="F5466" t="s">
        <v>258</v>
      </c>
      <c r="G5466" s="30">
        <v>10.1</v>
      </c>
      <c r="H5466" t="s">
        <v>309</v>
      </c>
      <c r="J5466" t="s">
        <v>15</v>
      </c>
      <c r="K5466" t="s">
        <v>307</v>
      </c>
      <c r="L5466" s="26">
        <v>4725350</v>
      </c>
      <c r="M5466">
        <v>20</v>
      </c>
    </row>
    <row r="5467" spans="1:13" x14ac:dyDescent="0.25">
      <c r="A5467" t="s">
        <v>69</v>
      </c>
      <c r="B5467" s="25">
        <v>45328</v>
      </c>
      <c r="C5467" t="s">
        <v>257</v>
      </c>
      <c r="D5467" t="s">
        <v>32</v>
      </c>
      <c r="E5467" t="s">
        <v>27</v>
      </c>
      <c r="G5467" s="30">
        <v>10.1</v>
      </c>
      <c r="H5467" t="s">
        <v>309</v>
      </c>
      <c r="J5467" t="s">
        <v>15</v>
      </c>
      <c r="K5467" t="s">
        <v>307</v>
      </c>
      <c r="L5467" s="26">
        <v>1073250</v>
      </c>
      <c r="M5467">
        <v>8</v>
      </c>
    </row>
    <row r="5468" spans="1:13" x14ac:dyDescent="0.25">
      <c r="A5468" t="s">
        <v>57</v>
      </c>
      <c r="B5468" s="25">
        <v>45394</v>
      </c>
      <c r="C5468" t="s">
        <v>257</v>
      </c>
      <c r="D5468" t="s">
        <v>32</v>
      </c>
      <c r="E5468" t="s">
        <v>27</v>
      </c>
      <c r="F5468" t="s">
        <v>258</v>
      </c>
      <c r="G5468" s="30">
        <v>10.1</v>
      </c>
      <c r="H5468" t="s">
        <v>309</v>
      </c>
      <c r="J5468" t="s">
        <v>15</v>
      </c>
      <c r="K5468" t="s">
        <v>307</v>
      </c>
      <c r="L5468" s="26">
        <v>4613050</v>
      </c>
      <c r="M5468">
        <v>33</v>
      </c>
    </row>
    <row r="5469" spans="1:13" x14ac:dyDescent="0.25">
      <c r="A5469" t="s">
        <v>50</v>
      </c>
      <c r="B5469" s="25">
        <v>45408</v>
      </c>
      <c r="C5469" t="s">
        <v>257</v>
      </c>
      <c r="D5469" t="s">
        <v>32</v>
      </c>
      <c r="E5469" t="s">
        <v>27</v>
      </c>
      <c r="G5469" s="30">
        <v>10.1</v>
      </c>
      <c r="H5469" t="s">
        <v>309</v>
      </c>
      <c r="J5469" t="s">
        <v>15</v>
      </c>
      <c r="K5469" t="s">
        <v>307</v>
      </c>
      <c r="L5469" s="26">
        <v>227500</v>
      </c>
      <c r="M5469">
        <v>40</v>
      </c>
    </row>
    <row r="5470" spans="1:13" x14ac:dyDescent="0.25">
      <c r="A5470" t="s">
        <v>54</v>
      </c>
      <c r="B5470" s="25">
        <v>45401</v>
      </c>
      <c r="C5470" t="s">
        <v>257</v>
      </c>
      <c r="D5470" t="s">
        <v>32</v>
      </c>
      <c r="E5470" t="s">
        <v>27</v>
      </c>
      <c r="F5470" t="s">
        <v>258</v>
      </c>
      <c r="G5470" s="30">
        <v>10.1</v>
      </c>
      <c r="H5470" t="s">
        <v>309</v>
      </c>
      <c r="J5470" t="s">
        <v>15</v>
      </c>
      <c r="K5470" t="s">
        <v>307</v>
      </c>
      <c r="L5470" s="26">
        <v>15953475</v>
      </c>
      <c r="M5470">
        <v>30</v>
      </c>
    </row>
    <row r="5471" spans="1:13" x14ac:dyDescent="0.25">
      <c r="A5471" t="s">
        <v>211</v>
      </c>
      <c r="B5471" s="25">
        <v>45582</v>
      </c>
      <c r="C5471" t="s">
        <v>257</v>
      </c>
      <c r="D5471" t="s">
        <v>32</v>
      </c>
      <c r="E5471" t="s">
        <v>27</v>
      </c>
      <c r="G5471" s="30">
        <v>10.1</v>
      </c>
      <c r="H5471" t="s">
        <v>309</v>
      </c>
      <c r="J5471" t="s">
        <v>15</v>
      </c>
      <c r="K5471" t="s">
        <v>307</v>
      </c>
      <c r="L5471" s="26">
        <v>79450</v>
      </c>
      <c r="M5471">
        <v>6</v>
      </c>
    </row>
    <row r="5472" spans="1:13" x14ac:dyDescent="0.25">
      <c r="A5472" t="s">
        <v>83</v>
      </c>
      <c r="B5472" s="25">
        <v>45468</v>
      </c>
      <c r="C5472" t="s">
        <v>257</v>
      </c>
      <c r="D5472" t="s">
        <v>32</v>
      </c>
      <c r="E5472" t="s">
        <v>27</v>
      </c>
      <c r="F5472" t="s">
        <v>258</v>
      </c>
      <c r="G5472" s="30">
        <v>10.1</v>
      </c>
      <c r="H5472" t="s">
        <v>309</v>
      </c>
      <c r="J5472" t="s">
        <v>15</v>
      </c>
      <c r="K5472" t="s">
        <v>307</v>
      </c>
      <c r="L5472" s="26">
        <v>689310</v>
      </c>
      <c r="M5472">
        <v>5</v>
      </c>
    </row>
    <row r="5473" spans="1:13" x14ac:dyDescent="0.25">
      <c r="A5473" t="s">
        <v>172</v>
      </c>
      <c r="B5473" s="25">
        <v>45485</v>
      </c>
      <c r="C5473" t="s">
        <v>257</v>
      </c>
      <c r="D5473" t="s">
        <v>32</v>
      </c>
      <c r="E5473" t="s">
        <v>27</v>
      </c>
      <c r="G5473" s="30">
        <v>10.1</v>
      </c>
      <c r="H5473" t="s">
        <v>309</v>
      </c>
      <c r="J5473" t="s">
        <v>15</v>
      </c>
      <c r="K5473" t="s">
        <v>307</v>
      </c>
      <c r="L5473" s="26">
        <v>43600</v>
      </c>
      <c r="M5473">
        <v>3</v>
      </c>
    </row>
    <row r="5474" spans="1:13" x14ac:dyDescent="0.25">
      <c r="A5474" t="s">
        <v>164</v>
      </c>
      <c r="B5474" s="25">
        <v>45478</v>
      </c>
      <c r="C5474" t="s">
        <v>257</v>
      </c>
      <c r="D5474" t="s">
        <v>32</v>
      </c>
      <c r="E5474" t="s">
        <v>27</v>
      </c>
      <c r="G5474" s="30">
        <v>10.1</v>
      </c>
      <c r="H5474" t="s">
        <v>309</v>
      </c>
      <c r="J5474" t="s">
        <v>15</v>
      </c>
      <c r="K5474" t="s">
        <v>307</v>
      </c>
      <c r="L5474" s="26">
        <v>82600</v>
      </c>
      <c r="M5474">
        <v>15</v>
      </c>
    </row>
    <row r="5475" spans="1:13" x14ac:dyDescent="0.25">
      <c r="A5475" t="s">
        <v>60</v>
      </c>
      <c r="B5475" s="25">
        <v>45380</v>
      </c>
      <c r="C5475" t="s">
        <v>257</v>
      </c>
      <c r="D5475" t="s">
        <v>32</v>
      </c>
      <c r="E5475" t="s">
        <v>27</v>
      </c>
      <c r="G5475" s="30">
        <v>10.1</v>
      </c>
      <c r="H5475" t="s">
        <v>309</v>
      </c>
      <c r="J5475" t="s">
        <v>15</v>
      </c>
      <c r="K5475" t="s">
        <v>307</v>
      </c>
      <c r="L5475" s="26">
        <v>326375</v>
      </c>
      <c r="M5475">
        <v>34</v>
      </c>
    </row>
    <row r="5476" spans="1:13" x14ac:dyDescent="0.25">
      <c r="A5476" t="s">
        <v>205</v>
      </c>
      <c r="B5476" s="25">
        <v>45566</v>
      </c>
      <c r="C5476" t="s">
        <v>257</v>
      </c>
      <c r="D5476" t="s">
        <v>32</v>
      </c>
      <c r="E5476" t="s">
        <v>27</v>
      </c>
      <c r="F5476" t="s">
        <v>258</v>
      </c>
      <c r="G5476" s="30">
        <v>10.1</v>
      </c>
      <c r="H5476" t="s">
        <v>309</v>
      </c>
      <c r="J5476" t="s">
        <v>15</v>
      </c>
      <c r="K5476" t="s">
        <v>307</v>
      </c>
      <c r="L5476" s="26">
        <v>1233195</v>
      </c>
      <c r="M5476">
        <v>18</v>
      </c>
    </row>
    <row r="5477" spans="1:13" x14ac:dyDescent="0.25">
      <c r="A5477" t="s">
        <v>80</v>
      </c>
      <c r="B5477" s="25">
        <v>45260</v>
      </c>
      <c r="C5477" t="s">
        <v>257</v>
      </c>
      <c r="D5477" t="s">
        <v>32</v>
      </c>
      <c r="E5477" t="s">
        <v>27</v>
      </c>
      <c r="F5477" t="s">
        <v>258</v>
      </c>
      <c r="G5477" s="30">
        <v>10.1</v>
      </c>
      <c r="H5477" t="s">
        <v>309</v>
      </c>
      <c r="J5477" t="s">
        <v>15</v>
      </c>
      <c r="K5477" t="s">
        <v>307</v>
      </c>
      <c r="L5477" s="26">
        <v>2097000</v>
      </c>
      <c r="M5477">
        <v>1</v>
      </c>
    </row>
    <row r="5478" spans="1:13" x14ac:dyDescent="0.25">
      <c r="A5478" t="s">
        <v>50</v>
      </c>
      <c r="B5478" s="25">
        <v>45408</v>
      </c>
      <c r="C5478" t="s">
        <v>257</v>
      </c>
      <c r="D5478" t="s">
        <v>32</v>
      </c>
      <c r="E5478" t="s">
        <v>27</v>
      </c>
      <c r="F5478" t="s">
        <v>258</v>
      </c>
      <c r="G5478" s="30">
        <v>10.1</v>
      </c>
      <c r="H5478" t="s">
        <v>309</v>
      </c>
      <c r="J5478" t="s">
        <v>15</v>
      </c>
      <c r="K5478" t="s">
        <v>307</v>
      </c>
      <c r="L5478" s="26">
        <v>16927500</v>
      </c>
      <c r="M5478">
        <v>91</v>
      </c>
    </row>
    <row r="5479" spans="1:13" x14ac:dyDescent="0.25">
      <c r="A5479" t="s">
        <v>74</v>
      </c>
      <c r="B5479" s="25">
        <v>45275</v>
      </c>
      <c r="C5479" t="s">
        <v>257</v>
      </c>
      <c r="D5479" t="s">
        <v>32</v>
      </c>
      <c r="E5479" t="s">
        <v>27</v>
      </c>
      <c r="G5479" s="30">
        <v>10.1</v>
      </c>
      <c r="H5479" t="s">
        <v>309</v>
      </c>
      <c r="J5479" t="s">
        <v>15</v>
      </c>
      <c r="K5479" t="s">
        <v>307</v>
      </c>
      <c r="L5479" s="26">
        <v>273700</v>
      </c>
      <c r="M5479">
        <v>10</v>
      </c>
    </row>
    <row r="5480" spans="1:13" x14ac:dyDescent="0.25">
      <c r="A5480" t="s">
        <v>104</v>
      </c>
      <c r="B5480" s="25">
        <v>45041</v>
      </c>
      <c r="C5480" t="s">
        <v>257</v>
      </c>
      <c r="D5480" t="s">
        <v>32</v>
      </c>
      <c r="E5480" t="s">
        <v>27</v>
      </c>
      <c r="G5480" s="30">
        <v>10.1</v>
      </c>
      <c r="H5480" t="s">
        <v>309</v>
      </c>
      <c r="J5480" t="s">
        <v>15</v>
      </c>
      <c r="K5480" t="s">
        <v>307</v>
      </c>
      <c r="L5480" s="26">
        <v>5364</v>
      </c>
      <c r="M5480">
        <v>1</v>
      </c>
    </row>
    <row r="5481" spans="1:13" x14ac:dyDescent="0.25">
      <c r="A5481" t="s">
        <v>86</v>
      </c>
      <c r="B5481" s="25">
        <v>45251</v>
      </c>
      <c r="C5481" t="s">
        <v>257</v>
      </c>
      <c r="D5481" t="s">
        <v>32</v>
      </c>
      <c r="E5481" t="s">
        <v>27</v>
      </c>
      <c r="G5481" s="30">
        <v>10.1</v>
      </c>
      <c r="H5481" t="s">
        <v>309</v>
      </c>
      <c r="J5481" t="s">
        <v>15</v>
      </c>
      <c r="K5481" t="s">
        <v>307</v>
      </c>
      <c r="L5481" s="26">
        <v>397500</v>
      </c>
      <c r="M5481">
        <v>5</v>
      </c>
    </row>
    <row r="5482" spans="1:13" x14ac:dyDescent="0.25">
      <c r="A5482" t="s">
        <v>60</v>
      </c>
      <c r="B5482" s="25">
        <v>45380</v>
      </c>
      <c r="C5482" t="s">
        <v>257</v>
      </c>
      <c r="D5482" t="s">
        <v>32</v>
      </c>
      <c r="E5482" t="s">
        <v>27</v>
      </c>
      <c r="F5482" t="s">
        <v>258</v>
      </c>
      <c r="G5482" s="30">
        <v>10.1</v>
      </c>
      <c r="H5482" t="s">
        <v>309</v>
      </c>
      <c r="J5482" t="s">
        <v>15</v>
      </c>
      <c r="K5482" t="s">
        <v>307</v>
      </c>
      <c r="L5482" s="26">
        <v>3543750</v>
      </c>
      <c r="M5482">
        <v>42</v>
      </c>
    </row>
    <row r="5483" spans="1:13" x14ac:dyDescent="0.25">
      <c r="A5483" t="s">
        <v>86</v>
      </c>
      <c r="B5483" s="25">
        <v>45251</v>
      </c>
      <c r="C5483" t="s">
        <v>257</v>
      </c>
      <c r="D5483" t="s">
        <v>32</v>
      </c>
      <c r="E5483" t="s">
        <v>27</v>
      </c>
      <c r="F5483" t="s">
        <v>258</v>
      </c>
      <c r="G5483" s="30">
        <v>10.1</v>
      </c>
      <c r="H5483" t="s">
        <v>309</v>
      </c>
      <c r="J5483" t="s">
        <v>15</v>
      </c>
      <c r="K5483" t="s">
        <v>307</v>
      </c>
      <c r="L5483" s="26">
        <v>12500</v>
      </c>
      <c r="M5483">
        <v>1</v>
      </c>
    </row>
    <row r="5484" spans="1:13" x14ac:dyDescent="0.25">
      <c r="A5484" t="s">
        <v>92</v>
      </c>
      <c r="B5484" s="25">
        <v>45198</v>
      </c>
      <c r="C5484" t="s">
        <v>257</v>
      </c>
      <c r="D5484" t="s">
        <v>32</v>
      </c>
      <c r="E5484" t="s">
        <v>27</v>
      </c>
      <c r="G5484" s="30">
        <v>10.1</v>
      </c>
      <c r="H5484" t="s">
        <v>309</v>
      </c>
      <c r="J5484" t="s">
        <v>15</v>
      </c>
      <c r="K5484" t="s">
        <v>307</v>
      </c>
      <c r="L5484" s="26">
        <v>101512.8</v>
      </c>
      <c r="M5484">
        <v>3</v>
      </c>
    </row>
    <row r="5485" spans="1:13" x14ac:dyDescent="0.25">
      <c r="A5485" t="s">
        <v>205</v>
      </c>
      <c r="B5485" s="25">
        <v>45566</v>
      </c>
      <c r="C5485" t="s">
        <v>257</v>
      </c>
      <c r="D5485" t="s">
        <v>32</v>
      </c>
      <c r="E5485" t="s">
        <v>27</v>
      </c>
      <c r="G5485" s="30">
        <v>10.1</v>
      </c>
      <c r="H5485" t="s">
        <v>309</v>
      </c>
      <c r="J5485" t="s">
        <v>15</v>
      </c>
      <c r="K5485" t="s">
        <v>307</v>
      </c>
      <c r="L5485" s="26">
        <v>34485</v>
      </c>
      <c r="M5485">
        <v>4</v>
      </c>
    </row>
    <row r="5486" spans="1:13" x14ac:dyDescent="0.25">
      <c r="A5486" t="s">
        <v>57</v>
      </c>
      <c r="B5486" s="25">
        <v>45394</v>
      </c>
      <c r="C5486" t="s">
        <v>257</v>
      </c>
      <c r="D5486" t="s">
        <v>32</v>
      </c>
      <c r="E5486" t="s">
        <v>27</v>
      </c>
      <c r="G5486" s="30">
        <v>10.1</v>
      </c>
      <c r="H5486" t="s">
        <v>309</v>
      </c>
      <c r="J5486" t="s">
        <v>15</v>
      </c>
      <c r="K5486" t="s">
        <v>307</v>
      </c>
      <c r="L5486" s="26">
        <v>333700</v>
      </c>
      <c r="M5486">
        <v>15</v>
      </c>
    </row>
    <row r="5487" spans="1:13" x14ac:dyDescent="0.25">
      <c r="A5487" t="s">
        <v>83</v>
      </c>
      <c r="B5487" s="25">
        <v>45468</v>
      </c>
      <c r="C5487" t="s">
        <v>257</v>
      </c>
      <c r="D5487" t="s">
        <v>32</v>
      </c>
      <c r="E5487" t="s">
        <v>27</v>
      </c>
      <c r="G5487" s="30">
        <v>10.1</v>
      </c>
      <c r="H5487" t="s">
        <v>309</v>
      </c>
      <c r="J5487" t="s">
        <v>15</v>
      </c>
      <c r="K5487" t="s">
        <v>307</v>
      </c>
      <c r="L5487" s="26">
        <v>30780</v>
      </c>
      <c r="M5487">
        <v>3</v>
      </c>
    </row>
    <row r="5488" spans="1:13" x14ac:dyDescent="0.25">
      <c r="A5488" t="s">
        <v>89</v>
      </c>
      <c r="B5488" s="25">
        <v>45232</v>
      </c>
      <c r="C5488" t="s">
        <v>257</v>
      </c>
      <c r="D5488" t="s">
        <v>32</v>
      </c>
      <c r="E5488" t="s">
        <v>27</v>
      </c>
      <c r="G5488" s="30">
        <v>10.1</v>
      </c>
      <c r="H5488" t="s">
        <v>309</v>
      </c>
      <c r="J5488" t="s">
        <v>15</v>
      </c>
      <c r="K5488" t="s">
        <v>307</v>
      </c>
      <c r="L5488" s="26">
        <v>46575</v>
      </c>
      <c r="M5488">
        <v>8</v>
      </c>
    </row>
    <row r="5489" spans="1:13" x14ac:dyDescent="0.25">
      <c r="A5489" t="s">
        <v>69</v>
      </c>
      <c r="B5489" s="25">
        <v>45328</v>
      </c>
      <c r="C5489" t="s">
        <v>257</v>
      </c>
      <c r="D5489" t="s">
        <v>32</v>
      </c>
      <c r="E5489" t="s">
        <v>27</v>
      </c>
      <c r="F5489" t="s">
        <v>258</v>
      </c>
      <c r="G5489" s="30">
        <v>10.1</v>
      </c>
      <c r="H5489" t="s">
        <v>309</v>
      </c>
      <c r="J5489" t="s">
        <v>15</v>
      </c>
      <c r="K5489" t="s">
        <v>307</v>
      </c>
      <c r="L5489" s="26">
        <v>1193295</v>
      </c>
      <c r="M5489">
        <v>8</v>
      </c>
    </row>
    <row r="5490" spans="1:13" x14ac:dyDescent="0.25">
      <c r="A5490" t="s">
        <v>66</v>
      </c>
      <c r="B5490" s="25">
        <v>45335</v>
      </c>
      <c r="C5490" t="s">
        <v>257</v>
      </c>
      <c r="D5490" t="s">
        <v>32</v>
      </c>
      <c r="E5490" t="s">
        <v>27</v>
      </c>
      <c r="F5490" t="s">
        <v>258</v>
      </c>
      <c r="G5490" s="30">
        <v>10.1</v>
      </c>
      <c r="H5490" t="s">
        <v>309</v>
      </c>
      <c r="J5490" t="s">
        <v>15</v>
      </c>
      <c r="K5490" t="s">
        <v>307</v>
      </c>
      <c r="L5490" s="26">
        <v>796500</v>
      </c>
      <c r="M5490">
        <v>30</v>
      </c>
    </row>
    <row r="5491" spans="1:13" x14ac:dyDescent="0.25">
      <c r="A5491" t="s">
        <v>164</v>
      </c>
      <c r="B5491" s="25">
        <v>45478</v>
      </c>
      <c r="C5491" t="s">
        <v>257</v>
      </c>
      <c r="D5491" t="s">
        <v>32</v>
      </c>
      <c r="E5491" t="s">
        <v>27</v>
      </c>
      <c r="F5491" t="s">
        <v>258</v>
      </c>
      <c r="G5491" s="30">
        <v>10.199999999999999</v>
      </c>
      <c r="H5491" t="s">
        <v>309</v>
      </c>
      <c r="I5491">
        <v>10.199999999999999</v>
      </c>
      <c r="J5491" t="s">
        <v>228</v>
      </c>
      <c r="K5491" t="s">
        <v>314</v>
      </c>
      <c r="L5491" s="26">
        <v>3031800</v>
      </c>
      <c r="M5491">
        <v>1</v>
      </c>
    </row>
    <row r="5492" spans="1:13" x14ac:dyDescent="0.25">
      <c r="A5492" t="s">
        <v>83</v>
      </c>
      <c r="B5492" s="25">
        <v>45468</v>
      </c>
      <c r="C5492" t="s">
        <v>257</v>
      </c>
      <c r="D5492" t="s">
        <v>32</v>
      </c>
      <c r="E5492" t="s">
        <v>27</v>
      </c>
      <c r="G5492" s="30">
        <v>10.199999999999999</v>
      </c>
      <c r="H5492" t="s">
        <v>309</v>
      </c>
      <c r="J5492" t="s">
        <v>15</v>
      </c>
      <c r="K5492" t="s">
        <v>307</v>
      </c>
      <c r="L5492" s="26">
        <v>4050</v>
      </c>
      <c r="M5492">
        <v>2</v>
      </c>
    </row>
    <row r="5493" spans="1:13" x14ac:dyDescent="0.25">
      <c r="A5493" t="s">
        <v>63</v>
      </c>
      <c r="B5493" s="25">
        <v>45344</v>
      </c>
      <c r="C5493" t="s">
        <v>257</v>
      </c>
      <c r="D5493" t="s">
        <v>32</v>
      </c>
      <c r="E5493" t="s">
        <v>27</v>
      </c>
      <c r="F5493" t="s">
        <v>258</v>
      </c>
      <c r="G5493" s="30">
        <v>10.199999999999999</v>
      </c>
      <c r="H5493" t="s">
        <v>309</v>
      </c>
      <c r="J5493" t="s">
        <v>15</v>
      </c>
      <c r="K5493" t="s">
        <v>307</v>
      </c>
      <c r="L5493" s="26">
        <v>487350</v>
      </c>
      <c r="M5493">
        <v>5</v>
      </c>
    </row>
    <row r="5494" spans="1:13" x14ac:dyDescent="0.25">
      <c r="A5494" t="s">
        <v>205</v>
      </c>
      <c r="B5494" s="25">
        <v>45566</v>
      </c>
      <c r="C5494" t="s">
        <v>257</v>
      </c>
      <c r="D5494" t="s">
        <v>32</v>
      </c>
      <c r="E5494" t="s">
        <v>27</v>
      </c>
      <c r="G5494" s="30">
        <v>10.199999999999999</v>
      </c>
      <c r="H5494" t="s">
        <v>309</v>
      </c>
      <c r="J5494" t="s">
        <v>15</v>
      </c>
      <c r="K5494" t="s">
        <v>307</v>
      </c>
      <c r="L5494" s="26">
        <v>665</v>
      </c>
      <c r="M5494">
        <v>2</v>
      </c>
    </row>
    <row r="5495" spans="1:13" x14ac:dyDescent="0.25">
      <c r="A5495" t="s">
        <v>30</v>
      </c>
      <c r="B5495" s="25">
        <v>45447</v>
      </c>
      <c r="C5495" t="s">
        <v>257</v>
      </c>
      <c r="D5495" t="s">
        <v>32</v>
      </c>
      <c r="E5495" t="s">
        <v>27</v>
      </c>
      <c r="F5495" t="s">
        <v>258</v>
      </c>
      <c r="G5495" s="30">
        <v>10.199999999999999</v>
      </c>
      <c r="H5495" t="s">
        <v>309</v>
      </c>
      <c r="J5495" t="s">
        <v>15</v>
      </c>
      <c r="K5495" t="s">
        <v>307</v>
      </c>
      <c r="L5495" s="26">
        <v>3225000</v>
      </c>
      <c r="M5495">
        <v>16</v>
      </c>
    </row>
    <row r="5496" spans="1:13" x14ac:dyDescent="0.25">
      <c r="A5496" t="s">
        <v>83</v>
      </c>
      <c r="B5496" s="25">
        <v>45252</v>
      </c>
      <c r="C5496" t="s">
        <v>257</v>
      </c>
      <c r="D5496" t="s">
        <v>32</v>
      </c>
      <c r="E5496" t="s">
        <v>27</v>
      </c>
      <c r="F5496" t="s">
        <v>258</v>
      </c>
      <c r="G5496" s="30">
        <v>10.199999999999999</v>
      </c>
      <c r="H5496" t="s">
        <v>309</v>
      </c>
      <c r="J5496" t="s">
        <v>15</v>
      </c>
      <c r="K5496" t="s">
        <v>307</v>
      </c>
      <c r="L5496" s="26">
        <v>1722050</v>
      </c>
      <c r="M5496">
        <v>19</v>
      </c>
    </row>
    <row r="5497" spans="1:13" x14ac:dyDescent="0.25">
      <c r="A5497" t="s">
        <v>211</v>
      </c>
      <c r="B5497" s="25">
        <v>45582</v>
      </c>
      <c r="C5497" t="s">
        <v>257</v>
      </c>
      <c r="D5497" t="s">
        <v>32</v>
      </c>
      <c r="E5497" t="s">
        <v>27</v>
      </c>
      <c r="F5497" t="s">
        <v>258</v>
      </c>
      <c r="G5497" s="30">
        <v>10.199999999999999</v>
      </c>
      <c r="H5497" t="s">
        <v>309</v>
      </c>
      <c r="J5497" t="s">
        <v>15</v>
      </c>
      <c r="K5497" t="s">
        <v>307</v>
      </c>
      <c r="L5497" s="26">
        <v>7752850</v>
      </c>
      <c r="M5497">
        <v>13</v>
      </c>
    </row>
    <row r="5498" spans="1:13" x14ac:dyDescent="0.25">
      <c r="A5498" t="s">
        <v>83</v>
      </c>
      <c r="B5498" s="25">
        <v>45468</v>
      </c>
      <c r="C5498" t="s">
        <v>257</v>
      </c>
      <c r="D5498" t="s">
        <v>32</v>
      </c>
      <c r="E5498" t="s">
        <v>27</v>
      </c>
      <c r="F5498" t="s">
        <v>258</v>
      </c>
      <c r="G5498" s="30">
        <v>10.199999999999999</v>
      </c>
      <c r="H5498" t="s">
        <v>309</v>
      </c>
      <c r="J5498" t="s">
        <v>15</v>
      </c>
      <c r="K5498" t="s">
        <v>307</v>
      </c>
      <c r="L5498" s="26">
        <v>5835240</v>
      </c>
      <c r="M5498">
        <v>9</v>
      </c>
    </row>
    <row r="5499" spans="1:13" x14ac:dyDescent="0.25">
      <c r="A5499" t="s">
        <v>50</v>
      </c>
      <c r="B5499" s="25">
        <v>45408</v>
      </c>
      <c r="C5499" t="s">
        <v>257</v>
      </c>
      <c r="D5499" t="s">
        <v>32</v>
      </c>
      <c r="E5499" t="s">
        <v>27</v>
      </c>
      <c r="F5499" t="s">
        <v>258</v>
      </c>
      <c r="G5499" s="30">
        <v>10.199999999999999</v>
      </c>
      <c r="H5499" t="s">
        <v>309</v>
      </c>
      <c r="J5499" t="s">
        <v>15</v>
      </c>
      <c r="K5499" t="s">
        <v>307</v>
      </c>
      <c r="L5499" s="26">
        <v>6490000</v>
      </c>
      <c r="M5499">
        <v>41</v>
      </c>
    </row>
    <row r="5500" spans="1:13" x14ac:dyDescent="0.25">
      <c r="A5500" t="s">
        <v>80</v>
      </c>
      <c r="B5500" s="25">
        <v>45260</v>
      </c>
      <c r="C5500" t="s">
        <v>257</v>
      </c>
      <c r="D5500" t="s">
        <v>32</v>
      </c>
      <c r="E5500" t="s">
        <v>27</v>
      </c>
      <c r="F5500" t="s">
        <v>258</v>
      </c>
      <c r="G5500" s="30">
        <v>10.199999999999999</v>
      </c>
      <c r="H5500" t="s">
        <v>309</v>
      </c>
      <c r="J5500" t="s">
        <v>15</v>
      </c>
      <c r="K5500" t="s">
        <v>307</v>
      </c>
      <c r="L5500" s="26">
        <v>225900</v>
      </c>
      <c r="M5500">
        <v>3</v>
      </c>
    </row>
    <row r="5501" spans="1:13" x14ac:dyDescent="0.25">
      <c r="A5501" t="s">
        <v>172</v>
      </c>
      <c r="B5501" s="25">
        <v>45485</v>
      </c>
      <c r="C5501" t="s">
        <v>257</v>
      </c>
      <c r="D5501" t="s">
        <v>32</v>
      </c>
      <c r="E5501" t="s">
        <v>27</v>
      </c>
      <c r="G5501" s="30">
        <v>10.199999999999999</v>
      </c>
      <c r="H5501" t="s">
        <v>309</v>
      </c>
      <c r="J5501" t="s">
        <v>15</v>
      </c>
      <c r="K5501" t="s">
        <v>307</v>
      </c>
      <c r="L5501" s="26">
        <v>16000</v>
      </c>
      <c r="M5501">
        <v>2</v>
      </c>
    </row>
    <row r="5502" spans="1:13" x14ac:dyDescent="0.25">
      <c r="A5502" t="s">
        <v>77</v>
      </c>
      <c r="B5502" s="25">
        <v>45267</v>
      </c>
      <c r="C5502" t="s">
        <v>257</v>
      </c>
      <c r="D5502" t="s">
        <v>32</v>
      </c>
      <c r="E5502" t="s">
        <v>27</v>
      </c>
      <c r="F5502" t="s">
        <v>258</v>
      </c>
      <c r="G5502" s="30">
        <v>10.199999999999999</v>
      </c>
      <c r="H5502" t="s">
        <v>309</v>
      </c>
      <c r="J5502" t="s">
        <v>15</v>
      </c>
      <c r="K5502" t="s">
        <v>307</v>
      </c>
      <c r="L5502" s="26">
        <v>61600</v>
      </c>
      <c r="M5502">
        <v>3</v>
      </c>
    </row>
    <row r="5503" spans="1:13" x14ac:dyDescent="0.25">
      <c r="A5503" t="s">
        <v>92</v>
      </c>
      <c r="B5503" s="25">
        <v>45198</v>
      </c>
      <c r="C5503" t="s">
        <v>257</v>
      </c>
      <c r="D5503" t="s">
        <v>32</v>
      </c>
      <c r="E5503" t="s">
        <v>27</v>
      </c>
      <c r="G5503" s="30">
        <v>10.199999999999999</v>
      </c>
      <c r="H5503" t="s">
        <v>309</v>
      </c>
      <c r="J5503" t="s">
        <v>15</v>
      </c>
      <c r="K5503" t="s">
        <v>307</v>
      </c>
      <c r="L5503" s="26">
        <v>15447.6</v>
      </c>
      <c r="M5503">
        <v>4</v>
      </c>
    </row>
    <row r="5504" spans="1:13" x14ac:dyDescent="0.25">
      <c r="A5504" t="s">
        <v>54</v>
      </c>
      <c r="B5504" s="25">
        <v>45212</v>
      </c>
      <c r="C5504" t="s">
        <v>257</v>
      </c>
      <c r="D5504" t="s">
        <v>32</v>
      </c>
      <c r="E5504" t="s">
        <v>27</v>
      </c>
      <c r="F5504" t="s">
        <v>258</v>
      </c>
      <c r="G5504" s="30">
        <v>10.199999999999999</v>
      </c>
      <c r="H5504" t="s">
        <v>309</v>
      </c>
      <c r="J5504" t="s">
        <v>15</v>
      </c>
      <c r="K5504" t="s">
        <v>307</v>
      </c>
      <c r="L5504" s="26">
        <v>556776</v>
      </c>
      <c r="M5504">
        <v>23</v>
      </c>
    </row>
    <row r="5505" spans="1:13" x14ac:dyDescent="0.25">
      <c r="A5505" t="s">
        <v>211</v>
      </c>
      <c r="B5505" s="25">
        <v>45582</v>
      </c>
      <c r="C5505" t="s">
        <v>257</v>
      </c>
      <c r="D5505" t="s">
        <v>32</v>
      </c>
      <c r="E5505" t="s">
        <v>27</v>
      </c>
      <c r="G5505" s="30">
        <v>10.199999999999999</v>
      </c>
      <c r="H5505" t="s">
        <v>309</v>
      </c>
      <c r="J5505" t="s">
        <v>15</v>
      </c>
      <c r="K5505" t="s">
        <v>307</v>
      </c>
      <c r="L5505" s="26">
        <v>31500</v>
      </c>
      <c r="M5505">
        <v>11</v>
      </c>
    </row>
    <row r="5506" spans="1:13" x14ac:dyDescent="0.25">
      <c r="A5506" t="s">
        <v>69</v>
      </c>
      <c r="B5506" s="25">
        <v>45328</v>
      </c>
      <c r="C5506" t="s">
        <v>257</v>
      </c>
      <c r="D5506" t="s">
        <v>32</v>
      </c>
      <c r="E5506" t="s">
        <v>27</v>
      </c>
      <c r="G5506" s="30">
        <v>10.199999999999999</v>
      </c>
      <c r="H5506" t="s">
        <v>309</v>
      </c>
      <c r="J5506" t="s">
        <v>15</v>
      </c>
      <c r="K5506" t="s">
        <v>307</v>
      </c>
      <c r="L5506" s="26">
        <v>46905</v>
      </c>
      <c r="M5506">
        <v>10</v>
      </c>
    </row>
    <row r="5507" spans="1:13" x14ac:dyDescent="0.25">
      <c r="A5507" t="s">
        <v>54</v>
      </c>
      <c r="B5507" s="25">
        <v>45401</v>
      </c>
      <c r="C5507" t="s">
        <v>257</v>
      </c>
      <c r="D5507" t="s">
        <v>32</v>
      </c>
      <c r="E5507" t="s">
        <v>27</v>
      </c>
      <c r="F5507" t="s">
        <v>258</v>
      </c>
      <c r="G5507" s="30">
        <v>10.199999999999999</v>
      </c>
      <c r="H5507" t="s">
        <v>309</v>
      </c>
      <c r="J5507" t="s">
        <v>15</v>
      </c>
      <c r="K5507" t="s">
        <v>307</v>
      </c>
      <c r="L5507" s="26">
        <v>791430</v>
      </c>
      <c r="M5507">
        <v>19</v>
      </c>
    </row>
    <row r="5508" spans="1:13" x14ac:dyDescent="0.25">
      <c r="A5508" t="s">
        <v>60</v>
      </c>
      <c r="B5508" s="25">
        <v>45380</v>
      </c>
      <c r="C5508" t="s">
        <v>257</v>
      </c>
      <c r="D5508" t="s">
        <v>32</v>
      </c>
      <c r="E5508" t="s">
        <v>27</v>
      </c>
      <c r="F5508" t="s">
        <v>258</v>
      </c>
      <c r="G5508" s="30">
        <v>10.199999999999999</v>
      </c>
      <c r="H5508" t="s">
        <v>309</v>
      </c>
      <c r="J5508" t="s">
        <v>15</v>
      </c>
      <c r="K5508" t="s">
        <v>307</v>
      </c>
      <c r="L5508" s="26">
        <v>3607625</v>
      </c>
      <c r="M5508">
        <v>25</v>
      </c>
    </row>
    <row r="5509" spans="1:13" x14ac:dyDescent="0.25">
      <c r="A5509" t="s">
        <v>101</v>
      </c>
      <c r="B5509" s="25">
        <v>45079</v>
      </c>
      <c r="C5509" t="s">
        <v>257</v>
      </c>
      <c r="D5509" t="s">
        <v>32</v>
      </c>
      <c r="E5509" t="s">
        <v>27</v>
      </c>
      <c r="F5509" t="s">
        <v>258</v>
      </c>
      <c r="G5509" s="30">
        <v>10.199999999999999</v>
      </c>
      <c r="H5509" t="s">
        <v>309</v>
      </c>
      <c r="J5509" t="s">
        <v>15</v>
      </c>
      <c r="K5509" t="s">
        <v>307</v>
      </c>
      <c r="L5509" s="26">
        <v>21870</v>
      </c>
      <c r="M5509">
        <v>1</v>
      </c>
    </row>
    <row r="5510" spans="1:13" x14ac:dyDescent="0.25">
      <c r="A5510" t="s">
        <v>57</v>
      </c>
      <c r="B5510" s="25">
        <v>45394</v>
      </c>
      <c r="C5510" t="s">
        <v>257</v>
      </c>
      <c r="D5510" t="s">
        <v>32</v>
      </c>
      <c r="E5510" t="s">
        <v>27</v>
      </c>
      <c r="F5510" t="s">
        <v>258</v>
      </c>
      <c r="G5510" s="30">
        <v>10.199999999999999</v>
      </c>
      <c r="H5510" t="s">
        <v>309</v>
      </c>
      <c r="J5510" t="s">
        <v>15</v>
      </c>
      <c r="K5510" t="s">
        <v>307</v>
      </c>
      <c r="L5510" s="26">
        <v>2888150</v>
      </c>
      <c r="M5510">
        <v>16</v>
      </c>
    </row>
    <row r="5511" spans="1:13" x14ac:dyDescent="0.25">
      <c r="A5511" t="s">
        <v>92</v>
      </c>
      <c r="B5511" s="25">
        <v>45198</v>
      </c>
      <c r="C5511" t="s">
        <v>257</v>
      </c>
      <c r="D5511" t="s">
        <v>32</v>
      </c>
      <c r="E5511" t="s">
        <v>27</v>
      </c>
      <c r="F5511" t="s">
        <v>258</v>
      </c>
      <c r="G5511" s="30">
        <v>10.199999999999999</v>
      </c>
      <c r="H5511" t="s">
        <v>309</v>
      </c>
      <c r="J5511" t="s">
        <v>15</v>
      </c>
      <c r="K5511" t="s">
        <v>307</v>
      </c>
      <c r="L5511" s="26">
        <v>2125148.4</v>
      </c>
      <c r="M5511">
        <v>8</v>
      </c>
    </row>
    <row r="5512" spans="1:13" x14ac:dyDescent="0.25">
      <c r="A5512" t="s">
        <v>54</v>
      </c>
      <c r="B5512" s="25">
        <v>45401</v>
      </c>
      <c r="C5512" t="s">
        <v>257</v>
      </c>
      <c r="D5512" t="s">
        <v>32</v>
      </c>
      <c r="E5512" t="s">
        <v>27</v>
      </c>
      <c r="G5512" s="30">
        <v>10.199999999999999</v>
      </c>
      <c r="H5512" t="s">
        <v>309</v>
      </c>
      <c r="J5512" t="s">
        <v>15</v>
      </c>
      <c r="K5512" t="s">
        <v>307</v>
      </c>
      <c r="L5512" s="26">
        <v>162060</v>
      </c>
      <c r="M5512">
        <v>11</v>
      </c>
    </row>
    <row r="5513" spans="1:13" x14ac:dyDescent="0.25">
      <c r="A5513" t="s">
        <v>50</v>
      </c>
      <c r="B5513" s="25">
        <v>45408</v>
      </c>
      <c r="C5513" t="s">
        <v>257</v>
      </c>
      <c r="D5513" t="s">
        <v>32</v>
      </c>
      <c r="E5513" t="s">
        <v>27</v>
      </c>
      <c r="G5513" s="30">
        <v>10.199999999999999</v>
      </c>
      <c r="H5513" t="s">
        <v>309</v>
      </c>
      <c r="J5513" t="s">
        <v>15</v>
      </c>
      <c r="K5513" t="s">
        <v>307</v>
      </c>
      <c r="L5513" s="26">
        <v>680000</v>
      </c>
      <c r="M5513">
        <v>34</v>
      </c>
    </row>
    <row r="5514" spans="1:13" x14ac:dyDescent="0.25">
      <c r="A5514" t="s">
        <v>86</v>
      </c>
      <c r="B5514" s="25">
        <v>45251</v>
      </c>
      <c r="C5514" t="s">
        <v>257</v>
      </c>
      <c r="D5514" t="s">
        <v>32</v>
      </c>
      <c r="E5514" t="s">
        <v>27</v>
      </c>
      <c r="F5514" t="s">
        <v>258</v>
      </c>
      <c r="G5514" s="30">
        <v>10.199999999999999</v>
      </c>
      <c r="H5514" t="s">
        <v>309</v>
      </c>
      <c r="J5514" t="s">
        <v>15</v>
      </c>
      <c r="K5514" t="s">
        <v>307</v>
      </c>
      <c r="L5514" s="26">
        <v>425500</v>
      </c>
      <c r="M5514">
        <v>3</v>
      </c>
    </row>
    <row r="5515" spans="1:13" x14ac:dyDescent="0.25">
      <c r="A5515" t="s">
        <v>104</v>
      </c>
      <c r="B5515" s="25">
        <v>45041</v>
      </c>
      <c r="C5515" t="s">
        <v>257</v>
      </c>
      <c r="D5515" t="s">
        <v>32</v>
      </c>
      <c r="E5515" t="s">
        <v>27</v>
      </c>
      <c r="G5515" s="30">
        <v>10.199999999999999</v>
      </c>
      <c r="H5515" t="s">
        <v>309</v>
      </c>
      <c r="J5515" t="s">
        <v>15</v>
      </c>
      <c r="K5515" t="s">
        <v>307</v>
      </c>
      <c r="L5515" s="26">
        <v>71698.8</v>
      </c>
      <c r="M5515">
        <v>1</v>
      </c>
    </row>
    <row r="5516" spans="1:13" x14ac:dyDescent="0.25">
      <c r="A5516" t="s">
        <v>164</v>
      </c>
      <c r="B5516" s="25">
        <v>45478</v>
      </c>
      <c r="C5516" t="s">
        <v>257</v>
      </c>
      <c r="D5516" t="s">
        <v>32</v>
      </c>
      <c r="E5516" t="s">
        <v>27</v>
      </c>
      <c r="F5516" t="s">
        <v>258</v>
      </c>
      <c r="G5516" s="30">
        <v>10.199999999999999</v>
      </c>
      <c r="H5516" t="s">
        <v>309</v>
      </c>
      <c r="J5516" t="s">
        <v>15</v>
      </c>
      <c r="K5516" t="s">
        <v>307</v>
      </c>
      <c r="L5516" s="26">
        <v>1403600</v>
      </c>
      <c r="M5516">
        <v>11</v>
      </c>
    </row>
    <row r="5517" spans="1:13" x14ac:dyDescent="0.25">
      <c r="A5517" t="s">
        <v>72</v>
      </c>
      <c r="B5517" s="25">
        <v>45288</v>
      </c>
      <c r="C5517" t="s">
        <v>257</v>
      </c>
      <c r="D5517" t="s">
        <v>32</v>
      </c>
      <c r="E5517" t="s">
        <v>27</v>
      </c>
      <c r="G5517" s="30">
        <v>10.199999999999999</v>
      </c>
      <c r="H5517" t="s">
        <v>309</v>
      </c>
      <c r="J5517" t="s">
        <v>15</v>
      </c>
      <c r="K5517" t="s">
        <v>307</v>
      </c>
      <c r="L5517" s="26">
        <v>21500</v>
      </c>
      <c r="M5517">
        <v>1</v>
      </c>
    </row>
    <row r="5518" spans="1:13" x14ac:dyDescent="0.25">
      <c r="A5518" t="s">
        <v>89</v>
      </c>
      <c r="B5518" s="25">
        <v>45232</v>
      </c>
      <c r="C5518" t="s">
        <v>257</v>
      </c>
      <c r="D5518" t="s">
        <v>32</v>
      </c>
      <c r="E5518" t="s">
        <v>27</v>
      </c>
      <c r="F5518" t="s">
        <v>258</v>
      </c>
      <c r="G5518" s="30">
        <v>10.199999999999999</v>
      </c>
      <c r="H5518" t="s">
        <v>309</v>
      </c>
      <c r="J5518" t="s">
        <v>15</v>
      </c>
      <c r="K5518" t="s">
        <v>307</v>
      </c>
      <c r="L5518" s="26">
        <v>1075950</v>
      </c>
      <c r="M5518">
        <v>7</v>
      </c>
    </row>
    <row r="5519" spans="1:13" x14ac:dyDescent="0.25">
      <c r="A5519" t="s">
        <v>57</v>
      </c>
      <c r="B5519" s="25">
        <v>45394</v>
      </c>
      <c r="C5519" t="s">
        <v>257</v>
      </c>
      <c r="D5519" t="s">
        <v>32</v>
      </c>
      <c r="E5519" t="s">
        <v>27</v>
      </c>
      <c r="G5519" s="30">
        <v>10.199999999999999</v>
      </c>
      <c r="H5519" t="s">
        <v>309</v>
      </c>
      <c r="J5519" t="s">
        <v>15</v>
      </c>
      <c r="K5519" t="s">
        <v>307</v>
      </c>
      <c r="L5519" s="26">
        <v>124550</v>
      </c>
      <c r="M5519">
        <v>14</v>
      </c>
    </row>
    <row r="5520" spans="1:13" x14ac:dyDescent="0.25">
      <c r="A5520" t="s">
        <v>60</v>
      </c>
      <c r="B5520" s="25">
        <v>45380</v>
      </c>
      <c r="C5520" t="s">
        <v>257</v>
      </c>
      <c r="D5520" t="s">
        <v>32</v>
      </c>
      <c r="E5520" t="s">
        <v>27</v>
      </c>
      <c r="G5520" s="30">
        <v>10.199999999999999</v>
      </c>
      <c r="H5520" t="s">
        <v>309</v>
      </c>
      <c r="J5520" t="s">
        <v>15</v>
      </c>
      <c r="K5520" t="s">
        <v>307</v>
      </c>
      <c r="L5520" s="26">
        <v>124250</v>
      </c>
      <c r="M5520">
        <v>16</v>
      </c>
    </row>
    <row r="5521" spans="1:13" x14ac:dyDescent="0.25">
      <c r="A5521" t="s">
        <v>164</v>
      </c>
      <c r="B5521" s="25">
        <v>45478</v>
      </c>
      <c r="C5521" t="s">
        <v>257</v>
      </c>
      <c r="D5521" t="s">
        <v>32</v>
      </c>
      <c r="E5521" t="s">
        <v>27</v>
      </c>
      <c r="G5521" s="30">
        <v>10.199999999999999</v>
      </c>
      <c r="H5521" t="s">
        <v>309</v>
      </c>
      <c r="J5521" t="s">
        <v>15</v>
      </c>
      <c r="K5521" t="s">
        <v>307</v>
      </c>
      <c r="L5521" s="26">
        <v>17600</v>
      </c>
      <c r="M5521">
        <v>7</v>
      </c>
    </row>
    <row r="5522" spans="1:13" x14ac:dyDescent="0.25">
      <c r="A5522" t="s">
        <v>66</v>
      </c>
      <c r="B5522" s="25">
        <v>45335</v>
      </c>
      <c r="C5522" t="s">
        <v>257</v>
      </c>
      <c r="D5522" t="s">
        <v>32</v>
      </c>
      <c r="E5522" t="s">
        <v>27</v>
      </c>
      <c r="G5522" s="30">
        <v>10.199999999999999</v>
      </c>
      <c r="H5522" t="s">
        <v>309</v>
      </c>
      <c r="J5522" t="s">
        <v>15</v>
      </c>
      <c r="K5522" t="s">
        <v>307</v>
      </c>
      <c r="L5522" s="26">
        <v>90000</v>
      </c>
      <c r="M5522">
        <v>12</v>
      </c>
    </row>
    <row r="5523" spans="1:13" x14ac:dyDescent="0.25">
      <c r="A5523" t="s">
        <v>104</v>
      </c>
      <c r="B5523" s="25">
        <v>45041</v>
      </c>
      <c r="C5523" t="s">
        <v>257</v>
      </c>
      <c r="D5523" t="s">
        <v>32</v>
      </c>
      <c r="E5523" t="s">
        <v>27</v>
      </c>
      <c r="F5523" t="s">
        <v>258</v>
      </c>
      <c r="G5523" s="30">
        <v>10.199999999999999</v>
      </c>
      <c r="H5523" t="s">
        <v>309</v>
      </c>
      <c r="J5523" t="s">
        <v>15</v>
      </c>
      <c r="K5523" t="s">
        <v>307</v>
      </c>
      <c r="L5523" s="26">
        <v>200256</v>
      </c>
      <c r="M5523">
        <v>2</v>
      </c>
    </row>
    <row r="5524" spans="1:13" x14ac:dyDescent="0.25">
      <c r="A5524" t="s">
        <v>66</v>
      </c>
      <c r="B5524" s="25">
        <v>45335</v>
      </c>
      <c r="C5524" t="s">
        <v>257</v>
      </c>
      <c r="D5524" t="s">
        <v>32</v>
      </c>
      <c r="E5524" t="s">
        <v>27</v>
      </c>
      <c r="F5524" t="s">
        <v>258</v>
      </c>
      <c r="G5524" s="30">
        <v>10.199999999999999</v>
      </c>
      <c r="H5524" t="s">
        <v>309</v>
      </c>
      <c r="J5524" t="s">
        <v>15</v>
      </c>
      <c r="K5524" t="s">
        <v>307</v>
      </c>
      <c r="L5524" s="26">
        <v>33993000</v>
      </c>
      <c r="M5524">
        <v>31</v>
      </c>
    </row>
    <row r="5525" spans="1:13" x14ac:dyDescent="0.25">
      <c r="A5525" t="s">
        <v>54</v>
      </c>
      <c r="B5525" s="25">
        <v>45212</v>
      </c>
      <c r="C5525" t="s">
        <v>257</v>
      </c>
      <c r="D5525" t="s">
        <v>32</v>
      </c>
      <c r="E5525" t="s">
        <v>27</v>
      </c>
      <c r="G5525" s="30">
        <v>10.199999999999999</v>
      </c>
      <c r="H5525" t="s">
        <v>309</v>
      </c>
      <c r="J5525" t="s">
        <v>15</v>
      </c>
      <c r="K5525" t="s">
        <v>307</v>
      </c>
      <c r="L5525" s="26">
        <v>258741</v>
      </c>
      <c r="M5525">
        <v>18</v>
      </c>
    </row>
    <row r="5526" spans="1:13" x14ac:dyDescent="0.25">
      <c r="A5526" t="s">
        <v>69</v>
      </c>
      <c r="B5526" s="25">
        <v>45328</v>
      </c>
      <c r="C5526" t="s">
        <v>257</v>
      </c>
      <c r="D5526" t="s">
        <v>32</v>
      </c>
      <c r="E5526" t="s">
        <v>27</v>
      </c>
      <c r="F5526" t="s">
        <v>258</v>
      </c>
      <c r="G5526" s="30">
        <v>10.199999999999999</v>
      </c>
      <c r="H5526" t="s">
        <v>309</v>
      </c>
      <c r="J5526" t="s">
        <v>15</v>
      </c>
      <c r="K5526" t="s">
        <v>307</v>
      </c>
      <c r="L5526" s="26">
        <v>1278625</v>
      </c>
      <c r="M5526">
        <v>7</v>
      </c>
    </row>
    <row r="5527" spans="1:13" x14ac:dyDescent="0.25">
      <c r="A5527" t="s">
        <v>63</v>
      </c>
      <c r="B5527" s="25">
        <v>45344</v>
      </c>
      <c r="C5527" t="s">
        <v>257</v>
      </c>
      <c r="D5527" t="s">
        <v>32</v>
      </c>
      <c r="E5527" t="s">
        <v>27</v>
      </c>
      <c r="G5527" s="30">
        <v>10.199999999999999</v>
      </c>
      <c r="H5527" t="s">
        <v>309</v>
      </c>
      <c r="J5527" t="s">
        <v>15</v>
      </c>
      <c r="K5527" t="s">
        <v>307</v>
      </c>
      <c r="L5527" s="26">
        <v>91200</v>
      </c>
      <c r="M5527">
        <v>6</v>
      </c>
    </row>
    <row r="5528" spans="1:13" x14ac:dyDescent="0.25">
      <c r="A5528" t="s">
        <v>205</v>
      </c>
      <c r="B5528" s="25">
        <v>45566</v>
      </c>
      <c r="C5528" t="s">
        <v>257</v>
      </c>
      <c r="D5528" t="s">
        <v>32</v>
      </c>
      <c r="E5528" t="s">
        <v>27</v>
      </c>
      <c r="F5528" t="s">
        <v>258</v>
      </c>
      <c r="G5528" s="30">
        <v>10.199999999999999</v>
      </c>
      <c r="H5528" t="s">
        <v>309</v>
      </c>
      <c r="J5528" t="s">
        <v>15</v>
      </c>
      <c r="K5528" t="s">
        <v>307</v>
      </c>
      <c r="L5528" s="26">
        <v>466545</v>
      </c>
      <c r="M5528">
        <v>11</v>
      </c>
    </row>
    <row r="5529" spans="1:13" x14ac:dyDescent="0.25">
      <c r="A5529" t="s">
        <v>89</v>
      </c>
      <c r="B5529" s="25">
        <v>45232</v>
      </c>
      <c r="C5529" t="s">
        <v>257</v>
      </c>
      <c r="D5529" t="s">
        <v>32</v>
      </c>
      <c r="E5529" t="s">
        <v>27</v>
      </c>
      <c r="G5529" s="30">
        <v>10.199999999999999</v>
      </c>
      <c r="H5529" t="s">
        <v>309</v>
      </c>
      <c r="J5529" t="s">
        <v>15</v>
      </c>
      <c r="K5529" t="s">
        <v>307</v>
      </c>
      <c r="L5529" s="26">
        <v>10125</v>
      </c>
      <c r="M5529">
        <v>5</v>
      </c>
    </row>
    <row r="5530" spans="1:13" x14ac:dyDescent="0.25">
      <c r="A5530" t="s">
        <v>74</v>
      </c>
      <c r="B5530" s="25">
        <v>45275</v>
      </c>
      <c r="C5530" t="s">
        <v>257</v>
      </c>
      <c r="D5530" t="s">
        <v>32</v>
      </c>
      <c r="E5530" t="s">
        <v>27</v>
      </c>
      <c r="F5530" t="s">
        <v>258</v>
      </c>
      <c r="G5530" s="30">
        <v>10.199999999999999</v>
      </c>
      <c r="H5530" t="s">
        <v>309</v>
      </c>
      <c r="J5530" t="s">
        <v>15</v>
      </c>
      <c r="K5530" t="s">
        <v>307</v>
      </c>
      <c r="L5530" s="26">
        <v>15493950</v>
      </c>
      <c r="M5530">
        <v>18</v>
      </c>
    </row>
    <row r="5531" spans="1:13" x14ac:dyDescent="0.25">
      <c r="A5531" t="s">
        <v>74</v>
      </c>
      <c r="B5531" s="25">
        <v>45275</v>
      </c>
      <c r="C5531" t="s">
        <v>257</v>
      </c>
      <c r="D5531" t="s">
        <v>32</v>
      </c>
      <c r="E5531" t="s">
        <v>27</v>
      </c>
      <c r="G5531" s="30">
        <v>10.199999999999999</v>
      </c>
      <c r="H5531" t="s">
        <v>309</v>
      </c>
      <c r="J5531" t="s">
        <v>15</v>
      </c>
      <c r="K5531" t="s">
        <v>307</v>
      </c>
      <c r="L5531" s="26">
        <v>443900</v>
      </c>
      <c r="M5531">
        <v>17</v>
      </c>
    </row>
    <row r="5532" spans="1:13" x14ac:dyDescent="0.25">
      <c r="A5532" t="s">
        <v>172</v>
      </c>
      <c r="B5532" s="25">
        <v>45485</v>
      </c>
      <c r="C5532" t="s">
        <v>257</v>
      </c>
      <c r="D5532" t="s">
        <v>32</v>
      </c>
      <c r="E5532" t="s">
        <v>27</v>
      </c>
      <c r="F5532" t="s">
        <v>258</v>
      </c>
      <c r="G5532" s="30">
        <v>10.199999999999999</v>
      </c>
      <c r="H5532" t="s">
        <v>309</v>
      </c>
      <c r="J5532" t="s">
        <v>15</v>
      </c>
      <c r="K5532" t="s">
        <v>307</v>
      </c>
      <c r="L5532" s="26">
        <v>17200</v>
      </c>
      <c r="M5532">
        <v>1</v>
      </c>
    </row>
    <row r="5533" spans="1:13" x14ac:dyDescent="0.25">
      <c r="A5533" t="s">
        <v>30</v>
      </c>
      <c r="B5533" s="25">
        <v>45447</v>
      </c>
      <c r="C5533" t="s">
        <v>257</v>
      </c>
      <c r="D5533" t="s">
        <v>32</v>
      </c>
      <c r="E5533" t="s">
        <v>27</v>
      </c>
      <c r="G5533" s="30">
        <v>10.199999999999999</v>
      </c>
      <c r="H5533" t="s">
        <v>309</v>
      </c>
      <c r="J5533" t="s">
        <v>15</v>
      </c>
      <c r="K5533" t="s">
        <v>307</v>
      </c>
      <c r="L5533" s="26">
        <v>204000</v>
      </c>
      <c r="M5533">
        <v>16</v>
      </c>
    </row>
    <row r="5534" spans="1:13" x14ac:dyDescent="0.25">
      <c r="A5534" t="s">
        <v>83</v>
      </c>
      <c r="B5534" s="25">
        <v>45252</v>
      </c>
      <c r="C5534" t="s">
        <v>257</v>
      </c>
      <c r="D5534" t="s">
        <v>32</v>
      </c>
      <c r="E5534" t="s">
        <v>27</v>
      </c>
      <c r="G5534" s="30">
        <v>10.199999999999999</v>
      </c>
      <c r="H5534" t="s">
        <v>309</v>
      </c>
      <c r="J5534" t="s">
        <v>15</v>
      </c>
      <c r="K5534" t="s">
        <v>307</v>
      </c>
      <c r="L5534" s="26">
        <v>170500</v>
      </c>
      <c r="M5534">
        <v>14</v>
      </c>
    </row>
    <row r="5535" spans="1:13" x14ac:dyDescent="0.25">
      <c r="A5535" t="s">
        <v>164</v>
      </c>
      <c r="B5535" s="25">
        <v>45478</v>
      </c>
      <c r="C5535" t="s">
        <v>257</v>
      </c>
      <c r="D5535" t="s">
        <v>32</v>
      </c>
      <c r="E5535" t="s">
        <v>27</v>
      </c>
      <c r="F5535" t="s">
        <v>258</v>
      </c>
      <c r="G5535" s="30">
        <v>10.3</v>
      </c>
      <c r="H5535" t="s">
        <v>309</v>
      </c>
      <c r="I5535">
        <v>10.3</v>
      </c>
      <c r="J5535" t="s">
        <v>228</v>
      </c>
      <c r="K5535" t="s">
        <v>314</v>
      </c>
      <c r="L5535" s="26">
        <v>1475400</v>
      </c>
      <c r="M5535">
        <v>1</v>
      </c>
    </row>
    <row r="5536" spans="1:13" x14ac:dyDescent="0.25">
      <c r="A5536" t="s">
        <v>172</v>
      </c>
      <c r="B5536" s="25">
        <v>45485</v>
      </c>
      <c r="C5536" t="s">
        <v>257</v>
      </c>
      <c r="D5536" t="s">
        <v>32</v>
      </c>
      <c r="E5536" t="s">
        <v>27</v>
      </c>
      <c r="F5536" t="s">
        <v>258</v>
      </c>
      <c r="G5536" s="30">
        <v>10.3</v>
      </c>
      <c r="H5536" t="s">
        <v>309</v>
      </c>
      <c r="I5536">
        <v>10.3</v>
      </c>
      <c r="J5536" t="s">
        <v>228</v>
      </c>
      <c r="K5536" t="s">
        <v>314</v>
      </c>
      <c r="L5536" s="26">
        <v>2452800</v>
      </c>
      <c r="M5536">
        <v>1</v>
      </c>
    </row>
    <row r="5537" spans="1:13" x14ac:dyDescent="0.25">
      <c r="A5537" t="s">
        <v>89</v>
      </c>
      <c r="B5537" s="25">
        <v>45232</v>
      </c>
      <c r="C5537" t="s">
        <v>257</v>
      </c>
      <c r="D5537" t="s">
        <v>32</v>
      </c>
      <c r="E5537" t="s">
        <v>27</v>
      </c>
      <c r="F5537" t="s">
        <v>258</v>
      </c>
      <c r="G5537" s="30">
        <v>10.3</v>
      </c>
      <c r="H5537" t="s">
        <v>309</v>
      </c>
      <c r="J5537" t="s">
        <v>15</v>
      </c>
      <c r="K5537" t="s">
        <v>307</v>
      </c>
      <c r="L5537" s="26">
        <v>419175</v>
      </c>
      <c r="M5537">
        <v>8</v>
      </c>
    </row>
    <row r="5538" spans="1:13" x14ac:dyDescent="0.25">
      <c r="A5538" t="s">
        <v>30</v>
      </c>
      <c r="B5538" s="25">
        <v>45447</v>
      </c>
      <c r="C5538" t="s">
        <v>257</v>
      </c>
      <c r="D5538" t="s">
        <v>32</v>
      </c>
      <c r="E5538" t="s">
        <v>27</v>
      </c>
      <c r="G5538" s="30">
        <v>10.3</v>
      </c>
      <c r="H5538" t="s">
        <v>309</v>
      </c>
      <c r="J5538" t="s">
        <v>15</v>
      </c>
      <c r="K5538" t="s">
        <v>307</v>
      </c>
      <c r="L5538" s="26">
        <v>55200</v>
      </c>
      <c r="M5538">
        <v>5</v>
      </c>
    </row>
    <row r="5539" spans="1:13" x14ac:dyDescent="0.25">
      <c r="A5539" t="s">
        <v>89</v>
      </c>
      <c r="B5539" s="25">
        <v>45232</v>
      </c>
      <c r="C5539" t="s">
        <v>257</v>
      </c>
      <c r="D5539" t="s">
        <v>32</v>
      </c>
      <c r="E5539" t="s">
        <v>27</v>
      </c>
      <c r="G5539" s="30">
        <v>10.3</v>
      </c>
      <c r="H5539" t="s">
        <v>309</v>
      </c>
      <c r="J5539" t="s">
        <v>15</v>
      </c>
      <c r="K5539" t="s">
        <v>307</v>
      </c>
      <c r="L5539" s="26">
        <v>43875</v>
      </c>
      <c r="M5539">
        <v>5</v>
      </c>
    </row>
    <row r="5540" spans="1:13" x14ac:dyDescent="0.25">
      <c r="A5540" t="s">
        <v>80</v>
      </c>
      <c r="B5540" s="25">
        <v>45260</v>
      </c>
      <c r="C5540" t="s">
        <v>257</v>
      </c>
      <c r="D5540" t="s">
        <v>32</v>
      </c>
      <c r="E5540" t="s">
        <v>27</v>
      </c>
      <c r="F5540" t="s">
        <v>258</v>
      </c>
      <c r="G5540" s="30">
        <v>10.3</v>
      </c>
      <c r="H5540" t="s">
        <v>309</v>
      </c>
      <c r="J5540" t="s">
        <v>15</v>
      </c>
      <c r="K5540" t="s">
        <v>307</v>
      </c>
      <c r="L5540" s="26">
        <v>267300</v>
      </c>
      <c r="M5540">
        <v>2</v>
      </c>
    </row>
    <row r="5541" spans="1:13" x14ac:dyDescent="0.25">
      <c r="A5541" t="s">
        <v>54</v>
      </c>
      <c r="B5541" s="25">
        <v>45401</v>
      </c>
      <c r="C5541" t="s">
        <v>257</v>
      </c>
      <c r="D5541" t="s">
        <v>32</v>
      </c>
      <c r="E5541" t="s">
        <v>27</v>
      </c>
      <c r="G5541" s="30">
        <v>10.3</v>
      </c>
      <c r="H5541" t="s">
        <v>309</v>
      </c>
      <c r="J5541" t="s">
        <v>15</v>
      </c>
      <c r="K5541" t="s">
        <v>307</v>
      </c>
      <c r="L5541" s="26">
        <v>17205</v>
      </c>
      <c r="M5541">
        <v>5</v>
      </c>
    </row>
    <row r="5542" spans="1:13" x14ac:dyDescent="0.25">
      <c r="A5542" t="s">
        <v>63</v>
      </c>
      <c r="B5542" s="25">
        <v>45344</v>
      </c>
      <c r="C5542" t="s">
        <v>257</v>
      </c>
      <c r="D5542" t="s">
        <v>32</v>
      </c>
      <c r="E5542" t="s">
        <v>27</v>
      </c>
      <c r="G5542" s="30">
        <v>10.3</v>
      </c>
      <c r="H5542" t="s">
        <v>309</v>
      </c>
      <c r="J5542" t="s">
        <v>15</v>
      </c>
      <c r="K5542" t="s">
        <v>307</v>
      </c>
      <c r="L5542" s="26">
        <v>181450</v>
      </c>
      <c r="M5542">
        <v>1</v>
      </c>
    </row>
    <row r="5543" spans="1:13" x14ac:dyDescent="0.25">
      <c r="A5543" t="s">
        <v>77</v>
      </c>
      <c r="B5543" s="25">
        <v>45267</v>
      </c>
      <c r="C5543" t="s">
        <v>257</v>
      </c>
      <c r="D5543" t="s">
        <v>32</v>
      </c>
      <c r="E5543" t="s">
        <v>27</v>
      </c>
      <c r="G5543" s="30">
        <v>10.3</v>
      </c>
      <c r="H5543" t="s">
        <v>309</v>
      </c>
      <c r="J5543" t="s">
        <v>15</v>
      </c>
      <c r="K5543" t="s">
        <v>307</v>
      </c>
      <c r="L5543" s="26">
        <v>14000</v>
      </c>
      <c r="M5543">
        <v>1</v>
      </c>
    </row>
    <row r="5544" spans="1:13" x14ac:dyDescent="0.25">
      <c r="A5544" t="s">
        <v>30</v>
      </c>
      <c r="B5544" s="25">
        <v>45447</v>
      </c>
      <c r="C5544" t="s">
        <v>257</v>
      </c>
      <c r="D5544" t="s">
        <v>32</v>
      </c>
      <c r="E5544" t="s">
        <v>27</v>
      </c>
      <c r="F5544" t="s">
        <v>258</v>
      </c>
      <c r="G5544" s="30">
        <v>10.3</v>
      </c>
      <c r="H5544" t="s">
        <v>309</v>
      </c>
      <c r="J5544" t="s">
        <v>15</v>
      </c>
      <c r="K5544" t="s">
        <v>307</v>
      </c>
      <c r="L5544" s="26">
        <v>541800</v>
      </c>
      <c r="M5544">
        <v>7</v>
      </c>
    </row>
    <row r="5545" spans="1:13" x14ac:dyDescent="0.25">
      <c r="A5545" t="s">
        <v>54</v>
      </c>
      <c r="B5545" s="25">
        <v>45401</v>
      </c>
      <c r="C5545" t="s">
        <v>257</v>
      </c>
      <c r="D5545" t="s">
        <v>32</v>
      </c>
      <c r="E5545" t="s">
        <v>27</v>
      </c>
      <c r="F5545" t="s">
        <v>258</v>
      </c>
      <c r="G5545" s="30">
        <v>10.3</v>
      </c>
      <c r="H5545" t="s">
        <v>309</v>
      </c>
      <c r="J5545" t="s">
        <v>15</v>
      </c>
      <c r="K5545" t="s">
        <v>307</v>
      </c>
      <c r="L5545" s="26">
        <v>804195</v>
      </c>
      <c r="M5545">
        <v>12</v>
      </c>
    </row>
    <row r="5546" spans="1:13" x14ac:dyDescent="0.25">
      <c r="A5546" t="s">
        <v>66</v>
      </c>
      <c r="B5546" s="25">
        <v>45335</v>
      </c>
      <c r="C5546" t="s">
        <v>257</v>
      </c>
      <c r="D5546" t="s">
        <v>32</v>
      </c>
      <c r="E5546" t="s">
        <v>27</v>
      </c>
      <c r="F5546" t="s">
        <v>258</v>
      </c>
      <c r="G5546" s="30">
        <v>10.3</v>
      </c>
      <c r="H5546" t="s">
        <v>309</v>
      </c>
      <c r="J5546" t="s">
        <v>15</v>
      </c>
      <c r="K5546" t="s">
        <v>307</v>
      </c>
      <c r="L5546" s="26">
        <v>1264500</v>
      </c>
      <c r="M5546">
        <v>26</v>
      </c>
    </row>
    <row r="5547" spans="1:13" x14ac:dyDescent="0.25">
      <c r="A5547" t="s">
        <v>50</v>
      </c>
      <c r="B5547" s="25">
        <v>45408</v>
      </c>
      <c r="C5547" t="s">
        <v>257</v>
      </c>
      <c r="D5547" t="s">
        <v>32</v>
      </c>
      <c r="E5547" t="s">
        <v>27</v>
      </c>
      <c r="G5547" s="30">
        <v>10.3</v>
      </c>
      <c r="H5547" t="s">
        <v>309</v>
      </c>
      <c r="J5547" t="s">
        <v>15</v>
      </c>
      <c r="K5547" t="s">
        <v>307</v>
      </c>
      <c r="L5547" s="26">
        <v>82500</v>
      </c>
      <c r="M5547">
        <v>17</v>
      </c>
    </row>
    <row r="5548" spans="1:13" x14ac:dyDescent="0.25">
      <c r="A5548" t="s">
        <v>209</v>
      </c>
      <c r="B5548" s="25">
        <v>45572</v>
      </c>
      <c r="C5548" t="s">
        <v>257</v>
      </c>
      <c r="D5548" t="s">
        <v>32</v>
      </c>
      <c r="E5548" t="s">
        <v>27</v>
      </c>
      <c r="F5548" t="s">
        <v>258</v>
      </c>
      <c r="G5548" s="30">
        <v>10.3</v>
      </c>
      <c r="H5548" t="s">
        <v>309</v>
      </c>
      <c r="J5548" t="s">
        <v>15</v>
      </c>
      <c r="K5548" t="s">
        <v>307</v>
      </c>
      <c r="L5548" s="26">
        <v>20000</v>
      </c>
      <c r="M5548">
        <v>1</v>
      </c>
    </row>
    <row r="5549" spans="1:13" x14ac:dyDescent="0.25">
      <c r="A5549" t="s">
        <v>92</v>
      </c>
      <c r="B5549" s="25">
        <v>45198</v>
      </c>
      <c r="C5549" t="s">
        <v>257</v>
      </c>
      <c r="D5549" t="s">
        <v>32</v>
      </c>
      <c r="E5549" t="s">
        <v>27</v>
      </c>
      <c r="G5549" s="30">
        <v>10.3</v>
      </c>
      <c r="H5549" t="s">
        <v>309</v>
      </c>
      <c r="J5549" t="s">
        <v>15</v>
      </c>
      <c r="K5549" t="s">
        <v>307</v>
      </c>
      <c r="L5549" s="26">
        <v>44136</v>
      </c>
      <c r="M5549">
        <v>3</v>
      </c>
    </row>
    <row r="5550" spans="1:13" x14ac:dyDescent="0.25">
      <c r="A5550" t="s">
        <v>101</v>
      </c>
      <c r="B5550" s="25">
        <v>45079</v>
      </c>
      <c r="C5550" t="s">
        <v>257</v>
      </c>
      <c r="D5550" t="s">
        <v>32</v>
      </c>
      <c r="E5550" t="s">
        <v>27</v>
      </c>
      <c r="F5550" t="s">
        <v>258</v>
      </c>
      <c r="G5550" s="30">
        <v>10.3</v>
      </c>
      <c r="H5550" t="s">
        <v>309</v>
      </c>
      <c r="J5550" t="s">
        <v>15</v>
      </c>
      <c r="K5550" t="s">
        <v>307</v>
      </c>
      <c r="L5550" s="26">
        <v>24968.25</v>
      </c>
      <c r="M5550">
        <v>1</v>
      </c>
    </row>
    <row r="5551" spans="1:13" x14ac:dyDescent="0.25">
      <c r="A5551" t="s">
        <v>60</v>
      </c>
      <c r="B5551" s="25">
        <v>45380</v>
      </c>
      <c r="C5551" t="s">
        <v>257</v>
      </c>
      <c r="D5551" t="s">
        <v>32</v>
      </c>
      <c r="E5551" t="s">
        <v>27</v>
      </c>
      <c r="F5551" t="s">
        <v>258</v>
      </c>
      <c r="G5551" s="30">
        <v>10.3</v>
      </c>
      <c r="H5551" t="s">
        <v>309</v>
      </c>
      <c r="J5551" t="s">
        <v>15</v>
      </c>
      <c r="K5551" t="s">
        <v>307</v>
      </c>
      <c r="L5551" s="26">
        <v>10164000</v>
      </c>
      <c r="M5551">
        <v>36</v>
      </c>
    </row>
    <row r="5552" spans="1:13" x14ac:dyDescent="0.25">
      <c r="A5552" t="s">
        <v>72</v>
      </c>
      <c r="B5552" s="25">
        <v>45288</v>
      </c>
      <c r="C5552" t="s">
        <v>257</v>
      </c>
      <c r="D5552" t="s">
        <v>32</v>
      </c>
      <c r="E5552" t="s">
        <v>27</v>
      </c>
      <c r="F5552" t="s">
        <v>258</v>
      </c>
      <c r="G5552" s="30">
        <v>10.3</v>
      </c>
      <c r="H5552" t="s">
        <v>309</v>
      </c>
      <c r="J5552" t="s">
        <v>15</v>
      </c>
      <c r="K5552" t="s">
        <v>307</v>
      </c>
      <c r="L5552" s="26">
        <v>69500</v>
      </c>
      <c r="M5552">
        <v>2</v>
      </c>
    </row>
    <row r="5553" spans="1:13" x14ac:dyDescent="0.25">
      <c r="A5553" t="s">
        <v>86</v>
      </c>
      <c r="B5553" s="25">
        <v>45251</v>
      </c>
      <c r="C5553" t="s">
        <v>257</v>
      </c>
      <c r="D5553" t="s">
        <v>32</v>
      </c>
      <c r="E5553" t="s">
        <v>27</v>
      </c>
      <c r="F5553" t="s">
        <v>258</v>
      </c>
      <c r="G5553" s="30">
        <v>10.3</v>
      </c>
      <c r="H5553" t="s">
        <v>309</v>
      </c>
      <c r="J5553" t="s">
        <v>15</v>
      </c>
      <c r="K5553" t="s">
        <v>307</v>
      </c>
      <c r="L5553" s="26">
        <v>2193000</v>
      </c>
      <c r="M5553">
        <v>3</v>
      </c>
    </row>
    <row r="5554" spans="1:13" x14ac:dyDescent="0.25">
      <c r="A5554" t="s">
        <v>164</v>
      </c>
      <c r="B5554" s="25">
        <v>45478</v>
      </c>
      <c r="C5554" t="s">
        <v>257</v>
      </c>
      <c r="D5554" t="s">
        <v>32</v>
      </c>
      <c r="E5554" t="s">
        <v>27</v>
      </c>
      <c r="G5554" s="30">
        <v>10.3</v>
      </c>
      <c r="H5554" t="s">
        <v>309</v>
      </c>
      <c r="J5554" t="s">
        <v>15</v>
      </c>
      <c r="K5554" t="s">
        <v>307</v>
      </c>
      <c r="L5554" s="26">
        <v>79400</v>
      </c>
      <c r="M5554">
        <v>17</v>
      </c>
    </row>
    <row r="5555" spans="1:13" x14ac:dyDescent="0.25">
      <c r="A5555" t="s">
        <v>205</v>
      </c>
      <c r="B5555" s="25">
        <v>45566</v>
      </c>
      <c r="C5555" t="s">
        <v>257</v>
      </c>
      <c r="D5555" t="s">
        <v>32</v>
      </c>
      <c r="E5555" t="s">
        <v>27</v>
      </c>
      <c r="G5555" s="30">
        <v>10.3</v>
      </c>
      <c r="H5555" t="s">
        <v>309</v>
      </c>
      <c r="J5555" t="s">
        <v>15</v>
      </c>
      <c r="K5555" t="s">
        <v>307</v>
      </c>
      <c r="L5555" s="26">
        <v>30400</v>
      </c>
      <c r="M5555">
        <v>6</v>
      </c>
    </row>
    <row r="5556" spans="1:13" x14ac:dyDescent="0.25">
      <c r="A5556" t="s">
        <v>211</v>
      </c>
      <c r="B5556" s="25">
        <v>45582</v>
      </c>
      <c r="C5556" t="s">
        <v>257</v>
      </c>
      <c r="D5556" t="s">
        <v>32</v>
      </c>
      <c r="E5556" t="s">
        <v>27</v>
      </c>
      <c r="F5556" t="s">
        <v>258</v>
      </c>
      <c r="G5556" s="30">
        <v>10.3</v>
      </c>
      <c r="H5556" t="s">
        <v>309</v>
      </c>
      <c r="J5556" t="s">
        <v>15</v>
      </c>
      <c r="K5556" t="s">
        <v>307</v>
      </c>
      <c r="L5556" s="26">
        <v>1175650</v>
      </c>
      <c r="M5556">
        <v>15</v>
      </c>
    </row>
    <row r="5557" spans="1:13" x14ac:dyDescent="0.25">
      <c r="A5557" t="s">
        <v>209</v>
      </c>
      <c r="B5557" s="25">
        <v>45572</v>
      </c>
      <c r="C5557" t="s">
        <v>257</v>
      </c>
      <c r="D5557" t="s">
        <v>32</v>
      </c>
      <c r="E5557" t="s">
        <v>27</v>
      </c>
      <c r="G5557" s="30">
        <v>10.3</v>
      </c>
      <c r="H5557" t="s">
        <v>309</v>
      </c>
      <c r="J5557" t="s">
        <v>15</v>
      </c>
      <c r="K5557" t="s">
        <v>307</v>
      </c>
      <c r="L5557" s="26">
        <v>5000</v>
      </c>
      <c r="M5557">
        <v>1</v>
      </c>
    </row>
    <row r="5558" spans="1:13" x14ac:dyDescent="0.25">
      <c r="A5558" t="s">
        <v>69</v>
      </c>
      <c r="B5558" s="25">
        <v>45328</v>
      </c>
      <c r="C5558" t="s">
        <v>257</v>
      </c>
      <c r="D5558" t="s">
        <v>32</v>
      </c>
      <c r="E5558" t="s">
        <v>27</v>
      </c>
      <c r="F5558" t="s">
        <v>258</v>
      </c>
      <c r="G5558" s="30">
        <v>10.3</v>
      </c>
      <c r="H5558" t="s">
        <v>309</v>
      </c>
      <c r="J5558" t="s">
        <v>15</v>
      </c>
      <c r="K5558" t="s">
        <v>307</v>
      </c>
      <c r="L5558" s="26">
        <v>683965</v>
      </c>
      <c r="M5558">
        <v>6</v>
      </c>
    </row>
    <row r="5559" spans="1:13" x14ac:dyDescent="0.25">
      <c r="A5559" t="s">
        <v>104</v>
      </c>
      <c r="B5559" s="25">
        <v>45041</v>
      </c>
      <c r="C5559" t="s">
        <v>257</v>
      </c>
      <c r="D5559" t="s">
        <v>32</v>
      </c>
      <c r="E5559" t="s">
        <v>27</v>
      </c>
      <c r="G5559" s="30">
        <v>10.3</v>
      </c>
      <c r="H5559" t="s">
        <v>309</v>
      </c>
      <c r="J5559" t="s">
        <v>15</v>
      </c>
      <c r="K5559" t="s">
        <v>307</v>
      </c>
      <c r="L5559" s="26">
        <v>7152</v>
      </c>
      <c r="M5559">
        <v>1</v>
      </c>
    </row>
    <row r="5560" spans="1:13" x14ac:dyDescent="0.25">
      <c r="A5560" t="s">
        <v>54</v>
      </c>
      <c r="B5560" s="25">
        <v>45212</v>
      </c>
      <c r="C5560" t="s">
        <v>257</v>
      </c>
      <c r="D5560" t="s">
        <v>32</v>
      </c>
      <c r="E5560" t="s">
        <v>27</v>
      </c>
      <c r="G5560" s="30">
        <v>10.3</v>
      </c>
      <c r="H5560" t="s">
        <v>309</v>
      </c>
      <c r="J5560" t="s">
        <v>15</v>
      </c>
      <c r="K5560" t="s">
        <v>307</v>
      </c>
      <c r="L5560" s="26">
        <v>567099</v>
      </c>
      <c r="M5560">
        <v>15</v>
      </c>
    </row>
    <row r="5561" spans="1:13" x14ac:dyDescent="0.25">
      <c r="A5561" t="s">
        <v>104</v>
      </c>
      <c r="B5561" s="25">
        <v>45041</v>
      </c>
      <c r="C5561" t="s">
        <v>257</v>
      </c>
      <c r="D5561" t="s">
        <v>32</v>
      </c>
      <c r="E5561" t="s">
        <v>27</v>
      </c>
      <c r="F5561" t="s">
        <v>258</v>
      </c>
      <c r="G5561" s="30">
        <v>10.3</v>
      </c>
      <c r="H5561" t="s">
        <v>309</v>
      </c>
      <c r="J5561" t="s">
        <v>15</v>
      </c>
      <c r="K5561" t="s">
        <v>307</v>
      </c>
      <c r="L5561" s="26">
        <v>71520</v>
      </c>
      <c r="M5561">
        <v>1</v>
      </c>
    </row>
    <row r="5562" spans="1:13" x14ac:dyDescent="0.25">
      <c r="A5562" t="s">
        <v>57</v>
      </c>
      <c r="B5562" s="25">
        <v>45394</v>
      </c>
      <c r="C5562" t="s">
        <v>257</v>
      </c>
      <c r="D5562" t="s">
        <v>32</v>
      </c>
      <c r="E5562" t="s">
        <v>27</v>
      </c>
      <c r="F5562" t="s">
        <v>258</v>
      </c>
      <c r="G5562" s="30">
        <v>10.3</v>
      </c>
      <c r="H5562" t="s">
        <v>309</v>
      </c>
      <c r="J5562" t="s">
        <v>15</v>
      </c>
      <c r="K5562" t="s">
        <v>307</v>
      </c>
      <c r="L5562" s="26">
        <v>3181900</v>
      </c>
      <c r="M5562">
        <v>9</v>
      </c>
    </row>
    <row r="5563" spans="1:13" x14ac:dyDescent="0.25">
      <c r="A5563" t="s">
        <v>77</v>
      </c>
      <c r="B5563" s="25">
        <v>45267</v>
      </c>
      <c r="C5563" t="s">
        <v>257</v>
      </c>
      <c r="D5563" t="s">
        <v>32</v>
      </c>
      <c r="E5563" t="s">
        <v>27</v>
      </c>
      <c r="F5563" t="s">
        <v>258</v>
      </c>
      <c r="G5563" s="30">
        <v>10.3</v>
      </c>
      <c r="H5563" t="s">
        <v>309</v>
      </c>
      <c r="J5563" t="s">
        <v>15</v>
      </c>
      <c r="K5563" t="s">
        <v>307</v>
      </c>
      <c r="L5563" s="26">
        <v>186200</v>
      </c>
      <c r="M5563">
        <v>3</v>
      </c>
    </row>
    <row r="5564" spans="1:13" x14ac:dyDescent="0.25">
      <c r="A5564" t="s">
        <v>69</v>
      </c>
      <c r="B5564" s="25">
        <v>45328</v>
      </c>
      <c r="C5564" t="s">
        <v>257</v>
      </c>
      <c r="D5564" t="s">
        <v>32</v>
      </c>
      <c r="E5564" t="s">
        <v>27</v>
      </c>
      <c r="G5564" s="30">
        <v>10.3</v>
      </c>
      <c r="H5564" t="s">
        <v>309</v>
      </c>
      <c r="J5564" t="s">
        <v>15</v>
      </c>
      <c r="K5564" t="s">
        <v>307</v>
      </c>
      <c r="L5564" s="26">
        <v>112095</v>
      </c>
      <c r="M5564">
        <v>5</v>
      </c>
    </row>
    <row r="5565" spans="1:13" x14ac:dyDescent="0.25">
      <c r="A5565" t="s">
        <v>60</v>
      </c>
      <c r="B5565" s="25">
        <v>45380</v>
      </c>
      <c r="C5565" t="s">
        <v>257</v>
      </c>
      <c r="D5565" t="s">
        <v>32</v>
      </c>
      <c r="E5565" t="s">
        <v>27</v>
      </c>
      <c r="G5565" s="30">
        <v>10.3</v>
      </c>
      <c r="H5565" t="s">
        <v>309</v>
      </c>
      <c r="J5565" t="s">
        <v>15</v>
      </c>
      <c r="K5565" t="s">
        <v>307</v>
      </c>
      <c r="L5565" s="26">
        <v>79625</v>
      </c>
      <c r="M5565">
        <v>15</v>
      </c>
    </row>
    <row r="5566" spans="1:13" x14ac:dyDescent="0.25">
      <c r="A5566" t="s">
        <v>74</v>
      </c>
      <c r="B5566" s="25">
        <v>45275</v>
      </c>
      <c r="C5566" t="s">
        <v>257</v>
      </c>
      <c r="D5566" t="s">
        <v>32</v>
      </c>
      <c r="E5566" t="s">
        <v>27</v>
      </c>
      <c r="F5566" t="s">
        <v>258</v>
      </c>
      <c r="G5566" s="30">
        <v>10.3</v>
      </c>
      <c r="H5566" t="s">
        <v>309</v>
      </c>
      <c r="J5566" t="s">
        <v>15</v>
      </c>
      <c r="K5566" t="s">
        <v>307</v>
      </c>
      <c r="L5566" s="26">
        <v>3713350</v>
      </c>
      <c r="M5566">
        <v>36</v>
      </c>
    </row>
    <row r="5567" spans="1:13" x14ac:dyDescent="0.25">
      <c r="A5567" t="s">
        <v>92</v>
      </c>
      <c r="B5567" s="25">
        <v>45198</v>
      </c>
      <c r="C5567" t="s">
        <v>257</v>
      </c>
      <c r="D5567" t="s">
        <v>32</v>
      </c>
      <c r="E5567" t="s">
        <v>27</v>
      </c>
      <c r="F5567" t="s">
        <v>258</v>
      </c>
      <c r="G5567" s="30">
        <v>10.3</v>
      </c>
      <c r="H5567" t="s">
        <v>309</v>
      </c>
      <c r="J5567" t="s">
        <v>15</v>
      </c>
      <c r="K5567" t="s">
        <v>307</v>
      </c>
      <c r="L5567" s="26">
        <v>492116.4</v>
      </c>
      <c r="M5567">
        <v>4</v>
      </c>
    </row>
    <row r="5568" spans="1:13" x14ac:dyDescent="0.25">
      <c r="A5568" t="s">
        <v>50</v>
      </c>
      <c r="B5568" s="25">
        <v>45408</v>
      </c>
      <c r="C5568" t="s">
        <v>257</v>
      </c>
      <c r="D5568" t="s">
        <v>32</v>
      </c>
      <c r="E5568" t="s">
        <v>27</v>
      </c>
      <c r="F5568" t="s">
        <v>258</v>
      </c>
      <c r="G5568" s="30">
        <v>10.3</v>
      </c>
      <c r="H5568" t="s">
        <v>309</v>
      </c>
      <c r="J5568" t="s">
        <v>15</v>
      </c>
      <c r="K5568" t="s">
        <v>307</v>
      </c>
      <c r="L5568" s="26">
        <v>1920000</v>
      </c>
      <c r="M5568">
        <v>28</v>
      </c>
    </row>
    <row r="5569" spans="1:13" x14ac:dyDescent="0.25">
      <c r="A5569" t="s">
        <v>172</v>
      </c>
      <c r="B5569" s="25">
        <v>45485</v>
      </c>
      <c r="C5569" t="s">
        <v>257</v>
      </c>
      <c r="D5569" t="s">
        <v>32</v>
      </c>
      <c r="E5569" t="s">
        <v>27</v>
      </c>
      <c r="G5569" s="30">
        <v>10.3</v>
      </c>
      <c r="H5569" t="s">
        <v>309</v>
      </c>
      <c r="J5569" t="s">
        <v>15</v>
      </c>
      <c r="K5569" t="s">
        <v>307</v>
      </c>
      <c r="L5569" s="26">
        <v>129600</v>
      </c>
      <c r="M5569">
        <v>2</v>
      </c>
    </row>
    <row r="5570" spans="1:13" x14ac:dyDescent="0.25">
      <c r="A5570" t="s">
        <v>205</v>
      </c>
      <c r="B5570" s="25">
        <v>45566</v>
      </c>
      <c r="C5570" t="s">
        <v>257</v>
      </c>
      <c r="D5570" t="s">
        <v>32</v>
      </c>
      <c r="E5570" t="s">
        <v>27</v>
      </c>
      <c r="F5570" t="s">
        <v>258</v>
      </c>
      <c r="G5570" s="30">
        <v>10.3</v>
      </c>
      <c r="H5570" t="s">
        <v>309</v>
      </c>
      <c r="J5570" t="s">
        <v>15</v>
      </c>
      <c r="K5570" t="s">
        <v>307</v>
      </c>
      <c r="L5570" s="26">
        <v>456665</v>
      </c>
      <c r="M5570">
        <v>8</v>
      </c>
    </row>
    <row r="5571" spans="1:13" x14ac:dyDescent="0.25">
      <c r="A5571" t="s">
        <v>83</v>
      </c>
      <c r="B5571" s="25">
        <v>45252</v>
      </c>
      <c r="C5571" t="s">
        <v>257</v>
      </c>
      <c r="D5571" t="s">
        <v>32</v>
      </c>
      <c r="E5571" t="s">
        <v>27</v>
      </c>
      <c r="F5571" t="s">
        <v>258</v>
      </c>
      <c r="G5571" s="30">
        <v>10.3</v>
      </c>
      <c r="H5571" t="s">
        <v>309</v>
      </c>
      <c r="J5571" t="s">
        <v>15</v>
      </c>
      <c r="K5571" t="s">
        <v>307</v>
      </c>
      <c r="L5571" s="26">
        <v>4343900</v>
      </c>
      <c r="M5571">
        <v>15</v>
      </c>
    </row>
    <row r="5572" spans="1:13" x14ac:dyDescent="0.25">
      <c r="A5572" t="s">
        <v>83</v>
      </c>
      <c r="B5572" s="25">
        <v>45252</v>
      </c>
      <c r="C5572" t="s">
        <v>257</v>
      </c>
      <c r="D5572" t="s">
        <v>32</v>
      </c>
      <c r="E5572" t="s">
        <v>27</v>
      </c>
      <c r="G5572" s="30">
        <v>10.3</v>
      </c>
      <c r="H5572" t="s">
        <v>309</v>
      </c>
      <c r="J5572" t="s">
        <v>15</v>
      </c>
      <c r="K5572" t="s">
        <v>307</v>
      </c>
      <c r="L5572" s="26">
        <v>272800</v>
      </c>
      <c r="M5572">
        <v>9</v>
      </c>
    </row>
    <row r="5573" spans="1:13" x14ac:dyDescent="0.25">
      <c r="A5573" t="s">
        <v>86</v>
      </c>
      <c r="B5573" s="25">
        <v>45251</v>
      </c>
      <c r="C5573" t="s">
        <v>257</v>
      </c>
      <c r="D5573" t="s">
        <v>32</v>
      </c>
      <c r="E5573" t="s">
        <v>27</v>
      </c>
      <c r="G5573" s="30">
        <v>10.3</v>
      </c>
      <c r="H5573" t="s">
        <v>309</v>
      </c>
      <c r="J5573" t="s">
        <v>15</v>
      </c>
      <c r="K5573" t="s">
        <v>307</v>
      </c>
      <c r="L5573" s="26">
        <v>30000</v>
      </c>
      <c r="M5573">
        <v>2</v>
      </c>
    </row>
    <row r="5574" spans="1:13" x14ac:dyDescent="0.25">
      <c r="A5574" t="s">
        <v>83</v>
      </c>
      <c r="B5574" s="25">
        <v>45468</v>
      </c>
      <c r="C5574" t="s">
        <v>257</v>
      </c>
      <c r="D5574" t="s">
        <v>32</v>
      </c>
      <c r="E5574" t="s">
        <v>27</v>
      </c>
      <c r="G5574" s="30">
        <v>10.3</v>
      </c>
      <c r="H5574" t="s">
        <v>309</v>
      </c>
      <c r="J5574" t="s">
        <v>15</v>
      </c>
      <c r="K5574" t="s">
        <v>307</v>
      </c>
      <c r="L5574" s="26">
        <v>145800</v>
      </c>
      <c r="M5574">
        <v>6</v>
      </c>
    </row>
    <row r="5575" spans="1:13" x14ac:dyDescent="0.25">
      <c r="A5575" t="s">
        <v>57</v>
      </c>
      <c r="B5575" s="25">
        <v>45394</v>
      </c>
      <c r="C5575" t="s">
        <v>257</v>
      </c>
      <c r="D5575" t="s">
        <v>32</v>
      </c>
      <c r="E5575" t="s">
        <v>27</v>
      </c>
      <c r="G5575" s="30">
        <v>10.3</v>
      </c>
      <c r="H5575" t="s">
        <v>309</v>
      </c>
      <c r="J5575" t="s">
        <v>15</v>
      </c>
      <c r="K5575" t="s">
        <v>307</v>
      </c>
      <c r="L5575" s="26">
        <v>21150</v>
      </c>
      <c r="M5575">
        <v>5</v>
      </c>
    </row>
    <row r="5576" spans="1:13" x14ac:dyDescent="0.25">
      <c r="A5576" t="s">
        <v>172</v>
      </c>
      <c r="B5576" s="25">
        <v>45485</v>
      </c>
      <c r="C5576" t="s">
        <v>257</v>
      </c>
      <c r="D5576" t="s">
        <v>32</v>
      </c>
      <c r="E5576" t="s">
        <v>27</v>
      </c>
      <c r="F5576" t="s">
        <v>258</v>
      </c>
      <c r="G5576" s="30">
        <v>10.3</v>
      </c>
      <c r="H5576" t="s">
        <v>309</v>
      </c>
      <c r="J5576" t="s">
        <v>15</v>
      </c>
      <c r="K5576" t="s">
        <v>307</v>
      </c>
      <c r="L5576" s="26">
        <v>566000</v>
      </c>
      <c r="M5576">
        <v>2</v>
      </c>
    </row>
    <row r="5577" spans="1:13" x14ac:dyDescent="0.25">
      <c r="A5577" t="s">
        <v>66</v>
      </c>
      <c r="B5577" s="25">
        <v>45335</v>
      </c>
      <c r="C5577" t="s">
        <v>257</v>
      </c>
      <c r="D5577" t="s">
        <v>32</v>
      </c>
      <c r="E5577" t="s">
        <v>27</v>
      </c>
      <c r="G5577" s="30">
        <v>10.3</v>
      </c>
      <c r="H5577" t="s">
        <v>309</v>
      </c>
      <c r="J5577" t="s">
        <v>15</v>
      </c>
      <c r="K5577" t="s">
        <v>307</v>
      </c>
      <c r="L5577" s="26">
        <v>175500</v>
      </c>
      <c r="M5577">
        <v>19</v>
      </c>
    </row>
    <row r="5578" spans="1:13" x14ac:dyDescent="0.25">
      <c r="A5578" t="s">
        <v>63</v>
      </c>
      <c r="B5578" s="25">
        <v>45344</v>
      </c>
      <c r="C5578" t="s">
        <v>257</v>
      </c>
      <c r="D5578" t="s">
        <v>32</v>
      </c>
      <c r="E5578" t="s">
        <v>27</v>
      </c>
      <c r="F5578" t="s">
        <v>258</v>
      </c>
      <c r="G5578" s="30">
        <v>10.3</v>
      </c>
      <c r="H5578" t="s">
        <v>309</v>
      </c>
      <c r="J5578" t="s">
        <v>15</v>
      </c>
      <c r="K5578" t="s">
        <v>307</v>
      </c>
      <c r="L5578" s="26">
        <v>764750</v>
      </c>
      <c r="M5578">
        <v>4</v>
      </c>
    </row>
    <row r="5579" spans="1:13" x14ac:dyDescent="0.25">
      <c r="A5579" t="s">
        <v>80</v>
      </c>
      <c r="B5579" s="25">
        <v>45260</v>
      </c>
      <c r="C5579" t="s">
        <v>257</v>
      </c>
      <c r="D5579" t="s">
        <v>32</v>
      </c>
      <c r="E5579" t="s">
        <v>27</v>
      </c>
      <c r="G5579" s="30">
        <v>10.3</v>
      </c>
      <c r="H5579" t="s">
        <v>309</v>
      </c>
      <c r="J5579" t="s">
        <v>15</v>
      </c>
      <c r="K5579" t="s">
        <v>307</v>
      </c>
      <c r="L5579" s="26">
        <v>18900</v>
      </c>
      <c r="M5579">
        <v>1</v>
      </c>
    </row>
    <row r="5580" spans="1:13" x14ac:dyDescent="0.25">
      <c r="A5580" t="s">
        <v>83</v>
      </c>
      <c r="B5580" s="25">
        <v>45468</v>
      </c>
      <c r="C5580" t="s">
        <v>257</v>
      </c>
      <c r="D5580" t="s">
        <v>32</v>
      </c>
      <c r="E5580" t="s">
        <v>27</v>
      </c>
      <c r="F5580" t="s">
        <v>258</v>
      </c>
      <c r="G5580" s="30">
        <v>10.3</v>
      </c>
      <c r="H5580" t="s">
        <v>309</v>
      </c>
      <c r="J5580" t="s">
        <v>15</v>
      </c>
      <c r="K5580" t="s">
        <v>307</v>
      </c>
      <c r="L5580" s="26">
        <v>5719410</v>
      </c>
      <c r="M5580">
        <v>12</v>
      </c>
    </row>
    <row r="5581" spans="1:13" x14ac:dyDescent="0.25">
      <c r="A5581" t="s">
        <v>211</v>
      </c>
      <c r="B5581" s="25">
        <v>45582</v>
      </c>
      <c r="C5581" t="s">
        <v>257</v>
      </c>
      <c r="D5581" t="s">
        <v>32</v>
      </c>
      <c r="E5581" t="s">
        <v>27</v>
      </c>
      <c r="G5581" s="30">
        <v>10.3</v>
      </c>
      <c r="H5581" t="s">
        <v>309</v>
      </c>
      <c r="J5581" t="s">
        <v>15</v>
      </c>
      <c r="K5581" t="s">
        <v>307</v>
      </c>
      <c r="L5581" s="26">
        <v>20300</v>
      </c>
      <c r="M5581">
        <v>6</v>
      </c>
    </row>
    <row r="5582" spans="1:13" x14ac:dyDescent="0.25">
      <c r="A5582" t="s">
        <v>74</v>
      </c>
      <c r="B5582" s="25">
        <v>45275</v>
      </c>
      <c r="C5582" t="s">
        <v>257</v>
      </c>
      <c r="D5582" t="s">
        <v>32</v>
      </c>
      <c r="E5582" t="s">
        <v>27</v>
      </c>
      <c r="G5582" s="30">
        <v>10.3</v>
      </c>
      <c r="H5582" t="s">
        <v>309</v>
      </c>
      <c r="J5582" t="s">
        <v>15</v>
      </c>
      <c r="K5582" t="s">
        <v>307</v>
      </c>
      <c r="L5582" s="26">
        <v>288650</v>
      </c>
      <c r="M5582">
        <v>17</v>
      </c>
    </row>
    <row r="5583" spans="1:13" x14ac:dyDescent="0.25">
      <c r="A5583" t="s">
        <v>54</v>
      </c>
      <c r="B5583" s="25">
        <v>45212</v>
      </c>
      <c r="C5583" t="s">
        <v>257</v>
      </c>
      <c r="D5583" t="s">
        <v>32</v>
      </c>
      <c r="E5583" t="s">
        <v>27</v>
      </c>
      <c r="F5583" t="s">
        <v>258</v>
      </c>
      <c r="G5583" s="30">
        <v>10.3</v>
      </c>
      <c r="H5583" t="s">
        <v>309</v>
      </c>
      <c r="J5583" t="s">
        <v>15</v>
      </c>
      <c r="K5583" t="s">
        <v>307</v>
      </c>
      <c r="L5583" s="26">
        <v>1248417</v>
      </c>
      <c r="M5583">
        <v>30</v>
      </c>
    </row>
    <row r="5584" spans="1:13" x14ac:dyDescent="0.25">
      <c r="A5584" t="s">
        <v>72</v>
      </c>
      <c r="B5584" s="25">
        <v>45288</v>
      </c>
      <c r="C5584" t="s">
        <v>257</v>
      </c>
      <c r="D5584" t="s">
        <v>32</v>
      </c>
      <c r="E5584" t="s">
        <v>27</v>
      </c>
      <c r="G5584" s="30">
        <v>10.3</v>
      </c>
      <c r="H5584" t="s">
        <v>309</v>
      </c>
      <c r="J5584" t="s">
        <v>15</v>
      </c>
      <c r="K5584" t="s">
        <v>307</v>
      </c>
      <c r="L5584" s="26">
        <v>19750</v>
      </c>
      <c r="M5584">
        <v>1</v>
      </c>
    </row>
    <row r="5585" spans="1:13" x14ac:dyDescent="0.25">
      <c r="A5585" t="s">
        <v>164</v>
      </c>
      <c r="B5585" s="25">
        <v>45478</v>
      </c>
      <c r="C5585" t="s">
        <v>257</v>
      </c>
      <c r="D5585" t="s">
        <v>32</v>
      </c>
      <c r="E5585" t="s">
        <v>27</v>
      </c>
      <c r="F5585" t="s">
        <v>258</v>
      </c>
      <c r="G5585" s="30">
        <v>10.3</v>
      </c>
      <c r="H5585" t="s">
        <v>309</v>
      </c>
      <c r="J5585" t="s">
        <v>15</v>
      </c>
      <c r="K5585" t="s">
        <v>307</v>
      </c>
      <c r="L5585" s="26">
        <v>5683400</v>
      </c>
      <c r="M5585">
        <v>25</v>
      </c>
    </row>
    <row r="5586" spans="1:13" x14ac:dyDescent="0.25">
      <c r="A5586" t="s">
        <v>172</v>
      </c>
      <c r="B5586" s="25">
        <v>45485</v>
      </c>
      <c r="C5586" t="s">
        <v>257</v>
      </c>
      <c r="D5586" t="s">
        <v>32</v>
      </c>
      <c r="E5586" t="s">
        <v>27</v>
      </c>
      <c r="F5586" t="s">
        <v>258</v>
      </c>
      <c r="G5586" s="30">
        <v>10.4</v>
      </c>
      <c r="H5586" t="s">
        <v>309</v>
      </c>
      <c r="I5586">
        <v>10.4</v>
      </c>
      <c r="J5586" t="s">
        <v>228</v>
      </c>
      <c r="K5586" t="s">
        <v>314</v>
      </c>
      <c r="L5586" s="26">
        <v>1759600</v>
      </c>
      <c r="M5586">
        <v>1</v>
      </c>
    </row>
    <row r="5587" spans="1:13" x14ac:dyDescent="0.25">
      <c r="A5587" t="s">
        <v>89</v>
      </c>
      <c r="B5587" s="25">
        <v>45232</v>
      </c>
      <c r="C5587" t="s">
        <v>257</v>
      </c>
      <c r="D5587" t="s">
        <v>32</v>
      </c>
      <c r="E5587" t="s">
        <v>27</v>
      </c>
      <c r="F5587" t="s">
        <v>258</v>
      </c>
      <c r="G5587" s="30">
        <v>10.4</v>
      </c>
      <c r="H5587" t="s">
        <v>309</v>
      </c>
      <c r="J5587" t="s">
        <v>15</v>
      </c>
      <c r="K5587" t="s">
        <v>307</v>
      </c>
      <c r="L5587" s="26">
        <v>3115125</v>
      </c>
      <c r="M5587">
        <v>5</v>
      </c>
    </row>
    <row r="5588" spans="1:13" x14ac:dyDescent="0.25">
      <c r="A5588" t="s">
        <v>57</v>
      </c>
      <c r="B5588" s="25">
        <v>45394</v>
      </c>
      <c r="C5588" t="s">
        <v>257</v>
      </c>
      <c r="D5588" t="s">
        <v>32</v>
      </c>
      <c r="E5588" t="s">
        <v>27</v>
      </c>
      <c r="F5588" t="s">
        <v>258</v>
      </c>
      <c r="G5588" s="30">
        <v>10.4</v>
      </c>
      <c r="H5588" t="s">
        <v>309</v>
      </c>
      <c r="J5588" t="s">
        <v>15</v>
      </c>
      <c r="K5588" t="s">
        <v>307</v>
      </c>
      <c r="L5588" s="26">
        <v>1137400</v>
      </c>
      <c r="M5588">
        <v>10</v>
      </c>
    </row>
    <row r="5589" spans="1:13" x14ac:dyDescent="0.25">
      <c r="A5589" t="s">
        <v>104</v>
      </c>
      <c r="B5589" s="25">
        <v>45041</v>
      </c>
      <c r="C5589" t="s">
        <v>257</v>
      </c>
      <c r="D5589" t="s">
        <v>32</v>
      </c>
      <c r="E5589" t="s">
        <v>27</v>
      </c>
      <c r="F5589" t="s">
        <v>258</v>
      </c>
      <c r="G5589" s="30">
        <v>10.4</v>
      </c>
      <c r="H5589" t="s">
        <v>309</v>
      </c>
      <c r="J5589" t="s">
        <v>15</v>
      </c>
      <c r="K5589" t="s">
        <v>307</v>
      </c>
      <c r="L5589" s="26">
        <v>49348.800000000003</v>
      </c>
      <c r="M5589">
        <v>5</v>
      </c>
    </row>
    <row r="5590" spans="1:13" x14ac:dyDescent="0.25">
      <c r="A5590" t="s">
        <v>211</v>
      </c>
      <c r="B5590" s="25">
        <v>45582</v>
      </c>
      <c r="C5590" t="s">
        <v>257</v>
      </c>
      <c r="D5590" t="s">
        <v>32</v>
      </c>
      <c r="E5590" t="s">
        <v>27</v>
      </c>
      <c r="G5590" s="30">
        <v>10.4</v>
      </c>
      <c r="H5590" t="s">
        <v>309</v>
      </c>
      <c r="J5590" t="s">
        <v>15</v>
      </c>
      <c r="K5590" t="s">
        <v>307</v>
      </c>
      <c r="L5590" s="26">
        <v>14700</v>
      </c>
      <c r="M5590">
        <v>8</v>
      </c>
    </row>
    <row r="5591" spans="1:13" x14ac:dyDescent="0.25">
      <c r="A5591" t="s">
        <v>86</v>
      </c>
      <c r="B5591" s="25">
        <v>45251</v>
      </c>
      <c r="C5591" t="s">
        <v>257</v>
      </c>
      <c r="D5591" t="s">
        <v>32</v>
      </c>
      <c r="E5591" t="s">
        <v>27</v>
      </c>
      <c r="F5591" t="s">
        <v>258</v>
      </c>
      <c r="G5591" s="30">
        <v>10.4</v>
      </c>
      <c r="H5591" t="s">
        <v>309</v>
      </c>
      <c r="J5591" t="s">
        <v>15</v>
      </c>
      <c r="K5591" t="s">
        <v>307</v>
      </c>
      <c r="L5591" s="26">
        <v>1007500</v>
      </c>
      <c r="M5591">
        <v>4</v>
      </c>
    </row>
    <row r="5592" spans="1:13" x14ac:dyDescent="0.25">
      <c r="A5592" t="s">
        <v>92</v>
      </c>
      <c r="B5592" s="25">
        <v>45198</v>
      </c>
      <c r="C5592" t="s">
        <v>257</v>
      </c>
      <c r="D5592" t="s">
        <v>32</v>
      </c>
      <c r="E5592" t="s">
        <v>27</v>
      </c>
      <c r="G5592" s="30">
        <v>10.4</v>
      </c>
      <c r="H5592" t="s">
        <v>309</v>
      </c>
      <c r="J5592" t="s">
        <v>15</v>
      </c>
      <c r="K5592" t="s">
        <v>307</v>
      </c>
      <c r="L5592" s="26">
        <v>6620.4</v>
      </c>
      <c r="M5592">
        <v>2</v>
      </c>
    </row>
    <row r="5593" spans="1:13" x14ac:dyDescent="0.25">
      <c r="A5593" t="s">
        <v>54</v>
      </c>
      <c r="B5593" s="25">
        <v>45401</v>
      </c>
      <c r="C5593" t="s">
        <v>257</v>
      </c>
      <c r="D5593" t="s">
        <v>32</v>
      </c>
      <c r="E5593" t="s">
        <v>27</v>
      </c>
      <c r="F5593" t="s">
        <v>258</v>
      </c>
      <c r="G5593" s="30">
        <v>10.4</v>
      </c>
      <c r="H5593" t="s">
        <v>309</v>
      </c>
      <c r="J5593" t="s">
        <v>15</v>
      </c>
      <c r="K5593" t="s">
        <v>307</v>
      </c>
      <c r="L5593" s="26">
        <v>22853235</v>
      </c>
      <c r="M5593">
        <v>18</v>
      </c>
    </row>
    <row r="5594" spans="1:13" x14ac:dyDescent="0.25">
      <c r="A5594" t="s">
        <v>83</v>
      </c>
      <c r="B5594" s="25">
        <v>45252</v>
      </c>
      <c r="C5594" t="s">
        <v>257</v>
      </c>
      <c r="D5594" t="s">
        <v>32</v>
      </c>
      <c r="E5594" t="s">
        <v>27</v>
      </c>
      <c r="F5594" t="s">
        <v>258</v>
      </c>
      <c r="G5594" s="30">
        <v>10.4</v>
      </c>
      <c r="H5594" t="s">
        <v>309</v>
      </c>
      <c r="J5594" t="s">
        <v>15</v>
      </c>
      <c r="K5594" t="s">
        <v>307</v>
      </c>
      <c r="L5594" s="26">
        <v>686950</v>
      </c>
      <c r="M5594">
        <v>11</v>
      </c>
    </row>
    <row r="5595" spans="1:13" x14ac:dyDescent="0.25">
      <c r="A5595" t="s">
        <v>30</v>
      </c>
      <c r="B5595" s="25">
        <v>45447</v>
      </c>
      <c r="C5595" t="s">
        <v>257</v>
      </c>
      <c r="D5595" t="s">
        <v>32</v>
      </c>
      <c r="E5595" t="s">
        <v>27</v>
      </c>
      <c r="F5595" t="s">
        <v>258</v>
      </c>
      <c r="G5595" s="30">
        <v>10.4</v>
      </c>
      <c r="H5595" t="s">
        <v>309</v>
      </c>
      <c r="J5595" t="s">
        <v>15</v>
      </c>
      <c r="K5595" t="s">
        <v>307</v>
      </c>
      <c r="L5595" s="26">
        <v>6000</v>
      </c>
      <c r="M5595">
        <v>3</v>
      </c>
    </row>
    <row r="5596" spans="1:13" x14ac:dyDescent="0.25">
      <c r="A5596" t="s">
        <v>164</v>
      </c>
      <c r="B5596" s="25">
        <v>45478</v>
      </c>
      <c r="C5596" t="s">
        <v>257</v>
      </c>
      <c r="D5596" t="s">
        <v>32</v>
      </c>
      <c r="E5596" t="s">
        <v>27</v>
      </c>
      <c r="F5596" t="s">
        <v>258</v>
      </c>
      <c r="G5596" s="30">
        <v>10.4</v>
      </c>
      <c r="H5596" t="s">
        <v>309</v>
      </c>
      <c r="J5596" t="s">
        <v>15</v>
      </c>
      <c r="K5596" t="s">
        <v>307</v>
      </c>
      <c r="L5596" s="26">
        <v>378800</v>
      </c>
      <c r="M5596">
        <v>16</v>
      </c>
    </row>
    <row r="5597" spans="1:13" x14ac:dyDescent="0.25">
      <c r="A5597" t="s">
        <v>63</v>
      </c>
      <c r="B5597" s="25">
        <v>45344</v>
      </c>
      <c r="C5597" t="s">
        <v>257</v>
      </c>
      <c r="D5597" t="s">
        <v>32</v>
      </c>
      <c r="E5597" t="s">
        <v>27</v>
      </c>
      <c r="G5597" s="30">
        <v>10.4</v>
      </c>
      <c r="H5597" t="s">
        <v>309</v>
      </c>
      <c r="J5597" t="s">
        <v>15</v>
      </c>
      <c r="K5597" t="s">
        <v>307</v>
      </c>
      <c r="L5597" s="26">
        <v>266000</v>
      </c>
      <c r="M5597">
        <v>2</v>
      </c>
    </row>
    <row r="5598" spans="1:13" x14ac:dyDescent="0.25">
      <c r="A5598" t="s">
        <v>74</v>
      </c>
      <c r="B5598" s="25">
        <v>45275</v>
      </c>
      <c r="C5598" t="s">
        <v>257</v>
      </c>
      <c r="D5598" t="s">
        <v>32</v>
      </c>
      <c r="E5598" t="s">
        <v>27</v>
      </c>
      <c r="F5598" t="s">
        <v>258</v>
      </c>
      <c r="G5598" s="30">
        <v>10.4</v>
      </c>
      <c r="H5598" t="s">
        <v>309</v>
      </c>
      <c r="J5598" t="s">
        <v>15</v>
      </c>
      <c r="K5598" t="s">
        <v>307</v>
      </c>
      <c r="L5598" s="26">
        <v>649750</v>
      </c>
      <c r="M5598">
        <v>13</v>
      </c>
    </row>
    <row r="5599" spans="1:13" x14ac:dyDescent="0.25">
      <c r="A5599" t="s">
        <v>164</v>
      </c>
      <c r="B5599" s="25">
        <v>45478</v>
      </c>
      <c r="C5599" t="s">
        <v>257</v>
      </c>
      <c r="D5599" t="s">
        <v>32</v>
      </c>
      <c r="E5599" t="s">
        <v>27</v>
      </c>
      <c r="G5599" s="30">
        <v>10.4</v>
      </c>
      <c r="H5599" t="s">
        <v>309</v>
      </c>
      <c r="J5599" t="s">
        <v>15</v>
      </c>
      <c r="K5599" t="s">
        <v>307</v>
      </c>
      <c r="L5599" s="26">
        <v>25400</v>
      </c>
      <c r="M5599">
        <v>7</v>
      </c>
    </row>
    <row r="5600" spans="1:13" x14ac:dyDescent="0.25">
      <c r="A5600" t="s">
        <v>63</v>
      </c>
      <c r="B5600" s="25">
        <v>45344</v>
      </c>
      <c r="C5600" t="s">
        <v>257</v>
      </c>
      <c r="D5600" t="s">
        <v>32</v>
      </c>
      <c r="E5600" t="s">
        <v>27</v>
      </c>
      <c r="F5600" t="s">
        <v>258</v>
      </c>
      <c r="G5600" s="30">
        <v>10.4</v>
      </c>
      <c r="H5600" t="s">
        <v>309</v>
      </c>
      <c r="J5600" t="s">
        <v>15</v>
      </c>
      <c r="K5600" t="s">
        <v>307</v>
      </c>
      <c r="L5600" s="26">
        <v>91200</v>
      </c>
      <c r="M5600">
        <v>3</v>
      </c>
    </row>
    <row r="5601" spans="1:13" x14ac:dyDescent="0.25">
      <c r="A5601" t="s">
        <v>80</v>
      </c>
      <c r="B5601" s="25">
        <v>45260</v>
      </c>
      <c r="C5601" t="s">
        <v>257</v>
      </c>
      <c r="D5601" t="s">
        <v>32</v>
      </c>
      <c r="E5601" t="s">
        <v>27</v>
      </c>
      <c r="G5601" s="30">
        <v>10.4</v>
      </c>
      <c r="H5601" t="s">
        <v>309</v>
      </c>
      <c r="J5601" t="s">
        <v>15</v>
      </c>
      <c r="K5601" t="s">
        <v>307</v>
      </c>
      <c r="L5601" s="26">
        <v>76500</v>
      </c>
      <c r="M5601">
        <v>3</v>
      </c>
    </row>
    <row r="5602" spans="1:13" x14ac:dyDescent="0.25">
      <c r="A5602" t="s">
        <v>72</v>
      </c>
      <c r="B5602" s="25">
        <v>45288</v>
      </c>
      <c r="C5602" t="s">
        <v>257</v>
      </c>
      <c r="D5602" t="s">
        <v>32</v>
      </c>
      <c r="E5602" t="s">
        <v>27</v>
      </c>
      <c r="F5602" t="s">
        <v>258</v>
      </c>
      <c r="G5602" s="30">
        <v>10.4</v>
      </c>
      <c r="H5602" t="s">
        <v>309</v>
      </c>
      <c r="J5602" t="s">
        <v>15</v>
      </c>
      <c r="K5602" t="s">
        <v>307</v>
      </c>
      <c r="L5602" s="26">
        <v>15000</v>
      </c>
      <c r="M5602">
        <v>1</v>
      </c>
    </row>
    <row r="5603" spans="1:13" x14ac:dyDescent="0.25">
      <c r="A5603" t="s">
        <v>209</v>
      </c>
      <c r="B5603" s="25">
        <v>45572</v>
      </c>
      <c r="C5603" t="s">
        <v>257</v>
      </c>
      <c r="D5603" t="s">
        <v>32</v>
      </c>
      <c r="E5603" t="s">
        <v>27</v>
      </c>
      <c r="F5603" t="s">
        <v>258</v>
      </c>
      <c r="G5603" s="30">
        <v>10.4</v>
      </c>
      <c r="H5603" t="s">
        <v>309</v>
      </c>
      <c r="J5603" t="s">
        <v>15</v>
      </c>
      <c r="K5603" t="s">
        <v>307</v>
      </c>
      <c r="L5603" s="26">
        <v>1100000</v>
      </c>
      <c r="M5603">
        <v>2</v>
      </c>
    </row>
    <row r="5604" spans="1:13" x14ac:dyDescent="0.25">
      <c r="A5604" t="s">
        <v>211</v>
      </c>
      <c r="B5604" s="25">
        <v>45582</v>
      </c>
      <c r="C5604" t="s">
        <v>257</v>
      </c>
      <c r="D5604" t="s">
        <v>32</v>
      </c>
      <c r="E5604" t="s">
        <v>27</v>
      </c>
      <c r="F5604" t="s">
        <v>258</v>
      </c>
      <c r="G5604" s="30">
        <v>10.4</v>
      </c>
      <c r="H5604" t="s">
        <v>309</v>
      </c>
      <c r="J5604" t="s">
        <v>15</v>
      </c>
      <c r="K5604" t="s">
        <v>307</v>
      </c>
      <c r="L5604" s="26">
        <v>1752100</v>
      </c>
      <c r="M5604">
        <v>8</v>
      </c>
    </row>
    <row r="5605" spans="1:13" x14ac:dyDescent="0.25">
      <c r="A5605" t="s">
        <v>92</v>
      </c>
      <c r="B5605" s="25">
        <v>45198</v>
      </c>
      <c r="C5605" t="s">
        <v>257</v>
      </c>
      <c r="D5605" t="s">
        <v>32</v>
      </c>
      <c r="E5605" t="s">
        <v>27</v>
      </c>
      <c r="F5605" t="s">
        <v>258</v>
      </c>
      <c r="G5605" s="30">
        <v>10.4</v>
      </c>
      <c r="H5605" t="s">
        <v>309</v>
      </c>
      <c r="J5605" t="s">
        <v>15</v>
      </c>
      <c r="K5605" t="s">
        <v>307</v>
      </c>
      <c r="L5605" s="26">
        <v>116960.4</v>
      </c>
      <c r="M5605">
        <v>4</v>
      </c>
    </row>
    <row r="5606" spans="1:13" x14ac:dyDescent="0.25">
      <c r="A5606" t="s">
        <v>60</v>
      </c>
      <c r="B5606" s="25">
        <v>45380</v>
      </c>
      <c r="C5606" t="s">
        <v>257</v>
      </c>
      <c r="D5606" t="s">
        <v>32</v>
      </c>
      <c r="E5606" t="s">
        <v>27</v>
      </c>
      <c r="G5606" s="30">
        <v>10.4</v>
      </c>
      <c r="H5606" t="s">
        <v>309</v>
      </c>
      <c r="J5606" t="s">
        <v>15</v>
      </c>
      <c r="K5606" t="s">
        <v>307</v>
      </c>
      <c r="L5606" s="26">
        <v>109375</v>
      </c>
      <c r="M5606">
        <v>18</v>
      </c>
    </row>
    <row r="5607" spans="1:13" x14ac:dyDescent="0.25">
      <c r="A5607" t="s">
        <v>69</v>
      </c>
      <c r="B5607" s="25">
        <v>45328</v>
      </c>
      <c r="C5607" t="s">
        <v>257</v>
      </c>
      <c r="D5607" t="s">
        <v>32</v>
      </c>
      <c r="E5607" t="s">
        <v>27</v>
      </c>
      <c r="F5607" t="s">
        <v>258</v>
      </c>
      <c r="G5607" s="30">
        <v>10.4</v>
      </c>
      <c r="H5607" t="s">
        <v>309</v>
      </c>
      <c r="J5607" t="s">
        <v>15</v>
      </c>
      <c r="K5607" t="s">
        <v>307</v>
      </c>
      <c r="L5607" s="26">
        <v>1058940</v>
      </c>
      <c r="M5607">
        <v>10</v>
      </c>
    </row>
    <row r="5608" spans="1:13" x14ac:dyDescent="0.25">
      <c r="A5608" t="s">
        <v>50</v>
      </c>
      <c r="B5608" s="25">
        <v>45408</v>
      </c>
      <c r="C5608" t="s">
        <v>257</v>
      </c>
      <c r="D5608" t="s">
        <v>32</v>
      </c>
      <c r="E5608" t="s">
        <v>27</v>
      </c>
      <c r="G5608" s="30">
        <v>10.4</v>
      </c>
      <c r="H5608" t="s">
        <v>309</v>
      </c>
      <c r="J5608" t="s">
        <v>15</v>
      </c>
      <c r="K5608" t="s">
        <v>307</v>
      </c>
      <c r="L5608" s="26">
        <v>175000</v>
      </c>
      <c r="M5608">
        <v>20</v>
      </c>
    </row>
    <row r="5609" spans="1:13" x14ac:dyDescent="0.25">
      <c r="A5609" t="s">
        <v>74</v>
      </c>
      <c r="B5609" s="25">
        <v>45275</v>
      </c>
      <c r="C5609" t="s">
        <v>257</v>
      </c>
      <c r="D5609" t="s">
        <v>32</v>
      </c>
      <c r="E5609" t="s">
        <v>27</v>
      </c>
      <c r="G5609" s="30">
        <v>10.4</v>
      </c>
      <c r="H5609" t="s">
        <v>309</v>
      </c>
      <c r="J5609" t="s">
        <v>15</v>
      </c>
      <c r="K5609" t="s">
        <v>307</v>
      </c>
      <c r="L5609" s="26">
        <v>216200</v>
      </c>
      <c r="M5609">
        <v>7</v>
      </c>
    </row>
    <row r="5610" spans="1:13" x14ac:dyDescent="0.25">
      <c r="A5610" t="s">
        <v>66</v>
      </c>
      <c r="B5610" s="25">
        <v>45335</v>
      </c>
      <c r="C5610" t="s">
        <v>257</v>
      </c>
      <c r="D5610" t="s">
        <v>32</v>
      </c>
      <c r="E5610" t="s">
        <v>27</v>
      </c>
      <c r="F5610" t="s">
        <v>258</v>
      </c>
      <c r="G5610" s="30">
        <v>10.4</v>
      </c>
      <c r="H5610" t="s">
        <v>309</v>
      </c>
      <c r="J5610" t="s">
        <v>15</v>
      </c>
      <c r="K5610" t="s">
        <v>307</v>
      </c>
      <c r="L5610" s="26">
        <v>1098000</v>
      </c>
      <c r="M5610">
        <v>42</v>
      </c>
    </row>
    <row r="5611" spans="1:13" x14ac:dyDescent="0.25">
      <c r="A5611" t="s">
        <v>60</v>
      </c>
      <c r="B5611" s="25">
        <v>45380</v>
      </c>
      <c r="C5611" t="s">
        <v>257</v>
      </c>
      <c r="D5611" t="s">
        <v>32</v>
      </c>
      <c r="E5611" t="s">
        <v>27</v>
      </c>
      <c r="F5611" t="s">
        <v>258</v>
      </c>
      <c r="G5611" s="30">
        <v>10.4</v>
      </c>
      <c r="H5611" t="s">
        <v>309</v>
      </c>
      <c r="J5611" t="s">
        <v>15</v>
      </c>
      <c r="K5611" t="s">
        <v>307</v>
      </c>
      <c r="L5611" s="26">
        <v>1421875</v>
      </c>
      <c r="M5611">
        <v>19</v>
      </c>
    </row>
    <row r="5612" spans="1:13" x14ac:dyDescent="0.25">
      <c r="A5612" t="s">
        <v>50</v>
      </c>
      <c r="B5612" s="25">
        <v>45408</v>
      </c>
      <c r="C5612" t="s">
        <v>257</v>
      </c>
      <c r="D5612" t="s">
        <v>32</v>
      </c>
      <c r="E5612" t="s">
        <v>27</v>
      </c>
      <c r="F5612" t="s">
        <v>258</v>
      </c>
      <c r="G5612" s="30">
        <v>10.4</v>
      </c>
      <c r="H5612" t="s">
        <v>309</v>
      </c>
      <c r="J5612" t="s">
        <v>15</v>
      </c>
      <c r="K5612" t="s">
        <v>307</v>
      </c>
      <c r="L5612" s="26">
        <v>8120000</v>
      </c>
      <c r="M5612">
        <v>39</v>
      </c>
    </row>
    <row r="5613" spans="1:13" x14ac:dyDescent="0.25">
      <c r="A5613" t="s">
        <v>89</v>
      </c>
      <c r="B5613" s="25">
        <v>45232</v>
      </c>
      <c r="C5613" t="s">
        <v>257</v>
      </c>
      <c r="D5613" t="s">
        <v>32</v>
      </c>
      <c r="E5613" t="s">
        <v>27</v>
      </c>
      <c r="G5613" s="30">
        <v>10.4</v>
      </c>
      <c r="H5613" t="s">
        <v>309</v>
      </c>
      <c r="J5613" t="s">
        <v>15</v>
      </c>
      <c r="K5613" t="s">
        <v>307</v>
      </c>
      <c r="L5613" s="26">
        <v>33075</v>
      </c>
      <c r="M5613">
        <v>6</v>
      </c>
    </row>
    <row r="5614" spans="1:13" x14ac:dyDescent="0.25">
      <c r="A5614" t="s">
        <v>205</v>
      </c>
      <c r="B5614" s="25">
        <v>45566</v>
      </c>
      <c r="C5614" t="s">
        <v>257</v>
      </c>
      <c r="D5614" t="s">
        <v>32</v>
      </c>
      <c r="E5614" t="s">
        <v>27</v>
      </c>
      <c r="G5614" s="30">
        <v>10.4</v>
      </c>
      <c r="H5614" t="s">
        <v>309</v>
      </c>
      <c r="J5614" t="s">
        <v>15</v>
      </c>
      <c r="K5614" t="s">
        <v>307</v>
      </c>
      <c r="L5614" s="26">
        <v>13965</v>
      </c>
      <c r="M5614">
        <v>2</v>
      </c>
    </row>
    <row r="5615" spans="1:13" x14ac:dyDescent="0.25">
      <c r="A5615" t="s">
        <v>30</v>
      </c>
      <c r="B5615" s="25">
        <v>45447</v>
      </c>
      <c r="C5615" t="s">
        <v>257</v>
      </c>
      <c r="D5615" t="s">
        <v>32</v>
      </c>
      <c r="E5615" t="s">
        <v>27</v>
      </c>
      <c r="G5615" s="30">
        <v>10.4</v>
      </c>
      <c r="H5615" t="s">
        <v>309</v>
      </c>
      <c r="J5615" t="s">
        <v>15</v>
      </c>
      <c r="K5615" t="s">
        <v>307</v>
      </c>
      <c r="L5615" s="26">
        <v>21900</v>
      </c>
      <c r="M5615">
        <v>7</v>
      </c>
    </row>
    <row r="5616" spans="1:13" x14ac:dyDescent="0.25">
      <c r="A5616" t="s">
        <v>175</v>
      </c>
      <c r="B5616" s="25">
        <v>45503</v>
      </c>
      <c r="C5616" t="s">
        <v>257</v>
      </c>
      <c r="D5616" t="s">
        <v>32</v>
      </c>
      <c r="E5616" t="s">
        <v>27</v>
      </c>
      <c r="F5616" t="s">
        <v>258</v>
      </c>
      <c r="G5616" s="30">
        <v>10.4</v>
      </c>
      <c r="H5616" t="s">
        <v>309</v>
      </c>
      <c r="J5616" t="s">
        <v>15</v>
      </c>
      <c r="K5616" t="s">
        <v>307</v>
      </c>
      <c r="L5616" s="26">
        <v>10009915</v>
      </c>
      <c r="M5616">
        <v>1</v>
      </c>
    </row>
    <row r="5617" spans="1:13" x14ac:dyDescent="0.25">
      <c r="A5617" t="s">
        <v>54</v>
      </c>
      <c r="B5617" s="25">
        <v>45212</v>
      </c>
      <c r="C5617" t="s">
        <v>257</v>
      </c>
      <c r="D5617" t="s">
        <v>32</v>
      </c>
      <c r="E5617" t="s">
        <v>27</v>
      </c>
      <c r="F5617" t="s">
        <v>258</v>
      </c>
      <c r="G5617" s="30">
        <v>10.4</v>
      </c>
      <c r="H5617" t="s">
        <v>309</v>
      </c>
      <c r="J5617" t="s">
        <v>15</v>
      </c>
      <c r="K5617" t="s">
        <v>307</v>
      </c>
      <c r="L5617" s="26">
        <v>1407258</v>
      </c>
      <c r="M5617">
        <v>21</v>
      </c>
    </row>
    <row r="5618" spans="1:13" x14ac:dyDescent="0.25">
      <c r="A5618" t="s">
        <v>72</v>
      </c>
      <c r="B5618" s="25">
        <v>45288</v>
      </c>
      <c r="C5618" t="s">
        <v>257</v>
      </c>
      <c r="D5618" t="s">
        <v>32</v>
      </c>
      <c r="E5618" t="s">
        <v>27</v>
      </c>
      <c r="G5618" s="30">
        <v>10.4</v>
      </c>
      <c r="H5618" t="s">
        <v>309</v>
      </c>
      <c r="J5618" t="s">
        <v>15</v>
      </c>
      <c r="K5618" t="s">
        <v>307</v>
      </c>
      <c r="L5618" s="26">
        <v>19750</v>
      </c>
      <c r="M5618">
        <v>1</v>
      </c>
    </row>
    <row r="5619" spans="1:13" x14ac:dyDescent="0.25">
      <c r="A5619" t="s">
        <v>205</v>
      </c>
      <c r="B5619" s="25">
        <v>45566</v>
      </c>
      <c r="C5619" t="s">
        <v>257</v>
      </c>
      <c r="D5619" t="s">
        <v>32</v>
      </c>
      <c r="E5619" t="s">
        <v>27</v>
      </c>
      <c r="F5619" t="s">
        <v>258</v>
      </c>
      <c r="G5619" s="30">
        <v>10.4</v>
      </c>
      <c r="H5619" t="s">
        <v>309</v>
      </c>
      <c r="J5619" t="s">
        <v>15</v>
      </c>
      <c r="K5619" t="s">
        <v>307</v>
      </c>
      <c r="L5619" s="26">
        <v>483455</v>
      </c>
      <c r="M5619">
        <v>10</v>
      </c>
    </row>
    <row r="5620" spans="1:13" x14ac:dyDescent="0.25">
      <c r="A5620" t="s">
        <v>54</v>
      </c>
      <c r="B5620" s="25">
        <v>45401</v>
      </c>
      <c r="C5620" t="s">
        <v>257</v>
      </c>
      <c r="D5620" t="s">
        <v>32</v>
      </c>
      <c r="E5620" t="s">
        <v>27</v>
      </c>
      <c r="G5620" s="30">
        <v>10.4</v>
      </c>
      <c r="H5620" t="s">
        <v>309</v>
      </c>
      <c r="J5620" t="s">
        <v>15</v>
      </c>
      <c r="K5620" t="s">
        <v>307</v>
      </c>
      <c r="L5620" s="26">
        <v>30525</v>
      </c>
      <c r="M5620">
        <v>12</v>
      </c>
    </row>
    <row r="5621" spans="1:13" x14ac:dyDescent="0.25">
      <c r="A5621" t="s">
        <v>66</v>
      </c>
      <c r="B5621" s="25">
        <v>45335</v>
      </c>
      <c r="C5621" t="s">
        <v>257</v>
      </c>
      <c r="D5621" t="s">
        <v>32</v>
      </c>
      <c r="E5621" t="s">
        <v>27</v>
      </c>
      <c r="G5621" s="30">
        <v>10.4</v>
      </c>
      <c r="H5621" t="s">
        <v>309</v>
      </c>
      <c r="J5621" t="s">
        <v>15</v>
      </c>
      <c r="K5621" t="s">
        <v>307</v>
      </c>
      <c r="L5621" s="26">
        <v>225000</v>
      </c>
      <c r="M5621">
        <v>20</v>
      </c>
    </row>
    <row r="5622" spans="1:13" x14ac:dyDescent="0.25">
      <c r="A5622" t="s">
        <v>104</v>
      </c>
      <c r="B5622" s="25">
        <v>45041</v>
      </c>
      <c r="C5622" t="s">
        <v>257</v>
      </c>
      <c r="D5622" t="s">
        <v>32</v>
      </c>
      <c r="E5622" t="s">
        <v>27</v>
      </c>
      <c r="G5622" s="30">
        <v>10.4</v>
      </c>
      <c r="H5622" t="s">
        <v>309</v>
      </c>
      <c r="J5622" t="s">
        <v>15</v>
      </c>
      <c r="K5622" t="s">
        <v>307</v>
      </c>
      <c r="L5622" s="26">
        <v>37548</v>
      </c>
      <c r="M5622">
        <v>2</v>
      </c>
    </row>
    <row r="5623" spans="1:13" x14ac:dyDescent="0.25">
      <c r="A5623" t="s">
        <v>86</v>
      </c>
      <c r="B5623" s="25">
        <v>45251</v>
      </c>
      <c r="C5623" t="s">
        <v>257</v>
      </c>
      <c r="D5623" t="s">
        <v>32</v>
      </c>
      <c r="E5623" t="s">
        <v>27</v>
      </c>
      <c r="G5623" s="30">
        <v>10.4</v>
      </c>
      <c r="H5623" t="s">
        <v>309</v>
      </c>
      <c r="J5623" t="s">
        <v>15</v>
      </c>
      <c r="K5623" t="s">
        <v>307</v>
      </c>
      <c r="L5623" s="26">
        <v>90000</v>
      </c>
      <c r="M5623">
        <v>2</v>
      </c>
    </row>
    <row r="5624" spans="1:13" x14ac:dyDescent="0.25">
      <c r="A5624" t="s">
        <v>57</v>
      </c>
      <c r="B5624" s="25">
        <v>45394</v>
      </c>
      <c r="C5624" t="s">
        <v>257</v>
      </c>
      <c r="D5624" t="s">
        <v>32</v>
      </c>
      <c r="E5624" t="s">
        <v>27</v>
      </c>
      <c r="G5624" s="30">
        <v>10.4</v>
      </c>
      <c r="H5624" t="s">
        <v>309</v>
      </c>
      <c r="J5624" t="s">
        <v>15</v>
      </c>
      <c r="K5624" t="s">
        <v>307</v>
      </c>
      <c r="L5624" s="26">
        <v>70500</v>
      </c>
      <c r="M5624">
        <v>7</v>
      </c>
    </row>
    <row r="5625" spans="1:13" x14ac:dyDescent="0.25">
      <c r="A5625" t="s">
        <v>69</v>
      </c>
      <c r="B5625" s="25">
        <v>45328</v>
      </c>
      <c r="C5625" t="s">
        <v>257</v>
      </c>
      <c r="D5625" t="s">
        <v>32</v>
      </c>
      <c r="E5625" t="s">
        <v>27</v>
      </c>
      <c r="G5625" s="30">
        <v>10.4</v>
      </c>
      <c r="H5625" t="s">
        <v>309</v>
      </c>
      <c r="J5625" t="s">
        <v>15</v>
      </c>
      <c r="K5625" t="s">
        <v>307</v>
      </c>
      <c r="L5625" s="26">
        <v>108915</v>
      </c>
      <c r="M5625">
        <v>12</v>
      </c>
    </row>
    <row r="5626" spans="1:13" x14ac:dyDescent="0.25">
      <c r="A5626" t="s">
        <v>80</v>
      </c>
      <c r="B5626" s="25">
        <v>45260</v>
      </c>
      <c r="C5626" t="s">
        <v>257</v>
      </c>
      <c r="D5626" t="s">
        <v>32</v>
      </c>
      <c r="E5626" t="s">
        <v>27</v>
      </c>
      <c r="F5626" t="s">
        <v>258</v>
      </c>
      <c r="G5626" s="30">
        <v>10.4</v>
      </c>
      <c r="H5626" t="s">
        <v>309</v>
      </c>
      <c r="J5626" t="s">
        <v>15</v>
      </c>
      <c r="K5626" t="s">
        <v>307</v>
      </c>
      <c r="L5626" s="26">
        <v>226800</v>
      </c>
      <c r="M5626">
        <v>3</v>
      </c>
    </row>
    <row r="5627" spans="1:13" x14ac:dyDescent="0.25">
      <c r="A5627" t="s">
        <v>172</v>
      </c>
      <c r="B5627" s="25">
        <v>45485</v>
      </c>
      <c r="C5627" t="s">
        <v>257</v>
      </c>
      <c r="D5627" t="s">
        <v>32</v>
      </c>
      <c r="E5627" t="s">
        <v>27</v>
      </c>
      <c r="F5627" t="s">
        <v>258</v>
      </c>
      <c r="G5627" s="30">
        <v>10.4</v>
      </c>
      <c r="H5627" t="s">
        <v>309</v>
      </c>
      <c r="J5627" t="s">
        <v>15</v>
      </c>
      <c r="K5627" t="s">
        <v>307</v>
      </c>
      <c r="L5627" s="26">
        <v>86000</v>
      </c>
      <c r="M5627">
        <v>5</v>
      </c>
    </row>
    <row r="5628" spans="1:13" x14ac:dyDescent="0.25">
      <c r="A5628" t="s">
        <v>83</v>
      </c>
      <c r="B5628" s="25">
        <v>45468</v>
      </c>
      <c r="C5628" t="s">
        <v>257</v>
      </c>
      <c r="D5628" t="s">
        <v>32</v>
      </c>
      <c r="E5628" t="s">
        <v>27</v>
      </c>
      <c r="F5628" t="s">
        <v>258</v>
      </c>
      <c r="G5628" s="30">
        <v>10.4</v>
      </c>
      <c r="H5628" t="s">
        <v>309</v>
      </c>
      <c r="J5628" t="s">
        <v>15</v>
      </c>
      <c r="K5628" t="s">
        <v>307</v>
      </c>
      <c r="L5628" s="26">
        <v>2689200</v>
      </c>
      <c r="M5628">
        <v>8</v>
      </c>
    </row>
    <row r="5629" spans="1:13" x14ac:dyDescent="0.25">
      <c r="A5629" t="s">
        <v>83</v>
      </c>
      <c r="B5629" s="25">
        <v>45468</v>
      </c>
      <c r="C5629" t="s">
        <v>257</v>
      </c>
      <c r="D5629" t="s">
        <v>32</v>
      </c>
      <c r="E5629" t="s">
        <v>27</v>
      </c>
      <c r="G5629" s="30">
        <v>10.4</v>
      </c>
      <c r="H5629" t="s">
        <v>309</v>
      </c>
      <c r="J5629" t="s">
        <v>15</v>
      </c>
      <c r="K5629" t="s">
        <v>307</v>
      </c>
      <c r="L5629" s="26">
        <v>1620</v>
      </c>
      <c r="M5629">
        <v>2</v>
      </c>
    </row>
    <row r="5630" spans="1:13" x14ac:dyDescent="0.25">
      <c r="A5630" t="s">
        <v>54</v>
      </c>
      <c r="B5630" s="25">
        <v>45212</v>
      </c>
      <c r="C5630" t="s">
        <v>257</v>
      </c>
      <c r="D5630" t="s">
        <v>32</v>
      </c>
      <c r="E5630" t="s">
        <v>27</v>
      </c>
      <c r="G5630" s="30">
        <v>10.4</v>
      </c>
      <c r="H5630" t="s">
        <v>309</v>
      </c>
      <c r="J5630" t="s">
        <v>15</v>
      </c>
      <c r="K5630" t="s">
        <v>307</v>
      </c>
      <c r="L5630" s="26">
        <v>157842</v>
      </c>
      <c r="M5630">
        <v>16</v>
      </c>
    </row>
    <row r="5631" spans="1:13" x14ac:dyDescent="0.25">
      <c r="A5631" t="s">
        <v>83</v>
      </c>
      <c r="B5631" s="25">
        <v>45252</v>
      </c>
      <c r="C5631" t="s">
        <v>257</v>
      </c>
      <c r="D5631" t="s">
        <v>32</v>
      </c>
      <c r="E5631" t="s">
        <v>27</v>
      </c>
      <c r="G5631" s="30">
        <v>10.4</v>
      </c>
      <c r="H5631" t="s">
        <v>309</v>
      </c>
      <c r="J5631" t="s">
        <v>15</v>
      </c>
      <c r="K5631" t="s">
        <v>307</v>
      </c>
      <c r="L5631" s="26">
        <v>409750</v>
      </c>
      <c r="M5631">
        <v>10</v>
      </c>
    </row>
    <row r="5632" spans="1:13" x14ac:dyDescent="0.25">
      <c r="A5632" t="s">
        <v>69</v>
      </c>
      <c r="B5632" s="25">
        <v>45328</v>
      </c>
      <c r="C5632" t="s">
        <v>257</v>
      </c>
      <c r="D5632" t="s">
        <v>32</v>
      </c>
      <c r="E5632" t="s">
        <v>27</v>
      </c>
      <c r="F5632" t="s">
        <v>258</v>
      </c>
      <c r="G5632" s="30">
        <v>10.5</v>
      </c>
      <c r="H5632" t="s">
        <v>309</v>
      </c>
      <c r="J5632" t="s">
        <v>15</v>
      </c>
      <c r="K5632" t="s">
        <v>307</v>
      </c>
      <c r="L5632" s="26">
        <v>855685</v>
      </c>
      <c r="M5632">
        <v>9</v>
      </c>
    </row>
    <row r="5633" spans="1:13" x14ac:dyDescent="0.25">
      <c r="A5633" t="s">
        <v>57</v>
      </c>
      <c r="B5633" s="25">
        <v>45394</v>
      </c>
      <c r="C5633" t="s">
        <v>257</v>
      </c>
      <c r="D5633" t="s">
        <v>32</v>
      </c>
      <c r="E5633" t="s">
        <v>27</v>
      </c>
      <c r="G5633" s="30">
        <v>10.5</v>
      </c>
      <c r="H5633" t="s">
        <v>309</v>
      </c>
      <c r="J5633" t="s">
        <v>15</v>
      </c>
      <c r="K5633" t="s">
        <v>307</v>
      </c>
      <c r="L5633" s="26">
        <v>9400</v>
      </c>
      <c r="M5633">
        <v>4</v>
      </c>
    </row>
    <row r="5634" spans="1:13" x14ac:dyDescent="0.25">
      <c r="A5634" t="s">
        <v>164</v>
      </c>
      <c r="B5634" s="25">
        <v>45478</v>
      </c>
      <c r="C5634" t="s">
        <v>257</v>
      </c>
      <c r="D5634" t="s">
        <v>32</v>
      </c>
      <c r="E5634" t="s">
        <v>27</v>
      </c>
      <c r="G5634" s="30">
        <v>10.5</v>
      </c>
      <c r="H5634" t="s">
        <v>309</v>
      </c>
      <c r="J5634" t="s">
        <v>15</v>
      </c>
      <c r="K5634" t="s">
        <v>307</v>
      </c>
      <c r="L5634" s="26">
        <v>31800</v>
      </c>
      <c r="M5634">
        <v>7</v>
      </c>
    </row>
    <row r="5635" spans="1:13" x14ac:dyDescent="0.25">
      <c r="A5635" t="s">
        <v>54</v>
      </c>
      <c r="B5635" s="25">
        <v>45212</v>
      </c>
      <c r="C5635" t="s">
        <v>257</v>
      </c>
      <c r="D5635" t="s">
        <v>32</v>
      </c>
      <c r="E5635" t="s">
        <v>27</v>
      </c>
      <c r="G5635" s="30">
        <v>10.5</v>
      </c>
      <c r="H5635" t="s">
        <v>309</v>
      </c>
      <c r="J5635" t="s">
        <v>15</v>
      </c>
      <c r="K5635" t="s">
        <v>307</v>
      </c>
      <c r="L5635" s="26">
        <v>203463</v>
      </c>
      <c r="M5635">
        <v>20</v>
      </c>
    </row>
    <row r="5636" spans="1:13" x14ac:dyDescent="0.25">
      <c r="A5636" t="s">
        <v>209</v>
      </c>
      <c r="B5636" s="25">
        <v>45572</v>
      </c>
      <c r="C5636" t="s">
        <v>257</v>
      </c>
      <c r="D5636" t="s">
        <v>32</v>
      </c>
      <c r="E5636" t="s">
        <v>27</v>
      </c>
      <c r="F5636" t="s">
        <v>258</v>
      </c>
      <c r="G5636" s="30">
        <v>10.5</v>
      </c>
      <c r="H5636" t="s">
        <v>309</v>
      </c>
      <c r="J5636" t="s">
        <v>15</v>
      </c>
      <c r="K5636" t="s">
        <v>307</v>
      </c>
      <c r="L5636" s="26">
        <v>9339000</v>
      </c>
      <c r="M5636">
        <v>3</v>
      </c>
    </row>
    <row r="5637" spans="1:13" x14ac:dyDescent="0.25">
      <c r="A5637" t="s">
        <v>30</v>
      </c>
      <c r="B5637" s="25">
        <v>45447</v>
      </c>
      <c r="C5637" t="s">
        <v>257</v>
      </c>
      <c r="D5637" t="s">
        <v>32</v>
      </c>
      <c r="E5637" t="s">
        <v>27</v>
      </c>
      <c r="F5637" t="s">
        <v>258</v>
      </c>
      <c r="G5637" s="30">
        <v>10.5</v>
      </c>
      <c r="H5637" t="s">
        <v>309</v>
      </c>
      <c r="J5637" t="s">
        <v>15</v>
      </c>
      <c r="K5637" t="s">
        <v>307</v>
      </c>
      <c r="L5637" s="26">
        <v>335400</v>
      </c>
      <c r="M5637">
        <v>6</v>
      </c>
    </row>
    <row r="5638" spans="1:13" x14ac:dyDescent="0.25">
      <c r="A5638" t="s">
        <v>74</v>
      </c>
      <c r="B5638" s="25">
        <v>45275</v>
      </c>
      <c r="C5638" t="s">
        <v>257</v>
      </c>
      <c r="D5638" t="s">
        <v>32</v>
      </c>
      <c r="E5638" t="s">
        <v>27</v>
      </c>
      <c r="G5638" s="30">
        <v>10.5</v>
      </c>
      <c r="H5638" t="s">
        <v>309</v>
      </c>
      <c r="J5638" t="s">
        <v>15</v>
      </c>
      <c r="K5638" t="s">
        <v>307</v>
      </c>
      <c r="L5638" s="26">
        <v>384100</v>
      </c>
      <c r="M5638">
        <v>11</v>
      </c>
    </row>
    <row r="5639" spans="1:13" x14ac:dyDescent="0.25">
      <c r="A5639" t="s">
        <v>211</v>
      </c>
      <c r="B5639" s="25">
        <v>45582</v>
      </c>
      <c r="C5639" t="s">
        <v>257</v>
      </c>
      <c r="D5639" t="s">
        <v>32</v>
      </c>
      <c r="E5639" t="s">
        <v>27</v>
      </c>
      <c r="G5639" s="30">
        <v>10.5</v>
      </c>
      <c r="H5639" t="s">
        <v>309</v>
      </c>
      <c r="J5639" t="s">
        <v>15</v>
      </c>
      <c r="K5639" t="s">
        <v>307</v>
      </c>
      <c r="L5639" s="26">
        <v>46200</v>
      </c>
      <c r="M5639">
        <v>6</v>
      </c>
    </row>
    <row r="5640" spans="1:13" x14ac:dyDescent="0.25">
      <c r="A5640" t="s">
        <v>83</v>
      </c>
      <c r="B5640" s="25">
        <v>45252</v>
      </c>
      <c r="C5640" t="s">
        <v>257</v>
      </c>
      <c r="D5640" t="s">
        <v>32</v>
      </c>
      <c r="E5640" t="s">
        <v>27</v>
      </c>
      <c r="G5640" s="30">
        <v>10.5</v>
      </c>
      <c r="H5640" t="s">
        <v>309</v>
      </c>
      <c r="J5640" t="s">
        <v>15</v>
      </c>
      <c r="K5640" t="s">
        <v>307</v>
      </c>
      <c r="L5640" s="26">
        <v>376750</v>
      </c>
      <c r="M5640">
        <v>16</v>
      </c>
    </row>
    <row r="5641" spans="1:13" x14ac:dyDescent="0.25">
      <c r="A5641" t="s">
        <v>66</v>
      </c>
      <c r="B5641" s="25">
        <v>45335</v>
      </c>
      <c r="C5641" t="s">
        <v>257</v>
      </c>
      <c r="D5641" t="s">
        <v>32</v>
      </c>
      <c r="E5641" t="s">
        <v>27</v>
      </c>
      <c r="G5641" s="30">
        <v>10.5</v>
      </c>
      <c r="H5641" t="s">
        <v>309</v>
      </c>
      <c r="J5641" t="s">
        <v>15</v>
      </c>
      <c r="K5641" t="s">
        <v>307</v>
      </c>
      <c r="L5641" s="26">
        <v>166500</v>
      </c>
      <c r="M5641">
        <v>19</v>
      </c>
    </row>
    <row r="5642" spans="1:13" x14ac:dyDescent="0.25">
      <c r="A5642" t="s">
        <v>83</v>
      </c>
      <c r="B5642" s="25">
        <v>45468</v>
      </c>
      <c r="C5642" t="s">
        <v>257</v>
      </c>
      <c r="D5642" t="s">
        <v>32</v>
      </c>
      <c r="E5642" t="s">
        <v>27</v>
      </c>
      <c r="F5642" t="s">
        <v>258</v>
      </c>
      <c r="G5642" s="30">
        <v>10.5</v>
      </c>
      <c r="H5642" t="s">
        <v>309</v>
      </c>
      <c r="J5642" t="s">
        <v>15</v>
      </c>
      <c r="K5642" t="s">
        <v>307</v>
      </c>
      <c r="L5642" s="26">
        <v>3099060</v>
      </c>
      <c r="M5642">
        <v>7</v>
      </c>
    </row>
    <row r="5643" spans="1:13" x14ac:dyDescent="0.25">
      <c r="A5643" t="s">
        <v>69</v>
      </c>
      <c r="B5643" s="25">
        <v>45328</v>
      </c>
      <c r="C5643" t="s">
        <v>257</v>
      </c>
      <c r="D5643" t="s">
        <v>32</v>
      </c>
      <c r="E5643" t="s">
        <v>27</v>
      </c>
      <c r="G5643" s="30">
        <v>10.5</v>
      </c>
      <c r="H5643" t="s">
        <v>309</v>
      </c>
      <c r="J5643" t="s">
        <v>15</v>
      </c>
      <c r="K5643" t="s">
        <v>307</v>
      </c>
      <c r="L5643" s="26">
        <v>70225</v>
      </c>
      <c r="M5643">
        <v>9</v>
      </c>
    </row>
    <row r="5644" spans="1:13" x14ac:dyDescent="0.25">
      <c r="A5644" t="s">
        <v>86</v>
      </c>
      <c r="B5644" s="25">
        <v>45251</v>
      </c>
      <c r="C5644" t="s">
        <v>257</v>
      </c>
      <c r="D5644" t="s">
        <v>32</v>
      </c>
      <c r="E5644" t="s">
        <v>27</v>
      </c>
      <c r="F5644" t="s">
        <v>258</v>
      </c>
      <c r="G5644" s="30">
        <v>10.5</v>
      </c>
      <c r="H5644" t="s">
        <v>309</v>
      </c>
      <c r="J5644" t="s">
        <v>15</v>
      </c>
      <c r="K5644" t="s">
        <v>307</v>
      </c>
      <c r="L5644" s="26">
        <v>700000</v>
      </c>
      <c r="M5644">
        <v>2</v>
      </c>
    </row>
    <row r="5645" spans="1:13" x14ac:dyDescent="0.25">
      <c r="A5645" t="s">
        <v>164</v>
      </c>
      <c r="B5645" s="25">
        <v>45478</v>
      </c>
      <c r="C5645" t="s">
        <v>257</v>
      </c>
      <c r="D5645" t="s">
        <v>32</v>
      </c>
      <c r="E5645" t="s">
        <v>27</v>
      </c>
      <c r="F5645" t="s">
        <v>258</v>
      </c>
      <c r="G5645" s="30">
        <v>10.5</v>
      </c>
      <c r="H5645" t="s">
        <v>309</v>
      </c>
      <c r="J5645" t="s">
        <v>15</v>
      </c>
      <c r="K5645" t="s">
        <v>307</v>
      </c>
      <c r="L5645" s="26">
        <v>1055600</v>
      </c>
      <c r="M5645">
        <v>8</v>
      </c>
    </row>
    <row r="5646" spans="1:13" x14ac:dyDescent="0.25">
      <c r="A5646" t="s">
        <v>211</v>
      </c>
      <c r="B5646" s="25">
        <v>45582</v>
      </c>
      <c r="C5646" t="s">
        <v>257</v>
      </c>
      <c r="D5646" t="s">
        <v>32</v>
      </c>
      <c r="E5646" t="s">
        <v>27</v>
      </c>
      <c r="F5646" t="s">
        <v>258</v>
      </c>
      <c r="G5646" s="30">
        <v>10.5</v>
      </c>
      <c r="H5646" t="s">
        <v>309</v>
      </c>
      <c r="J5646" t="s">
        <v>15</v>
      </c>
      <c r="K5646" t="s">
        <v>307</v>
      </c>
      <c r="L5646" s="26">
        <v>1449000</v>
      </c>
      <c r="M5646">
        <v>20</v>
      </c>
    </row>
    <row r="5647" spans="1:13" x14ac:dyDescent="0.25">
      <c r="A5647" t="s">
        <v>92</v>
      </c>
      <c r="B5647" s="25">
        <v>45198</v>
      </c>
      <c r="C5647" t="s">
        <v>257</v>
      </c>
      <c r="D5647" t="s">
        <v>32</v>
      </c>
      <c r="E5647" t="s">
        <v>27</v>
      </c>
      <c r="G5647" s="30">
        <v>10.5</v>
      </c>
      <c r="H5647" t="s">
        <v>309</v>
      </c>
      <c r="J5647" t="s">
        <v>15</v>
      </c>
      <c r="K5647" t="s">
        <v>307</v>
      </c>
      <c r="L5647" s="26">
        <v>459014.40000000002</v>
      </c>
      <c r="M5647">
        <v>6</v>
      </c>
    </row>
    <row r="5648" spans="1:13" x14ac:dyDescent="0.25">
      <c r="A5648" t="s">
        <v>63</v>
      </c>
      <c r="B5648" s="25">
        <v>45344</v>
      </c>
      <c r="C5648" t="s">
        <v>257</v>
      </c>
      <c r="D5648" t="s">
        <v>32</v>
      </c>
      <c r="E5648" t="s">
        <v>27</v>
      </c>
      <c r="G5648" s="30">
        <v>10.5</v>
      </c>
      <c r="H5648" t="s">
        <v>309</v>
      </c>
      <c r="J5648" t="s">
        <v>15</v>
      </c>
      <c r="K5648" t="s">
        <v>307</v>
      </c>
      <c r="L5648" s="26">
        <v>103550</v>
      </c>
      <c r="M5648">
        <v>2</v>
      </c>
    </row>
    <row r="5649" spans="1:13" x14ac:dyDescent="0.25">
      <c r="A5649" t="s">
        <v>89</v>
      </c>
      <c r="B5649" s="25">
        <v>45232</v>
      </c>
      <c r="C5649" t="s">
        <v>257</v>
      </c>
      <c r="D5649" t="s">
        <v>32</v>
      </c>
      <c r="E5649" t="s">
        <v>27</v>
      </c>
      <c r="G5649" s="30">
        <v>10.5</v>
      </c>
      <c r="H5649" t="s">
        <v>309</v>
      </c>
      <c r="J5649" t="s">
        <v>15</v>
      </c>
      <c r="K5649" t="s">
        <v>307</v>
      </c>
      <c r="L5649" s="26">
        <v>47250</v>
      </c>
      <c r="M5649">
        <v>7</v>
      </c>
    </row>
    <row r="5650" spans="1:13" x14ac:dyDescent="0.25">
      <c r="A5650" t="s">
        <v>54</v>
      </c>
      <c r="B5650" s="25">
        <v>45401</v>
      </c>
      <c r="C5650" t="s">
        <v>257</v>
      </c>
      <c r="D5650" t="s">
        <v>32</v>
      </c>
      <c r="E5650" t="s">
        <v>27</v>
      </c>
      <c r="F5650" t="s">
        <v>258</v>
      </c>
      <c r="G5650" s="30">
        <v>10.5</v>
      </c>
      <c r="H5650" t="s">
        <v>309</v>
      </c>
      <c r="J5650" t="s">
        <v>15</v>
      </c>
      <c r="K5650" t="s">
        <v>307</v>
      </c>
      <c r="L5650" s="26">
        <v>2329890</v>
      </c>
      <c r="M5650">
        <v>15</v>
      </c>
    </row>
    <row r="5651" spans="1:13" x14ac:dyDescent="0.25">
      <c r="A5651" t="s">
        <v>66</v>
      </c>
      <c r="B5651" s="25">
        <v>45335</v>
      </c>
      <c r="C5651" t="s">
        <v>257</v>
      </c>
      <c r="D5651" t="s">
        <v>32</v>
      </c>
      <c r="E5651" t="s">
        <v>27</v>
      </c>
      <c r="F5651" t="s">
        <v>258</v>
      </c>
      <c r="G5651" s="30">
        <v>10.5</v>
      </c>
      <c r="H5651" t="s">
        <v>309</v>
      </c>
      <c r="J5651" t="s">
        <v>15</v>
      </c>
      <c r="K5651" t="s">
        <v>307</v>
      </c>
      <c r="L5651" s="26">
        <v>904500</v>
      </c>
      <c r="M5651">
        <v>34</v>
      </c>
    </row>
    <row r="5652" spans="1:13" x14ac:dyDescent="0.25">
      <c r="A5652" t="s">
        <v>50</v>
      </c>
      <c r="B5652" s="25">
        <v>45408</v>
      </c>
      <c r="C5652" t="s">
        <v>257</v>
      </c>
      <c r="D5652" t="s">
        <v>32</v>
      </c>
      <c r="E5652" t="s">
        <v>27</v>
      </c>
      <c r="G5652" s="30">
        <v>10.5</v>
      </c>
      <c r="H5652" t="s">
        <v>309</v>
      </c>
      <c r="J5652" t="s">
        <v>15</v>
      </c>
      <c r="K5652" t="s">
        <v>307</v>
      </c>
      <c r="L5652" s="26">
        <v>317500</v>
      </c>
      <c r="M5652">
        <v>23</v>
      </c>
    </row>
    <row r="5653" spans="1:13" x14ac:dyDescent="0.25">
      <c r="A5653" t="s">
        <v>80</v>
      </c>
      <c r="B5653" s="25">
        <v>45260</v>
      </c>
      <c r="C5653" t="s">
        <v>257</v>
      </c>
      <c r="D5653" t="s">
        <v>32</v>
      </c>
      <c r="E5653" t="s">
        <v>27</v>
      </c>
      <c r="F5653" t="s">
        <v>258</v>
      </c>
      <c r="G5653" s="30">
        <v>10.5</v>
      </c>
      <c r="H5653" t="s">
        <v>309</v>
      </c>
      <c r="J5653" t="s">
        <v>15</v>
      </c>
      <c r="K5653" t="s">
        <v>307</v>
      </c>
      <c r="L5653" s="26">
        <v>13582800</v>
      </c>
      <c r="M5653">
        <v>2</v>
      </c>
    </row>
    <row r="5654" spans="1:13" x14ac:dyDescent="0.25">
      <c r="A5654" t="s">
        <v>77</v>
      </c>
      <c r="B5654" s="25">
        <v>45267</v>
      </c>
      <c r="C5654" t="s">
        <v>257</v>
      </c>
      <c r="D5654" t="s">
        <v>32</v>
      </c>
      <c r="E5654" t="s">
        <v>27</v>
      </c>
      <c r="F5654" t="s">
        <v>258</v>
      </c>
      <c r="G5654" s="30">
        <v>10.5</v>
      </c>
      <c r="H5654" t="s">
        <v>309</v>
      </c>
      <c r="J5654" t="s">
        <v>15</v>
      </c>
      <c r="K5654" t="s">
        <v>307</v>
      </c>
      <c r="L5654" s="26">
        <v>275800</v>
      </c>
      <c r="M5654">
        <v>2</v>
      </c>
    </row>
    <row r="5655" spans="1:13" x14ac:dyDescent="0.25">
      <c r="A5655" t="s">
        <v>54</v>
      </c>
      <c r="B5655" s="25">
        <v>45212</v>
      </c>
      <c r="C5655" t="s">
        <v>257</v>
      </c>
      <c r="D5655" t="s">
        <v>32</v>
      </c>
      <c r="E5655" t="s">
        <v>27</v>
      </c>
      <c r="F5655" t="s">
        <v>258</v>
      </c>
      <c r="G5655" s="30">
        <v>10.5</v>
      </c>
      <c r="H5655" t="s">
        <v>309</v>
      </c>
      <c r="J5655" t="s">
        <v>15</v>
      </c>
      <c r="K5655" t="s">
        <v>307</v>
      </c>
      <c r="L5655" s="26">
        <v>1123542</v>
      </c>
      <c r="M5655">
        <v>29</v>
      </c>
    </row>
    <row r="5656" spans="1:13" x14ac:dyDescent="0.25">
      <c r="A5656" t="s">
        <v>101</v>
      </c>
      <c r="B5656" s="25">
        <v>45079</v>
      </c>
      <c r="C5656" t="s">
        <v>257</v>
      </c>
      <c r="D5656" t="s">
        <v>32</v>
      </c>
      <c r="E5656" t="s">
        <v>27</v>
      </c>
      <c r="F5656" t="s">
        <v>258</v>
      </c>
      <c r="G5656" s="30">
        <v>10.5</v>
      </c>
      <c r="H5656" t="s">
        <v>309</v>
      </c>
      <c r="J5656" t="s">
        <v>15</v>
      </c>
      <c r="K5656" t="s">
        <v>307</v>
      </c>
      <c r="L5656" s="26">
        <v>39730.5</v>
      </c>
      <c r="M5656">
        <v>1</v>
      </c>
    </row>
    <row r="5657" spans="1:13" x14ac:dyDescent="0.25">
      <c r="A5657" t="s">
        <v>30</v>
      </c>
      <c r="B5657" s="25">
        <v>45447</v>
      </c>
      <c r="C5657" t="s">
        <v>257</v>
      </c>
      <c r="D5657" t="s">
        <v>32</v>
      </c>
      <c r="E5657" t="s">
        <v>27</v>
      </c>
      <c r="G5657" s="30">
        <v>10.5</v>
      </c>
      <c r="H5657" t="s">
        <v>309</v>
      </c>
      <c r="J5657" t="s">
        <v>15</v>
      </c>
      <c r="K5657" t="s">
        <v>307</v>
      </c>
      <c r="L5657" s="26">
        <v>15600</v>
      </c>
      <c r="M5657">
        <v>6</v>
      </c>
    </row>
    <row r="5658" spans="1:13" x14ac:dyDescent="0.25">
      <c r="A5658" t="s">
        <v>74</v>
      </c>
      <c r="B5658" s="25">
        <v>45275</v>
      </c>
      <c r="C5658" t="s">
        <v>257</v>
      </c>
      <c r="D5658" t="s">
        <v>32</v>
      </c>
      <c r="E5658" t="s">
        <v>27</v>
      </c>
      <c r="F5658" t="s">
        <v>258</v>
      </c>
      <c r="G5658" s="30">
        <v>10.5</v>
      </c>
      <c r="H5658" t="s">
        <v>309</v>
      </c>
      <c r="J5658" t="s">
        <v>15</v>
      </c>
      <c r="K5658" t="s">
        <v>307</v>
      </c>
      <c r="L5658" s="26">
        <v>2952050</v>
      </c>
      <c r="M5658">
        <v>22</v>
      </c>
    </row>
    <row r="5659" spans="1:13" x14ac:dyDescent="0.25">
      <c r="A5659" t="s">
        <v>63</v>
      </c>
      <c r="B5659" s="25">
        <v>45344</v>
      </c>
      <c r="C5659" t="s">
        <v>257</v>
      </c>
      <c r="D5659" t="s">
        <v>32</v>
      </c>
      <c r="E5659" t="s">
        <v>27</v>
      </c>
      <c r="F5659" t="s">
        <v>258</v>
      </c>
      <c r="G5659" s="30">
        <v>10.5</v>
      </c>
      <c r="H5659" t="s">
        <v>309</v>
      </c>
      <c r="J5659" t="s">
        <v>15</v>
      </c>
      <c r="K5659" t="s">
        <v>307</v>
      </c>
      <c r="L5659" s="26">
        <v>194750</v>
      </c>
      <c r="M5659">
        <v>2</v>
      </c>
    </row>
    <row r="5660" spans="1:13" x14ac:dyDescent="0.25">
      <c r="A5660" t="s">
        <v>205</v>
      </c>
      <c r="B5660" s="25">
        <v>45566</v>
      </c>
      <c r="C5660" t="s">
        <v>257</v>
      </c>
      <c r="D5660" t="s">
        <v>32</v>
      </c>
      <c r="E5660" t="s">
        <v>27</v>
      </c>
      <c r="F5660" t="s">
        <v>258</v>
      </c>
      <c r="G5660" s="30">
        <v>10.5</v>
      </c>
      <c r="H5660" t="s">
        <v>309</v>
      </c>
      <c r="J5660" t="s">
        <v>15</v>
      </c>
      <c r="K5660" t="s">
        <v>307</v>
      </c>
      <c r="L5660" s="26">
        <v>1110740</v>
      </c>
      <c r="M5660">
        <v>17</v>
      </c>
    </row>
    <row r="5661" spans="1:13" x14ac:dyDescent="0.25">
      <c r="A5661" t="s">
        <v>172</v>
      </c>
      <c r="B5661" s="25">
        <v>45485</v>
      </c>
      <c r="C5661" t="s">
        <v>257</v>
      </c>
      <c r="D5661" t="s">
        <v>32</v>
      </c>
      <c r="E5661" t="s">
        <v>27</v>
      </c>
      <c r="F5661" t="s">
        <v>258</v>
      </c>
      <c r="G5661" s="30">
        <v>10.5</v>
      </c>
      <c r="H5661" t="s">
        <v>309</v>
      </c>
      <c r="J5661" t="s">
        <v>15</v>
      </c>
      <c r="K5661" t="s">
        <v>307</v>
      </c>
      <c r="L5661" s="26">
        <v>156800</v>
      </c>
      <c r="M5661">
        <v>6</v>
      </c>
    </row>
    <row r="5662" spans="1:13" x14ac:dyDescent="0.25">
      <c r="A5662" t="s">
        <v>86</v>
      </c>
      <c r="B5662" s="25">
        <v>45251</v>
      </c>
      <c r="C5662" t="s">
        <v>257</v>
      </c>
      <c r="D5662" t="s">
        <v>32</v>
      </c>
      <c r="E5662" t="s">
        <v>27</v>
      </c>
      <c r="G5662" s="30">
        <v>10.5</v>
      </c>
      <c r="H5662" t="s">
        <v>309</v>
      </c>
      <c r="J5662" t="s">
        <v>15</v>
      </c>
      <c r="K5662" t="s">
        <v>307</v>
      </c>
      <c r="L5662" s="26">
        <v>280000</v>
      </c>
      <c r="M5662">
        <v>2</v>
      </c>
    </row>
    <row r="5663" spans="1:13" x14ac:dyDescent="0.25">
      <c r="A5663" t="s">
        <v>57</v>
      </c>
      <c r="B5663" s="25">
        <v>45394</v>
      </c>
      <c r="C5663" t="s">
        <v>257</v>
      </c>
      <c r="D5663" t="s">
        <v>32</v>
      </c>
      <c r="E5663" t="s">
        <v>27</v>
      </c>
      <c r="F5663" t="s">
        <v>258</v>
      </c>
      <c r="G5663" s="30">
        <v>10.5</v>
      </c>
      <c r="H5663" t="s">
        <v>309</v>
      </c>
      <c r="J5663" t="s">
        <v>15</v>
      </c>
      <c r="K5663" t="s">
        <v>307</v>
      </c>
      <c r="L5663" s="26">
        <v>632150</v>
      </c>
      <c r="M5663">
        <v>8</v>
      </c>
    </row>
    <row r="5664" spans="1:13" x14ac:dyDescent="0.25">
      <c r="A5664" t="s">
        <v>77</v>
      </c>
      <c r="B5664" s="25">
        <v>45267</v>
      </c>
      <c r="C5664" t="s">
        <v>257</v>
      </c>
      <c r="D5664" t="s">
        <v>32</v>
      </c>
      <c r="E5664" t="s">
        <v>27</v>
      </c>
      <c r="G5664" s="30">
        <v>10.5</v>
      </c>
      <c r="H5664" t="s">
        <v>309</v>
      </c>
      <c r="J5664" t="s">
        <v>15</v>
      </c>
      <c r="K5664" t="s">
        <v>307</v>
      </c>
      <c r="L5664" s="26">
        <v>14000</v>
      </c>
      <c r="M5664">
        <v>1</v>
      </c>
    </row>
    <row r="5665" spans="1:13" x14ac:dyDescent="0.25">
      <c r="A5665" t="s">
        <v>80</v>
      </c>
      <c r="B5665" s="25">
        <v>45260</v>
      </c>
      <c r="C5665" t="s">
        <v>257</v>
      </c>
      <c r="D5665" t="s">
        <v>32</v>
      </c>
      <c r="E5665" t="s">
        <v>27</v>
      </c>
      <c r="G5665" s="30">
        <v>10.5</v>
      </c>
      <c r="H5665" t="s">
        <v>309</v>
      </c>
      <c r="J5665" t="s">
        <v>15</v>
      </c>
      <c r="K5665" t="s">
        <v>307</v>
      </c>
      <c r="L5665" s="26">
        <v>18900</v>
      </c>
      <c r="M5665">
        <v>1</v>
      </c>
    </row>
    <row r="5666" spans="1:13" x14ac:dyDescent="0.25">
      <c r="A5666" t="s">
        <v>50</v>
      </c>
      <c r="B5666" s="25">
        <v>45408</v>
      </c>
      <c r="C5666" t="s">
        <v>257</v>
      </c>
      <c r="D5666" t="s">
        <v>32</v>
      </c>
      <c r="E5666" t="s">
        <v>27</v>
      </c>
      <c r="F5666" t="s">
        <v>258</v>
      </c>
      <c r="G5666" s="30">
        <v>10.5</v>
      </c>
      <c r="H5666" t="s">
        <v>309</v>
      </c>
      <c r="J5666" t="s">
        <v>15</v>
      </c>
      <c r="K5666" t="s">
        <v>307</v>
      </c>
      <c r="L5666" s="26">
        <v>6032500</v>
      </c>
      <c r="M5666">
        <v>36</v>
      </c>
    </row>
    <row r="5667" spans="1:13" x14ac:dyDescent="0.25">
      <c r="A5667" t="s">
        <v>89</v>
      </c>
      <c r="B5667" s="25">
        <v>45232</v>
      </c>
      <c r="C5667" t="s">
        <v>257</v>
      </c>
      <c r="D5667" t="s">
        <v>32</v>
      </c>
      <c r="E5667" t="s">
        <v>27</v>
      </c>
      <c r="F5667" t="s">
        <v>258</v>
      </c>
      <c r="G5667" s="30">
        <v>10.5</v>
      </c>
      <c r="H5667" t="s">
        <v>309</v>
      </c>
      <c r="J5667" t="s">
        <v>15</v>
      </c>
      <c r="K5667" t="s">
        <v>307</v>
      </c>
      <c r="L5667" s="26">
        <v>970650</v>
      </c>
      <c r="M5667">
        <v>8</v>
      </c>
    </row>
    <row r="5668" spans="1:13" x14ac:dyDescent="0.25">
      <c r="A5668" t="s">
        <v>60</v>
      </c>
      <c r="B5668" s="25">
        <v>45380</v>
      </c>
      <c r="C5668" t="s">
        <v>257</v>
      </c>
      <c r="D5668" t="s">
        <v>32</v>
      </c>
      <c r="E5668" t="s">
        <v>27</v>
      </c>
      <c r="G5668" s="30">
        <v>10.5</v>
      </c>
      <c r="H5668" t="s">
        <v>309</v>
      </c>
      <c r="J5668" t="s">
        <v>15</v>
      </c>
      <c r="K5668" t="s">
        <v>307</v>
      </c>
      <c r="L5668" s="26">
        <v>231000</v>
      </c>
      <c r="M5668">
        <v>17</v>
      </c>
    </row>
    <row r="5669" spans="1:13" x14ac:dyDescent="0.25">
      <c r="A5669" t="s">
        <v>92</v>
      </c>
      <c r="B5669" s="25">
        <v>45198</v>
      </c>
      <c r="C5669" t="s">
        <v>257</v>
      </c>
      <c r="D5669" t="s">
        <v>32</v>
      </c>
      <c r="E5669" t="s">
        <v>27</v>
      </c>
      <c r="F5669" t="s">
        <v>258</v>
      </c>
      <c r="G5669" s="30">
        <v>10.5</v>
      </c>
      <c r="H5669" t="s">
        <v>309</v>
      </c>
      <c r="J5669" t="s">
        <v>15</v>
      </c>
      <c r="K5669" t="s">
        <v>307</v>
      </c>
      <c r="L5669" s="26">
        <v>1855918.8</v>
      </c>
      <c r="M5669">
        <v>7</v>
      </c>
    </row>
    <row r="5670" spans="1:13" x14ac:dyDescent="0.25">
      <c r="A5670" t="s">
        <v>172</v>
      </c>
      <c r="B5670" s="25">
        <v>45485</v>
      </c>
      <c r="C5670" t="s">
        <v>257</v>
      </c>
      <c r="D5670" t="s">
        <v>32</v>
      </c>
      <c r="E5670" t="s">
        <v>27</v>
      </c>
      <c r="G5670" s="30">
        <v>10.5</v>
      </c>
      <c r="H5670" t="s">
        <v>309</v>
      </c>
      <c r="J5670" t="s">
        <v>15</v>
      </c>
      <c r="K5670" t="s">
        <v>307</v>
      </c>
      <c r="L5670" s="26">
        <v>17200</v>
      </c>
      <c r="M5670">
        <v>2</v>
      </c>
    </row>
    <row r="5671" spans="1:13" x14ac:dyDescent="0.25">
      <c r="A5671" t="s">
        <v>60</v>
      </c>
      <c r="B5671" s="25">
        <v>45380</v>
      </c>
      <c r="C5671" t="s">
        <v>257</v>
      </c>
      <c r="D5671" t="s">
        <v>32</v>
      </c>
      <c r="E5671" t="s">
        <v>27</v>
      </c>
      <c r="F5671" t="s">
        <v>258</v>
      </c>
      <c r="G5671" s="30">
        <v>10.5</v>
      </c>
      <c r="H5671" t="s">
        <v>309</v>
      </c>
      <c r="J5671" t="s">
        <v>15</v>
      </c>
      <c r="K5671" t="s">
        <v>307</v>
      </c>
      <c r="L5671" s="26">
        <v>5097750</v>
      </c>
      <c r="M5671">
        <v>25</v>
      </c>
    </row>
    <row r="5672" spans="1:13" x14ac:dyDescent="0.25">
      <c r="A5672" t="s">
        <v>83</v>
      </c>
      <c r="B5672" s="25">
        <v>45252</v>
      </c>
      <c r="C5672" t="s">
        <v>257</v>
      </c>
      <c r="D5672" t="s">
        <v>32</v>
      </c>
      <c r="E5672" t="s">
        <v>27</v>
      </c>
      <c r="F5672" t="s">
        <v>258</v>
      </c>
      <c r="G5672" s="30">
        <v>10.5</v>
      </c>
      <c r="H5672" t="s">
        <v>309</v>
      </c>
      <c r="J5672" t="s">
        <v>15</v>
      </c>
      <c r="K5672" t="s">
        <v>307</v>
      </c>
      <c r="L5672" s="26">
        <v>3660800</v>
      </c>
      <c r="M5672">
        <v>12</v>
      </c>
    </row>
    <row r="5673" spans="1:13" x14ac:dyDescent="0.25">
      <c r="A5673" t="s">
        <v>54</v>
      </c>
      <c r="B5673" s="25">
        <v>45401</v>
      </c>
      <c r="C5673" t="s">
        <v>257</v>
      </c>
      <c r="D5673" t="s">
        <v>32</v>
      </c>
      <c r="E5673" t="s">
        <v>27</v>
      </c>
      <c r="G5673" s="30">
        <v>10.5</v>
      </c>
      <c r="H5673" t="s">
        <v>309</v>
      </c>
      <c r="J5673" t="s">
        <v>15</v>
      </c>
      <c r="K5673" t="s">
        <v>307</v>
      </c>
      <c r="L5673" s="26">
        <v>213675</v>
      </c>
      <c r="M5673">
        <v>7</v>
      </c>
    </row>
    <row r="5674" spans="1:13" x14ac:dyDescent="0.25">
      <c r="A5674" t="s">
        <v>205</v>
      </c>
      <c r="B5674" s="25">
        <v>45566</v>
      </c>
      <c r="C5674" t="s">
        <v>257</v>
      </c>
      <c r="D5674" t="s">
        <v>32</v>
      </c>
      <c r="E5674" t="s">
        <v>27</v>
      </c>
      <c r="G5674" s="30">
        <v>10.5</v>
      </c>
      <c r="H5674" t="s">
        <v>309</v>
      </c>
      <c r="J5674" t="s">
        <v>15</v>
      </c>
      <c r="K5674" t="s">
        <v>307</v>
      </c>
      <c r="L5674" s="26">
        <v>2090</v>
      </c>
      <c r="M5674">
        <v>4</v>
      </c>
    </row>
    <row r="5675" spans="1:13" x14ac:dyDescent="0.25">
      <c r="A5675" t="s">
        <v>164</v>
      </c>
      <c r="B5675" s="25">
        <v>45478</v>
      </c>
      <c r="C5675" t="s">
        <v>257</v>
      </c>
      <c r="D5675" t="s">
        <v>32</v>
      </c>
      <c r="E5675" t="s">
        <v>27</v>
      </c>
      <c r="F5675" t="s">
        <v>258</v>
      </c>
      <c r="G5675" s="30">
        <v>10.6</v>
      </c>
      <c r="H5675" t="s">
        <v>309</v>
      </c>
      <c r="I5675">
        <v>10.6</v>
      </c>
      <c r="J5675" t="s">
        <v>228</v>
      </c>
      <c r="K5675" t="s">
        <v>314</v>
      </c>
      <c r="L5675" s="26">
        <v>1431000</v>
      </c>
      <c r="M5675">
        <v>1</v>
      </c>
    </row>
    <row r="5676" spans="1:13" x14ac:dyDescent="0.25">
      <c r="A5676" t="s">
        <v>50</v>
      </c>
      <c r="B5676" s="25">
        <v>45408</v>
      </c>
      <c r="C5676" t="s">
        <v>257</v>
      </c>
      <c r="D5676" t="s">
        <v>32</v>
      </c>
      <c r="E5676" t="s">
        <v>27</v>
      </c>
      <c r="G5676" s="30">
        <v>10.6</v>
      </c>
      <c r="H5676" t="s">
        <v>309</v>
      </c>
      <c r="J5676" t="s">
        <v>15</v>
      </c>
      <c r="K5676" t="s">
        <v>307</v>
      </c>
      <c r="L5676" s="26">
        <v>462500</v>
      </c>
      <c r="M5676">
        <v>22</v>
      </c>
    </row>
    <row r="5677" spans="1:13" x14ac:dyDescent="0.25">
      <c r="A5677" t="s">
        <v>72</v>
      </c>
      <c r="B5677" s="25">
        <v>45288</v>
      </c>
      <c r="C5677" t="s">
        <v>257</v>
      </c>
      <c r="D5677" t="s">
        <v>32</v>
      </c>
      <c r="E5677" t="s">
        <v>27</v>
      </c>
      <c r="F5677" t="s">
        <v>258</v>
      </c>
      <c r="G5677" s="30">
        <v>10.6</v>
      </c>
      <c r="H5677" t="s">
        <v>309</v>
      </c>
      <c r="J5677" t="s">
        <v>15</v>
      </c>
      <c r="K5677" t="s">
        <v>307</v>
      </c>
      <c r="L5677" s="26">
        <v>18750</v>
      </c>
      <c r="M5677">
        <v>2</v>
      </c>
    </row>
    <row r="5678" spans="1:13" x14ac:dyDescent="0.25">
      <c r="A5678" t="s">
        <v>77</v>
      </c>
      <c r="B5678" s="25">
        <v>45267</v>
      </c>
      <c r="C5678" t="s">
        <v>257</v>
      </c>
      <c r="D5678" t="s">
        <v>32</v>
      </c>
      <c r="E5678" t="s">
        <v>27</v>
      </c>
      <c r="G5678" s="30">
        <v>10.6</v>
      </c>
      <c r="H5678" t="s">
        <v>309</v>
      </c>
      <c r="J5678" t="s">
        <v>15</v>
      </c>
      <c r="K5678" t="s">
        <v>307</v>
      </c>
      <c r="L5678" s="26">
        <v>483000</v>
      </c>
      <c r="M5678">
        <v>2</v>
      </c>
    </row>
    <row r="5679" spans="1:13" x14ac:dyDescent="0.25">
      <c r="A5679" t="s">
        <v>54</v>
      </c>
      <c r="B5679" s="25">
        <v>45212</v>
      </c>
      <c r="C5679" t="s">
        <v>257</v>
      </c>
      <c r="D5679" t="s">
        <v>32</v>
      </c>
      <c r="E5679" t="s">
        <v>27</v>
      </c>
      <c r="G5679" s="30">
        <v>10.6</v>
      </c>
      <c r="H5679" t="s">
        <v>309</v>
      </c>
      <c r="J5679" t="s">
        <v>15</v>
      </c>
      <c r="K5679" t="s">
        <v>307</v>
      </c>
      <c r="L5679" s="26">
        <v>55278</v>
      </c>
      <c r="M5679">
        <v>20</v>
      </c>
    </row>
    <row r="5680" spans="1:13" x14ac:dyDescent="0.25">
      <c r="A5680" t="s">
        <v>86</v>
      </c>
      <c r="B5680" s="25">
        <v>45251</v>
      </c>
      <c r="C5680" t="s">
        <v>257</v>
      </c>
      <c r="D5680" t="s">
        <v>32</v>
      </c>
      <c r="E5680" t="s">
        <v>27</v>
      </c>
      <c r="F5680" t="s">
        <v>258</v>
      </c>
      <c r="G5680" s="30">
        <v>10.6</v>
      </c>
      <c r="H5680" t="s">
        <v>309</v>
      </c>
      <c r="J5680" t="s">
        <v>15</v>
      </c>
      <c r="K5680" t="s">
        <v>307</v>
      </c>
      <c r="L5680" s="26">
        <v>401750</v>
      </c>
      <c r="M5680">
        <v>3</v>
      </c>
    </row>
    <row r="5681" spans="1:13" x14ac:dyDescent="0.25">
      <c r="A5681" t="s">
        <v>175</v>
      </c>
      <c r="B5681" s="25">
        <v>45503</v>
      </c>
      <c r="C5681" t="s">
        <v>257</v>
      </c>
      <c r="D5681" t="s">
        <v>32</v>
      </c>
      <c r="E5681" t="s">
        <v>27</v>
      </c>
      <c r="G5681" s="30">
        <v>10.6</v>
      </c>
      <c r="H5681" t="s">
        <v>309</v>
      </c>
      <c r="J5681" t="s">
        <v>15</v>
      </c>
      <c r="K5681" t="s">
        <v>307</v>
      </c>
      <c r="L5681" s="26">
        <v>1940</v>
      </c>
      <c r="M5681">
        <v>1</v>
      </c>
    </row>
    <row r="5682" spans="1:13" x14ac:dyDescent="0.25">
      <c r="A5682" t="s">
        <v>104</v>
      </c>
      <c r="B5682" s="25">
        <v>45041</v>
      </c>
      <c r="C5682" t="s">
        <v>257</v>
      </c>
      <c r="D5682" t="s">
        <v>32</v>
      </c>
      <c r="E5682" t="s">
        <v>27</v>
      </c>
      <c r="F5682" t="s">
        <v>258</v>
      </c>
      <c r="G5682" s="30">
        <v>10.6</v>
      </c>
      <c r="H5682" t="s">
        <v>309</v>
      </c>
      <c r="J5682" t="s">
        <v>15</v>
      </c>
      <c r="K5682" t="s">
        <v>307</v>
      </c>
      <c r="L5682" s="26">
        <v>7549293.5999999996</v>
      </c>
      <c r="M5682">
        <v>1</v>
      </c>
    </row>
    <row r="5683" spans="1:13" x14ac:dyDescent="0.25">
      <c r="A5683" t="s">
        <v>172</v>
      </c>
      <c r="B5683" s="25">
        <v>45485</v>
      </c>
      <c r="C5683" t="s">
        <v>257</v>
      </c>
      <c r="D5683" t="s">
        <v>32</v>
      </c>
      <c r="E5683" t="s">
        <v>27</v>
      </c>
      <c r="G5683" s="30">
        <v>10.6</v>
      </c>
      <c r="H5683" t="s">
        <v>309</v>
      </c>
      <c r="J5683" t="s">
        <v>15</v>
      </c>
      <c r="K5683" t="s">
        <v>307</v>
      </c>
      <c r="L5683" s="26">
        <v>1200</v>
      </c>
      <c r="M5683">
        <v>1</v>
      </c>
    </row>
    <row r="5684" spans="1:13" x14ac:dyDescent="0.25">
      <c r="A5684" t="s">
        <v>69</v>
      </c>
      <c r="B5684" s="25">
        <v>45328</v>
      </c>
      <c r="C5684" t="s">
        <v>257</v>
      </c>
      <c r="D5684" t="s">
        <v>32</v>
      </c>
      <c r="E5684" t="s">
        <v>27</v>
      </c>
      <c r="G5684" s="30">
        <v>10.6</v>
      </c>
      <c r="H5684" t="s">
        <v>309</v>
      </c>
      <c r="J5684" t="s">
        <v>15</v>
      </c>
      <c r="K5684" t="s">
        <v>307</v>
      </c>
      <c r="L5684" s="26">
        <v>115275</v>
      </c>
      <c r="M5684">
        <v>9</v>
      </c>
    </row>
    <row r="5685" spans="1:13" x14ac:dyDescent="0.25">
      <c r="A5685" t="s">
        <v>66</v>
      </c>
      <c r="B5685" s="25">
        <v>45335</v>
      </c>
      <c r="C5685" t="s">
        <v>257</v>
      </c>
      <c r="D5685" t="s">
        <v>32</v>
      </c>
      <c r="E5685" t="s">
        <v>27</v>
      </c>
      <c r="F5685" t="s">
        <v>258</v>
      </c>
      <c r="G5685" s="30">
        <v>10.6</v>
      </c>
      <c r="H5685" t="s">
        <v>309</v>
      </c>
      <c r="J5685" t="s">
        <v>15</v>
      </c>
      <c r="K5685" t="s">
        <v>307</v>
      </c>
      <c r="L5685" s="26">
        <v>432000</v>
      </c>
      <c r="M5685">
        <v>23</v>
      </c>
    </row>
    <row r="5686" spans="1:13" x14ac:dyDescent="0.25">
      <c r="A5686" t="s">
        <v>164</v>
      </c>
      <c r="B5686" s="25">
        <v>45478</v>
      </c>
      <c r="C5686" t="s">
        <v>257</v>
      </c>
      <c r="D5686" t="s">
        <v>32</v>
      </c>
      <c r="E5686" t="s">
        <v>27</v>
      </c>
      <c r="F5686" t="s">
        <v>258</v>
      </c>
      <c r="G5686" s="30">
        <v>10.6</v>
      </c>
      <c r="H5686" t="s">
        <v>309</v>
      </c>
      <c r="J5686" t="s">
        <v>15</v>
      </c>
      <c r="K5686" t="s">
        <v>307</v>
      </c>
      <c r="L5686" s="26">
        <v>1579800</v>
      </c>
      <c r="M5686">
        <v>10</v>
      </c>
    </row>
    <row r="5687" spans="1:13" x14ac:dyDescent="0.25">
      <c r="A5687" t="s">
        <v>30</v>
      </c>
      <c r="B5687" s="25">
        <v>45447</v>
      </c>
      <c r="C5687" t="s">
        <v>257</v>
      </c>
      <c r="D5687" t="s">
        <v>32</v>
      </c>
      <c r="E5687" t="s">
        <v>27</v>
      </c>
      <c r="G5687" s="30">
        <v>10.6</v>
      </c>
      <c r="H5687" t="s">
        <v>309</v>
      </c>
      <c r="J5687" t="s">
        <v>15</v>
      </c>
      <c r="K5687" t="s">
        <v>307</v>
      </c>
      <c r="L5687" s="26">
        <v>19800</v>
      </c>
      <c r="M5687">
        <v>3</v>
      </c>
    </row>
    <row r="5688" spans="1:13" x14ac:dyDescent="0.25">
      <c r="A5688" t="s">
        <v>74</v>
      </c>
      <c r="B5688" s="25">
        <v>45275</v>
      </c>
      <c r="C5688" t="s">
        <v>257</v>
      </c>
      <c r="D5688" t="s">
        <v>32</v>
      </c>
      <c r="E5688" t="s">
        <v>27</v>
      </c>
      <c r="F5688" t="s">
        <v>258</v>
      </c>
      <c r="G5688" s="30">
        <v>10.6</v>
      </c>
      <c r="H5688" t="s">
        <v>309</v>
      </c>
      <c r="J5688" t="s">
        <v>15</v>
      </c>
      <c r="K5688" t="s">
        <v>307</v>
      </c>
      <c r="L5688" s="26">
        <v>901600</v>
      </c>
      <c r="M5688">
        <v>16</v>
      </c>
    </row>
    <row r="5689" spans="1:13" x14ac:dyDescent="0.25">
      <c r="A5689" t="s">
        <v>80</v>
      </c>
      <c r="B5689" s="25">
        <v>45260</v>
      </c>
      <c r="C5689" t="s">
        <v>257</v>
      </c>
      <c r="D5689" t="s">
        <v>32</v>
      </c>
      <c r="E5689" t="s">
        <v>27</v>
      </c>
      <c r="G5689" s="30">
        <v>10.6</v>
      </c>
      <c r="H5689" t="s">
        <v>309</v>
      </c>
      <c r="J5689" t="s">
        <v>15</v>
      </c>
      <c r="K5689" t="s">
        <v>307</v>
      </c>
      <c r="L5689" s="26">
        <v>18900</v>
      </c>
      <c r="M5689">
        <v>1</v>
      </c>
    </row>
    <row r="5690" spans="1:13" x14ac:dyDescent="0.25">
      <c r="A5690" t="s">
        <v>83</v>
      </c>
      <c r="B5690" s="25">
        <v>45252</v>
      </c>
      <c r="C5690" t="s">
        <v>257</v>
      </c>
      <c r="D5690" t="s">
        <v>32</v>
      </c>
      <c r="E5690" t="s">
        <v>27</v>
      </c>
      <c r="F5690" t="s">
        <v>258</v>
      </c>
      <c r="G5690" s="30">
        <v>10.6</v>
      </c>
      <c r="H5690" t="s">
        <v>309</v>
      </c>
      <c r="J5690" t="s">
        <v>15</v>
      </c>
      <c r="K5690" t="s">
        <v>307</v>
      </c>
      <c r="L5690" s="26">
        <v>382800</v>
      </c>
      <c r="M5690">
        <v>9</v>
      </c>
    </row>
    <row r="5691" spans="1:13" x14ac:dyDescent="0.25">
      <c r="A5691" t="s">
        <v>92</v>
      </c>
      <c r="B5691" s="25">
        <v>45198</v>
      </c>
      <c r="C5691" t="s">
        <v>257</v>
      </c>
      <c r="D5691" t="s">
        <v>32</v>
      </c>
      <c r="E5691" t="s">
        <v>27</v>
      </c>
      <c r="G5691" s="30">
        <v>10.6</v>
      </c>
      <c r="H5691" t="s">
        <v>309</v>
      </c>
      <c r="J5691" t="s">
        <v>15</v>
      </c>
      <c r="K5691" t="s">
        <v>307</v>
      </c>
      <c r="L5691" s="26">
        <v>395017.2</v>
      </c>
      <c r="M5691">
        <v>8</v>
      </c>
    </row>
    <row r="5692" spans="1:13" x14ac:dyDescent="0.25">
      <c r="A5692" t="s">
        <v>83</v>
      </c>
      <c r="B5692" s="25">
        <v>45468</v>
      </c>
      <c r="C5692" t="s">
        <v>257</v>
      </c>
      <c r="D5692" t="s">
        <v>32</v>
      </c>
      <c r="E5692" t="s">
        <v>27</v>
      </c>
      <c r="F5692" t="s">
        <v>258</v>
      </c>
      <c r="G5692" s="30">
        <v>10.6</v>
      </c>
      <c r="H5692" t="s">
        <v>309</v>
      </c>
      <c r="J5692" t="s">
        <v>15</v>
      </c>
      <c r="K5692" t="s">
        <v>307</v>
      </c>
      <c r="L5692" s="26">
        <v>1327590</v>
      </c>
      <c r="M5692">
        <v>2</v>
      </c>
    </row>
    <row r="5693" spans="1:13" x14ac:dyDescent="0.25">
      <c r="A5693" t="s">
        <v>74</v>
      </c>
      <c r="B5693" s="25">
        <v>45275</v>
      </c>
      <c r="C5693" t="s">
        <v>257</v>
      </c>
      <c r="D5693" t="s">
        <v>32</v>
      </c>
      <c r="E5693" t="s">
        <v>27</v>
      </c>
      <c r="G5693" s="30">
        <v>10.6</v>
      </c>
      <c r="H5693" t="s">
        <v>309</v>
      </c>
      <c r="J5693" t="s">
        <v>15</v>
      </c>
      <c r="K5693" t="s">
        <v>307</v>
      </c>
      <c r="L5693" s="26">
        <v>227700</v>
      </c>
      <c r="M5693">
        <v>10</v>
      </c>
    </row>
    <row r="5694" spans="1:13" x14ac:dyDescent="0.25">
      <c r="A5694" t="s">
        <v>164</v>
      </c>
      <c r="B5694" s="25">
        <v>45478</v>
      </c>
      <c r="C5694" t="s">
        <v>257</v>
      </c>
      <c r="D5694" t="s">
        <v>32</v>
      </c>
      <c r="E5694" t="s">
        <v>27</v>
      </c>
      <c r="G5694" s="30">
        <v>10.6</v>
      </c>
      <c r="H5694" t="s">
        <v>309</v>
      </c>
      <c r="J5694" t="s">
        <v>15</v>
      </c>
      <c r="K5694" t="s">
        <v>307</v>
      </c>
      <c r="L5694" s="26">
        <v>18200</v>
      </c>
      <c r="M5694">
        <v>6</v>
      </c>
    </row>
    <row r="5695" spans="1:13" x14ac:dyDescent="0.25">
      <c r="A5695" t="s">
        <v>50</v>
      </c>
      <c r="B5695" s="25">
        <v>45408</v>
      </c>
      <c r="C5695" t="s">
        <v>257</v>
      </c>
      <c r="D5695" t="s">
        <v>32</v>
      </c>
      <c r="E5695" t="s">
        <v>27</v>
      </c>
      <c r="F5695" t="s">
        <v>258</v>
      </c>
      <c r="G5695" s="30">
        <v>10.6</v>
      </c>
      <c r="H5695" t="s">
        <v>309</v>
      </c>
      <c r="J5695" t="s">
        <v>15</v>
      </c>
      <c r="K5695" t="s">
        <v>307</v>
      </c>
      <c r="L5695" s="26">
        <v>6635000</v>
      </c>
      <c r="M5695">
        <v>41</v>
      </c>
    </row>
    <row r="5696" spans="1:13" x14ac:dyDescent="0.25">
      <c r="A5696" t="s">
        <v>60</v>
      </c>
      <c r="B5696" s="25">
        <v>45380</v>
      </c>
      <c r="C5696" t="s">
        <v>257</v>
      </c>
      <c r="D5696" t="s">
        <v>32</v>
      </c>
      <c r="E5696" t="s">
        <v>27</v>
      </c>
      <c r="F5696" t="s">
        <v>258</v>
      </c>
      <c r="G5696" s="30">
        <v>10.6</v>
      </c>
      <c r="H5696" t="s">
        <v>309</v>
      </c>
      <c r="J5696" t="s">
        <v>15</v>
      </c>
      <c r="K5696" t="s">
        <v>307</v>
      </c>
      <c r="L5696" s="26">
        <v>1530375</v>
      </c>
      <c r="M5696">
        <v>33</v>
      </c>
    </row>
    <row r="5697" spans="1:13" x14ac:dyDescent="0.25">
      <c r="A5697" t="s">
        <v>104</v>
      </c>
      <c r="B5697" s="25">
        <v>45041</v>
      </c>
      <c r="C5697" t="s">
        <v>257</v>
      </c>
      <c r="D5697" t="s">
        <v>32</v>
      </c>
      <c r="E5697" t="s">
        <v>27</v>
      </c>
      <c r="G5697" s="30">
        <v>10.6</v>
      </c>
      <c r="H5697" t="s">
        <v>309</v>
      </c>
      <c r="J5697" t="s">
        <v>15</v>
      </c>
      <c r="K5697" t="s">
        <v>307</v>
      </c>
      <c r="L5697" s="26">
        <v>10728</v>
      </c>
      <c r="M5697">
        <v>1</v>
      </c>
    </row>
    <row r="5698" spans="1:13" x14ac:dyDescent="0.25">
      <c r="A5698" t="s">
        <v>86</v>
      </c>
      <c r="B5698" s="25">
        <v>45251</v>
      </c>
      <c r="C5698" t="s">
        <v>257</v>
      </c>
      <c r="D5698" t="s">
        <v>32</v>
      </c>
      <c r="E5698" t="s">
        <v>27</v>
      </c>
      <c r="G5698" s="30">
        <v>10.6</v>
      </c>
      <c r="H5698" t="s">
        <v>309</v>
      </c>
      <c r="J5698" t="s">
        <v>15</v>
      </c>
      <c r="K5698" t="s">
        <v>307</v>
      </c>
      <c r="L5698" s="26">
        <v>500</v>
      </c>
      <c r="M5698">
        <v>1</v>
      </c>
    </row>
    <row r="5699" spans="1:13" x14ac:dyDescent="0.25">
      <c r="A5699" t="s">
        <v>57</v>
      </c>
      <c r="B5699" s="25">
        <v>45394</v>
      </c>
      <c r="C5699" t="s">
        <v>257</v>
      </c>
      <c r="D5699" t="s">
        <v>32</v>
      </c>
      <c r="E5699" t="s">
        <v>27</v>
      </c>
      <c r="F5699" t="s">
        <v>258</v>
      </c>
      <c r="G5699" s="30">
        <v>10.6</v>
      </c>
      <c r="H5699" t="s">
        <v>309</v>
      </c>
      <c r="J5699" t="s">
        <v>15</v>
      </c>
      <c r="K5699" t="s">
        <v>307</v>
      </c>
      <c r="L5699" s="26">
        <v>1522800</v>
      </c>
      <c r="M5699">
        <v>17</v>
      </c>
    </row>
    <row r="5700" spans="1:13" x14ac:dyDescent="0.25">
      <c r="A5700" t="s">
        <v>209</v>
      </c>
      <c r="B5700" s="25">
        <v>45572</v>
      </c>
      <c r="C5700" t="s">
        <v>257</v>
      </c>
      <c r="D5700" t="s">
        <v>32</v>
      </c>
      <c r="E5700" t="s">
        <v>27</v>
      </c>
      <c r="F5700" t="s">
        <v>258</v>
      </c>
      <c r="G5700" s="30">
        <v>10.6</v>
      </c>
      <c r="H5700" t="s">
        <v>309</v>
      </c>
      <c r="J5700" t="s">
        <v>15</v>
      </c>
      <c r="K5700" t="s">
        <v>307</v>
      </c>
      <c r="L5700" s="26">
        <v>35000</v>
      </c>
      <c r="M5700">
        <v>2</v>
      </c>
    </row>
    <row r="5701" spans="1:13" x14ac:dyDescent="0.25">
      <c r="A5701" t="s">
        <v>66</v>
      </c>
      <c r="B5701" s="25">
        <v>45335</v>
      </c>
      <c r="C5701" t="s">
        <v>257</v>
      </c>
      <c r="D5701" t="s">
        <v>32</v>
      </c>
      <c r="E5701" t="s">
        <v>27</v>
      </c>
      <c r="G5701" s="30">
        <v>10.6</v>
      </c>
      <c r="H5701" t="s">
        <v>309</v>
      </c>
      <c r="J5701" t="s">
        <v>15</v>
      </c>
      <c r="K5701" t="s">
        <v>307</v>
      </c>
      <c r="L5701" s="26">
        <v>211500</v>
      </c>
      <c r="M5701">
        <v>14</v>
      </c>
    </row>
    <row r="5702" spans="1:13" x14ac:dyDescent="0.25">
      <c r="A5702" t="s">
        <v>54</v>
      </c>
      <c r="B5702" s="25">
        <v>45212</v>
      </c>
      <c r="C5702" t="s">
        <v>257</v>
      </c>
      <c r="D5702" t="s">
        <v>32</v>
      </c>
      <c r="E5702" t="s">
        <v>27</v>
      </c>
      <c r="F5702" t="s">
        <v>258</v>
      </c>
      <c r="G5702" s="30">
        <v>10.6</v>
      </c>
      <c r="H5702" t="s">
        <v>309</v>
      </c>
      <c r="J5702" t="s">
        <v>15</v>
      </c>
      <c r="K5702" t="s">
        <v>307</v>
      </c>
      <c r="L5702" s="26">
        <v>1259073</v>
      </c>
      <c r="M5702">
        <v>29</v>
      </c>
    </row>
    <row r="5703" spans="1:13" x14ac:dyDescent="0.25">
      <c r="A5703" t="s">
        <v>172</v>
      </c>
      <c r="B5703" s="25">
        <v>45485</v>
      </c>
      <c r="C5703" t="s">
        <v>257</v>
      </c>
      <c r="D5703" t="s">
        <v>32</v>
      </c>
      <c r="E5703" t="s">
        <v>27</v>
      </c>
      <c r="F5703" t="s">
        <v>258</v>
      </c>
      <c r="G5703" s="30">
        <v>10.6</v>
      </c>
      <c r="H5703" t="s">
        <v>309</v>
      </c>
      <c r="J5703" t="s">
        <v>15</v>
      </c>
      <c r="K5703" t="s">
        <v>307</v>
      </c>
      <c r="L5703" s="26">
        <v>227600</v>
      </c>
      <c r="M5703">
        <v>2</v>
      </c>
    </row>
    <row r="5704" spans="1:13" x14ac:dyDescent="0.25">
      <c r="A5704" t="s">
        <v>30</v>
      </c>
      <c r="B5704" s="25">
        <v>45447</v>
      </c>
      <c r="C5704" t="s">
        <v>257</v>
      </c>
      <c r="D5704" t="s">
        <v>32</v>
      </c>
      <c r="E5704" t="s">
        <v>27</v>
      </c>
      <c r="F5704" t="s">
        <v>258</v>
      </c>
      <c r="G5704" s="30">
        <v>10.6</v>
      </c>
      <c r="H5704" t="s">
        <v>309</v>
      </c>
      <c r="J5704" t="s">
        <v>15</v>
      </c>
      <c r="K5704" t="s">
        <v>307</v>
      </c>
      <c r="L5704" s="26">
        <v>122100</v>
      </c>
      <c r="M5704">
        <v>6</v>
      </c>
    </row>
    <row r="5705" spans="1:13" x14ac:dyDescent="0.25">
      <c r="A5705" t="s">
        <v>83</v>
      </c>
      <c r="B5705" s="25">
        <v>45252</v>
      </c>
      <c r="C5705" t="s">
        <v>257</v>
      </c>
      <c r="D5705" t="s">
        <v>32</v>
      </c>
      <c r="E5705" t="s">
        <v>27</v>
      </c>
      <c r="G5705" s="30">
        <v>10.6</v>
      </c>
      <c r="H5705" t="s">
        <v>309</v>
      </c>
      <c r="J5705" t="s">
        <v>15</v>
      </c>
      <c r="K5705" t="s">
        <v>307</v>
      </c>
      <c r="L5705" s="26">
        <v>161700</v>
      </c>
      <c r="M5705">
        <v>11</v>
      </c>
    </row>
    <row r="5706" spans="1:13" x14ac:dyDescent="0.25">
      <c r="A5706" t="s">
        <v>54</v>
      </c>
      <c r="B5706" s="25">
        <v>45401</v>
      </c>
      <c r="C5706" t="s">
        <v>257</v>
      </c>
      <c r="D5706" t="s">
        <v>32</v>
      </c>
      <c r="E5706" t="s">
        <v>27</v>
      </c>
      <c r="F5706" t="s">
        <v>258</v>
      </c>
      <c r="G5706" s="30">
        <v>10.6</v>
      </c>
      <c r="H5706" t="s">
        <v>309</v>
      </c>
      <c r="J5706" t="s">
        <v>15</v>
      </c>
      <c r="K5706" t="s">
        <v>307</v>
      </c>
      <c r="L5706" s="26">
        <v>1146630</v>
      </c>
      <c r="M5706">
        <v>17</v>
      </c>
    </row>
    <row r="5707" spans="1:13" x14ac:dyDescent="0.25">
      <c r="A5707" t="s">
        <v>205</v>
      </c>
      <c r="B5707" s="25">
        <v>45566</v>
      </c>
      <c r="C5707" t="s">
        <v>257</v>
      </c>
      <c r="D5707" t="s">
        <v>32</v>
      </c>
      <c r="E5707" t="s">
        <v>27</v>
      </c>
      <c r="F5707" t="s">
        <v>258</v>
      </c>
      <c r="G5707" s="30">
        <v>10.6</v>
      </c>
      <c r="H5707" t="s">
        <v>309</v>
      </c>
      <c r="J5707" t="s">
        <v>15</v>
      </c>
      <c r="K5707" t="s">
        <v>307</v>
      </c>
      <c r="L5707" s="26">
        <v>436335</v>
      </c>
      <c r="M5707">
        <v>16</v>
      </c>
    </row>
    <row r="5708" spans="1:13" x14ac:dyDescent="0.25">
      <c r="A5708" t="s">
        <v>63</v>
      </c>
      <c r="B5708" s="25">
        <v>45344</v>
      </c>
      <c r="C5708" t="s">
        <v>257</v>
      </c>
      <c r="D5708" t="s">
        <v>32</v>
      </c>
      <c r="E5708" t="s">
        <v>27</v>
      </c>
      <c r="F5708" t="s">
        <v>258</v>
      </c>
      <c r="G5708" s="30">
        <v>10.6</v>
      </c>
      <c r="H5708" t="s">
        <v>309</v>
      </c>
      <c r="J5708" t="s">
        <v>15</v>
      </c>
      <c r="K5708" t="s">
        <v>307</v>
      </c>
      <c r="L5708" s="26">
        <v>315400</v>
      </c>
      <c r="M5708">
        <v>6</v>
      </c>
    </row>
    <row r="5709" spans="1:13" x14ac:dyDescent="0.25">
      <c r="A5709" t="s">
        <v>89</v>
      </c>
      <c r="B5709" s="25">
        <v>45232</v>
      </c>
      <c r="C5709" t="s">
        <v>257</v>
      </c>
      <c r="D5709" t="s">
        <v>32</v>
      </c>
      <c r="E5709" t="s">
        <v>27</v>
      </c>
      <c r="F5709" t="s">
        <v>258</v>
      </c>
      <c r="G5709" s="30">
        <v>10.6</v>
      </c>
      <c r="H5709" t="s">
        <v>309</v>
      </c>
      <c r="J5709" t="s">
        <v>15</v>
      </c>
      <c r="K5709" t="s">
        <v>307</v>
      </c>
      <c r="L5709" s="26">
        <v>5923125</v>
      </c>
      <c r="M5709">
        <v>10</v>
      </c>
    </row>
    <row r="5710" spans="1:13" x14ac:dyDescent="0.25">
      <c r="A5710" t="s">
        <v>89</v>
      </c>
      <c r="B5710" s="25">
        <v>45232</v>
      </c>
      <c r="C5710" t="s">
        <v>257</v>
      </c>
      <c r="D5710" t="s">
        <v>32</v>
      </c>
      <c r="E5710" t="s">
        <v>27</v>
      </c>
      <c r="G5710" s="30">
        <v>10.6</v>
      </c>
      <c r="H5710" t="s">
        <v>309</v>
      </c>
      <c r="J5710" t="s">
        <v>15</v>
      </c>
      <c r="K5710" t="s">
        <v>307</v>
      </c>
      <c r="L5710" s="26">
        <v>60075</v>
      </c>
      <c r="M5710">
        <v>6</v>
      </c>
    </row>
    <row r="5711" spans="1:13" x14ac:dyDescent="0.25">
      <c r="A5711" t="s">
        <v>80</v>
      </c>
      <c r="B5711" s="25">
        <v>45260</v>
      </c>
      <c r="C5711" t="s">
        <v>257</v>
      </c>
      <c r="D5711" t="s">
        <v>32</v>
      </c>
      <c r="E5711" t="s">
        <v>27</v>
      </c>
      <c r="F5711" t="s">
        <v>258</v>
      </c>
      <c r="G5711" s="30">
        <v>10.6</v>
      </c>
      <c r="H5711" t="s">
        <v>309</v>
      </c>
      <c r="J5711" t="s">
        <v>15</v>
      </c>
      <c r="K5711" t="s">
        <v>307</v>
      </c>
      <c r="L5711" s="26">
        <v>2648700</v>
      </c>
      <c r="M5711">
        <v>3</v>
      </c>
    </row>
    <row r="5712" spans="1:13" x14ac:dyDescent="0.25">
      <c r="A5712" t="s">
        <v>54</v>
      </c>
      <c r="B5712" s="25">
        <v>45401</v>
      </c>
      <c r="C5712" t="s">
        <v>257</v>
      </c>
      <c r="D5712" t="s">
        <v>32</v>
      </c>
      <c r="E5712" t="s">
        <v>27</v>
      </c>
      <c r="G5712" s="30">
        <v>10.6</v>
      </c>
      <c r="H5712" t="s">
        <v>309</v>
      </c>
      <c r="J5712" t="s">
        <v>15</v>
      </c>
      <c r="K5712" t="s">
        <v>307</v>
      </c>
      <c r="L5712" s="26">
        <v>32745</v>
      </c>
      <c r="M5712">
        <v>13</v>
      </c>
    </row>
    <row r="5713" spans="1:13" x14ac:dyDescent="0.25">
      <c r="A5713" t="s">
        <v>101</v>
      </c>
      <c r="B5713" s="25">
        <v>45079</v>
      </c>
      <c r="C5713" t="s">
        <v>257</v>
      </c>
      <c r="D5713" t="s">
        <v>32</v>
      </c>
      <c r="E5713" t="s">
        <v>27</v>
      </c>
      <c r="G5713" s="30">
        <v>10.6</v>
      </c>
      <c r="H5713" t="s">
        <v>309</v>
      </c>
      <c r="J5713" t="s">
        <v>15</v>
      </c>
      <c r="K5713" t="s">
        <v>307</v>
      </c>
      <c r="L5713" s="26">
        <v>29889</v>
      </c>
      <c r="M5713">
        <v>1</v>
      </c>
    </row>
    <row r="5714" spans="1:13" x14ac:dyDescent="0.25">
      <c r="A5714" t="s">
        <v>205</v>
      </c>
      <c r="B5714" s="25">
        <v>45566</v>
      </c>
      <c r="C5714" t="s">
        <v>257</v>
      </c>
      <c r="D5714" t="s">
        <v>32</v>
      </c>
      <c r="E5714" t="s">
        <v>27</v>
      </c>
      <c r="G5714" s="30">
        <v>10.6</v>
      </c>
      <c r="H5714" t="s">
        <v>309</v>
      </c>
      <c r="J5714" t="s">
        <v>15</v>
      </c>
      <c r="K5714" t="s">
        <v>307</v>
      </c>
      <c r="L5714" s="26">
        <v>35625</v>
      </c>
      <c r="M5714">
        <v>6</v>
      </c>
    </row>
    <row r="5715" spans="1:13" x14ac:dyDescent="0.25">
      <c r="A5715" t="s">
        <v>83</v>
      </c>
      <c r="B5715" s="25">
        <v>45468</v>
      </c>
      <c r="C5715" t="s">
        <v>257</v>
      </c>
      <c r="D5715" t="s">
        <v>32</v>
      </c>
      <c r="E5715" t="s">
        <v>27</v>
      </c>
      <c r="G5715" s="30">
        <v>10.6</v>
      </c>
      <c r="H5715" t="s">
        <v>309</v>
      </c>
      <c r="J5715" t="s">
        <v>15</v>
      </c>
      <c r="K5715" t="s">
        <v>307</v>
      </c>
      <c r="L5715" s="26">
        <v>12960</v>
      </c>
      <c r="M5715">
        <v>2</v>
      </c>
    </row>
    <row r="5716" spans="1:13" x14ac:dyDescent="0.25">
      <c r="A5716" t="s">
        <v>211</v>
      </c>
      <c r="B5716" s="25">
        <v>45582</v>
      </c>
      <c r="C5716" t="s">
        <v>257</v>
      </c>
      <c r="D5716" t="s">
        <v>32</v>
      </c>
      <c r="E5716" t="s">
        <v>27</v>
      </c>
      <c r="G5716" s="30">
        <v>10.6</v>
      </c>
      <c r="H5716" t="s">
        <v>309</v>
      </c>
      <c r="J5716" t="s">
        <v>15</v>
      </c>
      <c r="K5716" t="s">
        <v>307</v>
      </c>
      <c r="L5716" s="26">
        <v>402850</v>
      </c>
      <c r="M5716">
        <v>16</v>
      </c>
    </row>
    <row r="5717" spans="1:13" x14ac:dyDescent="0.25">
      <c r="A5717" t="s">
        <v>77</v>
      </c>
      <c r="B5717" s="25">
        <v>45267</v>
      </c>
      <c r="C5717" t="s">
        <v>257</v>
      </c>
      <c r="D5717" t="s">
        <v>32</v>
      </c>
      <c r="E5717" t="s">
        <v>27</v>
      </c>
      <c r="F5717" t="s">
        <v>258</v>
      </c>
      <c r="G5717" s="30">
        <v>10.6</v>
      </c>
      <c r="H5717" t="s">
        <v>309</v>
      </c>
      <c r="J5717" t="s">
        <v>15</v>
      </c>
      <c r="K5717" t="s">
        <v>307</v>
      </c>
      <c r="L5717" s="26">
        <v>357000</v>
      </c>
      <c r="M5717">
        <v>3</v>
      </c>
    </row>
    <row r="5718" spans="1:13" x14ac:dyDescent="0.25">
      <c r="A5718" t="s">
        <v>69</v>
      </c>
      <c r="B5718" s="25">
        <v>45328</v>
      </c>
      <c r="C5718" t="s">
        <v>257</v>
      </c>
      <c r="D5718" t="s">
        <v>32</v>
      </c>
      <c r="E5718" t="s">
        <v>27</v>
      </c>
      <c r="F5718" t="s">
        <v>258</v>
      </c>
      <c r="G5718" s="30">
        <v>10.6</v>
      </c>
      <c r="H5718" t="s">
        <v>309</v>
      </c>
      <c r="J5718" t="s">
        <v>15</v>
      </c>
      <c r="K5718" t="s">
        <v>307</v>
      </c>
      <c r="L5718" s="26">
        <v>1754035</v>
      </c>
      <c r="M5718">
        <v>7</v>
      </c>
    </row>
    <row r="5719" spans="1:13" x14ac:dyDescent="0.25">
      <c r="A5719" t="s">
        <v>209</v>
      </c>
      <c r="B5719" s="25">
        <v>45572</v>
      </c>
      <c r="C5719" t="s">
        <v>257</v>
      </c>
      <c r="D5719" t="s">
        <v>32</v>
      </c>
      <c r="E5719" t="s">
        <v>27</v>
      </c>
      <c r="G5719" s="30">
        <v>10.6</v>
      </c>
      <c r="H5719" t="s">
        <v>309</v>
      </c>
      <c r="J5719" t="s">
        <v>15</v>
      </c>
      <c r="K5719" t="s">
        <v>307</v>
      </c>
      <c r="L5719" s="26">
        <v>40000</v>
      </c>
      <c r="M5719">
        <v>3</v>
      </c>
    </row>
    <row r="5720" spans="1:13" x14ac:dyDescent="0.25">
      <c r="A5720" t="s">
        <v>57</v>
      </c>
      <c r="B5720" s="25">
        <v>45394</v>
      </c>
      <c r="C5720" t="s">
        <v>257</v>
      </c>
      <c r="D5720" t="s">
        <v>32</v>
      </c>
      <c r="E5720" t="s">
        <v>27</v>
      </c>
      <c r="G5720" s="30">
        <v>10.6</v>
      </c>
      <c r="H5720" t="s">
        <v>309</v>
      </c>
      <c r="J5720" t="s">
        <v>15</v>
      </c>
      <c r="K5720" t="s">
        <v>307</v>
      </c>
      <c r="L5720" s="26">
        <v>51700</v>
      </c>
      <c r="M5720">
        <v>7</v>
      </c>
    </row>
    <row r="5721" spans="1:13" x14ac:dyDescent="0.25">
      <c r="A5721" t="s">
        <v>92</v>
      </c>
      <c r="B5721" s="25">
        <v>45198</v>
      </c>
      <c r="C5721" t="s">
        <v>257</v>
      </c>
      <c r="D5721" t="s">
        <v>32</v>
      </c>
      <c r="E5721" t="s">
        <v>27</v>
      </c>
      <c r="F5721" t="s">
        <v>258</v>
      </c>
      <c r="G5721" s="30">
        <v>10.6</v>
      </c>
      <c r="H5721" t="s">
        <v>309</v>
      </c>
      <c r="J5721" t="s">
        <v>15</v>
      </c>
      <c r="K5721" t="s">
        <v>307</v>
      </c>
      <c r="L5721" s="26">
        <v>461221.2</v>
      </c>
      <c r="M5721">
        <v>3</v>
      </c>
    </row>
    <row r="5722" spans="1:13" x14ac:dyDescent="0.25">
      <c r="A5722" t="s">
        <v>211</v>
      </c>
      <c r="B5722" s="25">
        <v>45582</v>
      </c>
      <c r="C5722" t="s">
        <v>257</v>
      </c>
      <c r="D5722" t="s">
        <v>32</v>
      </c>
      <c r="E5722" t="s">
        <v>27</v>
      </c>
      <c r="F5722" t="s">
        <v>258</v>
      </c>
      <c r="G5722" s="30">
        <v>10.6</v>
      </c>
      <c r="H5722" t="s">
        <v>309</v>
      </c>
      <c r="J5722" t="s">
        <v>15</v>
      </c>
      <c r="K5722" t="s">
        <v>307</v>
      </c>
      <c r="L5722" s="26">
        <v>3938200</v>
      </c>
      <c r="M5722">
        <v>22</v>
      </c>
    </row>
    <row r="5723" spans="1:13" x14ac:dyDescent="0.25">
      <c r="A5723" t="s">
        <v>60</v>
      </c>
      <c r="B5723" s="25">
        <v>45380</v>
      </c>
      <c r="C5723" t="s">
        <v>257</v>
      </c>
      <c r="D5723" t="s">
        <v>32</v>
      </c>
      <c r="E5723" t="s">
        <v>27</v>
      </c>
      <c r="G5723" s="30">
        <v>10.6</v>
      </c>
      <c r="H5723" t="s">
        <v>309</v>
      </c>
      <c r="J5723" t="s">
        <v>15</v>
      </c>
      <c r="K5723" t="s">
        <v>307</v>
      </c>
      <c r="L5723" s="26">
        <v>161000</v>
      </c>
      <c r="M5723">
        <v>26</v>
      </c>
    </row>
    <row r="5724" spans="1:13" x14ac:dyDescent="0.25">
      <c r="A5724" t="s">
        <v>164</v>
      </c>
      <c r="B5724" s="25">
        <v>45478</v>
      </c>
      <c r="C5724" t="s">
        <v>257</v>
      </c>
      <c r="D5724" t="s">
        <v>32</v>
      </c>
      <c r="E5724" t="s">
        <v>27</v>
      </c>
      <c r="F5724" t="s">
        <v>258</v>
      </c>
      <c r="G5724" s="30">
        <v>10.7</v>
      </c>
      <c r="H5724" t="s">
        <v>309</v>
      </c>
      <c r="I5724">
        <v>10.7</v>
      </c>
      <c r="J5724" t="s">
        <v>228</v>
      </c>
      <c r="K5724" t="s">
        <v>314</v>
      </c>
      <c r="L5724" s="26">
        <v>9975400</v>
      </c>
      <c r="M5724">
        <v>1</v>
      </c>
    </row>
    <row r="5725" spans="1:13" x14ac:dyDescent="0.25">
      <c r="A5725" t="s">
        <v>172</v>
      </c>
      <c r="B5725" s="25">
        <v>45485</v>
      </c>
      <c r="C5725" t="s">
        <v>257</v>
      </c>
      <c r="D5725" t="s">
        <v>32</v>
      </c>
      <c r="E5725" t="s">
        <v>27</v>
      </c>
      <c r="F5725" t="s">
        <v>258</v>
      </c>
      <c r="G5725" s="30">
        <v>10.7</v>
      </c>
      <c r="H5725" t="s">
        <v>309</v>
      </c>
      <c r="I5725">
        <v>10.7</v>
      </c>
      <c r="J5725" t="s">
        <v>228</v>
      </c>
      <c r="K5725" t="s">
        <v>314</v>
      </c>
      <c r="L5725" s="26">
        <v>272400</v>
      </c>
      <c r="M5725">
        <v>1</v>
      </c>
    </row>
    <row r="5726" spans="1:13" x14ac:dyDescent="0.25">
      <c r="A5726" t="s">
        <v>50</v>
      </c>
      <c r="B5726" s="25">
        <v>45408</v>
      </c>
      <c r="C5726" t="s">
        <v>257</v>
      </c>
      <c r="D5726" t="s">
        <v>32</v>
      </c>
      <c r="E5726" t="s">
        <v>27</v>
      </c>
      <c r="F5726" t="s">
        <v>258</v>
      </c>
      <c r="G5726" s="30">
        <v>10.7</v>
      </c>
      <c r="H5726" t="s">
        <v>309</v>
      </c>
      <c r="J5726" t="s">
        <v>15</v>
      </c>
      <c r="K5726" t="s">
        <v>307</v>
      </c>
      <c r="L5726" s="26">
        <v>2525000</v>
      </c>
      <c r="M5726">
        <v>40</v>
      </c>
    </row>
    <row r="5727" spans="1:13" x14ac:dyDescent="0.25">
      <c r="A5727" t="s">
        <v>57</v>
      </c>
      <c r="B5727" s="25">
        <v>45394</v>
      </c>
      <c r="C5727" t="s">
        <v>257</v>
      </c>
      <c r="D5727" t="s">
        <v>32</v>
      </c>
      <c r="E5727" t="s">
        <v>27</v>
      </c>
      <c r="G5727" s="30">
        <v>10.7</v>
      </c>
      <c r="H5727" t="s">
        <v>309</v>
      </c>
      <c r="J5727" t="s">
        <v>15</v>
      </c>
      <c r="K5727" t="s">
        <v>307</v>
      </c>
      <c r="L5727" s="26">
        <v>54050</v>
      </c>
      <c r="M5727">
        <v>4</v>
      </c>
    </row>
    <row r="5728" spans="1:13" x14ac:dyDescent="0.25">
      <c r="A5728" t="s">
        <v>83</v>
      </c>
      <c r="B5728" s="25">
        <v>45468</v>
      </c>
      <c r="C5728" t="s">
        <v>257</v>
      </c>
      <c r="D5728" t="s">
        <v>32</v>
      </c>
      <c r="E5728" t="s">
        <v>27</v>
      </c>
      <c r="F5728" t="s">
        <v>258</v>
      </c>
      <c r="G5728" s="30">
        <v>10.7</v>
      </c>
      <c r="H5728" t="s">
        <v>309</v>
      </c>
      <c r="J5728" t="s">
        <v>15</v>
      </c>
      <c r="K5728" t="s">
        <v>307</v>
      </c>
      <c r="L5728" s="26">
        <v>425250</v>
      </c>
      <c r="M5728">
        <v>2</v>
      </c>
    </row>
    <row r="5729" spans="1:13" x14ac:dyDescent="0.25">
      <c r="A5729" t="s">
        <v>80</v>
      </c>
      <c r="B5729" s="25">
        <v>45260</v>
      </c>
      <c r="C5729" t="s">
        <v>257</v>
      </c>
      <c r="D5729" t="s">
        <v>32</v>
      </c>
      <c r="E5729" t="s">
        <v>27</v>
      </c>
      <c r="G5729" s="30">
        <v>10.7</v>
      </c>
      <c r="H5729" t="s">
        <v>309</v>
      </c>
      <c r="J5729" t="s">
        <v>15</v>
      </c>
      <c r="K5729" t="s">
        <v>307</v>
      </c>
      <c r="L5729" s="26">
        <v>117000</v>
      </c>
      <c r="M5729">
        <v>5</v>
      </c>
    </row>
    <row r="5730" spans="1:13" x14ac:dyDescent="0.25">
      <c r="A5730" t="s">
        <v>209</v>
      </c>
      <c r="B5730" s="25">
        <v>45572</v>
      </c>
      <c r="C5730" t="s">
        <v>257</v>
      </c>
      <c r="D5730" t="s">
        <v>32</v>
      </c>
      <c r="E5730" t="s">
        <v>27</v>
      </c>
      <c r="F5730" t="s">
        <v>258</v>
      </c>
      <c r="G5730" s="30">
        <v>10.7</v>
      </c>
      <c r="H5730" t="s">
        <v>309</v>
      </c>
      <c r="J5730" t="s">
        <v>15</v>
      </c>
      <c r="K5730" t="s">
        <v>307</v>
      </c>
      <c r="L5730" s="26">
        <v>1322000</v>
      </c>
      <c r="M5730">
        <v>3</v>
      </c>
    </row>
    <row r="5731" spans="1:13" x14ac:dyDescent="0.25">
      <c r="A5731" t="s">
        <v>66</v>
      </c>
      <c r="B5731" s="25">
        <v>45335</v>
      </c>
      <c r="C5731" t="s">
        <v>257</v>
      </c>
      <c r="D5731" t="s">
        <v>32</v>
      </c>
      <c r="E5731" t="s">
        <v>27</v>
      </c>
      <c r="F5731" t="s">
        <v>258</v>
      </c>
      <c r="G5731" s="30">
        <v>10.7</v>
      </c>
      <c r="H5731" t="s">
        <v>309</v>
      </c>
      <c r="J5731" t="s">
        <v>15</v>
      </c>
      <c r="K5731" t="s">
        <v>307</v>
      </c>
      <c r="L5731" s="26">
        <v>1381500</v>
      </c>
      <c r="M5731">
        <v>25</v>
      </c>
    </row>
    <row r="5732" spans="1:13" x14ac:dyDescent="0.25">
      <c r="A5732" t="s">
        <v>172</v>
      </c>
      <c r="B5732" s="25">
        <v>45485</v>
      </c>
      <c r="C5732" t="s">
        <v>257</v>
      </c>
      <c r="D5732" t="s">
        <v>32</v>
      </c>
      <c r="E5732" t="s">
        <v>27</v>
      </c>
      <c r="G5732" s="30">
        <v>10.7</v>
      </c>
      <c r="H5732" t="s">
        <v>309</v>
      </c>
      <c r="J5732" t="s">
        <v>15</v>
      </c>
      <c r="K5732" t="s">
        <v>307</v>
      </c>
      <c r="L5732" s="26">
        <v>400</v>
      </c>
      <c r="M5732">
        <v>1</v>
      </c>
    </row>
    <row r="5733" spans="1:13" x14ac:dyDescent="0.25">
      <c r="A5733" t="s">
        <v>211</v>
      </c>
      <c r="B5733" s="25">
        <v>45582</v>
      </c>
      <c r="C5733" t="s">
        <v>257</v>
      </c>
      <c r="D5733" t="s">
        <v>32</v>
      </c>
      <c r="E5733" t="s">
        <v>27</v>
      </c>
      <c r="G5733" s="30">
        <v>10.7</v>
      </c>
      <c r="H5733" t="s">
        <v>309</v>
      </c>
      <c r="J5733" t="s">
        <v>15</v>
      </c>
      <c r="K5733" t="s">
        <v>307</v>
      </c>
      <c r="L5733" s="26">
        <v>13650</v>
      </c>
      <c r="M5733">
        <v>5</v>
      </c>
    </row>
    <row r="5734" spans="1:13" x14ac:dyDescent="0.25">
      <c r="A5734" t="s">
        <v>30</v>
      </c>
      <c r="B5734" s="25">
        <v>45447</v>
      </c>
      <c r="C5734" t="s">
        <v>257</v>
      </c>
      <c r="D5734" t="s">
        <v>32</v>
      </c>
      <c r="E5734" t="s">
        <v>27</v>
      </c>
      <c r="G5734" s="30">
        <v>10.7</v>
      </c>
      <c r="H5734" t="s">
        <v>309</v>
      </c>
      <c r="J5734" t="s">
        <v>15</v>
      </c>
      <c r="K5734" t="s">
        <v>307</v>
      </c>
      <c r="L5734" s="26">
        <v>186300</v>
      </c>
      <c r="M5734">
        <v>7</v>
      </c>
    </row>
    <row r="5735" spans="1:13" x14ac:dyDescent="0.25">
      <c r="A5735" t="s">
        <v>30</v>
      </c>
      <c r="B5735" s="25">
        <v>45447</v>
      </c>
      <c r="C5735" t="s">
        <v>257</v>
      </c>
      <c r="D5735" t="s">
        <v>32</v>
      </c>
      <c r="E5735" t="s">
        <v>27</v>
      </c>
      <c r="F5735" t="s">
        <v>258</v>
      </c>
      <c r="G5735" s="30">
        <v>10.7</v>
      </c>
      <c r="H5735" t="s">
        <v>309</v>
      </c>
      <c r="J5735" t="s">
        <v>15</v>
      </c>
      <c r="K5735" t="s">
        <v>307</v>
      </c>
      <c r="L5735" s="26">
        <v>239400</v>
      </c>
      <c r="M5735">
        <v>6</v>
      </c>
    </row>
    <row r="5736" spans="1:13" x14ac:dyDescent="0.25">
      <c r="A5736" t="s">
        <v>92</v>
      </c>
      <c r="B5736" s="25">
        <v>45198</v>
      </c>
      <c r="C5736" t="s">
        <v>257</v>
      </c>
      <c r="D5736" t="s">
        <v>32</v>
      </c>
      <c r="E5736" t="s">
        <v>27</v>
      </c>
      <c r="G5736" s="30">
        <v>10.7</v>
      </c>
      <c r="H5736" t="s">
        <v>309</v>
      </c>
      <c r="J5736" t="s">
        <v>15</v>
      </c>
      <c r="K5736" t="s">
        <v>307</v>
      </c>
      <c r="L5736" s="26">
        <v>8827.2000000000007</v>
      </c>
      <c r="M5736">
        <v>1</v>
      </c>
    </row>
    <row r="5737" spans="1:13" x14ac:dyDescent="0.25">
      <c r="A5737" t="s">
        <v>211</v>
      </c>
      <c r="B5737" s="25">
        <v>45582</v>
      </c>
      <c r="C5737" t="s">
        <v>257</v>
      </c>
      <c r="D5737" t="s">
        <v>32</v>
      </c>
      <c r="E5737" t="s">
        <v>27</v>
      </c>
      <c r="F5737" t="s">
        <v>258</v>
      </c>
      <c r="G5737" s="30">
        <v>10.7</v>
      </c>
      <c r="H5737" t="s">
        <v>309</v>
      </c>
      <c r="J5737" t="s">
        <v>15</v>
      </c>
      <c r="K5737" t="s">
        <v>307</v>
      </c>
      <c r="L5737" s="26">
        <v>429100</v>
      </c>
      <c r="M5737">
        <v>14</v>
      </c>
    </row>
    <row r="5738" spans="1:13" x14ac:dyDescent="0.25">
      <c r="A5738" t="s">
        <v>86</v>
      </c>
      <c r="B5738" s="25">
        <v>45251</v>
      </c>
      <c r="C5738" t="s">
        <v>257</v>
      </c>
      <c r="D5738" t="s">
        <v>32</v>
      </c>
      <c r="E5738" t="s">
        <v>27</v>
      </c>
      <c r="F5738" t="s">
        <v>258</v>
      </c>
      <c r="G5738" s="30">
        <v>10.7</v>
      </c>
      <c r="H5738" t="s">
        <v>309</v>
      </c>
      <c r="J5738" t="s">
        <v>15</v>
      </c>
      <c r="K5738" t="s">
        <v>307</v>
      </c>
      <c r="L5738" s="26">
        <v>461500</v>
      </c>
      <c r="M5738">
        <v>4</v>
      </c>
    </row>
    <row r="5739" spans="1:13" x14ac:dyDescent="0.25">
      <c r="A5739" t="s">
        <v>86</v>
      </c>
      <c r="B5739" s="25">
        <v>45251</v>
      </c>
      <c r="C5739" t="s">
        <v>257</v>
      </c>
      <c r="D5739" t="s">
        <v>32</v>
      </c>
      <c r="E5739" t="s">
        <v>27</v>
      </c>
      <c r="G5739" s="30">
        <v>10.7</v>
      </c>
      <c r="H5739" t="s">
        <v>309</v>
      </c>
      <c r="J5739" t="s">
        <v>15</v>
      </c>
      <c r="K5739" t="s">
        <v>307</v>
      </c>
      <c r="L5739" s="26">
        <v>45500</v>
      </c>
      <c r="M5739">
        <v>3</v>
      </c>
    </row>
    <row r="5740" spans="1:13" x14ac:dyDescent="0.25">
      <c r="A5740" t="s">
        <v>101</v>
      </c>
      <c r="B5740" s="25">
        <v>45079</v>
      </c>
      <c r="C5740" t="s">
        <v>257</v>
      </c>
      <c r="D5740" t="s">
        <v>32</v>
      </c>
      <c r="E5740" t="s">
        <v>27</v>
      </c>
      <c r="F5740" t="s">
        <v>258</v>
      </c>
      <c r="G5740" s="30">
        <v>10.7</v>
      </c>
      <c r="H5740" t="s">
        <v>309</v>
      </c>
      <c r="J5740" t="s">
        <v>15</v>
      </c>
      <c r="K5740" t="s">
        <v>307</v>
      </c>
      <c r="L5740" s="26">
        <v>911250</v>
      </c>
      <c r="M5740">
        <v>1</v>
      </c>
    </row>
    <row r="5741" spans="1:13" x14ac:dyDescent="0.25">
      <c r="A5741" t="s">
        <v>60</v>
      </c>
      <c r="B5741" s="25">
        <v>45380</v>
      </c>
      <c r="C5741" t="s">
        <v>257</v>
      </c>
      <c r="D5741" t="s">
        <v>32</v>
      </c>
      <c r="E5741" t="s">
        <v>27</v>
      </c>
      <c r="F5741" t="s">
        <v>258</v>
      </c>
      <c r="G5741" s="30">
        <v>10.7</v>
      </c>
      <c r="H5741" t="s">
        <v>309</v>
      </c>
      <c r="J5741" t="s">
        <v>15</v>
      </c>
      <c r="K5741" t="s">
        <v>307</v>
      </c>
      <c r="L5741" s="26">
        <v>1653750</v>
      </c>
      <c r="M5741">
        <v>20</v>
      </c>
    </row>
    <row r="5742" spans="1:13" x14ac:dyDescent="0.25">
      <c r="A5742" t="s">
        <v>205</v>
      </c>
      <c r="B5742" s="25">
        <v>45566</v>
      </c>
      <c r="C5742" t="s">
        <v>257</v>
      </c>
      <c r="D5742" t="s">
        <v>32</v>
      </c>
      <c r="E5742" t="s">
        <v>27</v>
      </c>
      <c r="F5742" t="s">
        <v>258</v>
      </c>
      <c r="G5742" s="30">
        <v>10.7</v>
      </c>
      <c r="H5742" t="s">
        <v>309</v>
      </c>
      <c r="J5742" t="s">
        <v>15</v>
      </c>
      <c r="K5742" t="s">
        <v>307</v>
      </c>
      <c r="L5742" s="26">
        <v>597930</v>
      </c>
      <c r="M5742">
        <v>8</v>
      </c>
    </row>
    <row r="5743" spans="1:13" x14ac:dyDescent="0.25">
      <c r="A5743" t="s">
        <v>54</v>
      </c>
      <c r="B5743" s="25">
        <v>45212</v>
      </c>
      <c r="C5743" t="s">
        <v>257</v>
      </c>
      <c r="D5743" t="s">
        <v>32</v>
      </c>
      <c r="E5743" t="s">
        <v>27</v>
      </c>
      <c r="G5743" s="30">
        <v>10.7</v>
      </c>
      <c r="H5743" t="s">
        <v>309</v>
      </c>
      <c r="J5743" t="s">
        <v>15</v>
      </c>
      <c r="K5743" t="s">
        <v>307</v>
      </c>
      <c r="L5743" s="26">
        <v>337329</v>
      </c>
      <c r="M5743">
        <v>22</v>
      </c>
    </row>
    <row r="5744" spans="1:13" x14ac:dyDescent="0.25">
      <c r="A5744" t="s">
        <v>54</v>
      </c>
      <c r="B5744" s="25">
        <v>45212</v>
      </c>
      <c r="C5744" t="s">
        <v>257</v>
      </c>
      <c r="D5744" t="s">
        <v>32</v>
      </c>
      <c r="E5744" t="s">
        <v>27</v>
      </c>
      <c r="F5744" t="s">
        <v>258</v>
      </c>
      <c r="G5744" s="30">
        <v>10.7</v>
      </c>
      <c r="H5744" t="s">
        <v>309</v>
      </c>
      <c r="J5744" t="s">
        <v>15</v>
      </c>
      <c r="K5744" t="s">
        <v>307</v>
      </c>
      <c r="L5744" s="26">
        <v>1467198</v>
      </c>
      <c r="M5744">
        <v>31</v>
      </c>
    </row>
    <row r="5745" spans="1:13" x14ac:dyDescent="0.25">
      <c r="A5745" t="s">
        <v>74</v>
      </c>
      <c r="B5745" s="25">
        <v>45275</v>
      </c>
      <c r="C5745" t="s">
        <v>257</v>
      </c>
      <c r="D5745" t="s">
        <v>32</v>
      </c>
      <c r="E5745" t="s">
        <v>27</v>
      </c>
      <c r="G5745" s="30">
        <v>10.7</v>
      </c>
      <c r="H5745" t="s">
        <v>309</v>
      </c>
      <c r="J5745" t="s">
        <v>15</v>
      </c>
      <c r="K5745" t="s">
        <v>307</v>
      </c>
      <c r="L5745" s="26">
        <v>2531150</v>
      </c>
      <c r="M5745">
        <v>19</v>
      </c>
    </row>
    <row r="5746" spans="1:13" x14ac:dyDescent="0.25">
      <c r="A5746" t="s">
        <v>74</v>
      </c>
      <c r="B5746" s="25">
        <v>45275</v>
      </c>
      <c r="C5746" t="s">
        <v>257</v>
      </c>
      <c r="D5746" t="s">
        <v>32</v>
      </c>
      <c r="E5746" t="s">
        <v>27</v>
      </c>
      <c r="F5746" t="s">
        <v>258</v>
      </c>
      <c r="G5746" s="30">
        <v>10.7</v>
      </c>
      <c r="H5746" t="s">
        <v>309</v>
      </c>
      <c r="J5746" t="s">
        <v>15</v>
      </c>
      <c r="K5746" t="s">
        <v>307</v>
      </c>
      <c r="L5746" s="26">
        <v>1764100</v>
      </c>
      <c r="M5746">
        <v>15</v>
      </c>
    </row>
    <row r="5747" spans="1:13" x14ac:dyDescent="0.25">
      <c r="A5747" t="s">
        <v>172</v>
      </c>
      <c r="B5747" s="25">
        <v>45485</v>
      </c>
      <c r="C5747" t="s">
        <v>257</v>
      </c>
      <c r="D5747" t="s">
        <v>32</v>
      </c>
      <c r="E5747" t="s">
        <v>27</v>
      </c>
      <c r="F5747" t="s">
        <v>258</v>
      </c>
      <c r="G5747" s="30">
        <v>10.7</v>
      </c>
      <c r="H5747" t="s">
        <v>309</v>
      </c>
      <c r="J5747" t="s">
        <v>15</v>
      </c>
      <c r="K5747" t="s">
        <v>307</v>
      </c>
      <c r="L5747" s="26">
        <v>44400</v>
      </c>
      <c r="M5747">
        <v>2</v>
      </c>
    </row>
    <row r="5748" spans="1:13" x14ac:dyDescent="0.25">
      <c r="A5748" t="s">
        <v>63</v>
      </c>
      <c r="B5748" s="25">
        <v>45344</v>
      </c>
      <c r="C5748" t="s">
        <v>257</v>
      </c>
      <c r="D5748" t="s">
        <v>32</v>
      </c>
      <c r="E5748" t="s">
        <v>27</v>
      </c>
      <c r="G5748" s="30">
        <v>10.7</v>
      </c>
      <c r="H5748" t="s">
        <v>309</v>
      </c>
      <c r="J5748" t="s">
        <v>15</v>
      </c>
      <c r="K5748" t="s">
        <v>307</v>
      </c>
      <c r="L5748" s="26">
        <v>149150</v>
      </c>
      <c r="M5748">
        <v>4</v>
      </c>
    </row>
    <row r="5749" spans="1:13" x14ac:dyDescent="0.25">
      <c r="A5749" t="s">
        <v>69</v>
      </c>
      <c r="B5749" s="25">
        <v>45328</v>
      </c>
      <c r="C5749" t="s">
        <v>257</v>
      </c>
      <c r="D5749" t="s">
        <v>32</v>
      </c>
      <c r="E5749" t="s">
        <v>27</v>
      </c>
      <c r="G5749" s="30">
        <v>10.7</v>
      </c>
      <c r="H5749" t="s">
        <v>309</v>
      </c>
      <c r="J5749" t="s">
        <v>15</v>
      </c>
      <c r="K5749" t="s">
        <v>307</v>
      </c>
      <c r="L5749" s="26">
        <v>191065</v>
      </c>
      <c r="M5749">
        <v>7</v>
      </c>
    </row>
    <row r="5750" spans="1:13" x14ac:dyDescent="0.25">
      <c r="A5750" t="s">
        <v>92</v>
      </c>
      <c r="B5750" s="25">
        <v>45198</v>
      </c>
      <c r="C5750" t="s">
        <v>257</v>
      </c>
      <c r="D5750" t="s">
        <v>32</v>
      </c>
      <c r="E5750" t="s">
        <v>27</v>
      </c>
      <c r="F5750" t="s">
        <v>258</v>
      </c>
      <c r="G5750" s="30">
        <v>10.7</v>
      </c>
      <c r="H5750" t="s">
        <v>309</v>
      </c>
      <c r="J5750" t="s">
        <v>15</v>
      </c>
      <c r="K5750" t="s">
        <v>307</v>
      </c>
      <c r="L5750" s="26">
        <v>1575655.2</v>
      </c>
      <c r="M5750">
        <v>7</v>
      </c>
    </row>
    <row r="5751" spans="1:13" x14ac:dyDescent="0.25">
      <c r="A5751" t="s">
        <v>77</v>
      </c>
      <c r="B5751" s="25">
        <v>45267</v>
      </c>
      <c r="C5751" t="s">
        <v>257</v>
      </c>
      <c r="D5751" t="s">
        <v>32</v>
      </c>
      <c r="E5751" t="s">
        <v>27</v>
      </c>
      <c r="G5751" s="30">
        <v>10.7</v>
      </c>
      <c r="H5751" t="s">
        <v>309</v>
      </c>
      <c r="J5751" t="s">
        <v>15</v>
      </c>
      <c r="K5751" t="s">
        <v>307</v>
      </c>
      <c r="L5751" s="26">
        <v>18200</v>
      </c>
      <c r="M5751">
        <v>2</v>
      </c>
    </row>
    <row r="5752" spans="1:13" x14ac:dyDescent="0.25">
      <c r="A5752" t="s">
        <v>83</v>
      </c>
      <c r="B5752" s="25">
        <v>45252</v>
      </c>
      <c r="C5752" t="s">
        <v>257</v>
      </c>
      <c r="D5752" t="s">
        <v>32</v>
      </c>
      <c r="E5752" t="s">
        <v>27</v>
      </c>
      <c r="F5752" t="s">
        <v>258</v>
      </c>
      <c r="G5752" s="30">
        <v>10.7</v>
      </c>
      <c r="H5752" t="s">
        <v>309</v>
      </c>
      <c r="J5752" t="s">
        <v>15</v>
      </c>
      <c r="K5752" t="s">
        <v>307</v>
      </c>
      <c r="L5752" s="26">
        <v>2402400</v>
      </c>
      <c r="M5752">
        <v>15</v>
      </c>
    </row>
    <row r="5753" spans="1:13" x14ac:dyDescent="0.25">
      <c r="A5753" t="s">
        <v>205</v>
      </c>
      <c r="B5753" s="25">
        <v>45566</v>
      </c>
      <c r="C5753" t="s">
        <v>257</v>
      </c>
      <c r="D5753" t="s">
        <v>32</v>
      </c>
      <c r="E5753" t="s">
        <v>27</v>
      </c>
      <c r="G5753" s="30">
        <v>10.7</v>
      </c>
      <c r="H5753" t="s">
        <v>309</v>
      </c>
      <c r="J5753" t="s">
        <v>15</v>
      </c>
      <c r="K5753" t="s">
        <v>307</v>
      </c>
      <c r="L5753" s="26">
        <v>5700</v>
      </c>
      <c r="M5753">
        <v>4</v>
      </c>
    </row>
    <row r="5754" spans="1:13" x14ac:dyDescent="0.25">
      <c r="A5754" t="s">
        <v>164</v>
      </c>
      <c r="B5754" s="25">
        <v>45478</v>
      </c>
      <c r="C5754" t="s">
        <v>257</v>
      </c>
      <c r="D5754" t="s">
        <v>32</v>
      </c>
      <c r="E5754" t="s">
        <v>27</v>
      </c>
      <c r="G5754" s="30">
        <v>10.7</v>
      </c>
      <c r="H5754" t="s">
        <v>309</v>
      </c>
      <c r="J5754" t="s">
        <v>15</v>
      </c>
      <c r="K5754" t="s">
        <v>307</v>
      </c>
      <c r="L5754" s="26">
        <v>32200</v>
      </c>
      <c r="M5754">
        <v>7</v>
      </c>
    </row>
    <row r="5755" spans="1:13" x14ac:dyDescent="0.25">
      <c r="A5755" t="s">
        <v>83</v>
      </c>
      <c r="B5755" s="25">
        <v>45468</v>
      </c>
      <c r="C5755" t="s">
        <v>257</v>
      </c>
      <c r="D5755" t="s">
        <v>32</v>
      </c>
      <c r="E5755" t="s">
        <v>27</v>
      </c>
      <c r="G5755" s="30">
        <v>10.7</v>
      </c>
      <c r="H5755" t="s">
        <v>309</v>
      </c>
      <c r="J5755" t="s">
        <v>15</v>
      </c>
      <c r="K5755" t="s">
        <v>307</v>
      </c>
      <c r="L5755" s="26">
        <v>14580</v>
      </c>
      <c r="M5755">
        <v>2</v>
      </c>
    </row>
    <row r="5756" spans="1:13" x14ac:dyDescent="0.25">
      <c r="A5756" t="s">
        <v>54</v>
      </c>
      <c r="B5756" s="25">
        <v>45401</v>
      </c>
      <c r="C5756" t="s">
        <v>257</v>
      </c>
      <c r="D5756" t="s">
        <v>32</v>
      </c>
      <c r="E5756" t="s">
        <v>27</v>
      </c>
      <c r="G5756" s="30">
        <v>10.7</v>
      </c>
      <c r="H5756" t="s">
        <v>309</v>
      </c>
      <c r="J5756" t="s">
        <v>15</v>
      </c>
      <c r="K5756" t="s">
        <v>307</v>
      </c>
      <c r="L5756" s="26">
        <v>142080</v>
      </c>
      <c r="M5756">
        <v>13</v>
      </c>
    </row>
    <row r="5757" spans="1:13" x14ac:dyDescent="0.25">
      <c r="A5757" t="s">
        <v>69</v>
      </c>
      <c r="B5757" s="25">
        <v>45328</v>
      </c>
      <c r="C5757" t="s">
        <v>257</v>
      </c>
      <c r="D5757" t="s">
        <v>32</v>
      </c>
      <c r="E5757" t="s">
        <v>27</v>
      </c>
      <c r="F5757" t="s">
        <v>258</v>
      </c>
      <c r="G5757" s="30">
        <v>10.7</v>
      </c>
      <c r="H5757" t="s">
        <v>309</v>
      </c>
      <c r="J5757" t="s">
        <v>15</v>
      </c>
      <c r="K5757" t="s">
        <v>307</v>
      </c>
      <c r="L5757" s="26">
        <v>20509675</v>
      </c>
      <c r="M5757">
        <v>6</v>
      </c>
    </row>
    <row r="5758" spans="1:13" x14ac:dyDescent="0.25">
      <c r="A5758" t="s">
        <v>54</v>
      </c>
      <c r="B5758" s="25">
        <v>45401</v>
      </c>
      <c r="C5758" t="s">
        <v>257</v>
      </c>
      <c r="D5758" t="s">
        <v>32</v>
      </c>
      <c r="E5758" t="s">
        <v>27</v>
      </c>
      <c r="F5758" t="s">
        <v>258</v>
      </c>
      <c r="G5758" s="30">
        <v>10.7</v>
      </c>
      <c r="H5758" t="s">
        <v>309</v>
      </c>
      <c r="J5758" t="s">
        <v>15</v>
      </c>
      <c r="K5758" t="s">
        <v>307</v>
      </c>
      <c r="L5758" s="26">
        <v>2321010</v>
      </c>
      <c r="M5758">
        <v>10</v>
      </c>
    </row>
    <row r="5759" spans="1:13" x14ac:dyDescent="0.25">
      <c r="A5759" t="s">
        <v>89</v>
      </c>
      <c r="B5759" s="25">
        <v>45232</v>
      </c>
      <c r="C5759" t="s">
        <v>257</v>
      </c>
      <c r="D5759" t="s">
        <v>32</v>
      </c>
      <c r="E5759" t="s">
        <v>27</v>
      </c>
      <c r="G5759" s="30">
        <v>10.7</v>
      </c>
      <c r="H5759" t="s">
        <v>309</v>
      </c>
      <c r="J5759" t="s">
        <v>15</v>
      </c>
      <c r="K5759" t="s">
        <v>307</v>
      </c>
      <c r="L5759" s="26">
        <v>108000</v>
      </c>
      <c r="M5759">
        <v>7</v>
      </c>
    </row>
    <row r="5760" spans="1:13" x14ac:dyDescent="0.25">
      <c r="A5760" t="s">
        <v>60</v>
      </c>
      <c r="B5760" s="25">
        <v>45380</v>
      </c>
      <c r="C5760" t="s">
        <v>257</v>
      </c>
      <c r="D5760" t="s">
        <v>32</v>
      </c>
      <c r="E5760" t="s">
        <v>27</v>
      </c>
      <c r="G5760" s="30">
        <v>10.7</v>
      </c>
      <c r="H5760" t="s">
        <v>309</v>
      </c>
      <c r="J5760" t="s">
        <v>15</v>
      </c>
      <c r="K5760" t="s">
        <v>307</v>
      </c>
      <c r="L5760" s="26">
        <v>77000</v>
      </c>
      <c r="M5760">
        <v>13</v>
      </c>
    </row>
    <row r="5761" spans="1:13" x14ac:dyDescent="0.25">
      <c r="A5761" t="s">
        <v>50</v>
      </c>
      <c r="B5761" s="25">
        <v>45408</v>
      </c>
      <c r="C5761" t="s">
        <v>257</v>
      </c>
      <c r="D5761" t="s">
        <v>32</v>
      </c>
      <c r="E5761" t="s">
        <v>27</v>
      </c>
      <c r="G5761" s="30">
        <v>10.7</v>
      </c>
      <c r="H5761" t="s">
        <v>309</v>
      </c>
      <c r="J5761" t="s">
        <v>15</v>
      </c>
      <c r="K5761" t="s">
        <v>307</v>
      </c>
      <c r="L5761" s="26">
        <v>85000</v>
      </c>
      <c r="M5761">
        <v>19</v>
      </c>
    </row>
    <row r="5762" spans="1:13" x14ac:dyDescent="0.25">
      <c r="A5762" t="s">
        <v>57</v>
      </c>
      <c r="B5762" s="25">
        <v>45394</v>
      </c>
      <c r="C5762" t="s">
        <v>257</v>
      </c>
      <c r="D5762" t="s">
        <v>32</v>
      </c>
      <c r="E5762" t="s">
        <v>27</v>
      </c>
      <c r="F5762" t="s">
        <v>258</v>
      </c>
      <c r="G5762" s="30">
        <v>10.7</v>
      </c>
      <c r="H5762" t="s">
        <v>309</v>
      </c>
      <c r="J5762" t="s">
        <v>15</v>
      </c>
      <c r="K5762" t="s">
        <v>307</v>
      </c>
      <c r="L5762" s="26">
        <v>2274800</v>
      </c>
      <c r="M5762">
        <v>11</v>
      </c>
    </row>
    <row r="5763" spans="1:13" x14ac:dyDescent="0.25">
      <c r="A5763" t="s">
        <v>164</v>
      </c>
      <c r="B5763" s="25">
        <v>45478</v>
      </c>
      <c r="C5763" t="s">
        <v>257</v>
      </c>
      <c r="D5763" t="s">
        <v>32</v>
      </c>
      <c r="E5763" t="s">
        <v>27</v>
      </c>
      <c r="F5763" t="s">
        <v>258</v>
      </c>
      <c r="G5763" s="30">
        <v>10.7</v>
      </c>
      <c r="H5763" t="s">
        <v>309</v>
      </c>
      <c r="J5763" t="s">
        <v>15</v>
      </c>
      <c r="K5763" t="s">
        <v>307</v>
      </c>
      <c r="L5763" s="26">
        <v>40082000</v>
      </c>
      <c r="M5763">
        <v>6</v>
      </c>
    </row>
    <row r="5764" spans="1:13" x14ac:dyDescent="0.25">
      <c r="A5764" t="s">
        <v>209</v>
      </c>
      <c r="B5764" s="25">
        <v>45572</v>
      </c>
      <c r="C5764" t="s">
        <v>257</v>
      </c>
      <c r="D5764" t="s">
        <v>32</v>
      </c>
      <c r="E5764" t="s">
        <v>27</v>
      </c>
      <c r="G5764" s="30">
        <v>10.7</v>
      </c>
      <c r="H5764" t="s">
        <v>309</v>
      </c>
      <c r="J5764" t="s">
        <v>15</v>
      </c>
      <c r="K5764" t="s">
        <v>307</v>
      </c>
      <c r="L5764" s="26">
        <v>1000</v>
      </c>
      <c r="M5764">
        <v>1</v>
      </c>
    </row>
    <row r="5765" spans="1:13" x14ac:dyDescent="0.25">
      <c r="A5765" t="s">
        <v>63</v>
      </c>
      <c r="B5765" s="25">
        <v>45344</v>
      </c>
      <c r="C5765" t="s">
        <v>257</v>
      </c>
      <c r="D5765" t="s">
        <v>32</v>
      </c>
      <c r="E5765" t="s">
        <v>27</v>
      </c>
      <c r="F5765" t="s">
        <v>258</v>
      </c>
      <c r="G5765" s="30">
        <v>10.7</v>
      </c>
      <c r="H5765" t="s">
        <v>309</v>
      </c>
      <c r="J5765" t="s">
        <v>15</v>
      </c>
      <c r="K5765" t="s">
        <v>307</v>
      </c>
      <c r="L5765" s="26">
        <v>141550</v>
      </c>
      <c r="M5765">
        <v>5</v>
      </c>
    </row>
    <row r="5766" spans="1:13" x14ac:dyDescent="0.25">
      <c r="A5766" t="s">
        <v>89</v>
      </c>
      <c r="B5766" s="25">
        <v>45232</v>
      </c>
      <c r="C5766" t="s">
        <v>257</v>
      </c>
      <c r="D5766" t="s">
        <v>32</v>
      </c>
      <c r="E5766" t="s">
        <v>27</v>
      </c>
      <c r="F5766" t="s">
        <v>258</v>
      </c>
      <c r="G5766" s="30">
        <v>10.7</v>
      </c>
      <c r="H5766" t="s">
        <v>309</v>
      </c>
      <c r="J5766" t="s">
        <v>15</v>
      </c>
      <c r="K5766" t="s">
        <v>307</v>
      </c>
      <c r="L5766" s="26">
        <v>1048275</v>
      </c>
      <c r="M5766">
        <v>8</v>
      </c>
    </row>
    <row r="5767" spans="1:13" x14ac:dyDescent="0.25">
      <c r="A5767" t="s">
        <v>66</v>
      </c>
      <c r="B5767" s="25">
        <v>45335</v>
      </c>
      <c r="C5767" t="s">
        <v>257</v>
      </c>
      <c r="D5767" t="s">
        <v>32</v>
      </c>
      <c r="E5767" t="s">
        <v>27</v>
      </c>
      <c r="G5767" s="30">
        <v>10.7</v>
      </c>
      <c r="H5767" t="s">
        <v>309</v>
      </c>
      <c r="J5767" t="s">
        <v>15</v>
      </c>
      <c r="K5767" t="s">
        <v>307</v>
      </c>
      <c r="L5767" s="26">
        <v>90000</v>
      </c>
      <c r="M5767">
        <v>9</v>
      </c>
    </row>
    <row r="5768" spans="1:13" x14ac:dyDescent="0.25">
      <c r="A5768" t="s">
        <v>83</v>
      </c>
      <c r="B5768" s="25">
        <v>45252</v>
      </c>
      <c r="C5768" t="s">
        <v>257</v>
      </c>
      <c r="D5768" t="s">
        <v>32</v>
      </c>
      <c r="E5768" t="s">
        <v>27</v>
      </c>
      <c r="G5768" s="30">
        <v>10.7</v>
      </c>
      <c r="H5768" t="s">
        <v>309</v>
      </c>
      <c r="J5768" t="s">
        <v>15</v>
      </c>
      <c r="K5768" t="s">
        <v>307</v>
      </c>
      <c r="L5768" s="26">
        <v>403700</v>
      </c>
      <c r="M5768">
        <v>13</v>
      </c>
    </row>
    <row r="5769" spans="1:13" x14ac:dyDescent="0.25">
      <c r="A5769" t="s">
        <v>104</v>
      </c>
      <c r="B5769" s="25">
        <v>45041</v>
      </c>
      <c r="C5769" t="s">
        <v>257</v>
      </c>
      <c r="D5769" t="s">
        <v>32</v>
      </c>
      <c r="E5769" t="s">
        <v>27</v>
      </c>
      <c r="F5769" t="s">
        <v>258</v>
      </c>
      <c r="G5769" s="30">
        <v>10.7</v>
      </c>
      <c r="H5769" t="s">
        <v>309</v>
      </c>
      <c r="J5769" t="s">
        <v>15</v>
      </c>
      <c r="K5769" t="s">
        <v>307</v>
      </c>
      <c r="L5769" s="26">
        <v>17880</v>
      </c>
      <c r="M5769">
        <v>1</v>
      </c>
    </row>
    <row r="5770" spans="1:13" x14ac:dyDescent="0.25">
      <c r="A5770" t="s">
        <v>72</v>
      </c>
      <c r="B5770" s="25">
        <v>45288</v>
      </c>
      <c r="C5770" t="s">
        <v>257</v>
      </c>
      <c r="D5770" t="s">
        <v>32</v>
      </c>
      <c r="E5770" t="s">
        <v>27</v>
      </c>
      <c r="G5770" s="30">
        <v>10.7</v>
      </c>
      <c r="H5770" t="s">
        <v>309</v>
      </c>
      <c r="J5770" t="s">
        <v>15</v>
      </c>
      <c r="K5770" t="s">
        <v>307</v>
      </c>
      <c r="L5770" s="26">
        <v>21500</v>
      </c>
      <c r="M5770">
        <v>2</v>
      </c>
    </row>
    <row r="5771" spans="1:13" x14ac:dyDescent="0.25">
      <c r="A5771" t="s">
        <v>164</v>
      </c>
      <c r="B5771" s="25">
        <v>45478</v>
      </c>
      <c r="C5771" t="s">
        <v>257</v>
      </c>
      <c r="D5771" t="s">
        <v>32</v>
      </c>
      <c r="E5771" t="s">
        <v>27</v>
      </c>
      <c r="F5771" t="s">
        <v>258</v>
      </c>
      <c r="G5771" s="30">
        <v>10.8</v>
      </c>
      <c r="H5771" t="s">
        <v>309</v>
      </c>
      <c r="I5771">
        <v>10.8</v>
      </c>
      <c r="J5771" t="s">
        <v>228</v>
      </c>
      <c r="K5771" t="s">
        <v>314</v>
      </c>
      <c r="L5771" s="26">
        <v>717000</v>
      </c>
      <c r="M5771">
        <v>1</v>
      </c>
    </row>
    <row r="5772" spans="1:13" x14ac:dyDescent="0.25">
      <c r="A5772" t="s">
        <v>172</v>
      </c>
      <c r="B5772" s="25">
        <v>45485</v>
      </c>
      <c r="C5772" t="s">
        <v>257</v>
      </c>
      <c r="D5772" t="s">
        <v>32</v>
      </c>
      <c r="E5772" t="s">
        <v>27</v>
      </c>
      <c r="F5772" t="s">
        <v>258</v>
      </c>
      <c r="G5772" s="30">
        <v>10.8</v>
      </c>
      <c r="H5772" t="s">
        <v>309</v>
      </c>
      <c r="I5772">
        <v>10.8</v>
      </c>
      <c r="J5772" t="s">
        <v>228</v>
      </c>
      <c r="K5772" t="s">
        <v>314</v>
      </c>
      <c r="L5772" s="26">
        <v>105200</v>
      </c>
      <c r="M5772">
        <v>1</v>
      </c>
    </row>
    <row r="5773" spans="1:13" x14ac:dyDescent="0.25">
      <c r="A5773" t="s">
        <v>89</v>
      </c>
      <c r="B5773" s="25">
        <v>45232</v>
      </c>
      <c r="C5773" t="s">
        <v>257</v>
      </c>
      <c r="D5773" t="s">
        <v>32</v>
      </c>
      <c r="E5773" t="s">
        <v>27</v>
      </c>
      <c r="G5773" s="30">
        <v>10.8</v>
      </c>
      <c r="H5773" t="s">
        <v>309</v>
      </c>
      <c r="J5773" t="s">
        <v>15</v>
      </c>
      <c r="K5773" t="s">
        <v>307</v>
      </c>
      <c r="L5773" s="26">
        <v>9450</v>
      </c>
      <c r="M5773">
        <v>4</v>
      </c>
    </row>
    <row r="5774" spans="1:13" x14ac:dyDescent="0.25">
      <c r="A5774" t="s">
        <v>211</v>
      </c>
      <c r="B5774" s="25">
        <v>45582</v>
      </c>
      <c r="C5774" t="s">
        <v>257</v>
      </c>
      <c r="D5774" t="s">
        <v>32</v>
      </c>
      <c r="E5774" t="s">
        <v>27</v>
      </c>
      <c r="G5774" s="30">
        <v>10.8</v>
      </c>
      <c r="H5774" t="s">
        <v>309</v>
      </c>
      <c r="J5774" t="s">
        <v>15</v>
      </c>
      <c r="K5774" t="s">
        <v>307</v>
      </c>
      <c r="L5774" s="26">
        <v>7700</v>
      </c>
      <c r="M5774">
        <v>4</v>
      </c>
    </row>
    <row r="5775" spans="1:13" x14ac:dyDescent="0.25">
      <c r="A5775" t="s">
        <v>54</v>
      </c>
      <c r="B5775" s="25">
        <v>45212</v>
      </c>
      <c r="C5775" t="s">
        <v>257</v>
      </c>
      <c r="D5775" t="s">
        <v>32</v>
      </c>
      <c r="E5775" t="s">
        <v>27</v>
      </c>
      <c r="G5775" s="30">
        <v>10.8</v>
      </c>
      <c r="H5775" t="s">
        <v>309</v>
      </c>
      <c r="J5775" t="s">
        <v>15</v>
      </c>
      <c r="K5775" t="s">
        <v>307</v>
      </c>
      <c r="L5775" s="26">
        <v>29970</v>
      </c>
      <c r="M5775">
        <v>15</v>
      </c>
    </row>
    <row r="5776" spans="1:13" x14ac:dyDescent="0.25">
      <c r="A5776" t="s">
        <v>63</v>
      </c>
      <c r="B5776" s="25">
        <v>45344</v>
      </c>
      <c r="C5776" t="s">
        <v>257</v>
      </c>
      <c r="D5776" t="s">
        <v>32</v>
      </c>
      <c r="E5776" t="s">
        <v>27</v>
      </c>
      <c r="F5776" t="s">
        <v>258</v>
      </c>
      <c r="G5776" s="30">
        <v>10.8</v>
      </c>
      <c r="H5776" t="s">
        <v>309</v>
      </c>
      <c r="J5776" t="s">
        <v>15</v>
      </c>
      <c r="K5776" t="s">
        <v>307</v>
      </c>
      <c r="L5776" s="26">
        <v>80750</v>
      </c>
      <c r="M5776">
        <v>2</v>
      </c>
    </row>
    <row r="5777" spans="1:13" x14ac:dyDescent="0.25">
      <c r="A5777" t="s">
        <v>74</v>
      </c>
      <c r="B5777" s="25">
        <v>45275</v>
      </c>
      <c r="C5777" t="s">
        <v>257</v>
      </c>
      <c r="D5777" t="s">
        <v>32</v>
      </c>
      <c r="E5777" t="s">
        <v>27</v>
      </c>
      <c r="G5777" s="30">
        <v>10.8</v>
      </c>
      <c r="H5777" t="s">
        <v>309</v>
      </c>
      <c r="J5777" t="s">
        <v>15</v>
      </c>
      <c r="K5777" t="s">
        <v>307</v>
      </c>
      <c r="L5777" s="26">
        <v>370300</v>
      </c>
      <c r="M5777">
        <v>15</v>
      </c>
    </row>
    <row r="5778" spans="1:13" x14ac:dyDescent="0.25">
      <c r="A5778" t="s">
        <v>60</v>
      </c>
      <c r="B5778" s="25">
        <v>45380</v>
      </c>
      <c r="C5778" t="s">
        <v>257</v>
      </c>
      <c r="D5778" t="s">
        <v>32</v>
      </c>
      <c r="E5778" t="s">
        <v>27</v>
      </c>
      <c r="F5778" t="s">
        <v>258</v>
      </c>
      <c r="G5778" s="30">
        <v>10.8</v>
      </c>
      <c r="H5778" t="s">
        <v>309</v>
      </c>
      <c r="J5778" t="s">
        <v>15</v>
      </c>
      <c r="K5778" t="s">
        <v>307</v>
      </c>
      <c r="L5778" s="26">
        <v>1117375</v>
      </c>
      <c r="M5778">
        <v>28</v>
      </c>
    </row>
    <row r="5779" spans="1:13" x14ac:dyDescent="0.25">
      <c r="A5779" t="s">
        <v>83</v>
      </c>
      <c r="B5779" s="25">
        <v>45468</v>
      </c>
      <c r="C5779" t="s">
        <v>257</v>
      </c>
      <c r="D5779" t="s">
        <v>32</v>
      </c>
      <c r="E5779" t="s">
        <v>27</v>
      </c>
      <c r="F5779" t="s">
        <v>258</v>
      </c>
      <c r="G5779" s="30">
        <v>10.8</v>
      </c>
      <c r="H5779" t="s">
        <v>309</v>
      </c>
      <c r="J5779" t="s">
        <v>15</v>
      </c>
      <c r="K5779" t="s">
        <v>307</v>
      </c>
      <c r="L5779" s="26">
        <v>2245320</v>
      </c>
      <c r="M5779">
        <v>6</v>
      </c>
    </row>
    <row r="5780" spans="1:13" x14ac:dyDescent="0.25">
      <c r="A5780" t="s">
        <v>205</v>
      </c>
      <c r="B5780" s="25">
        <v>45566</v>
      </c>
      <c r="C5780" t="s">
        <v>257</v>
      </c>
      <c r="D5780" t="s">
        <v>32</v>
      </c>
      <c r="E5780" t="s">
        <v>27</v>
      </c>
      <c r="F5780" t="s">
        <v>258</v>
      </c>
      <c r="G5780" s="30">
        <v>10.8</v>
      </c>
      <c r="H5780" t="s">
        <v>309</v>
      </c>
      <c r="J5780" t="s">
        <v>15</v>
      </c>
      <c r="K5780" t="s">
        <v>307</v>
      </c>
      <c r="L5780" s="26">
        <v>1441055</v>
      </c>
      <c r="M5780">
        <v>10</v>
      </c>
    </row>
    <row r="5781" spans="1:13" x14ac:dyDescent="0.25">
      <c r="A5781" t="s">
        <v>86</v>
      </c>
      <c r="B5781" s="25">
        <v>45251</v>
      </c>
      <c r="C5781" t="s">
        <v>257</v>
      </c>
      <c r="D5781" t="s">
        <v>32</v>
      </c>
      <c r="E5781" t="s">
        <v>27</v>
      </c>
      <c r="G5781" s="30">
        <v>10.8</v>
      </c>
      <c r="H5781" t="s">
        <v>309</v>
      </c>
      <c r="J5781" t="s">
        <v>15</v>
      </c>
      <c r="K5781" t="s">
        <v>307</v>
      </c>
      <c r="L5781" s="26">
        <v>42000</v>
      </c>
      <c r="M5781">
        <v>2</v>
      </c>
    </row>
    <row r="5782" spans="1:13" x14ac:dyDescent="0.25">
      <c r="A5782" t="s">
        <v>57</v>
      </c>
      <c r="B5782" s="25">
        <v>45394</v>
      </c>
      <c r="C5782" t="s">
        <v>257</v>
      </c>
      <c r="D5782" t="s">
        <v>32</v>
      </c>
      <c r="E5782" t="s">
        <v>27</v>
      </c>
      <c r="G5782" s="30">
        <v>10.8</v>
      </c>
      <c r="H5782" t="s">
        <v>309</v>
      </c>
      <c r="J5782" t="s">
        <v>15</v>
      </c>
      <c r="K5782" t="s">
        <v>307</v>
      </c>
      <c r="L5782" s="26">
        <v>404200</v>
      </c>
      <c r="M5782">
        <v>2</v>
      </c>
    </row>
    <row r="5783" spans="1:13" x14ac:dyDescent="0.25">
      <c r="A5783" t="s">
        <v>86</v>
      </c>
      <c r="B5783" s="25">
        <v>45251</v>
      </c>
      <c r="C5783" t="s">
        <v>257</v>
      </c>
      <c r="D5783" t="s">
        <v>32</v>
      </c>
      <c r="E5783" t="s">
        <v>27</v>
      </c>
      <c r="F5783" t="s">
        <v>258</v>
      </c>
      <c r="G5783" s="30">
        <v>10.8</v>
      </c>
      <c r="H5783" t="s">
        <v>309</v>
      </c>
      <c r="J5783" t="s">
        <v>15</v>
      </c>
      <c r="K5783" t="s">
        <v>307</v>
      </c>
      <c r="L5783" s="26">
        <v>220000</v>
      </c>
      <c r="M5783">
        <v>2</v>
      </c>
    </row>
    <row r="5784" spans="1:13" x14ac:dyDescent="0.25">
      <c r="A5784" t="s">
        <v>66</v>
      </c>
      <c r="B5784" s="25">
        <v>45335</v>
      </c>
      <c r="C5784" t="s">
        <v>257</v>
      </c>
      <c r="D5784" t="s">
        <v>32</v>
      </c>
      <c r="E5784" t="s">
        <v>27</v>
      </c>
      <c r="F5784" t="s">
        <v>258</v>
      </c>
      <c r="G5784" s="30">
        <v>10.8</v>
      </c>
      <c r="H5784" t="s">
        <v>309</v>
      </c>
      <c r="J5784" t="s">
        <v>15</v>
      </c>
      <c r="K5784" t="s">
        <v>307</v>
      </c>
      <c r="L5784" s="26">
        <v>679500</v>
      </c>
      <c r="M5784">
        <v>29</v>
      </c>
    </row>
    <row r="5785" spans="1:13" x14ac:dyDescent="0.25">
      <c r="A5785" t="s">
        <v>54</v>
      </c>
      <c r="B5785" s="25">
        <v>45212</v>
      </c>
      <c r="C5785" t="s">
        <v>257</v>
      </c>
      <c r="D5785" t="s">
        <v>32</v>
      </c>
      <c r="E5785" t="s">
        <v>27</v>
      </c>
      <c r="F5785" t="s">
        <v>258</v>
      </c>
      <c r="G5785" s="30">
        <v>10.8</v>
      </c>
      <c r="H5785" t="s">
        <v>309</v>
      </c>
      <c r="J5785" t="s">
        <v>15</v>
      </c>
      <c r="K5785" t="s">
        <v>307</v>
      </c>
      <c r="L5785" s="26">
        <v>246753</v>
      </c>
      <c r="M5785">
        <v>19</v>
      </c>
    </row>
    <row r="5786" spans="1:13" x14ac:dyDescent="0.25">
      <c r="A5786" t="s">
        <v>80</v>
      </c>
      <c r="B5786" s="25">
        <v>45260</v>
      </c>
      <c r="C5786" t="s">
        <v>257</v>
      </c>
      <c r="D5786" t="s">
        <v>32</v>
      </c>
      <c r="E5786" t="s">
        <v>27</v>
      </c>
      <c r="F5786" t="s">
        <v>258</v>
      </c>
      <c r="G5786" s="30">
        <v>10.8</v>
      </c>
      <c r="H5786" t="s">
        <v>309</v>
      </c>
      <c r="J5786" t="s">
        <v>15</v>
      </c>
      <c r="K5786" t="s">
        <v>307</v>
      </c>
      <c r="L5786" s="26">
        <v>6348600</v>
      </c>
      <c r="M5786">
        <v>4</v>
      </c>
    </row>
    <row r="5787" spans="1:13" x14ac:dyDescent="0.25">
      <c r="A5787" t="s">
        <v>77</v>
      </c>
      <c r="B5787" s="25">
        <v>45267</v>
      </c>
      <c r="C5787" t="s">
        <v>257</v>
      </c>
      <c r="D5787" t="s">
        <v>32</v>
      </c>
      <c r="E5787" t="s">
        <v>27</v>
      </c>
      <c r="F5787" t="s">
        <v>258</v>
      </c>
      <c r="G5787" s="30">
        <v>10.8</v>
      </c>
      <c r="H5787" t="s">
        <v>309</v>
      </c>
      <c r="J5787" t="s">
        <v>15</v>
      </c>
      <c r="K5787" t="s">
        <v>307</v>
      </c>
      <c r="L5787" s="26">
        <v>187600</v>
      </c>
      <c r="M5787">
        <v>2</v>
      </c>
    </row>
    <row r="5788" spans="1:13" x14ac:dyDescent="0.25">
      <c r="A5788" t="s">
        <v>92</v>
      </c>
      <c r="B5788" s="25">
        <v>45198</v>
      </c>
      <c r="C5788" t="s">
        <v>257</v>
      </c>
      <c r="D5788" t="s">
        <v>32</v>
      </c>
      <c r="E5788" t="s">
        <v>27</v>
      </c>
      <c r="G5788" s="30">
        <v>10.8</v>
      </c>
      <c r="H5788" t="s">
        <v>309</v>
      </c>
      <c r="J5788" t="s">
        <v>15</v>
      </c>
      <c r="K5788" t="s">
        <v>307</v>
      </c>
      <c r="L5788" s="26">
        <v>408258</v>
      </c>
      <c r="M5788">
        <v>7</v>
      </c>
    </row>
    <row r="5789" spans="1:13" x14ac:dyDescent="0.25">
      <c r="A5789" t="s">
        <v>211</v>
      </c>
      <c r="B5789" s="25">
        <v>45582</v>
      </c>
      <c r="C5789" t="s">
        <v>257</v>
      </c>
      <c r="D5789" t="s">
        <v>32</v>
      </c>
      <c r="E5789" t="s">
        <v>27</v>
      </c>
      <c r="F5789" t="s">
        <v>258</v>
      </c>
      <c r="G5789" s="30">
        <v>10.8</v>
      </c>
      <c r="H5789" t="s">
        <v>309</v>
      </c>
      <c r="J5789" t="s">
        <v>15</v>
      </c>
      <c r="K5789" t="s">
        <v>307</v>
      </c>
      <c r="L5789" s="26">
        <v>3390800</v>
      </c>
      <c r="M5789">
        <v>11</v>
      </c>
    </row>
    <row r="5790" spans="1:13" x14ac:dyDescent="0.25">
      <c r="A5790" t="s">
        <v>77</v>
      </c>
      <c r="B5790" s="25">
        <v>45267</v>
      </c>
      <c r="C5790" t="s">
        <v>257</v>
      </c>
      <c r="D5790" t="s">
        <v>32</v>
      </c>
      <c r="E5790" t="s">
        <v>27</v>
      </c>
      <c r="G5790" s="30">
        <v>10.8</v>
      </c>
      <c r="H5790" t="s">
        <v>309</v>
      </c>
      <c r="J5790" t="s">
        <v>15</v>
      </c>
      <c r="K5790" t="s">
        <v>307</v>
      </c>
      <c r="L5790" s="26">
        <v>44800</v>
      </c>
      <c r="M5790">
        <v>4</v>
      </c>
    </row>
    <row r="5791" spans="1:13" x14ac:dyDescent="0.25">
      <c r="A5791" t="s">
        <v>83</v>
      </c>
      <c r="B5791" s="25">
        <v>45252</v>
      </c>
      <c r="C5791" t="s">
        <v>257</v>
      </c>
      <c r="D5791" t="s">
        <v>32</v>
      </c>
      <c r="E5791" t="s">
        <v>27</v>
      </c>
      <c r="G5791" s="30">
        <v>10.8</v>
      </c>
      <c r="H5791" t="s">
        <v>309</v>
      </c>
      <c r="J5791" t="s">
        <v>15</v>
      </c>
      <c r="K5791" t="s">
        <v>307</v>
      </c>
      <c r="L5791" s="26">
        <v>171050</v>
      </c>
      <c r="M5791">
        <v>13</v>
      </c>
    </row>
    <row r="5792" spans="1:13" x14ac:dyDescent="0.25">
      <c r="A5792" t="s">
        <v>30</v>
      </c>
      <c r="B5792" s="25">
        <v>45447</v>
      </c>
      <c r="C5792" t="s">
        <v>257</v>
      </c>
      <c r="D5792" t="s">
        <v>32</v>
      </c>
      <c r="E5792" t="s">
        <v>27</v>
      </c>
      <c r="G5792" s="30">
        <v>10.8</v>
      </c>
      <c r="H5792" t="s">
        <v>309</v>
      </c>
      <c r="J5792" t="s">
        <v>15</v>
      </c>
      <c r="K5792" t="s">
        <v>307</v>
      </c>
      <c r="L5792" s="26">
        <v>2400</v>
      </c>
      <c r="M5792">
        <v>2</v>
      </c>
    </row>
    <row r="5793" spans="1:13" x14ac:dyDescent="0.25">
      <c r="A5793" t="s">
        <v>205</v>
      </c>
      <c r="B5793" s="25">
        <v>45566</v>
      </c>
      <c r="C5793" t="s">
        <v>257</v>
      </c>
      <c r="D5793" t="s">
        <v>32</v>
      </c>
      <c r="E5793" t="s">
        <v>27</v>
      </c>
      <c r="G5793" s="30">
        <v>10.8</v>
      </c>
      <c r="H5793" t="s">
        <v>309</v>
      </c>
      <c r="J5793" t="s">
        <v>15</v>
      </c>
      <c r="K5793" t="s">
        <v>307</v>
      </c>
      <c r="L5793" s="26">
        <v>380</v>
      </c>
      <c r="M5793">
        <v>2</v>
      </c>
    </row>
    <row r="5794" spans="1:13" x14ac:dyDescent="0.25">
      <c r="A5794" t="s">
        <v>89</v>
      </c>
      <c r="B5794" s="25">
        <v>45232</v>
      </c>
      <c r="C5794" t="s">
        <v>257</v>
      </c>
      <c r="D5794" t="s">
        <v>32</v>
      </c>
      <c r="E5794" t="s">
        <v>27</v>
      </c>
      <c r="F5794" t="s">
        <v>258</v>
      </c>
      <c r="G5794" s="30">
        <v>10.8</v>
      </c>
      <c r="H5794" t="s">
        <v>309</v>
      </c>
      <c r="J5794" t="s">
        <v>15</v>
      </c>
      <c r="K5794" t="s">
        <v>307</v>
      </c>
      <c r="L5794" s="26">
        <v>214650</v>
      </c>
      <c r="M5794">
        <v>4</v>
      </c>
    </row>
    <row r="5795" spans="1:13" x14ac:dyDescent="0.25">
      <c r="A5795" t="s">
        <v>57</v>
      </c>
      <c r="B5795" s="25">
        <v>45394</v>
      </c>
      <c r="C5795" t="s">
        <v>257</v>
      </c>
      <c r="D5795" t="s">
        <v>32</v>
      </c>
      <c r="E5795" t="s">
        <v>27</v>
      </c>
      <c r="F5795" t="s">
        <v>258</v>
      </c>
      <c r="G5795" s="30">
        <v>10.8</v>
      </c>
      <c r="H5795" t="s">
        <v>309</v>
      </c>
      <c r="J5795" t="s">
        <v>15</v>
      </c>
      <c r="K5795" t="s">
        <v>307</v>
      </c>
      <c r="L5795" s="26">
        <v>564000</v>
      </c>
      <c r="M5795">
        <v>8</v>
      </c>
    </row>
    <row r="5796" spans="1:13" x14ac:dyDescent="0.25">
      <c r="A5796" t="s">
        <v>66</v>
      </c>
      <c r="B5796" s="25">
        <v>45335</v>
      </c>
      <c r="C5796" t="s">
        <v>257</v>
      </c>
      <c r="D5796" t="s">
        <v>32</v>
      </c>
      <c r="E5796" t="s">
        <v>27</v>
      </c>
      <c r="G5796" s="30">
        <v>10.8</v>
      </c>
      <c r="H5796" t="s">
        <v>309</v>
      </c>
      <c r="J5796" t="s">
        <v>15</v>
      </c>
      <c r="K5796" t="s">
        <v>307</v>
      </c>
      <c r="L5796" s="26">
        <v>166500</v>
      </c>
      <c r="M5796">
        <v>15</v>
      </c>
    </row>
    <row r="5797" spans="1:13" x14ac:dyDescent="0.25">
      <c r="A5797" t="s">
        <v>172</v>
      </c>
      <c r="B5797" s="25">
        <v>45485</v>
      </c>
      <c r="C5797" t="s">
        <v>257</v>
      </c>
      <c r="D5797" t="s">
        <v>32</v>
      </c>
      <c r="E5797" t="s">
        <v>27</v>
      </c>
      <c r="G5797" s="30">
        <v>10.8</v>
      </c>
      <c r="H5797" t="s">
        <v>309</v>
      </c>
      <c r="J5797" t="s">
        <v>15</v>
      </c>
      <c r="K5797" t="s">
        <v>307</v>
      </c>
      <c r="L5797" s="26">
        <v>3200</v>
      </c>
      <c r="M5797">
        <v>1</v>
      </c>
    </row>
    <row r="5798" spans="1:13" x14ac:dyDescent="0.25">
      <c r="A5798" t="s">
        <v>50</v>
      </c>
      <c r="B5798" s="25">
        <v>45408</v>
      </c>
      <c r="C5798" t="s">
        <v>257</v>
      </c>
      <c r="D5798" t="s">
        <v>32</v>
      </c>
      <c r="E5798" t="s">
        <v>27</v>
      </c>
      <c r="G5798" s="30">
        <v>10.8</v>
      </c>
      <c r="H5798" t="s">
        <v>309</v>
      </c>
      <c r="J5798" t="s">
        <v>15</v>
      </c>
      <c r="K5798" t="s">
        <v>307</v>
      </c>
      <c r="L5798" s="26">
        <v>47500</v>
      </c>
      <c r="M5798">
        <v>14</v>
      </c>
    </row>
    <row r="5799" spans="1:13" x14ac:dyDescent="0.25">
      <c r="A5799" t="s">
        <v>69</v>
      </c>
      <c r="B5799" s="25">
        <v>45328</v>
      </c>
      <c r="C5799" t="s">
        <v>257</v>
      </c>
      <c r="D5799" t="s">
        <v>32</v>
      </c>
      <c r="E5799" t="s">
        <v>27</v>
      </c>
      <c r="F5799" t="s">
        <v>258</v>
      </c>
      <c r="G5799" s="30">
        <v>10.8</v>
      </c>
      <c r="H5799" t="s">
        <v>309</v>
      </c>
      <c r="J5799" t="s">
        <v>15</v>
      </c>
      <c r="K5799" t="s">
        <v>307</v>
      </c>
      <c r="L5799" s="26">
        <v>506945</v>
      </c>
      <c r="M5799">
        <v>4</v>
      </c>
    </row>
    <row r="5800" spans="1:13" x14ac:dyDescent="0.25">
      <c r="A5800" t="s">
        <v>54</v>
      </c>
      <c r="B5800" s="25">
        <v>45401</v>
      </c>
      <c r="C5800" t="s">
        <v>257</v>
      </c>
      <c r="D5800" t="s">
        <v>32</v>
      </c>
      <c r="E5800" t="s">
        <v>27</v>
      </c>
      <c r="G5800" s="30">
        <v>10.8</v>
      </c>
      <c r="H5800" t="s">
        <v>309</v>
      </c>
      <c r="J5800" t="s">
        <v>15</v>
      </c>
      <c r="K5800" t="s">
        <v>307</v>
      </c>
      <c r="L5800" s="26">
        <v>437340</v>
      </c>
      <c r="M5800">
        <v>8</v>
      </c>
    </row>
    <row r="5801" spans="1:13" x14ac:dyDescent="0.25">
      <c r="A5801" t="s">
        <v>83</v>
      </c>
      <c r="B5801" s="25">
        <v>45468</v>
      </c>
      <c r="C5801" t="s">
        <v>257</v>
      </c>
      <c r="D5801" t="s">
        <v>32</v>
      </c>
      <c r="E5801" t="s">
        <v>27</v>
      </c>
      <c r="G5801" s="30">
        <v>10.8</v>
      </c>
      <c r="H5801" t="s">
        <v>309</v>
      </c>
      <c r="J5801" t="s">
        <v>15</v>
      </c>
      <c r="K5801" t="s">
        <v>307</v>
      </c>
      <c r="L5801" s="26">
        <v>21060</v>
      </c>
      <c r="M5801">
        <v>2</v>
      </c>
    </row>
    <row r="5802" spans="1:13" x14ac:dyDescent="0.25">
      <c r="A5802" t="s">
        <v>69</v>
      </c>
      <c r="B5802" s="25">
        <v>45328</v>
      </c>
      <c r="C5802" t="s">
        <v>257</v>
      </c>
      <c r="D5802" t="s">
        <v>32</v>
      </c>
      <c r="E5802" t="s">
        <v>27</v>
      </c>
      <c r="G5802" s="30">
        <v>10.8</v>
      </c>
      <c r="H5802" t="s">
        <v>309</v>
      </c>
      <c r="J5802" t="s">
        <v>15</v>
      </c>
      <c r="K5802" t="s">
        <v>307</v>
      </c>
      <c r="L5802" s="26">
        <v>61480</v>
      </c>
      <c r="M5802">
        <v>10</v>
      </c>
    </row>
    <row r="5803" spans="1:13" x14ac:dyDescent="0.25">
      <c r="A5803" t="s">
        <v>50</v>
      </c>
      <c r="B5803" s="25">
        <v>45408</v>
      </c>
      <c r="C5803" t="s">
        <v>257</v>
      </c>
      <c r="D5803" t="s">
        <v>32</v>
      </c>
      <c r="E5803" t="s">
        <v>27</v>
      </c>
      <c r="F5803" t="s">
        <v>258</v>
      </c>
      <c r="G5803" s="30">
        <v>10.8</v>
      </c>
      <c r="H5803" t="s">
        <v>309</v>
      </c>
      <c r="J5803" t="s">
        <v>15</v>
      </c>
      <c r="K5803" t="s">
        <v>307</v>
      </c>
      <c r="L5803" s="26">
        <v>1820000</v>
      </c>
      <c r="M5803">
        <v>18</v>
      </c>
    </row>
    <row r="5804" spans="1:13" x14ac:dyDescent="0.25">
      <c r="A5804" t="s">
        <v>60</v>
      </c>
      <c r="B5804" s="25">
        <v>45380</v>
      </c>
      <c r="C5804" t="s">
        <v>257</v>
      </c>
      <c r="D5804" t="s">
        <v>32</v>
      </c>
      <c r="E5804" t="s">
        <v>27</v>
      </c>
      <c r="G5804" s="30">
        <v>10.8</v>
      </c>
      <c r="H5804" t="s">
        <v>309</v>
      </c>
      <c r="J5804" t="s">
        <v>15</v>
      </c>
      <c r="K5804" t="s">
        <v>307</v>
      </c>
      <c r="L5804" s="26">
        <v>113750</v>
      </c>
      <c r="M5804">
        <v>13</v>
      </c>
    </row>
    <row r="5805" spans="1:13" x14ac:dyDescent="0.25">
      <c r="A5805" t="s">
        <v>74</v>
      </c>
      <c r="B5805" s="25">
        <v>45275</v>
      </c>
      <c r="C5805" t="s">
        <v>257</v>
      </c>
      <c r="D5805" t="s">
        <v>32</v>
      </c>
      <c r="E5805" t="s">
        <v>27</v>
      </c>
      <c r="F5805" t="s">
        <v>258</v>
      </c>
      <c r="G5805" s="30">
        <v>10.8</v>
      </c>
      <c r="H5805" t="s">
        <v>309</v>
      </c>
      <c r="J5805" t="s">
        <v>15</v>
      </c>
      <c r="K5805" t="s">
        <v>307</v>
      </c>
      <c r="L5805" s="26">
        <v>1829650</v>
      </c>
      <c r="M5805">
        <v>22</v>
      </c>
    </row>
    <row r="5806" spans="1:13" x14ac:dyDescent="0.25">
      <c r="A5806" t="s">
        <v>92</v>
      </c>
      <c r="B5806" s="25">
        <v>45198</v>
      </c>
      <c r="C5806" t="s">
        <v>257</v>
      </c>
      <c r="D5806" t="s">
        <v>32</v>
      </c>
      <c r="E5806" t="s">
        <v>27</v>
      </c>
      <c r="F5806" t="s">
        <v>258</v>
      </c>
      <c r="G5806" s="30">
        <v>10.8</v>
      </c>
      <c r="H5806" t="s">
        <v>309</v>
      </c>
      <c r="J5806" t="s">
        <v>15</v>
      </c>
      <c r="K5806" t="s">
        <v>307</v>
      </c>
      <c r="L5806" s="26">
        <v>4270158</v>
      </c>
      <c r="M5806">
        <v>10</v>
      </c>
    </row>
    <row r="5807" spans="1:13" x14ac:dyDescent="0.25">
      <c r="A5807" t="s">
        <v>80</v>
      </c>
      <c r="B5807" s="25">
        <v>45260</v>
      </c>
      <c r="C5807" t="s">
        <v>257</v>
      </c>
      <c r="D5807" t="s">
        <v>32</v>
      </c>
      <c r="E5807" t="s">
        <v>27</v>
      </c>
      <c r="G5807" s="30">
        <v>10.8</v>
      </c>
      <c r="H5807" t="s">
        <v>309</v>
      </c>
      <c r="J5807" t="s">
        <v>15</v>
      </c>
      <c r="K5807" t="s">
        <v>307</v>
      </c>
      <c r="L5807" s="26">
        <v>18900</v>
      </c>
      <c r="M5807">
        <v>1</v>
      </c>
    </row>
    <row r="5808" spans="1:13" x14ac:dyDescent="0.25">
      <c r="A5808" t="s">
        <v>30</v>
      </c>
      <c r="B5808" s="25">
        <v>45447</v>
      </c>
      <c r="C5808" t="s">
        <v>257</v>
      </c>
      <c r="D5808" t="s">
        <v>32</v>
      </c>
      <c r="E5808" t="s">
        <v>27</v>
      </c>
      <c r="F5808" t="s">
        <v>258</v>
      </c>
      <c r="G5808" s="30">
        <v>10.8</v>
      </c>
      <c r="H5808" t="s">
        <v>309</v>
      </c>
      <c r="J5808" t="s">
        <v>15</v>
      </c>
      <c r="K5808" t="s">
        <v>307</v>
      </c>
      <c r="L5808" s="26">
        <v>41100</v>
      </c>
      <c r="M5808">
        <v>4</v>
      </c>
    </row>
    <row r="5809" spans="1:13" x14ac:dyDescent="0.25">
      <c r="A5809" t="s">
        <v>54</v>
      </c>
      <c r="B5809" s="25">
        <v>45401</v>
      </c>
      <c r="C5809" t="s">
        <v>257</v>
      </c>
      <c r="D5809" t="s">
        <v>32</v>
      </c>
      <c r="E5809" t="s">
        <v>27</v>
      </c>
      <c r="F5809" t="s">
        <v>258</v>
      </c>
      <c r="G5809" s="30">
        <v>10.8</v>
      </c>
      <c r="H5809" t="s">
        <v>309</v>
      </c>
      <c r="J5809" t="s">
        <v>15</v>
      </c>
      <c r="K5809" t="s">
        <v>307</v>
      </c>
      <c r="L5809" s="26">
        <v>429015</v>
      </c>
      <c r="M5809">
        <v>8</v>
      </c>
    </row>
    <row r="5810" spans="1:13" x14ac:dyDescent="0.25">
      <c r="A5810" t="s">
        <v>83</v>
      </c>
      <c r="B5810" s="25">
        <v>45252</v>
      </c>
      <c r="C5810" t="s">
        <v>257</v>
      </c>
      <c r="D5810" t="s">
        <v>32</v>
      </c>
      <c r="E5810" t="s">
        <v>27</v>
      </c>
      <c r="F5810" t="s">
        <v>258</v>
      </c>
      <c r="G5810" s="30">
        <v>10.8</v>
      </c>
      <c r="H5810" t="s">
        <v>309</v>
      </c>
      <c r="J5810" t="s">
        <v>15</v>
      </c>
      <c r="K5810" t="s">
        <v>307</v>
      </c>
      <c r="L5810" s="26">
        <v>1744600</v>
      </c>
      <c r="M5810">
        <v>20</v>
      </c>
    </row>
    <row r="5811" spans="1:13" x14ac:dyDescent="0.25">
      <c r="A5811" t="s">
        <v>172</v>
      </c>
      <c r="B5811" s="25">
        <v>45485</v>
      </c>
      <c r="C5811" t="s">
        <v>257</v>
      </c>
      <c r="D5811" t="s">
        <v>32</v>
      </c>
      <c r="E5811" t="s">
        <v>27</v>
      </c>
      <c r="F5811" t="s">
        <v>258</v>
      </c>
      <c r="G5811" s="30">
        <v>10.8</v>
      </c>
      <c r="H5811" t="s">
        <v>309</v>
      </c>
      <c r="J5811" t="s">
        <v>15</v>
      </c>
      <c r="K5811" t="s">
        <v>307</v>
      </c>
      <c r="L5811" s="26">
        <v>527200</v>
      </c>
      <c r="M5811">
        <v>2</v>
      </c>
    </row>
    <row r="5812" spans="1:13" x14ac:dyDescent="0.25">
      <c r="A5812" t="s">
        <v>164</v>
      </c>
      <c r="B5812" s="25">
        <v>45478</v>
      </c>
      <c r="C5812" t="s">
        <v>257</v>
      </c>
      <c r="D5812" t="s">
        <v>32</v>
      </c>
      <c r="E5812" t="s">
        <v>27</v>
      </c>
      <c r="G5812" s="30">
        <v>10.8</v>
      </c>
      <c r="H5812" t="s">
        <v>309</v>
      </c>
      <c r="J5812" t="s">
        <v>15</v>
      </c>
      <c r="K5812" t="s">
        <v>307</v>
      </c>
      <c r="L5812" s="26">
        <v>746600</v>
      </c>
      <c r="M5812">
        <v>9</v>
      </c>
    </row>
    <row r="5813" spans="1:13" x14ac:dyDescent="0.25">
      <c r="A5813" t="s">
        <v>164</v>
      </c>
      <c r="B5813" s="25">
        <v>45478</v>
      </c>
      <c r="C5813" t="s">
        <v>257</v>
      </c>
      <c r="D5813" t="s">
        <v>32</v>
      </c>
      <c r="E5813" t="s">
        <v>27</v>
      </c>
      <c r="F5813" t="s">
        <v>258</v>
      </c>
      <c r="G5813" s="30">
        <v>10.8</v>
      </c>
      <c r="H5813" t="s">
        <v>309</v>
      </c>
      <c r="J5813" t="s">
        <v>15</v>
      </c>
      <c r="K5813" t="s">
        <v>307</v>
      </c>
      <c r="L5813" s="26">
        <v>545600</v>
      </c>
      <c r="M5813">
        <v>9</v>
      </c>
    </row>
    <row r="5814" spans="1:13" x14ac:dyDescent="0.25">
      <c r="A5814" t="s">
        <v>172</v>
      </c>
      <c r="B5814" s="25">
        <v>45485</v>
      </c>
      <c r="C5814" t="s">
        <v>257</v>
      </c>
      <c r="D5814" t="s">
        <v>32</v>
      </c>
      <c r="E5814" t="s">
        <v>27</v>
      </c>
      <c r="F5814" t="s">
        <v>258</v>
      </c>
      <c r="G5814" s="30">
        <v>10.9</v>
      </c>
      <c r="H5814" t="s">
        <v>309</v>
      </c>
      <c r="I5814">
        <v>10.9</v>
      </c>
      <c r="J5814" t="s">
        <v>228</v>
      </c>
      <c r="K5814" t="s">
        <v>314</v>
      </c>
      <c r="L5814" s="26">
        <v>210400</v>
      </c>
      <c r="M5814">
        <v>1</v>
      </c>
    </row>
    <row r="5815" spans="1:13" x14ac:dyDescent="0.25">
      <c r="A5815" t="s">
        <v>164</v>
      </c>
      <c r="B5815" s="25">
        <v>45478</v>
      </c>
      <c r="C5815" t="s">
        <v>257</v>
      </c>
      <c r="D5815" t="s">
        <v>32</v>
      </c>
      <c r="E5815" t="s">
        <v>27</v>
      </c>
      <c r="F5815" t="s">
        <v>258</v>
      </c>
      <c r="G5815" s="30">
        <v>10.9</v>
      </c>
      <c r="H5815" t="s">
        <v>309</v>
      </c>
      <c r="I5815">
        <v>10.9</v>
      </c>
      <c r="J5815" t="s">
        <v>228</v>
      </c>
      <c r="K5815" t="s">
        <v>314</v>
      </c>
      <c r="L5815" s="26">
        <v>324600</v>
      </c>
      <c r="M5815">
        <v>1</v>
      </c>
    </row>
    <row r="5816" spans="1:13" x14ac:dyDescent="0.25">
      <c r="A5816" t="s">
        <v>74</v>
      </c>
      <c r="B5816" s="25">
        <v>45275</v>
      </c>
      <c r="C5816" t="s">
        <v>257</v>
      </c>
      <c r="D5816" t="s">
        <v>32</v>
      </c>
      <c r="E5816" t="s">
        <v>27</v>
      </c>
      <c r="G5816" s="30">
        <v>10.9</v>
      </c>
      <c r="H5816" t="s">
        <v>309</v>
      </c>
      <c r="J5816" t="s">
        <v>15</v>
      </c>
      <c r="K5816" t="s">
        <v>307</v>
      </c>
      <c r="L5816" s="26">
        <v>526700</v>
      </c>
      <c r="M5816">
        <v>13</v>
      </c>
    </row>
    <row r="5817" spans="1:13" x14ac:dyDescent="0.25">
      <c r="A5817" t="s">
        <v>205</v>
      </c>
      <c r="B5817" s="25">
        <v>45566</v>
      </c>
      <c r="C5817" t="s">
        <v>257</v>
      </c>
      <c r="D5817" t="s">
        <v>32</v>
      </c>
      <c r="E5817" t="s">
        <v>27</v>
      </c>
      <c r="G5817" s="30">
        <v>10.9</v>
      </c>
      <c r="H5817" t="s">
        <v>309</v>
      </c>
      <c r="J5817" t="s">
        <v>15</v>
      </c>
      <c r="K5817" t="s">
        <v>307</v>
      </c>
      <c r="L5817" s="26">
        <v>2470</v>
      </c>
      <c r="M5817">
        <v>2</v>
      </c>
    </row>
    <row r="5818" spans="1:13" x14ac:dyDescent="0.25">
      <c r="A5818" t="s">
        <v>74</v>
      </c>
      <c r="B5818" s="25">
        <v>45275</v>
      </c>
      <c r="C5818" t="s">
        <v>257</v>
      </c>
      <c r="D5818" t="s">
        <v>32</v>
      </c>
      <c r="E5818" t="s">
        <v>27</v>
      </c>
      <c r="F5818" t="s">
        <v>258</v>
      </c>
      <c r="G5818" s="30">
        <v>10.9</v>
      </c>
      <c r="H5818" t="s">
        <v>309</v>
      </c>
      <c r="J5818" t="s">
        <v>15</v>
      </c>
      <c r="K5818" t="s">
        <v>307</v>
      </c>
      <c r="L5818" s="26">
        <v>2826700</v>
      </c>
      <c r="M5818">
        <v>16</v>
      </c>
    </row>
    <row r="5819" spans="1:13" x14ac:dyDescent="0.25">
      <c r="A5819" t="s">
        <v>80</v>
      </c>
      <c r="B5819" s="25">
        <v>45260</v>
      </c>
      <c r="C5819" t="s">
        <v>257</v>
      </c>
      <c r="D5819" t="s">
        <v>32</v>
      </c>
      <c r="E5819" t="s">
        <v>27</v>
      </c>
      <c r="G5819" s="30">
        <v>10.9</v>
      </c>
      <c r="H5819" t="s">
        <v>309</v>
      </c>
      <c r="J5819" t="s">
        <v>15</v>
      </c>
      <c r="K5819" t="s">
        <v>307</v>
      </c>
      <c r="L5819" s="26">
        <v>1800</v>
      </c>
      <c r="M5819">
        <v>1</v>
      </c>
    </row>
    <row r="5820" spans="1:13" x14ac:dyDescent="0.25">
      <c r="A5820" t="s">
        <v>83</v>
      </c>
      <c r="B5820" s="25">
        <v>45252</v>
      </c>
      <c r="C5820" t="s">
        <v>257</v>
      </c>
      <c r="D5820" t="s">
        <v>32</v>
      </c>
      <c r="E5820" t="s">
        <v>27</v>
      </c>
      <c r="G5820" s="30">
        <v>10.9</v>
      </c>
      <c r="H5820" t="s">
        <v>309</v>
      </c>
      <c r="J5820" t="s">
        <v>15</v>
      </c>
      <c r="K5820" t="s">
        <v>307</v>
      </c>
      <c r="L5820" s="26">
        <v>216700</v>
      </c>
      <c r="M5820">
        <v>10</v>
      </c>
    </row>
    <row r="5821" spans="1:13" x14ac:dyDescent="0.25">
      <c r="A5821" t="s">
        <v>69</v>
      </c>
      <c r="B5821" s="25">
        <v>45328</v>
      </c>
      <c r="C5821" t="s">
        <v>257</v>
      </c>
      <c r="D5821" t="s">
        <v>32</v>
      </c>
      <c r="E5821" t="s">
        <v>27</v>
      </c>
      <c r="F5821" t="s">
        <v>258</v>
      </c>
      <c r="G5821" s="30">
        <v>10.9</v>
      </c>
      <c r="H5821" t="s">
        <v>309</v>
      </c>
      <c r="J5821" t="s">
        <v>15</v>
      </c>
      <c r="K5821" t="s">
        <v>307</v>
      </c>
      <c r="L5821" s="26">
        <v>35510</v>
      </c>
      <c r="M5821">
        <v>6</v>
      </c>
    </row>
    <row r="5822" spans="1:13" x14ac:dyDescent="0.25">
      <c r="A5822" t="s">
        <v>83</v>
      </c>
      <c r="B5822" s="25">
        <v>45468</v>
      </c>
      <c r="C5822" t="s">
        <v>257</v>
      </c>
      <c r="D5822" t="s">
        <v>32</v>
      </c>
      <c r="E5822" t="s">
        <v>27</v>
      </c>
      <c r="F5822" t="s">
        <v>258</v>
      </c>
      <c r="G5822" s="30">
        <v>10.9</v>
      </c>
      <c r="H5822" t="s">
        <v>309</v>
      </c>
      <c r="J5822" t="s">
        <v>15</v>
      </c>
      <c r="K5822" t="s">
        <v>307</v>
      </c>
      <c r="L5822" s="26">
        <v>1658070</v>
      </c>
      <c r="M5822">
        <v>2</v>
      </c>
    </row>
    <row r="5823" spans="1:13" x14ac:dyDescent="0.25">
      <c r="A5823" t="s">
        <v>30</v>
      </c>
      <c r="B5823" s="25">
        <v>45447</v>
      </c>
      <c r="C5823" t="s">
        <v>257</v>
      </c>
      <c r="D5823" t="s">
        <v>32</v>
      </c>
      <c r="E5823" t="s">
        <v>27</v>
      </c>
      <c r="G5823" s="30">
        <v>10.9</v>
      </c>
      <c r="H5823" t="s">
        <v>309</v>
      </c>
      <c r="J5823" t="s">
        <v>15</v>
      </c>
      <c r="K5823" t="s">
        <v>307</v>
      </c>
      <c r="L5823" s="26">
        <v>45600</v>
      </c>
      <c r="M5823">
        <v>6</v>
      </c>
    </row>
    <row r="5824" spans="1:13" x14ac:dyDescent="0.25">
      <c r="A5824" t="s">
        <v>89</v>
      </c>
      <c r="B5824" s="25">
        <v>45232</v>
      </c>
      <c r="C5824" t="s">
        <v>257</v>
      </c>
      <c r="D5824" t="s">
        <v>32</v>
      </c>
      <c r="E5824" t="s">
        <v>27</v>
      </c>
      <c r="F5824" t="s">
        <v>258</v>
      </c>
      <c r="G5824" s="30">
        <v>10.9</v>
      </c>
      <c r="H5824" t="s">
        <v>309</v>
      </c>
      <c r="J5824" t="s">
        <v>15</v>
      </c>
      <c r="K5824" t="s">
        <v>307</v>
      </c>
      <c r="L5824" s="26">
        <v>1019250</v>
      </c>
      <c r="M5824">
        <v>14</v>
      </c>
    </row>
    <row r="5825" spans="1:13" x14ac:dyDescent="0.25">
      <c r="A5825" t="s">
        <v>83</v>
      </c>
      <c r="B5825" s="25">
        <v>45468</v>
      </c>
      <c r="C5825" t="s">
        <v>257</v>
      </c>
      <c r="D5825" t="s">
        <v>32</v>
      </c>
      <c r="E5825" t="s">
        <v>27</v>
      </c>
      <c r="G5825" s="30">
        <v>10.9</v>
      </c>
      <c r="H5825" t="s">
        <v>309</v>
      </c>
      <c r="J5825" t="s">
        <v>15</v>
      </c>
      <c r="K5825" t="s">
        <v>307</v>
      </c>
      <c r="L5825" s="26">
        <v>15390</v>
      </c>
      <c r="M5825">
        <v>3</v>
      </c>
    </row>
    <row r="5826" spans="1:13" x14ac:dyDescent="0.25">
      <c r="A5826" t="s">
        <v>80</v>
      </c>
      <c r="B5826" s="25">
        <v>45260</v>
      </c>
      <c r="C5826" t="s">
        <v>257</v>
      </c>
      <c r="D5826" t="s">
        <v>32</v>
      </c>
      <c r="E5826" t="s">
        <v>27</v>
      </c>
      <c r="F5826" t="s">
        <v>258</v>
      </c>
      <c r="G5826" s="30">
        <v>10.9</v>
      </c>
      <c r="H5826" t="s">
        <v>309</v>
      </c>
      <c r="J5826" t="s">
        <v>15</v>
      </c>
      <c r="K5826" t="s">
        <v>307</v>
      </c>
      <c r="L5826" s="26">
        <v>13501800</v>
      </c>
      <c r="M5826">
        <v>3</v>
      </c>
    </row>
    <row r="5827" spans="1:13" x14ac:dyDescent="0.25">
      <c r="A5827" t="s">
        <v>92</v>
      </c>
      <c r="B5827" s="25">
        <v>45198</v>
      </c>
      <c r="C5827" t="s">
        <v>257</v>
      </c>
      <c r="D5827" t="s">
        <v>32</v>
      </c>
      <c r="E5827" t="s">
        <v>27</v>
      </c>
      <c r="G5827" s="30">
        <v>10.9</v>
      </c>
      <c r="H5827" t="s">
        <v>309</v>
      </c>
      <c r="J5827" t="s">
        <v>15</v>
      </c>
      <c r="K5827" t="s">
        <v>307</v>
      </c>
      <c r="L5827" s="26">
        <v>30895.200000000001</v>
      </c>
      <c r="M5827">
        <v>2</v>
      </c>
    </row>
    <row r="5828" spans="1:13" x14ac:dyDescent="0.25">
      <c r="A5828" t="s">
        <v>30</v>
      </c>
      <c r="B5828" s="25">
        <v>45447</v>
      </c>
      <c r="C5828" t="s">
        <v>257</v>
      </c>
      <c r="D5828" t="s">
        <v>32</v>
      </c>
      <c r="E5828" t="s">
        <v>27</v>
      </c>
      <c r="F5828" t="s">
        <v>258</v>
      </c>
      <c r="G5828" s="30">
        <v>10.9</v>
      </c>
      <c r="H5828" t="s">
        <v>309</v>
      </c>
      <c r="J5828" t="s">
        <v>15</v>
      </c>
      <c r="K5828" t="s">
        <v>307</v>
      </c>
      <c r="L5828" s="26">
        <v>542100</v>
      </c>
      <c r="M5828">
        <v>6</v>
      </c>
    </row>
    <row r="5829" spans="1:13" x14ac:dyDescent="0.25">
      <c r="A5829" t="s">
        <v>54</v>
      </c>
      <c r="B5829" s="25">
        <v>45401</v>
      </c>
      <c r="C5829" t="s">
        <v>257</v>
      </c>
      <c r="D5829" t="s">
        <v>32</v>
      </c>
      <c r="E5829" t="s">
        <v>27</v>
      </c>
      <c r="G5829" s="30">
        <v>10.9</v>
      </c>
      <c r="H5829" t="s">
        <v>309</v>
      </c>
      <c r="J5829" t="s">
        <v>15</v>
      </c>
      <c r="K5829" t="s">
        <v>307</v>
      </c>
      <c r="L5829" s="26">
        <v>37185</v>
      </c>
      <c r="M5829">
        <v>8</v>
      </c>
    </row>
    <row r="5830" spans="1:13" x14ac:dyDescent="0.25">
      <c r="A5830" t="s">
        <v>66</v>
      </c>
      <c r="B5830" s="25">
        <v>45335</v>
      </c>
      <c r="C5830" t="s">
        <v>257</v>
      </c>
      <c r="D5830" t="s">
        <v>32</v>
      </c>
      <c r="E5830" t="s">
        <v>27</v>
      </c>
      <c r="F5830" t="s">
        <v>258</v>
      </c>
      <c r="G5830" s="30">
        <v>10.9</v>
      </c>
      <c r="H5830" t="s">
        <v>309</v>
      </c>
      <c r="J5830" t="s">
        <v>15</v>
      </c>
      <c r="K5830" t="s">
        <v>307</v>
      </c>
      <c r="L5830" s="26">
        <v>1435500</v>
      </c>
      <c r="M5830">
        <v>28</v>
      </c>
    </row>
    <row r="5831" spans="1:13" x14ac:dyDescent="0.25">
      <c r="A5831" t="s">
        <v>63</v>
      </c>
      <c r="B5831" s="25">
        <v>45344</v>
      </c>
      <c r="C5831" t="s">
        <v>257</v>
      </c>
      <c r="D5831" t="s">
        <v>32</v>
      </c>
      <c r="E5831" t="s">
        <v>27</v>
      </c>
      <c r="G5831" s="30">
        <v>10.9</v>
      </c>
      <c r="H5831" t="s">
        <v>309</v>
      </c>
      <c r="J5831" t="s">
        <v>15</v>
      </c>
      <c r="K5831" t="s">
        <v>307</v>
      </c>
      <c r="L5831" s="26">
        <v>950</v>
      </c>
      <c r="M5831">
        <v>1</v>
      </c>
    </row>
    <row r="5832" spans="1:13" x14ac:dyDescent="0.25">
      <c r="A5832" t="s">
        <v>50</v>
      </c>
      <c r="B5832" s="25">
        <v>45408</v>
      </c>
      <c r="C5832" t="s">
        <v>257</v>
      </c>
      <c r="D5832" t="s">
        <v>32</v>
      </c>
      <c r="E5832" t="s">
        <v>27</v>
      </c>
      <c r="F5832" t="s">
        <v>258</v>
      </c>
      <c r="G5832" s="30">
        <v>10.9</v>
      </c>
      <c r="H5832" t="s">
        <v>309</v>
      </c>
      <c r="J5832" t="s">
        <v>15</v>
      </c>
      <c r="K5832" t="s">
        <v>307</v>
      </c>
      <c r="L5832" s="26">
        <v>760000</v>
      </c>
      <c r="M5832">
        <v>27</v>
      </c>
    </row>
    <row r="5833" spans="1:13" x14ac:dyDescent="0.25">
      <c r="A5833" t="s">
        <v>89</v>
      </c>
      <c r="B5833" s="25">
        <v>45232</v>
      </c>
      <c r="C5833" t="s">
        <v>257</v>
      </c>
      <c r="D5833" t="s">
        <v>32</v>
      </c>
      <c r="E5833" t="s">
        <v>27</v>
      </c>
      <c r="G5833" s="30">
        <v>10.9</v>
      </c>
      <c r="H5833" t="s">
        <v>309</v>
      </c>
      <c r="J5833" t="s">
        <v>15</v>
      </c>
      <c r="K5833" t="s">
        <v>307</v>
      </c>
      <c r="L5833" s="26">
        <v>114750</v>
      </c>
      <c r="M5833">
        <v>12</v>
      </c>
    </row>
    <row r="5834" spans="1:13" x14ac:dyDescent="0.25">
      <c r="A5834" t="s">
        <v>72</v>
      </c>
      <c r="B5834" s="25">
        <v>45288</v>
      </c>
      <c r="C5834" t="s">
        <v>257</v>
      </c>
      <c r="D5834" t="s">
        <v>32</v>
      </c>
      <c r="E5834" t="s">
        <v>27</v>
      </c>
      <c r="F5834" t="s">
        <v>258</v>
      </c>
      <c r="G5834" s="30">
        <v>10.9</v>
      </c>
      <c r="H5834" t="s">
        <v>309</v>
      </c>
      <c r="J5834" t="s">
        <v>15</v>
      </c>
      <c r="K5834" t="s">
        <v>307</v>
      </c>
      <c r="L5834" s="26">
        <v>999750</v>
      </c>
      <c r="M5834">
        <v>1</v>
      </c>
    </row>
    <row r="5835" spans="1:13" x14ac:dyDescent="0.25">
      <c r="A5835" t="s">
        <v>60</v>
      </c>
      <c r="B5835" s="25">
        <v>45380</v>
      </c>
      <c r="C5835" t="s">
        <v>257</v>
      </c>
      <c r="D5835" t="s">
        <v>32</v>
      </c>
      <c r="E5835" t="s">
        <v>27</v>
      </c>
      <c r="G5835" s="30">
        <v>10.9</v>
      </c>
      <c r="H5835" t="s">
        <v>309</v>
      </c>
      <c r="J5835" t="s">
        <v>15</v>
      </c>
      <c r="K5835" t="s">
        <v>307</v>
      </c>
      <c r="L5835" s="26">
        <v>75250</v>
      </c>
      <c r="M5835">
        <v>13</v>
      </c>
    </row>
    <row r="5836" spans="1:13" x14ac:dyDescent="0.25">
      <c r="A5836" t="s">
        <v>104</v>
      </c>
      <c r="B5836" s="25">
        <v>45041</v>
      </c>
      <c r="C5836" t="s">
        <v>257</v>
      </c>
      <c r="D5836" t="s">
        <v>32</v>
      </c>
      <c r="E5836" t="s">
        <v>27</v>
      </c>
      <c r="G5836" s="30">
        <v>10.9</v>
      </c>
      <c r="H5836" t="s">
        <v>309</v>
      </c>
      <c r="J5836" t="s">
        <v>15</v>
      </c>
      <c r="K5836" t="s">
        <v>307</v>
      </c>
      <c r="L5836" s="26">
        <v>100128</v>
      </c>
      <c r="M5836">
        <v>1</v>
      </c>
    </row>
    <row r="5837" spans="1:13" x14ac:dyDescent="0.25">
      <c r="A5837" t="s">
        <v>50</v>
      </c>
      <c r="B5837" s="25">
        <v>45408</v>
      </c>
      <c r="C5837" t="s">
        <v>257</v>
      </c>
      <c r="D5837" t="s">
        <v>32</v>
      </c>
      <c r="E5837" t="s">
        <v>27</v>
      </c>
      <c r="G5837" s="30">
        <v>10.9</v>
      </c>
      <c r="H5837" t="s">
        <v>309</v>
      </c>
      <c r="J5837" t="s">
        <v>15</v>
      </c>
      <c r="K5837" t="s">
        <v>307</v>
      </c>
      <c r="L5837" s="26">
        <v>85000</v>
      </c>
      <c r="M5837">
        <v>18</v>
      </c>
    </row>
    <row r="5838" spans="1:13" x14ac:dyDescent="0.25">
      <c r="A5838" t="s">
        <v>164</v>
      </c>
      <c r="B5838" s="25">
        <v>45478</v>
      </c>
      <c r="C5838" t="s">
        <v>257</v>
      </c>
      <c r="D5838" t="s">
        <v>32</v>
      </c>
      <c r="E5838" t="s">
        <v>27</v>
      </c>
      <c r="F5838" t="s">
        <v>258</v>
      </c>
      <c r="G5838" s="30">
        <v>10.9</v>
      </c>
      <c r="H5838" t="s">
        <v>309</v>
      </c>
      <c r="J5838" t="s">
        <v>15</v>
      </c>
      <c r="K5838" t="s">
        <v>307</v>
      </c>
      <c r="L5838" s="26">
        <v>478200</v>
      </c>
      <c r="M5838">
        <v>9</v>
      </c>
    </row>
    <row r="5839" spans="1:13" x14ac:dyDescent="0.25">
      <c r="A5839" t="s">
        <v>211</v>
      </c>
      <c r="B5839" s="25">
        <v>45582</v>
      </c>
      <c r="C5839" t="s">
        <v>257</v>
      </c>
      <c r="D5839" t="s">
        <v>32</v>
      </c>
      <c r="E5839" t="s">
        <v>27</v>
      </c>
      <c r="F5839" t="s">
        <v>258</v>
      </c>
      <c r="G5839" s="30">
        <v>10.9</v>
      </c>
      <c r="H5839" t="s">
        <v>309</v>
      </c>
      <c r="J5839" t="s">
        <v>15</v>
      </c>
      <c r="K5839" t="s">
        <v>307</v>
      </c>
      <c r="L5839" s="26">
        <v>7741650</v>
      </c>
      <c r="M5839">
        <v>10</v>
      </c>
    </row>
    <row r="5840" spans="1:13" x14ac:dyDescent="0.25">
      <c r="A5840" t="s">
        <v>164</v>
      </c>
      <c r="B5840" s="25">
        <v>45478</v>
      </c>
      <c r="C5840" t="s">
        <v>257</v>
      </c>
      <c r="D5840" t="s">
        <v>32</v>
      </c>
      <c r="E5840" t="s">
        <v>27</v>
      </c>
      <c r="G5840" s="30">
        <v>10.9</v>
      </c>
      <c r="H5840" t="s">
        <v>309</v>
      </c>
      <c r="J5840" t="s">
        <v>15</v>
      </c>
      <c r="K5840" t="s">
        <v>307</v>
      </c>
      <c r="L5840" s="26">
        <v>32800</v>
      </c>
      <c r="M5840">
        <v>7</v>
      </c>
    </row>
    <row r="5841" spans="1:13" x14ac:dyDescent="0.25">
      <c r="A5841" t="s">
        <v>172</v>
      </c>
      <c r="B5841" s="25">
        <v>45485</v>
      </c>
      <c r="C5841" t="s">
        <v>257</v>
      </c>
      <c r="D5841" t="s">
        <v>32</v>
      </c>
      <c r="E5841" t="s">
        <v>27</v>
      </c>
      <c r="G5841" s="30">
        <v>10.9</v>
      </c>
      <c r="H5841" t="s">
        <v>309</v>
      </c>
      <c r="J5841" t="s">
        <v>15</v>
      </c>
      <c r="K5841" t="s">
        <v>307</v>
      </c>
      <c r="L5841" s="26">
        <v>6400</v>
      </c>
      <c r="M5841">
        <v>2</v>
      </c>
    </row>
    <row r="5842" spans="1:13" x14ac:dyDescent="0.25">
      <c r="A5842" t="s">
        <v>54</v>
      </c>
      <c r="B5842" s="25">
        <v>45212</v>
      </c>
      <c r="C5842" t="s">
        <v>257</v>
      </c>
      <c r="D5842" t="s">
        <v>32</v>
      </c>
      <c r="E5842" t="s">
        <v>27</v>
      </c>
      <c r="F5842" t="s">
        <v>258</v>
      </c>
      <c r="G5842" s="30">
        <v>10.9</v>
      </c>
      <c r="H5842" t="s">
        <v>309</v>
      </c>
      <c r="J5842" t="s">
        <v>15</v>
      </c>
      <c r="K5842" t="s">
        <v>307</v>
      </c>
      <c r="L5842" s="26">
        <v>1399932</v>
      </c>
      <c r="M5842">
        <v>39</v>
      </c>
    </row>
    <row r="5843" spans="1:13" x14ac:dyDescent="0.25">
      <c r="A5843" t="s">
        <v>77</v>
      </c>
      <c r="B5843" s="25">
        <v>45267</v>
      </c>
      <c r="C5843" t="s">
        <v>257</v>
      </c>
      <c r="D5843" t="s">
        <v>32</v>
      </c>
      <c r="E5843" t="s">
        <v>27</v>
      </c>
      <c r="G5843" s="30">
        <v>10.9</v>
      </c>
      <c r="H5843" t="s">
        <v>309</v>
      </c>
      <c r="J5843" t="s">
        <v>15</v>
      </c>
      <c r="K5843" t="s">
        <v>307</v>
      </c>
      <c r="L5843" s="26">
        <v>22400</v>
      </c>
      <c r="M5843">
        <v>1</v>
      </c>
    </row>
    <row r="5844" spans="1:13" x14ac:dyDescent="0.25">
      <c r="A5844" t="s">
        <v>92</v>
      </c>
      <c r="B5844" s="25">
        <v>45198</v>
      </c>
      <c r="C5844" t="s">
        <v>257</v>
      </c>
      <c r="D5844" t="s">
        <v>32</v>
      </c>
      <c r="E5844" t="s">
        <v>27</v>
      </c>
      <c r="F5844" t="s">
        <v>258</v>
      </c>
      <c r="G5844" s="30">
        <v>10.9</v>
      </c>
      <c r="H5844" t="s">
        <v>309</v>
      </c>
      <c r="J5844" t="s">
        <v>15</v>
      </c>
      <c r="K5844" t="s">
        <v>307</v>
      </c>
      <c r="L5844" s="26">
        <v>1174017.6000000001</v>
      </c>
      <c r="M5844">
        <v>6</v>
      </c>
    </row>
    <row r="5845" spans="1:13" x14ac:dyDescent="0.25">
      <c r="A5845" t="s">
        <v>57</v>
      </c>
      <c r="B5845" s="25">
        <v>45394</v>
      </c>
      <c r="C5845" t="s">
        <v>257</v>
      </c>
      <c r="D5845" t="s">
        <v>32</v>
      </c>
      <c r="E5845" t="s">
        <v>27</v>
      </c>
      <c r="F5845" t="s">
        <v>258</v>
      </c>
      <c r="G5845" s="30">
        <v>10.9</v>
      </c>
      <c r="H5845" t="s">
        <v>309</v>
      </c>
      <c r="J5845" t="s">
        <v>15</v>
      </c>
      <c r="K5845" t="s">
        <v>307</v>
      </c>
      <c r="L5845" s="26">
        <v>521700</v>
      </c>
      <c r="M5845">
        <v>13</v>
      </c>
    </row>
    <row r="5846" spans="1:13" x14ac:dyDescent="0.25">
      <c r="A5846" t="s">
        <v>205</v>
      </c>
      <c r="B5846" s="25">
        <v>45566</v>
      </c>
      <c r="C5846" t="s">
        <v>257</v>
      </c>
      <c r="D5846" t="s">
        <v>32</v>
      </c>
      <c r="E5846" t="s">
        <v>27</v>
      </c>
      <c r="F5846" t="s">
        <v>258</v>
      </c>
      <c r="G5846" s="30">
        <v>10.9</v>
      </c>
      <c r="H5846" t="s">
        <v>309</v>
      </c>
      <c r="J5846" t="s">
        <v>15</v>
      </c>
      <c r="K5846" t="s">
        <v>307</v>
      </c>
      <c r="L5846" s="26">
        <v>328890</v>
      </c>
      <c r="M5846">
        <v>6</v>
      </c>
    </row>
    <row r="5847" spans="1:13" x14ac:dyDescent="0.25">
      <c r="A5847" t="s">
        <v>211</v>
      </c>
      <c r="B5847" s="25">
        <v>45582</v>
      </c>
      <c r="C5847" t="s">
        <v>257</v>
      </c>
      <c r="D5847" t="s">
        <v>32</v>
      </c>
      <c r="E5847" t="s">
        <v>27</v>
      </c>
      <c r="G5847" s="30">
        <v>10.9</v>
      </c>
      <c r="H5847" t="s">
        <v>309</v>
      </c>
      <c r="J5847" t="s">
        <v>15</v>
      </c>
      <c r="K5847" t="s">
        <v>307</v>
      </c>
      <c r="L5847" s="26">
        <v>29050</v>
      </c>
      <c r="M5847">
        <v>6</v>
      </c>
    </row>
    <row r="5848" spans="1:13" x14ac:dyDescent="0.25">
      <c r="A5848" t="s">
        <v>172</v>
      </c>
      <c r="B5848" s="25">
        <v>45485</v>
      </c>
      <c r="C5848" t="s">
        <v>257</v>
      </c>
      <c r="D5848" t="s">
        <v>32</v>
      </c>
      <c r="E5848" t="s">
        <v>27</v>
      </c>
      <c r="F5848" t="s">
        <v>258</v>
      </c>
      <c r="G5848" s="30">
        <v>10.9</v>
      </c>
      <c r="H5848" t="s">
        <v>309</v>
      </c>
      <c r="J5848" t="s">
        <v>15</v>
      </c>
      <c r="K5848" t="s">
        <v>307</v>
      </c>
      <c r="L5848" s="26">
        <v>431200</v>
      </c>
      <c r="M5848">
        <v>4</v>
      </c>
    </row>
    <row r="5849" spans="1:13" x14ac:dyDescent="0.25">
      <c r="A5849" t="s">
        <v>63</v>
      </c>
      <c r="B5849" s="25">
        <v>45344</v>
      </c>
      <c r="C5849" t="s">
        <v>257</v>
      </c>
      <c r="D5849" t="s">
        <v>32</v>
      </c>
      <c r="E5849" t="s">
        <v>27</v>
      </c>
      <c r="F5849" t="s">
        <v>258</v>
      </c>
      <c r="G5849" s="30">
        <v>10.9</v>
      </c>
      <c r="H5849" t="s">
        <v>309</v>
      </c>
      <c r="J5849" t="s">
        <v>15</v>
      </c>
      <c r="K5849" t="s">
        <v>307</v>
      </c>
      <c r="L5849" s="26">
        <v>1268250</v>
      </c>
      <c r="M5849">
        <v>3</v>
      </c>
    </row>
    <row r="5850" spans="1:13" x14ac:dyDescent="0.25">
      <c r="A5850" t="s">
        <v>54</v>
      </c>
      <c r="B5850" s="25">
        <v>45212</v>
      </c>
      <c r="C5850" t="s">
        <v>257</v>
      </c>
      <c r="D5850" t="s">
        <v>32</v>
      </c>
      <c r="E5850" t="s">
        <v>27</v>
      </c>
      <c r="G5850" s="30">
        <v>10.9</v>
      </c>
      <c r="H5850" t="s">
        <v>309</v>
      </c>
      <c r="J5850" t="s">
        <v>15</v>
      </c>
      <c r="K5850" t="s">
        <v>307</v>
      </c>
      <c r="L5850" s="26">
        <v>531801</v>
      </c>
      <c r="M5850">
        <v>19</v>
      </c>
    </row>
    <row r="5851" spans="1:13" x14ac:dyDescent="0.25">
      <c r="A5851" t="s">
        <v>57</v>
      </c>
      <c r="B5851" s="25">
        <v>45394</v>
      </c>
      <c r="C5851" t="s">
        <v>257</v>
      </c>
      <c r="D5851" t="s">
        <v>32</v>
      </c>
      <c r="E5851" t="s">
        <v>27</v>
      </c>
      <c r="G5851" s="30">
        <v>10.9</v>
      </c>
      <c r="H5851" t="s">
        <v>309</v>
      </c>
      <c r="J5851" t="s">
        <v>15</v>
      </c>
      <c r="K5851" t="s">
        <v>307</v>
      </c>
      <c r="L5851" s="26">
        <v>9400</v>
      </c>
      <c r="M5851">
        <v>3</v>
      </c>
    </row>
    <row r="5852" spans="1:13" x14ac:dyDescent="0.25">
      <c r="A5852" t="s">
        <v>54</v>
      </c>
      <c r="B5852" s="25">
        <v>45401</v>
      </c>
      <c r="C5852" t="s">
        <v>257</v>
      </c>
      <c r="D5852" t="s">
        <v>32</v>
      </c>
      <c r="E5852" t="s">
        <v>27</v>
      </c>
      <c r="F5852" t="s">
        <v>258</v>
      </c>
      <c r="G5852" s="30">
        <v>10.9</v>
      </c>
      <c r="H5852" t="s">
        <v>309</v>
      </c>
      <c r="J5852" t="s">
        <v>15</v>
      </c>
      <c r="K5852" t="s">
        <v>307</v>
      </c>
      <c r="L5852" s="26">
        <v>6865905</v>
      </c>
      <c r="M5852">
        <v>14</v>
      </c>
    </row>
    <row r="5853" spans="1:13" x14ac:dyDescent="0.25">
      <c r="A5853" t="s">
        <v>77</v>
      </c>
      <c r="B5853" s="25">
        <v>45267</v>
      </c>
      <c r="C5853" t="s">
        <v>257</v>
      </c>
      <c r="D5853" t="s">
        <v>32</v>
      </c>
      <c r="E5853" t="s">
        <v>27</v>
      </c>
      <c r="F5853" t="s">
        <v>258</v>
      </c>
      <c r="G5853" s="30">
        <v>10.9</v>
      </c>
      <c r="H5853" t="s">
        <v>309</v>
      </c>
      <c r="J5853" t="s">
        <v>15</v>
      </c>
      <c r="K5853" t="s">
        <v>307</v>
      </c>
      <c r="L5853" s="26">
        <v>235200</v>
      </c>
      <c r="M5853">
        <v>1</v>
      </c>
    </row>
    <row r="5854" spans="1:13" x14ac:dyDescent="0.25">
      <c r="A5854" t="s">
        <v>86</v>
      </c>
      <c r="B5854" s="25">
        <v>45251</v>
      </c>
      <c r="C5854" t="s">
        <v>257</v>
      </c>
      <c r="D5854" t="s">
        <v>32</v>
      </c>
      <c r="E5854" t="s">
        <v>27</v>
      </c>
      <c r="G5854" s="30">
        <v>10.9</v>
      </c>
      <c r="H5854" t="s">
        <v>309</v>
      </c>
      <c r="J5854" t="s">
        <v>15</v>
      </c>
      <c r="K5854" t="s">
        <v>307</v>
      </c>
      <c r="L5854" s="26">
        <v>64500</v>
      </c>
      <c r="M5854">
        <v>4</v>
      </c>
    </row>
    <row r="5855" spans="1:13" x14ac:dyDescent="0.25">
      <c r="A5855" t="s">
        <v>169</v>
      </c>
      <c r="B5855" s="25">
        <v>45490</v>
      </c>
      <c r="C5855" t="s">
        <v>257</v>
      </c>
      <c r="D5855" t="s">
        <v>32</v>
      </c>
      <c r="E5855" t="s">
        <v>27</v>
      </c>
      <c r="F5855" t="s">
        <v>258</v>
      </c>
      <c r="G5855" s="30">
        <v>10.9</v>
      </c>
      <c r="H5855" t="s">
        <v>309</v>
      </c>
      <c r="J5855" t="s">
        <v>15</v>
      </c>
      <c r="K5855" t="s">
        <v>307</v>
      </c>
      <c r="L5855" s="26">
        <v>110550</v>
      </c>
      <c r="M5855">
        <v>1</v>
      </c>
    </row>
    <row r="5856" spans="1:13" x14ac:dyDescent="0.25">
      <c r="A5856" t="s">
        <v>83</v>
      </c>
      <c r="B5856" s="25">
        <v>45252</v>
      </c>
      <c r="C5856" t="s">
        <v>257</v>
      </c>
      <c r="D5856" t="s">
        <v>32</v>
      </c>
      <c r="E5856" t="s">
        <v>27</v>
      </c>
      <c r="F5856" t="s">
        <v>258</v>
      </c>
      <c r="G5856" s="30">
        <v>10.9</v>
      </c>
      <c r="H5856" t="s">
        <v>309</v>
      </c>
      <c r="J5856" t="s">
        <v>15</v>
      </c>
      <c r="K5856" t="s">
        <v>307</v>
      </c>
      <c r="L5856" s="26">
        <v>1262250</v>
      </c>
      <c r="M5856">
        <v>8</v>
      </c>
    </row>
    <row r="5857" spans="1:13" x14ac:dyDescent="0.25">
      <c r="A5857" t="s">
        <v>66</v>
      </c>
      <c r="B5857" s="25">
        <v>45335</v>
      </c>
      <c r="C5857" t="s">
        <v>257</v>
      </c>
      <c r="D5857" t="s">
        <v>32</v>
      </c>
      <c r="E5857" t="s">
        <v>27</v>
      </c>
      <c r="G5857" s="30">
        <v>10.9</v>
      </c>
      <c r="H5857" t="s">
        <v>309</v>
      </c>
      <c r="J5857" t="s">
        <v>15</v>
      </c>
      <c r="K5857" t="s">
        <v>307</v>
      </c>
      <c r="L5857" s="26">
        <v>135000</v>
      </c>
      <c r="M5857">
        <v>17</v>
      </c>
    </row>
    <row r="5858" spans="1:13" x14ac:dyDescent="0.25">
      <c r="A5858" t="s">
        <v>60</v>
      </c>
      <c r="B5858" s="25">
        <v>45380</v>
      </c>
      <c r="C5858" t="s">
        <v>257</v>
      </c>
      <c r="D5858" t="s">
        <v>32</v>
      </c>
      <c r="E5858" t="s">
        <v>27</v>
      </c>
      <c r="F5858" t="s">
        <v>258</v>
      </c>
      <c r="G5858" s="30">
        <v>10.9</v>
      </c>
      <c r="H5858" t="s">
        <v>309</v>
      </c>
      <c r="J5858" t="s">
        <v>15</v>
      </c>
      <c r="K5858" t="s">
        <v>307</v>
      </c>
      <c r="L5858" s="26">
        <v>1118250</v>
      </c>
      <c r="M5858">
        <v>22</v>
      </c>
    </row>
    <row r="5859" spans="1:13" x14ac:dyDescent="0.25">
      <c r="A5859" t="s">
        <v>69</v>
      </c>
      <c r="B5859" s="25">
        <v>45328</v>
      </c>
      <c r="C5859" t="s">
        <v>257</v>
      </c>
      <c r="D5859" t="s">
        <v>32</v>
      </c>
      <c r="E5859" t="s">
        <v>27</v>
      </c>
      <c r="G5859" s="30">
        <v>10.9</v>
      </c>
      <c r="H5859" t="s">
        <v>309</v>
      </c>
      <c r="J5859" t="s">
        <v>15</v>
      </c>
      <c r="K5859" t="s">
        <v>307</v>
      </c>
      <c r="L5859" s="26">
        <v>99110</v>
      </c>
      <c r="M5859">
        <v>7</v>
      </c>
    </row>
    <row r="5860" spans="1:13" x14ac:dyDescent="0.25">
      <c r="A5860" t="s">
        <v>164</v>
      </c>
      <c r="B5860" s="25">
        <v>45478</v>
      </c>
      <c r="C5860" t="s">
        <v>257</v>
      </c>
      <c r="D5860" t="s">
        <v>32</v>
      </c>
      <c r="E5860" t="s">
        <v>27</v>
      </c>
      <c r="F5860" t="s">
        <v>258</v>
      </c>
      <c r="G5860" s="30">
        <v>11</v>
      </c>
      <c r="H5860" t="s">
        <v>309</v>
      </c>
      <c r="I5860">
        <v>11</v>
      </c>
      <c r="J5860" t="s">
        <v>228</v>
      </c>
      <c r="K5860" t="s">
        <v>314</v>
      </c>
      <c r="L5860" s="26">
        <v>147400</v>
      </c>
      <c r="M5860">
        <v>1</v>
      </c>
    </row>
    <row r="5861" spans="1:13" x14ac:dyDescent="0.25">
      <c r="A5861" t="s">
        <v>89</v>
      </c>
      <c r="B5861" s="25">
        <v>45232</v>
      </c>
      <c r="C5861" t="s">
        <v>257</v>
      </c>
      <c r="D5861" t="s">
        <v>32</v>
      </c>
      <c r="E5861" t="s">
        <v>27</v>
      </c>
      <c r="F5861" t="s">
        <v>258</v>
      </c>
      <c r="G5861" s="30">
        <v>11</v>
      </c>
      <c r="H5861" t="s">
        <v>309</v>
      </c>
      <c r="J5861" t="s">
        <v>15</v>
      </c>
      <c r="K5861" t="s">
        <v>307</v>
      </c>
      <c r="L5861" s="26">
        <v>5107725</v>
      </c>
      <c r="M5861">
        <v>7</v>
      </c>
    </row>
    <row r="5862" spans="1:13" x14ac:dyDescent="0.25">
      <c r="A5862" t="s">
        <v>211</v>
      </c>
      <c r="B5862" s="25">
        <v>45582</v>
      </c>
      <c r="C5862" t="s">
        <v>257</v>
      </c>
      <c r="D5862" t="s">
        <v>32</v>
      </c>
      <c r="E5862" t="s">
        <v>27</v>
      </c>
      <c r="F5862" t="s">
        <v>258</v>
      </c>
      <c r="G5862" s="30">
        <v>11</v>
      </c>
      <c r="H5862" t="s">
        <v>309</v>
      </c>
      <c r="J5862" t="s">
        <v>15</v>
      </c>
      <c r="K5862" t="s">
        <v>307</v>
      </c>
      <c r="L5862" s="26">
        <v>529550</v>
      </c>
      <c r="M5862">
        <v>7</v>
      </c>
    </row>
    <row r="5863" spans="1:13" x14ac:dyDescent="0.25">
      <c r="A5863" t="s">
        <v>54</v>
      </c>
      <c r="B5863" s="25">
        <v>45401</v>
      </c>
      <c r="C5863" t="s">
        <v>257</v>
      </c>
      <c r="D5863" t="s">
        <v>32</v>
      </c>
      <c r="E5863" t="s">
        <v>27</v>
      </c>
      <c r="F5863" t="s">
        <v>258</v>
      </c>
      <c r="G5863" s="30">
        <v>11</v>
      </c>
      <c r="H5863" t="s">
        <v>309</v>
      </c>
      <c r="J5863" t="s">
        <v>15</v>
      </c>
      <c r="K5863" t="s">
        <v>307</v>
      </c>
      <c r="L5863" s="26">
        <v>658230</v>
      </c>
      <c r="M5863">
        <v>7</v>
      </c>
    </row>
    <row r="5864" spans="1:13" x14ac:dyDescent="0.25">
      <c r="A5864" t="s">
        <v>69</v>
      </c>
      <c r="B5864" s="25">
        <v>45328</v>
      </c>
      <c r="C5864" t="s">
        <v>257</v>
      </c>
      <c r="D5864" t="s">
        <v>32</v>
      </c>
      <c r="E5864" t="s">
        <v>27</v>
      </c>
      <c r="F5864" t="s">
        <v>258</v>
      </c>
      <c r="G5864" s="30">
        <v>11</v>
      </c>
      <c r="H5864" t="s">
        <v>309</v>
      </c>
      <c r="J5864" t="s">
        <v>15</v>
      </c>
      <c r="K5864" t="s">
        <v>307</v>
      </c>
      <c r="L5864" s="26">
        <v>1800675</v>
      </c>
      <c r="M5864">
        <v>15</v>
      </c>
    </row>
    <row r="5865" spans="1:13" x14ac:dyDescent="0.25">
      <c r="A5865" t="s">
        <v>60</v>
      </c>
      <c r="B5865" s="25">
        <v>45380</v>
      </c>
      <c r="C5865" t="s">
        <v>257</v>
      </c>
      <c r="D5865" t="s">
        <v>32</v>
      </c>
      <c r="E5865" t="s">
        <v>27</v>
      </c>
      <c r="F5865" t="s">
        <v>258</v>
      </c>
      <c r="G5865" s="30">
        <v>11</v>
      </c>
      <c r="H5865" t="s">
        <v>309</v>
      </c>
      <c r="J5865" t="s">
        <v>15</v>
      </c>
      <c r="K5865" t="s">
        <v>307</v>
      </c>
      <c r="L5865" s="26">
        <v>8524250</v>
      </c>
      <c r="M5865">
        <v>36</v>
      </c>
    </row>
    <row r="5866" spans="1:13" x14ac:dyDescent="0.25">
      <c r="A5866" t="s">
        <v>57</v>
      </c>
      <c r="B5866" s="25">
        <v>45394</v>
      </c>
      <c r="C5866" t="s">
        <v>257</v>
      </c>
      <c r="D5866" t="s">
        <v>32</v>
      </c>
      <c r="E5866" t="s">
        <v>27</v>
      </c>
      <c r="F5866" t="s">
        <v>258</v>
      </c>
      <c r="G5866" s="30">
        <v>11</v>
      </c>
      <c r="H5866" t="s">
        <v>309</v>
      </c>
      <c r="J5866" t="s">
        <v>15</v>
      </c>
      <c r="K5866" t="s">
        <v>307</v>
      </c>
      <c r="L5866" s="26">
        <v>89300</v>
      </c>
      <c r="M5866">
        <v>5</v>
      </c>
    </row>
    <row r="5867" spans="1:13" x14ac:dyDescent="0.25">
      <c r="A5867" t="s">
        <v>169</v>
      </c>
      <c r="B5867" s="25">
        <v>45490</v>
      </c>
      <c r="C5867" t="s">
        <v>257</v>
      </c>
      <c r="D5867" t="s">
        <v>32</v>
      </c>
      <c r="E5867" t="s">
        <v>27</v>
      </c>
      <c r="F5867" t="s">
        <v>258</v>
      </c>
      <c r="G5867" s="30">
        <v>11</v>
      </c>
      <c r="H5867" t="s">
        <v>309</v>
      </c>
      <c r="J5867" t="s">
        <v>15</v>
      </c>
      <c r="K5867" t="s">
        <v>307</v>
      </c>
      <c r="L5867" s="26">
        <v>8250</v>
      </c>
      <c r="M5867">
        <v>1</v>
      </c>
    </row>
    <row r="5868" spans="1:13" x14ac:dyDescent="0.25">
      <c r="A5868" t="s">
        <v>66</v>
      </c>
      <c r="B5868" s="25">
        <v>45335</v>
      </c>
      <c r="C5868" t="s">
        <v>257</v>
      </c>
      <c r="D5868" t="s">
        <v>32</v>
      </c>
      <c r="E5868" t="s">
        <v>27</v>
      </c>
      <c r="G5868" s="30">
        <v>11</v>
      </c>
      <c r="H5868" t="s">
        <v>309</v>
      </c>
      <c r="J5868" t="s">
        <v>15</v>
      </c>
      <c r="K5868" t="s">
        <v>307</v>
      </c>
      <c r="L5868" s="26">
        <v>238500</v>
      </c>
      <c r="M5868">
        <v>21</v>
      </c>
    </row>
    <row r="5869" spans="1:13" x14ac:dyDescent="0.25">
      <c r="A5869" t="s">
        <v>60</v>
      </c>
      <c r="B5869" s="25">
        <v>45380</v>
      </c>
      <c r="C5869" t="s">
        <v>257</v>
      </c>
      <c r="D5869" t="s">
        <v>32</v>
      </c>
      <c r="E5869" t="s">
        <v>27</v>
      </c>
      <c r="G5869" s="30">
        <v>11</v>
      </c>
      <c r="H5869" t="s">
        <v>309</v>
      </c>
      <c r="J5869" t="s">
        <v>15</v>
      </c>
      <c r="K5869" t="s">
        <v>307</v>
      </c>
      <c r="L5869" s="26">
        <v>267750</v>
      </c>
      <c r="M5869">
        <v>24</v>
      </c>
    </row>
    <row r="5870" spans="1:13" x14ac:dyDescent="0.25">
      <c r="A5870" t="s">
        <v>83</v>
      </c>
      <c r="B5870" s="25">
        <v>45252</v>
      </c>
      <c r="C5870" t="s">
        <v>257</v>
      </c>
      <c r="D5870" t="s">
        <v>32</v>
      </c>
      <c r="E5870" t="s">
        <v>27</v>
      </c>
      <c r="G5870" s="30">
        <v>11</v>
      </c>
      <c r="H5870" t="s">
        <v>309</v>
      </c>
      <c r="J5870" t="s">
        <v>15</v>
      </c>
      <c r="K5870" t="s">
        <v>307</v>
      </c>
      <c r="L5870" s="26">
        <v>266200</v>
      </c>
      <c r="M5870">
        <v>17</v>
      </c>
    </row>
    <row r="5871" spans="1:13" x14ac:dyDescent="0.25">
      <c r="A5871" t="s">
        <v>164</v>
      </c>
      <c r="B5871" s="25">
        <v>45478</v>
      </c>
      <c r="C5871" t="s">
        <v>257</v>
      </c>
      <c r="D5871" t="s">
        <v>32</v>
      </c>
      <c r="E5871" t="s">
        <v>27</v>
      </c>
      <c r="F5871" t="s">
        <v>258</v>
      </c>
      <c r="G5871" s="30">
        <v>11</v>
      </c>
      <c r="H5871" t="s">
        <v>309</v>
      </c>
      <c r="J5871" t="s">
        <v>15</v>
      </c>
      <c r="K5871" t="s">
        <v>307</v>
      </c>
      <c r="L5871" s="26">
        <v>354800</v>
      </c>
      <c r="M5871">
        <v>8</v>
      </c>
    </row>
    <row r="5872" spans="1:13" x14ac:dyDescent="0.25">
      <c r="A5872" t="s">
        <v>172</v>
      </c>
      <c r="B5872" s="25">
        <v>45485</v>
      </c>
      <c r="C5872" t="s">
        <v>257</v>
      </c>
      <c r="D5872" t="s">
        <v>32</v>
      </c>
      <c r="E5872" t="s">
        <v>27</v>
      </c>
      <c r="F5872" t="s">
        <v>258</v>
      </c>
      <c r="G5872" s="30">
        <v>11</v>
      </c>
      <c r="H5872" t="s">
        <v>309</v>
      </c>
      <c r="J5872" t="s">
        <v>15</v>
      </c>
      <c r="K5872" t="s">
        <v>307</v>
      </c>
      <c r="L5872" s="26">
        <v>355200</v>
      </c>
      <c r="M5872">
        <v>3</v>
      </c>
    </row>
    <row r="5873" spans="1:13" x14ac:dyDescent="0.25">
      <c r="A5873" t="s">
        <v>104</v>
      </c>
      <c r="B5873" s="25">
        <v>45041</v>
      </c>
      <c r="C5873" t="s">
        <v>257</v>
      </c>
      <c r="D5873" t="s">
        <v>32</v>
      </c>
      <c r="E5873" t="s">
        <v>27</v>
      </c>
      <c r="G5873" s="30">
        <v>11</v>
      </c>
      <c r="H5873" t="s">
        <v>309</v>
      </c>
      <c r="J5873" t="s">
        <v>15</v>
      </c>
      <c r="K5873" t="s">
        <v>307</v>
      </c>
      <c r="L5873" s="26">
        <v>10728</v>
      </c>
      <c r="M5873">
        <v>1</v>
      </c>
    </row>
    <row r="5874" spans="1:13" x14ac:dyDescent="0.25">
      <c r="A5874" t="s">
        <v>54</v>
      </c>
      <c r="B5874" s="25">
        <v>45212</v>
      </c>
      <c r="C5874" t="s">
        <v>257</v>
      </c>
      <c r="D5874" t="s">
        <v>32</v>
      </c>
      <c r="E5874" t="s">
        <v>27</v>
      </c>
      <c r="F5874" t="s">
        <v>258</v>
      </c>
      <c r="G5874" s="30">
        <v>11</v>
      </c>
      <c r="H5874" t="s">
        <v>309</v>
      </c>
      <c r="J5874" t="s">
        <v>15</v>
      </c>
      <c r="K5874" t="s">
        <v>307</v>
      </c>
      <c r="L5874" s="26">
        <v>440226</v>
      </c>
      <c r="M5874">
        <v>21</v>
      </c>
    </row>
    <row r="5875" spans="1:13" x14ac:dyDescent="0.25">
      <c r="A5875" t="s">
        <v>209</v>
      </c>
      <c r="B5875" s="25">
        <v>45572</v>
      </c>
      <c r="C5875" t="s">
        <v>257</v>
      </c>
      <c r="D5875" t="s">
        <v>32</v>
      </c>
      <c r="E5875" t="s">
        <v>27</v>
      </c>
      <c r="F5875" t="s">
        <v>258</v>
      </c>
      <c r="G5875" s="30">
        <v>11</v>
      </c>
      <c r="H5875" t="s">
        <v>309</v>
      </c>
      <c r="J5875" t="s">
        <v>15</v>
      </c>
      <c r="K5875" t="s">
        <v>307</v>
      </c>
      <c r="L5875" s="26">
        <v>701000</v>
      </c>
      <c r="M5875">
        <v>2</v>
      </c>
    </row>
    <row r="5876" spans="1:13" x14ac:dyDescent="0.25">
      <c r="A5876" t="s">
        <v>83</v>
      </c>
      <c r="B5876" s="25">
        <v>45252</v>
      </c>
      <c r="C5876" t="s">
        <v>257</v>
      </c>
      <c r="D5876" t="s">
        <v>32</v>
      </c>
      <c r="E5876" t="s">
        <v>27</v>
      </c>
      <c r="F5876" t="s">
        <v>258</v>
      </c>
      <c r="G5876" s="30">
        <v>11</v>
      </c>
      <c r="H5876" t="s">
        <v>309</v>
      </c>
      <c r="J5876" t="s">
        <v>15</v>
      </c>
      <c r="K5876" t="s">
        <v>307</v>
      </c>
      <c r="L5876" s="26">
        <v>10046300</v>
      </c>
      <c r="M5876">
        <v>24</v>
      </c>
    </row>
    <row r="5877" spans="1:13" x14ac:dyDescent="0.25">
      <c r="A5877" t="s">
        <v>54</v>
      </c>
      <c r="B5877" s="25">
        <v>45401</v>
      </c>
      <c r="C5877" t="s">
        <v>257</v>
      </c>
      <c r="D5877" t="s">
        <v>32</v>
      </c>
      <c r="E5877" t="s">
        <v>27</v>
      </c>
      <c r="G5877" s="30">
        <v>11</v>
      </c>
      <c r="H5877" t="s">
        <v>309</v>
      </c>
      <c r="J5877" t="s">
        <v>15</v>
      </c>
      <c r="K5877" t="s">
        <v>307</v>
      </c>
      <c r="L5877" s="26">
        <v>23865</v>
      </c>
      <c r="M5877">
        <v>8</v>
      </c>
    </row>
    <row r="5878" spans="1:13" x14ac:dyDescent="0.25">
      <c r="A5878" t="s">
        <v>50</v>
      </c>
      <c r="B5878" s="25">
        <v>45408</v>
      </c>
      <c r="C5878" t="s">
        <v>257</v>
      </c>
      <c r="D5878" t="s">
        <v>32</v>
      </c>
      <c r="E5878" t="s">
        <v>27</v>
      </c>
      <c r="F5878" t="s">
        <v>258</v>
      </c>
      <c r="G5878" s="30">
        <v>11</v>
      </c>
      <c r="H5878" t="s">
        <v>309</v>
      </c>
      <c r="J5878" t="s">
        <v>15</v>
      </c>
      <c r="K5878" t="s">
        <v>307</v>
      </c>
      <c r="L5878" s="26">
        <v>5495000</v>
      </c>
      <c r="M5878">
        <v>29</v>
      </c>
    </row>
    <row r="5879" spans="1:13" x14ac:dyDescent="0.25">
      <c r="A5879" t="s">
        <v>63</v>
      </c>
      <c r="B5879" s="25">
        <v>45344</v>
      </c>
      <c r="C5879" t="s">
        <v>257</v>
      </c>
      <c r="D5879" t="s">
        <v>32</v>
      </c>
      <c r="E5879" t="s">
        <v>27</v>
      </c>
      <c r="F5879" t="s">
        <v>258</v>
      </c>
      <c r="G5879" s="30">
        <v>11</v>
      </c>
      <c r="H5879" t="s">
        <v>309</v>
      </c>
      <c r="J5879" t="s">
        <v>15</v>
      </c>
      <c r="K5879" t="s">
        <v>307</v>
      </c>
      <c r="L5879" s="26">
        <v>266000</v>
      </c>
      <c r="M5879">
        <v>4</v>
      </c>
    </row>
    <row r="5880" spans="1:13" x14ac:dyDescent="0.25">
      <c r="A5880" t="s">
        <v>211</v>
      </c>
      <c r="B5880" s="25">
        <v>45582</v>
      </c>
      <c r="C5880" t="s">
        <v>257</v>
      </c>
      <c r="D5880" t="s">
        <v>32</v>
      </c>
      <c r="E5880" t="s">
        <v>27</v>
      </c>
      <c r="G5880" s="30">
        <v>11</v>
      </c>
      <c r="H5880" t="s">
        <v>309</v>
      </c>
      <c r="J5880" t="s">
        <v>15</v>
      </c>
      <c r="K5880" t="s">
        <v>307</v>
      </c>
      <c r="L5880" s="26">
        <v>36400</v>
      </c>
      <c r="M5880">
        <v>6</v>
      </c>
    </row>
    <row r="5881" spans="1:13" x14ac:dyDescent="0.25">
      <c r="A5881" t="s">
        <v>69</v>
      </c>
      <c r="B5881" s="25">
        <v>45328</v>
      </c>
      <c r="C5881" t="s">
        <v>257</v>
      </c>
      <c r="D5881" t="s">
        <v>32</v>
      </c>
      <c r="E5881" t="s">
        <v>27</v>
      </c>
      <c r="G5881" s="30">
        <v>11</v>
      </c>
      <c r="H5881" t="s">
        <v>309</v>
      </c>
      <c r="J5881" t="s">
        <v>15</v>
      </c>
      <c r="K5881" t="s">
        <v>307</v>
      </c>
      <c r="L5881" s="26">
        <v>88775</v>
      </c>
      <c r="M5881">
        <v>11</v>
      </c>
    </row>
    <row r="5882" spans="1:13" x14ac:dyDescent="0.25">
      <c r="A5882" t="s">
        <v>86</v>
      </c>
      <c r="B5882" s="25">
        <v>45251</v>
      </c>
      <c r="C5882" t="s">
        <v>257</v>
      </c>
      <c r="D5882" t="s">
        <v>32</v>
      </c>
      <c r="E5882" t="s">
        <v>27</v>
      </c>
      <c r="G5882" s="30">
        <v>11</v>
      </c>
      <c r="H5882" t="s">
        <v>309</v>
      </c>
      <c r="J5882" t="s">
        <v>15</v>
      </c>
      <c r="K5882" t="s">
        <v>307</v>
      </c>
      <c r="L5882" s="26">
        <v>122000</v>
      </c>
      <c r="M5882">
        <v>6</v>
      </c>
    </row>
    <row r="5883" spans="1:13" x14ac:dyDescent="0.25">
      <c r="A5883" t="s">
        <v>172</v>
      </c>
      <c r="B5883" s="25">
        <v>45485</v>
      </c>
      <c r="C5883" t="s">
        <v>257</v>
      </c>
      <c r="D5883" t="s">
        <v>32</v>
      </c>
      <c r="E5883" t="s">
        <v>27</v>
      </c>
      <c r="G5883" s="30">
        <v>11</v>
      </c>
      <c r="H5883" t="s">
        <v>309</v>
      </c>
      <c r="J5883" t="s">
        <v>15</v>
      </c>
      <c r="K5883" t="s">
        <v>307</v>
      </c>
      <c r="L5883" s="26">
        <v>3200</v>
      </c>
      <c r="M5883">
        <v>1</v>
      </c>
    </row>
    <row r="5884" spans="1:13" x14ac:dyDescent="0.25">
      <c r="A5884" t="s">
        <v>77</v>
      </c>
      <c r="B5884" s="25">
        <v>45267</v>
      </c>
      <c r="C5884" t="s">
        <v>257</v>
      </c>
      <c r="D5884" t="s">
        <v>32</v>
      </c>
      <c r="E5884" t="s">
        <v>27</v>
      </c>
      <c r="G5884" s="30">
        <v>11</v>
      </c>
      <c r="H5884" t="s">
        <v>309</v>
      </c>
      <c r="J5884" t="s">
        <v>15</v>
      </c>
      <c r="K5884" t="s">
        <v>307</v>
      </c>
      <c r="L5884" s="26">
        <v>121800</v>
      </c>
      <c r="M5884">
        <v>4</v>
      </c>
    </row>
    <row r="5885" spans="1:13" x14ac:dyDescent="0.25">
      <c r="A5885" t="s">
        <v>83</v>
      </c>
      <c r="B5885" s="25">
        <v>45468</v>
      </c>
      <c r="C5885" t="s">
        <v>257</v>
      </c>
      <c r="D5885" t="s">
        <v>32</v>
      </c>
      <c r="E5885" t="s">
        <v>27</v>
      </c>
      <c r="F5885" t="s">
        <v>258</v>
      </c>
      <c r="G5885" s="30">
        <v>11</v>
      </c>
      <c r="H5885" t="s">
        <v>309</v>
      </c>
      <c r="J5885" t="s">
        <v>15</v>
      </c>
      <c r="K5885" t="s">
        <v>307</v>
      </c>
      <c r="L5885" s="26">
        <v>212220</v>
      </c>
      <c r="M5885">
        <v>6</v>
      </c>
    </row>
    <row r="5886" spans="1:13" x14ac:dyDescent="0.25">
      <c r="A5886" t="s">
        <v>205</v>
      </c>
      <c r="B5886" s="25">
        <v>45566</v>
      </c>
      <c r="C5886" t="s">
        <v>257</v>
      </c>
      <c r="D5886" t="s">
        <v>32</v>
      </c>
      <c r="E5886" t="s">
        <v>27</v>
      </c>
      <c r="F5886" t="s">
        <v>258</v>
      </c>
      <c r="G5886" s="30">
        <v>11</v>
      </c>
      <c r="H5886" t="s">
        <v>309</v>
      </c>
      <c r="J5886" t="s">
        <v>15</v>
      </c>
      <c r="K5886" t="s">
        <v>307</v>
      </c>
      <c r="L5886" s="26">
        <v>48545</v>
      </c>
      <c r="M5886">
        <v>8</v>
      </c>
    </row>
    <row r="5887" spans="1:13" x14ac:dyDescent="0.25">
      <c r="A5887" t="s">
        <v>164</v>
      </c>
      <c r="B5887" s="25">
        <v>45478</v>
      </c>
      <c r="C5887" t="s">
        <v>257</v>
      </c>
      <c r="D5887" t="s">
        <v>32</v>
      </c>
      <c r="E5887" t="s">
        <v>27</v>
      </c>
      <c r="G5887" s="30">
        <v>11</v>
      </c>
      <c r="H5887" t="s">
        <v>309</v>
      </c>
      <c r="J5887" t="s">
        <v>15</v>
      </c>
      <c r="K5887" t="s">
        <v>307</v>
      </c>
      <c r="L5887" s="26">
        <v>9200</v>
      </c>
      <c r="M5887">
        <v>5</v>
      </c>
    </row>
    <row r="5888" spans="1:13" x14ac:dyDescent="0.25">
      <c r="A5888" t="s">
        <v>77</v>
      </c>
      <c r="B5888" s="25">
        <v>45267</v>
      </c>
      <c r="C5888" t="s">
        <v>257</v>
      </c>
      <c r="D5888" t="s">
        <v>32</v>
      </c>
      <c r="E5888" t="s">
        <v>27</v>
      </c>
      <c r="F5888" t="s">
        <v>258</v>
      </c>
      <c r="G5888" s="30">
        <v>11</v>
      </c>
      <c r="H5888" t="s">
        <v>309</v>
      </c>
      <c r="J5888" t="s">
        <v>15</v>
      </c>
      <c r="K5888" t="s">
        <v>307</v>
      </c>
      <c r="L5888" s="26">
        <v>44800</v>
      </c>
      <c r="M5888">
        <v>2</v>
      </c>
    </row>
    <row r="5889" spans="1:13" x14ac:dyDescent="0.25">
      <c r="A5889" t="s">
        <v>92</v>
      </c>
      <c r="B5889" s="25">
        <v>45198</v>
      </c>
      <c r="C5889" t="s">
        <v>257</v>
      </c>
      <c r="D5889" t="s">
        <v>32</v>
      </c>
      <c r="E5889" t="s">
        <v>27</v>
      </c>
      <c r="F5889" t="s">
        <v>258</v>
      </c>
      <c r="G5889" s="30">
        <v>11</v>
      </c>
      <c r="H5889" t="s">
        <v>309</v>
      </c>
      <c r="J5889" t="s">
        <v>15</v>
      </c>
      <c r="K5889" t="s">
        <v>307</v>
      </c>
      <c r="L5889" s="26">
        <v>15504976.800000001</v>
      </c>
      <c r="M5889">
        <v>7</v>
      </c>
    </row>
    <row r="5890" spans="1:13" x14ac:dyDescent="0.25">
      <c r="A5890" t="s">
        <v>101</v>
      </c>
      <c r="B5890" s="25">
        <v>45079</v>
      </c>
      <c r="C5890" t="s">
        <v>257</v>
      </c>
      <c r="D5890" t="s">
        <v>32</v>
      </c>
      <c r="E5890" t="s">
        <v>27</v>
      </c>
      <c r="F5890" t="s">
        <v>258</v>
      </c>
      <c r="G5890" s="30">
        <v>11</v>
      </c>
      <c r="H5890" t="s">
        <v>309</v>
      </c>
      <c r="J5890" t="s">
        <v>15</v>
      </c>
      <c r="K5890" t="s">
        <v>307</v>
      </c>
      <c r="L5890" s="26">
        <v>4920.75</v>
      </c>
      <c r="M5890">
        <v>1</v>
      </c>
    </row>
    <row r="5891" spans="1:13" x14ac:dyDescent="0.25">
      <c r="A5891" t="s">
        <v>74</v>
      </c>
      <c r="B5891" s="25">
        <v>45275</v>
      </c>
      <c r="C5891" t="s">
        <v>257</v>
      </c>
      <c r="D5891" t="s">
        <v>32</v>
      </c>
      <c r="E5891" t="s">
        <v>27</v>
      </c>
      <c r="F5891" t="s">
        <v>258</v>
      </c>
      <c r="G5891" s="30">
        <v>11</v>
      </c>
      <c r="H5891" t="s">
        <v>309</v>
      </c>
      <c r="J5891" t="s">
        <v>15</v>
      </c>
      <c r="K5891" t="s">
        <v>307</v>
      </c>
      <c r="L5891" s="26">
        <v>21070300</v>
      </c>
      <c r="M5891">
        <v>17</v>
      </c>
    </row>
    <row r="5892" spans="1:13" x14ac:dyDescent="0.25">
      <c r="A5892" t="s">
        <v>54</v>
      </c>
      <c r="B5892" s="25">
        <v>45212</v>
      </c>
      <c r="C5892" t="s">
        <v>257</v>
      </c>
      <c r="D5892" t="s">
        <v>32</v>
      </c>
      <c r="E5892" t="s">
        <v>27</v>
      </c>
      <c r="G5892" s="30">
        <v>11</v>
      </c>
      <c r="H5892" t="s">
        <v>309</v>
      </c>
      <c r="J5892" t="s">
        <v>15</v>
      </c>
      <c r="K5892" t="s">
        <v>307</v>
      </c>
      <c r="L5892" s="26">
        <v>89910</v>
      </c>
      <c r="M5892">
        <v>22</v>
      </c>
    </row>
    <row r="5893" spans="1:13" x14ac:dyDescent="0.25">
      <c r="A5893" t="s">
        <v>86</v>
      </c>
      <c r="B5893" s="25">
        <v>45251</v>
      </c>
      <c r="C5893" t="s">
        <v>257</v>
      </c>
      <c r="D5893" t="s">
        <v>32</v>
      </c>
      <c r="E5893" t="s">
        <v>27</v>
      </c>
      <c r="F5893" t="s">
        <v>258</v>
      </c>
      <c r="G5893" s="30">
        <v>11</v>
      </c>
      <c r="H5893" t="s">
        <v>309</v>
      </c>
      <c r="J5893" t="s">
        <v>15</v>
      </c>
      <c r="K5893" t="s">
        <v>307</v>
      </c>
      <c r="L5893" s="26">
        <v>357750</v>
      </c>
      <c r="M5893">
        <v>5</v>
      </c>
    </row>
    <row r="5894" spans="1:13" x14ac:dyDescent="0.25">
      <c r="A5894" t="s">
        <v>66</v>
      </c>
      <c r="B5894" s="25">
        <v>45335</v>
      </c>
      <c r="C5894" t="s">
        <v>257</v>
      </c>
      <c r="D5894" t="s">
        <v>32</v>
      </c>
      <c r="E5894" t="s">
        <v>27</v>
      </c>
      <c r="F5894" t="s">
        <v>258</v>
      </c>
      <c r="G5894" s="30">
        <v>11</v>
      </c>
      <c r="H5894" t="s">
        <v>309</v>
      </c>
      <c r="J5894" t="s">
        <v>15</v>
      </c>
      <c r="K5894" t="s">
        <v>307</v>
      </c>
      <c r="L5894" s="26">
        <v>1269000</v>
      </c>
      <c r="M5894">
        <v>32</v>
      </c>
    </row>
    <row r="5895" spans="1:13" x14ac:dyDescent="0.25">
      <c r="A5895" t="s">
        <v>63</v>
      </c>
      <c r="B5895" s="25">
        <v>45344</v>
      </c>
      <c r="C5895" t="s">
        <v>257</v>
      </c>
      <c r="D5895" t="s">
        <v>32</v>
      </c>
      <c r="E5895" t="s">
        <v>27</v>
      </c>
      <c r="G5895" s="30">
        <v>11</v>
      </c>
      <c r="H5895" t="s">
        <v>309</v>
      </c>
      <c r="J5895" t="s">
        <v>15</v>
      </c>
      <c r="K5895" t="s">
        <v>307</v>
      </c>
      <c r="L5895" s="26">
        <v>26600</v>
      </c>
      <c r="M5895">
        <v>2</v>
      </c>
    </row>
    <row r="5896" spans="1:13" x14ac:dyDescent="0.25">
      <c r="A5896" t="s">
        <v>72</v>
      </c>
      <c r="B5896" s="25">
        <v>45288</v>
      </c>
      <c r="C5896" t="s">
        <v>257</v>
      </c>
      <c r="D5896" t="s">
        <v>32</v>
      </c>
      <c r="E5896" t="s">
        <v>27</v>
      </c>
      <c r="G5896" s="30">
        <v>11</v>
      </c>
      <c r="H5896" t="s">
        <v>309</v>
      </c>
      <c r="J5896" t="s">
        <v>15</v>
      </c>
      <c r="K5896" t="s">
        <v>307</v>
      </c>
      <c r="L5896" s="26">
        <v>19750</v>
      </c>
      <c r="M5896">
        <v>1</v>
      </c>
    </row>
    <row r="5897" spans="1:13" x14ac:dyDescent="0.25">
      <c r="A5897" t="s">
        <v>205</v>
      </c>
      <c r="B5897" s="25">
        <v>45566</v>
      </c>
      <c r="C5897" t="s">
        <v>257</v>
      </c>
      <c r="D5897" t="s">
        <v>32</v>
      </c>
      <c r="E5897" t="s">
        <v>27</v>
      </c>
      <c r="G5897" s="30">
        <v>11</v>
      </c>
      <c r="H5897" t="s">
        <v>309</v>
      </c>
      <c r="J5897" t="s">
        <v>15</v>
      </c>
      <c r="K5897" t="s">
        <v>307</v>
      </c>
      <c r="L5897" s="26">
        <v>3705</v>
      </c>
      <c r="M5897">
        <v>5</v>
      </c>
    </row>
    <row r="5898" spans="1:13" x14ac:dyDescent="0.25">
      <c r="A5898" t="s">
        <v>89</v>
      </c>
      <c r="B5898" s="25">
        <v>45232</v>
      </c>
      <c r="C5898" t="s">
        <v>257</v>
      </c>
      <c r="D5898" t="s">
        <v>32</v>
      </c>
      <c r="E5898" t="s">
        <v>27</v>
      </c>
      <c r="G5898" s="30">
        <v>11</v>
      </c>
      <c r="H5898" t="s">
        <v>309</v>
      </c>
      <c r="J5898" t="s">
        <v>15</v>
      </c>
      <c r="K5898" t="s">
        <v>307</v>
      </c>
      <c r="L5898" s="26">
        <v>48600</v>
      </c>
      <c r="M5898">
        <v>7</v>
      </c>
    </row>
    <row r="5899" spans="1:13" x14ac:dyDescent="0.25">
      <c r="A5899" t="s">
        <v>50</v>
      </c>
      <c r="B5899" s="25">
        <v>45408</v>
      </c>
      <c r="C5899" t="s">
        <v>257</v>
      </c>
      <c r="D5899" t="s">
        <v>32</v>
      </c>
      <c r="E5899" t="s">
        <v>27</v>
      </c>
      <c r="G5899" s="30">
        <v>11</v>
      </c>
      <c r="H5899" t="s">
        <v>309</v>
      </c>
      <c r="J5899" t="s">
        <v>15</v>
      </c>
      <c r="K5899" t="s">
        <v>307</v>
      </c>
      <c r="L5899" s="26">
        <v>115000</v>
      </c>
      <c r="M5899">
        <v>22</v>
      </c>
    </row>
    <row r="5900" spans="1:13" x14ac:dyDescent="0.25">
      <c r="A5900" t="s">
        <v>104</v>
      </c>
      <c r="B5900" s="25">
        <v>45041</v>
      </c>
      <c r="C5900" t="s">
        <v>257</v>
      </c>
      <c r="D5900" t="s">
        <v>32</v>
      </c>
      <c r="E5900" t="s">
        <v>27</v>
      </c>
      <c r="F5900" t="s">
        <v>258</v>
      </c>
      <c r="G5900" s="30">
        <v>11</v>
      </c>
      <c r="H5900" t="s">
        <v>309</v>
      </c>
      <c r="J5900" t="s">
        <v>15</v>
      </c>
      <c r="K5900" t="s">
        <v>307</v>
      </c>
      <c r="L5900" s="26">
        <v>10728</v>
      </c>
      <c r="M5900">
        <v>1</v>
      </c>
    </row>
    <row r="5901" spans="1:13" x14ac:dyDescent="0.25">
      <c r="A5901" t="s">
        <v>80</v>
      </c>
      <c r="B5901" s="25">
        <v>45260</v>
      </c>
      <c r="C5901" t="s">
        <v>257</v>
      </c>
      <c r="D5901" t="s">
        <v>32</v>
      </c>
      <c r="E5901" t="s">
        <v>27</v>
      </c>
      <c r="F5901" t="s">
        <v>258</v>
      </c>
      <c r="G5901" s="30">
        <v>11</v>
      </c>
      <c r="H5901" t="s">
        <v>309</v>
      </c>
      <c r="J5901" t="s">
        <v>15</v>
      </c>
      <c r="K5901" t="s">
        <v>307</v>
      </c>
      <c r="L5901" s="26">
        <v>923400</v>
      </c>
      <c r="M5901">
        <v>8</v>
      </c>
    </row>
    <row r="5902" spans="1:13" x14ac:dyDescent="0.25">
      <c r="A5902" t="s">
        <v>30</v>
      </c>
      <c r="B5902" s="25">
        <v>45447</v>
      </c>
      <c r="C5902" t="s">
        <v>257</v>
      </c>
      <c r="D5902" t="s">
        <v>32</v>
      </c>
      <c r="E5902" t="s">
        <v>27</v>
      </c>
      <c r="F5902" t="s">
        <v>258</v>
      </c>
      <c r="G5902" s="30">
        <v>11</v>
      </c>
      <c r="H5902" t="s">
        <v>309</v>
      </c>
      <c r="J5902" t="s">
        <v>15</v>
      </c>
      <c r="K5902" t="s">
        <v>307</v>
      </c>
      <c r="L5902" s="26">
        <v>5994900</v>
      </c>
      <c r="M5902">
        <v>12</v>
      </c>
    </row>
    <row r="5903" spans="1:13" x14ac:dyDescent="0.25">
      <c r="A5903" t="s">
        <v>74</v>
      </c>
      <c r="B5903" s="25">
        <v>45275</v>
      </c>
      <c r="C5903" t="s">
        <v>257</v>
      </c>
      <c r="D5903" t="s">
        <v>32</v>
      </c>
      <c r="E5903" t="s">
        <v>27</v>
      </c>
      <c r="G5903" s="30">
        <v>11</v>
      </c>
      <c r="H5903" t="s">
        <v>309</v>
      </c>
      <c r="J5903" t="s">
        <v>15</v>
      </c>
      <c r="K5903" t="s">
        <v>307</v>
      </c>
      <c r="L5903" s="26">
        <v>402500</v>
      </c>
      <c r="M5903">
        <v>19</v>
      </c>
    </row>
    <row r="5904" spans="1:13" x14ac:dyDescent="0.25">
      <c r="A5904" t="s">
        <v>80</v>
      </c>
      <c r="B5904" s="25">
        <v>45260</v>
      </c>
      <c r="C5904" t="s">
        <v>257</v>
      </c>
      <c r="D5904" t="s">
        <v>32</v>
      </c>
      <c r="E5904" t="s">
        <v>27</v>
      </c>
      <c r="G5904" s="30">
        <v>11</v>
      </c>
      <c r="H5904" t="s">
        <v>309</v>
      </c>
      <c r="J5904" t="s">
        <v>15</v>
      </c>
      <c r="K5904" t="s">
        <v>307</v>
      </c>
      <c r="L5904" s="26">
        <v>77400</v>
      </c>
      <c r="M5904">
        <v>4</v>
      </c>
    </row>
    <row r="5905" spans="1:13" x14ac:dyDescent="0.25">
      <c r="A5905" t="s">
        <v>30</v>
      </c>
      <c r="B5905" s="25">
        <v>45447</v>
      </c>
      <c r="C5905" t="s">
        <v>257</v>
      </c>
      <c r="D5905" t="s">
        <v>32</v>
      </c>
      <c r="E5905" t="s">
        <v>27</v>
      </c>
      <c r="G5905" s="30">
        <v>11</v>
      </c>
      <c r="H5905" t="s">
        <v>309</v>
      </c>
      <c r="J5905" t="s">
        <v>15</v>
      </c>
      <c r="K5905" t="s">
        <v>307</v>
      </c>
      <c r="L5905" s="26">
        <v>25500</v>
      </c>
      <c r="M5905">
        <v>4</v>
      </c>
    </row>
    <row r="5906" spans="1:13" x14ac:dyDescent="0.25">
      <c r="A5906" t="s">
        <v>57</v>
      </c>
      <c r="B5906" s="25">
        <v>45394</v>
      </c>
      <c r="C5906" t="s">
        <v>257</v>
      </c>
      <c r="D5906" t="s">
        <v>32</v>
      </c>
      <c r="E5906" t="s">
        <v>27</v>
      </c>
      <c r="G5906" s="30">
        <v>11</v>
      </c>
      <c r="H5906" t="s">
        <v>309</v>
      </c>
      <c r="J5906" t="s">
        <v>15</v>
      </c>
      <c r="K5906" t="s">
        <v>307</v>
      </c>
      <c r="L5906" s="26">
        <v>39950</v>
      </c>
      <c r="M5906">
        <v>7</v>
      </c>
    </row>
    <row r="5907" spans="1:13" x14ac:dyDescent="0.25">
      <c r="A5907" t="s">
        <v>83</v>
      </c>
      <c r="B5907" s="25">
        <v>45468</v>
      </c>
      <c r="C5907" t="s">
        <v>257</v>
      </c>
      <c r="D5907" t="s">
        <v>32</v>
      </c>
      <c r="E5907" t="s">
        <v>27</v>
      </c>
      <c r="G5907" s="30">
        <v>11</v>
      </c>
      <c r="H5907" t="s">
        <v>309</v>
      </c>
      <c r="J5907" t="s">
        <v>15</v>
      </c>
      <c r="K5907" t="s">
        <v>307</v>
      </c>
      <c r="L5907" s="26">
        <v>81000</v>
      </c>
      <c r="M5907">
        <v>2</v>
      </c>
    </row>
    <row r="5908" spans="1:13" x14ac:dyDescent="0.25">
      <c r="A5908" t="s">
        <v>92</v>
      </c>
      <c r="B5908" s="25">
        <v>45198</v>
      </c>
      <c r="C5908" t="s">
        <v>257</v>
      </c>
      <c r="D5908" t="s">
        <v>32</v>
      </c>
      <c r="E5908" t="s">
        <v>27</v>
      </c>
      <c r="G5908" s="30">
        <v>11</v>
      </c>
      <c r="H5908" t="s">
        <v>309</v>
      </c>
      <c r="J5908" t="s">
        <v>15</v>
      </c>
      <c r="K5908" t="s">
        <v>307</v>
      </c>
      <c r="L5908" s="26">
        <v>88272</v>
      </c>
      <c r="M5908">
        <v>8</v>
      </c>
    </row>
    <row r="5909" spans="1:13" x14ac:dyDescent="0.25">
      <c r="A5909" t="s">
        <v>164</v>
      </c>
      <c r="B5909" s="25">
        <v>45478</v>
      </c>
      <c r="C5909" t="s">
        <v>257</v>
      </c>
      <c r="D5909" t="s">
        <v>32</v>
      </c>
      <c r="E5909" t="s">
        <v>27</v>
      </c>
      <c r="F5909" t="s">
        <v>258</v>
      </c>
      <c r="G5909" s="30">
        <v>11.1</v>
      </c>
      <c r="H5909" t="s">
        <v>309</v>
      </c>
      <c r="I5909">
        <v>11.1</v>
      </c>
      <c r="J5909" t="s">
        <v>228</v>
      </c>
      <c r="K5909" t="s">
        <v>314</v>
      </c>
      <c r="L5909" s="26">
        <v>1475400</v>
      </c>
      <c r="M5909">
        <v>1</v>
      </c>
    </row>
    <row r="5910" spans="1:13" x14ac:dyDescent="0.25">
      <c r="A5910" t="s">
        <v>169</v>
      </c>
      <c r="B5910" s="25">
        <v>45490</v>
      </c>
      <c r="C5910" t="s">
        <v>257</v>
      </c>
      <c r="D5910" t="s">
        <v>32</v>
      </c>
      <c r="E5910" t="s">
        <v>27</v>
      </c>
      <c r="F5910" t="s">
        <v>258</v>
      </c>
      <c r="G5910" s="30">
        <v>11.1</v>
      </c>
      <c r="H5910" t="s">
        <v>309</v>
      </c>
      <c r="J5910" t="s">
        <v>15</v>
      </c>
      <c r="K5910" t="s">
        <v>307</v>
      </c>
      <c r="L5910" s="26">
        <v>19998000</v>
      </c>
      <c r="M5910">
        <v>1</v>
      </c>
    </row>
    <row r="5911" spans="1:13" x14ac:dyDescent="0.25">
      <c r="A5911" t="s">
        <v>54</v>
      </c>
      <c r="B5911" s="25">
        <v>45212</v>
      </c>
      <c r="C5911" t="s">
        <v>257</v>
      </c>
      <c r="D5911" t="s">
        <v>32</v>
      </c>
      <c r="E5911" t="s">
        <v>27</v>
      </c>
      <c r="F5911" t="s">
        <v>258</v>
      </c>
      <c r="G5911" s="30">
        <v>11.1</v>
      </c>
      <c r="H5911" t="s">
        <v>309</v>
      </c>
      <c r="J5911" t="s">
        <v>15</v>
      </c>
      <c r="K5911" t="s">
        <v>307</v>
      </c>
      <c r="L5911" s="26">
        <v>1395936</v>
      </c>
      <c r="M5911">
        <v>22</v>
      </c>
    </row>
    <row r="5912" spans="1:13" x14ac:dyDescent="0.25">
      <c r="A5912" t="s">
        <v>54</v>
      </c>
      <c r="B5912" s="25">
        <v>45401</v>
      </c>
      <c r="C5912" t="s">
        <v>257</v>
      </c>
      <c r="D5912" t="s">
        <v>32</v>
      </c>
      <c r="E5912" t="s">
        <v>27</v>
      </c>
      <c r="F5912" t="s">
        <v>258</v>
      </c>
      <c r="G5912" s="30">
        <v>11.1</v>
      </c>
      <c r="H5912" t="s">
        <v>309</v>
      </c>
      <c r="J5912" t="s">
        <v>15</v>
      </c>
      <c r="K5912" t="s">
        <v>307</v>
      </c>
      <c r="L5912" s="26">
        <v>1710510</v>
      </c>
      <c r="M5912">
        <v>10</v>
      </c>
    </row>
    <row r="5913" spans="1:13" x14ac:dyDescent="0.25">
      <c r="A5913" t="s">
        <v>104</v>
      </c>
      <c r="B5913" s="25">
        <v>45041</v>
      </c>
      <c r="C5913" t="s">
        <v>257</v>
      </c>
      <c r="D5913" t="s">
        <v>32</v>
      </c>
      <c r="E5913" t="s">
        <v>27</v>
      </c>
      <c r="F5913" t="s">
        <v>258</v>
      </c>
      <c r="G5913" s="30">
        <v>11.1</v>
      </c>
      <c r="H5913" t="s">
        <v>309</v>
      </c>
      <c r="J5913" t="s">
        <v>15</v>
      </c>
      <c r="K5913" t="s">
        <v>307</v>
      </c>
      <c r="L5913" s="26">
        <v>71520</v>
      </c>
      <c r="M5913">
        <v>2</v>
      </c>
    </row>
    <row r="5914" spans="1:13" x14ac:dyDescent="0.25">
      <c r="A5914" t="s">
        <v>77</v>
      </c>
      <c r="B5914" s="25">
        <v>45267</v>
      </c>
      <c r="C5914" t="s">
        <v>257</v>
      </c>
      <c r="D5914" t="s">
        <v>32</v>
      </c>
      <c r="E5914" t="s">
        <v>27</v>
      </c>
      <c r="F5914" t="s">
        <v>258</v>
      </c>
      <c r="G5914" s="30">
        <v>11.1</v>
      </c>
      <c r="H5914" t="s">
        <v>309</v>
      </c>
      <c r="J5914" t="s">
        <v>15</v>
      </c>
      <c r="K5914" t="s">
        <v>307</v>
      </c>
      <c r="L5914" s="26">
        <v>40600</v>
      </c>
      <c r="M5914">
        <v>1</v>
      </c>
    </row>
    <row r="5915" spans="1:13" x14ac:dyDescent="0.25">
      <c r="A5915" t="s">
        <v>66</v>
      </c>
      <c r="B5915" s="25">
        <v>45335</v>
      </c>
      <c r="C5915" t="s">
        <v>257</v>
      </c>
      <c r="D5915" t="s">
        <v>32</v>
      </c>
      <c r="E5915" t="s">
        <v>27</v>
      </c>
      <c r="G5915" s="30">
        <v>11.1</v>
      </c>
      <c r="H5915" t="s">
        <v>309</v>
      </c>
      <c r="J5915" t="s">
        <v>15</v>
      </c>
      <c r="K5915" t="s">
        <v>307</v>
      </c>
      <c r="L5915" s="26">
        <v>117000</v>
      </c>
      <c r="M5915">
        <v>11</v>
      </c>
    </row>
    <row r="5916" spans="1:13" x14ac:dyDescent="0.25">
      <c r="A5916" t="s">
        <v>205</v>
      </c>
      <c r="B5916" s="25">
        <v>45566</v>
      </c>
      <c r="C5916" t="s">
        <v>257</v>
      </c>
      <c r="D5916" t="s">
        <v>32</v>
      </c>
      <c r="E5916" t="s">
        <v>27</v>
      </c>
      <c r="F5916" t="s">
        <v>258</v>
      </c>
      <c r="G5916" s="30">
        <v>11.1</v>
      </c>
      <c r="H5916" t="s">
        <v>309</v>
      </c>
      <c r="J5916" t="s">
        <v>15</v>
      </c>
      <c r="K5916" t="s">
        <v>307</v>
      </c>
      <c r="L5916" s="26">
        <v>308275</v>
      </c>
      <c r="M5916">
        <v>11</v>
      </c>
    </row>
    <row r="5917" spans="1:13" x14ac:dyDescent="0.25">
      <c r="A5917" t="s">
        <v>63</v>
      </c>
      <c r="B5917" s="25">
        <v>45344</v>
      </c>
      <c r="C5917" t="s">
        <v>257</v>
      </c>
      <c r="D5917" t="s">
        <v>32</v>
      </c>
      <c r="E5917" t="s">
        <v>27</v>
      </c>
      <c r="G5917" s="30">
        <v>11.1</v>
      </c>
      <c r="H5917" t="s">
        <v>309</v>
      </c>
      <c r="J5917" t="s">
        <v>15</v>
      </c>
      <c r="K5917" t="s">
        <v>307</v>
      </c>
      <c r="L5917" s="26">
        <v>359100</v>
      </c>
      <c r="M5917">
        <v>3</v>
      </c>
    </row>
    <row r="5918" spans="1:13" x14ac:dyDescent="0.25">
      <c r="A5918" t="s">
        <v>83</v>
      </c>
      <c r="B5918" s="25">
        <v>45252</v>
      </c>
      <c r="C5918" t="s">
        <v>257</v>
      </c>
      <c r="D5918" t="s">
        <v>32</v>
      </c>
      <c r="E5918" t="s">
        <v>27</v>
      </c>
      <c r="G5918" s="30">
        <v>11.1</v>
      </c>
      <c r="H5918" t="s">
        <v>309</v>
      </c>
      <c r="J5918" t="s">
        <v>15</v>
      </c>
      <c r="K5918" t="s">
        <v>307</v>
      </c>
      <c r="L5918" s="26">
        <v>423500</v>
      </c>
      <c r="M5918">
        <v>12</v>
      </c>
    </row>
    <row r="5919" spans="1:13" x14ac:dyDescent="0.25">
      <c r="A5919" t="s">
        <v>30</v>
      </c>
      <c r="B5919" s="25">
        <v>45447</v>
      </c>
      <c r="C5919" t="s">
        <v>257</v>
      </c>
      <c r="D5919" t="s">
        <v>32</v>
      </c>
      <c r="E5919" t="s">
        <v>27</v>
      </c>
      <c r="F5919" t="s">
        <v>258</v>
      </c>
      <c r="G5919" s="30">
        <v>11.1</v>
      </c>
      <c r="H5919" t="s">
        <v>309</v>
      </c>
      <c r="J5919" t="s">
        <v>15</v>
      </c>
      <c r="K5919" t="s">
        <v>307</v>
      </c>
      <c r="L5919" s="26">
        <v>6000</v>
      </c>
      <c r="M5919">
        <v>4</v>
      </c>
    </row>
    <row r="5920" spans="1:13" x14ac:dyDescent="0.25">
      <c r="A5920" t="s">
        <v>57</v>
      </c>
      <c r="B5920" s="25">
        <v>45394</v>
      </c>
      <c r="C5920" t="s">
        <v>257</v>
      </c>
      <c r="D5920" t="s">
        <v>32</v>
      </c>
      <c r="E5920" t="s">
        <v>27</v>
      </c>
      <c r="G5920" s="30">
        <v>11.1</v>
      </c>
      <c r="H5920" t="s">
        <v>309</v>
      </c>
      <c r="J5920" t="s">
        <v>15</v>
      </c>
      <c r="K5920" t="s">
        <v>307</v>
      </c>
      <c r="L5920" s="26">
        <v>105750</v>
      </c>
      <c r="M5920">
        <v>5</v>
      </c>
    </row>
    <row r="5921" spans="1:13" x14ac:dyDescent="0.25">
      <c r="A5921" t="s">
        <v>89</v>
      </c>
      <c r="B5921" s="25">
        <v>45232</v>
      </c>
      <c r="C5921" t="s">
        <v>257</v>
      </c>
      <c r="D5921" t="s">
        <v>32</v>
      </c>
      <c r="E5921" t="s">
        <v>27</v>
      </c>
      <c r="F5921" t="s">
        <v>258</v>
      </c>
      <c r="G5921" s="30">
        <v>11.1</v>
      </c>
      <c r="H5921" t="s">
        <v>309</v>
      </c>
      <c r="J5921" t="s">
        <v>15</v>
      </c>
      <c r="K5921" t="s">
        <v>307</v>
      </c>
      <c r="L5921" s="26">
        <v>1688850</v>
      </c>
      <c r="M5921">
        <v>12</v>
      </c>
    </row>
    <row r="5922" spans="1:13" x14ac:dyDescent="0.25">
      <c r="A5922" t="s">
        <v>80</v>
      </c>
      <c r="B5922" s="25">
        <v>45260</v>
      </c>
      <c r="C5922" t="s">
        <v>257</v>
      </c>
      <c r="D5922" t="s">
        <v>32</v>
      </c>
      <c r="E5922" t="s">
        <v>27</v>
      </c>
      <c r="G5922" s="30">
        <v>11.1</v>
      </c>
      <c r="H5922" t="s">
        <v>309</v>
      </c>
      <c r="J5922" t="s">
        <v>15</v>
      </c>
      <c r="K5922" t="s">
        <v>307</v>
      </c>
      <c r="L5922" s="26">
        <v>30600</v>
      </c>
      <c r="M5922">
        <v>2</v>
      </c>
    </row>
    <row r="5923" spans="1:13" x14ac:dyDescent="0.25">
      <c r="A5923" t="s">
        <v>217</v>
      </c>
      <c r="B5923" s="25">
        <v>45595</v>
      </c>
      <c r="C5923" t="s">
        <v>257</v>
      </c>
      <c r="D5923" t="s">
        <v>32</v>
      </c>
      <c r="E5923" t="s">
        <v>27</v>
      </c>
      <c r="F5923" t="s">
        <v>258</v>
      </c>
      <c r="G5923" s="30">
        <v>11.1</v>
      </c>
      <c r="H5923" t="s">
        <v>309</v>
      </c>
      <c r="J5923" t="s">
        <v>15</v>
      </c>
      <c r="K5923" t="s">
        <v>307</v>
      </c>
      <c r="L5923" s="26">
        <v>425</v>
      </c>
      <c r="M5923">
        <v>1</v>
      </c>
    </row>
    <row r="5924" spans="1:13" x14ac:dyDescent="0.25">
      <c r="A5924" t="s">
        <v>172</v>
      </c>
      <c r="B5924" s="25">
        <v>45485</v>
      </c>
      <c r="C5924" t="s">
        <v>257</v>
      </c>
      <c r="D5924" t="s">
        <v>32</v>
      </c>
      <c r="E5924" t="s">
        <v>27</v>
      </c>
      <c r="F5924" t="s">
        <v>258</v>
      </c>
      <c r="G5924" s="30">
        <v>11.1</v>
      </c>
      <c r="H5924" t="s">
        <v>309</v>
      </c>
      <c r="J5924" t="s">
        <v>15</v>
      </c>
      <c r="K5924" t="s">
        <v>307</v>
      </c>
      <c r="L5924" s="26">
        <v>1200</v>
      </c>
      <c r="M5924">
        <v>1</v>
      </c>
    </row>
    <row r="5925" spans="1:13" x14ac:dyDescent="0.25">
      <c r="A5925" t="s">
        <v>30</v>
      </c>
      <c r="B5925" s="25">
        <v>45447</v>
      </c>
      <c r="C5925" t="s">
        <v>257</v>
      </c>
      <c r="D5925" t="s">
        <v>32</v>
      </c>
      <c r="E5925" t="s">
        <v>27</v>
      </c>
      <c r="G5925" s="30">
        <v>11.1</v>
      </c>
      <c r="H5925" t="s">
        <v>309</v>
      </c>
      <c r="J5925" t="s">
        <v>15</v>
      </c>
      <c r="K5925" t="s">
        <v>307</v>
      </c>
      <c r="L5925" s="26">
        <v>3600</v>
      </c>
      <c r="M5925">
        <v>2</v>
      </c>
    </row>
    <row r="5926" spans="1:13" x14ac:dyDescent="0.25">
      <c r="A5926" t="s">
        <v>89</v>
      </c>
      <c r="B5926" s="25">
        <v>45232</v>
      </c>
      <c r="C5926" t="s">
        <v>257</v>
      </c>
      <c r="D5926" t="s">
        <v>32</v>
      </c>
      <c r="E5926" t="s">
        <v>27</v>
      </c>
      <c r="G5926" s="30">
        <v>11.1</v>
      </c>
      <c r="H5926" t="s">
        <v>309</v>
      </c>
      <c r="J5926" t="s">
        <v>15</v>
      </c>
      <c r="K5926" t="s">
        <v>307</v>
      </c>
      <c r="L5926" s="26">
        <v>234225</v>
      </c>
      <c r="M5926">
        <v>17</v>
      </c>
    </row>
    <row r="5927" spans="1:13" x14ac:dyDescent="0.25">
      <c r="A5927" t="s">
        <v>72</v>
      </c>
      <c r="B5927" s="25">
        <v>45288</v>
      </c>
      <c r="C5927" t="s">
        <v>257</v>
      </c>
      <c r="D5927" t="s">
        <v>32</v>
      </c>
      <c r="E5927" t="s">
        <v>27</v>
      </c>
      <c r="F5927" t="s">
        <v>258</v>
      </c>
      <c r="G5927" s="30">
        <v>11.1</v>
      </c>
      <c r="H5927" t="s">
        <v>309</v>
      </c>
      <c r="J5927" t="s">
        <v>15</v>
      </c>
      <c r="K5927" t="s">
        <v>307</v>
      </c>
      <c r="L5927" s="26">
        <v>649500</v>
      </c>
      <c r="M5927">
        <v>2</v>
      </c>
    </row>
    <row r="5928" spans="1:13" x14ac:dyDescent="0.25">
      <c r="A5928" t="s">
        <v>83</v>
      </c>
      <c r="B5928" s="25">
        <v>45468</v>
      </c>
      <c r="C5928" t="s">
        <v>257</v>
      </c>
      <c r="D5928" t="s">
        <v>32</v>
      </c>
      <c r="E5928" t="s">
        <v>27</v>
      </c>
      <c r="G5928" s="30">
        <v>11.1</v>
      </c>
      <c r="H5928" t="s">
        <v>309</v>
      </c>
      <c r="J5928" t="s">
        <v>15</v>
      </c>
      <c r="K5928" t="s">
        <v>307</v>
      </c>
      <c r="L5928" s="26">
        <v>5670</v>
      </c>
      <c r="M5928">
        <v>2</v>
      </c>
    </row>
    <row r="5929" spans="1:13" x14ac:dyDescent="0.25">
      <c r="A5929" t="s">
        <v>80</v>
      </c>
      <c r="B5929" s="25">
        <v>45260</v>
      </c>
      <c r="C5929" t="s">
        <v>257</v>
      </c>
      <c r="D5929" t="s">
        <v>32</v>
      </c>
      <c r="E5929" t="s">
        <v>27</v>
      </c>
      <c r="F5929" t="s">
        <v>258</v>
      </c>
      <c r="G5929" s="30">
        <v>11.1</v>
      </c>
      <c r="H5929" t="s">
        <v>309</v>
      </c>
      <c r="J5929" t="s">
        <v>15</v>
      </c>
      <c r="K5929" t="s">
        <v>307</v>
      </c>
      <c r="L5929" s="26">
        <v>441900</v>
      </c>
      <c r="M5929">
        <v>5</v>
      </c>
    </row>
    <row r="5930" spans="1:13" x14ac:dyDescent="0.25">
      <c r="A5930" t="s">
        <v>54</v>
      </c>
      <c r="B5930" s="25">
        <v>45212</v>
      </c>
      <c r="C5930" t="s">
        <v>257</v>
      </c>
      <c r="D5930" t="s">
        <v>32</v>
      </c>
      <c r="E5930" t="s">
        <v>27</v>
      </c>
      <c r="G5930" s="30">
        <v>11.1</v>
      </c>
      <c r="H5930" t="s">
        <v>309</v>
      </c>
      <c r="J5930" t="s">
        <v>15</v>
      </c>
      <c r="K5930" t="s">
        <v>307</v>
      </c>
      <c r="L5930" s="26">
        <v>100899</v>
      </c>
      <c r="M5930">
        <v>22</v>
      </c>
    </row>
    <row r="5931" spans="1:13" x14ac:dyDescent="0.25">
      <c r="A5931" t="s">
        <v>60</v>
      </c>
      <c r="B5931" s="25">
        <v>45380</v>
      </c>
      <c r="C5931" t="s">
        <v>257</v>
      </c>
      <c r="D5931" t="s">
        <v>32</v>
      </c>
      <c r="E5931" t="s">
        <v>27</v>
      </c>
      <c r="F5931" t="s">
        <v>258</v>
      </c>
      <c r="G5931" s="30">
        <v>11.1</v>
      </c>
      <c r="H5931" t="s">
        <v>309</v>
      </c>
      <c r="J5931" t="s">
        <v>15</v>
      </c>
      <c r="K5931" t="s">
        <v>307</v>
      </c>
      <c r="L5931" s="26">
        <v>3363500</v>
      </c>
      <c r="M5931">
        <v>25</v>
      </c>
    </row>
    <row r="5932" spans="1:13" x14ac:dyDescent="0.25">
      <c r="A5932" t="s">
        <v>83</v>
      </c>
      <c r="B5932" s="25">
        <v>45252</v>
      </c>
      <c r="C5932" t="s">
        <v>257</v>
      </c>
      <c r="D5932" t="s">
        <v>32</v>
      </c>
      <c r="E5932" t="s">
        <v>27</v>
      </c>
      <c r="F5932" t="s">
        <v>258</v>
      </c>
      <c r="G5932" s="30">
        <v>11.1</v>
      </c>
      <c r="H5932" t="s">
        <v>309</v>
      </c>
      <c r="J5932" t="s">
        <v>15</v>
      </c>
      <c r="K5932" t="s">
        <v>307</v>
      </c>
      <c r="L5932" s="26">
        <v>3242250</v>
      </c>
      <c r="M5932">
        <v>17</v>
      </c>
    </row>
    <row r="5933" spans="1:13" x14ac:dyDescent="0.25">
      <c r="A5933" t="s">
        <v>209</v>
      </c>
      <c r="B5933" s="25">
        <v>45572</v>
      </c>
      <c r="C5933" t="s">
        <v>257</v>
      </c>
      <c r="D5933" t="s">
        <v>32</v>
      </c>
      <c r="E5933" t="s">
        <v>27</v>
      </c>
      <c r="F5933" t="s">
        <v>258</v>
      </c>
      <c r="G5933" s="30">
        <v>11.1</v>
      </c>
      <c r="H5933" t="s">
        <v>309</v>
      </c>
      <c r="J5933" t="s">
        <v>15</v>
      </c>
      <c r="K5933" t="s">
        <v>307</v>
      </c>
      <c r="L5933" s="26">
        <v>100000</v>
      </c>
      <c r="M5933">
        <v>1</v>
      </c>
    </row>
    <row r="5934" spans="1:13" x14ac:dyDescent="0.25">
      <c r="A5934" t="s">
        <v>74</v>
      </c>
      <c r="B5934" s="25">
        <v>45275</v>
      </c>
      <c r="C5934" t="s">
        <v>257</v>
      </c>
      <c r="D5934" t="s">
        <v>32</v>
      </c>
      <c r="E5934" t="s">
        <v>27</v>
      </c>
      <c r="G5934" s="30">
        <v>11.1</v>
      </c>
      <c r="H5934" t="s">
        <v>309</v>
      </c>
      <c r="J5934" t="s">
        <v>15</v>
      </c>
      <c r="K5934" t="s">
        <v>307</v>
      </c>
      <c r="L5934" s="26">
        <v>530150</v>
      </c>
      <c r="M5934">
        <v>20</v>
      </c>
    </row>
    <row r="5935" spans="1:13" x14ac:dyDescent="0.25">
      <c r="A5935" t="s">
        <v>164</v>
      </c>
      <c r="B5935" s="25">
        <v>45478</v>
      </c>
      <c r="C5935" t="s">
        <v>257</v>
      </c>
      <c r="D5935" t="s">
        <v>32</v>
      </c>
      <c r="E5935" t="s">
        <v>27</v>
      </c>
      <c r="F5935" t="s">
        <v>258</v>
      </c>
      <c r="G5935" s="30">
        <v>11.1</v>
      </c>
      <c r="H5935" t="s">
        <v>309</v>
      </c>
      <c r="J5935" t="s">
        <v>15</v>
      </c>
      <c r="K5935" t="s">
        <v>307</v>
      </c>
      <c r="L5935" s="26">
        <v>79400</v>
      </c>
      <c r="M5935">
        <v>5</v>
      </c>
    </row>
    <row r="5936" spans="1:13" x14ac:dyDescent="0.25">
      <c r="A5936" t="s">
        <v>86</v>
      </c>
      <c r="B5936" s="25">
        <v>45251</v>
      </c>
      <c r="C5936" t="s">
        <v>257</v>
      </c>
      <c r="D5936" t="s">
        <v>32</v>
      </c>
      <c r="E5936" t="s">
        <v>27</v>
      </c>
      <c r="G5936" s="30">
        <v>11.1</v>
      </c>
      <c r="H5936" t="s">
        <v>309</v>
      </c>
      <c r="J5936" t="s">
        <v>15</v>
      </c>
      <c r="K5936" t="s">
        <v>307</v>
      </c>
      <c r="L5936" s="26">
        <v>270000</v>
      </c>
      <c r="M5936">
        <v>3</v>
      </c>
    </row>
    <row r="5937" spans="1:13" x14ac:dyDescent="0.25">
      <c r="A5937" t="s">
        <v>92</v>
      </c>
      <c r="B5937" s="25">
        <v>45198</v>
      </c>
      <c r="C5937" t="s">
        <v>257</v>
      </c>
      <c r="D5937" t="s">
        <v>32</v>
      </c>
      <c r="E5937" t="s">
        <v>27</v>
      </c>
      <c r="G5937" s="30">
        <v>11.1</v>
      </c>
      <c r="H5937" t="s">
        <v>309</v>
      </c>
      <c r="J5937" t="s">
        <v>15</v>
      </c>
      <c r="K5937" t="s">
        <v>307</v>
      </c>
      <c r="L5937" s="26">
        <v>183164.4</v>
      </c>
      <c r="M5937">
        <v>7</v>
      </c>
    </row>
    <row r="5938" spans="1:13" x14ac:dyDescent="0.25">
      <c r="A5938" t="s">
        <v>175</v>
      </c>
      <c r="B5938" s="25">
        <v>45503</v>
      </c>
      <c r="C5938" t="s">
        <v>257</v>
      </c>
      <c r="D5938" t="s">
        <v>32</v>
      </c>
      <c r="E5938" t="s">
        <v>27</v>
      </c>
      <c r="G5938" s="30">
        <v>11.1</v>
      </c>
      <c r="H5938" t="s">
        <v>309</v>
      </c>
      <c r="J5938" t="s">
        <v>15</v>
      </c>
      <c r="K5938" t="s">
        <v>307</v>
      </c>
      <c r="L5938" s="26">
        <v>291</v>
      </c>
      <c r="M5938">
        <v>1</v>
      </c>
    </row>
    <row r="5939" spans="1:13" x14ac:dyDescent="0.25">
      <c r="A5939" t="s">
        <v>57</v>
      </c>
      <c r="B5939" s="25">
        <v>45394</v>
      </c>
      <c r="C5939" t="s">
        <v>257</v>
      </c>
      <c r="D5939" t="s">
        <v>32</v>
      </c>
      <c r="E5939" t="s">
        <v>27</v>
      </c>
      <c r="F5939" t="s">
        <v>258</v>
      </c>
      <c r="G5939" s="30">
        <v>11.1</v>
      </c>
      <c r="H5939" t="s">
        <v>309</v>
      </c>
      <c r="J5939" t="s">
        <v>15</v>
      </c>
      <c r="K5939" t="s">
        <v>307</v>
      </c>
      <c r="L5939" s="26">
        <v>4112500</v>
      </c>
      <c r="M5939">
        <v>13</v>
      </c>
    </row>
    <row r="5940" spans="1:13" x14ac:dyDescent="0.25">
      <c r="A5940" t="s">
        <v>101</v>
      </c>
      <c r="B5940" s="25">
        <v>45079</v>
      </c>
      <c r="C5940" t="s">
        <v>257</v>
      </c>
      <c r="D5940" t="s">
        <v>32</v>
      </c>
      <c r="E5940" t="s">
        <v>27</v>
      </c>
      <c r="F5940" t="s">
        <v>258</v>
      </c>
      <c r="G5940" s="30">
        <v>11.1</v>
      </c>
      <c r="H5940" t="s">
        <v>309</v>
      </c>
      <c r="J5940" t="s">
        <v>15</v>
      </c>
      <c r="K5940" t="s">
        <v>307</v>
      </c>
      <c r="L5940" s="26">
        <v>34809.75</v>
      </c>
      <c r="M5940">
        <v>1</v>
      </c>
    </row>
    <row r="5941" spans="1:13" x14ac:dyDescent="0.25">
      <c r="A5941" t="s">
        <v>164</v>
      </c>
      <c r="B5941" s="25">
        <v>45478</v>
      </c>
      <c r="C5941" t="s">
        <v>257</v>
      </c>
      <c r="D5941" t="s">
        <v>32</v>
      </c>
      <c r="E5941" t="s">
        <v>27</v>
      </c>
      <c r="G5941" s="30">
        <v>11.1</v>
      </c>
      <c r="H5941" t="s">
        <v>309</v>
      </c>
      <c r="J5941" t="s">
        <v>15</v>
      </c>
      <c r="K5941" t="s">
        <v>307</v>
      </c>
      <c r="L5941" s="26">
        <v>246200</v>
      </c>
      <c r="M5941">
        <v>9</v>
      </c>
    </row>
    <row r="5942" spans="1:13" x14ac:dyDescent="0.25">
      <c r="A5942" t="s">
        <v>50</v>
      </c>
      <c r="B5942" s="25">
        <v>45408</v>
      </c>
      <c r="C5942" t="s">
        <v>257</v>
      </c>
      <c r="D5942" t="s">
        <v>32</v>
      </c>
      <c r="E5942" t="s">
        <v>27</v>
      </c>
      <c r="G5942" s="30">
        <v>11.1</v>
      </c>
      <c r="H5942" t="s">
        <v>309</v>
      </c>
      <c r="J5942" t="s">
        <v>15</v>
      </c>
      <c r="K5942" t="s">
        <v>307</v>
      </c>
      <c r="L5942" s="26">
        <v>310000</v>
      </c>
      <c r="M5942">
        <v>25</v>
      </c>
    </row>
    <row r="5943" spans="1:13" x14ac:dyDescent="0.25">
      <c r="A5943" t="s">
        <v>211</v>
      </c>
      <c r="B5943" s="25">
        <v>45582</v>
      </c>
      <c r="C5943" t="s">
        <v>257</v>
      </c>
      <c r="D5943" t="s">
        <v>32</v>
      </c>
      <c r="E5943" t="s">
        <v>27</v>
      </c>
      <c r="F5943" t="s">
        <v>258</v>
      </c>
      <c r="G5943" s="30">
        <v>11.1</v>
      </c>
      <c r="H5943" t="s">
        <v>309</v>
      </c>
      <c r="J5943" t="s">
        <v>15</v>
      </c>
      <c r="K5943" t="s">
        <v>307</v>
      </c>
      <c r="L5943" s="26">
        <v>233450</v>
      </c>
      <c r="M5943">
        <v>16</v>
      </c>
    </row>
    <row r="5944" spans="1:13" x14ac:dyDescent="0.25">
      <c r="A5944" t="s">
        <v>72</v>
      </c>
      <c r="B5944" s="25">
        <v>45288</v>
      </c>
      <c r="C5944" t="s">
        <v>257</v>
      </c>
      <c r="D5944" t="s">
        <v>32</v>
      </c>
      <c r="E5944" t="s">
        <v>27</v>
      </c>
      <c r="G5944" s="30">
        <v>11.1</v>
      </c>
      <c r="H5944" t="s">
        <v>309</v>
      </c>
      <c r="J5944" t="s">
        <v>15</v>
      </c>
      <c r="K5944" t="s">
        <v>307</v>
      </c>
      <c r="L5944" s="26">
        <v>3750</v>
      </c>
      <c r="M5944">
        <v>1</v>
      </c>
    </row>
    <row r="5945" spans="1:13" x14ac:dyDescent="0.25">
      <c r="A5945" t="s">
        <v>69</v>
      </c>
      <c r="B5945" s="25">
        <v>45328</v>
      </c>
      <c r="C5945" t="s">
        <v>257</v>
      </c>
      <c r="D5945" t="s">
        <v>32</v>
      </c>
      <c r="E5945" t="s">
        <v>27</v>
      </c>
      <c r="F5945" t="s">
        <v>258</v>
      </c>
      <c r="G5945" s="30">
        <v>11.1</v>
      </c>
      <c r="H5945" t="s">
        <v>309</v>
      </c>
      <c r="J5945" t="s">
        <v>15</v>
      </c>
      <c r="K5945" t="s">
        <v>307</v>
      </c>
      <c r="L5945" s="26">
        <v>153700</v>
      </c>
      <c r="M5945">
        <v>3</v>
      </c>
    </row>
    <row r="5946" spans="1:13" x14ac:dyDescent="0.25">
      <c r="A5946" t="s">
        <v>63</v>
      </c>
      <c r="B5946" s="25">
        <v>45344</v>
      </c>
      <c r="C5946" t="s">
        <v>257</v>
      </c>
      <c r="D5946" t="s">
        <v>32</v>
      </c>
      <c r="E5946" t="s">
        <v>27</v>
      </c>
      <c r="F5946" t="s">
        <v>258</v>
      </c>
      <c r="G5946" s="30">
        <v>11.1</v>
      </c>
      <c r="H5946" t="s">
        <v>309</v>
      </c>
      <c r="J5946" t="s">
        <v>15</v>
      </c>
      <c r="K5946" t="s">
        <v>307</v>
      </c>
      <c r="L5946" s="26">
        <v>998450</v>
      </c>
      <c r="M5946">
        <v>2</v>
      </c>
    </row>
    <row r="5947" spans="1:13" x14ac:dyDescent="0.25">
      <c r="A5947" t="s">
        <v>69</v>
      </c>
      <c r="B5947" s="25">
        <v>45328</v>
      </c>
      <c r="C5947" t="s">
        <v>257</v>
      </c>
      <c r="D5947" t="s">
        <v>32</v>
      </c>
      <c r="E5947" t="s">
        <v>27</v>
      </c>
      <c r="G5947" s="30">
        <v>11.1</v>
      </c>
      <c r="H5947" t="s">
        <v>309</v>
      </c>
      <c r="J5947" t="s">
        <v>15</v>
      </c>
      <c r="K5947" t="s">
        <v>307</v>
      </c>
      <c r="L5947" s="26">
        <v>50350</v>
      </c>
      <c r="M5947">
        <v>8</v>
      </c>
    </row>
    <row r="5948" spans="1:13" x14ac:dyDescent="0.25">
      <c r="A5948" t="s">
        <v>205</v>
      </c>
      <c r="B5948" s="25">
        <v>45566</v>
      </c>
      <c r="C5948" t="s">
        <v>257</v>
      </c>
      <c r="D5948" t="s">
        <v>32</v>
      </c>
      <c r="E5948" t="s">
        <v>27</v>
      </c>
      <c r="G5948" s="30">
        <v>11.1</v>
      </c>
      <c r="H5948" t="s">
        <v>309</v>
      </c>
      <c r="J5948" t="s">
        <v>15</v>
      </c>
      <c r="K5948" t="s">
        <v>307</v>
      </c>
      <c r="L5948" s="26">
        <v>1805</v>
      </c>
      <c r="M5948">
        <v>4</v>
      </c>
    </row>
    <row r="5949" spans="1:13" x14ac:dyDescent="0.25">
      <c r="A5949" t="s">
        <v>77</v>
      </c>
      <c r="B5949" s="25">
        <v>45267</v>
      </c>
      <c r="C5949" t="s">
        <v>257</v>
      </c>
      <c r="D5949" t="s">
        <v>32</v>
      </c>
      <c r="E5949" t="s">
        <v>27</v>
      </c>
      <c r="G5949" s="30">
        <v>11.1</v>
      </c>
      <c r="H5949" t="s">
        <v>309</v>
      </c>
      <c r="J5949" t="s">
        <v>15</v>
      </c>
      <c r="K5949" t="s">
        <v>307</v>
      </c>
      <c r="L5949" s="26">
        <v>8400</v>
      </c>
      <c r="M5949">
        <v>1</v>
      </c>
    </row>
    <row r="5950" spans="1:13" x14ac:dyDescent="0.25">
      <c r="A5950" t="s">
        <v>74</v>
      </c>
      <c r="B5950" s="25">
        <v>45275</v>
      </c>
      <c r="C5950" t="s">
        <v>257</v>
      </c>
      <c r="D5950" t="s">
        <v>32</v>
      </c>
      <c r="E5950" t="s">
        <v>27</v>
      </c>
      <c r="F5950" t="s">
        <v>258</v>
      </c>
      <c r="G5950" s="30">
        <v>11.1</v>
      </c>
      <c r="H5950" t="s">
        <v>309</v>
      </c>
      <c r="J5950" t="s">
        <v>15</v>
      </c>
      <c r="K5950" t="s">
        <v>307</v>
      </c>
      <c r="L5950" s="26">
        <v>1268450</v>
      </c>
      <c r="M5950">
        <v>21</v>
      </c>
    </row>
    <row r="5951" spans="1:13" x14ac:dyDescent="0.25">
      <c r="A5951" t="s">
        <v>92</v>
      </c>
      <c r="B5951" s="25">
        <v>45198</v>
      </c>
      <c r="C5951" t="s">
        <v>257</v>
      </c>
      <c r="D5951" t="s">
        <v>32</v>
      </c>
      <c r="E5951" t="s">
        <v>27</v>
      </c>
      <c r="F5951" t="s">
        <v>258</v>
      </c>
      <c r="G5951" s="30">
        <v>11.1</v>
      </c>
      <c r="H5951" t="s">
        <v>309</v>
      </c>
      <c r="J5951" t="s">
        <v>15</v>
      </c>
      <c r="K5951" t="s">
        <v>307</v>
      </c>
      <c r="L5951" s="26">
        <v>926856</v>
      </c>
      <c r="M5951">
        <v>2</v>
      </c>
    </row>
    <row r="5952" spans="1:13" x14ac:dyDescent="0.25">
      <c r="A5952" t="s">
        <v>86</v>
      </c>
      <c r="B5952" s="25">
        <v>45251</v>
      </c>
      <c r="C5952" t="s">
        <v>257</v>
      </c>
      <c r="D5952" t="s">
        <v>32</v>
      </c>
      <c r="E5952" t="s">
        <v>27</v>
      </c>
      <c r="F5952" t="s">
        <v>258</v>
      </c>
      <c r="G5952" s="30">
        <v>11.1</v>
      </c>
      <c r="H5952" t="s">
        <v>309</v>
      </c>
      <c r="J5952" t="s">
        <v>15</v>
      </c>
      <c r="K5952" t="s">
        <v>307</v>
      </c>
      <c r="L5952" s="26">
        <v>195000</v>
      </c>
      <c r="M5952">
        <v>1</v>
      </c>
    </row>
    <row r="5953" spans="1:13" x14ac:dyDescent="0.25">
      <c r="A5953" t="s">
        <v>66</v>
      </c>
      <c r="B5953" s="25">
        <v>45335</v>
      </c>
      <c r="C5953" t="s">
        <v>257</v>
      </c>
      <c r="D5953" t="s">
        <v>32</v>
      </c>
      <c r="E5953" t="s">
        <v>27</v>
      </c>
      <c r="F5953" t="s">
        <v>258</v>
      </c>
      <c r="G5953" s="30">
        <v>11.1</v>
      </c>
      <c r="H5953" t="s">
        <v>309</v>
      </c>
      <c r="J5953" t="s">
        <v>15</v>
      </c>
      <c r="K5953" t="s">
        <v>307</v>
      </c>
      <c r="L5953" s="26">
        <v>1786500</v>
      </c>
      <c r="M5953">
        <v>23</v>
      </c>
    </row>
    <row r="5954" spans="1:13" x14ac:dyDescent="0.25">
      <c r="A5954" t="s">
        <v>54</v>
      </c>
      <c r="B5954" s="25">
        <v>45401</v>
      </c>
      <c r="C5954" t="s">
        <v>257</v>
      </c>
      <c r="D5954" t="s">
        <v>32</v>
      </c>
      <c r="E5954" t="s">
        <v>27</v>
      </c>
      <c r="G5954" s="30">
        <v>11.1</v>
      </c>
      <c r="H5954" t="s">
        <v>309</v>
      </c>
      <c r="J5954" t="s">
        <v>15</v>
      </c>
      <c r="K5954" t="s">
        <v>307</v>
      </c>
      <c r="L5954" s="26">
        <v>55500</v>
      </c>
      <c r="M5954">
        <v>15</v>
      </c>
    </row>
    <row r="5955" spans="1:13" x14ac:dyDescent="0.25">
      <c r="A5955" t="s">
        <v>60</v>
      </c>
      <c r="B5955" s="25">
        <v>45380</v>
      </c>
      <c r="C5955" t="s">
        <v>257</v>
      </c>
      <c r="D5955" t="s">
        <v>32</v>
      </c>
      <c r="E5955" t="s">
        <v>27</v>
      </c>
      <c r="G5955" s="30">
        <v>11.1</v>
      </c>
      <c r="H5955" t="s">
        <v>309</v>
      </c>
      <c r="J5955" t="s">
        <v>15</v>
      </c>
      <c r="K5955" t="s">
        <v>307</v>
      </c>
      <c r="L5955" s="26">
        <v>109375</v>
      </c>
      <c r="M5955">
        <v>20</v>
      </c>
    </row>
    <row r="5956" spans="1:13" x14ac:dyDescent="0.25">
      <c r="A5956" t="s">
        <v>83</v>
      </c>
      <c r="B5956" s="25">
        <v>45468</v>
      </c>
      <c r="C5956" t="s">
        <v>257</v>
      </c>
      <c r="D5956" t="s">
        <v>32</v>
      </c>
      <c r="E5956" t="s">
        <v>27</v>
      </c>
      <c r="F5956" t="s">
        <v>258</v>
      </c>
      <c r="G5956" s="30">
        <v>11.1</v>
      </c>
      <c r="H5956" t="s">
        <v>309</v>
      </c>
      <c r="J5956" t="s">
        <v>15</v>
      </c>
      <c r="K5956" t="s">
        <v>307</v>
      </c>
      <c r="L5956" s="26">
        <v>5697540</v>
      </c>
      <c r="M5956">
        <v>7</v>
      </c>
    </row>
    <row r="5957" spans="1:13" x14ac:dyDescent="0.25">
      <c r="A5957" t="s">
        <v>211</v>
      </c>
      <c r="B5957" s="25">
        <v>45582</v>
      </c>
      <c r="C5957" t="s">
        <v>257</v>
      </c>
      <c r="D5957" t="s">
        <v>32</v>
      </c>
      <c r="E5957" t="s">
        <v>27</v>
      </c>
      <c r="G5957" s="30">
        <v>11.1</v>
      </c>
      <c r="H5957" t="s">
        <v>309</v>
      </c>
      <c r="J5957" t="s">
        <v>15</v>
      </c>
      <c r="K5957" t="s">
        <v>307</v>
      </c>
      <c r="L5957" s="26">
        <v>10150</v>
      </c>
      <c r="M5957">
        <v>7</v>
      </c>
    </row>
    <row r="5958" spans="1:13" x14ac:dyDescent="0.25">
      <c r="A5958" t="s">
        <v>50</v>
      </c>
      <c r="B5958" s="25">
        <v>45408</v>
      </c>
      <c r="C5958" t="s">
        <v>257</v>
      </c>
      <c r="D5958" t="s">
        <v>32</v>
      </c>
      <c r="E5958" t="s">
        <v>27</v>
      </c>
      <c r="F5958" t="s">
        <v>258</v>
      </c>
      <c r="G5958" s="30">
        <v>11.1</v>
      </c>
      <c r="H5958" t="s">
        <v>309</v>
      </c>
      <c r="J5958" t="s">
        <v>15</v>
      </c>
      <c r="K5958" t="s">
        <v>307</v>
      </c>
      <c r="L5958" s="26">
        <v>5162500</v>
      </c>
      <c r="M5958">
        <v>30</v>
      </c>
    </row>
    <row r="5959" spans="1:13" x14ac:dyDescent="0.25">
      <c r="A5959" t="s">
        <v>172</v>
      </c>
      <c r="B5959" s="25">
        <v>45485</v>
      </c>
      <c r="C5959" t="s">
        <v>257</v>
      </c>
      <c r="D5959" t="s">
        <v>32</v>
      </c>
      <c r="E5959" t="s">
        <v>27</v>
      </c>
      <c r="G5959" s="30">
        <v>11.1</v>
      </c>
      <c r="H5959" t="s">
        <v>309</v>
      </c>
      <c r="J5959" t="s">
        <v>15</v>
      </c>
      <c r="K5959" t="s">
        <v>307</v>
      </c>
      <c r="L5959" s="26">
        <v>400</v>
      </c>
      <c r="M5959">
        <v>1</v>
      </c>
    </row>
    <row r="5960" spans="1:13" x14ac:dyDescent="0.25">
      <c r="A5960" t="s">
        <v>164</v>
      </c>
      <c r="B5960" s="25">
        <v>45478</v>
      </c>
      <c r="C5960" t="s">
        <v>257</v>
      </c>
      <c r="D5960" t="s">
        <v>32</v>
      </c>
      <c r="E5960" t="s">
        <v>27</v>
      </c>
      <c r="F5960" t="s">
        <v>258</v>
      </c>
      <c r="G5960" s="30">
        <v>11.2</v>
      </c>
      <c r="H5960" t="s">
        <v>309</v>
      </c>
      <c r="I5960">
        <v>11.2</v>
      </c>
      <c r="J5960" t="s">
        <v>228</v>
      </c>
      <c r="K5960" t="s">
        <v>314</v>
      </c>
      <c r="L5960" s="26">
        <v>3098400</v>
      </c>
      <c r="M5960">
        <v>1</v>
      </c>
    </row>
    <row r="5961" spans="1:13" x14ac:dyDescent="0.25">
      <c r="A5961" t="s">
        <v>172</v>
      </c>
      <c r="B5961" s="25">
        <v>45485</v>
      </c>
      <c r="C5961" t="s">
        <v>257</v>
      </c>
      <c r="D5961" t="s">
        <v>32</v>
      </c>
      <c r="E5961" t="s">
        <v>27</v>
      </c>
      <c r="G5961" s="30">
        <v>11.2</v>
      </c>
      <c r="H5961" t="s">
        <v>309</v>
      </c>
      <c r="J5961" t="s">
        <v>15</v>
      </c>
      <c r="K5961" t="s">
        <v>307</v>
      </c>
      <c r="L5961" s="26">
        <v>11200</v>
      </c>
      <c r="M5961">
        <v>1</v>
      </c>
    </row>
    <row r="5962" spans="1:13" x14ac:dyDescent="0.25">
      <c r="A5962" t="s">
        <v>92</v>
      </c>
      <c r="B5962" s="25">
        <v>45198</v>
      </c>
      <c r="C5962" t="s">
        <v>257</v>
      </c>
      <c r="D5962" t="s">
        <v>32</v>
      </c>
      <c r="E5962" t="s">
        <v>27</v>
      </c>
      <c r="G5962" s="30">
        <v>11.2</v>
      </c>
      <c r="H5962" t="s">
        <v>309</v>
      </c>
      <c r="J5962" t="s">
        <v>15</v>
      </c>
      <c r="K5962" t="s">
        <v>307</v>
      </c>
      <c r="L5962" s="26">
        <v>63997.2</v>
      </c>
      <c r="M5962">
        <v>8</v>
      </c>
    </row>
    <row r="5963" spans="1:13" x14ac:dyDescent="0.25">
      <c r="A5963" t="s">
        <v>172</v>
      </c>
      <c r="B5963" s="25">
        <v>45485</v>
      </c>
      <c r="C5963" t="s">
        <v>257</v>
      </c>
      <c r="D5963" t="s">
        <v>32</v>
      </c>
      <c r="E5963" t="s">
        <v>27</v>
      </c>
      <c r="F5963" t="s">
        <v>258</v>
      </c>
      <c r="G5963" s="30">
        <v>11.2</v>
      </c>
      <c r="H5963" t="s">
        <v>309</v>
      </c>
      <c r="J5963" t="s">
        <v>15</v>
      </c>
      <c r="K5963" t="s">
        <v>307</v>
      </c>
      <c r="L5963" s="26">
        <v>4051600</v>
      </c>
      <c r="M5963">
        <v>3</v>
      </c>
    </row>
    <row r="5964" spans="1:13" x14ac:dyDescent="0.25">
      <c r="A5964" t="s">
        <v>89</v>
      </c>
      <c r="B5964" s="25">
        <v>45232</v>
      </c>
      <c r="C5964" t="s">
        <v>257</v>
      </c>
      <c r="D5964" t="s">
        <v>32</v>
      </c>
      <c r="E5964" t="s">
        <v>27</v>
      </c>
      <c r="G5964" s="30">
        <v>11.2</v>
      </c>
      <c r="H5964" t="s">
        <v>309</v>
      </c>
      <c r="J5964" t="s">
        <v>15</v>
      </c>
      <c r="K5964" t="s">
        <v>307</v>
      </c>
      <c r="L5964" s="26">
        <v>803250</v>
      </c>
      <c r="M5964">
        <v>12</v>
      </c>
    </row>
    <row r="5965" spans="1:13" x14ac:dyDescent="0.25">
      <c r="A5965" t="s">
        <v>80</v>
      </c>
      <c r="B5965" s="25">
        <v>45260</v>
      </c>
      <c r="C5965" t="s">
        <v>257</v>
      </c>
      <c r="D5965" t="s">
        <v>32</v>
      </c>
      <c r="E5965" t="s">
        <v>27</v>
      </c>
      <c r="G5965" s="30">
        <v>11.2</v>
      </c>
      <c r="H5965" t="s">
        <v>309</v>
      </c>
      <c r="J5965" t="s">
        <v>15</v>
      </c>
      <c r="K5965" t="s">
        <v>307</v>
      </c>
      <c r="L5965" s="26">
        <v>63000</v>
      </c>
      <c r="M5965">
        <v>4</v>
      </c>
    </row>
    <row r="5966" spans="1:13" x14ac:dyDescent="0.25">
      <c r="A5966" t="s">
        <v>164</v>
      </c>
      <c r="B5966" s="25">
        <v>45478</v>
      </c>
      <c r="C5966" t="s">
        <v>257</v>
      </c>
      <c r="D5966" t="s">
        <v>32</v>
      </c>
      <c r="E5966" t="s">
        <v>27</v>
      </c>
      <c r="G5966" s="30">
        <v>11.2</v>
      </c>
      <c r="H5966" t="s">
        <v>309</v>
      </c>
      <c r="J5966" t="s">
        <v>15</v>
      </c>
      <c r="K5966" t="s">
        <v>307</v>
      </c>
      <c r="L5966" s="26">
        <v>561000</v>
      </c>
      <c r="M5966">
        <v>9</v>
      </c>
    </row>
    <row r="5967" spans="1:13" x14ac:dyDescent="0.25">
      <c r="A5967" t="s">
        <v>50</v>
      </c>
      <c r="B5967" s="25">
        <v>45408</v>
      </c>
      <c r="C5967" t="s">
        <v>257</v>
      </c>
      <c r="D5967" t="s">
        <v>32</v>
      </c>
      <c r="E5967" t="s">
        <v>27</v>
      </c>
      <c r="G5967" s="30">
        <v>11.2</v>
      </c>
      <c r="H5967" t="s">
        <v>309</v>
      </c>
      <c r="J5967" t="s">
        <v>15</v>
      </c>
      <c r="K5967" t="s">
        <v>307</v>
      </c>
      <c r="L5967" s="26">
        <v>215000</v>
      </c>
      <c r="M5967">
        <v>26</v>
      </c>
    </row>
    <row r="5968" spans="1:13" x14ac:dyDescent="0.25">
      <c r="A5968" t="s">
        <v>80</v>
      </c>
      <c r="B5968" s="25">
        <v>45260</v>
      </c>
      <c r="C5968" t="s">
        <v>257</v>
      </c>
      <c r="D5968" t="s">
        <v>32</v>
      </c>
      <c r="E5968" t="s">
        <v>27</v>
      </c>
      <c r="F5968" t="s">
        <v>258</v>
      </c>
      <c r="G5968" s="30">
        <v>11.2</v>
      </c>
      <c r="H5968" t="s">
        <v>309</v>
      </c>
      <c r="J5968" t="s">
        <v>15</v>
      </c>
      <c r="K5968" t="s">
        <v>307</v>
      </c>
      <c r="L5968" s="26">
        <v>1038600</v>
      </c>
      <c r="M5968">
        <v>2</v>
      </c>
    </row>
    <row r="5969" spans="1:13" x14ac:dyDescent="0.25">
      <c r="A5969" t="s">
        <v>175</v>
      </c>
      <c r="B5969" s="25">
        <v>45503</v>
      </c>
      <c r="C5969" t="s">
        <v>257</v>
      </c>
      <c r="D5969" t="s">
        <v>32</v>
      </c>
      <c r="E5969" t="s">
        <v>27</v>
      </c>
      <c r="F5969" t="s">
        <v>258</v>
      </c>
      <c r="G5969" s="30">
        <v>11.2</v>
      </c>
      <c r="H5969" t="s">
        <v>309</v>
      </c>
      <c r="J5969" t="s">
        <v>15</v>
      </c>
      <c r="K5969" t="s">
        <v>307</v>
      </c>
      <c r="L5969" s="26">
        <v>194000</v>
      </c>
      <c r="M5969">
        <v>1</v>
      </c>
    </row>
    <row r="5970" spans="1:13" x14ac:dyDescent="0.25">
      <c r="A5970" t="s">
        <v>30</v>
      </c>
      <c r="B5970" s="25">
        <v>45447</v>
      </c>
      <c r="C5970" t="s">
        <v>257</v>
      </c>
      <c r="D5970" t="s">
        <v>32</v>
      </c>
      <c r="E5970" t="s">
        <v>27</v>
      </c>
      <c r="F5970" t="s">
        <v>258</v>
      </c>
      <c r="G5970" s="30">
        <v>11.2</v>
      </c>
      <c r="H5970" t="s">
        <v>309</v>
      </c>
      <c r="J5970" t="s">
        <v>15</v>
      </c>
      <c r="K5970" t="s">
        <v>307</v>
      </c>
      <c r="L5970" s="26">
        <v>1478100</v>
      </c>
      <c r="M5970">
        <v>8</v>
      </c>
    </row>
    <row r="5971" spans="1:13" x14ac:dyDescent="0.25">
      <c r="A5971" t="s">
        <v>54</v>
      </c>
      <c r="B5971" s="25">
        <v>45401</v>
      </c>
      <c r="C5971" t="s">
        <v>257</v>
      </c>
      <c r="D5971" t="s">
        <v>32</v>
      </c>
      <c r="E5971" t="s">
        <v>27</v>
      </c>
      <c r="F5971" t="s">
        <v>258</v>
      </c>
      <c r="G5971" s="30">
        <v>11.2</v>
      </c>
      <c r="H5971" t="s">
        <v>309</v>
      </c>
      <c r="J5971" t="s">
        <v>15</v>
      </c>
      <c r="K5971" t="s">
        <v>307</v>
      </c>
      <c r="L5971" s="26">
        <v>5226990</v>
      </c>
      <c r="M5971">
        <v>14</v>
      </c>
    </row>
    <row r="5972" spans="1:13" x14ac:dyDescent="0.25">
      <c r="A5972" t="s">
        <v>54</v>
      </c>
      <c r="B5972" s="25">
        <v>45212</v>
      </c>
      <c r="C5972" t="s">
        <v>257</v>
      </c>
      <c r="D5972" t="s">
        <v>32</v>
      </c>
      <c r="E5972" t="s">
        <v>27</v>
      </c>
      <c r="G5972" s="30">
        <v>11.2</v>
      </c>
      <c r="H5972" t="s">
        <v>309</v>
      </c>
      <c r="J5972" t="s">
        <v>15</v>
      </c>
      <c r="K5972" t="s">
        <v>307</v>
      </c>
      <c r="L5972" s="26">
        <v>42957</v>
      </c>
      <c r="M5972">
        <v>15</v>
      </c>
    </row>
    <row r="5973" spans="1:13" x14ac:dyDescent="0.25">
      <c r="A5973" t="s">
        <v>211</v>
      </c>
      <c r="B5973" s="25">
        <v>45582</v>
      </c>
      <c r="C5973" t="s">
        <v>257</v>
      </c>
      <c r="D5973" t="s">
        <v>32</v>
      </c>
      <c r="E5973" t="s">
        <v>27</v>
      </c>
      <c r="G5973" s="30">
        <v>11.2</v>
      </c>
      <c r="H5973" t="s">
        <v>309</v>
      </c>
      <c r="J5973" t="s">
        <v>15</v>
      </c>
      <c r="K5973" t="s">
        <v>307</v>
      </c>
      <c r="L5973" s="26">
        <v>65800</v>
      </c>
      <c r="M5973">
        <v>7</v>
      </c>
    </row>
    <row r="5974" spans="1:13" x14ac:dyDescent="0.25">
      <c r="A5974" t="s">
        <v>60</v>
      </c>
      <c r="B5974" s="25">
        <v>45380</v>
      </c>
      <c r="C5974" t="s">
        <v>257</v>
      </c>
      <c r="D5974" t="s">
        <v>32</v>
      </c>
      <c r="E5974" t="s">
        <v>27</v>
      </c>
      <c r="G5974" s="30">
        <v>11.2</v>
      </c>
      <c r="H5974" t="s">
        <v>309</v>
      </c>
      <c r="J5974" t="s">
        <v>15</v>
      </c>
      <c r="K5974" t="s">
        <v>307</v>
      </c>
      <c r="L5974" s="26">
        <v>112000</v>
      </c>
      <c r="M5974">
        <v>16</v>
      </c>
    </row>
    <row r="5975" spans="1:13" x14ac:dyDescent="0.25">
      <c r="A5975" t="s">
        <v>92</v>
      </c>
      <c r="B5975" s="25">
        <v>45198</v>
      </c>
      <c r="C5975" t="s">
        <v>257</v>
      </c>
      <c r="D5975" t="s">
        <v>32</v>
      </c>
      <c r="E5975" t="s">
        <v>27</v>
      </c>
      <c r="F5975" t="s">
        <v>258</v>
      </c>
      <c r="G5975" s="30">
        <v>11.2</v>
      </c>
      <c r="H5975" t="s">
        <v>309</v>
      </c>
      <c r="J5975" t="s">
        <v>15</v>
      </c>
      <c r="K5975" t="s">
        <v>307</v>
      </c>
      <c r="L5975" s="26">
        <v>1452074.4</v>
      </c>
      <c r="M5975">
        <v>3</v>
      </c>
    </row>
    <row r="5976" spans="1:13" x14ac:dyDescent="0.25">
      <c r="A5976" t="s">
        <v>66</v>
      </c>
      <c r="B5976" s="25">
        <v>45335</v>
      </c>
      <c r="C5976" t="s">
        <v>257</v>
      </c>
      <c r="D5976" t="s">
        <v>32</v>
      </c>
      <c r="E5976" t="s">
        <v>27</v>
      </c>
      <c r="F5976" t="s">
        <v>258</v>
      </c>
      <c r="G5976" s="30">
        <v>11.2</v>
      </c>
      <c r="H5976" t="s">
        <v>309</v>
      </c>
      <c r="J5976" t="s">
        <v>15</v>
      </c>
      <c r="K5976" t="s">
        <v>307</v>
      </c>
      <c r="L5976" s="26">
        <v>855000</v>
      </c>
      <c r="M5976">
        <v>44</v>
      </c>
    </row>
    <row r="5977" spans="1:13" x14ac:dyDescent="0.25">
      <c r="A5977" t="s">
        <v>57</v>
      </c>
      <c r="B5977" s="25">
        <v>45394</v>
      </c>
      <c r="C5977" t="s">
        <v>257</v>
      </c>
      <c r="D5977" t="s">
        <v>32</v>
      </c>
      <c r="E5977" t="s">
        <v>27</v>
      </c>
      <c r="G5977" s="30">
        <v>11.2</v>
      </c>
      <c r="H5977" t="s">
        <v>309</v>
      </c>
      <c r="J5977" t="s">
        <v>15</v>
      </c>
      <c r="K5977" t="s">
        <v>307</v>
      </c>
      <c r="L5977" s="26">
        <v>533450</v>
      </c>
      <c r="M5977">
        <v>13</v>
      </c>
    </row>
    <row r="5978" spans="1:13" x14ac:dyDescent="0.25">
      <c r="A5978" t="s">
        <v>83</v>
      </c>
      <c r="B5978" s="25">
        <v>45468</v>
      </c>
      <c r="C5978" t="s">
        <v>257</v>
      </c>
      <c r="D5978" t="s">
        <v>32</v>
      </c>
      <c r="E5978" t="s">
        <v>27</v>
      </c>
      <c r="G5978" s="30">
        <v>11.2</v>
      </c>
      <c r="H5978" t="s">
        <v>309</v>
      </c>
      <c r="J5978" t="s">
        <v>15</v>
      </c>
      <c r="K5978" t="s">
        <v>307</v>
      </c>
      <c r="L5978" s="26">
        <v>23490</v>
      </c>
      <c r="M5978">
        <v>4</v>
      </c>
    </row>
    <row r="5979" spans="1:13" x14ac:dyDescent="0.25">
      <c r="A5979" t="s">
        <v>57</v>
      </c>
      <c r="B5979" s="25">
        <v>45394</v>
      </c>
      <c r="C5979" t="s">
        <v>257</v>
      </c>
      <c r="D5979" t="s">
        <v>32</v>
      </c>
      <c r="E5979" t="s">
        <v>27</v>
      </c>
      <c r="F5979" t="s">
        <v>258</v>
      </c>
      <c r="G5979" s="30">
        <v>11.2</v>
      </c>
      <c r="H5979" t="s">
        <v>309</v>
      </c>
      <c r="J5979" t="s">
        <v>15</v>
      </c>
      <c r="K5979" t="s">
        <v>307</v>
      </c>
      <c r="L5979" s="26">
        <v>5264000</v>
      </c>
      <c r="M5979">
        <v>16</v>
      </c>
    </row>
    <row r="5980" spans="1:13" x14ac:dyDescent="0.25">
      <c r="A5980" t="s">
        <v>104</v>
      </c>
      <c r="B5980" s="25">
        <v>45041</v>
      </c>
      <c r="C5980" t="s">
        <v>257</v>
      </c>
      <c r="D5980" t="s">
        <v>32</v>
      </c>
      <c r="E5980" t="s">
        <v>27</v>
      </c>
      <c r="F5980" t="s">
        <v>258</v>
      </c>
      <c r="G5980" s="30">
        <v>11.2</v>
      </c>
      <c r="H5980" t="s">
        <v>309</v>
      </c>
      <c r="J5980" t="s">
        <v>15</v>
      </c>
      <c r="K5980" t="s">
        <v>307</v>
      </c>
      <c r="L5980" s="26">
        <v>278034</v>
      </c>
      <c r="M5980">
        <v>2</v>
      </c>
    </row>
    <row r="5981" spans="1:13" x14ac:dyDescent="0.25">
      <c r="A5981" t="s">
        <v>63</v>
      </c>
      <c r="B5981" s="25">
        <v>45344</v>
      </c>
      <c r="C5981" t="s">
        <v>257</v>
      </c>
      <c r="D5981" t="s">
        <v>32</v>
      </c>
      <c r="E5981" t="s">
        <v>27</v>
      </c>
      <c r="F5981" t="s">
        <v>258</v>
      </c>
      <c r="G5981" s="30">
        <v>11.2</v>
      </c>
      <c r="H5981" t="s">
        <v>309</v>
      </c>
      <c r="J5981" t="s">
        <v>15</v>
      </c>
      <c r="K5981" t="s">
        <v>307</v>
      </c>
      <c r="L5981" s="26">
        <v>776150</v>
      </c>
      <c r="M5981">
        <v>9</v>
      </c>
    </row>
    <row r="5982" spans="1:13" x14ac:dyDescent="0.25">
      <c r="A5982" t="s">
        <v>60</v>
      </c>
      <c r="B5982" s="25">
        <v>45380</v>
      </c>
      <c r="C5982" t="s">
        <v>257</v>
      </c>
      <c r="D5982" t="s">
        <v>32</v>
      </c>
      <c r="E5982" t="s">
        <v>27</v>
      </c>
      <c r="F5982" t="s">
        <v>258</v>
      </c>
      <c r="G5982" s="30">
        <v>11.2</v>
      </c>
      <c r="H5982" t="s">
        <v>309</v>
      </c>
      <c r="J5982" t="s">
        <v>15</v>
      </c>
      <c r="K5982" t="s">
        <v>307</v>
      </c>
      <c r="L5982" s="26">
        <v>1792000</v>
      </c>
      <c r="M5982">
        <v>16</v>
      </c>
    </row>
    <row r="5983" spans="1:13" x14ac:dyDescent="0.25">
      <c r="A5983" t="s">
        <v>77</v>
      </c>
      <c r="B5983" s="25">
        <v>45267</v>
      </c>
      <c r="C5983" t="s">
        <v>257</v>
      </c>
      <c r="D5983" t="s">
        <v>32</v>
      </c>
      <c r="E5983" t="s">
        <v>27</v>
      </c>
      <c r="F5983" t="s">
        <v>258</v>
      </c>
      <c r="G5983" s="30">
        <v>11.2</v>
      </c>
      <c r="H5983" t="s">
        <v>309</v>
      </c>
      <c r="J5983" t="s">
        <v>15</v>
      </c>
      <c r="K5983" t="s">
        <v>307</v>
      </c>
      <c r="L5983" s="26">
        <v>21000</v>
      </c>
      <c r="M5983">
        <v>2</v>
      </c>
    </row>
    <row r="5984" spans="1:13" x14ac:dyDescent="0.25">
      <c r="A5984" t="s">
        <v>69</v>
      </c>
      <c r="B5984" s="25">
        <v>45328</v>
      </c>
      <c r="C5984" t="s">
        <v>257</v>
      </c>
      <c r="D5984" t="s">
        <v>32</v>
      </c>
      <c r="E5984" t="s">
        <v>27</v>
      </c>
      <c r="F5984" t="s">
        <v>258</v>
      </c>
      <c r="G5984" s="30">
        <v>11.2</v>
      </c>
      <c r="H5984" t="s">
        <v>309</v>
      </c>
      <c r="J5984" t="s">
        <v>15</v>
      </c>
      <c r="K5984" t="s">
        <v>307</v>
      </c>
      <c r="L5984" s="26">
        <v>640770</v>
      </c>
      <c r="M5984">
        <v>10</v>
      </c>
    </row>
    <row r="5985" spans="1:13" x14ac:dyDescent="0.25">
      <c r="A5985" t="s">
        <v>89</v>
      </c>
      <c r="B5985" s="25">
        <v>45232</v>
      </c>
      <c r="C5985" t="s">
        <v>257</v>
      </c>
      <c r="D5985" t="s">
        <v>32</v>
      </c>
      <c r="E5985" t="s">
        <v>27</v>
      </c>
      <c r="F5985" t="s">
        <v>258</v>
      </c>
      <c r="G5985" s="30">
        <v>11.2</v>
      </c>
      <c r="H5985" t="s">
        <v>309</v>
      </c>
      <c r="J5985" t="s">
        <v>15</v>
      </c>
      <c r="K5985" t="s">
        <v>307</v>
      </c>
      <c r="L5985" s="26">
        <v>2836350</v>
      </c>
      <c r="M5985">
        <v>12</v>
      </c>
    </row>
    <row r="5986" spans="1:13" x14ac:dyDescent="0.25">
      <c r="A5986" t="s">
        <v>69</v>
      </c>
      <c r="B5986" s="25">
        <v>45328</v>
      </c>
      <c r="C5986" t="s">
        <v>257</v>
      </c>
      <c r="D5986" t="s">
        <v>32</v>
      </c>
      <c r="E5986" t="s">
        <v>27</v>
      </c>
      <c r="G5986" s="30">
        <v>11.2</v>
      </c>
      <c r="H5986" t="s">
        <v>309</v>
      </c>
      <c r="J5986" t="s">
        <v>15</v>
      </c>
      <c r="K5986" t="s">
        <v>307</v>
      </c>
      <c r="L5986" s="26">
        <v>321180</v>
      </c>
      <c r="M5986">
        <v>18</v>
      </c>
    </row>
    <row r="5987" spans="1:13" x14ac:dyDescent="0.25">
      <c r="A5987" t="s">
        <v>164</v>
      </c>
      <c r="B5987" s="25">
        <v>45478</v>
      </c>
      <c r="C5987" t="s">
        <v>257</v>
      </c>
      <c r="D5987" t="s">
        <v>32</v>
      </c>
      <c r="E5987" t="s">
        <v>27</v>
      </c>
      <c r="F5987" t="s">
        <v>258</v>
      </c>
      <c r="G5987" s="30">
        <v>11.2</v>
      </c>
      <c r="H5987" t="s">
        <v>309</v>
      </c>
      <c r="J5987" t="s">
        <v>15</v>
      </c>
      <c r="K5987" t="s">
        <v>307</v>
      </c>
      <c r="L5987" s="26">
        <v>347600</v>
      </c>
      <c r="M5987">
        <v>7</v>
      </c>
    </row>
    <row r="5988" spans="1:13" x14ac:dyDescent="0.25">
      <c r="A5988" t="s">
        <v>74</v>
      </c>
      <c r="B5988" s="25">
        <v>45275</v>
      </c>
      <c r="C5988" t="s">
        <v>257</v>
      </c>
      <c r="D5988" t="s">
        <v>32</v>
      </c>
      <c r="E5988" t="s">
        <v>27</v>
      </c>
      <c r="G5988" s="30">
        <v>11.2</v>
      </c>
      <c r="H5988" t="s">
        <v>309</v>
      </c>
      <c r="J5988" t="s">
        <v>15</v>
      </c>
      <c r="K5988" t="s">
        <v>307</v>
      </c>
      <c r="L5988" s="26">
        <v>577300</v>
      </c>
      <c r="M5988">
        <v>26</v>
      </c>
    </row>
    <row r="5989" spans="1:13" x14ac:dyDescent="0.25">
      <c r="A5989" t="s">
        <v>30</v>
      </c>
      <c r="B5989" s="25">
        <v>45447</v>
      </c>
      <c r="C5989" t="s">
        <v>257</v>
      </c>
      <c r="D5989" t="s">
        <v>32</v>
      </c>
      <c r="E5989" t="s">
        <v>27</v>
      </c>
      <c r="G5989" s="30">
        <v>11.2</v>
      </c>
      <c r="H5989" t="s">
        <v>309</v>
      </c>
      <c r="J5989" t="s">
        <v>15</v>
      </c>
      <c r="K5989" t="s">
        <v>307</v>
      </c>
      <c r="L5989" s="26">
        <v>18600</v>
      </c>
      <c r="M5989">
        <v>2</v>
      </c>
    </row>
    <row r="5990" spans="1:13" x14ac:dyDescent="0.25">
      <c r="A5990" t="s">
        <v>63</v>
      </c>
      <c r="B5990" s="25">
        <v>45344</v>
      </c>
      <c r="C5990" t="s">
        <v>257</v>
      </c>
      <c r="D5990" t="s">
        <v>32</v>
      </c>
      <c r="E5990" t="s">
        <v>27</v>
      </c>
      <c r="G5990" s="30">
        <v>11.2</v>
      </c>
      <c r="H5990" t="s">
        <v>309</v>
      </c>
      <c r="J5990" t="s">
        <v>15</v>
      </c>
      <c r="K5990" t="s">
        <v>307</v>
      </c>
      <c r="L5990" s="26">
        <v>3800</v>
      </c>
      <c r="M5990">
        <v>1</v>
      </c>
    </row>
    <row r="5991" spans="1:13" x14ac:dyDescent="0.25">
      <c r="A5991" t="s">
        <v>83</v>
      </c>
      <c r="B5991" s="25">
        <v>45252</v>
      </c>
      <c r="C5991" t="s">
        <v>257</v>
      </c>
      <c r="D5991" t="s">
        <v>32</v>
      </c>
      <c r="E5991" t="s">
        <v>27</v>
      </c>
      <c r="F5991" t="s">
        <v>258</v>
      </c>
      <c r="G5991" s="30">
        <v>11.2</v>
      </c>
      <c r="H5991" t="s">
        <v>309</v>
      </c>
      <c r="J5991" t="s">
        <v>15</v>
      </c>
      <c r="K5991" t="s">
        <v>307</v>
      </c>
      <c r="L5991" s="26">
        <v>6013700</v>
      </c>
      <c r="M5991">
        <v>18</v>
      </c>
    </row>
    <row r="5992" spans="1:13" x14ac:dyDescent="0.25">
      <c r="A5992" t="s">
        <v>54</v>
      </c>
      <c r="B5992" s="25">
        <v>45212</v>
      </c>
      <c r="C5992" t="s">
        <v>257</v>
      </c>
      <c r="D5992" t="s">
        <v>32</v>
      </c>
      <c r="E5992" t="s">
        <v>27</v>
      </c>
      <c r="F5992" t="s">
        <v>258</v>
      </c>
      <c r="G5992" s="30">
        <v>11.2</v>
      </c>
      <c r="H5992" t="s">
        <v>309</v>
      </c>
      <c r="J5992" t="s">
        <v>15</v>
      </c>
      <c r="K5992" t="s">
        <v>307</v>
      </c>
      <c r="L5992" s="26">
        <v>848817</v>
      </c>
      <c r="M5992">
        <v>22</v>
      </c>
    </row>
    <row r="5993" spans="1:13" x14ac:dyDescent="0.25">
      <c r="A5993" t="s">
        <v>74</v>
      </c>
      <c r="B5993" s="25">
        <v>45275</v>
      </c>
      <c r="C5993" t="s">
        <v>257</v>
      </c>
      <c r="D5993" t="s">
        <v>32</v>
      </c>
      <c r="E5993" t="s">
        <v>27</v>
      </c>
      <c r="F5993" t="s">
        <v>258</v>
      </c>
      <c r="G5993" s="30">
        <v>11.2</v>
      </c>
      <c r="H5993" t="s">
        <v>309</v>
      </c>
      <c r="J5993" t="s">
        <v>15</v>
      </c>
      <c r="K5993" t="s">
        <v>307</v>
      </c>
      <c r="L5993" s="26">
        <v>65441900</v>
      </c>
      <c r="M5993">
        <v>12</v>
      </c>
    </row>
    <row r="5994" spans="1:13" x14ac:dyDescent="0.25">
      <c r="A5994" t="s">
        <v>205</v>
      </c>
      <c r="B5994" s="25">
        <v>45566</v>
      </c>
      <c r="C5994" t="s">
        <v>257</v>
      </c>
      <c r="D5994" t="s">
        <v>32</v>
      </c>
      <c r="E5994" t="s">
        <v>27</v>
      </c>
      <c r="F5994" t="s">
        <v>258</v>
      </c>
      <c r="G5994" s="30">
        <v>11.2</v>
      </c>
      <c r="H5994" t="s">
        <v>309</v>
      </c>
      <c r="J5994" t="s">
        <v>15</v>
      </c>
      <c r="K5994" t="s">
        <v>307</v>
      </c>
      <c r="L5994" s="26">
        <v>220400</v>
      </c>
      <c r="M5994">
        <v>6</v>
      </c>
    </row>
    <row r="5995" spans="1:13" x14ac:dyDescent="0.25">
      <c r="A5995" t="s">
        <v>211</v>
      </c>
      <c r="B5995" s="25">
        <v>45582</v>
      </c>
      <c r="C5995" t="s">
        <v>257</v>
      </c>
      <c r="D5995" t="s">
        <v>32</v>
      </c>
      <c r="E5995" t="s">
        <v>27</v>
      </c>
      <c r="F5995" t="s">
        <v>258</v>
      </c>
      <c r="G5995" s="30">
        <v>11.2</v>
      </c>
      <c r="H5995" t="s">
        <v>309</v>
      </c>
      <c r="J5995" t="s">
        <v>15</v>
      </c>
      <c r="K5995" t="s">
        <v>307</v>
      </c>
      <c r="L5995" s="26">
        <v>3464300</v>
      </c>
      <c r="M5995">
        <v>16</v>
      </c>
    </row>
    <row r="5996" spans="1:13" x14ac:dyDescent="0.25">
      <c r="A5996" t="s">
        <v>54</v>
      </c>
      <c r="B5996" s="25">
        <v>45401</v>
      </c>
      <c r="C5996" t="s">
        <v>257</v>
      </c>
      <c r="D5996" t="s">
        <v>32</v>
      </c>
      <c r="E5996" t="s">
        <v>27</v>
      </c>
      <c r="G5996" s="30">
        <v>11.2</v>
      </c>
      <c r="H5996" t="s">
        <v>309</v>
      </c>
      <c r="J5996" t="s">
        <v>15</v>
      </c>
      <c r="K5996" t="s">
        <v>307</v>
      </c>
      <c r="L5996" s="26">
        <v>169275</v>
      </c>
      <c r="M5996">
        <v>10</v>
      </c>
    </row>
    <row r="5997" spans="1:13" x14ac:dyDescent="0.25">
      <c r="A5997" t="s">
        <v>83</v>
      </c>
      <c r="B5997" s="25">
        <v>45468</v>
      </c>
      <c r="C5997" t="s">
        <v>257</v>
      </c>
      <c r="D5997" t="s">
        <v>32</v>
      </c>
      <c r="E5997" t="s">
        <v>27</v>
      </c>
      <c r="F5997" t="s">
        <v>258</v>
      </c>
      <c r="G5997" s="30">
        <v>11.2</v>
      </c>
      <c r="H5997" t="s">
        <v>309</v>
      </c>
      <c r="J5997" t="s">
        <v>15</v>
      </c>
      <c r="K5997" t="s">
        <v>307</v>
      </c>
      <c r="L5997" s="26">
        <v>2073600</v>
      </c>
      <c r="M5997">
        <v>6</v>
      </c>
    </row>
    <row r="5998" spans="1:13" x14ac:dyDescent="0.25">
      <c r="A5998" t="s">
        <v>77</v>
      </c>
      <c r="B5998" s="25">
        <v>45267</v>
      </c>
      <c r="C5998" t="s">
        <v>257</v>
      </c>
      <c r="D5998" t="s">
        <v>32</v>
      </c>
      <c r="E5998" t="s">
        <v>27</v>
      </c>
      <c r="G5998" s="30">
        <v>11.2</v>
      </c>
      <c r="H5998" t="s">
        <v>309</v>
      </c>
      <c r="J5998" t="s">
        <v>15</v>
      </c>
      <c r="K5998" t="s">
        <v>307</v>
      </c>
      <c r="L5998" s="26">
        <v>26600</v>
      </c>
      <c r="M5998">
        <v>3</v>
      </c>
    </row>
    <row r="5999" spans="1:13" x14ac:dyDescent="0.25">
      <c r="A5999" t="s">
        <v>205</v>
      </c>
      <c r="B5999" s="25">
        <v>45566</v>
      </c>
      <c r="C5999" t="s">
        <v>257</v>
      </c>
      <c r="D5999" t="s">
        <v>32</v>
      </c>
      <c r="E5999" t="s">
        <v>27</v>
      </c>
      <c r="G5999" s="30">
        <v>11.2</v>
      </c>
      <c r="H5999" t="s">
        <v>309</v>
      </c>
      <c r="J5999" t="s">
        <v>15</v>
      </c>
      <c r="K5999" t="s">
        <v>307</v>
      </c>
      <c r="L5999" s="26">
        <v>475</v>
      </c>
      <c r="M5999">
        <v>1</v>
      </c>
    </row>
    <row r="6000" spans="1:13" x14ac:dyDescent="0.25">
      <c r="A6000" t="s">
        <v>86</v>
      </c>
      <c r="B6000" s="25">
        <v>45251</v>
      </c>
      <c r="C6000" t="s">
        <v>257</v>
      </c>
      <c r="D6000" t="s">
        <v>32</v>
      </c>
      <c r="E6000" t="s">
        <v>27</v>
      </c>
      <c r="F6000" t="s">
        <v>258</v>
      </c>
      <c r="G6000" s="30">
        <v>11.2</v>
      </c>
      <c r="H6000" t="s">
        <v>309</v>
      </c>
      <c r="J6000" t="s">
        <v>15</v>
      </c>
      <c r="K6000" t="s">
        <v>307</v>
      </c>
      <c r="L6000" s="26">
        <v>548750</v>
      </c>
      <c r="M6000">
        <v>4</v>
      </c>
    </row>
    <row r="6001" spans="1:13" x14ac:dyDescent="0.25">
      <c r="A6001" t="s">
        <v>50</v>
      </c>
      <c r="B6001" s="25">
        <v>45408</v>
      </c>
      <c r="C6001" t="s">
        <v>257</v>
      </c>
      <c r="D6001" t="s">
        <v>32</v>
      </c>
      <c r="E6001" t="s">
        <v>27</v>
      </c>
      <c r="F6001" t="s">
        <v>258</v>
      </c>
      <c r="G6001" s="30">
        <v>11.2</v>
      </c>
      <c r="H6001" t="s">
        <v>309</v>
      </c>
      <c r="J6001" t="s">
        <v>15</v>
      </c>
      <c r="K6001" t="s">
        <v>307</v>
      </c>
      <c r="L6001" s="26">
        <v>4360000</v>
      </c>
      <c r="M6001">
        <v>42</v>
      </c>
    </row>
    <row r="6002" spans="1:13" x14ac:dyDescent="0.25">
      <c r="A6002" t="s">
        <v>209</v>
      </c>
      <c r="B6002" s="25">
        <v>45572</v>
      </c>
      <c r="C6002" t="s">
        <v>257</v>
      </c>
      <c r="D6002" t="s">
        <v>32</v>
      </c>
      <c r="E6002" t="s">
        <v>27</v>
      </c>
      <c r="F6002" t="s">
        <v>258</v>
      </c>
      <c r="G6002" s="30">
        <v>11.2</v>
      </c>
      <c r="H6002" t="s">
        <v>309</v>
      </c>
      <c r="J6002" t="s">
        <v>15</v>
      </c>
      <c r="K6002" t="s">
        <v>307</v>
      </c>
      <c r="L6002" s="26">
        <v>410000</v>
      </c>
      <c r="M6002">
        <v>2</v>
      </c>
    </row>
    <row r="6003" spans="1:13" x14ac:dyDescent="0.25">
      <c r="A6003" t="s">
        <v>86</v>
      </c>
      <c r="B6003" s="25">
        <v>45251</v>
      </c>
      <c r="C6003" t="s">
        <v>257</v>
      </c>
      <c r="D6003" t="s">
        <v>32</v>
      </c>
      <c r="E6003" t="s">
        <v>27</v>
      </c>
      <c r="G6003" s="30">
        <v>11.2</v>
      </c>
      <c r="H6003" t="s">
        <v>309</v>
      </c>
      <c r="J6003" t="s">
        <v>15</v>
      </c>
      <c r="K6003" t="s">
        <v>307</v>
      </c>
      <c r="L6003" s="26">
        <v>22000</v>
      </c>
      <c r="M6003">
        <v>3</v>
      </c>
    </row>
    <row r="6004" spans="1:13" x14ac:dyDescent="0.25">
      <c r="A6004" t="s">
        <v>72</v>
      </c>
      <c r="B6004" s="25">
        <v>45288</v>
      </c>
      <c r="C6004" t="s">
        <v>257</v>
      </c>
      <c r="D6004" t="s">
        <v>32</v>
      </c>
      <c r="E6004" t="s">
        <v>27</v>
      </c>
      <c r="F6004" t="s">
        <v>258</v>
      </c>
      <c r="G6004" s="30">
        <v>11.2</v>
      </c>
      <c r="H6004" t="s">
        <v>309</v>
      </c>
      <c r="J6004" t="s">
        <v>15</v>
      </c>
      <c r="K6004" t="s">
        <v>307</v>
      </c>
      <c r="L6004" s="26">
        <v>25000</v>
      </c>
      <c r="M6004">
        <v>1</v>
      </c>
    </row>
    <row r="6005" spans="1:13" x14ac:dyDescent="0.25">
      <c r="A6005" t="s">
        <v>83</v>
      </c>
      <c r="B6005" s="25">
        <v>45252</v>
      </c>
      <c r="C6005" t="s">
        <v>257</v>
      </c>
      <c r="D6005" t="s">
        <v>32</v>
      </c>
      <c r="E6005" t="s">
        <v>27</v>
      </c>
      <c r="G6005" s="30">
        <v>11.2</v>
      </c>
      <c r="H6005" t="s">
        <v>309</v>
      </c>
      <c r="J6005" t="s">
        <v>15</v>
      </c>
      <c r="K6005" t="s">
        <v>307</v>
      </c>
      <c r="L6005" s="26">
        <v>62150</v>
      </c>
      <c r="M6005">
        <v>10</v>
      </c>
    </row>
    <row r="6006" spans="1:13" x14ac:dyDescent="0.25">
      <c r="A6006" t="s">
        <v>66</v>
      </c>
      <c r="B6006" s="25">
        <v>45335</v>
      </c>
      <c r="C6006" t="s">
        <v>257</v>
      </c>
      <c r="D6006" t="s">
        <v>32</v>
      </c>
      <c r="E6006" t="s">
        <v>27</v>
      </c>
      <c r="G6006" s="30">
        <v>11.2</v>
      </c>
      <c r="H6006" t="s">
        <v>309</v>
      </c>
      <c r="J6006" t="s">
        <v>15</v>
      </c>
      <c r="K6006" t="s">
        <v>307</v>
      </c>
      <c r="L6006" s="26">
        <v>180000</v>
      </c>
      <c r="M6006">
        <v>26</v>
      </c>
    </row>
    <row r="6007" spans="1:13" x14ac:dyDescent="0.25">
      <c r="A6007" t="s">
        <v>172</v>
      </c>
      <c r="B6007" s="25">
        <v>45485</v>
      </c>
      <c r="C6007" t="s">
        <v>257</v>
      </c>
      <c r="D6007" t="s">
        <v>32</v>
      </c>
      <c r="E6007" t="s">
        <v>27</v>
      </c>
      <c r="F6007" t="s">
        <v>258</v>
      </c>
      <c r="G6007" s="30">
        <v>11.3</v>
      </c>
      <c r="H6007" t="s">
        <v>309</v>
      </c>
      <c r="I6007">
        <v>11.3</v>
      </c>
      <c r="J6007" t="s">
        <v>228</v>
      </c>
      <c r="K6007" t="s">
        <v>314</v>
      </c>
      <c r="L6007" s="26">
        <v>351600</v>
      </c>
      <c r="M6007">
        <v>1</v>
      </c>
    </row>
    <row r="6008" spans="1:13" x14ac:dyDescent="0.25">
      <c r="A6008" t="s">
        <v>164</v>
      </c>
      <c r="B6008" s="25">
        <v>45478</v>
      </c>
      <c r="C6008" t="s">
        <v>257</v>
      </c>
      <c r="D6008" t="s">
        <v>32</v>
      </c>
      <c r="E6008" t="s">
        <v>27</v>
      </c>
      <c r="F6008" t="s">
        <v>258</v>
      </c>
      <c r="G6008" s="30">
        <v>11.3</v>
      </c>
      <c r="H6008" t="s">
        <v>309</v>
      </c>
      <c r="I6008">
        <v>11.3</v>
      </c>
      <c r="J6008" t="s">
        <v>228</v>
      </c>
      <c r="K6008" t="s">
        <v>314</v>
      </c>
      <c r="L6008" s="26">
        <v>294800</v>
      </c>
      <c r="M6008">
        <v>1</v>
      </c>
    </row>
    <row r="6009" spans="1:13" x14ac:dyDescent="0.25">
      <c r="A6009" t="s">
        <v>175</v>
      </c>
      <c r="B6009" s="25">
        <v>45503</v>
      </c>
      <c r="C6009" t="s">
        <v>257</v>
      </c>
      <c r="D6009" t="s">
        <v>32</v>
      </c>
      <c r="E6009" t="s">
        <v>27</v>
      </c>
      <c r="F6009" t="s">
        <v>258</v>
      </c>
      <c r="G6009" s="30">
        <v>11.3</v>
      </c>
      <c r="H6009" t="s">
        <v>309</v>
      </c>
      <c r="J6009" t="s">
        <v>15</v>
      </c>
      <c r="K6009" t="s">
        <v>307</v>
      </c>
      <c r="L6009" s="26">
        <v>582</v>
      </c>
      <c r="M6009">
        <v>1</v>
      </c>
    </row>
    <row r="6010" spans="1:13" x14ac:dyDescent="0.25">
      <c r="A6010" t="s">
        <v>205</v>
      </c>
      <c r="B6010" s="25">
        <v>45566</v>
      </c>
      <c r="C6010" t="s">
        <v>257</v>
      </c>
      <c r="D6010" t="s">
        <v>32</v>
      </c>
      <c r="E6010" t="s">
        <v>27</v>
      </c>
      <c r="G6010" s="30">
        <v>11.3</v>
      </c>
      <c r="H6010" t="s">
        <v>309</v>
      </c>
      <c r="J6010" t="s">
        <v>15</v>
      </c>
      <c r="K6010" t="s">
        <v>307</v>
      </c>
      <c r="L6010" s="26">
        <v>6555</v>
      </c>
      <c r="M6010">
        <v>3</v>
      </c>
    </row>
    <row r="6011" spans="1:13" x14ac:dyDescent="0.25">
      <c r="A6011" t="s">
        <v>63</v>
      </c>
      <c r="B6011" s="25">
        <v>45344</v>
      </c>
      <c r="C6011" t="s">
        <v>257</v>
      </c>
      <c r="D6011" t="s">
        <v>32</v>
      </c>
      <c r="E6011" t="s">
        <v>27</v>
      </c>
      <c r="F6011" t="s">
        <v>258</v>
      </c>
      <c r="G6011" s="30">
        <v>11.3</v>
      </c>
      <c r="H6011" t="s">
        <v>309</v>
      </c>
      <c r="J6011" t="s">
        <v>15</v>
      </c>
      <c r="K6011" t="s">
        <v>307</v>
      </c>
      <c r="L6011" s="26">
        <v>549100</v>
      </c>
      <c r="M6011">
        <v>3</v>
      </c>
    </row>
    <row r="6012" spans="1:13" x14ac:dyDescent="0.25">
      <c r="A6012" t="s">
        <v>63</v>
      </c>
      <c r="B6012" s="25">
        <v>45344</v>
      </c>
      <c r="C6012" t="s">
        <v>257</v>
      </c>
      <c r="D6012" t="s">
        <v>32</v>
      </c>
      <c r="E6012" t="s">
        <v>27</v>
      </c>
      <c r="G6012" s="30">
        <v>11.3</v>
      </c>
      <c r="H6012" t="s">
        <v>309</v>
      </c>
      <c r="J6012" t="s">
        <v>15</v>
      </c>
      <c r="K6012" t="s">
        <v>307</v>
      </c>
      <c r="L6012" s="26">
        <v>107350</v>
      </c>
      <c r="M6012">
        <v>4</v>
      </c>
    </row>
    <row r="6013" spans="1:13" x14ac:dyDescent="0.25">
      <c r="A6013" t="s">
        <v>54</v>
      </c>
      <c r="B6013" s="25">
        <v>45401</v>
      </c>
      <c r="C6013" t="s">
        <v>257</v>
      </c>
      <c r="D6013" t="s">
        <v>32</v>
      </c>
      <c r="E6013" t="s">
        <v>27</v>
      </c>
      <c r="G6013" s="30">
        <v>11.3</v>
      </c>
      <c r="H6013" t="s">
        <v>309</v>
      </c>
      <c r="J6013" t="s">
        <v>15</v>
      </c>
      <c r="K6013" t="s">
        <v>307</v>
      </c>
      <c r="L6013" s="26">
        <v>689865</v>
      </c>
      <c r="M6013">
        <v>8</v>
      </c>
    </row>
    <row r="6014" spans="1:13" x14ac:dyDescent="0.25">
      <c r="A6014" t="s">
        <v>69</v>
      </c>
      <c r="B6014" s="25">
        <v>45328</v>
      </c>
      <c r="C6014" t="s">
        <v>257</v>
      </c>
      <c r="D6014" t="s">
        <v>32</v>
      </c>
      <c r="E6014" t="s">
        <v>27</v>
      </c>
      <c r="G6014" s="30">
        <v>11.3</v>
      </c>
      <c r="H6014" t="s">
        <v>309</v>
      </c>
      <c r="J6014" t="s">
        <v>15</v>
      </c>
      <c r="K6014" t="s">
        <v>307</v>
      </c>
      <c r="L6014" s="26">
        <v>142305</v>
      </c>
      <c r="M6014">
        <v>11</v>
      </c>
    </row>
    <row r="6015" spans="1:13" x14ac:dyDescent="0.25">
      <c r="A6015" t="s">
        <v>104</v>
      </c>
      <c r="B6015" s="25">
        <v>45041</v>
      </c>
      <c r="C6015" t="s">
        <v>257</v>
      </c>
      <c r="D6015" t="s">
        <v>32</v>
      </c>
      <c r="E6015" t="s">
        <v>27</v>
      </c>
      <c r="F6015" t="s">
        <v>258</v>
      </c>
      <c r="G6015" s="30">
        <v>11.3</v>
      </c>
      <c r="H6015" t="s">
        <v>309</v>
      </c>
      <c r="J6015" t="s">
        <v>15</v>
      </c>
      <c r="K6015" t="s">
        <v>307</v>
      </c>
      <c r="L6015" s="26">
        <v>107280</v>
      </c>
      <c r="M6015">
        <v>2</v>
      </c>
    </row>
    <row r="6016" spans="1:13" x14ac:dyDescent="0.25">
      <c r="A6016" t="s">
        <v>77</v>
      </c>
      <c r="B6016" s="25">
        <v>45267</v>
      </c>
      <c r="C6016" t="s">
        <v>257</v>
      </c>
      <c r="D6016" t="s">
        <v>32</v>
      </c>
      <c r="E6016" t="s">
        <v>27</v>
      </c>
      <c r="F6016" t="s">
        <v>258</v>
      </c>
      <c r="G6016" s="30">
        <v>11.3</v>
      </c>
      <c r="H6016" t="s">
        <v>309</v>
      </c>
      <c r="J6016" t="s">
        <v>15</v>
      </c>
      <c r="K6016" t="s">
        <v>307</v>
      </c>
      <c r="L6016" s="26">
        <v>14000</v>
      </c>
      <c r="M6016">
        <v>1</v>
      </c>
    </row>
    <row r="6017" spans="1:13" x14ac:dyDescent="0.25">
      <c r="A6017" t="s">
        <v>205</v>
      </c>
      <c r="B6017" s="25">
        <v>45566</v>
      </c>
      <c r="C6017" t="s">
        <v>257</v>
      </c>
      <c r="D6017" t="s">
        <v>32</v>
      </c>
      <c r="E6017" t="s">
        <v>27</v>
      </c>
      <c r="F6017" t="s">
        <v>258</v>
      </c>
      <c r="G6017" s="30">
        <v>11.3</v>
      </c>
      <c r="H6017" t="s">
        <v>309</v>
      </c>
      <c r="J6017" t="s">
        <v>15</v>
      </c>
      <c r="K6017" t="s">
        <v>307</v>
      </c>
      <c r="L6017" s="26">
        <v>1242315</v>
      </c>
      <c r="M6017">
        <v>4</v>
      </c>
    </row>
    <row r="6018" spans="1:13" x14ac:dyDescent="0.25">
      <c r="A6018" t="s">
        <v>74</v>
      </c>
      <c r="B6018" s="25">
        <v>45275</v>
      </c>
      <c r="C6018" t="s">
        <v>257</v>
      </c>
      <c r="D6018" t="s">
        <v>32</v>
      </c>
      <c r="E6018" t="s">
        <v>27</v>
      </c>
      <c r="F6018" t="s">
        <v>258</v>
      </c>
      <c r="G6018" s="30">
        <v>11.3</v>
      </c>
      <c r="H6018" t="s">
        <v>309</v>
      </c>
      <c r="J6018" t="s">
        <v>15</v>
      </c>
      <c r="K6018" t="s">
        <v>307</v>
      </c>
      <c r="L6018" s="26">
        <v>6246800</v>
      </c>
      <c r="M6018">
        <v>13</v>
      </c>
    </row>
    <row r="6019" spans="1:13" x14ac:dyDescent="0.25">
      <c r="A6019" t="s">
        <v>89</v>
      </c>
      <c r="B6019" s="25">
        <v>45232</v>
      </c>
      <c r="C6019" t="s">
        <v>257</v>
      </c>
      <c r="D6019" t="s">
        <v>32</v>
      </c>
      <c r="E6019" t="s">
        <v>27</v>
      </c>
      <c r="G6019" s="30">
        <v>11.3</v>
      </c>
      <c r="H6019" t="s">
        <v>309</v>
      </c>
      <c r="J6019" t="s">
        <v>15</v>
      </c>
      <c r="K6019" t="s">
        <v>307</v>
      </c>
      <c r="L6019" s="26">
        <v>97875</v>
      </c>
      <c r="M6019">
        <v>7</v>
      </c>
    </row>
    <row r="6020" spans="1:13" x14ac:dyDescent="0.25">
      <c r="A6020" t="s">
        <v>89</v>
      </c>
      <c r="B6020" s="25">
        <v>45232</v>
      </c>
      <c r="C6020" t="s">
        <v>257</v>
      </c>
      <c r="D6020" t="s">
        <v>32</v>
      </c>
      <c r="E6020" t="s">
        <v>27</v>
      </c>
      <c r="F6020" t="s">
        <v>258</v>
      </c>
      <c r="G6020" s="30">
        <v>11.3</v>
      </c>
      <c r="H6020" t="s">
        <v>309</v>
      </c>
      <c r="J6020" t="s">
        <v>15</v>
      </c>
      <c r="K6020" t="s">
        <v>307</v>
      </c>
      <c r="L6020" s="26">
        <v>2488725</v>
      </c>
      <c r="M6020">
        <v>6</v>
      </c>
    </row>
    <row r="6021" spans="1:13" x14ac:dyDescent="0.25">
      <c r="A6021" t="s">
        <v>69</v>
      </c>
      <c r="B6021" s="25">
        <v>45328</v>
      </c>
      <c r="C6021" t="s">
        <v>257</v>
      </c>
      <c r="D6021" t="s">
        <v>32</v>
      </c>
      <c r="E6021" t="s">
        <v>27</v>
      </c>
      <c r="F6021" t="s">
        <v>258</v>
      </c>
      <c r="G6021" s="30">
        <v>11.3</v>
      </c>
      <c r="H6021" t="s">
        <v>309</v>
      </c>
      <c r="J6021" t="s">
        <v>15</v>
      </c>
      <c r="K6021" t="s">
        <v>307</v>
      </c>
      <c r="L6021" s="26">
        <v>27560</v>
      </c>
      <c r="M6021">
        <v>2</v>
      </c>
    </row>
    <row r="6022" spans="1:13" x14ac:dyDescent="0.25">
      <c r="A6022" t="s">
        <v>211</v>
      </c>
      <c r="B6022" s="25">
        <v>45582</v>
      </c>
      <c r="C6022" t="s">
        <v>257</v>
      </c>
      <c r="D6022" t="s">
        <v>32</v>
      </c>
      <c r="E6022" t="s">
        <v>27</v>
      </c>
      <c r="G6022" s="30">
        <v>11.3</v>
      </c>
      <c r="H6022" t="s">
        <v>309</v>
      </c>
      <c r="J6022" t="s">
        <v>15</v>
      </c>
      <c r="K6022" t="s">
        <v>307</v>
      </c>
      <c r="L6022" s="26">
        <v>22400</v>
      </c>
      <c r="M6022">
        <v>6</v>
      </c>
    </row>
    <row r="6023" spans="1:13" x14ac:dyDescent="0.25">
      <c r="A6023" t="s">
        <v>60</v>
      </c>
      <c r="B6023" s="25">
        <v>45380</v>
      </c>
      <c r="C6023" t="s">
        <v>257</v>
      </c>
      <c r="D6023" t="s">
        <v>32</v>
      </c>
      <c r="E6023" t="s">
        <v>27</v>
      </c>
      <c r="F6023" t="s">
        <v>258</v>
      </c>
      <c r="G6023" s="30">
        <v>11.3</v>
      </c>
      <c r="H6023" t="s">
        <v>309</v>
      </c>
      <c r="J6023" t="s">
        <v>15</v>
      </c>
      <c r="K6023" t="s">
        <v>307</v>
      </c>
      <c r="L6023" s="26">
        <v>4080125</v>
      </c>
      <c r="M6023">
        <v>44</v>
      </c>
    </row>
    <row r="6024" spans="1:13" x14ac:dyDescent="0.25">
      <c r="A6024" t="s">
        <v>92</v>
      </c>
      <c r="B6024" s="25">
        <v>45198</v>
      </c>
      <c r="C6024" t="s">
        <v>257</v>
      </c>
      <c r="D6024" t="s">
        <v>32</v>
      </c>
      <c r="E6024" t="s">
        <v>27</v>
      </c>
      <c r="F6024" t="s">
        <v>258</v>
      </c>
      <c r="G6024" s="30">
        <v>11.3</v>
      </c>
      <c r="H6024" t="s">
        <v>309</v>
      </c>
      <c r="J6024" t="s">
        <v>15</v>
      </c>
      <c r="K6024" t="s">
        <v>307</v>
      </c>
      <c r="L6024" s="26">
        <v>15447.6</v>
      </c>
      <c r="M6024">
        <v>1</v>
      </c>
    </row>
    <row r="6025" spans="1:13" x14ac:dyDescent="0.25">
      <c r="A6025" t="s">
        <v>57</v>
      </c>
      <c r="B6025" s="25">
        <v>45394</v>
      </c>
      <c r="C6025" t="s">
        <v>257</v>
      </c>
      <c r="D6025" t="s">
        <v>32</v>
      </c>
      <c r="E6025" t="s">
        <v>27</v>
      </c>
      <c r="F6025" t="s">
        <v>258</v>
      </c>
      <c r="G6025" s="30">
        <v>11.3</v>
      </c>
      <c r="H6025" t="s">
        <v>309</v>
      </c>
      <c r="J6025" t="s">
        <v>15</v>
      </c>
      <c r="K6025" t="s">
        <v>307</v>
      </c>
      <c r="L6025" s="26">
        <v>444150</v>
      </c>
      <c r="M6025">
        <v>5</v>
      </c>
    </row>
    <row r="6026" spans="1:13" x14ac:dyDescent="0.25">
      <c r="A6026" t="s">
        <v>57</v>
      </c>
      <c r="B6026" s="25">
        <v>45394</v>
      </c>
      <c r="C6026" t="s">
        <v>257</v>
      </c>
      <c r="D6026" t="s">
        <v>32</v>
      </c>
      <c r="E6026" t="s">
        <v>27</v>
      </c>
      <c r="G6026" s="30">
        <v>11.3</v>
      </c>
      <c r="H6026" t="s">
        <v>309</v>
      </c>
      <c r="J6026" t="s">
        <v>15</v>
      </c>
      <c r="K6026" t="s">
        <v>307</v>
      </c>
      <c r="L6026" s="26">
        <v>28200</v>
      </c>
      <c r="M6026">
        <v>7</v>
      </c>
    </row>
    <row r="6027" spans="1:13" x14ac:dyDescent="0.25">
      <c r="A6027" t="s">
        <v>83</v>
      </c>
      <c r="B6027" s="25">
        <v>45252</v>
      </c>
      <c r="C6027" t="s">
        <v>257</v>
      </c>
      <c r="D6027" t="s">
        <v>32</v>
      </c>
      <c r="E6027" t="s">
        <v>27</v>
      </c>
      <c r="F6027" t="s">
        <v>258</v>
      </c>
      <c r="G6027" s="30">
        <v>11.3</v>
      </c>
      <c r="H6027" t="s">
        <v>309</v>
      </c>
      <c r="J6027" t="s">
        <v>15</v>
      </c>
      <c r="K6027" t="s">
        <v>307</v>
      </c>
      <c r="L6027" s="26">
        <v>4137100</v>
      </c>
      <c r="M6027">
        <v>12</v>
      </c>
    </row>
    <row r="6028" spans="1:13" x14ac:dyDescent="0.25">
      <c r="A6028" t="s">
        <v>30</v>
      </c>
      <c r="B6028" s="25">
        <v>45447</v>
      </c>
      <c r="C6028" t="s">
        <v>257</v>
      </c>
      <c r="D6028" t="s">
        <v>32</v>
      </c>
      <c r="E6028" t="s">
        <v>27</v>
      </c>
      <c r="G6028" s="30">
        <v>11.3</v>
      </c>
      <c r="H6028" t="s">
        <v>309</v>
      </c>
      <c r="J6028" t="s">
        <v>15</v>
      </c>
      <c r="K6028" t="s">
        <v>307</v>
      </c>
      <c r="L6028" s="26">
        <v>17700</v>
      </c>
      <c r="M6028">
        <v>7</v>
      </c>
    </row>
    <row r="6029" spans="1:13" x14ac:dyDescent="0.25">
      <c r="A6029" t="s">
        <v>101</v>
      </c>
      <c r="B6029" s="25">
        <v>45079</v>
      </c>
      <c r="C6029" t="s">
        <v>257</v>
      </c>
      <c r="D6029" t="s">
        <v>32</v>
      </c>
      <c r="E6029" t="s">
        <v>27</v>
      </c>
      <c r="G6029" s="30">
        <v>11.3</v>
      </c>
      <c r="H6029" t="s">
        <v>309</v>
      </c>
      <c r="J6029" t="s">
        <v>15</v>
      </c>
      <c r="K6029" t="s">
        <v>307</v>
      </c>
      <c r="L6029" s="26">
        <v>455625</v>
      </c>
      <c r="M6029">
        <v>1</v>
      </c>
    </row>
    <row r="6030" spans="1:13" x14ac:dyDescent="0.25">
      <c r="A6030" t="s">
        <v>83</v>
      </c>
      <c r="B6030" s="25">
        <v>45252</v>
      </c>
      <c r="C6030" t="s">
        <v>257</v>
      </c>
      <c r="D6030" t="s">
        <v>32</v>
      </c>
      <c r="E6030" t="s">
        <v>27</v>
      </c>
      <c r="G6030" s="30">
        <v>11.3</v>
      </c>
      <c r="H6030" t="s">
        <v>309</v>
      </c>
      <c r="J6030" t="s">
        <v>15</v>
      </c>
      <c r="K6030" t="s">
        <v>307</v>
      </c>
      <c r="L6030" s="26">
        <v>141350</v>
      </c>
      <c r="M6030">
        <v>8</v>
      </c>
    </row>
    <row r="6031" spans="1:13" x14ac:dyDescent="0.25">
      <c r="A6031" t="s">
        <v>83</v>
      </c>
      <c r="B6031" s="25">
        <v>45468</v>
      </c>
      <c r="C6031" t="s">
        <v>257</v>
      </c>
      <c r="D6031" t="s">
        <v>32</v>
      </c>
      <c r="E6031" t="s">
        <v>27</v>
      </c>
      <c r="G6031" s="30">
        <v>11.3</v>
      </c>
      <c r="H6031" t="s">
        <v>309</v>
      </c>
      <c r="J6031" t="s">
        <v>15</v>
      </c>
      <c r="K6031" t="s">
        <v>307</v>
      </c>
      <c r="L6031" s="26">
        <v>30780</v>
      </c>
      <c r="M6031">
        <v>4</v>
      </c>
    </row>
    <row r="6032" spans="1:13" x14ac:dyDescent="0.25">
      <c r="A6032" t="s">
        <v>50</v>
      </c>
      <c r="B6032" s="25">
        <v>45408</v>
      </c>
      <c r="C6032" t="s">
        <v>257</v>
      </c>
      <c r="D6032" t="s">
        <v>32</v>
      </c>
      <c r="E6032" t="s">
        <v>27</v>
      </c>
      <c r="G6032" s="30">
        <v>11.3</v>
      </c>
      <c r="H6032" t="s">
        <v>309</v>
      </c>
      <c r="J6032" t="s">
        <v>15</v>
      </c>
      <c r="K6032" t="s">
        <v>307</v>
      </c>
      <c r="L6032" s="26">
        <v>62500</v>
      </c>
      <c r="M6032">
        <v>15</v>
      </c>
    </row>
    <row r="6033" spans="1:13" x14ac:dyDescent="0.25">
      <c r="A6033" t="s">
        <v>50</v>
      </c>
      <c r="B6033" s="25">
        <v>45408</v>
      </c>
      <c r="C6033" t="s">
        <v>257</v>
      </c>
      <c r="D6033" t="s">
        <v>32</v>
      </c>
      <c r="E6033" t="s">
        <v>27</v>
      </c>
      <c r="F6033" t="s">
        <v>258</v>
      </c>
      <c r="G6033" s="30">
        <v>11.3</v>
      </c>
      <c r="H6033" t="s">
        <v>309</v>
      </c>
      <c r="J6033" t="s">
        <v>15</v>
      </c>
      <c r="K6033" t="s">
        <v>307</v>
      </c>
      <c r="L6033" s="26">
        <v>2102500</v>
      </c>
      <c r="M6033">
        <v>24</v>
      </c>
    </row>
    <row r="6034" spans="1:13" x14ac:dyDescent="0.25">
      <c r="A6034" t="s">
        <v>164</v>
      </c>
      <c r="B6034" s="25">
        <v>45478</v>
      </c>
      <c r="C6034" t="s">
        <v>257</v>
      </c>
      <c r="D6034" t="s">
        <v>32</v>
      </c>
      <c r="E6034" t="s">
        <v>27</v>
      </c>
      <c r="F6034" t="s">
        <v>258</v>
      </c>
      <c r="G6034" s="30">
        <v>11.3</v>
      </c>
      <c r="H6034" t="s">
        <v>309</v>
      </c>
      <c r="J6034" t="s">
        <v>15</v>
      </c>
      <c r="K6034" t="s">
        <v>307</v>
      </c>
      <c r="L6034" s="26">
        <v>686800</v>
      </c>
      <c r="M6034">
        <v>12</v>
      </c>
    </row>
    <row r="6035" spans="1:13" x14ac:dyDescent="0.25">
      <c r="A6035" t="s">
        <v>54</v>
      </c>
      <c r="B6035" s="25">
        <v>45401</v>
      </c>
      <c r="C6035" t="s">
        <v>257</v>
      </c>
      <c r="D6035" t="s">
        <v>32</v>
      </c>
      <c r="E6035" t="s">
        <v>27</v>
      </c>
      <c r="F6035" t="s">
        <v>258</v>
      </c>
      <c r="G6035" s="30">
        <v>11.3</v>
      </c>
      <c r="H6035" t="s">
        <v>309</v>
      </c>
      <c r="J6035" t="s">
        <v>15</v>
      </c>
      <c r="K6035" t="s">
        <v>307</v>
      </c>
      <c r="L6035" s="26">
        <v>5106555</v>
      </c>
      <c r="M6035">
        <v>15</v>
      </c>
    </row>
    <row r="6036" spans="1:13" x14ac:dyDescent="0.25">
      <c r="A6036" t="s">
        <v>172</v>
      </c>
      <c r="B6036" s="25">
        <v>45485</v>
      </c>
      <c r="C6036" t="s">
        <v>257</v>
      </c>
      <c r="D6036" t="s">
        <v>32</v>
      </c>
      <c r="E6036" t="s">
        <v>27</v>
      </c>
      <c r="F6036" t="s">
        <v>258</v>
      </c>
      <c r="G6036" s="30">
        <v>11.3</v>
      </c>
      <c r="H6036" t="s">
        <v>309</v>
      </c>
      <c r="J6036" t="s">
        <v>15</v>
      </c>
      <c r="K6036" t="s">
        <v>307</v>
      </c>
      <c r="L6036" s="26">
        <v>39200</v>
      </c>
      <c r="M6036">
        <v>4</v>
      </c>
    </row>
    <row r="6037" spans="1:13" x14ac:dyDescent="0.25">
      <c r="A6037" t="s">
        <v>74</v>
      </c>
      <c r="B6037" s="25">
        <v>45275</v>
      </c>
      <c r="C6037" t="s">
        <v>257</v>
      </c>
      <c r="D6037" t="s">
        <v>32</v>
      </c>
      <c r="E6037" t="s">
        <v>27</v>
      </c>
      <c r="G6037" s="30">
        <v>11.3</v>
      </c>
      <c r="H6037" t="s">
        <v>309</v>
      </c>
      <c r="J6037" t="s">
        <v>15</v>
      </c>
      <c r="K6037" t="s">
        <v>307</v>
      </c>
      <c r="L6037" s="26">
        <v>984400</v>
      </c>
      <c r="M6037">
        <v>15</v>
      </c>
    </row>
    <row r="6038" spans="1:13" x14ac:dyDescent="0.25">
      <c r="A6038" t="s">
        <v>72</v>
      </c>
      <c r="B6038" s="25">
        <v>45288</v>
      </c>
      <c r="C6038" t="s">
        <v>257</v>
      </c>
      <c r="D6038" t="s">
        <v>32</v>
      </c>
      <c r="E6038" t="s">
        <v>27</v>
      </c>
      <c r="G6038" s="30">
        <v>11.3</v>
      </c>
      <c r="H6038" t="s">
        <v>309</v>
      </c>
      <c r="J6038" t="s">
        <v>15</v>
      </c>
      <c r="K6038" t="s">
        <v>307</v>
      </c>
      <c r="L6038" s="26">
        <v>25750</v>
      </c>
      <c r="M6038">
        <v>2</v>
      </c>
    </row>
    <row r="6039" spans="1:13" x14ac:dyDescent="0.25">
      <c r="A6039" t="s">
        <v>164</v>
      </c>
      <c r="B6039" s="25">
        <v>45478</v>
      </c>
      <c r="C6039" t="s">
        <v>257</v>
      </c>
      <c r="D6039" t="s">
        <v>32</v>
      </c>
      <c r="E6039" t="s">
        <v>27</v>
      </c>
      <c r="G6039" s="30">
        <v>11.3</v>
      </c>
      <c r="H6039" t="s">
        <v>309</v>
      </c>
      <c r="J6039" t="s">
        <v>15</v>
      </c>
      <c r="K6039" t="s">
        <v>307</v>
      </c>
      <c r="L6039" s="26">
        <v>41800</v>
      </c>
      <c r="M6039">
        <v>8</v>
      </c>
    </row>
    <row r="6040" spans="1:13" x14ac:dyDescent="0.25">
      <c r="A6040" t="s">
        <v>30</v>
      </c>
      <c r="B6040" s="25">
        <v>45447</v>
      </c>
      <c r="C6040" t="s">
        <v>257</v>
      </c>
      <c r="D6040" t="s">
        <v>32</v>
      </c>
      <c r="E6040" t="s">
        <v>27</v>
      </c>
      <c r="F6040" t="s">
        <v>258</v>
      </c>
      <c r="G6040" s="30">
        <v>11.3</v>
      </c>
      <c r="H6040" t="s">
        <v>309</v>
      </c>
      <c r="J6040" t="s">
        <v>15</v>
      </c>
      <c r="K6040" t="s">
        <v>307</v>
      </c>
      <c r="L6040" s="26">
        <v>2260500</v>
      </c>
      <c r="M6040">
        <v>11</v>
      </c>
    </row>
    <row r="6041" spans="1:13" x14ac:dyDescent="0.25">
      <c r="A6041" t="s">
        <v>66</v>
      </c>
      <c r="B6041" s="25">
        <v>45335</v>
      </c>
      <c r="C6041" t="s">
        <v>257</v>
      </c>
      <c r="D6041" t="s">
        <v>32</v>
      </c>
      <c r="E6041" t="s">
        <v>27</v>
      </c>
      <c r="F6041" t="s">
        <v>258</v>
      </c>
      <c r="G6041" s="30">
        <v>11.3</v>
      </c>
      <c r="H6041" t="s">
        <v>309</v>
      </c>
      <c r="J6041" t="s">
        <v>15</v>
      </c>
      <c r="K6041" t="s">
        <v>307</v>
      </c>
      <c r="L6041" s="26">
        <v>1440000</v>
      </c>
      <c r="M6041">
        <v>20</v>
      </c>
    </row>
    <row r="6042" spans="1:13" x14ac:dyDescent="0.25">
      <c r="A6042" t="s">
        <v>172</v>
      </c>
      <c r="B6042" s="25">
        <v>45485</v>
      </c>
      <c r="C6042" t="s">
        <v>257</v>
      </c>
      <c r="D6042" t="s">
        <v>32</v>
      </c>
      <c r="E6042" t="s">
        <v>27</v>
      </c>
      <c r="G6042" s="30">
        <v>11.3</v>
      </c>
      <c r="H6042" t="s">
        <v>309</v>
      </c>
      <c r="J6042" t="s">
        <v>15</v>
      </c>
      <c r="K6042" t="s">
        <v>307</v>
      </c>
      <c r="L6042" s="26">
        <v>24000</v>
      </c>
      <c r="M6042">
        <v>2</v>
      </c>
    </row>
    <row r="6043" spans="1:13" x14ac:dyDescent="0.25">
      <c r="A6043" t="s">
        <v>211</v>
      </c>
      <c r="B6043" s="25">
        <v>45582</v>
      </c>
      <c r="C6043" t="s">
        <v>257</v>
      </c>
      <c r="D6043" t="s">
        <v>32</v>
      </c>
      <c r="E6043" t="s">
        <v>27</v>
      </c>
      <c r="F6043" t="s">
        <v>258</v>
      </c>
      <c r="G6043" s="30">
        <v>11.3</v>
      </c>
      <c r="H6043" t="s">
        <v>309</v>
      </c>
      <c r="J6043" t="s">
        <v>15</v>
      </c>
      <c r="K6043" t="s">
        <v>307</v>
      </c>
      <c r="L6043" s="26">
        <v>159600</v>
      </c>
      <c r="M6043">
        <v>10</v>
      </c>
    </row>
    <row r="6044" spans="1:13" x14ac:dyDescent="0.25">
      <c r="A6044" t="s">
        <v>66</v>
      </c>
      <c r="B6044" s="25">
        <v>45335</v>
      </c>
      <c r="C6044" t="s">
        <v>257</v>
      </c>
      <c r="D6044" t="s">
        <v>32</v>
      </c>
      <c r="E6044" t="s">
        <v>27</v>
      </c>
      <c r="G6044" s="30">
        <v>11.3</v>
      </c>
      <c r="H6044" t="s">
        <v>309</v>
      </c>
      <c r="J6044" t="s">
        <v>15</v>
      </c>
      <c r="K6044" t="s">
        <v>307</v>
      </c>
      <c r="L6044" s="26">
        <v>324000</v>
      </c>
      <c r="M6044">
        <v>32</v>
      </c>
    </row>
    <row r="6045" spans="1:13" x14ac:dyDescent="0.25">
      <c r="A6045" t="s">
        <v>86</v>
      </c>
      <c r="B6045" s="25">
        <v>45251</v>
      </c>
      <c r="C6045" t="s">
        <v>257</v>
      </c>
      <c r="D6045" t="s">
        <v>32</v>
      </c>
      <c r="E6045" t="s">
        <v>27</v>
      </c>
      <c r="F6045" t="s">
        <v>258</v>
      </c>
      <c r="G6045" s="30">
        <v>11.3</v>
      </c>
      <c r="H6045" t="s">
        <v>309</v>
      </c>
      <c r="J6045" t="s">
        <v>15</v>
      </c>
      <c r="K6045" t="s">
        <v>307</v>
      </c>
      <c r="L6045" s="26">
        <v>732500</v>
      </c>
      <c r="M6045">
        <v>5</v>
      </c>
    </row>
    <row r="6046" spans="1:13" x14ac:dyDescent="0.25">
      <c r="A6046" t="s">
        <v>92</v>
      </c>
      <c r="B6046" s="25">
        <v>45198</v>
      </c>
      <c r="C6046" t="s">
        <v>257</v>
      </c>
      <c r="D6046" t="s">
        <v>32</v>
      </c>
      <c r="E6046" t="s">
        <v>27</v>
      </c>
      <c r="G6046" s="30">
        <v>11.3</v>
      </c>
      <c r="H6046" t="s">
        <v>309</v>
      </c>
      <c r="J6046" t="s">
        <v>15</v>
      </c>
      <c r="K6046" t="s">
        <v>307</v>
      </c>
      <c r="L6046" s="26">
        <v>6620.4</v>
      </c>
      <c r="M6046">
        <v>1</v>
      </c>
    </row>
    <row r="6047" spans="1:13" x14ac:dyDescent="0.25">
      <c r="A6047" t="s">
        <v>54</v>
      </c>
      <c r="B6047" s="25">
        <v>45212</v>
      </c>
      <c r="C6047" t="s">
        <v>257</v>
      </c>
      <c r="D6047" t="s">
        <v>32</v>
      </c>
      <c r="E6047" t="s">
        <v>27</v>
      </c>
      <c r="G6047" s="30">
        <v>11.3</v>
      </c>
      <c r="H6047" t="s">
        <v>309</v>
      </c>
      <c r="J6047" t="s">
        <v>15</v>
      </c>
      <c r="K6047" t="s">
        <v>307</v>
      </c>
      <c r="L6047" s="26">
        <v>45621</v>
      </c>
      <c r="M6047">
        <v>12</v>
      </c>
    </row>
    <row r="6048" spans="1:13" x14ac:dyDescent="0.25">
      <c r="A6048" t="s">
        <v>83</v>
      </c>
      <c r="B6048" s="25">
        <v>45468</v>
      </c>
      <c r="C6048" t="s">
        <v>257</v>
      </c>
      <c r="D6048" t="s">
        <v>32</v>
      </c>
      <c r="E6048" t="s">
        <v>27</v>
      </c>
      <c r="F6048" t="s">
        <v>258</v>
      </c>
      <c r="G6048" s="30">
        <v>11.3</v>
      </c>
      <c r="H6048" t="s">
        <v>309</v>
      </c>
      <c r="J6048" t="s">
        <v>15</v>
      </c>
      <c r="K6048" t="s">
        <v>307</v>
      </c>
      <c r="L6048" s="26">
        <v>747630</v>
      </c>
      <c r="M6048">
        <v>3</v>
      </c>
    </row>
    <row r="6049" spans="1:13" x14ac:dyDescent="0.25">
      <c r="A6049" t="s">
        <v>60</v>
      </c>
      <c r="B6049" s="25">
        <v>45380</v>
      </c>
      <c r="C6049" t="s">
        <v>257</v>
      </c>
      <c r="D6049" t="s">
        <v>32</v>
      </c>
      <c r="E6049" t="s">
        <v>27</v>
      </c>
      <c r="G6049" s="30">
        <v>11.3</v>
      </c>
      <c r="H6049" t="s">
        <v>309</v>
      </c>
      <c r="J6049" t="s">
        <v>15</v>
      </c>
      <c r="K6049" t="s">
        <v>307</v>
      </c>
      <c r="L6049" s="26">
        <v>136500</v>
      </c>
      <c r="M6049">
        <v>21</v>
      </c>
    </row>
    <row r="6050" spans="1:13" x14ac:dyDescent="0.25">
      <c r="A6050" t="s">
        <v>54</v>
      </c>
      <c r="B6050" s="25">
        <v>45212</v>
      </c>
      <c r="C6050" t="s">
        <v>257</v>
      </c>
      <c r="D6050" t="s">
        <v>32</v>
      </c>
      <c r="E6050" t="s">
        <v>27</v>
      </c>
      <c r="F6050" t="s">
        <v>258</v>
      </c>
      <c r="G6050" s="30">
        <v>11.3</v>
      </c>
      <c r="H6050" t="s">
        <v>309</v>
      </c>
      <c r="J6050" t="s">
        <v>15</v>
      </c>
      <c r="K6050" t="s">
        <v>307</v>
      </c>
      <c r="L6050" s="26">
        <v>482184</v>
      </c>
      <c r="M6050">
        <v>17</v>
      </c>
    </row>
    <row r="6051" spans="1:13" x14ac:dyDescent="0.25">
      <c r="A6051" t="s">
        <v>164</v>
      </c>
      <c r="B6051" s="25">
        <v>45478</v>
      </c>
      <c r="C6051" t="s">
        <v>257</v>
      </c>
      <c r="D6051" t="s">
        <v>32</v>
      </c>
      <c r="E6051" t="s">
        <v>27</v>
      </c>
      <c r="F6051" t="s">
        <v>258</v>
      </c>
      <c r="G6051" s="30">
        <v>11.4</v>
      </c>
      <c r="H6051" t="s">
        <v>309</v>
      </c>
      <c r="I6051">
        <v>11.4</v>
      </c>
      <c r="J6051" t="s">
        <v>228</v>
      </c>
      <c r="K6051" t="s">
        <v>314</v>
      </c>
      <c r="L6051" s="26">
        <v>1208600</v>
      </c>
      <c r="M6051">
        <v>1</v>
      </c>
    </row>
    <row r="6052" spans="1:13" x14ac:dyDescent="0.25">
      <c r="A6052" t="s">
        <v>172</v>
      </c>
      <c r="B6052" s="25">
        <v>45485</v>
      </c>
      <c r="C6052" t="s">
        <v>257</v>
      </c>
      <c r="D6052" t="s">
        <v>32</v>
      </c>
      <c r="E6052" t="s">
        <v>27</v>
      </c>
      <c r="F6052" t="s">
        <v>258</v>
      </c>
      <c r="G6052" s="30">
        <v>11.4</v>
      </c>
      <c r="H6052" t="s">
        <v>309</v>
      </c>
      <c r="I6052">
        <v>11.4</v>
      </c>
      <c r="J6052" t="s">
        <v>228</v>
      </c>
      <c r="K6052" t="s">
        <v>314</v>
      </c>
      <c r="L6052" s="26">
        <v>1726000</v>
      </c>
      <c r="M6052">
        <v>1</v>
      </c>
    </row>
    <row r="6053" spans="1:13" x14ac:dyDescent="0.25">
      <c r="A6053" t="s">
        <v>54</v>
      </c>
      <c r="B6053" s="25">
        <v>45401</v>
      </c>
      <c r="C6053" t="s">
        <v>257</v>
      </c>
      <c r="D6053" t="s">
        <v>32</v>
      </c>
      <c r="E6053" t="s">
        <v>27</v>
      </c>
      <c r="G6053" s="30">
        <v>11.4</v>
      </c>
      <c r="H6053" t="s">
        <v>309</v>
      </c>
      <c r="J6053" t="s">
        <v>15</v>
      </c>
      <c r="K6053" t="s">
        <v>307</v>
      </c>
      <c r="L6053" s="26">
        <v>142635</v>
      </c>
      <c r="M6053">
        <v>14</v>
      </c>
    </row>
    <row r="6054" spans="1:13" x14ac:dyDescent="0.25">
      <c r="A6054" t="s">
        <v>92</v>
      </c>
      <c r="B6054" s="25">
        <v>45198</v>
      </c>
      <c r="C6054" t="s">
        <v>257</v>
      </c>
      <c r="D6054" t="s">
        <v>32</v>
      </c>
      <c r="E6054" t="s">
        <v>27</v>
      </c>
      <c r="F6054" t="s">
        <v>258</v>
      </c>
      <c r="G6054" s="30">
        <v>11.4</v>
      </c>
      <c r="H6054" t="s">
        <v>309</v>
      </c>
      <c r="J6054" t="s">
        <v>15</v>
      </c>
      <c r="K6054" t="s">
        <v>307</v>
      </c>
      <c r="L6054" s="26">
        <v>3241789.2</v>
      </c>
      <c r="M6054">
        <v>6</v>
      </c>
    </row>
    <row r="6055" spans="1:13" x14ac:dyDescent="0.25">
      <c r="A6055" t="s">
        <v>54</v>
      </c>
      <c r="B6055" s="25">
        <v>45212</v>
      </c>
      <c r="C6055" t="s">
        <v>257</v>
      </c>
      <c r="D6055" t="s">
        <v>32</v>
      </c>
      <c r="E6055" t="s">
        <v>27</v>
      </c>
      <c r="F6055" t="s">
        <v>258</v>
      </c>
      <c r="G6055" s="30">
        <v>11.4</v>
      </c>
      <c r="H6055" t="s">
        <v>309</v>
      </c>
      <c r="J6055" t="s">
        <v>15</v>
      </c>
      <c r="K6055" t="s">
        <v>307</v>
      </c>
      <c r="L6055" s="26">
        <v>1063602</v>
      </c>
      <c r="M6055">
        <v>27</v>
      </c>
    </row>
    <row r="6056" spans="1:13" x14ac:dyDescent="0.25">
      <c r="A6056" t="s">
        <v>74</v>
      </c>
      <c r="B6056" s="25">
        <v>45275</v>
      </c>
      <c r="C6056" t="s">
        <v>257</v>
      </c>
      <c r="D6056" t="s">
        <v>32</v>
      </c>
      <c r="E6056" t="s">
        <v>27</v>
      </c>
      <c r="G6056" s="30">
        <v>11.4</v>
      </c>
      <c r="H6056" t="s">
        <v>309</v>
      </c>
      <c r="J6056" t="s">
        <v>15</v>
      </c>
      <c r="K6056" t="s">
        <v>307</v>
      </c>
      <c r="L6056" s="26">
        <v>201250</v>
      </c>
      <c r="M6056">
        <v>13</v>
      </c>
    </row>
    <row r="6057" spans="1:13" x14ac:dyDescent="0.25">
      <c r="A6057" t="s">
        <v>104</v>
      </c>
      <c r="B6057" s="25">
        <v>45041</v>
      </c>
      <c r="C6057" t="s">
        <v>257</v>
      </c>
      <c r="D6057" t="s">
        <v>32</v>
      </c>
      <c r="E6057" t="s">
        <v>27</v>
      </c>
      <c r="G6057" s="30">
        <v>11.4</v>
      </c>
      <c r="H6057" t="s">
        <v>309</v>
      </c>
      <c r="J6057" t="s">
        <v>15</v>
      </c>
      <c r="K6057" t="s">
        <v>307</v>
      </c>
      <c r="L6057" s="26">
        <v>5364</v>
      </c>
      <c r="M6057">
        <v>1</v>
      </c>
    </row>
    <row r="6058" spans="1:13" x14ac:dyDescent="0.25">
      <c r="A6058" t="s">
        <v>86</v>
      </c>
      <c r="B6058" s="25">
        <v>45251</v>
      </c>
      <c r="C6058" t="s">
        <v>257</v>
      </c>
      <c r="D6058" t="s">
        <v>32</v>
      </c>
      <c r="E6058" t="s">
        <v>27</v>
      </c>
      <c r="G6058" s="30">
        <v>11.4</v>
      </c>
      <c r="H6058" t="s">
        <v>309</v>
      </c>
      <c r="J6058" t="s">
        <v>15</v>
      </c>
      <c r="K6058" t="s">
        <v>307</v>
      </c>
      <c r="L6058" s="26">
        <v>115000</v>
      </c>
      <c r="M6058">
        <v>4</v>
      </c>
    </row>
    <row r="6059" spans="1:13" x14ac:dyDescent="0.25">
      <c r="A6059" t="s">
        <v>54</v>
      </c>
      <c r="B6059" s="25">
        <v>45212</v>
      </c>
      <c r="C6059" t="s">
        <v>257</v>
      </c>
      <c r="D6059" t="s">
        <v>32</v>
      </c>
      <c r="E6059" t="s">
        <v>27</v>
      </c>
      <c r="G6059" s="30">
        <v>11.4</v>
      </c>
      <c r="H6059" t="s">
        <v>309</v>
      </c>
      <c r="J6059" t="s">
        <v>15</v>
      </c>
      <c r="K6059" t="s">
        <v>307</v>
      </c>
      <c r="L6059" s="26">
        <v>9163494</v>
      </c>
      <c r="M6059">
        <v>20</v>
      </c>
    </row>
    <row r="6060" spans="1:13" x14ac:dyDescent="0.25">
      <c r="A6060" t="s">
        <v>89</v>
      </c>
      <c r="B6060" s="25">
        <v>45232</v>
      </c>
      <c r="C6060" t="s">
        <v>257</v>
      </c>
      <c r="D6060" t="s">
        <v>32</v>
      </c>
      <c r="E6060" t="s">
        <v>27</v>
      </c>
      <c r="F6060" t="s">
        <v>258</v>
      </c>
      <c r="G6060" s="30">
        <v>11.4</v>
      </c>
      <c r="H6060" t="s">
        <v>309</v>
      </c>
      <c r="J6060" t="s">
        <v>15</v>
      </c>
      <c r="K6060" t="s">
        <v>307</v>
      </c>
      <c r="L6060" s="26">
        <v>804600</v>
      </c>
      <c r="M6060">
        <v>8</v>
      </c>
    </row>
    <row r="6061" spans="1:13" x14ac:dyDescent="0.25">
      <c r="A6061" t="s">
        <v>205</v>
      </c>
      <c r="B6061" s="25">
        <v>45566</v>
      </c>
      <c r="C6061" t="s">
        <v>257</v>
      </c>
      <c r="D6061" t="s">
        <v>32</v>
      </c>
      <c r="E6061" t="s">
        <v>27</v>
      </c>
      <c r="G6061" s="30">
        <v>11.4</v>
      </c>
      <c r="H6061" t="s">
        <v>309</v>
      </c>
      <c r="J6061" t="s">
        <v>15</v>
      </c>
      <c r="K6061" t="s">
        <v>307</v>
      </c>
      <c r="L6061" s="26">
        <v>27170</v>
      </c>
      <c r="M6061">
        <v>4</v>
      </c>
    </row>
    <row r="6062" spans="1:13" x14ac:dyDescent="0.25">
      <c r="A6062" t="s">
        <v>50</v>
      </c>
      <c r="B6062" s="25">
        <v>45408</v>
      </c>
      <c r="C6062" t="s">
        <v>257</v>
      </c>
      <c r="D6062" t="s">
        <v>32</v>
      </c>
      <c r="E6062" t="s">
        <v>27</v>
      </c>
      <c r="F6062" t="s">
        <v>258</v>
      </c>
      <c r="G6062" s="30">
        <v>11.4</v>
      </c>
      <c r="H6062" t="s">
        <v>309</v>
      </c>
      <c r="J6062" t="s">
        <v>15</v>
      </c>
      <c r="K6062" t="s">
        <v>307</v>
      </c>
      <c r="L6062" s="26">
        <v>2817500</v>
      </c>
      <c r="M6062">
        <v>51</v>
      </c>
    </row>
    <row r="6063" spans="1:13" x14ac:dyDescent="0.25">
      <c r="A6063" t="s">
        <v>57</v>
      </c>
      <c r="B6063" s="25">
        <v>45394</v>
      </c>
      <c r="C6063" t="s">
        <v>257</v>
      </c>
      <c r="D6063" t="s">
        <v>32</v>
      </c>
      <c r="E6063" t="s">
        <v>27</v>
      </c>
      <c r="F6063" t="s">
        <v>258</v>
      </c>
      <c r="G6063" s="30">
        <v>11.4</v>
      </c>
      <c r="H6063" t="s">
        <v>309</v>
      </c>
      <c r="J6063" t="s">
        <v>15</v>
      </c>
      <c r="K6063" t="s">
        <v>307</v>
      </c>
      <c r="L6063" s="26">
        <v>730850</v>
      </c>
      <c r="M6063">
        <v>13</v>
      </c>
    </row>
    <row r="6064" spans="1:13" x14ac:dyDescent="0.25">
      <c r="A6064" t="s">
        <v>80</v>
      </c>
      <c r="B6064" s="25">
        <v>45260</v>
      </c>
      <c r="C6064" t="s">
        <v>257</v>
      </c>
      <c r="D6064" t="s">
        <v>32</v>
      </c>
      <c r="E6064" t="s">
        <v>27</v>
      </c>
      <c r="F6064" t="s">
        <v>258</v>
      </c>
      <c r="G6064" s="30">
        <v>11.4</v>
      </c>
      <c r="H6064" t="s">
        <v>309</v>
      </c>
      <c r="J6064" t="s">
        <v>15</v>
      </c>
      <c r="K6064" t="s">
        <v>307</v>
      </c>
      <c r="L6064" s="26">
        <v>9000</v>
      </c>
      <c r="M6064">
        <v>1</v>
      </c>
    </row>
    <row r="6065" spans="1:13" x14ac:dyDescent="0.25">
      <c r="A6065" t="s">
        <v>60</v>
      </c>
      <c r="B6065" s="25">
        <v>45380</v>
      </c>
      <c r="C6065" t="s">
        <v>257</v>
      </c>
      <c r="D6065" t="s">
        <v>32</v>
      </c>
      <c r="E6065" t="s">
        <v>27</v>
      </c>
      <c r="F6065" t="s">
        <v>258</v>
      </c>
      <c r="G6065" s="30">
        <v>11.4</v>
      </c>
      <c r="H6065" t="s">
        <v>309</v>
      </c>
      <c r="J6065" t="s">
        <v>15</v>
      </c>
      <c r="K6065" t="s">
        <v>307</v>
      </c>
      <c r="L6065" s="26">
        <v>5180000</v>
      </c>
      <c r="M6065">
        <v>22</v>
      </c>
    </row>
    <row r="6066" spans="1:13" x14ac:dyDescent="0.25">
      <c r="A6066" t="s">
        <v>60</v>
      </c>
      <c r="B6066" s="25">
        <v>45380</v>
      </c>
      <c r="C6066" t="s">
        <v>257</v>
      </c>
      <c r="D6066" t="s">
        <v>32</v>
      </c>
      <c r="E6066" t="s">
        <v>27</v>
      </c>
      <c r="G6066" s="30">
        <v>11.4</v>
      </c>
      <c r="H6066" t="s">
        <v>309</v>
      </c>
      <c r="J6066" t="s">
        <v>15</v>
      </c>
      <c r="K6066" t="s">
        <v>307</v>
      </c>
      <c r="L6066" s="26">
        <v>212625</v>
      </c>
      <c r="M6066">
        <v>22</v>
      </c>
    </row>
    <row r="6067" spans="1:13" x14ac:dyDescent="0.25">
      <c r="A6067" t="s">
        <v>77</v>
      </c>
      <c r="B6067" s="25">
        <v>45267</v>
      </c>
      <c r="C6067" t="s">
        <v>257</v>
      </c>
      <c r="D6067" t="s">
        <v>32</v>
      </c>
      <c r="E6067" t="s">
        <v>27</v>
      </c>
      <c r="F6067" t="s">
        <v>258</v>
      </c>
      <c r="G6067" s="30">
        <v>11.4</v>
      </c>
      <c r="H6067" t="s">
        <v>309</v>
      </c>
      <c r="J6067" t="s">
        <v>15</v>
      </c>
      <c r="K6067" t="s">
        <v>307</v>
      </c>
      <c r="L6067" s="26">
        <v>1626800</v>
      </c>
      <c r="M6067">
        <v>2</v>
      </c>
    </row>
    <row r="6068" spans="1:13" x14ac:dyDescent="0.25">
      <c r="A6068" t="s">
        <v>211</v>
      </c>
      <c r="B6068" s="25">
        <v>45582</v>
      </c>
      <c r="C6068" t="s">
        <v>257</v>
      </c>
      <c r="D6068" t="s">
        <v>32</v>
      </c>
      <c r="E6068" t="s">
        <v>27</v>
      </c>
      <c r="F6068" t="s">
        <v>258</v>
      </c>
      <c r="G6068" s="30">
        <v>11.4</v>
      </c>
      <c r="H6068" t="s">
        <v>309</v>
      </c>
      <c r="J6068" t="s">
        <v>15</v>
      </c>
      <c r="K6068" t="s">
        <v>307</v>
      </c>
      <c r="L6068" s="26">
        <v>141050</v>
      </c>
      <c r="M6068">
        <v>8</v>
      </c>
    </row>
    <row r="6069" spans="1:13" x14ac:dyDescent="0.25">
      <c r="A6069" t="s">
        <v>83</v>
      </c>
      <c r="B6069" s="25">
        <v>45252</v>
      </c>
      <c r="C6069" t="s">
        <v>257</v>
      </c>
      <c r="D6069" t="s">
        <v>32</v>
      </c>
      <c r="E6069" t="s">
        <v>27</v>
      </c>
      <c r="F6069" t="s">
        <v>258</v>
      </c>
      <c r="G6069" s="30">
        <v>11.4</v>
      </c>
      <c r="H6069" t="s">
        <v>309</v>
      </c>
      <c r="J6069" t="s">
        <v>15</v>
      </c>
      <c r="K6069" t="s">
        <v>307</v>
      </c>
      <c r="L6069" s="26">
        <v>2066900</v>
      </c>
      <c r="M6069">
        <v>14</v>
      </c>
    </row>
    <row r="6070" spans="1:13" x14ac:dyDescent="0.25">
      <c r="A6070" t="s">
        <v>172</v>
      </c>
      <c r="B6070" s="25">
        <v>45485</v>
      </c>
      <c r="C6070" t="s">
        <v>257</v>
      </c>
      <c r="D6070" t="s">
        <v>32</v>
      </c>
      <c r="E6070" t="s">
        <v>27</v>
      </c>
      <c r="G6070" s="30">
        <v>11.4</v>
      </c>
      <c r="H6070" t="s">
        <v>309</v>
      </c>
      <c r="J6070" t="s">
        <v>15</v>
      </c>
      <c r="K6070" t="s">
        <v>307</v>
      </c>
      <c r="L6070" s="26">
        <v>13600</v>
      </c>
      <c r="M6070">
        <v>2</v>
      </c>
    </row>
    <row r="6071" spans="1:13" x14ac:dyDescent="0.25">
      <c r="A6071" t="s">
        <v>83</v>
      </c>
      <c r="B6071" s="25">
        <v>45468</v>
      </c>
      <c r="C6071" t="s">
        <v>257</v>
      </c>
      <c r="D6071" t="s">
        <v>32</v>
      </c>
      <c r="E6071" t="s">
        <v>27</v>
      </c>
      <c r="F6071" t="s">
        <v>258</v>
      </c>
      <c r="G6071" s="30">
        <v>11.4</v>
      </c>
      <c r="H6071" t="s">
        <v>309</v>
      </c>
      <c r="J6071" t="s">
        <v>15</v>
      </c>
      <c r="K6071" t="s">
        <v>307</v>
      </c>
      <c r="L6071" s="26">
        <v>4080780</v>
      </c>
      <c r="M6071">
        <v>5</v>
      </c>
    </row>
    <row r="6072" spans="1:13" x14ac:dyDescent="0.25">
      <c r="A6072" t="s">
        <v>69</v>
      </c>
      <c r="B6072" s="25">
        <v>45328</v>
      </c>
      <c r="C6072" t="s">
        <v>257</v>
      </c>
      <c r="D6072" t="s">
        <v>32</v>
      </c>
      <c r="E6072" t="s">
        <v>27</v>
      </c>
      <c r="G6072" s="30">
        <v>11.4</v>
      </c>
      <c r="H6072" t="s">
        <v>309</v>
      </c>
      <c r="J6072" t="s">
        <v>15</v>
      </c>
      <c r="K6072" t="s">
        <v>307</v>
      </c>
      <c r="L6072" s="26">
        <v>80825</v>
      </c>
      <c r="M6072">
        <v>9</v>
      </c>
    </row>
    <row r="6073" spans="1:13" x14ac:dyDescent="0.25">
      <c r="A6073" t="s">
        <v>69</v>
      </c>
      <c r="B6073" s="25">
        <v>45328</v>
      </c>
      <c r="C6073" t="s">
        <v>257</v>
      </c>
      <c r="D6073" t="s">
        <v>32</v>
      </c>
      <c r="E6073" t="s">
        <v>27</v>
      </c>
      <c r="F6073" t="s">
        <v>258</v>
      </c>
      <c r="G6073" s="30">
        <v>11.4</v>
      </c>
      <c r="H6073" t="s">
        <v>309</v>
      </c>
      <c r="J6073" t="s">
        <v>15</v>
      </c>
      <c r="K6073" t="s">
        <v>307</v>
      </c>
      <c r="L6073" s="26">
        <v>218360</v>
      </c>
      <c r="M6073">
        <v>13</v>
      </c>
    </row>
    <row r="6074" spans="1:13" x14ac:dyDescent="0.25">
      <c r="A6074" t="s">
        <v>205</v>
      </c>
      <c r="B6074" s="25">
        <v>45566</v>
      </c>
      <c r="C6074" t="s">
        <v>257</v>
      </c>
      <c r="D6074" t="s">
        <v>32</v>
      </c>
      <c r="E6074" t="s">
        <v>27</v>
      </c>
      <c r="F6074" t="s">
        <v>258</v>
      </c>
      <c r="G6074" s="30">
        <v>11.4</v>
      </c>
      <c r="H6074" t="s">
        <v>309</v>
      </c>
      <c r="J6074" t="s">
        <v>15</v>
      </c>
      <c r="K6074" t="s">
        <v>307</v>
      </c>
      <c r="L6074" s="26">
        <v>421040</v>
      </c>
      <c r="M6074">
        <v>6</v>
      </c>
    </row>
    <row r="6075" spans="1:13" x14ac:dyDescent="0.25">
      <c r="A6075" t="s">
        <v>83</v>
      </c>
      <c r="B6075" s="25">
        <v>45252</v>
      </c>
      <c r="C6075" t="s">
        <v>257</v>
      </c>
      <c r="D6075" t="s">
        <v>32</v>
      </c>
      <c r="E6075" t="s">
        <v>27</v>
      </c>
      <c r="G6075" s="30">
        <v>11.4</v>
      </c>
      <c r="H6075" t="s">
        <v>309</v>
      </c>
      <c r="J6075" t="s">
        <v>15</v>
      </c>
      <c r="K6075" t="s">
        <v>307</v>
      </c>
      <c r="L6075" s="26">
        <v>91850</v>
      </c>
      <c r="M6075">
        <v>10</v>
      </c>
    </row>
    <row r="6076" spans="1:13" x14ac:dyDescent="0.25">
      <c r="A6076" t="s">
        <v>50</v>
      </c>
      <c r="B6076" s="25">
        <v>45408</v>
      </c>
      <c r="C6076" t="s">
        <v>257</v>
      </c>
      <c r="D6076" t="s">
        <v>32</v>
      </c>
      <c r="E6076" t="s">
        <v>27</v>
      </c>
      <c r="G6076" s="30">
        <v>11.4</v>
      </c>
      <c r="H6076" t="s">
        <v>309</v>
      </c>
      <c r="J6076" t="s">
        <v>15</v>
      </c>
      <c r="K6076" t="s">
        <v>307</v>
      </c>
      <c r="L6076" s="26">
        <v>332500</v>
      </c>
      <c r="M6076">
        <v>48</v>
      </c>
    </row>
    <row r="6077" spans="1:13" x14ac:dyDescent="0.25">
      <c r="A6077" t="s">
        <v>57</v>
      </c>
      <c r="B6077" s="25">
        <v>45394</v>
      </c>
      <c r="C6077" t="s">
        <v>257</v>
      </c>
      <c r="D6077" t="s">
        <v>32</v>
      </c>
      <c r="E6077" t="s">
        <v>27</v>
      </c>
      <c r="G6077" s="30">
        <v>11.4</v>
      </c>
      <c r="H6077" t="s">
        <v>309</v>
      </c>
      <c r="J6077" t="s">
        <v>15</v>
      </c>
      <c r="K6077" t="s">
        <v>307</v>
      </c>
      <c r="L6077" s="26">
        <v>65800</v>
      </c>
      <c r="M6077">
        <v>14</v>
      </c>
    </row>
    <row r="6078" spans="1:13" x14ac:dyDescent="0.25">
      <c r="A6078" t="s">
        <v>83</v>
      </c>
      <c r="B6078" s="25">
        <v>45468</v>
      </c>
      <c r="C6078" t="s">
        <v>257</v>
      </c>
      <c r="D6078" t="s">
        <v>32</v>
      </c>
      <c r="E6078" t="s">
        <v>27</v>
      </c>
      <c r="G6078" s="30">
        <v>11.4</v>
      </c>
      <c r="H6078" t="s">
        <v>309</v>
      </c>
      <c r="J6078" t="s">
        <v>15</v>
      </c>
      <c r="K6078" t="s">
        <v>307</v>
      </c>
      <c r="L6078" s="26">
        <v>16200</v>
      </c>
      <c r="M6078">
        <v>4</v>
      </c>
    </row>
    <row r="6079" spans="1:13" x14ac:dyDescent="0.25">
      <c r="A6079" t="s">
        <v>92</v>
      </c>
      <c r="B6079" s="25">
        <v>45198</v>
      </c>
      <c r="C6079" t="s">
        <v>257</v>
      </c>
      <c r="D6079" t="s">
        <v>32</v>
      </c>
      <c r="E6079" t="s">
        <v>27</v>
      </c>
      <c r="G6079" s="30">
        <v>11.4</v>
      </c>
      <c r="H6079" t="s">
        <v>309</v>
      </c>
      <c r="J6079" t="s">
        <v>15</v>
      </c>
      <c r="K6079" t="s">
        <v>307</v>
      </c>
      <c r="L6079" s="26">
        <v>355294.8</v>
      </c>
      <c r="M6079">
        <v>3</v>
      </c>
    </row>
    <row r="6080" spans="1:13" x14ac:dyDescent="0.25">
      <c r="A6080" t="s">
        <v>30</v>
      </c>
      <c r="B6080" s="25">
        <v>45447</v>
      </c>
      <c r="C6080" t="s">
        <v>257</v>
      </c>
      <c r="D6080" t="s">
        <v>32</v>
      </c>
      <c r="E6080" t="s">
        <v>27</v>
      </c>
      <c r="G6080" s="30">
        <v>11.4</v>
      </c>
      <c r="H6080" t="s">
        <v>309</v>
      </c>
      <c r="J6080" t="s">
        <v>15</v>
      </c>
      <c r="K6080" t="s">
        <v>307</v>
      </c>
      <c r="L6080" s="26">
        <v>9300</v>
      </c>
      <c r="M6080">
        <v>7</v>
      </c>
    </row>
    <row r="6081" spans="1:13" x14ac:dyDescent="0.25">
      <c r="A6081" t="s">
        <v>63</v>
      </c>
      <c r="B6081" s="25">
        <v>45344</v>
      </c>
      <c r="C6081" t="s">
        <v>257</v>
      </c>
      <c r="D6081" t="s">
        <v>32</v>
      </c>
      <c r="E6081" t="s">
        <v>27</v>
      </c>
      <c r="G6081" s="30">
        <v>11.4</v>
      </c>
      <c r="H6081" t="s">
        <v>309</v>
      </c>
      <c r="J6081" t="s">
        <v>15</v>
      </c>
      <c r="K6081" t="s">
        <v>307</v>
      </c>
      <c r="L6081" s="26">
        <v>20900</v>
      </c>
      <c r="M6081">
        <v>5</v>
      </c>
    </row>
    <row r="6082" spans="1:13" x14ac:dyDescent="0.25">
      <c r="A6082" t="s">
        <v>54</v>
      </c>
      <c r="B6082" s="25">
        <v>45401</v>
      </c>
      <c r="C6082" t="s">
        <v>257</v>
      </c>
      <c r="D6082" t="s">
        <v>32</v>
      </c>
      <c r="E6082" t="s">
        <v>27</v>
      </c>
      <c r="F6082" t="s">
        <v>258</v>
      </c>
      <c r="G6082" s="30">
        <v>11.4</v>
      </c>
      <c r="H6082" t="s">
        <v>309</v>
      </c>
      <c r="J6082" t="s">
        <v>15</v>
      </c>
      <c r="K6082" t="s">
        <v>307</v>
      </c>
      <c r="L6082" s="26">
        <v>1330890</v>
      </c>
      <c r="M6082">
        <v>22</v>
      </c>
    </row>
    <row r="6083" spans="1:13" x14ac:dyDescent="0.25">
      <c r="A6083" t="s">
        <v>104</v>
      </c>
      <c r="B6083" s="25">
        <v>45041</v>
      </c>
      <c r="C6083" t="s">
        <v>257</v>
      </c>
      <c r="D6083" t="s">
        <v>32</v>
      </c>
      <c r="E6083" t="s">
        <v>27</v>
      </c>
      <c r="F6083" t="s">
        <v>258</v>
      </c>
      <c r="G6083" s="30">
        <v>11.4</v>
      </c>
      <c r="H6083" t="s">
        <v>309</v>
      </c>
      <c r="J6083" t="s">
        <v>15</v>
      </c>
      <c r="K6083" t="s">
        <v>307</v>
      </c>
      <c r="L6083" s="26">
        <v>179872.8</v>
      </c>
      <c r="M6083">
        <v>1</v>
      </c>
    </row>
    <row r="6084" spans="1:13" x14ac:dyDescent="0.25">
      <c r="A6084" t="s">
        <v>164</v>
      </c>
      <c r="B6084" s="25">
        <v>45478</v>
      </c>
      <c r="C6084" t="s">
        <v>257</v>
      </c>
      <c r="D6084" t="s">
        <v>32</v>
      </c>
      <c r="E6084" t="s">
        <v>27</v>
      </c>
      <c r="F6084" t="s">
        <v>258</v>
      </c>
      <c r="G6084" s="30">
        <v>11.4</v>
      </c>
      <c r="H6084" t="s">
        <v>309</v>
      </c>
      <c r="J6084" t="s">
        <v>15</v>
      </c>
      <c r="K6084" t="s">
        <v>307</v>
      </c>
      <c r="L6084" s="26">
        <v>6509600</v>
      </c>
      <c r="M6084">
        <v>9</v>
      </c>
    </row>
    <row r="6085" spans="1:13" x14ac:dyDescent="0.25">
      <c r="A6085" t="s">
        <v>89</v>
      </c>
      <c r="B6085" s="25">
        <v>45232</v>
      </c>
      <c r="C6085" t="s">
        <v>257</v>
      </c>
      <c r="D6085" t="s">
        <v>32</v>
      </c>
      <c r="E6085" t="s">
        <v>27</v>
      </c>
      <c r="G6085" s="30">
        <v>11.4</v>
      </c>
      <c r="H6085" t="s">
        <v>309</v>
      </c>
      <c r="J6085" t="s">
        <v>15</v>
      </c>
      <c r="K6085" t="s">
        <v>307</v>
      </c>
      <c r="L6085" s="26">
        <v>241650</v>
      </c>
      <c r="M6085">
        <v>10</v>
      </c>
    </row>
    <row r="6086" spans="1:13" x14ac:dyDescent="0.25">
      <c r="A6086" t="s">
        <v>30</v>
      </c>
      <c r="B6086" s="25">
        <v>45447</v>
      </c>
      <c r="C6086" t="s">
        <v>257</v>
      </c>
      <c r="D6086" t="s">
        <v>32</v>
      </c>
      <c r="E6086" t="s">
        <v>27</v>
      </c>
      <c r="F6086" t="s">
        <v>258</v>
      </c>
      <c r="G6086" s="30">
        <v>11.4</v>
      </c>
      <c r="H6086" t="s">
        <v>309</v>
      </c>
      <c r="J6086" t="s">
        <v>15</v>
      </c>
      <c r="K6086" t="s">
        <v>307</v>
      </c>
      <c r="L6086" s="26">
        <v>24000</v>
      </c>
      <c r="M6086">
        <v>2</v>
      </c>
    </row>
    <row r="6087" spans="1:13" x14ac:dyDescent="0.25">
      <c r="A6087" t="s">
        <v>63</v>
      </c>
      <c r="B6087" s="25">
        <v>45344</v>
      </c>
      <c r="C6087" t="s">
        <v>257</v>
      </c>
      <c r="D6087" t="s">
        <v>32</v>
      </c>
      <c r="E6087" t="s">
        <v>27</v>
      </c>
      <c r="F6087" t="s">
        <v>258</v>
      </c>
      <c r="G6087" s="30">
        <v>11.4</v>
      </c>
      <c r="H6087" t="s">
        <v>309</v>
      </c>
      <c r="J6087" t="s">
        <v>15</v>
      </c>
      <c r="K6087" t="s">
        <v>307</v>
      </c>
      <c r="L6087" s="26">
        <v>1112450</v>
      </c>
      <c r="M6087">
        <v>7</v>
      </c>
    </row>
    <row r="6088" spans="1:13" x14ac:dyDescent="0.25">
      <c r="A6088" t="s">
        <v>101</v>
      </c>
      <c r="B6088" s="25">
        <v>45079</v>
      </c>
      <c r="C6088" t="s">
        <v>257</v>
      </c>
      <c r="D6088" t="s">
        <v>32</v>
      </c>
      <c r="E6088" t="s">
        <v>27</v>
      </c>
      <c r="F6088" t="s">
        <v>258</v>
      </c>
      <c r="G6088" s="30">
        <v>11.4</v>
      </c>
      <c r="H6088" t="s">
        <v>309</v>
      </c>
      <c r="J6088" t="s">
        <v>15</v>
      </c>
      <c r="K6088" t="s">
        <v>307</v>
      </c>
      <c r="L6088" s="26">
        <v>9841.5</v>
      </c>
      <c r="M6088">
        <v>1</v>
      </c>
    </row>
    <row r="6089" spans="1:13" x14ac:dyDescent="0.25">
      <c r="A6089" t="s">
        <v>74</v>
      </c>
      <c r="B6089" s="25">
        <v>45275</v>
      </c>
      <c r="C6089" t="s">
        <v>257</v>
      </c>
      <c r="D6089" t="s">
        <v>32</v>
      </c>
      <c r="E6089" t="s">
        <v>27</v>
      </c>
      <c r="F6089" t="s">
        <v>258</v>
      </c>
      <c r="G6089" s="30">
        <v>11.4</v>
      </c>
      <c r="H6089" t="s">
        <v>309</v>
      </c>
      <c r="J6089" t="s">
        <v>15</v>
      </c>
      <c r="K6089" t="s">
        <v>307</v>
      </c>
      <c r="L6089" s="26">
        <v>2416150</v>
      </c>
      <c r="M6089">
        <v>21</v>
      </c>
    </row>
    <row r="6090" spans="1:13" x14ac:dyDescent="0.25">
      <c r="A6090" t="s">
        <v>164</v>
      </c>
      <c r="B6090" s="25">
        <v>45478</v>
      </c>
      <c r="C6090" t="s">
        <v>257</v>
      </c>
      <c r="D6090" t="s">
        <v>32</v>
      </c>
      <c r="E6090" t="s">
        <v>27</v>
      </c>
      <c r="G6090" s="30">
        <v>11.4</v>
      </c>
      <c r="H6090" t="s">
        <v>309</v>
      </c>
      <c r="J6090" t="s">
        <v>15</v>
      </c>
      <c r="K6090" t="s">
        <v>307</v>
      </c>
      <c r="L6090" s="26">
        <v>39000</v>
      </c>
      <c r="M6090">
        <v>7</v>
      </c>
    </row>
    <row r="6091" spans="1:13" x14ac:dyDescent="0.25">
      <c r="A6091" t="s">
        <v>66</v>
      </c>
      <c r="B6091" s="25">
        <v>45335</v>
      </c>
      <c r="C6091" t="s">
        <v>257</v>
      </c>
      <c r="D6091" t="s">
        <v>32</v>
      </c>
      <c r="E6091" t="s">
        <v>27</v>
      </c>
      <c r="G6091" s="30">
        <v>11.4</v>
      </c>
      <c r="H6091" t="s">
        <v>309</v>
      </c>
      <c r="J6091" t="s">
        <v>15</v>
      </c>
      <c r="K6091" t="s">
        <v>307</v>
      </c>
      <c r="L6091" s="26">
        <v>162000</v>
      </c>
      <c r="M6091">
        <v>20</v>
      </c>
    </row>
    <row r="6092" spans="1:13" x14ac:dyDescent="0.25">
      <c r="A6092" t="s">
        <v>80</v>
      </c>
      <c r="B6092" s="25">
        <v>45260</v>
      </c>
      <c r="C6092" t="s">
        <v>257</v>
      </c>
      <c r="D6092" t="s">
        <v>32</v>
      </c>
      <c r="E6092" t="s">
        <v>27</v>
      </c>
      <c r="G6092" s="30">
        <v>11.4</v>
      </c>
      <c r="H6092" t="s">
        <v>309</v>
      </c>
      <c r="J6092" t="s">
        <v>15</v>
      </c>
      <c r="K6092" t="s">
        <v>307</v>
      </c>
      <c r="L6092" s="26">
        <v>39600</v>
      </c>
      <c r="M6092">
        <v>1</v>
      </c>
    </row>
    <row r="6093" spans="1:13" x14ac:dyDescent="0.25">
      <c r="A6093" t="s">
        <v>211</v>
      </c>
      <c r="B6093" s="25">
        <v>45582</v>
      </c>
      <c r="C6093" t="s">
        <v>257</v>
      </c>
      <c r="D6093" t="s">
        <v>32</v>
      </c>
      <c r="E6093" t="s">
        <v>27</v>
      </c>
      <c r="G6093" s="30">
        <v>11.4</v>
      </c>
      <c r="H6093" t="s">
        <v>309</v>
      </c>
      <c r="J6093" t="s">
        <v>15</v>
      </c>
      <c r="K6093" t="s">
        <v>307</v>
      </c>
      <c r="L6093" s="26">
        <v>8050</v>
      </c>
      <c r="M6093">
        <v>3</v>
      </c>
    </row>
    <row r="6094" spans="1:13" x14ac:dyDescent="0.25">
      <c r="A6094" t="s">
        <v>72</v>
      </c>
      <c r="B6094" s="25">
        <v>45288</v>
      </c>
      <c r="C6094" t="s">
        <v>257</v>
      </c>
      <c r="D6094" t="s">
        <v>32</v>
      </c>
      <c r="E6094" t="s">
        <v>27</v>
      </c>
      <c r="F6094" t="s">
        <v>258</v>
      </c>
      <c r="G6094" s="30">
        <v>11.4</v>
      </c>
      <c r="H6094" t="s">
        <v>309</v>
      </c>
      <c r="J6094" t="s">
        <v>15</v>
      </c>
      <c r="K6094" t="s">
        <v>307</v>
      </c>
      <c r="L6094" s="26">
        <v>19750</v>
      </c>
      <c r="M6094">
        <v>1</v>
      </c>
    </row>
    <row r="6095" spans="1:13" x14ac:dyDescent="0.25">
      <c r="A6095" t="s">
        <v>66</v>
      </c>
      <c r="B6095" s="25">
        <v>45335</v>
      </c>
      <c r="C6095" t="s">
        <v>257</v>
      </c>
      <c r="D6095" t="s">
        <v>32</v>
      </c>
      <c r="E6095" t="s">
        <v>27</v>
      </c>
      <c r="F6095" t="s">
        <v>258</v>
      </c>
      <c r="G6095" s="30">
        <v>11.4</v>
      </c>
      <c r="H6095" t="s">
        <v>309</v>
      </c>
      <c r="J6095" t="s">
        <v>15</v>
      </c>
      <c r="K6095" t="s">
        <v>307</v>
      </c>
      <c r="L6095" s="26">
        <v>859500</v>
      </c>
      <c r="M6095">
        <v>33</v>
      </c>
    </row>
    <row r="6096" spans="1:13" x14ac:dyDescent="0.25">
      <c r="A6096" t="s">
        <v>54</v>
      </c>
      <c r="B6096" s="25">
        <v>45212</v>
      </c>
      <c r="C6096" t="s">
        <v>257</v>
      </c>
      <c r="D6096" t="s">
        <v>32</v>
      </c>
      <c r="E6096" t="s">
        <v>27</v>
      </c>
      <c r="G6096" s="30">
        <v>11.5</v>
      </c>
      <c r="H6096" t="s">
        <v>309</v>
      </c>
      <c r="J6096" t="s">
        <v>15</v>
      </c>
      <c r="K6096" t="s">
        <v>307</v>
      </c>
      <c r="L6096" s="26">
        <v>52281</v>
      </c>
      <c r="M6096">
        <v>20</v>
      </c>
    </row>
    <row r="6097" spans="1:13" x14ac:dyDescent="0.25">
      <c r="A6097" t="s">
        <v>83</v>
      </c>
      <c r="B6097" s="25">
        <v>45468</v>
      </c>
      <c r="C6097" t="s">
        <v>257</v>
      </c>
      <c r="D6097" t="s">
        <v>32</v>
      </c>
      <c r="E6097" t="s">
        <v>27</v>
      </c>
      <c r="G6097" s="30">
        <v>11.5</v>
      </c>
      <c r="H6097" t="s">
        <v>309</v>
      </c>
      <c r="J6097" t="s">
        <v>15</v>
      </c>
      <c r="K6097" t="s">
        <v>307</v>
      </c>
      <c r="L6097" s="26">
        <v>639090</v>
      </c>
      <c r="M6097">
        <v>3</v>
      </c>
    </row>
    <row r="6098" spans="1:13" x14ac:dyDescent="0.25">
      <c r="A6098" t="s">
        <v>104</v>
      </c>
      <c r="B6098" s="25">
        <v>45041</v>
      </c>
      <c r="C6098" t="s">
        <v>257</v>
      </c>
      <c r="D6098" t="s">
        <v>32</v>
      </c>
      <c r="E6098" t="s">
        <v>27</v>
      </c>
      <c r="G6098" s="30">
        <v>11.5</v>
      </c>
      <c r="H6098" t="s">
        <v>309</v>
      </c>
      <c r="J6098" t="s">
        <v>15</v>
      </c>
      <c r="K6098" t="s">
        <v>307</v>
      </c>
      <c r="L6098" s="26">
        <v>94942.8</v>
      </c>
      <c r="M6098">
        <v>1</v>
      </c>
    </row>
    <row r="6099" spans="1:13" x14ac:dyDescent="0.25">
      <c r="A6099" t="s">
        <v>72</v>
      </c>
      <c r="B6099" s="25">
        <v>45288</v>
      </c>
      <c r="C6099" t="s">
        <v>257</v>
      </c>
      <c r="D6099" t="s">
        <v>32</v>
      </c>
      <c r="E6099" t="s">
        <v>27</v>
      </c>
      <c r="G6099" s="30">
        <v>11.5</v>
      </c>
      <c r="H6099" t="s">
        <v>309</v>
      </c>
      <c r="J6099" t="s">
        <v>15</v>
      </c>
      <c r="K6099" t="s">
        <v>307</v>
      </c>
      <c r="L6099" s="26">
        <v>39500</v>
      </c>
      <c r="M6099">
        <v>1</v>
      </c>
    </row>
    <row r="6100" spans="1:13" x14ac:dyDescent="0.25">
      <c r="A6100" t="s">
        <v>86</v>
      </c>
      <c r="B6100" s="25">
        <v>45251</v>
      </c>
      <c r="C6100" t="s">
        <v>257</v>
      </c>
      <c r="D6100" t="s">
        <v>32</v>
      </c>
      <c r="E6100" t="s">
        <v>27</v>
      </c>
      <c r="G6100" s="30">
        <v>11.5</v>
      </c>
      <c r="H6100" t="s">
        <v>309</v>
      </c>
      <c r="J6100" t="s">
        <v>15</v>
      </c>
      <c r="K6100" t="s">
        <v>307</v>
      </c>
      <c r="L6100" s="26">
        <v>20500</v>
      </c>
      <c r="M6100">
        <v>2</v>
      </c>
    </row>
    <row r="6101" spans="1:13" x14ac:dyDescent="0.25">
      <c r="A6101" t="s">
        <v>211</v>
      </c>
      <c r="B6101" s="25">
        <v>45582</v>
      </c>
      <c r="C6101" t="s">
        <v>257</v>
      </c>
      <c r="D6101" t="s">
        <v>32</v>
      </c>
      <c r="E6101" t="s">
        <v>27</v>
      </c>
      <c r="G6101" s="30">
        <v>11.5</v>
      </c>
      <c r="H6101" t="s">
        <v>309</v>
      </c>
      <c r="J6101" t="s">
        <v>15</v>
      </c>
      <c r="K6101" t="s">
        <v>307</v>
      </c>
      <c r="L6101" s="26">
        <v>11900</v>
      </c>
      <c r="M6101">
        <v>3</v>
      </c>
    </row>
    <row r="6102" spans="1:13" x14ac:dyDescent="0.25">
      <c r="A6102" t="s">
        <v>66</v>
      </c>
      <c r="B6102" s="25">
        <v>45335</v>
      </c>
      <c r="C6102" t="s">
        <v>257</v>
      </c>
      <c r="D6102" t="s">
        <v>32</v>
      </c>
      <c r="E6102" t="s">
        <v>27</v>
      </c>
      <c r="F6102" t="s">
        <v>258</v>
      </c>
      <c r="G6102" s="30">
        <v>11.5</v>
      </c>
      <c r="H6102" t="s">
        <v>309</v>
      </c>
      <c r="J6102" t="s">
        <v>15</v>
      </c>
      <c r="K6102" t="s">
        <v>307</v>
      </c>
      <c r="L6102" s="26">
        <v>679500</v>
      </c>
      <c r="M6102">
        <v>22</v>
      </c>
    </row>
    <row r="6103" spans="1:13" x14ac:dyDescent="0.25">
      <c r="A6103" t="s">
        <v>80</v>
      </c>
      <c r="B6103" s="25">
        <v>45260</v>
      </c>
      <c r="C6103" t="s">
        <v>257</v>
      </c>
      <c r="D6103" t="s">
        <v>32</v>
      </c>
      <c r="E6103" t="s">
        <v>27</v>
      </c>
      <c r="F6103" t="s">
        <v>258</v>
      </c>
      <c r="G6103" s="30">
        <v>11.5</v>
      </c>
      <c r="H6103" t="s">
        <v>309</v>
      </c>
      <c r="J6103" t="s">
        <v>15</v>
      </c>
      <c r="K6103" t="s">
        <v>307</v>
      </c>
      <c r="L6103" s="26">
        <v>79200</v>
      </c>
      <c r="M6103">
        <v>1</v>
      </c>
    </row>
    <row r="6104" spans="1:13" x14ac:dyDescent="0.25">
      <c r="A6104" t="s">
        <v>54</v>
      </c>
      <c r="B6104" s="25">
        <v>45401</v>
      </c>
      <c r="C6104" t="s">
        <v>257</v>
      </c>
      <c r="D6104" t="s">
        <v>32</v>
      </c>
      <c r="E6104" t="s">
        <v>27</v>
      </c>
      <c r="G6104" s="30">
        <v>11.5</v>
      </c>
      <c r="H6104" t="s">
        <v>309</v>
      </c>
      <c r="J6104" t="s">
        <v>15</v>
      </c>
      <c r="K6104" t="s">
        <v>307</v>
      </c>
      <c r="L6104" s="26">
        <v>64935</v>
      </c>
      <c r="M6104">
        <v>12</v>
      </c>
    </row>
    <row r="6105" spans="1:13" x14ac:dyDescent="0.25">
      <c r="A6105" t="s">
        <v>50</v>
      </c>
      <c r="B6105" s="25">
        <v>45408</v>
      </c>
      <c r="C6105" t="s">
        <v>257</v>
      </c>
      <c r="D6105" t="s">
        <v>32</v>
      </c>
      <c r="E6105" t="s">
        <v>27</v>
      </c>
      <c r="F6105" t="s">
        <v>258</v>
      </c>
      <c r="G6105" s="30">
        <v>11.5</v>
      </c>
      <c r="H6105" t="s">
        <v>309</v>
      </c>
      <c r="J6105" t="s">
        <v>15</v>
      </c>
      <c r="K6105" t="s">
        <v>307</v>
      </c>
      <c r="L6105" s="26">
        <v>1810000</v>
      </c>
      <c r="M6105">
        <v>42</v>
      </c>
    </row>
    <row r="6106" spans="1:13" x14ac:dyDescent="0.25">
      <c r="A6106" t="s">
        <v>30</v>
      </c>
      <c r="B6106" s="25">
        <v>45447</v>
      </c>
      <c r="C6106" t="s">
        <v>257</v>
      </c>
      <c r="D6106" t="s">
        <v>32</v>
      </c>
      <c r="E6106" t="s">
        <v>27</v>
      </c>
      <c r="F6106" t="s">
        <v>258</v>
      </c>
      <c r="G6106" s="30">
        <v>11.5</v>
      </c>
      <c r="H6106" t="s">
        <v>309</v>
      </c>
      <c r="J6106" t="s">
        <v>15</v>
      </c>
      <c r="K6106" t="s">
        <v>307</v>
      </c>
      <c r="L6106" s="26">
        <v>115500</v>
      </c>
      <c r="M6106">
        <v>6</v>
      </c>
    </row>
    <row r="6107" spans="1:13" x14ac:dyDescent="0.25">
      <c r="A6107" t="s">
        <v>50</v>
      </c>
      <c r="B6107" s="25">
        <v>45408</v>
      </c>
      <c r="C6107" t="s">
        <v>257</v>
      </c>
      <c r="D6107" t="s">
        <v>32</v>
      </c>
      <c r="E6107" t="s">
        <v>27</v>
      </c>
      <c r="G6107" s="30">
        <v>11.5</v>
      </c>
      <c r="H6107" t="s">
        <v>309</v>
      </c>
      <c r="J6107" t="s">
        <v>15</v>
      </c>
      <c r="K6107" t="s">
        <v>307</v>
      </c>
      <c r="L6107" s="26">
        <v>222500</v>
      </c>
      <c r="M6107">
        <v>32</v>
      </c>
    </row>
    <row r="6108" spans="1:13" x14ac:dyDescent="0.25">
      <c r="A6108" t="s">
        <v>211</v>
      </c>
      <c r="B6108" s="25">
        <v>45582</v>
      </c>
      <c r="C6108" t="s">
        <v>257</v>
      </c>
      <c r="D6108" t="s">
        <v>32</v>
      </c>
      <c r="E6108" t="s">
        <v>27</v>
      </c>
      <c r="F6108" t="s">
        <v>258</v>
      </c>
      <c r="G6108" s="30">
        <v>11.5</v>
      </c>
      <c r="H6108" t="s">
        <v>309</v>
      </c>
      <c r="J6108" t="s">
        <v>15</v>
      </c>
      <c r="K6108" t="s">
        <v>307</v>
      </c>
      <c r="L6108" s="26">
        <v>218400</v>
      </c>
      <c r="M6108">
        <v>6</v>
      </c>
    </row>
    <row r="6109" spans="1:13" x14ac:dyDescent="0.25">
      <c r="A6109" t="s">
        <v>205</v>
      </c>
      <c r="B6109" s="25">
        <v>45566</v>
      </c>
      <c r="C6109" t="s">
        <v>257</v>
      </c>
      <c r="D6109" t="s">
        <v>32</v>
      </c>
      <c r="E6109" t="s">
        <v>27</v>
      </c>
      <c r="G6109" s="30">
        <v>11.5</v>
      </c>
      <c r="H6109" t="s">
        <v>309</v>
      </c>
      <c r="J6109" t="s">
        <v>15</v>
      </c>
      <c r="K6109" t="s">
        <v>307</v>
      </c>
      <c r="L6109" s="26">
        <v>15295</v>
      </c>
      <c r="M6109">
        <v>8</v>
      </c>
    </row>
    <row r="6110" spans="1:13" x14ac:dyDescent="0.25">
      <c r="A6110" t="s">
        <v>164</v>
      </c>
      <c r="B6110" s="25">
        <v>45478</v>
      </c>
      <c r="C6110" t="s">
        <v>257</v>
      </c>
      <c r="D6110" t="s">
        <v>32</v>
      </c>
      <c r="E6110" t="s">
        <v>27</v>
      </c>
      <c r="G6110" s="30">
        <v>11.5</v>
      </c>
      <c r="H6110" t="s">
        <v>309</v>
      </c>
      <c r="J6110" t="s">
        <v>15</v>
      </c>
      <c r="K6110" t="s">
        <v>307</v>
      </c>
      <c r="L6110" s="26">
        <v>10200</v>
      </c>
      <c r="M6110">
        <v>6</v>
      </c>
    </row>
    <row r="6111" spans="1:13" x14ac:dyDescent="0.25">
      <c r="A6111" t="s">
        <v>83</v>
      </c>
      <c r="B6111" s="25">
        <v>45252</v>
      </c>
      <c r="C6111" t="s">
        <v>257</v>
      </c>
      <c r="D6111" t="s">
        <v>32</v>
      </c>
      <c r="E6111" t="s">
        <v>27</v>
      </c>
      <c r="G6111" s="30">
        <v>11.5</v>
      </c>
      <c r="H6111" t="s">
        <v>309</v>
      </c>
      <c r="J6111" t="s">
        <v>15</v>
      </c>
      <c r="K6111" t="s">
        <v>307</v>
      </c>
      <c r="L6111" s="26">
        <v>872850</v>
      </c>
      <c r="M6111">
        <v>11</v>
      </c>
    </row>
    <row r="6112" spans="1:13" x14ac:dyDescent="0.25">
      <c r="A6112" t="s">
        <v>66</v>
      </c>
      <c r="B6112" s="25">
        <v>45335</v>
      </c>
      <c r="C6112" t="s">
        <v>257</v>
      </c>
      <c r="D6112" t="s">
        <v>32</v>
      </c>
      <c r="E6112" t="s">
        <v>27</v>
      </c>
      <c r="G6112" s="30">
        <v>11.5</v>
      </c>
      <c r="H6112" t="s">
        <v>309</v>
      </c>
      <c r="J6112" t="s">
        <v>15</v>
      </c>
      <c r="K6112" t="s">
        <v>307</v>
      </c>
      <c r="L6112" s="26">
        <v>108000</v>
      </c>
      <c r="M6112">
        <v>13</v>
      </c>
    </row>
    <row r="6113" spans="1:13" x14ac:dyDescent="0.25">
      <c r="A6113" t="s">
        <v>74</v>
      </c>
      <c r="B6113" s="25">
        <v>45275</v>
      </c>
      <c r="C6113" t="s">
        <v>257</v>
      </c>
      <c r="D6113" t="s">
        <v>32</v>
      </c>
      <c r="E6113" t="s">
        <v>27</v>
      </c>
      <c r="F6113" t="s">
        <v>258</v>
      </c>
      <c r="G6113" s="30">
        <v>11.5</v>
      </c>
      <c r="H6113" t="s">
        <v>309</v>
      </c>
      <c r="J6113" t="s">
        <v>15</v>
      </c>
      <c r="K6113" t="s">
        <v>307</v>
      </c>
      <c r="L6113" s="26">
        <v>610650</v>
      </c>
      <c r="M6113">
        <v>15</v>
      </c>
    </row>
    <row r="6114" spans="1:13" x14ac:dyDescent="0.25">
      <c r="A6114" t="s">
        <v>92</v>
      </c>
      <c r="B6114" s="25">
        <v>45198</v>
      </c>
      <c r="C6114" t="s">
        <v>257</v>
      </c>
      <c r="D6114" t="s">
        <v>32</v>
      </c>
      <c r="E6114" t="s">
        <v>27</v>
      </c>
      <c r="F6114" t="s">
        <v>258</v>
      </c>
      <c r="G6114" s="30">
        <v>11.5</v>
      </c>
      <c r="H6114" t="s">
        <v>309</v>
      </c>
      <c r="J6114" t="s">
        <v>15</v>
      </c>
      <c r="K6114" t="s">
        <v>307</v>
      </c>
      <c r="L6114" s="26">
        <v>5066812.8</v>
      </c>
      <c r="M6114">
        <v>7</v>
      </c>
    </row>
    <row r="6115" spans="1:13" x14ac:dyDescent="0.25">
      <c r="A6115" t="s">
        <v>164</v>
      </c>
      <c r="B6115" s="25">
        <v>45478</v>
      </c>
      <c r="C6115" t="s">
        <v>257</v>
      </c>
      <c r="D6115" t="s">
        <v>32</v>
      </c>
      <c r="E6115" t="s">
        <v>27</v>
      </c>
      <c r="F6115" t="s">
        <v>258</v>
      </c>
      <c r="G6115" s="30">
        <v>11.5</v>
      </c>
      <c r="H6115" t="s">
        <v>309</v>
      </c>
      <c r="J6115" t="s">
        <v>15</v>
      </c>
      <c r="K6115" t="s">
        <v>307</v>
      </c>
      <c r="L6115" s="26">
        <v>121200</v>
      </c>
      <c r="M6115">
        <v>7</v>
      </c>
    </row>
    <row r="6116" spans="1:13" x14ac:dyDescent="0.25">
      <c r="A6116" t="s">
        <v>172</v>
      </c>
      <c r="B6116" s="25">
        <v>45485</v>
      </c>
      <c r="C6116" t="s">
        <v>257</v>
      </c>
      <c r="D6116" t="s">
        <v>32</v>
      </c>
      <c r="E6116" t="s">
        <v>27</v>
      </c>
      <c r="G6116" s="30">
        <v>11.5</v>
      </c>
      <c r="H6116" t="s">
        <v>309</v>
      </c>
      <c r="J6116" t="s">
        <v>15</v>
      </c>
      <c r="K6116" t="s">
        <v>307</v>
      </c>
      <c r="L6116" s="26">
        <v>3200</v>
      </c>
      <c r="M6116">
        <v>1</v>
      </c>
    </row>
    <row r="6117" spans="1:13" x14ac:dyDescent="0.25">
      <c r="A6117" t="s">
        <v>92</v>
      </c>
      <c r="B6117" s="25">
        <v>45198</v>
      </c>
      <c r="C6117" t="s">
        <v>257</v>
      </c>
      <c r="D6117" t="s">
        <v>32</v>
      </c>
      <c r="E6117" t="s">
        <v>27</v>
      </c>
      <c r="G6117" s="30">
        <v>11.5</v>
      </c>
      <c r="H6117" t="s">
        <v>309</v>
      </c>
      <c r="J6117" t="s">
        <v>15</v>
      </c>
      <c r="K6117" t="s">
        <v>307</v>
      </c>
      <c r="L6117" s="26">
        <v>39722.400000000001</v>
      </c>
      <c r="M6117">
        <v>5</v>
      </c>
    </row>
    <row r="6118" spans="1:13" x14ac:dyDescent="0.25">
      <c r="A6118" t="s">
        <v>83</v>
      </c>
      <c r="B6118" s="25">
        <v>45252</v>
      </c>
      <c r="C6118" t="s">
        <v>257</v>
      </c>
      <c r="D6118" t="s">
        <v>32</v>
      </c>
      <c r="E6118" t="s">
        <v>27</v>
      </c>
      <c r="F6118" t="s">
        <v>258</v>
      </c>
      <c r="G6118" s="30">
        <v>11.5</v>
      </c>
      <c r="H6118" t="s">
        <v>309</v>
      </c>
      <c r="J6118" t="s">
        <v>15</v>
      </c>
      <c r="K6118" t="s">
        <v>307</v>
      </c>
      <c r="L6118" s="26">
        <v>5106200</v>
      </c>
      <c r="M6118">
        <v>16</v>
      </c>
    </row>
    <row r="6119" spans="1:13" x14ac:dyDescent="0.25">
      <c r="A6119" t="s">
        <v>69</v>
      </c>
      <c r="B6119" s="25">
        <v>45328</v>
      </c>
      <c r="C6119" t="s">
        <v>257</v>
      </c>
      <c r="D6119" t="s">
        <v>32</v>
      </c>
      <c r="E6119" t="s">
        <v>27</v>
      </c>
      <c r="F6119" t="s">
        <v>258</v>
      </c>
      <c r="G6119" s="30">
        <v>11.5</v>
      </c>
      <c r="H6119" t="s">
        <v>309</v>
      </c>
      <c r="J6119" t="s">
        <v>15</v>
      </c>
      <c r="K6119" t="s">
        <v>307</v>
      </c>
      <c r="L6119" s="26">
        <v>544045</v>
      </c>
      <c r="M6119">
        <v>6</v>
      </c>
    </row>
    <row r="6120" spans="1:13" x14ac:dyDescent="0.25">
      <c r="A6120" t="s">
        <v>89</v>
      </c>
      <c r="B6120" s="25">
        <v>45232</v>
      </c>
      <c r="C6120" t="s">
        <v>257</v>
      </c>
      <c r="D6120" t="s">
        <v>32</v>
      </c>
      <c r="E6120" t="s">
        <v>27</v>
      </c>
      <c r="G6120" s="30">
        <v>11.5</v>
      </c>
      <c r="H6120" t="s">
        <v>309</v>
      </c>
      <c r="J6120" t="s">
        <v>15</v>
      </c>
      <c r="K6120" t="s">
        <v>307</v>
      </c>
      <c r="L6120" s="26">
        <v>369225</v>
      </c>
      <c r="M6120">
        <v>7</v>
      </c>
    </row>
    <row r="6121" spans="1:13" x14ac:dyDescent="0.25">
      <c r="A6121" t="s">
        <v>86</v>
      </c>
      <c r="B6121" s="25">
        <v>45251</v>
      </c>
      <c r="C6121" t="s">
        <v>257</v>
      </c>
      <c r="D6121" t="s">
        <v>32</v>
      </c>
      <c r="E6121" t="s">
        <v>27</v>
      </c>
      <c r="F6121" t="s">
        <v>258</v>
      </c>
      <c r="G6121" s="30">
        <v>11.5</v>
      </c>
      <c r="H6121" t="s">
        <v>309</v>
      </c>
      <c r="J6121" t="s">
        <v>15</v>
      </c>
      <c r="K6121" t="s">
        <v>307</v>
      </c>
      <c r="L6121" s="26">
        <v>125000</v>
      </c>
      <c r="M6121">
        <v>1</v>
      </c>
    </row>
    <row r="6122" spans="1:13" x14ac:dyDescent="0.25">
      <c r="A6122" t="s">
        <v>205</v>
      </c>
      <c r="B6122" s="25">
        <v>45566</v>
      </c>
      <c r="C6122" t="s">
        <v>257</v>
      </c>
      <c r="D6122" t="s">
        <v>32</v>
      </c>
      <c r="E6122" t="s">
        <v>27</v>
      </c>
      <c r="F6122" t="s">
        <v>258</v>
      </c>
      <c r="G6122" s="30">
        <v>11.5</v>
      </c>
      <c r="H6122" t="s">
        <v>309</v>
      </c>
      <c r="J6122" t="s">
        <v>15</v>
      </c>
      <c r="K6122" t="s">
        <v>307</v>
      </c>
      <c r="L6122" s="26">
        <v>781850</v>
      </c>
      <c r="M6122">
        <v>9</v>
      </c>
    </row>
    <row r="6123" spans="1:13" x14ac:dyDescent="0.25">
      <c r="A6123" t="s">
        <v>57</v>
      </c>
      <c r="B6123" s="25">
        <v>45394</v>
      </c>
      <c r="C6123" t="s">
        <v>257</v>
      </c>
      <c r="D6123" t="s">
        <v>32</v>
      </c>
      <c r="E6123" t="s">
        <v>27</v>
      </c>
      <c r="F6123" t="s">
        <v>258</v>
      </c>
      <c r="G6123" s="30">
        <v>11.5</v>
      </c>
      <c r="H6123" t="s">
        <v>309</v>
      </c>
      <c r="J6123" t="s">
        <v>15</v>
      </c>
      <c r="K6123" t="s">
        <v>307</v>
      </c>
      <c r="L6123" s="26">
        <v>538150</v>
      </c>
      <c r="M6123">
        <v>10</v>
      </c>
    </row>
    <row r="6124" spans="1:13" x14ac:dyDescent="0.25">
      <c r="A6124" t="s">
        <v>69</v>
      </c>
      <c r="B6124" s="25">
        <v>45328</v>
      </c>
      <c r="C6124" t="s">
        <v>257</v>
      </c>
      <c r="D6124" t="s">
        <v>32</v>
      </c>
      <c r="E6124" t="s">
        <v>27</v>
      </c>
      <c r="G6124" s="30">
        <v>11.5</v>
      </c>
      <c r="H6124" t="s">
        <v>309</v>
      </c>
      <c r="J6124" t="s">
        <v>15</v>
      </c>
      <c r="K6124" t="s">
        <v>307</v>
      </c>
      <c r="L6124" s="26">
        <v>51675</v>
      </c>
      <c r="M6124">
        <v>4</v>
      </c>
    </row>
    <row r="6125" spans="1:13" x14ac:dyDescent="0.25">
      <c r="A6125" t="s">
        <v>89</v>
      </c>
      <c r="B6125" s="25">
        <v>45232</v>
      </c>
      <c r="C6125" t="s">
        <v>257</v>
      </c>
      <c r="D6125" t="s">
        <v>32</v>
      </c>
      <c r="E6125" t="s">
        <v>27</v>
      </c>
      <c r="F6125" t="s">
        <v>258</v>
      </c>
      <c r="G6125" s="30">
        <v>11.5</v>
      </c>
      <c r="H6125" t="s">
        <v>309</v>
      </c>
      <c r="J6125" t="s">
        <v>15</v>
      </c>
      <c r="K6125" t="s">
        <v>307</v>
      </c>
      <c r="L6125" s="26">
        <v>1812375</v>
      </c>
      <c r="M6125">
        <v>8</v>
      </c>
    </row>
    <row r="6126" spans="1:13" x14ac:dyDescent="0.25">
      <c r="A6126" t="s">
        <v>74</v>
      </c>
      <c r="B6126" s="25">
        <v>45275</v>
      </c>
      <c r="C6126" t="s">
        <v>257</v>
      </c>
      <c r="D6126" t="s">
        <v>32</v>
      </c>
      <c r="E6126" t="s">
        <v>27</v>
      </c>
      <c r="G6126" s="30">
        <v>11.5</v>
      </c>
      <c r="H6126" t="s">
        <v>309</v>
      </c>
      <c r="J6126" t="s">
        <v>15</v>
      </c>
      <c r="K6126" t="s">
        <v>307</v>
      </c>
      <c r="L6126" s="26">
        <v>274850</v>
      </c>
      <c r="M6126">
        <v>9</v>
      </c>
    </row>
    <row r="6127" spans="1:13" x14ac:dyDescent="0.25">
      <c r="A6127" t="s">
        <v>30</v>
      </c>
      <c r="B6127" s="25">
        <v>45447</v>
      </c>
      <c r="C6127" t="s">
        <v>257</v>
      </c>
      <c r="D6127" t="s">
        <v>32</v>
      </c>
      <c r="E6127" t="s">
        <v>27</v>
      </c>
      <c r="G6127" s="30">
        <v>11.5</v>
      </c>
      <c r="H6127" t="s">
        <v>309</v>
      </c>
      <c r="J6127" t="s">
        <v>15</v>
      </c>
      <c r="K6127" t="s">
        <v>307</v>
      </c>
      <c r="L6127" s="26">
        <v>6000</v>
      </c>
      <c r="M6127">
        <v>5</v>
      </c>
    </row>
    <row r="6128" spans="1:13" x14ac:dyDescent="0.25">
      <c r="A6128" t="s">
        <v>77</v>
      </c>
      <c r="B6128" s="25">
        <v>45267</v>
      </c>
      <c r="C6128" t="s">
        <v>257</v>
      </c>
      <c r="D6128" t="s">
        <v>32</v>
      </c>
      <c r="E6128" t="s">
        <v>27</v>
      </c>
      <c r="G6128" s="30">
        <v>11.5</v>
      </c>
      <c r="H6128" t="s">
        <v>309</v>
      </c>
      <c r="J6128" t="s">
        <v>15</v>
      </c>
      <c r="K6128" t="s">
        <v>307</v>
      </c>
      <c r="L6128" s="26">
        <v>37800</v>
      </c>
      <c r="M6128">
        <v>3</v>
      </c>
    </row>
    <row r="6129" spans="1:13" x14ac:dyDescent="0.25">
      <c r="A6129" t="s">
        <v>83</v>
      </c>
      <c r="B6129" s="25">
        <v>45468</v>
      </c>
      <c r="C6129" t="s">
        <v>257</v>
      </c>
      <c r="D6129" t="s">
        <v>32</v>
      </c>
      <c r="E6129" t="s">
        <v>27</v>
      </c>
      <c r="F6129" t="s">
        <v>258</v>
      </c>
      <c r="G6129" s="30">
        <v>11.5</v>
      </c>
      <c r="H6129" t="s">
        <v>309</v>
      </c>
      <c r="J6129" t="s">
        <v>15</v>
      </c>
      <c r="K6129" t="s">
        <v>307</v>
      </c>
      <c r="L6129" s="26">
        <v>763830</v>
      </c>
      <c r="M6129">
        <v>2</v>
      </c>
    </row>
    <row r="6130" spans="1:13" x14ac:dyDescent="0.25">
      <c r="A6130" t="s">
        <v>77</v>
      </c>
      <c r="B6130" s="25">
        <v>45267</v>
      </c>
      <c r="C6130" t="s">
        <v>257</v>
      </c>
      <c r="D6130" t="s">
        <v>32</v>
      </c>
      <c r="E6130" t="s">
        <v>27</v>
      </c>
      <c r="F6130" t="s">
        <v>258</v>
      </c>
      <c r="G6130" s="30">
        <v>11.5</v>
      </c>
      <c r="H6130" t="s">
        <v>309</v>
      </c>
      <c r="J6130" t="s">
        <v>15</v>
      </c>
      <c r="K6130" t="s">
        <v>307</v>
      </c>
      <c r="L6130" s="26">
        <v>208600</v>
      </c>
      <c r="M6130">
        <v>2</v>
      </c>
    </row>
    <row r="6131" spans="1:13" x14ac:dyDescent="0.25">
      <c r="A6131" t="s">
        <v>63</v>
      </c>
      <c r="B6131" s="25">
        <v>45344</v>
      </c>
      <c r="C6131" t="s">
        <v>257</v>
      </c>
      <c r="D6131" t="s">
        <v>32</v>
      </c>
      <c r="E6131" t="s">
        <v>27</v>
      </c>
      <c r="F6131" t="s">
        <v>258</v>
      </c>
      <c r="G6131" s="30">
        <v>11.5</v>
      </c>
      <c r="H6131" t="s">
        <v>309</v>
      </c>
      <c r="J6131" t="s">
        <v>15</v>
      </c>
      <c r="K6131" t="s">
        <v>307</v>
      </c>
      <c r="L6131" s="26">
        <v>3895950</v>
      </c>
      <c r="M6131">
        <v>5</v>
      </c>
    </row>
    <row r="6132" spans="1:13" x14ac:dyDescent="0.25">
      <c r="A6132" t="s">
        <v>63</v>
      </c>
      <c r="B6132" s="25">
        <v>45344</v>
      </c>
      <c r="C6132" t="s">
        <v>257</v>
      </c>
      <c r="D6132" t="s">
        <v>32</v>
      </c>
      <c r="E6132" t="s">
        <v>27</v>
      </c>
      <c r="G6132" s="30">
        <v>11.5</v>
      </c>
      <c r="H6132" t="s">
        <v>309</v>
      </c>
      <c r="J6132" t="s">
        <v>15</v>
      </c>
      <c r="K6132" t="s">
        <v>307</v>
      </c>
      <c r="L6132" s="26">
        <v>9500</v>
      </c>
      <c r="M6132">
        <v>2</v>
      </c>
    </row>
    <row r="6133" spans="1:13" x14ac:dyDescent="0.25">
      <c r="A6133" t="s">
        <v>57</v>
      </c>
      <c r="B6133" s="25">
        <v>45394</v>
      </c>
      <c r="C6133" t="s">
        <v>257</v>
      </c>
      <c r="D6133" t="s">
        <v>32</v>
      </c>
      <c r="E6133" t="s">
        <v>27</v>
      </c>
      <c r="G6133" s="30">
        <v>11.5</v>
      </c>
      <c r="H6133" t="s">
        <v>309</v>
      </c>
      <c r="J6133" t="s">
        <v>15</v>
      </c>
      <c r="K6133" t="s">
        <v>307</v>
      </c>
      <c r="L6133" s="26">
        <v>126900</v>
      </c>
      <c r="M6133">
        <v>9</v>
      </c>
    </row>
    <row r="6134" spans="1:13" x14ac:dyDescent="0.25">
      <c r="A6134" t="s">
        <v>60</v>
      </c>
      <c r="B6134" s="25">
        <v>45380</v>
      </c>
      <c r="C6134" t="s">
        <v>257</v>
      </c>
      <c r="D6134" t="s">
        <v>32</v>
      </c>
      <c r="E6134" t="s">
        <v>27</v>
      </c>
      <c r="F6134" t="s">
        <v>258</v>
      </c>
      <c r="G6134" s="30">
        <v>11.5</v>
      </c>
      <c r="H6134" t="s">
        <v>309</v>
      </c>
      <c r="J6134" t="s">
        <v>15</v>
      </c>
      <c r="K6134" t="s">
        <v>307</v>
      </c>
      <c r="L6134" s="26">
        <v>1521625</v>
      </c>
      <c r="M6134">
        <v>29</v>
      </c>
    </row>
    <row r="6135" spans="1:13" x14ac:dyDescent="0.25">
      <c r="A6135" t="s">
        <v>172</v>
      </c>
      <c r="B6135" s="25">
        <v>45485</v>
      </c>
      <c r="C6135" t="s">
        <v>257</v>
      </c>
      <c r="D6135" t="s">
        <v>32</v>
      </c>
      <c r="E6135" t="s">
        <v>27</v>
      </c>
      <c r="F6135" t="s">
        <v>258</v>
      </c>
      <c r="G6135" s="30">
        <v>11.5</v>
      </c>
      <c r="H6135" t="s">
        <v>309</v>
      </c>
      <c r="J6135" t="s">
        <v>15</v>
      </c>
      <c r="K6135" t="s">
        <v>307</v>
      </c>
      <c r="L6135" s="26">
        <v>3200</v>
      </c>
      <c r="M6135">
        <v>1</v>
      </c>
    </row>
    <row r="6136" spans="1:13" x14ac:dyDescent="0.25">
      <c r="A6136" t="s">
        <v>60</v>
      </c>
      <c r="B6136" s="25">
        <v>45380</v>
      </c>
      <c r="C6136" t="s">
        <v>257</v>
      </c>
      <c r="D6136" t="s">
        <v>32</v>
      </c>
      <c r="E6136" t="s">
        <v>27</v>
      </c>
      <c r="G6136" s="30">
        <v>11.5</v>
      </c>
      <c r="H6136" t="s">
        <v>309</v>
      </c>
      <c r="J6136" t="s">
        <v>15</v>
      </c>
      <c r="K6136" t="s">
        <v>307</v>
      </c>
      <c r="L6136" s="26">
        <v>170625</v>
      </c>
      <c r="M6136">
        <v>30</v>
      </c>
    </row>
    <row r="6137" spans="1:13" x14ac:dyDescent="0.25">
      <c r="A6137" t="s">
        <v>104</v>
      </c>
      <c r="B6137" s="25">
        <v>45041</v>
      </c>
      <c r="C6137" t="s">
        <v>257</v>
      </c>
      <c r="D6137" t="s">
        <v>32</v>
      </c>
      <c r="E6137" t="s">
        <v>27</v>
      </c>
      <c r="F6137" t="s">
        <v>258</v>
      </c>
      <c r="G6137" s="30">
        <v>11.5</v>
      </c>
      <c r="H6137" t="s">
        <v>309</v>
      </c>
      <c r="J6137" t="s">
        <v>15</v>
      </c>
      <c r="K6137" t="s">
        <v>307</v>
      </c>
      <c r="L6137" s="26">
        <v>326488.8</v>
      </c>
      <c r="M6137">
        <v>4</v>
      </c>
    </row>
    <row r="6138" spans="1:13" x14ac:dyDescent="0.25">
      <c r="A6138" t="s">
        <v>54</v>
      </c>
      <c r="B6138" s="25">
        <v>45401</v>
      </c>
      <c r="C6138" t="s">
        <v>257</v>
      </c>
      <c r="D6138" t="s">
        <v>32</v>
      </c>
      <c r="E6138" t="s">
        <v>27</v>
      </c>
      <c r="F6138" t="s">
        <v>258</v>
      </c>
      <c r="G6138" s="30">
        <v>11.5</v>
      </c>
      <c r="H6138" t="s">
        <v>309</v>
      </c>
      <c r="J6138" t="s">
        <v>15</v>
      </c>
      <c r="K6138" t="s">
        <v>307</v>
      </c>
      <c r="L6138" s="26">
        <v>1437450</v>
      </c>
      <c r="M6138">
        <v>10</v>
      </c>
    </row>
    <row r="6139" spans="1:13" x14ac:dyDescent="0.25">
      <c r="A6139" t="s">
        <v>80</v>
      </c>
      <c r="B6139" s="25">
        <v>45260</v>
      </c>
      <c r="C6139" t="s">
        <v>257</v>
      </c>
      <c r="D6139" t="s">
        <v>32</v>
      </c>
      <c r="E6139" t="s">
        <v>27</v>
      </c>
      <c r="G6139" s="30">
        <v>11.5</v>
      </c>
      <c r="H6139" t="s">
        <v>309</v>
      </c>
      <c r="J6139" t="s">
        <v>15</v>
      </c>
      <c r="K6139" t="s">
        <v>307</v>
      </c>
      <c r="L6139" s="26">
        <v>68400</v>
      </c>
      <c r="M6139">
        <v>4</v>
      </c>
    </row>
    <row r="6140" spans="1:13" x14ac:dyDescent="0.25">
      <c r="A6140" t="s">
        <v>54</v>
      </c>
      <c r="B6140" s="25">
        <v>45212</v>
      </c>
      <c r="C6140" t="s">
        <v>257</v>
      </c>
      <c r="D6140" t="s">
        <v>32</v>
      </c>
      <c r="E6140" t="s">
        <v>27</v>
      </c>
      <c r="F6140" t="s">
        <v>258</v>
      </c>
      <c r="G6140" s="30">
        <v>11.5</v>
      </c>
      <c r="H6140" t="s">
        <v>309</v>
      </c>
      <c r="J6140" t="s">
        <v>15</v>
      </c>
      <c r="K6140" t="s">
        <v>307</v>
      </c>
      <c r="L6140" s="26">
        <v>2438559</v>
      </c>
      <c r="M6140">
        <v>36</v>
      </c>
    </row>
    <row r="6141" spans="1:13" x14ac:dyDescent="0.25">
      <c r="A6141" t="s">
        <v>172</v>
      </c>
      <c r="B6141" s="25">
        <v>45485</v>
      </c>
      <c r="C6141" t="s">
        <v>257</v>
      </c>
      <c r="D6141" t="s">
        <v>32</v>
      </c>
      <c r="E6141" t="s">
        <v>27</v>
      </c>
      <c r="F6141" t="s">
        <v>258</v>
      </c>
      <c r="G6141" s="30">
        <v>11.6</v>
      </c>
      <c r="H6141" t="s">
        <v>309</v>
      </c>
      <c r="I6141">
        <v>11.6</v>
      </c>
      <c r="J6141" t="s">
        <v>228</v>
      </c>
      <c r="K6141" t="s">
        <v>314</v>
      </c>
      <c r="L6141" s="26">
        <v>351600</v>
      </c>
      <c r="M6141">
        <v>1</v>
      </c>
    </row>
    <row r="6142" spans="1:13" x14ac:dyDescent="0.25">
      <c r="A6142" t="s">
        <v>209</v>
      </c>
      <c r="B6142" s="25">
        <v>45572</v>
      </c>
      <c r="C6142" t="s">
        <v>257</v>
      </c>
      <c r="D6142" t="s">
        <v>32</v>
      </c>
      <c r="E6142" t="s">
        <v>27</v>
      </c>
      <c r="F6142" t="s">
        <v>258</v>
      </c>
      <c r="G6142" s="30">
        <v>11.6</v>
      </c>
      <c r="H6142" t="s">
        <v>309</v>
      </c>
      <c r="J6142" t="s">
        <v>15</v>
      </c>
      <c r="K6142" t="s">
        <v>307</v>
      </c>
      <c r="L6142" s="26">
        <v>10000</v>
      </c>
      <c r="M6142">
        <v>1</v>
      </c>
    </row>
    <row r="6143" spans="1:13" x14ac:dyDescent="0.25">
      <c r="A6143" t="s">
        <v>50</v>
      </c>
      <c r="B6143" s="25">
        <v>45408</v>
      </c>
      <c r="C6143" t="s">
        <v>257</v>
      </c>
      <c r="D6143" t="s">
        <v>32</v>
      </c>
      <c r="E6143" t="s">
        <v>27</v>
      </c>
      <c r="F6143" t="s">
        <v>258</v>
      </c>
      <c r="G6143" s="30">
        <v>11.6</v>
      </c>
      <c r="H6143" t="s">
        <v>309</v>
      </c>
      <c r="J6143" t="s">
        <v>15</v>
      </c>
      <c r="K6143" t="s">
        <v>307</v>
      </c>
      <c r="L6143" s="26">
        <v>1915000</v>
      </c>
      <c r="M6143">
        <v>38</v>
      </c>
    </row>
    <row r="6144" spans="1:13" x14ac:dyDescent="0.25">
      <c r="A6144" t="s">
        <v>72</v>
      </c>
      <c r="B6144" s="25">
        <v>45288</v>
      </c>
      <c r="C6144" t="s">
        <v>257</v>
      </c>
      <c r="D6144" t="s">
        <v>32</v>
      </c>
      <c r="E6144" t="s">
        <v>27</v>
      </c>
      <c r="G6144" s="30">
        <v>11.6</v>
      </c>
      <c r="H6144" t="s">
        <v>309</v>
      </c>
      <c r="J6144" t="s">
        <v>15</v>
      </c>
      <c r="K6144" t="s">
        <v>307</v>
      </c>
      <c r="L6144" s="26">
        <v>19750</v>
      </c>
      <c r="M6144">
        <v>1</v>
      </c>
    </row>
    <row r="6145" spans="1:13" x14ac:dyDescent="0.25">
      <c r="A6145" t="s">
        <v>69</v>
      </c>
      <c r="B6145" s="25">
        <v>45328</v>
      </c>
      <c r="C6145" t="s">
        <v>257</v>
      </c>
      <c r="D6145" t="s">
        <v>32</v>
      </c>
      <c r="E6145" t="s">
        <v>27</v>
      </c>
      <c r="G6145" s="30">
        <v>11.6</v>
      </c>
      <c r="H6145" t="s">
        <v>309</v>
      </c>
      <c r="J6145" t="s">
        <v>15</v>
      </c>
      <c r="K6145" t="s">
        <v>307</v>
      </c>
      <c r="L6145" s="26">
        <v>9540</v>
      </c>
      <c r="M6145">
        <v>1</v>
      </c>
    </row>
    <row r="6146" spans="1:13" x14ac:dyDescent="0.25">
      <c r="A6146" t="s">
        <v>172</v>
      </c>
      <c r="B6146" s="25">
        <v>45485</v>
      </c>
      <c r="C6146" t="s">
        <v>257</v>
      </c>
      <c r="D6146" t="s">
        <v>32</v>
      </c>
      <c r="E6146" t="s">
        <v>27</v>
      </c>
      <c r="F6146" t="s">
        <v>258</v>
      </c>
      <c r="G6146" s="30">
        <v>11.6</v>
      </c>
      <c r="H6146" t="s">
        <v>309</v>
      </c>
      <c r="J6146" t="s">
        <v>15</v>
      </c>
      <c r="K6146" t="s">
        <v>307</v>
      </c>
      <c r="L6146" s="26">
        <v>280000</v>
      </c>
      <c r="M6146">
        <v>3</v>
      </c>
    </row>
    <row r="6147" spans="1:13" x14ac:dyDescent="0.25">
      <c r="A6147" t="s">
        <v>66</v>
      </c>
      <c r="B6147" s="25">
        <v>45335</v>
      </c>
      <c r="C6147" t="s">
        <v>257</v>
      </c>
      <c r="D6147" t="s">
        <v>32</v>
      </c>
      <c r="E6147" t="s">
        <v>27</v>
      </c>
      <c r="F6147" t="s">
        <v>258</v>
      </c>
      <c r="G6147" s="30">
        <v>11.6</v>
      </c>
      <c r="H6147" t="s">
        <v>309</v>
      </c>
      <c r="J6147" t="s">
        <v>15</v>
      </c>
      <c r="K6147" t="s">
        <v>307</v>
      </c>
      <c r="L6147" s="26">
        <v>589500</v>
      </c>
      <c r="M6147">
        <v>24</v>
      </c>
    </row>
    <row r="6148" spans="1:13" x14ac:dyDescent="0.25">
      <c r="A6148" t="s">
        <v>60</v>
      </c>
      <c r="B6148" s="25">
        <v>45380</v>
      </c>
      <c r="C6148" t="s">
        <v>257</v>
      </c>
      <c r="D6148" t="s">
        <v>32</v>
      </c>
      <c r="E6148" t="s">
        <v>27</v>
      </c>
      <c r="G6148" s="30">
        <v>11.6</v>
      </c>
      <c r="H6148" t="s">
        <v>309</v>
      </c>
      <c r="J6148" t="s">
        <v>15</v>
      </c>
      <c r="K6148" t="s">
        <v>307</v>
      </c>
      <c r="L6148" s="26">
        <v>185500</v>
      </c>
      <c r="M6148">
        <v>23</v>
      </c>
    </row>
    <row r="6149" spans="1:13" x14ac:dyDescent="0.25">
      <c r="A6149" t="s">
        <v>83</v>
      </c>
      <c r="B6149" s="25">
        <v>45252</v>
      </c>
      <c r="C6149" t="s">
        <v>257</v>
      </c>
      <c r="D6149" t="s">
        <v>32</v>
      </c>
      <c r="E6149" t="s">
        <v>27</v>
      </c>
      <c r="G6149" s="30">
        <v>11.6</v>
      </c>
      <c r="H6149" t="s">
        <v>309</v>
      </c>
      <c r="J6149" t="s">
        <v>15</v>
      </c>
      <c r="K6149" t="s">
        <v>307</v>
      </c>
      <c r="L6149" s="26">
        <v>316800</v>
      </c>
      <c r="M6149">
        <v>12</v>
      </c>
    </row>
    <row r="6150" spans="1:13" x14ac:dyDescent="0.25">
      <c r="A6150" t="s">
        <v>66</v>
      </c>
      <c r="B6150" s="25">
        <v>45335</v>
      </c>
      <c r="C6150" t="s">
        <v>257</v>
      </c>
      <c r="D6150" t="s">
        <v>32</v>
      </c>
      <c r="E6150" t="s">
        <v>27</v>
      </c>
      <c r="G6150" s="30">
        <v>11.6</v>
      </c>
      <c r="H6150" t="s">
        <v>309</v>
      </c>
      <c r="J6150" t="s">
        <v>15</v>
      </c>
      <c r="K6150" t="s">
        <v>307</v>
      </c>
      <c r="L6150" s="26">
        <v>90000</v>
      </c>
      <c r="M6150">
        <v>11</v>
      </c>
    </row>
    <row r="6151" spans="1:13" x14ac:dyDescent="0.25">
      <c r="A6151" t="s">
        <v>92</v>
      </c>
      <c r="B6151" s="25">
        <v>45198</v>
      </c>
      <c r="C6151" t="s">
        <v>257</v>
      </c>
      <c r="D6151" t="s">
        <v>32</v>
      </c>
      <c r="E6151" t="s">
        <v>27</v>
      </c>
      <c r="G6151" s="30">
        <v>11.6</v>
      </c>
      <c r="H6151" t="s">
        <v>309</v>
      </c>
      <c r="J6151" t="s">
        <v>15</v>
      </c>
      <c r="K6151" t="s">
        <v>307</v>
      </c>
      <c r="L6151" s="26">
        <v>6620.4</v>
      </c>
      <c r="M6151">
        <v>2</v>
      </c>
    </row>
    <row r="6152" spans="1:13" x14ac:dyDescent="0.25">
      <c r="A6152" t="s">
        <v>211</v>
      </c>
      <c r="B6152" s="25">
        <v>45582</v>
      </c>
      <c r="C6152" t="s">
        <v>257</v>
      </c>
      <c r="D6152" t="s">
        <v>32</v>
      </c>
      <c r="E6152" t="s">
        <v>27</v>
      </c>
      <c r="F6152" t="s">
        <v>258</v>
      </c>
      <c r="G6152" s="30">
        <v>11.6</v>
      </c>
      <c r="H6152" t="s">
        <v>309</v>
      </c>
      <c r="J6152" t="s">
        <v>15</v>
      </c>
      <c r="K6152" t="s">
        <v>307</v>
      </c>
      <c r="L6152" s="26">
        <v>1317400</v>
      </c>
      <c r="M6152">
        <v>13</v>
      </c>
    </row>
    <row r="6153" spans="1:13" x14ac:dyDescent="0.25">
      <c r="A6153" t="s">
        <v>89</v>
      </c>
      <c r="B6153" s="25">
        <v>45232</v>
      </c>
      <c r="C6153" t="s">
        <v>257</v>
      </c>
      <c r="D6153" t="s">
        <v>32</v>
      </c>
      <c r="E6153" t="s">
        <v>27</v>
      </c>
      <c r="F6153" t="s">
        <v>258</v>
      </c>
      <c r="G6153" s="30">
        <v>11.6</v>
      </c>
      <c r="H6153" t="s">
        <v>309</v>
      </c>
      <c r="J6153" t="s">
        <v>15</v>
      </c>
      <c r="K6153" t="s">
        <v>307</v>
      </c>
      <c r="L6153" s="26">
        <v>3468150</v>
      </c>
      <c r="M6153">
        <v>7</v>
      </c>
    </row>
    <row r="6154" spans="1:13" x14ac:dyDescent="0.25">
      <c r="A6154" t="s">
        <v>57</v>
      </c>
      <c r="B6154" s="25">
        <v>45394</v>
      </c>
      <c r="C6154" t="s">
        <v>257</v>
      </c>
      <c r="D6154" t="s">
        <v>32</v>
      </c>
      <c r="E6154" t="s">
        <v>27</v>
      </c>
      <c r="G6154" s="30">
        <v>11.6</v>
      </c>
      <c r="H6154" t="s">
        <v>309</v>
      </c>
      <c r="J6154" t="s">
        <v>15</v>
      </c>
      <c r="K6154" t="s">
        <v>307</v>
      </c>
      <c r="L6154" s="26">
        <v>91650</v>
      </c>
      <c r="M6154">
        <v>12</v>
      </c>
    </row>
    <row r="6155" spans="1:13" x14ac:dyDescent="0.25">
      <c r="A6155" t="s">
        <v>60</v>
      </c>
      <c r="B6155" s="25">
        <v>45380</v>
      </c>
      <c r="C6155" t="s">
        <v>257</v>
      </c>
      <c r="D6155" t="s">
        <v>32</v>
      </c>
      <c r="E6155" t="s">
        <v>27</v>
      </c>
      <c r="F6155" t="s">
        <v>258</v>
      </c>
      <c r="G6155" s="30">
        <v>11.6</v>
      </c>
      <c r="H6155" t="s">
        <v>309</v>
      </c>
      <c r="J6155" t="s">
        <v>15</v>
      </c>
      <c r="K6155" t="s">
        <v>307</v>
      </c>
      <c r="L6155" s="26">
        <v>604625</v>
      </c>
      <c r="M6155">
        <v>22</v>
      </c>
    </row>
    <row r="6156" spans="1:13" x14ac:dyDescent="0.25">
      <c r="A6156" t="s">
        <v>54</v>
      </c>
      <c r="B6156" s="25">
        <v>45212</v>
      </c>
      <c r="C6156" t="s">
        <v>257</v>
      </c>
      <c r="D6156" t="s">
        <v>32</v>
      </c>
      <c r="E6156" t="s">
        <v>27</v>
      </c>
      <c r="F6156" t="s">
        <v>258</v>
      </c>
      <c r="G6156" s="30">
        <v>11.6</v>
      </c>
      <c r="H6156" t="s">
        <v>309</v>
      </c>
      <c r="J6156" t="s">
        <v>15</v>
      </c>
      <c r="K6156" t="s">
        <v>307</v>
      </c>
      <c r="L6156" s="26">
        <v>1047618</v>
      </c>
      <c r="M6156">
        <v>27</v>
      </c>
    </row>
    <row r="6157" spans="1:13" x14ac:dyDescent="0.25">
      <c r="A6157" t="s">
        <v>164</v>
      </c>
      <c r="B6157" s="25">
        <v>45478</v>
      </c>
      <c r="C6157" t="s">
        <v>257</v>
      </c>
      <c r="D6157" t="s">
        <v>32</v>
      </c>
      <c r="E6157" t="s">
        <v>27</v>
      </c>
      <c r="G6157" s="30">
        <v>11.6</v>
      </c>
      <c r="H6157" t="s">
        <v>309</v>
      </c>
      <c r="J6157" t="s">
        <v>15</v>
      </c>
      <c r="K6157" t="s">
        <v>307</v>
      </c>
      <c r="L6157" s="26">
        <v>35200</v>
      </c>
      <c r="M6157">
        <v>11</v>
      </c>
    </row>
    <row r="6158" spans="1:13" x14ac:dyDescent="0.25">
      <c r="A6158" t="s">
        <v>205</v>
      </c>
      <c r="B6158" s="25">
        <v>45566</v>
      </c>
      <c r="C6158" t="s">
        <v>257</v>
      </c>
      <c r="D6158" t="s">
        <v>32</v>
      </c>
      <c r="E6158" t="s">
        <v>27</v>
      </c>
      <c r="F6158" t="s">
        <v>258</v>
      </c>
      <c r="G6158" s="30">
        <v>11.6</v>
      </c>
      <c r="H6158" t="s">
        <v>309</v>
      </c>
      <c r="J6158" t="s">
        <v>15</v>
      </c>
      <c r="K6158" t="s">
        <v>307</v>
      </c>
      <c r="L6158" s="26">
        <v>49970</v>
      </c>
      <c r="M6158">
        <v>9</v>
      </c>
    </row>
    <row r="6159" spans="1:13" x14ac:dyDescent="0.25">
      <c r="A6159" t="s">
        <v>77</v>
      </c>
      <c r="B6159" s="25">
        <v>45267</v>
      </c>
      <c r="C6159" t="s">
        <v>257</v>
      </c>
      <c r="D6159" t="s">
        <v>32</v>
      </c>
      <c r="E6159" t="s">
        <v>27</v>
      </c>
      <c r="F6159" t="s">
        <v>258</v>
      </c>
      <c r="G6159" s="30">
        <v>11.6</v>
      </c>
      <c r="H6159" t="s">
        <v>309</v>
      </c>
      <c r="J6159" t="s">
        <v>15</v>
      </c>
      <c r="K6159" t="s">
        <v>307</v>
      </c>
      <c r="L6159" s="26">
        <v>40600</v>
      </c>
      <c r="M6159">
        <v>1</v>
      </c>
    </row>
    <row r="6160" spans="1:13" x14ac:dyDescent="0.25">
      <c r="A6160" t="s">
        <v>74</v>
      </c>
      <c r="B6160" s="25">
        <v>45275</v>
      </c>
      <c r="C6160" t="s">
        <v>257</v>
      </c>
      <c r="D6160" t="s">
        <v>32</v>
      </c>
      <c r="E6160" t="s">
        <v>27</v>
      </c>
      <c r="F6160" t="s">
        <v>258</v>
      </c>
      <c r="G6160" s="30">
        <v>11.6</v>
      </c>
      <c r="H6160" t="s">
        <v>309</v>
      </c>
      <c r="J6160" t="s">
        <v>15</v>
      </c>
      <c r="K6160" t="s">
        <v>307</v>
      </c>
      <c r="L6160" s="26">
        <v>26582250</v>
      </c>
      <c r="M6160">
        <v>19</v>
      </c>
    </row>
    <row r="6161" spans="1:13" x14ac:dyDescent="0.25">
      <c r="A6161" t="s">
        <v>83</v>
      </c>
      <c r="B6161" s="25">
        <v>45468</v>
      </c>
      <c r="C6161" t="s">
        <v>257</v>
      </c>
      <c r="D6161" t="s">
        <v>32</v>
      </c>
      <c r="E6161" t="s">
        <v>27</v>
      </c>
      <c r="G6161" s="30">
        <v>11.6</v>
      </c>
      <c r="H6161" t="s">
        <v>309</v>
      </c>
      <c r="J6161" t="s">
        <v>15</v>
      </c>
      <c r="K6161" t="s">
        <v>307</v>
      </c>
      <c r="L6161" s="26">
        <v>28350</v>
      </c>
      <c r="M6161">
        <v>4</v>
      </c>
    </row>
    <row r="6162" spans="1:13" x14ac:dyDescent="0.25">
      <c r="A6162" t="s">
        <v>92</v>
      </c>
      <c r="B6162" s="25">
        <v>45198</v>
      </c>
      <c r="C6162" t="s">
        <v>257</v>
      </c>
      <c r="D6162" t="s">
        <v>32</v>
      </c>
      <c r="E6162" t="s">
        <v>27</v>
      </c>
      <c r="F6162" t="s">
        <v>258</v>
      </c>
      <c r="G6162" s="30">
        <v>11.6</v>
      </c>
      <c r="H6162" t="s">
        <v>309</v>
      </c>
      <c r="J6162" t="s">
        <v>15</v>
      </c>
      <c r="K6162" t="s">
        <v>307</v>
      </c>
      <c r="L6162" s="26">
        <v>3522052.8</v>
      </c>
      <c r="M6162">
        <v>9</v>
      </c>
    </row>
    <row r="6163" spans="1:13" x14ac:dyDescent="0.25">
      <c r="A6163" t="s">
        <v>164</v>
      </c>
      <c r="B6163" s="25">
        <v>45478</v>
      </c>
      <c r="C6163" t="s">
        <v>257</v>
      </c>
      <c r="D6163" t="s">
        <v>32</v>
      </c>
      <c r="E6163" t="s">
        <v>27</v>
      </c>
      <c r="F6163" t="s">
        <v>258</v>
      </c>
      <c r="G6163" s="30">
        <v>11.6</v>
      </c>
      <c r="H6163" t="s">
        <v>309</v>
      </c>
      <c r="J6163" t="s">
        <v>15</v>
      </c>
      <c r="K6163" t="s">
        <v>307</v>
      </c>
      <c r="L6163" s="26">
        <v>54200</v>
      </c>
      <c r="M6163">
        <v>4</v>
      </c>
    </row>
    <row r="6164" spans="1:13" x14ac:dyDescent="0.25">
      <c r="A6164" t="s">
        <v>54</v>
      </c>
      <c r="B6164" s="25">
        <v>45212</v>
      </c>
      <c r="C6164" t="s">
        <v>257</v>
      </c>
      <c r="D6164" t="s">
        <v>32</v>
      </c>
      <c r="E6164" t="s">
        <v>27</v>
      </c>
      <c r="G6164" s="30">
        <v>11.6</v>
      </c>
      <c r="H6164" t="s">
        <v>309</v>
      </c>
      <c r="J6164" t="s">
        <v>15</v>
      </c>
      <c r="K6164" t="s">
        <v>307</v>
      </c>
      <c r="L6164" s="26">
        <v>53946</v>
      </c>
      <c r="M6164">
        <v>14</v>
      </c>
    </row>
    <row r="6165" spans="1:13" x14ac:dyDescent="0.25">
      <c r="A6165" t="s">
        <v>104</v>
      </c>
      <c r="B6165" s="25">
        <v>45041</v>
      </c>
      <c r="C6165" t="s">
        <v>257</v>
      </c>
      <c r="D6165" t="s">
        <v>32</v>
      </c>
      <c r="E6165" t="s">
        <v>27</v>
      </c>
      <c r="G6165" s="30">
        <v>11.6</v>
      </c>
      <c r="H6165" t="s">
        <v>309</v>
      </c>
      <c r="J6165" t="s">
        <v>15</v>
      </c>
      <c r="K6165" t="s">
        <v>307</v>
      </c>
      <c r="L6165" s="26">
        <v>61686</v>
      </c>
      <c r="M6165">
        <v>1</v>
      </c>
    </row>
    <row r="6166" spans="1:13" x14ac:dyDescent="0.25">
      <c r="A6166" t="s">
        <v>211</v>
      </c>
      <c r="B6166" s="25">
        <v>45582</v>
      </c>
      <c r="C6166" t="s">
        <v>257</v>
      </c>
      <c r="D6166" t="s">
        <v>32</v>
      </c>
      <c r="E6166" t="s">
        <v>27</v>
      </c>
      <c r="G6166" s="30">
        <v>11.6</v>
      </c>
      <c r="H6166" t="s">
        <v>309</v>
      </c>
      <c r="J6166" t="s">
        <v>15</v>
      </c>
      <c r="K6166" t="s">
        <v>307</v>
      </c>
      <c r="L6166" s="26">
        <v>53900</v>
      </c>
      <c r="M6166">
        <v>11</v>
      </c>
    </row>
    <row r="6167" spans="1:13" x14ac:dyDescent="0.25">
      <c r="A6167" t="s">
        <v>30</v>
      </c>
      <c r="B6167" s="25">
        <v>45447</v>
      </c>
      <c r="C6167" t="s">
        <v>257</v>
      </c>
      <c r="D6167" t="s">
        <v>32</v>
      </c>
      <c r="E6167" t="s">
        <v>27</v>
      </c>
      <c r="G6167" s="30">
        <v>11.6</v>
      </c>
      <c r="H6167" t="s">
        <v>309</v>
      </c>
      <c r="J6167" t="s">
        <v>15</v>
      </c>
      <c r="K6167" t="s">
        <v>307</v>
      </c>
      <c r="L6167" s="26">
        <v>17100</v>
      </c>
      <c r="M6167">
        <v>8</v>
      </c>
    </row>
    <row r="6168" spans="1:13" x14ac:dyDescent="0.25">
      <c r="A6168" t="s">
        <v>89</v>
      </c>
      <c r="B6168" s="25">
        <v>45232</v>
      </c>
      <c r="C6168" t="s">
        <v>257</v>
      </c>
      <c r="D6168" t="s">
        <v>32</v>
      </c>
      <c r="E6168" t="s">
        <v>27</v>
      </c>
      <c r="G6168" s="30">
        <v>11.6</v>
      </c>
      <c r="H6168" t="s">
        <v>309</v>
      </c>
      <c r="J6168" t="s">
        <v>15</v>
      </c>
      <c r="K6168" t="s">
        <v>307</v>
      </c>
      <c r="L6168" s="26">
        <v>206550</v>
      </c>
      <c r="M6168">
        <v>10</v>
      </c>
    </row>
    <row r="6169" spans="1:13" x14ac:dyDescent="0.25">
      <c r="A6169" t="s">
        <v>50</v>
      </c>
      <c r="B6169" s="25">
        <v>45408</v>
      </c>
      <c r="C6169" t="s">
        <v>257</v>
      </c>
      <c r="D6169" t="s">
        <v>32</v>
      </c>
      <c r="E6169" t="s">
        <v>27</v>
      </c>
      <c r="G6169" s="30">
        <v>11.6</v>
      </c>
      <c r="H6169" t="s">
        <v>309</v>
      </c>
      <c r="J6169" t="s">
        <v>15</v>
      </c>
      <c r="K6169" t="s">
        <v>307</v>
      </c>
      <c r="L6169" s="26">
        <v>260000</v>
      </c>
      <c r="M6169">
        <v>40</v>
      </c>
    </row>
    <row r="6170" spans="1:13" x14ac:dyDescent="0.25">
      <c r="A6170" t="s">
        <v>86</v>
      </c>
      <c r="B6170" s="25">
        <v>45251</v>
      </c>
      <c r="C6170" t="s">
        <v>257</v>
      </c>
      <c r="D6170" t="s">
        <v>32</v>
      </c>
      <c r="E6170" t="s">
        <v>27</v>
      </c>
      <c r="G6170" s="30">
        <v>11.6</v>
      </c>
      <c r="H6170" t="s">
        <v>309</v>
      </c>
      <c r="J6170" t="s">
        <v>15</v>
      </c>
      <c r="K6170" t="s">
        <v>307</v>
      </c>
      <c r="L6170" s="26">
        <v>77750</v>
      </c>
      <c r="M6170">
        <v>5</v>
      </c>
    </row>
    <row r="6171" spans="1:13" x14ac:dyDescent="0.25">
      <c r="A6171" t="s">
        <v>63</v>
      </c>
      <c r="B6171" s="25">
        <v>45344</v>
      </c>
      <c r="C6171" t="s">
        <v>257</v>
      </c>
      <c r="D6171" t="s">
        <v>32</v>
      </c>
      <c r="E6171" t="s">
        <v>27</v>
      </c>
      <c r="F6171" t="s">
        <v>258</v>
      </c>
      <c r="G6171" s="30">
        <v>11.6</v>
      </c>
      <c r="H6171" t="s">
        <v>309</v>
      </c>
      <c r="J6171" t="s">
        <v>15</v>
      </c>
      <c r="K6171" t="s">
        <v>307</v>
      </c>
      <c r="L6171" s="26">
        <v>199500</v>
      </c>
      <c r="M6171">
        <v>5</v>
      </c>
    </row>
    <row r="6172" spans="1:13" x14ac:dyDescent="0.25">
      <c r="A6172" t="s">
        <v>57</v>
      </c>
      <c r="B6172" s="25">
        <v>45394</v>
      </c>
      <c r="C6172" t="s">
        <v>257</v>
      </c>
      <c r="D6172" t="s">
        <v>32</v>
      </c>
      <c r="E6172" t="s">
        <v>27</v>
      </c>
      <c r="F6172" t="s">
        <v>258</v>
      </c>
      <c r="G6172" s="30">
        <v>11.6</v>
      </c>
      <c r="H6172" t="s">
        <v>309</v>
      </c>
      <c r="J6172" t="s">
        <v>15</v>
      </c>
      <c r="K6172" t="s">
        <v>307</v>
      </c>
      <c r="L6172" s="26">
        <v>932950</v>
      </c>
      <c r="M6172">
        <v>15</v>
      </c>
    </row>
    <row r="6173" spans="1:13" x14ac:dyDescent="0.25">
      <c r="A6173" t="s">
        <v>205</v>
      </c>
      <c r="B6173" s="25">
        <v>45566</v>
      </c>
      <c r="C6173" t="s">
        <v>257</v>
      </c>
      <c r="D6173" t="s">
        <v>32</v>
      </c>
      <c r="E6173" t="s">
        <v>27</v>
      </c>
      <c r="G6173" s="30">
        <v>11.6</v>
      </c>
      <c r="H6173" t="s">
        <v>309</v>
      </c>
      <c r="J6173" t="s">
        <v>15</v>
      </c>
      <c r="K6173" t="s">
        <v>307</v>
      </c>
      <c r="L6173" s="26">
        <v>475</v>
      </c>
      <c r="M6173">
        <v>1</v>
      </c>
    </row>
    <row r="6174" spans="1:13" x14ac:dyDescent="0.25">
      <c r="A6174" t="s">
        <v>80</v>
      </c>
      <c r="B6174" s="25">
        <v>45260</v>
      </c>
      <c r="C6174" t="s">
        <v>257</v>
      </c>
      <c r="D6174" t="s">
        <v>32</v>
      </c>
      <c r="E6174" t="s">
        <v>27</v>
      </c>
      <c r="G6174" s="30">
        <v>11.6</v>
      </c>
      <c r="H6174" t="s">
        <v>309</v>
      </c>
      <c r="J6174" t="s">
        <v>15</v>
      </c>
      <c r="K6174" t="s">
        <v>307</v>
      </c>
      <c r="L6174" s="26">
        <v>84600</v>
      </c>
      <c r="M6174">
        <v>2</v>
      </c>
    </row>
    <row r="6175" spans="1:13" x14ac:dyDescent="0.25">
      <c r="A6175" t="s">
        <v>80</v>
      </c>
      <c r="B6175" s="25">
        <v>45260</v>
      </c>
      <c r="C6175" t="s">
        <v>257</v>
      </c>
      <c r="D6175" t="s">
        <v>32</v>
      </c>
      <c r="E6175" t="s">
        <v>27</v>
      </c>
      <c r="F6175" t="s">
        <v>258</v>
      </c>
      <c r="G6175" s="30">
        <v>11.6</v>
      </c>
      <c r="H6175" t="s">
        <v>309</v>
      </c>
      <c r="J6175" t="s">
        <v>15</v>
      </c>
      <c r="K6175" t="s">
        <v>307</v>
      </c>
      <c r="L6175" s="26">
        <v>437400</v>
      </c>
      <c r="M6175">
        <v>3</v>
      </c>
    </row>
    <row r="6176" spans="1:13" x14ac:dyDescent="0.25">
      <c r="A6176" t="s">
        <v>83</v>
      </c>
      <c r="B6176" s="25">
        <v>45468</v>
      </c>
      <c r="C6176" t="s">
        <v>257</v>
      </c>
      <c r="D6176" t="s">
        <v>32</v>
      </c>
      <c r="E6176" t="s">
        <v>27</v>
      </c>
      <c r="F6176" t="s">
        <v>258</v>
      </c>
      <c r="G6176" s="30">
        <v>11.6</v>
      </c>
      <c r="H6176" t="s">
        <v>309</v>
      </c>
      <c r="J6176" t="s">
        <v>15</v>
      </c>
      <c r="K6176" t="s">
        <v>307</v>
      </c>
      <c r="L6176" s="26">
        <v>78570</v>
      </c>
      <c r="M6176">
        <v>2</v>
      </c>
    </row>
    <row r="6177" spans="1:13" x14ac:dyDescent="0.25">
      <c r="A6177" t="s">
        <v>54</v>
      </c>
      <c r="B6177" s="25">
        <v>45401</v>
      </c>
      <c r="C6177" t="s">
        <v>257</v>
      </c>
      <c r="D6177" t="s">
        <v>32</v>
      </c>
      <c r="E6177" t="s">
        <v>27</v>
      </c>
      <c r="F6177" t="s">
        <v>258</v>
      </c>
      <c r="G6177" s="30">
        <v>11.6</v>
      </c>
      <c r="H6177" t="s">
        <v>309</v>
      </c>
      <c r="J6177" t="s">
        <v>15</v>
      </c>
      <c r="K6177" t="s">
        <v>307</v>
      </c>
      <c r="L6177" s="26">
        <v>716505</v>
      </c>
      <c r="M6177">
        <v>15</v>
      </c>
    </row>
    <row r="6178" spans="1:13" x14ac:dyDescent="0.25">
      <c r="A6178" t="s">
        <v>104</v>
      </c>
      <c r="B6178" s="25">
        <v>45041</v>
      </c>
      <c r="C6178" t="s">
        <v>257</v>
      </c>
      <c r="D6178" t="s">
        <v>32</v>
      </c>
      <c r="E6178" t="s">
        <v>27</v>
      </c>
      <c r="F6178" t="s">
        <v>258</v>
      </c>
      <c r="G6178" s="30">
        <v>11.6</v>
      </c>
      <c r="H6178" t="s">
        <v>309</v>
      </c>
      <c r="J6178" t="s">
        <v>15</v>
      </c>
      <c r="K6178" t="s">
        <v>307</v>
      </c>
      <c r="L6178" s="26">
        <v>1001280</v>
      </c>
      <c r="M6178">
        <v>2</v>
      </c>
    </row>
    <row r="6179" spans="1:13" x14ac:dyDescent="0.25">
      <c r="A6179" t="s">
        <v>77</v>
      </c>
      <c r="B6179" s="25">
        <v>45267</v>
      </c>
      <c r="C6179" t="s">
        <v>257</v>
      </c>
      <c r="D6179" t="s">
        <v>32</v>
      </c>
      <c r="E6179" t="s">
        <v>27</v>
      </c>
      <c r="G6179" s="30">
        <v>11.6</v>
      </c>
      <c r="H6179" t="s">
        <v>309</v>
      </c>
      <c r="J6179" t="s">
        <v>15</v>
      </c>
      <c r="K6179" t="s">
        <v>307</v>
      </c>
      <c r="L6179" s="26">
        <v>16800</v>
      </c>
      <c r="M6179">
        <v>1</v>
      </c>
    </row>
    <row r="6180" spans="1:13" x14ac:dyDescent="0.25">
      <c r="A6180" t="s">
        <v>86</v>
      </c>
      <c r="B6180" s="25">
        <v>45251</v>
      </c>
      <c r="C6180" t="s">
        <v>257</v>
      </c>
      <c r="D6180" t="s">
        <v>32</v>
      </c>
      <c r="E6180" t="s">
        <v>27</v>
      </c>
      <c r="F6180" t="s">
        <v>258</v>
      </c>
      <c r="G6180" s="30">
        <v>11.6</v>
      </c>
      <c r="H6180" t="s">
        <v>309</v>
      </c>
      <c r="J6180" t="s">
        <v>15</v>
      </c>
      <c r="K6180" t="s">
        <v>307</v>
      </c>
      <c r="L6180" s="26">
        <v>216500</v>
      </c>
      <c r="M6180">
        <v>4</v>
      </c>
    </row>
    <row r="6181" spans="1:13" x14ac:dyDescent="0.25">
      <c r="A6181" t="s">
        <v>63</v>
      </c>
      <c r="B6181" s="25">
        <v>45344</v>
      </c>
      <c r="C6181" t="s">
        <v>257</v>
      </c>
      <c r="D6181" t="s">
        <v>32</v>
      </c>
      <c r="E6181" t="s">
        <v>27</v>
      </c>
      <c r="G6181" s="30">
        <v>11.6</v>
      </c>
      <c r="H6181" t="s">
        <v>309</v>
      </c>
      <c r="J6181" t="s">
        <v>15</v>
      </c>
      <c r="K6181" t="s">
        <v>307</v>
      </c>
      <c r="L6181" s="26">
        <v>2850</v>
      </c>
      <c r="M6181">
        <v>1</v>
      </c>
    </row>
    <row r="6182" spans="1:13" x14ac:dyDescent="0.25">
      <c r="A6182" t="s">
        <v>74</v>
      </c>
      <c r="B6182" s="25">
        <v>45275</v>
      </c>
      <c r="C6182" t="s">
        <v>257</v>
      </c>
      <c r="D6182" t="s">
        <v>32</v>
      </c>
      <c r="E6182" t="s">
        <v>27</v>
      </c>
      <c r="G6182" s="30">
        <v>11.6</v>
      </c>
      <c r="H6182" t="s">
        <v>309</v>
      </c>
      <c r="J6182" t="s">
        <v>15</v>
      </c>
      <c r="K6182" t="s">
        <v>307</v>
      </c>
      <c r="L6182" s="26">
        <v>433550</v>
      </c>
      <c r="M6182">
        <v>14</v>
      </c>
    </row>
    <row r="6183" spans="1:13" x14ac:dyDescent="0.25">
      <c r="A6183" t="s">
        <v>69</v>
      </c>
      <c r="B6183" s="25">
        <v>45328</v>
      </c>
      <c r="C6183" t="s">
        <v>257</v>
      </c>
      <c r="D6183" t="s">
        <v>32</v>
      </c>
      <c r="E6183" t="s">
        <v>27</v>
      </c>
      <c r="F6183" t="s">
        <v>258</v>
      </c>
      <c r="G6183" s="30">
        <v>11.6</v>
      </c>
      <c r="H6183" t="s">
        <v>309</v>
      </c>
      <c r="J6183" t="s">
        <v>15</v>
      </c>
      <c r="K6183" t="s">
        <v>307</v>
      </c>
      <c r="L6183" s="26">
        <v>407835</v>
      </c>
      <c r="M6183">
        <v>7</v>
      </c>
    </row>
    <row r="6184" spans="1:13" x14ac:dyDescent="0.25">
      <c r="A6184" t="s">
        <v>54</v>
      </c>
      <c r="B6184" s="25">
        <v>45401</v>
      </c>
      <c r="C6184" t="s">
        <v>257</v>
      </c>
      <c r="D6184" t="s">
        <v>32</v>
      </c>
      <c r="E6184" t="s">
        <v>27</v>
      </c>
      <c r="G6184" s="30">
        <v>11.6</v>
      </c>
      <c r="H6184" t="s">
        <v>309</v>
      </c>
      <c r="J6184" t="s">
        <v>15</v>
      </c>
      <c r="K6184" t="s">
        <v>307</v>
      </c>
      <c r="L6184" s="26">
        <v>47175</v>
      </c>
      <c r="M6184">
        <v>16</v>
      </c>
    </row>
    <row r="6185" spans="1:13" x14ac:dyDescent="0.25">
      <c r="A6185" t="s">
        <v>30</v>
      </c>
      <c r="B6185" s="25">
        <v>45447</v>
      </c>
      <c r="C6185" t="s">
        <v>257</v>
      </c>
      <c r="D6185" t="s">
        <v>32</v>
      </c>
      <c r="E6185" t="s">
        <v>27</v>
      </c>
      <c r="F6185" t="s">
        <v>258</v>
      </c>
      <c r="G6185" s="30">
        <v>11.6</v>
      </c>
      <c r="H6185" t="s">
        <v>309</v>
      </c>
      <c r="J6185" t="s">
        <v>15</v>
      </c>
      <c r="K6185" t="s">
        <v>307</v>
      </c>
      <c r="L6185" s="26">
        <v>1137000</v>
      </c>
      <c r="M6185">
        <v>5</v>
      </c>
    </row>
    <row r="6186" spans="1:13" x14ac:dyDescent="0.25">
      <c r="A6186" t="s">
        <v>83</v>
      </c>
      <c r="B6186" s="25">
        <v>45252</v>
      </c>
      <c r="C6186" t="s">
        <v>257</v>
      </c>
      <c r="D6186" t="s">
        <v>32</v>
      </c>
      <c r="E6186" t="s">
        <v>27</v>
      </c>
      <c r="F6186" t="s">
        <v>258</v>
      </c>
      <c r="G6186" s="30">
        <v>11.6</v>
      </c>
      <c r="H6186" t="s">
        <v>309</v>
      </c>
      <c r="J6186" t="s">
        <v>15</v>
      </c>
      <c r="K6186" t="s">
        <v>307</v>
      </c>
      <c r="L6186" s="26">
        <v>6607700</v>
      </c>
      <c r="M6186">
        <v>17</v>
      </c>
    </row>
    <row r="6187" spans="1:13" x14ac:dyDescent="0.25">
      <c r="A6187" t="s">
        <v>172</v>
      </c>
      <c r="B6187" s="25">
        <v>45485</v>
      </c>
      <c r="C6187" t="s">
        <v>257</v>
      </c>
      <c r="D6187" t="s">
        <v>32</v>
      </c>
      <c r="E6187" t="s">
        <v>27</v>
      </c>
      <c r="G6187" s="30">
        <v>11.6</v>
      </c>
      <c r="H6187" t="s">
        <v>309</v>
      </c>
      <c r="J6187" t="s">
        <v>15</v>
      </c>
      <c r="K6187" t="s">
        <v>307</v>
      </c>
      <c r="L6187" s="26">
        <v>9600</v>
      </c>
      <c r="M6187">
        <v>3</v>
      </c>
    </row>
    <row r="6188" spans="1:13" x14ac:dyDescent="0.25">
      <c r="A6188" t="s">
        <v>164</v>
      </c>
      <c r="B6188" s="25">
        <v>45478</v>
      </c>
      <c r="C6188" t="s">
        <v>257</v>
      </c>
      <c r="D6188" t="s">
        <v>32</v>
      </c>
      <c r="E6188" t="s">
        <v>27</v>
      </c>
      <c r="F6188" t="s">
        <v>258</v>
      </c>
      <c r="G6188" s="30">
        <v>11.7</v>
      </c>
      <c r="H6188" t="s">
        <v>309</v>
      </c>
      <c r="I6188">
        <v>11.7</v>
      </c>
      <c r="J6188" t="s">
        <v>228</v>
      </c>
      <c r="K6188" t="s">
        <v>314</v>
      </c>
      <c r="L6188" s="26">
        <v>2322800</v>
      </c>
      <c r="M6188">
        <v>1</v>
      </c>
    </row>
    <row r="6189" spans="1:13" x14ac:dyDescent="0.25">
      <c r="A6189" t="s">
        <v>66</v>
      </c>
      <c r="B6189" s="25">
        <v>45335</v>
      </c>
      <c r="C6189" t="s">
        <v>257</v>
      </c>
      <c r="D6189" t="s">
        <v>32</v>
      </c>
      <c r="E6189" t="s">
        <v>27</v>
      </c>
      <c r="F6189" t="s">
        <v>258</v>
      </c>
      <c r="G6189" s="30">
        <v>11.7</v>
      </c>
      <c r="H6189" t="s">
        <v>309</v>
      </c>
      <c r="J6189" t="s">
        <v>15</v>
      </c>
      <c r="K6189" t="s">
        <v>307</v>
      </c>
      <c r="L6189" s="26">
        <v>2938500</v>
      </c>
      <c r="M6189">
        <v>34</v>
      </c>
    </row>
    <row r="6190" spans="1:13" x14ac:dyDescent="0.25">
      <c r="A6190" t="s">
        <v>69</v>
      </c>
      <c r="B6190" s="25">
        <v>45328</v>
      </c>
      <c r="C6190" t="s">
        <v>257</v>
      </c>
      <c r="D6190" t="s">
        <v>32</v>
      </c>
      <c r="E6190" t="s">
        <v>27</v>
      </c>
      <c r="F6190" t="s">
        <v>258</v>
      </c>
      <c r="G6190" s="30">
        <v>11.7</v>
      </c>
      <c r="H6190" t="s">
        <v>309</v>
      </c>
      <c r="J6190" t="s">
        <v>15</v>
      </c>
      <c r="K6190" t="s">
        <v>307</v>
      </c>
      <c r="L6190" s="26">
        <v>482300</v>
      </c>
      <c r="M6190">
        <v>8</v>
      </c>
    </row>
    <row r="6191" spans="1:13" x14ac:dyDescent="0.25">
      <c r="A6191" t="s">
        <v>54</v>
      </c>
      <c r="B6191" s="25">
        <v>45401</v>
      </c>
      <c r="C6191" t="s">
        <v>257</v>
      </c>
      <c r="D6191" t="s">
        <v>32</v>
      </c>
      <c r="E6191" t="s">
        <v>27</v>
      </c>
      <c r="G6191" s="30">
        <v>11.7</v>
      </c>
      <c r="H6191" t="s">
        <v>309</v>
      </c>
      <c r="J6191" t="s">
        <v>15</v>
      </c>
      <c r="K6191" t="s">
        <v>307</v>
      </c>
      <c r="L6191" s="26">
        <v>92685</v>
      </c>
      <c r="M6191">
        <v>9</v>
      </c>
    </row>
    <row r="6192" spans="1:13" x14ac:dyDescent="0.25">
      <c r="A6192" t="s">
        <v>72</v>
      </c>
      <c r="B6192" s="25">
        <v>45288</v>
      </c>
      <c r="C6192" t="s">
        <v>257</v>
      </c>
      <c r="D6192" t="s">
        <v>32</v>
      </c>
      <c r="E6192" t="s">
        <v>27</v>
      </c>
      <c r="F6192" t="s">
        <v>258</v>
      </c>
      <c r="G6192" s="30">
        <v>11.7</v>
      </c>
      <c r="H6192" t="s">
        <v>309</v>
      </c>
      <c r="J6192" t="s">
        <v>15</v>
      </c>
      <c r="K6192" t="s">
        <v>307</v>
      </c>
      <c r="L6192" s="26">
        <v>12250</v>
      </c>
      <c r="M6192">
        <v>2</v>
      </c>
    </row>
    <row r="6193" spans="1:13" x14ac:dyDescent="0.25">
      <c r="A6193" t="s">
        <v>83</v>
      </c>
      <c r="B6193" s="25">
        <v>45468</v>
      </c>
      <c r="C6193" t="s">
        <v>257</v>
      </c>
      <c r="D6193" t="s">
        <v>32</v>
      </c>
      <c r="E6193" t="s">
        <v>27</v>
      </c>
      <c r="F6193" t="s">
        <v>258</v>
      </c>
      <c r="G6193" s="30">
        <v>11.7</v>
      </c>
      <c r="H6193" t="s">
        <v>309</v>
      </c>
      <c r="J6193" t="s">
        <v>15</v>
      </c>
      <c r="K6193" t="s">
        <v>307</v>
      </c>
      <c r="L6193" s="26">
        <v>1052190</v>
      </c>
      <c r="M6193">
        <v>3</v>
      </c>
    </row>
    <row r="6194" spans="1:13" x14ac:dyDescent="0.25">
      <c r="A6194" t="s">
        <v>86</v>
      </c>
      <c r="B6194" s="25">
        <v>45251</v>
      </c>
      <c r="C6194" t="s">
        <v>257</v>
      </c>
      <c r="D6194" t="s">
        <v>32</v>
      </c>
      <c r="E6194" t="s">
        <v>27</v>
      </c>
      <c r="G6194" s="30">
        <v>11.7</v>
      </c>
      <c r="H6194" t="s">
        <v>309</v>
      </c>
      <c r="J6194" t="s">
        <v>15</v>
      </c>
      <c r="K6194" t="s">
        <v>307</v>
      </c>
      <c r="L6194" s="26">
        <v>28000</v>
      </c>
      <c r="M6194">
        <v>2</v>
      </c>
    </row>
    <row r="6195" spans="1:13" x14ac:dyDescent="0.25">
      <c r="A6195" t="s">
        <v>60</v>
      </c>
      <c r="B6195" s="25">
        <v>45380</v>
      </c>
      <c r="C6195" t="s">
        <v>257</v>
      </c>
      <c r="D6195" t="s">
        <v>32</v>
      </c>
      <c r="E6195" t="s">
        <v>27</v>
      </c>
      <c r="G6195" s="30">
        <v>11.7</v>
      </c>
      <c r="H6195" t="s">
        <v>309</v>
      </c>
      <c r="J6195" t="s">
        <v>15</v>
      </c>
      <c r="K6195" t="s">
        <v>307</v>
      </c>
      <c r="L6195" s="26">
        <v>104125</v>
      </c>
      <c r="M6195">
        <v>10</v>
      </c>
    </row>
    <row r="6196" spans="1:13" x14ac:dyDescent="0.25">
      <c r="A6196" t="s">
        <v>50</v>
      </c>
      <c r="B6196" s="25">
        <v>45408</v>
      </c>
      <c r="C6196" t="s">
        <v>257</v>
      </c>
      <c r="D6196" t="s">
        <v>32</v>
      </c>
      <c r="E6196" t="s">
        <v>27</v>
      </c>
      <c r="F6196" t="s">
        <v>258</v>
      </c>
      <c r="G6196" s="30">
        <v>11.7</v>
      </c>
      <c r="H6196" t="s">
        <v>309</v>
      </c>
      <c r="J6196" t="s">
        <v>15</v>
      </c>
      <c r="K6196" t="s">
        <v>307</v>
      </c>
      <c r="L6196" s="26">
        <v>1757500</v>
      </c>
      <c r="M6196">
        <v>28</v>
      </c>
    </row>
    <row r="6197" spans="1:13" x14ac:dyDescent="0.25">
      <c r="A6197" t="s">
        <v>164</v>
      </c>
      <c r="B6197" s="25">
        <v>45478</v>
      </c>
      <c r="C6197" t="s">
        <v>257</v>
      </c>
      <c r="D6197" t="s">
        <v>32</v>
      </c>
      <c r="E6197" t="s">
        <v>27</v>
      </c>
      <c r="F6197" t="s">
        <v>258</v>
      </c>
      <c r="G6197" s="30">
        <v>11.7</v>
      </c>
      <c r="H6197" t="s">
        <v>309</v>
      </c>
      <c r="J6197" t="s">
        <v>15</v>
      </c>
      <c r="K6197" t="s">
        <v>307</v>
      </c>
      <c r="L6197" s="26">
        <v>1140000</v>
      </c>
      <c r="M6197">
        <v>10</v>
      </c>
    </row>
    <row r="6198" spans="1:13" x14ac:dyDescent="0.25">
      <c r="A6198" t="s">
        <v>86</v>
      </c>
      <c r="B6198" s="25">
        <v>45251</v>
      </c>
      <c r="C6198" t="s">
        <v>257</v>
      </c>
      <c r="D6198" t="s">
        <v>32</v>
      </c>
      <c r="E6198" t="s">
        <v>27</v>
      </c>
      <c r="F6198" t="s">
        <v>258</v>
      </c>
      <c r="G6198" s="30">
        <v>11.7</v>
      </c>
      <c r="H6198" t="s">
        <v>309</v>
      </c>
      <c r="J6198" t="s">
        <v>15</v>
      </c>
      <c r="K6198" t="s">
        <v>307</v>
      </c>
      <c r="L6198" s="26">
        <v>225000</v>
      </c>
      <c r="M6198">
        <v>2</v>
      </c>
    </row>
    <row r="6199" spans="1:13" x14ac:dyDescent="0.25">
      <c r="A6199" t="s">
        <v>83</v>
      </c>
      <c r="B6199" s="25">
        <v>45468</v>
      </c>
      <c r="C6199" t="s">
        <v>257</v>
      </c>
      <c r="D6199" t="s">
        <v>32</v>
      </c>
      <c r="E6199" t="s">
        <v>27</v>
      </c>
      <c r="G6199" s="30">
        <v>11.7</v>
      </c>
      <c r="H6199" t="s">
        <v>309</v>
      </c>
      <c r="J6199" t="s">
        <v>15</v>
      </c>
      <c r="K6199" t="s">
        <v>307</v>
      </c>
      <c r="L6199" s="26">
        <v>72900</v>
      </c>
      <c r="M6199">
        <v>7</v>
      </c>
    </row>
    <row r="6200" spans="1:13" x14ac:dyDescent="0.25">
      <c r="A6200" t="s">
        <v>205</v>
      </c>
      <c r="B6200" s="25">
        <v>45566</v>
      </c>
      <c r="C6200" t="s">
        <v>257</v>
      </c>
      <c r="D6200" t="s">
        <v>32</v>
      </c>
      <c r="E6200" t="s">
        <v>27</v>
      </c>
      <c r="F6200" t="s">
        <v>258</v>
      </c>
      <c r="G6200" s="30">
        <v>11.7</v>
      </c>
      <c r="H6200" t="s">
        <v>309</v>
      </c>
      <c r="J6200" t="s">
        <v>15</v>
      </c>
      <c r="K6200" t="s">
        <v>307</v>
      </c>
      <c r="L6200" s="26">
        <v>65265</v>
      </c>
      <c r="M6200">
        <v>2</v>
      </c>
    </row>
    <row r="6201" spans="1:13" x14ac:dyDescent="0.25">
      <c r="A6201" t="s">
        <v>63</v>
      </c>
      <c r="B6201" s="25">
        <v>45344</v>
      </c>
      <c r="C6201" t="s">
        <v>257</v>
      </c>
      <c r="D6201" t="s">
        <v>32</v>
      </c>
      <c r="E6201" t="s">
        <v>27</v>
      </c>
      <c r="F6201" t="s">
        <v>258</v>
      </c>
      <c r="G6201" s="30">
        <v>11.7</v>
      </c>
      <c r="H6201" t="s">
        <v>309</v>
      </c>
      <c r="J6201" t="s">
        <v>15</v>
      </c>
      <c r="K6201" t="s">
        <v>307</v>
      </c>
      <c r="L6201" s="26">
        <v>82650</v>
      </c>
      <c r="M6201">
        <v>4</v>
      </c>
    </row>
    <row r="6202" spans="1:13" x14ac:dyDescent="0.25">
      <c r="A6202" t="s">
        <v>89</v>
      </c>
      <c r="B6202" s="25">
        <v>45232</v>
      </c>
      <c r="C6202" t="s">
        <v>257</v>
      </c>
      <c r="D6202" t="s">
        <v>32</v>
      </c>
      <c r="E6202" t="s">
        <v>27</v>
      </c>
      <c r="F6202" t="s">
        <v>258</v>
      </c>
      <c r="G6202" s="30">
        <v>11.7</v>
      </c>
      <c r="H6202" t="s">
        <v>309</v>
      </c>
      <c r="J6202" t="s">
        <v>15</v>
      </c>
      <c r="K6202" t="s">
        <v>307</v>
      </c>
      <c r="L6202" s="26">
        <v>1452600</v>
      </c>
      <c r="M6202">
        <v>13</v>
      </c>
    </row>
    <row r="6203" spans="1:13" x14ac:dyDescent="0.25">
      <c r="A6203" t="s">
        <v>217</v>
      </c>
      <c r="B6203" s="25">
        <v>45595</v>
      </c>
      <c r="C6203" t="s">
        <v>257</v>
      </c>
      <c r="D6203" t="s">
        <v>32</v>
      </c>
      <c r="E6203" t="s">
        <v>27</v>
      </c>
      <c r="F6203" t="s">
        <v>258</v>
      </c>
      <c r="G6203" s="30">
        <v>11.7</v>
      </c>
      <c r="H6203" t="s">
        <v>309</v>
      </c>
      <c r="J6203" t="s">
        <v>15</v>
      </c>
      <c r="K6203" t="s">
        <v>307</v>
      </c>
      <c r="L6203" s="26">
        <v>8500</v>
      </c>
      <c r="M6203">
        <v>1</v>
      </c>
    </row>
    <row r="6204" spans="1:13" x14ac:dyDescent="0.25">
      <c r="A6204" t="s">
        <v>66</v>
      </c>
      <c r="B6204" s="25">
        <v>45335</v>
      </c>
      <c r="C6204" t="s">
        <v>257</v>
      </c>
      <c r="D6204" t="s">
        <v>32</v>
      </c>
      <c r="E6204" t="s">
        <v>27</v>
      </c>
      <c r="G6204" s="30">
        <v>11.7</v>
      </c>
      <c r="H6204" t="s">
        <v>309</v>
      </c>
      <c r="J6204" t="s">
        <v>15</v>
      </c>
      <c r="K6204" t="s">
        <v>307</v>
      </c>
      <c r="L6204" s="26">
        <v>112500</v>
      </c>
      <c r="M6204">
        <v>16</v>
      </c>
    </row>
    <row r="6205" spans="1:13" x14ac:dyDescent="0.25">
      <c r="A6205" t="s">
        <v>54</v>
      </c>
      <c r="B6205" s="25">
        <v>45212</v>
      </c>
      <c r="C6205" t="s">
        <v>257</v>
      </c>
      <c r="D6205" t="s">
        <v>32</v>
      </c>
      <c r="E6205" t="s">
        <v>27</v>
      </c>
      <c r="F6205" t="s">
        <v>258</v>
      </c>
      <c r="G6205" s="30">
        <v>11.7</v>
      </c>
      <c r="H6205" t="s">
        <v>309</v>
      </c>
      <c r="J6205" t="s">
        <v>15</v>
      </c>
      <c r="K6205" t="s">
        <v>307</v>
      </c>
      <c r="L6205" s="26">
        <v>534465</v>
      </c>
      <c r="M6205">
        <v>26</v>
      </c>
    </row>
    <row r="6206" spans="1:13" x14ac:dyDescent="0.25">
      <c r="A6206" t="s">
        <v>80</v>
      </c>
      <c r="B6206" s="25">
        <v>45260</v>
      </c>
      <c r="C6206" t="s">
        <v>257</v>
      </c>
      <c r="D6206" t="s">
        <v>32</v>
      </c>
      <c r="E6206" t="s">
        <v>27</v>
      </c>
      <c r="G6206" s="30">
        <v>11.7</v>
      </c>
      <c r="H6206" t="s">
        <v>309</v>
      </c>
      <c r="J6206" t="s">
        <v>15</v>
      </c>
      <c r="K6206" t="s">
        <v>307</v>
      </c>
      <c r="L6206" s="26">
        <v>173700</v>
      </c>
      <c r="M6206">
        <v>4</v>
      </c>
    </row>
    <row r="6207" spans="1:13" x14ac:dyDescent="0.25">
      <c r="A6207" t="s">
        <v>175</v>
      </c>
      <c r="B6207" s="25">
        <v>45503</v>
      </c>
      <c r="C6207" t="s">
        <v>257</v>
      </c>
      <c r="D6207" t="s">
        <v>32</v>
      </c>
      <c r="E6207" t="s">
        <v>27</v>
      </c>
      <c r="G6207" s="30">
        <v>11.7</v>
      </c>
      <c r="H6207" t="s">
        <v>309</v>
      </c>
      <c r="J6207" t="s">
        <v>15</v>
      </c>
      <c r="K6207" t="s">
        <v>307</v>
      </c>
      <c r="L6207" s="26">
        <v>1552</v>
      </c>
      <c r="M6207">
        <v>1</v>
      </c>
    </row>
    <row r="6208" spans="1:13" x14ac:dyDescent="0.25">
      <c r="A6208" t="s">
        <v>172</v>
      </c>
      <c r="B6208" s="25">
        <v>45485</v>
      </c>
      <c r="C6208" t="s">
        <v>257</v>
      </c>
      <c r="D6208" t="s">
        <v>32</v>
      </c>
      <c r="E6208" t="s">
        <v>27</v>
      </c>
      <c r="G6208" s="30">
        <v>11.7</v>
      </c>
      <c r="H6208" t="s">
        <v>309</v>
      </c>
      <c r="J6208" t="s">
        <v>15</v>
      </c>
      <c r="K6208" t="s">
        <v>307</v>
      </c>
      <c r="L6208" s="26">
        <v>20800</v>
      </c>
      <c r="M6208">
        <v>3</v>
      </c>
    </row>
    <row r="6209" spans="1:13" x14ac:dyDescent="0.25">
      <c r="A6209" t="s">
        <v>63</v>
      </c>
      <c r="B6209" s="25">
        <v>45344</v>
      </c>
      <c r="C6209" t="s">
        <v>257</v>
      </c>
      <c r="D6209" t="s">
        <v>32</v>
      </c>
      <c r="E6209" t="s">
        <v>27</v>
      </c>
      <c r="G6209" s="30">
        <v>11.7</v>
      </c>
      <c r="H6209" t="s">
        <v>309</v>
      </c>
      <c r="J6209" t="s">
        <v>15</v>
      </c>
      <c r="K6209" t="s">
        <v>307</v>
      </c>
      <c r="L6209" s="26">
        <v>10450</v>
      </c>
      <c r="M6209">
        <v>2</v>
      </c>
    </row>
    <row r="6210" spans="1:13" x14ac:dyDescent="0.25">
      <c r="A6210" t="s">
        <v>89</v>
      </c>
      <c r="B6210" s="25">
        <v>45232</v>
      </c>
      <c r="C6210" t="s">
        <v>257</v>
      </c>
      <c r="D6210" t="s">
        <v>32</v>
      </c>
      <c r="E6210" t="s">
        <v>27</v>
      </c>
      <c r="G6210" s="30">
        <v>11.7</v>
      </c>
      <c r="H6210" t="s">
        <v>309</v>
      </c>
      <c r="J6210" t="s">
        <v>15</v>
      </c>
      <c r="K6210" t="s">
        <v>307</v>
      </c>
      <c r="L6210" s="26">
        <v>161325</v>
      </c>
      <c r="M6210">
        <v>7</v>
      </c>
    </row>
    <row r="6211" spans="1:13" x14ac:dyDescent="0.25">
      <c r="A6211" t="s">
        <v>54</v>
      </c>
      <c r="B6211" s="25">
        <v>45212</v>
      </c>
      <c r="C6211" t="s">
        <v>257</v>
      </c>
      <c r="D6211" t="s">
        <v>32</v>
      </c>
      <c r="E6211" t="s">
        <v>27</v>
      </c>
      <c r="G6211" s="30">
        <v>11.7</v>
      </c>
      <c r="H6211" t="s">
        <v>309</v>
      </c>
      <c r="J6211" t="s">
        <v>15</v>
      </c>
      <c r="K6211" t="s">
        <v>307</v>
      </c>
      <c r="L6211" s="26">
        <v>114552</v>
      </c>
      <c r="M6211">
        <v>25</v>
      </c>
    </row>
    <row r="6212" spans="1:13" x14ac:dyDescent="0.25">
      <c r="A6212" t="s">
        <v>50</v>
      </c>
      <c r="B6212" s="25">
        <v>45408</v>
      </c>
      <c r="C6212" t="s">
        <v>257</v>
      </c>
      <c r="D6212" t="s">
        <v>32</v>
      </c>
      <c r="E6212" t="s">
        <v>27</v>
      </c>
      <c r="G6212" s="30">
        <v>11.7</v>
      </c>
      <c r="H6212" t="s">
        <v>309</v>
      </c>
      <c r="J6212" t="s">
        <v>15</v>
      </c>
      <c r="K6212" t="s">
        <v>307</v>
      </c>
      <c r="L6212" s="26">
        <v>125000</v>
      </c>
      <c r="M6212">
        <v>20</v>
      </c>
    </row>
    <row r="6213" spans="1:13" x14ac:dyDescent="0.25">
      <c r="A6213" t="s">
        <v>77</v>
      </c>
      <c r="B6213" s="25">
        <v>45267</v>
      </c>
      <c r="C6213" t="s">
        <v>257</v>
      </c>
      <c r="D6213" t="s">
        <v>32</v>
      </c>
      <c r="E6213" t="s">
        <v>27</v>
      </c>
      <c r="F6213" t="s">
        <v>258</v>
      </c>
      <c r="G6213" s="30">
        <v>11.7</v>
      </c>
      <c r="H6213" t="s">
        <v>309</v>
      </c>
      <c r="J6213" t="s">
        <v>15</v>
      </c>
      <c r="K6213" t="s">
        <v>307</v>
      </c>
      <c r="L6213" s="26">
        <v>18200</v>
      </c>
      <c r="M6213">
        <v>1</v>
      </c>
    </row>
    <row r="6214" spans="1:13" x14ac:dyDescent="0.25">
      <c r="A6214" t="s">
        <v>57</v>
      </c>
      <c r="B6214" s="25">
        <v>45394</v>
      </c>
      <c r="C6214" t="s">
        <v>257</v>
      </c>
      <c r="D6214" t="s">
        <v>32</v>
      </c>
      <c r="E6214" t="s">
        <v>27</v>
      </c>
      <c r="G6214" s="30">
        <v>11.7</v>
      </c>
      <c r="H6214" t="s">
        <v>309</v>
      </c>
      <c r="J6214" t="s">
        <v>15</v>
      </c>
      <c r="K6214" t="s">
        <v>307</v>
      </c>
      <c r="L6214" s="26">
        <v>183300</v>
      </c>
      <c r="M6214">
        <v>6</v>
      </c>
    </row>
    <row r="6215" spans="1:13" x14ac:dyDescent="0.25">
      <c r="A6215" t="s">
        <v>57</v>
      </c>
      <c r="B6215" s="25">
        <v>45394</v>
      </c>
      <c r="C6215" t="s">
        <v>257</v>
      </c>
      <c r="D6215" t="s">
        <v>32</v>
      </c>
      <c r="E6215" t="s">
        <v>27</v>
      </c>
      <c r="F6215" t="s">
        <v>258</v>
      </c>
      <c r="G6215" s="30">
        <v>11.7</v>
      </c>
      <c r="H6215" t="s">
        <v>309</v>
      </c>
      <c r="J6215" t="s">
        <v>15</v>
      </c>
      <c r="K6215" t="s">
        <v>307</v>
      </c>
      <c r="L6215" s="26">
        <v>930600</v>
      </c>
      <c r="M6215">
        <v>14</v>
      </c>
    </row>
    <row r="6216" spans="1:13" x14ac:dyDescent="0.25">
      <c r="A6216" t="s">
        <v>77</v>
      </c>
      <c r="B6216" s="25">
        <v>45267</v>
      </c>
      <c r="C6216" t="s">
        <v>257</v>
      </c>
      <c r="D6216" t="s">
        <v>32</v>
      </c>
      <c r="E6216" t="s">
        <v>27</v>
      </c>
      <c r="G6216" s="30">
        <v>11.7</v>
      </c>
      <c r="H6216" t="s">
        <v>309</v>
      </c>
      <c r="J6216" t="s">
        <v>15</v>
      </c>
      <c r="K6216" t="s">
        <v>307</v>
      </c>
      <c r="L6216" s="26">
        <v>2800</v>
      </c>
      <c r="M6216">
        <v>1</v>
      </c>
    </row>
    <row r="6217" spans="1:13" x14ac:dyDescent="0.25">
      <c r="A6217" t="s">
        <v>211</v>
      </c>
      <c r="B6217" s="25">
        <v>45582</v>
      </c>
      <c r="C6217" t="s">
        <v>257</v>
      </c>
      <c r="D6217" t="s">
        <v>32</v>
      </c>
      <c r="E6217" t="s">
        <v>27</v>
      </c>
      <c r="F6217" t="s">
        <v>258</v>
      </c>
      <c r="G6217" s="30">
        <v>11.7</v>
      </c>
      <c r="H6217" t="s">
        <v>309</v>
      </c>
      <c r="J6217" t="s">
        <v>15</v>
      </c>
      <c r="K6217" t="s">
        <v>307</v>
      </c>
      <c r="L6217" s="26">
        <v>67550</v>
      </c>
      <c r="M6217">
        <v>6</v>
      </c>
    </row>
    <row r="6218" spans="1:13" x14ac:dyDescent="0.25">
      <c r="A6218" t="s">
        <v>83</v>
      </c>
      <c r="B6218" s="25">
        <v>45252</v>
      </c>
      <c r="C6218" t="s">
        <v>257</v>
      </c>
      <c r="D6218" t="s">
        <v>32</v>
      </c>
      <c r="E6218" t="s">
        <v>27</v>
      </c>
      <c r="F6218" t="s">
        <v>258</v>
      </c>
      <c r="G6218" s="30">
        <v>11.7</v>
      </c>
      <c r="H6218" t="s">
        <v>309</v>
      </c>
      <c r="J6218" t="s">
        <v>15</v>
      </c>
      <c r="K6218" t="s">
        <v>307</v>
      </c>
      <c r="L6218" s="26">
        <v>8977100</v>
      </c>
      <c r="M6218">
        <v>20</v>
      </c>
    </row>
    <row r="6219" spans="1:13" x14ac:dyDescent="0.25">
      <c r="A6219" t="s">
        <v>175</v>
      </c>
      <c r="B6219" s="25">
        <v>45503</v>
      </c>
      <c r="C6219" t="s">
        <v>257</v>
      </c>
      <c r="D6219" t="s">
        <v>32</v>
      </c>
      <c r="E6219" t="s">
        <v>27</v>
      </c>
      <c r="F6219" t="s">
        <v>258</v>
      </c>
      <c r="G6219" s="30">
        <v>11.7</v>
      </c>
      <c r="H6219" t="s">
        <v>309</v>
      </c>
      <c r="J6219" t="s">
        <v>15</v>
      </c>
      <c r="K6219" t="s">
        <v>307</v>
      </c>
      <c r="L6219" s="26">
        <v>97</v>
      </c>
      <c r="M6219">
        <v>1</v>
      </c>
    </row>
    <row r="6220" spans="1:13" x14ac:dyDescent="0.25">
      <c r="A6220" t="s">
        <v>80</v>
      </c>
      <c r="B6220" s="25">
        <v>45260</v>
      </c>
      <c r="C6220" t="s">
        <v>257</v>
      </c>
      <c r="D6220" t="s">
        <v>32</v>
      </c>
      <c r="E6220" t="s">
        <v>27</v>
      </c>
      <c r="F6220" t="s">
        <v>258</v>
      </c>
      <c r="G6220" s="30">
        <v>11.7</v>
      </c>
      <c r="H6220" t="s">
        <v>309</v>
      </c>
      <c r="J6220" t="s">
        <v>15</v>
      </c>
      <c r="K6220" t="s">
        <v>307</v>
      </c>
      <c r="L6220" s="26">
        <v>4835700</v>
      </c>
      <c r="M6220">
        <v>3</v>
      </c>
    </row>
    <row r="6221" spans="1:13" x14ac:dyDescent="0.25">
      <c r="A6221" t="s">
        <v>69</v>
      </c>
      <c r="B6221" s="25">
        <v>45328</v>
      </c>
      <c r="C6221" t="s">
        <v>257</v>
      </c>
      <c r="D6221" t="s">
        <v>32</v>
      </c>
      <c r="E6221" t="s">
        <v>27</v>
      </c>
      <c r="G6221" s="30">
        <v>11.7</v>
      </c>
      <c r="H6221" t="s">
        <v>309</v>
      </c>
      <c r="J6221" t="s">
        <v>15</v>
      </c>
      <c r="K6221" t="s">
        <v>307</v>
      </c>
      <c r="L6221" s="26">
        <v>93810</v>
      </c>
      <c r="M6221">
        <v>7</v>
      </c>
    </row>
    <row r="6222" spans="1:13" x14ac:dyDescent="0.25">
      <c r="A6222" t="s">
        <v>205</v>
      </c>
      <c r="B6222" s="25">
        <v>45566</v>
      </c>
      <c r="C6222" t="s">
        <v>257</v>
      </c>
      <c r="D6222" t="s">
        <v>32</v>
      </c>
      <c r="E6222" t="s">
        <v>27</v>
      </c>
      <c r="G6222" s="30">
        <v>11.7</v>
      </c>
      <c r="H6222" t="s">
        <v>309</v>
      </c>
      <c r="J6222" t="s">
        <v>15</v>
      </c>
      <c r="K6222" t="s">
        <v>307</v>
      </c>
      <c r="L6222" s="26">
        <v>4370</v>
      </c>
      <c r="M6222">
        <v>3</v>
      </c>
    </row>
    <row r="6223" spans="1:13" x14ac:dyDescent="0.25">
      <c r="A6223" t="s">
        <v>92</v>
      </c>
      <c r="B6223" s="25">
        <v>45198</v>
      </c>
      <c r="C6223" t="s">
        <v>257</v>
      </c>
      <c r="D6223" t="s">
        <v>32</v>
      </c>
      <c r="E6223" t="s">
        <v>27</v>
      </c>
      <c r="G6223" s="30">
        <v>11.7</v>
      </c>
      <c r="H6223" t="s">
        <v>309</v>
      </c>
      <c r="J6223" t="s">
        <v>15</v>
      </c>
      <c r="K6223" t="s">
        <v>307</v>
      </c>
      <c r="L6223" s="26">
        <v>50756.4</v>
      </c>
      <c r="M6223">
        <v>3</v>
      </c>
    </row>
    <row r="6224" spans="1:13" x14ac:dyDescent="0.25">
      <c r="A6224" t="s">
        <v>211</v>
      </c>
      <c r="B6224" s="25">
        <v>45582</v>
      </c>
      <c r="C6224" t="s">
        <v>257</v>
      </c>
      <c r="D6224" t="s">
        <v>32</v>
      </c>
      <c r="E6224" t="s">
        <v>27</v>
      </c>
      <c r="G6224" s="30">
        <v>11.7</v>
      </c>
      <c r="H6224" t="s">
        <v>309</v>
      </c>
      <c r="J6224" t="s">
        <v>15</v>
      </c>
      <c r="K6224" t="s">
        <v>307</v>
      </c>
      <c r="L6224" s="26">
        <v>68950</v>
      </c>
      <c r="M6224">
        <v>9</v>
      </c>
    </row>
    <row r="6225" spans="1:13" x14ac:dyDescent="0.25">
      <c r="A6225" t="s">
        <v>72</v>
      </c>
      <c r="B6225" s="25">
        <v>45288</v>
      </c>
      <c r="C6225" t="s">
        <v>257</v>
      </c>
      <c r="D6225" t="s">
        <v>32</v>
      </c>
      <c r="E6225" t="s">
        <v>27</v>
      </c>
      <c r="G6225" s="30">
        <v>11.7</v>
      </c>
      <c r="H6225" t="s">
        <v>309</v>
      </c>
      <c r="J6225" t="s">
        <v>15</v>
      </c>
      <c r="K6225" t="s">
        <v>307</v>
      </c>
      <c r="L6225" s="26">
        <v>19750</v>
      </c>
      <c r="M6225">
        <v>1</v>
      </c>
    </row>
    <row r="6226" spans="1:13" x14ac:dyDescent="0.25">
      <c r="A6226" t="s">
        <v>104</v>
      </c>
      <c r="B6226" s="25">
        <v>45041</v>
      </c>
      <c r="C6226" t="s">
        <v>257</v>
      </c>
      <c r="D6226" t="s">
        <v>32</v>
      </c>
      <c r="E6226" t="s">
        <v>27</v>
      </c>
      <c r="G6226" s="30">
        <v>11.7</v>
      </c>
      <c r="H6226" t="s">
        <v>309</v>
      </c>
      <c r="J6226" t="s">
        <v>15</v>
      </c>
      <c r="K6226" t="s">
        <v>307</v>
      </c>
      <c r="L6226" s="26">
        <v>110856</v>
      </c>
      <c r="M6226">
        <v>2</v>
      </c>
    </row>
    <row r="6227" spans="1:13" x14ac:dyDescent="0.25">
      <c r="A6227" t="s">
        <v>74</v>
      </c>
      <c r="B6227" s="25">
        <v>45275</v>
      </c>
      <c r="C6227" t="s">
        <v>257</v>
      </c>
      <c r="D6227" t="s">
        <v>32</v>
      </c>
      <c r="E6227" t="s">
        <v>27</v>
      </c>
      <c r="F6227" t="s">
        <v>258</v>
      </c>
      <c r="G6227" s="30">
        <v>11.7</v>
      </c>
      <c r="H6227" t="s">
        <v>309</v>
      </c>
      <c r="J6227" t="s">
        <v>15</v>
      </c>
      <c r="K6227" t="s">
        <v>307</v>
      </c>
      <c r="L6227" s="26">
        <v>2738150</v>
      </c>
      <c r="M6227">
        <v>23</v>
      </c>
    </row>
    <row r="6228" spans="1:13" x14ac:dyDescent="0.25">
      <c r="A6228" t="s">
        <v>92</v>
      </c>
      <c r="B6228" s="25">
        <v>45198</v>
      </c>
      <c r="C6228" t="s">
        <v>257</v>
      </c>
      <c r="D6228" t="s">
        <v>32</v>
      </c>
      <c r="E6228" t="s">
        <v>27</v>
      </c>
      <c r="F6228" t="s">
        <v>258</v>
      </c>
      <c r="G6228" s="30">
        <v>11.7</v>
      </c>
      <c r="H6228" t="s">
        <v>309</v>
      </c>
      <c r="J6228" t="s">
        <v>15</v>
      </c>
      <c r="K6228" t="s">
        <v>307</v>
      </c>
      <c r="L6228" s="26">
        <v>61790.400000000001</v>
      </c>
      <c r="M6228">
        <v>2</v>
      </c>
    </row>
    <row r="6229" spans="1:13" x14ac:dyDescent="0.25">
      <c r="A6229" t="s">
        <v>30</v>
      </c>
      <c r="B6229" s="25">
        <v>45447</v>
      </c>
      <c r="C6229" t="s">
        <v>257</v>
      </c>
      <c r="D6229" t="s">
        <v>32</v>
      </c>
      <c r="E6229" t="s">
        <v>27</v>
      </c>
      <c r="F6229" t="s">
        <v>258</v>
      </c>
      <c r="G6229" s="30">
        <v>11.7</v>
      </c>
      <c r="H6229" t="s">
        <v>309</v>
      </c>
      <c r="J6229" t="s">
        <v>15</v>
      </c>
      <c r="K6229" t="s">
        <v>307</v>
      </c>
      <c r="L6229" s="26">
        <v>851400</v>
      </c>
      <c r="M6229">
        <v>7</v>
      </c>
    </row>
    <row r="6230" spans="1:13" x14ac:dyDescent="0.25">
      <c r="A6230" t="s">
        <v>30</v>
      </c>
      <c r="B6230" s="25">
        <v>45447</v>
      </c>
      <c r="C6230" t="s">
        <v>257</v>
      </c>
      <c r="D6230" t="s">
        <v>32</v>
      </c>
      <c r="E6230" t="s">
        <v>27</v>
      </c>
      <c r="G6230" s="30">
        <v>11.7</v>
      </c>
      <c r="H6230" t="s">
        <v>309</v>
      </c>
      <c r="J6230" t="s">
        <v>15</v>
      </c>
      <c r="K6230" t="s">
        <v>307</v>
      </c>
      <c r="L6230" s="26">
        <v>26700</v>
      </c>
      <c r="M6230">
        <v>8</v>
      </c>
    </row>
    <row r="6231" spans="1:13" x14ac:dyDescent="0.25">
      <c r="A6231" t="s">
        <v>60</v>
      </c>
      <c r="B6231" s="25">
        <v>45380</v>
      </c>
      <c r="C6231" t="s">
        <v>257</v>
      </c>
      <c r="D6231" t="s">
        <v>32</v>
      </c>
      <c r="E6231" t="s">
        <v>27</v>
      </c>
      <c r="F6231" t="s">
        <v>258</v>
      </c>
      <c r="G6231" s="30">
        <v>11.7</v>
      </c>
      <c r="H6231" t="s">
        <v>309</v>
      </c>
      <c r="J6231" t="s">
        <v>15</v>
      </c>
      <c r="K6231" t="s">
        <v>307</v>
      </c>
      <c r="L6231" s="26">
        <v>2149875</v>
      </c>
      <c r="M6231">
        <v>31</v>
      </c>
    </row>
    <row r="6232" spans="1:13" x14ac:dyDescent="0.25">
      <c r="A6232" t="s">
        <v>54</v>
      </c>
      <c r="B6232" s="25">
        <v>45401</v>
      </c>
      <c r="C6232" t="s">
        <v>257</v>
      </c>
      <c r="D6232" t="s">
        <v>32</v>
      </c>
      <c r="E6232" t="s">
        <v>27</v>
      </c>
      <c r="F6232" t="s">
        <v>258</v>
      </c>
      <c r="G6232" s="30">
        <v>11.7</v>
      </c>
      <c r="H6232" t="s">
        <v>309</v>
      </c>
      <c r="J6232" t="s">
        <v>15</v>
      </c>
      <c r="K6232" t="s">
        <v>307</v>
      </c>
      <c r="L6232" s="26">
        <v>8561985</v>
      </c>
      <c r="M6232">
        <v>13</v>
      </c>
    </row>
    <row r="6233" spans="1:13" x14ac:dyDescent="0.25">
      <c r="A6233" t="s">
        <v>74</v>
      </c>
      <c r="B6233" s="25">
        <v>45275</v>
      </c>
      <c r="C6233" t="s">
        <v>257</v>
      </c>
      <c r="D6233" t="s">
        <v>32</v>
      </c>
      <c r="E6233" t="s">
        <v>27</v>
      </c>
      <c r="G6233" s="30">
        <v>11.7</v>
      </c>
      <c r="H6233" t="s">
        <v>309</v>
      </c>
      <c r="J6233" t="s">
        <v>15</v>
      </c>
      <c r="K6233" t="s">
        <v>307</v>
      </c>
      <c r="L6233" s="26">
        <v>910800</v>
      </c>
      <c r="M6233">
        <v>12</v>
      </c>
    </row>
    <row r="6234" spans="1:13" x14ac:dyDescent="0.25">
      <c r="A6234" t="s">
        <v>164</v>
      </c>
      <c r="B6234" s="25">
        <v>45478</v>
      </c>
      <c r="C6234" t="s">
        <v>257</v>
      </c>
      <c r="D6234" t="s">
        <v>32</v>
      </c>
      <c r="E6234" t="s">
        <v>27</v>
      </c>
      <c r="G6234" s="30">
        <v>11.7</v>
      </c>
      <c r="H6234" t="s">
        <v>309</v>
      </c>
      <c r="J6234" t="s">
        <v>15</v>
      </c>
      <c r="K6234" t="s">
        <v>307</v>
      </c>
      <c r="L6234" s="26">
        <v>33200</v>
      </c>
      <c r="M6234">
        <v>18</v>
      </c>
    </row>
    <row r="6235" spans="1:13" x14ac:dyDescent="0.25">
      <c r="A6235" t="s">
        <v>83</v>
      </c>
      <c r="B6235" s="25">
        <v>45252</v>
      </c>
      <c r="C6235" t="s">
        <v>257</v>
      </c>
      <c r="D6235" t="s">
        <v>32</v>
      </c>
      <c r="E6235" t="s">
        <v>27</v>
      </c>
      <c r="G6235" s="30">
        <v>11.7</v>
      </c>
      <c r="H6235" t="s">
        <v>309</v>
      </c>
      <c r="J6235" t="s">
        <v>15</v>
      </c>
      <c r="K6235" t="s">
        <v>307</v>
      </c>
      <c r="L6235" s="26">
        <v>152350</v>
      </c>
      <c r="M6235">
        <v>10</v>
      </c>
    </row>
    <row r="6236" spans="1:13" x14ac:dyDescent="0.25">
      <c r="A6236" t="s">
        <v>172</v>
      </c>
      <c r="B6236" s="25">
        <v>45485</v>
      </c>
      <c r="C6236" t="s">
        <v>257</v>
      </c>
      <c r="D6236" t="s">
        <v>32</v>
      </c>
      <c r="E6236" t="s">
        <v>27</v>
      </c>
      <c r="F6236" t="s">
        <v>258</v>
      </c>
      <c r="G6236" s="30">
        <v>11.7</v>
      </c>
      <c r="H6236" t="s">
        <v>309</v>
      </c>
      <c r="J6236" t="s">
        <v>15</v>
      </c>
      <c r="K6236" t="s">
        <v>307</v>
      </c>
      <c r="L6236" s="26">
        <v>10000</v>
      </c>
      <c r="M6236">
        <v>2</v>
      </c>
    </row>
    <row r="6237" spans="1:13" x14ac:dyDescent="0.25">
      <c r="A6237" t="s">
        <v>164</v>
      </c>
      <c r="B6237" s="25">
        <v>45478</v>
      </c>
      <c r="C6237" t="s">
        <v>257</v>
      </c>
      <c r="D6237" t="s">
        <v>32</v>
      </c>
      <c r="E6237" t="s">
        <v>27</v>
      </c>
      <c r="F6237" t="s">
        <v>258</v>
      </c>
      <c r="G6237" s="30">
        <v>11.8</v>
      </c>
      <c r="H6237" t="s">
        <v>309</v>
      </c>
      <c r="I6237">
        <v>11.8</v>
      </c>
      <c r="J6237" t="s">
        <v>228</v>
      </c>
      <c r="K6237" t="s">
        <v>314</v>
      </c>
      <c r="L6237" s="26">
        <v>44200</v>
      </c>
      <c r="M6237">
        <v>1</v>
      </c>
    </row>
    <row r="6238" spans="1:13" x14ac:dyDescent="0.25">
      <c r="A6238" t="s">
        <v>211</v>
      </c>
      <c r="B6238" s="25">
        <v>45582</v>
      </c>
      <c r="C6238" t="s">
        <v>257</v>
      </c>
      <c r="D6238" t="s">
        <v>32</v>
      </c>
      <c r="E6238" t="s">
        <v>27</v>
      </c>
      <c r="G6238" s="30">
        <v>11.8</v>
      </c>
      <c r="H6238" t="s">
        <v>309</v>
      </c>
      <c r="J6238" t="s">
        <v>15</v>
      </c>
      <c r="K6238" t="s">
        <v>307</v>
      </c>
      <c r="L6238" s="26">
        <v>107800</v>
      </c>
      <c r="M6238">
        <v>9</v>
      </c>
    </row>
    <row r="6239" spans="1:13" x14ac:dyDescent="0.25">
      <c r="A6239" t="s">
        <v>60</v>
      </c>
      <c r="B6239" s="25">
        <v>45380</v>
      </c>
      <c r="C6239" t="s">
        <v>257</v>
      </c>
      <c r="D6239" t="s">
        <v>32</v>
      </c>
      <c r="E6239" t="s">
        <v>27</v>
      </c>
      <c r="G6239" s="30">
        <v>11.8</v>
      </c>
      <c r="H6239" t="s">
        <v>309</v>
      </c>
      <c r="J6239" t="s">
        <v>15</v>
      </c>
      <c r="K6239" t="s">
        <v>307</v>
      </c>
      <c r="L6239" s="26">
        <v>133875</v>
      </c>
      <c r="M6239">
        <v>21</v>
      </c>
    </row>
    <row r="6240" spans="1:13" x14ac:dyDescent="0.25">
      <c r="A6240" t="s">
        <v>83</v>
      </c>
      <c r="B6240" s="25">
        <v>45468</v>
      </c>
      <c r="C6240" t="s">
        <v>257</v>
      </c>
      <c r="D6240" t="s">
        <v>32</v>
      </c>
      <c r="E6240" t="s">
        <v>27</v>
      </c>
      <c r="F6240" t="s">
        <v>258</v>
      </c>
      <c r="G6240" s="30">
        <v>11.8</v>
      </c>
      <c r="H6240" t="s">
        <v>309</v>
      </c>
      <c r="J6240" t="s">
        <v>15</v>
      </c>
      <c r="K6240" t="s">
        <v>307</v>
      </c>
      <c r="L6240" s="26">
        <v>3245670</v>
      </c>
      <c r="M6240">
        <v>1</v>
      </c>
    </row>
    <row r="6241" spans="1:13" x14ac:dyDescent="0.25">
      <c r="A6241" t="s">
        <v>69</v>
      </c>
      <c r="B6241" s="25">
        <v>45328</v>
      </c>
      <c r="C6241" t="s">
        <v>257</v>
      </c>
      <c r="D6241" t="s">
        <v>32</v>
      </c>
      <c r="E6241" t="s">
        <v>27</v>
      </c>
      <c r="F6241" t="s">
        <v>258</v>
      </c>
      <c r="G6241" s="30">
        <v>11.8</v>
      </c>
      <c r="H6241" t="s">
        <v>309</v>
      </c>
      <c r="J6241" t="s">
        <v>15</v>
      </c>
      <c r="K6241" t="s">
        <v>307</v>
      </c>
      <c r="L6241" s="26">
        <v>2985225</v>
      </c>
      <c r="M6241">
        <v>8</v>
      </c>
    </row>
    <row r="6242" spans="1:13" x14ac:dyDescent="0.25">
      <c r="A6242" t="s">
        <v>74</v>
      </c>
      <c r="B6242" s="25">
        <v>45275</v>
      </c>
      <c r="C6242" t="s">
        <v>257</v>
      </c>
      <c r="D6242" t="s">
        <v>32</v>
      </c>
      <c r="E6242" t="s">
        <v>27</v>
      </c>
      <c r="G6242" s="30">
        <v>11.8</v>
      </c>
      <c r="H6242" t="s">
        <v>309</v>
      </c>
      <c r="J6242" t="s">
        <v>15</v>
      </c>
      <c r="K6242" t="s">
        <v>307</v>
      </c>
      <c r="L6242" s="26">
        <v>479550</v>
      </c>
      <c r="M6242">
        <v>20</v>
      </c>
    </row>
    <row r="6243" spans="1:13" x14ac:dyDescent="0.25">
      <c r="A6243" t="s">
        <v>92</v>
      </c>
      <c r="B6243" s="25">
        <v>45198</v>
      </c>
      <c r="C6243" t="s">
        <v>257</v>
      </c>
      <c r="D6243" t="s">
        <v>32</v>
      </c>
      <c r="E6243" t="s">
        <v>27</v>
      </c>
      <c r="G6243" s="30">
        <v>11.8</v>
      </c>
      <c r="H6243" t="s">
        <v>309</v>
      </c>
      <c r="J6243" t="s">
        <v>15</v>
      </c>
      <c r="K6243" t="s">
        <v>307</v>
      </c>
      <c r="L6243" s="26">
        <v>13240.8</v>
      </c>
      <c r="M6243">
        <v>2</v>
      </c>
    </row>
    <row r="6244" spans="1:13" x14ac:dyDescent="0.25">
      <c r="A6244" t="s">
        <v>74</v>
      </c>
      <c r="B6244" s="25">
        <v>45275</v>
      </c>
      <c r="C6244" t="s">
        <v>257</v>
      </c>
      <c r="D6244" t="s">
        <v>32</v>
      </c>
      <c r="E6244" t="s">
        <v>27</v>
      </c>
      <c r="F6244" t="s">
        <v>258</v>
      </c>
      <c r="G6244" s="30">
        <v>11.8</v>
      </c>
      <c r="H6244" t="s">
        <v>309</v>
      </c>
      <c r="J6244" t="s">
        <v>15</v>
      </c>
      <c r="K6244" t="s">
        <v>307</v>
      </c>
      <c r="L6244" s="26">
        <v>1277650</v>
      </c>
      <c r="M6244">
        <v>18</v>
      </c>
    </row>
    <row r="6245" spans="1:13" x14ac:dyDescent="0.25">
      <c r="A6245" t="s">
        <v>92</v>
      </c>
      <c r="B6245" s="25">
        <v>45198</v>
      </c>
      <c r="C6245" t="s">
        <v>257</v>
      </c>
      <c r="D6245" t="s">
        <v>32</v>
      </c>
      <c r="E6245" t="s">
        <v>27</v>
      </c>
      <c r="F6245" t="s">
        <v>258</v>
      </c>
      <c r="G6245" s="30">
        <v>11.8</v>
      </c>
      <c r="H6245" t="s">
        <v>309</v>
      </c>
      <c r="J6245" t="s">
        <v>15</v>
      </c>
      <c r="K6245" t="s">
        <v>307</v>
      </c>
      <c r="L6245" s="26">
        <v>55170</v>
      </c>
      <c r="M6245">
        <v>3</v>
      </c>
    </row>
    <row r="6246" spans="1:13" x14ac:dyDescent="0.25">
      <c r="A6246" t="s">
        <v>50</v>
      </c>
      <c r="B6246" s="25">
        <v>45408</v>
      </c>
      <c r="C6246" t="s">
        <v>257</v>
      </c>
      <c r="D6246" t="s">
        <v>32</v>
      </c>
      <c r="E6246" t="s">
        <v>27</v>
      </c>
      <c r="F6246" t="s">
        <v>258</v>
      </c>
      <c r="G6246" s="30">
        <v>11.8</v>
      </c>
      <c r="H6246" t="s">
        <v>309</v>
      </c>
      <c r="J6246" t="s">
        <v>15</v>
      </c>
      <c r="K6246" t="s">
        <v>307</v>
      </c>
      <c r="L6246" s="26">
        <v>2352500</v>
      </c>
      <c r="M6246">
        <v>33</v>
      </c>
    </row>
    <row r="6247" spans="1:13" x14ac:dyDescent="0.25">
      <c r="A6247" t="s">
        <v>86</v>
      </c>
      <c r="B6247" s="25">
        <v>45251</v>
      </c>
      <c r="C6247" t="s">
        <v>257</v>
      </c>
      <c r="D6247" t="s">
        <v>32</v>
      </c>
      <c r="E6247" t="s">
        <v>27</v>
      </c>
      <c r="F6247" t="s">
        <v>258</v>
      </c>
      <c r="G6247" s="30">
        <v>11.8</v>
      </c>
      <c r="H6247" t="s">
        <v>309</v>
      </c>
      <c r="J6247" t="s">
        <v>15</v>
      </c>
      <c r="K6247" t="s">
        <v>307</v>
      </c>
      <c r="L6247" s="26">
        <v>382500</v>
      </c>
      <c r="M6247">
        <v>5</v>
      </c>
    </row>
    <row r="6248" spans="1:13" x14ac:dyDescent="0.25">
      <c r="A6248" t="s">
        <v>83</v>
      </c>
      <c r="B6248" s="25">
        <v>45468</v>
      </c>
      <c r="C6248" t="s">
        <v>257</v>
      </c>
      <c r="D6248" t="s">
        <v>32</v>
      </c>
      <c r="E6248" t="s">
        <v>27</v>
      </c>
      <c r="G6248" s="30">
        <v>11.8</v>
      </c>
      <c r="H6248" t="s">
        <v>309</v>
      </c>
      <c r="J6248" t="s">
        <v>15</v>
      </c>
      <c r="K6248" t="s">
        <v>307</v>
      </c>
      <c r="L6248" s="26">
        <v>9720</v>
      </c>
      <c r="M6248">
        <v>3</v>
      </c>
    </row>
    <row r="6249" spans="1:13" x14ac:dyDescent="0.25">
      <c r="A6249" t="s">
        <v>54</v>
      </c>
      <c r="B6249" s="25">
        <v>45401</v>
      </c>
      <c r="C6249" t="s">
        <v>257</v>
      </c>
      <c r="D6249" t="s">
        <v>32</v>
      </c>
      <c r="E6249" t="s">
        <v>27</v>
      </c>
      <c r="G6249" s="30">
        <v>11.8</v>
      </c>
      <c r="H6249" t="s">
        <v>309</v>
      </c>
      <c r="J6249" t="s">
        <v>15</v>
      </c>
      <c r="K6249" t="s">
        <v>307</v>
      </c>
      <c r="L6249" s="26">
        <v>60495</v>
      </c>
      <c r="M6249">
        <v>4</v>
      </c>
    </row>
    <row r="6250" spans="1:13" x14ac:dyDescent="0.25">
      <c r="A6250" t="s">
        <v>83</v>
      </c>
      <c r="B6250" s="25">
        <v>45252</v>
      </c>
      <c r="C6250" t="s">
        <v>257</v>
      </c>
      <c r="D6250" t="s">
        <v>32</v>
      </c>
      <c r="E6250" t="s">
        <v>27</v>
      </c>
      <c r="F6250" t="s">
        <v>258</v>
      </c>
      <c r="G6250" s="30">
        <v>11.8</v>
      </c>
      <c r="H6250" t="s">
        <v>309</v>
      </c>
      <c r="J6250" t="s">
        <v>15</v>
      </c>
      <c r="K6250" t="s">
        <v>307</v>
      </c>
      <c r="L6250" s="26">
        <v>2225850</v>
      </c>
      <c r="M6250">
        <v>14</v>
      </c>
    </row>
    <row r="6251" spans="1:13" x14ac:dyDescent="0.25">
      <c r="A6251" t="s">
        <v>83</v>
      </c>
      <c r="B6251" s="25">
        <v>45252</v>
      </c>
      <c r="C6251" t="s">
        <v>257</v>
      </c>
      <c r="D6251" t="s">
        <v>32</v>
      </c>
      <c r="E6251" t="s">
        <v>27</v>
      </c>
      <c r="G6251" s="30">
        <v>11.8</v>
      </c>
      <c r="H6251" t="s">
        <v>309</v>
      </c>
      <c r="J6251" t="s">
        <v>15</v>
      </c>
      <c r="K6251" t="s">
        <v>307</v>
      </c>
      <c r="L6251" s="26">
        <v>99550</v>
      </c>
      <c r="M6251">
        <v>14</v>
      </c>
    </row>
    <row r="6252" spans="1:13" x14ac:dyDescent="0.25">
      <c r="A6252" t="s">
        <v>89</v>
      </c>
      <c r="B6252" s="25">
        <v>45232</v>
      </c>
      <c r="C6252" t="s">
        <v>257</v>
      </c>
      <c r="D6252" t="s">
        <v>32</v>
      </c>
      <c r="E6252" t="s">
        <v>27</v>
      </c>
      <c r="F6252" t="s">
        <v>258</v>
      </c>
      <c r="G6252" s="30">
        <v>11.8</v>
      </c>
      <c r="H6252" t="s">
        <v>309</v>
      </c>
      <c r="J6252" t="s">
        <v>15</v>
      </c>
      <c r="K6252" t="s">
        <v>307</v>
      </c>
      <c r="L6252" s="26">
        <v>707400</v>
      </c>
      <c r="M6252">
        <v>12</v>
      </c>
    </row>
    <row r="6253" spans="1:13" x14ac:dyDescent="0.25">
      <c r="A6253" t="s">
        <v>104</v>
      </c>
      <c r="B6253" s="25">
        <v>45041</v>
      </c>
      <c r="C6253" t="s">
        <v>257</v>
      </c>
      <c r="D6253" t="s">
        <v>32</v>
      </c>
      <c r="E6253" t="s">
        <v>27</v>
      </c>
      <c r="G6253" s="30">
        <v>11.8</v>
      </c>
      <c r="H6253" t="s">
        <v>309</v>
      </c>
      <c r="J6253" t="s">
        <v>15</v>
      </c>
      <c r="K6253" t="s">
        <v>307</v>
      </c>
      <c r="L6253" s="26">
        <v>71520</v>
      </c>
      <c r="M6253">
        <v>1</v>
      </c>
    </row>
    <row r="6254" spans="1:13" x14ac:dyDescent="0.25">
      <c r="A6254" t="s">
        <v>30</v>
      </c>
      <c r="B6254" s="25">
        <v>45447</v>
      </c>
      <c r="C6254" t="s">
        <v>257</v>
      </c>
      <c r="D6254" t="s">
        <v>32</v>
      </c>
      <c r="E6254" t="s">
        <v>27</v>
      </c>
      <c r="G6254" s="30">
        <v>11.8</v>
      </c>
      <c r="H6254" t="s">
        <v>309</v>
      </c>
      <c r="J6254" t="s">
        <v>15</v>
      </c>
      <c r="K6254" t="s">
        <v>307</v>
      </c>
      <c r="L6254" s="26">
        <v>12300</v>
      </c>
      <c r="M6254">
        <v>5</v>
      </c>
    </row>
    <row r="6255" spans="1:13" x14ac:dyDescent="0.25">
      <c r="A6255" t="s">
        <v>60</v>
      </c>
      <c r="B6255" s="25">
        <v>45380</v>
      </c>
      <c r="C6255" t="s">
        <v>257</v>
      </c>
      <c r="D6255" t="s">
        <v>32</v>
      </c>
      <c r="E6255" t="s">
        <v>27</v>
      </c>
      <c r="F6255" t="s">
        <v>258</v>
      </c>
      <c r="G6255" s="30">
        <v>11.8</v>
      </c>
      <c r="H6255" t="s">
        <v>309</v>
      </c>
      <c r="J6255" t="s">
        <v>15</v>
      </c>
      <c r="K6255" t="s">
        <v>307</v>
      </c>
      <c r="L6255" s="26">
        <v>5887875</v>
      </c>
      <c r="M6255">
        <v>27</v>
      </c>
    </row>
    <row r="6256" spans="1:13" x14ac:dyDescent="0.25">
      <c r="A6256" t="s">
        <v>54</v>
      </c>
      <c r="B6256" s="25">
        <v>45212</v>
      </c>
      <c r="C6256" t="s">
        <v>257</v>
      </c>
      <c r="D6256" t="s">
        <v>32</v>
      </c>
      <c r="E6256" t="s">
        <v>27</v>
      </c>
      <c r="F6256" t="s">
        <v>258</v>
      </c>
      <c r="G6256" s="30">
        <v>11.8</v>
      </c>
      <c r="H6256" t="s">
        <v>309</v>
      </c>
      <c r="J6256" t="s">
        <v>15</v>
      </c>
      <c r="K6256" t="s">
        <v>307</v>
      </c>
      <c r="L6256" s="26">
        <v>553113</v>
      </c>
      <c r="M6256">
        <v>15</v>
      </c>
    </row>
    <row r="6257" spans="1:13" x14ac:dyDescent="0.25">
      <c r="A6257" t="s">
        <v>57</v>
      </c>
      <c r="B6257" s="25">
        <v>45394</v>
      </c>
      <c r="C6257" t="s">
        <v>257</v>
      </c>
      <c r="D6257" t="s">
        <v>32</v>
      </c>
      <c r="E6257" t="s">
        <v>27</v>
      </c>
      <c r="G6257" s="30">
        <v>11.8</v>
      </c>
      <c r="H6257" t="s">
        <v>309</v>
      </c>
      <c r="J6257" t="s">
        <v>15</v>
      </c>
      <c r="K6257" t="s">
        <v>307</v>
      </c>
      <c r="L6257" s="26">
        <v>169200</v>
      </c>
      <c r="M6257">
        <v>8</v>
      </c>
    </row>
    <row r="6258" spans="1:13" x14ac:dyDescent="0.25">
      <c r="A6258" t="s">
        <v>63</v>
      </c>
      <c r="B6258" s="25">
        <v>45344</v>
      </c>
      <c r="C6258" t="s">
        <v>257</v>
      </c>
      <c r="D6258" t="s">
        <v>32</v>
      </c>
      <c r="E6258" t="s">
        <v>27</v>
      </c>
      <c r="G6258" s="30">
        <v>11.8</v>
      </c>
      <c r="H6258" t="s">
        <v>309</v>
      </c>
      <c r="J6258" t="s">
        <v>15</v>
      </c>
      <c r="K6258" t="s">
        <v>307</v>
      </c>
      <c r="L6258" s="26">
        <v>47500</v>
      </c>
      <c r="M6258">
        <v>1</v>
      </c>
    </row>
    <row r="6259" spans="1:13" x14ac:dyDescent="0.25">
      <c r="A6259" t="s">
        <v>54</v>
      </c>
      <c r="B6259" s="25">
        <v>45401</v>
      </c>
      <c r="C6259" t="s">
        <v>257</v>
      </c>
      <c r="D6259" t="s">
        <v>32</v>
      </c>
      <c r="E6259" t="s">
        <v>27</v>
      </c>
      <c r="F6259" t="s">
        <v>258</v>
      </c>
      <c r="G6259" s="30">
        <v>11.8</v>
      </c>
      <c r="H6259" t="s">
        <v>309</v>
      </c>
      <c r="J6259" t="s">
        <v>15</v>
      </c>
      <c r="K6259" t="s">
        <v>307</v>
      </c>
      <c r="L6259" s="26">
        <v>2666775</v>
      </c>
      <c r="M6259">
        <v>16</v>
      </c>
    </row>
    <row r="6260" spans="1:13" x14ac:dyDescent="0.25">
      <c r="A6260" t="s">
        <v>30</v>
      </c>
      <c r="B6260" s="25">
        <v>45447</v>
      </c>
      <c r="C6260" t="s">
        <v>257</v>
      </c>
      <c r="D6260" t="s">
        <v>32</v>
      </c>
      <c r="E6260" t="s">
        <v>27</v>
      </c>
      <c r="F6260" t="s">
        <v>258</v>
      </c>
      <c r="G6260" s="30">
        <v>11.8</v>
      </c>
      <c r="H6260" t="s">
        <v>309</v>
      </c>
      <c r="J6260" t="s">
        <v>15</v>
      </c>
      <c r="K6260" t="s">
        <v>307</v>
      </c>
      <c r="L6260" s="26">
        <v>76800</v>
      </c>
      <c r="M6260">
        <v>5</v>
      </c>
    </row>
    <row r="6261" spans="1:13" x14ac:dyDescent="0.25">
      <c r="A6261" t="s">
        <v>80</v>
      </c>
      <c r="B6261" s="25">
        <v>45260</v>
      </c>
      <c r="C6261" t="s">
        <v>257</v>
      </c>
      <c r="D6261" t="s">
        <v>32</v>
      </c>
      <c r="E6261" t="s">
        <v>27</v>
      </c>
      <c r="F6261" t="s">
        <v>258</v>
      </c>
      <c r="G6261" s="30">
        <v>11.8</v>
      </c>
      <c r="H6261" t="s">
        <v>309</v>
      </c>
      <c r="J6261" t="s">
        <v>15</v>
      </c>
      <c r="K6261" t="s">
        <v>307</v>
      </c>
      <c r="L6261" s="26">
        <v>1098000</v>
      </c>
      <c r="M6261">
        <v>4</v>
      </c>
    </row>
    <row r="6262" spans="1:13" x14ac:dyDescent="0.25">
      <c r="A6262" t="s">
        <v>57</v>
      </c>
      <c r="B6262" s="25">
        <v>45394</v>
      </c>
      <c r="C6262" t="s">
        <v>257</v>
      </c>
      <c r="D6262" t="s">
        <v>32</v>
      </c>
      <c r="E6262" t="s">
        <v>27</v>
      </c>
      <c r="F6262" t="s">
        <v>258</v>
      </c>
      <c r="G6262" s="30">
        <v>11.8</v>
      </c>
      <c r="H6262" t="s">
        <v>309</v>
      </c>
      <c r="J6262" t="s">
        <v>15</v>
      </c>
      <c r="K6262" t="s">
        <v>307</v>
      </c>
      <c r="L6262" s="26">
        <v>688550</v>
      </c>
      <c r="M6262">
        <v>15</v>
      </c>
    </row>
    <row r="6263" spans="1:13" x14ac:dyDescent="0.25">
      <c r="A6263" t="s">
        <v>172</v>
      </c>
      <c r="B6263" s="25">
        <v>45485</v>
      </c>
      <c r="C6263" t="s">
        <v>257</v>
      </c>
      <c r="D6263" t="s">
        <v>32</v>
      </c>
      <c r="E6263" t="s">
        <v>27</v>
      </c>
      <c r="G6263" s="30">
        <v>11.8</v>
      </c>
      <c r="H6263" t="s">
        <v>309</v>
      </c>
      <c r="J6263" t="s">
        <v>15</v>
      </c>
      <c r="K6263" t="s">
        <v>307</v>
      </c>
      <c r="L6263" s="26">
        <v>87200</v>
      </c>
      <c r="M6263">
        <v>4</v>
      </c>
    </row>
    <row r="6264" spans="1:13" x14ac:dyDescent="0.25">
      <c r="A6264" t="s">
        <v>101</v>
      </c>
      <c r="B6264" s="25">
        <v>45079</v>
      </c>
      <c r="C6264" t="s">
        <v>257</v>
      </c>
      <c r="D6264" t="s">
        <v>32</v>
      </c>
      <c r="E6264" t="s">
        <v>27</v>
      </c>
      <c r="G6264" s="30">
        <v>11.8</v>
      </c>
      <c r="H6264" t="s">
        <v>309</v>
      </c>
      <c r="J6264" t="s">
        <v>15</v>
      </c>
      <c r="K6264" t="s">
        <v>307</v>
      </c>
      <c r="L6264" s="26">
        <v>91125</v>
      </c>
      <c r="M6264">
        <v>1</v>
      </c>
    </row>
    <row r="6265" spans="1:13" x14ac:dyDescent="0.25">
      <c r="A6265" t="s">
        <v>205</v>
      </c>
      <c r="B6265" s="25">
        <v>45566</v>
      </c>
      <c r="C6265" t="s">
        <v>257</v>
      </c>
      <c r="D6265" t="s">
        <v>32</v>
      </c>
      <c r="E6265" t="s">
        <v>27</v>
      </c>
      <c r="F6265" t="s">
        <v>258</v>
      </c>
      <c r="G6265" s="30">
        <v>11.8</v>
      </c>
      <c r="H6265" t="s">
        <v>309</v>
      </c>
      <c r="J6265" t="s">
        <v>15</v>
      </c>
      <c r="K6265" t="s">
        <v>307</v>
      </c>
      <c r="L6265" s="26">
        <v>251180</v>
      </c>
      <c r="M6265">
        <v>11</v>
      </c>
    </row>
    <row r="6266" spans="1:13" x14ac:dyDescent="0.25">
      <c r="A6266" t="s">
        <v>66</v>
      </c>
      <c r="B6266" s="25">
        <v>45335</v>
      </c>
      <c r="C6266" t="s">
        <v>257</v>
      </c>
      <c r="D6266" t="s">
        <v>32</v>
      </c>
      <c r="E6266" t="s">
        <v>27</v>
      </c>
      <c r="F6266" t="s">
        <v>258</v>
      </c>
      <c r="G6266" s="30">
        <v>11.8</v>
      </c>
      <c r="H6266" t="s">
        <v>309</v>
      </c>
      <c r="J6266" t="s">
        <v>15</v>
      </c>
      <c r="K6266" t="s">
        <v>307</v>
      </c>
      <c r="L6266" s="26">
        <v>1386000</v>
      </c>
      <c r="M6266">
        <v>28</v>
      </c>
    </row>
    <row r="6267" spans="1:13" x14ac:dyDescent="0.25">
      <c r="A6267" t="s">
        <v>72</v>
      </c>
      <c r="B6267" s="25">
        <v>45288</v>
      </c>
      <c r="C6267" t="s">
        <v>257</v>
      </c>
      <c r="D6267" t="s">
        <v>32</v>
      </c>
      <c r="E6267" t="s">
        <v>27</v>
      </c>
      <c r="F6267" t="s">
        <v>258</v>
      </c>
      <c r="G6267" s="30">
        <v>11.8</v>
      </c>
      <c r="H6267" t="s">
        <v>309</v>
      </c>
      <c r="J6267" t="s">
        <v>15</v>
      </c>
      <c r="K6267" t="s">
        <v>307</v>
      </c>
      <c r="L6267" s="26">
        <v>19750</v>
      </c>
      <c r="M6267">
        <v>1</v>
      </c>
    </row>
    <row r="6268" spans="1:13" x14ac:dyDescent="0.25">
      <c r="A6268" t="s">
        <v>69</v>
      </c>
      <c r="B6268" s="25">
        <v>45328</v>
      </c>
      <c r="C6268" t="s">
        <v>257</v>
      </c>
      <c r="D6268" t="s">
        <v>32</v>
      </c>
      <c r="E6268" t="s">
        <v>27</v>
      </c>
      <c r="G6268" s="30">
        <v>11.8</v>
      </c>
      <c r="H6268" t="s">
        <v>309</v>
      </c>
      <c r="J6268" t="s">
        <v>15</v>
      </c>
      <c r="K6268" t="s">
        <v>307</v>
      </c>
      <c r="L6268" s="26">
        <v>101760</v>
      </c>
      <c r="M6268">
        <v>9</v>
      </c>
    </row>
    <row r="6269" spans="1:13" x14ac:dyDescent="0.25">
      <c r="A6269" t="s">
        <v>89</v>
      </c>
      <c r="B6269" s="25">
        <v>45232</v>
      </c>
      <c r="C6269" t="s">
        <v>257</v>
      </c>
      <c r="D6269" t="s">
        <v>32</v>
      </c>
      <c r="E6269" t="s">
        <v>27</v>
      </c>
      <c r="G6269" s="30">
        <v>11.8</v>
      </c>
      <c r="H6269" t="s">
        <v>309</v>
      </c>
      <c r="J6269" t="s">
        <v>15</v>
      </c>
      <c r="K6269" t="s">
        <v>307</v>
      </c>
      <c r="L6269" s="26">
        <v>263925</v>
      </c>
      <c r="M6269">
        <v>10</v>
      </c>
    </row>
    <row r="6270" spans="1:13" x14ac:dyDescent="0.25">
      <c r="A6270" t="s">
        <v>54</v>
      </c>
      <c r="B6270" s="25">
        <v>45212</v>
      </c>
      <c r="C6270" t="s">
        <v>257</v>
      </c>
      <c r="D6270" t="s">
        <v>32</v>
      </c>
      <c r="E6270" t="s">
        <v>27</v>
      </c>
      <c r="G6270" s="30">
        <v>11.8</v>
      </c>
      <c r="H6270" t="s">
        <v>309</v>
      </c>
      <c r="J6270" t="s">
        <v>15</v>
      </c>
      <c r="K6270" t="s">
        <v>307</v>
      </c>
      <c r="L6270" s="26">
        <v>87912</v>
      </c>
      <c r="M6270">
        <v>20</v>
      </c>
    </row>
    <row r="6271" spans="1:13" x14ac:dyDescent="0.25">
      <c r="A6271" t="s">
        <v>164</v>
      </c>
      <c r="B6271" s="25">
        <v>45478</v>
      </c>
      <c r="C6271" t="s">
        <v>257</v>
      </c>
      <c r="D6271" t="s">
        <v>32</v>
      </c>
      <c r="E6271" t="s">
        <v>27</v>
      </c>
      <c r="G6271" s="30">
        <v>11.8</v>
      </c>
      <c r="H6271" t="s">
        <v>309</v>
      </c>
      <c r="J6271" t="s">
        <v>15</v>
      </c>
      <c r="K6271" t="s">
        <v>307</v>
      </c>
      <c r="L6271" s="26">
        <v>40800</v>
      </c>
      <c r="M6271">
        <v>13</v>
      </c>
    </row>
    <row r="6272" spans="1:13" x14ac:dyDescent="0.25">
      <c r="A6272" t="s">
        <v>86</v>
      </c>
      <c r="B6272" s="25">
        <v>45251</v>
      </c>
      <c r="C6272" t="s">
        <v>257</v>
      </c>
      <c r="D6272" t="s">
        <v>32</v>
      </c>
      <c r="E6272" t="s">
        <v>27</v>
      </c>
      <c r="G6272" s="30">
        <v>11.8</v>
      </c>
      <c r="H6272" t="s">
        <v>309</v>
      </c>
      <c r="J6272" t="s">
        <v>15</v>
      </c>
      <c r="K6272" t="s">
        <v>307</v>
      </c>
      <c r="L6272" s="26">
        <v>71250</v>
      </c>
      <c r="M6272">
        <v>3</v>
      </c>
    </row>
    <row r="6273" spans="1:13" x14ac:dyDescent="0.25">
      <c r="A6273" t="s">
        <v>205</v>
      </c>
      <c r="B6273" s="25">
        <v>45566</v>
      </c>
      <c r="C6273" t="s">
        <v>257</v>
      </c>
      <c r="D6273" t="s">
        <v>32</v>
      </c>
      <c r="E6273" t="s">
        <v>27</v>
      </c>
      <c r="G6273" s="30">
        <v>11.8</v>
      </c>
      <c r="H6273" t="s">
        <v>309</v>
      </c>
      <c r="J6273" t="s">
        <v>15</v>
      </c>
      <c r="K6273" t="s">
        <v>307</v>
      </c>
      <c r="L6273" s="26">
        <v>79040</v>
      </c>
      <c r="M6273">
        <v>3</v>
      </c>
    </row>
    <row r="6274" spans="1:13" x14ac:dyDescent="0.25">
      <c r="A6274" t="s">
        <v>63</v>
      </c>
      <c r="B6274" s="25">
        <v>45344</v>
      </c>
      <c r="C6274" t="s">
        <v>257</v>
      </c>
      <c r="D6274" t="s">
        <v>32</v>
      </c>
      <c r="E6274" t="s">
        <v>27</v>
      </c>
      <c r="F6274" t="s">
        <v>258</v>
      </c>
      <c r="G6274" s="30">
        <v>11.8</v>
      </c>
      <c r="H6274" t="s">
        <v>309</v>
      </c>
      <c r="J6274" t="s">
        <v>15</v>
      </c>
      <c r="K6274" t="s">
        <v>307</v>
      </c>
      <c r="L6274" s="26">
        <v>1759400</v>
      </c>
      <c r="M6274">
        <v>5</v>
      </c>
    </row>
    <row r="6275" spans="1:13" x14ac:dyDescent="0.25">
      <c r="A6275" t="s">
        <v>77</v>
      </c>
      <c r="B6275" s="25">
        <v>45267</v>
      </c>
      <c r="C6275" t="s">
        <v>257</v>
      </c>
      <c r="D6275" t="s">
        <v>32</v>
      </c>
      <c r="E6275" t="s">
        <v>27</v>
      </c>
      <c r="F6275" t="s">
        <v>258</v>
      </c>
      <c r="G6275" s="30">
        <v>11.8</v>
      </c>
      <c r="H6275" t="s">
        <v>309</v>
      </c>
      <c r="J6275" t="s">
        <v>15</v>
      </c>
      <c r="K6275" t="s">
        <v>307</v>
      </c>
      <c r="L6275" s="26">
        <v>242200</v>
      </c>
      <c r="M6275">
        <v>4</v>
      </c>
    </row>
    <row r="6276" spans="1:13" x14ac:dyDescent="0.25">
      <c r="A6276" t="s">
        <v>50</v>
      </c>
      <c r="B6276" s="25">
        <v>45408</v>
      </c>
      <c r="C6276" t="s">
        <v>257</v>
      </c>
      <c r="D6276" t="s">
        <v>32</v>
      </c>
      <c r="E6276" t="s">
        <v>27</v>
      </c>
      <c r="G6276" s="30">
        <v>11.8</v>
      </c>
      <c r="H6276" t="s">
        <v>309</v>
      </c>
      <c r="J6276" t="s">
        <v>15</v>
      </c>
      <c r="K6276" t="s">
        <v>307</v>
      </c>
      <c r="L6276" s="26">
        <v>117500</v>
      </c>
      <c r="M6276">
        <v>22</v>
      </c>
    </row>
    <row r="6277" spans="1:13" x14ac:dyDescent="0.25">
      <c r="A6277" t="s">
        <v>211</v>
      </c>
      <c r="B6277" s="25">
        <v>45582</v>
      </c>
      <c r="C6277" t="s">
        <v>257</v>
      </c>
      <c r="D6277" t="s">
        <v>32</v>
      </c>
      <c r="E6277" t="s">
        <v>27</v>
      </c>
      <c r="F6277" t="s">
        <v>258</v>
      </c>
      <c r="G6277" s="30">
        <v>11.8</v>
      </c>
      <c r="H6277" t="s">
        <v>309</v>
      </c>
      <c r="J6277" t="s">
        <v>15</v>
      </c>
      <c r="K6277" t="s">
        <v>307</v>
      </c>
      <c r="L6277" s="26">
        <v>1206800</v>
      </c>
      <c r="M6277">
        <v>11</v>
      </c>
    </row>
    <row r="6278" spans="1:13" x14ac:dyDescent="0.25">
      <c r="A6278" t="s">
        <v>66</v>
      </c>
      <c r="B6278" s="25">
        <v>45335</v>
      </c>
      <c r="C6278" t="s">
        <v>257</v>
      </c>
      <c r="D6278" t="s">
        <v>32</v>
      </c>
      <c r="E6278" t="s">
        <v>27</v>
      </c>
      <c r="G6278" s="30">
        <v>11.8</v>
      </c>
      <c r="H6278" t="s">
        <v>309</v>
      </c>
      <c r="J6278" t="s">
        <v>15</v>
      </c>
      <c r="K6278" t="s">
        <v>307</v>
      </c>
      <c r="L6278" s="26">
        <v>144000</v>
      </c>
      <c r="M6278">
        <v>13</v>
      </c>
    </row>
    <row r="6279" spans="1:13" x14ac:dyDescent="0.25">
      <c r="A6279" t="s">
        <v>164</v>
      </c>
      <c r="B6279" s="25">
        <v>45478</v>
      </c>
      <c r="C6279" t="s">
        <v>257</v>
      </c>
      <c r="D6279" t="s">
        <v>32</v>
      </c>
      <c r="E6279" t="s">
        <v>27</v>
      </c>
      <c r="F6279" t="s">
        <v>258</v>
      </c>
      <c r="G6279" s="30">
        <v>11.8</v>
      </c>
      <c r="H6279" t="s">
        <v>309</v>
      </c>
      <c r="J6279" t="s">
        <v>15</v>
      </c>
      <c r="K6279" t="s">
        <v>307</v>
      </c>
      <c r="L6279" s="26">
        <v>142000</v>
      </c>
      <c r="M6279">
        <v>10</v>
      </c>
    </row>
    <row r="6280" spans="1:13" x14ac:dyDescent="0.25">
      <c r="A6280" t="s">
        <v>172</v>
      </c>
      <c r="B6280" s="25">
        <v>45485</v>
      </c>
      <c r="C6280" t="s">
        <v>257</v>
      </c>
      <c r="D6280" t="s">
        <v>32</v>
      </c>
      <c r="E6280" t="s">
        <v>27</v>
      </c>
      <c r="F6280" t="s">
        <v>258</v>
      </c>
      <c r="G6280" s="30">
        <v>11.8</v>
      </c>
      <c r="H6280" t="s">
        <v>309</v>
      </c>
      <c r="J6280" t="s">
        <v>15</v>
      </c>
      <c r="K6280" t="s">
        <v>307</v>
      </c>
      <c r="L6280" s="26">
        <v>3531600</v>
      </c>
      <c r="M6280">
        <v>3</v>
      </c>
    </row>
    <row r="6281" spans="1:13" x14ac:dyDescent="0.25">
      <c r="A6281" t="s">
        <v>164</v>
      </c>
      <c r="B6281" s="25">
        <v>45478</v>
      </c>
      <c r="C6281" t="s">
        <v>257</v>
      </c>
      <c r="D6281" t="s">
        <v>32</v>
      </c>
      <c r="E6281" t="s">
        <v>27</v>
      </c>
      <c r="F6281" t="s">
        <v>258</v>
      </c>
      <c r="G6281" s="30">
        <v>11.9</v>
      </c>
      <c r="H6281" t="s">
        <v>309</v>
      </c>
      <c r="I6281">
        <v>11.9</v>
      </c>
      <c r="J6281" t="s">
        <v>228</v>
      </c>
      <c r="K6281" t="s">
        <v>314</v>
      </c>
      <c r="L6281" s="26">
        <v>67200</v>
      </c>
      <c r="M6281">
        <v>1</v>
      </c>
    </row>
    <row r="6282" spans="1:13" x14ac:dyDescent="0.25">
      <c r="A6282" t="s">
        <v>66</v>
      </c>
      <c r="B6282" s="25">
        <v>45335</v>
      </c>
      <c r="C6282" t="s">
        <v>257</v>
      </c>
      <c r="D6282" t="s">
        <v>32</v>
      </c>
      <c r="E6282" t="s">
        <v>27</v>
      </c>
      <c r="F6282" t="s">
        <v>258</v>
      </c>
      <c r="G6282" s="30">
        <v>11.9</v>
      </c>
      <c r="H6282" t="s">
        <v>309</v>
      </c>
      <c r="J6282" t="s">
        <v>15</v>
      </c>
      <c r="K6282" t="s">
        <v>307</v>
      </c>
      <c r="L6282" s="26">
        <v>3825000</v>
      </c>
      <c r="M6282">
        <v>43</v>
      </c>
    </row>
    <row r="6283" spans="1:13" x14ac:dyDescent="0.25">
      <c r="A6283" t="s">
        <v>80</v>
      </c>
      <c r="B6283" s="25">
        <v>45260</v>
      </c>
      <c r="C6283" t="s">
        <v>257</v>
      </c>
      <c r="D6283" t="s">
        <v>32</v>
      </c>
      <c r="E6283" t="s">
        <v>27</v>
      </c>
      <c r="G6283" s="30">
        <v>11.9</v>
      </c>
      <c r="H6283" t="s">
        <v>309</v>
      </c>
      <c r="J6283" t="s">
        <v>15</v>
      </c>
      <c r="K6283" t="s">
        <v>307</v>
      </c>
      <c r="L6283" s="26">
        <v>64800</v>
      </c>
      <c r="M6283">
        <v>3</v>
      </c>
    </row>
    <row r="6284" spans="1:13" x14ac:dyDescent="0.25">
      <c r="A6284" t="s">
        <v>60</v>
      </c>
      <c r="B6284" s="25">
        <v>45380</v>
      </c>
      <c r="C6284" t="s">
        <v>257</v>
      </c>
      <c r="D6284" t="s">
        <v>32</v>
      </c>
      <c r="E6284" t="s">
        <v>27</v>
      </c>
      <c r="G6284" s="30">
        <v>11.9</v>
      </c>
      <c r="H6284" t="s">
        <v>309</v>
      </c>
      <c r="J6284" t="s">
        <v>15</v>
      </c>
      <c r="K6284" t="s">
        <v>307</v>
      </c>
      <c r="L6284" s="26">
        <v>63875</v>
      </c>
      <c r="M6284">
        <v>12</v>
      </c>
    </row>
    <row r="6285" spans="1:13" x14ac:dyDescent="0.25">
      <c r="A6285" t="s">
        <v>50</v>
      </c>
      <c r="B6285" s="25">
        <v>45408</v>
      </c>
      <c r="C6285" t="s">
        <v>257</v>
      </c>
      <c r="D6285" t="s">
        <v>32</v>
      </c>
      <c r="E6285" t="s">
        <v>27</v>
      </c>
      <c r="F6285" t="s">
        <v>258</v>
      </c>
      <c r="G6285" s="30">
        <v>11.9</v>
      </c>
      <c r="H6285" t="s">
        <v>309</v>
      </c>
      <c r="J6285" t="s">
        <v>15</v>
      </c>
      <c r="K6285" t="s">
        <v>307</v>
      </c>
      <c r="L6285" s="26">
        <v>9217500</v>
      </c>
      <c r="M6285">
        <v>27</v>
      </c>
    </row>
    <row r="6286" spans="1:13" x14ac:dyDescent="0.25">
      <c r="A6286" t="s">
        <v>86</v>
      </c>
      <c r="B6286" s="25">
        <v>45251</v>
      </c>
      <c r="C6286" t="s">
        <v>257</v>
      </c>
      <c r="D6286" t="s">
        <v>32</v>
      </c>
      <c r="E6286" t="s">
        <v>27</v>
      </c>
      <c r="F6286" t="s">
        <v>258</v>
      </c>
      <c r="G6286" s="30">
        <v>11.9</v>
      </c>
      <c r="H6286" t="s">
        <v>309</v>
      </c>
      <c r="J6286" t="s">
        <v>15</v>
      </c>
      <c r="K6286" t="s">
        <v>307</v>
      </c>
      <c r="L6286" s="26">
        <v>150000</v>
      </c>
      <c r="M6286">
        <v>1</v>
      </c>
    </row>
    <row r="6287" spans="1:13" x14ac:dyDescent="0.25">
      <c r="A6287" t="s">
        <v>83</v>
      </c>
      <c r="B6287" s="25">
        <v>45468</v>
      </c>
      <c r="C6287" t="s">
        <v>257</v>
      </c>
      <c r="D6287" t="s">
        <v>32</v>
      </c>
      <c r="E6287" t="s">
        <v>27</v>
      </c>
      <c r="F6287" t="s">
        <v>258</v>
      </c>
      <c r="G6287" s="30">
        <v>11.9</v>
      </c>
      <c r="H6287" t="s">
        <v>309</v>
      </c>
      <c r="J6287" t="s">
        <v>15</v>
      </c>
      <c r="K6287" t="s">
        <v>307</v>
      </c>
      <c r="L6287" s="26">
        <v>49410</v>
      </c>
      <c r="M6287">
        <v>3</v>
      </c>
    </row>
    <row r="6288" spans="1:13" x14ac:dyDescent="0.25">
      <c r="A6288" t="s">
        <v>211</v>
      </c>
      <c r="B6288" s="25">
        <v>45582</v>
      </c>
      <c r="C6288" t="s">
        <v>257</v>
      </c>
      <c r="D6288" t="s">
        <v>32</v>
      </c>
      <c r="E6288" t="s">
        <v>27</v>
      </c>
      <c r="G6288" s="30">
        <v>11.9</v>
      </c>
      <c r="H6288" t="s">
        <v>309</v>
      </c>
      <c r="J6288" t="s">
        <v>15</v>
      </c>
      <c r="K6288" t="s">
        <v>307</v>
      </c>
      <c r="L6288" s="26">
        <v>25900</v>
      </c>
      <c r="M6288">
        <v>14</v>
      </c>
    </row>
    <row r="6289" spans="1:13" x14ac:dyDescent="0.25">
      <c r="A6289" t="s">
        <v>69</v>
      </c>
      <c r="B6289" s="25">
        <v>45328</v>
      </c>
      <c r="C6289" t="s">
        <v>257</v>
      </c>
      <c r="D6289" t="s">
        <v>32</v>
      </c>
      <c r="E6289" t="s">
        <v>27</v>
      </c>
      <c r="F6289" t="s">
        <v>258</v>
      </c>
      <c r="G6289" s="30">
        <v>11.9</v>
      </c>
      <c r="H6289" t="s">
        <v>309</v>
      </c>
      <c r="J6289" t="s">
        <v>15</v>
      </c>
      <c r="K6289" t="s">
        <v>307</v>
      </c>
      <c r="L6289" s="26">
        <v>3662300</v>
      </c>
      <c r="M6289">
        <v>12</v>
      </c>
    </row>
    <row r="6290" spans="1:13" x14ac:dyDescent="0.25">
      <c r="A6290" t="s">
        <v>172</v>
      </c>
      <c r="B6290" s="25">
        <v>45485</v>
      </c>
      <c r="C6290" t="s">
        <v>257</v>
      </c>
      <c r="D6290" t="s">
        <v>32</v>
      </c>
      <c r="E6290" t="s">
        <v>27</v>
      </c>
      <c r="F6290" t="s">
        <v>258</v>
      </c>
      <c r="G6290" s="30">
        <v>11.9</v>
      </c>
      <c r="H6290" t="s">
        <v>309</v>
      </c>
      <c r="J6290" t="s">
        <v>15</v>
      </c>
      <c r="K6290" t="s">
        <v>307</v>
      </c>
      <c r="L6290" s="26">
        <v>2022400</v>
      </c>
      <c r="M6290">
        <v>4</v>
      </c>
    </row>
    <row r="6291" spans="1:13" x14ac:dyDescent="0.25">
      <c r="A6291" t="s">
        <v>209</v>
      </c>
      <c r="B6291" s="25">
        <v>45572</v>
      </c>
      <c r="C6291" t="s">
        <v>257</v>
      </c>
      <c r="D6291" t="s">
        <v>32</v>
      </c>
      <c r="E6291" t="s">
        <v>27</v>
      </c>
      <c r="F6291" t="s">
        <v>258</v>
      </c>
      <c r="G6291" s="30">
        <v>11.9</v>
      </c>
      <c r="H6291" t="s">
        <v>309</v>
      </c>
      <c r="J6291" t="s">
        <v>15</v>
      </c>
      <c r="K6291" t="s">
        <v>307</v>
      </c>
      <c r="L6291" s="26">
        <v>111000</v>
      </c>
      <c r="M6291">
        <v>2</v>
      </c>
    </row>
    <row r="6292" spans="1:13" x14ac:dyDescent="0.25">
      <c r="A6292" t="s">
        <v>77</v>
      </c>
      <c r="B6292" s="25">
        <v>45267</v>
      </c>
      <c r="C6292" t="s">
        <v>257</v>
      </c>
      <c r="D6292" t="s">
        <v>32</v>
      </c>
      <c r="E6292" t="s">
        <v>27</v>
      </c>
      <c r="G6292" s="30">
        <v>11.9</v>
      </c>
      <c r="H6292" t="s">
        <v>309</v>
      </c>
      <c r="J6292" t="s">
        <v>15</v>
      </c>
      <c r="K6292" t="s">
        <v>307</v>
      </c>
      <c r="L6292" s="26">
        <v>26600</v>
      </c>
      <c r="M6292">
        <v>2</v>
      </c>
    </row>
    <row r="6293" spans="1:13" x14ac:dyDescent="0.25">
      <c r="A6293" t="s">
        <v>63</v>
      </c>
      <c r="B6293" s="25">
        <v>45344</v>
      </c>
      <c r="C6293" t="s">
        <v>257</v>
      </c>
      <c r="D6293" t="s">
        <v>32</v>
      </c>
      <c r="E6293" t="s">
        <v>27</v>
      </c>
      <c r="F6293" t="s">
        <v>258</v>
      </c>
      <c r="G6293" s="30">
        <v>11.9</v>
      </c>
      <c r="H6293" t="s">
        <v>309</v>
      </c>
      <c r="J6293" t="s">
        <v>15</v>
      </c>
      <c r="K6293" t="s">
        <v>307</v>
      </c>
      <c r="L6293" s="26">
        <v>676400</v>
      </c>
      <c r="M6293">
        <v>8</v>
      </c>
    </row>
    <row r="6294" spans="1:13" x14ac:dyDescent="0.25">
      <c r="A6294" t="s">
        <v>217</v>
      </c>
      <c r="B6294" s="25">
        <v>45595</v>
      </c>
      <c r="C6294" t="s">
        <v>257</v>
      </c>
      <c r="D6294" t="s">
        <v>32</v>
      </c>
      <c r="E6294" t="s">
        <v>27</v>
      </c>
      <c r="G6294" s="30">
        <v>11.9</v>
      </c>
      <c r="H6294" t="s">
        <v>309</v>
      </c>
      <c r="J6294" t="s">
        <v>15</v>
      </c>
      <c r="K6294" t="s">
        <v>307</v>
      </c>
      <c r="L6294" s="26">
        <v>8500</v>
      </c>
      <c r="M6294">
        <v>1</v>
      </c>
    </row>
    <row r="6295" spans="1:13" x14ac:dyDescent="0.25">
      <c r="A6295" t="s">
        <v>164</v>
      </c>
      <c r="B6295" s="25">
        <v>45478</v>
      </c>
      <c r="C6295" t="s">
        <v>257</v>
      </c>
      <c r="D6295" t="s">
        <v>32</v>
      </c>
      <c r="E6295" t="s">
        <v>27</v>
      </c>
      <c r="G6295" s="30">
        <v>11.9</v>
      </c>
      <c r="H6295" t="s">
        <v>309</v>
      </c>
      <c r="J6295" t="s">
        <v>15</v>
      </c>
      <c r="K6295" t="s">
        <v>307</v>
      </c>
      <c r="L6295" s="26">
        <v>8000</v>
      </c>
      <c r="M6295">
        <v>5</v>
      </c>
    </row>
    <row r="6296" spans="1:13" x14ac:dyDescent="0.25">
      <c r="A6296" t="s">
        <v>30</v>
      </c>
      <c r="B6296" s="25">
        <v>45447</v>
      </c>
      <c r="C6296" t="s">
        <v>257</v>
      </c>
      <c r="D6296" t="s">
        <v>32</v>
      </c>
      <c r="E6296" t="s">
        <v>27</v>
      </c>
      <c r="F6296" t="s">
        <v>258</v>
      </c>
      <c r="G6296" s="30">
        <v>11.9</v>
      </c>
      <c r="H6296" t="s">
        <v>309</v>
      </c>
      <c r="J6296" t="s">
        <v>15</v>
      </c>
      <c r="K6296" t="s">
        <v>307</v>
      </c>
      <c r="L6296" s="26">
        <v>83100</v>
      </c>
      <c r="M6296">
        <v>6</v>
      </c>
    </row>
    <row r="6297" spans="1:13" x14ac:dyDescent="0.25">
      <c r="A6297" t="s">
        <v>172</v>
      </c>
      <c r="B6297" s="25">
        <v>45485</v>
      </c>
      <c r="C6297" t="s">
        <v>257</v>
      </c>
      <c r="D6297" t="s">
        <v>32</v>
      </c>
      <c r="E6297" t="s">
        <v>27</v>
      </c>
      <c r="G6297" s="30">
        <v>11.9</v>
      </c>
      <c r="H6297" t="s">
        <v>309</v>
      </c>
      <c r="J6297" t="s">
        <v>15</v>
      </c>
      <c r="K6297" t="s">
        <v>307</v>
      </c>
      <c r="L6297" s="26">
        <v>164000</v>
      </c>
      <c r="M6297">
        <v>3</v>
      </c>
    </row>
    <row r="6298" spans="1:13" x14ac:dyDescent="0.25">
      <c r="A6298" t="s">
        <v>205</v>
      </c>
      <c r="B6298" s="25">
        <v>45566</v>
      </c>
      <c r="C6298" t="s">
        <v>257</v>
      </c>
      <c r="D6298" t="s">
        <v>32</v>
      </c>
      <c r="E6298" t="s">
        <v>27</v>
      </c>
      <c r="G6298" s="30">
        <v>11.9</v>
      </c>
      <c r="H6298" t="s">
        <v>309</v>
      </c>
      <c r="J6298" t="s">
        <v>15</v>
      </c>
      <c r="K6298" t="s">
        <v>307</v>
      </c>
      <c r="L6298" s="26">
        <v>7695</v>
      </c>
      <c r="M6298">
        <v>5</v>
      </c>
    </row>
    <row r="6299" spans="1:13" x14ac:dyDescent="0.25">
      <c r="A6299" t="s">
        <v>57</v>
      </c>
      <c r="B6299" s="25">
        <v>45394</v>
      </c>
      <c r="C6299" t="s">
        <v>257</v>
      </c>
      <c r="D6299" t="s">
        <v>32</v>
      </c>
      <c r="E6299" t="s">
        <v>27</v>
      </c>
      <c r="F6299" t="s">
        <v>258</v>
      </c>
      <c r="G6299" s="30">
        <v>11.9</v>
      </c>
      <c r="H6299" t="s">
        <v>309</v>
      </c>
      <c r="J6299" t="s">
        <v>15</v>
      </c>
      <c r="K6299" t="s">
        <v>307</v>
      </c>
      <c r="L6299" s="26">
        <v>613350</v>
      </c>
      <c r="M6299">
        <v>9</v>
      </c>
    </row>
    <row r="6300" spans="1:13" x14ac:dyDescent="0.25">
      <c r="A6300" t="s">
        <v>50</v>
      </c>
      <c r="B6300" s="25">
        <v>45408</v>
      </c>
      <c r="C6300" t="s">
        <v>257</v>
      </c>
      <c r="D6300" t="s">
        <v>32</v>
      </c>
      <c r="E6300" t="s">
        <v>27</v>
      </c>
      <c r="G6300" s="30">
        <v>11.9</v>
      </c>
      <c r="H6300" t="s">
        <v>309</v>
      </c>
      <c r="J6300" t="s">
        <v>15</v>
      </c>
      <c r="K6300" t="s">
        <v>307</v>
      </c>
      <c r="L6300" s="26">
        <v>117500</v>
      </c>
      <c r="M6300">
        <v>24</v>
      </c>
    </row>
    <row r="6301" spans="1:13" x14ac:dyDescent="0.25">
      <c r="A6301" t="s">
        <v>92</v>
      </c>
      <c r="B6301" s="25">
        <v>45198</v>
      </c>
      <c r="C6301" t="s">
        <v>257</v>
      </c>
      <c r="D6301" t="s">
        <v>32</v>
      </c>
      <c r="E6301" t="s">
        <v>27</v>
      </c>
      <c r="G6301" s="30">
        <v>11.9</v>
      </c>
      <c r="H6301" t="s">
        <v>309</v>
      </c>
      <c r="J6301" t="s">
        <v>15</v>
      </c>
      <c r="K6301" t="s">
        <v>307</v>
      </c>
      <c r="L6301" s="26">
        <v>397224</v>
      </c>
      <c r="M6301">
        <v>9</v>
      </c>
    </row>
    <row r="6302" spans="1:13" x14ac:dyDescent="0.25">
      <c r="A6302" t="s">
        <v>209</v>
      </c>
      <c r="B6302" s="25">
        <v>45572</v>
      </c>
      <c r="C6302" t="s">
        <v>257</v>
      </c>
      <c r="D6302" t="s">
        <v>32</v>
      </c>
      <c r="E6302" t="s">
        <v>27</v>
      </c>
      <c r="G6302" s="30">
        <v>11.9</v>
      </c>
      <c r="H6302" t="s">
        <v>309</v>
      </c>
      <c r="J6302" t="s">
        <v>15</v>
      </c>
      <c r="K6302" t="s">
        <v>307</v>
      </c>
      <c r="L6302" s="26">
        <v>22000</v>
      </c>
      <c r="M6302">
        <v>1</v>
      </c>
    </row>
    <row r="6303" spans="1:13" x14ac:dyDescent="0.25">
      <c r="A6303" t="s">
        <v>74</v>
      </c>
      <c r="B6303" s="25">
        <v>45275</v>
      </c>
      <c r="C6303" t="s">
        <v>257</v>
      </c>
      <c r="D6303" t="s">
        <v>32</v>
      </c>
      <c r="E6303" t="s">
        <v>27</v>
      </c>
      <c r="F6303" t="s">
        <v>258</v>
      </c>
      <c r="G6303" s="30">
        <v>11.9</v>
      </c>
      <c r="H6303" t="s">
        <v>309</v>
      </c>
      <c r="J6303" t="s">
        <v>15</v>
      </c>
      <c r="K6303" t="s">
        <v>307</v>
      </c>
      <c r="L6303" s="26">
        <v>3753600</v>
      </c>
      <c r="M6303">
        <v>23</v>
      </c>
    </row>
    <row r="6304" spans="1:13" x14ac:dyDescent="0.25">
      <c r="A6304" t="s">
        <v>205</v>
      </c>
      <c r="B6304" s="25">
        <v>45566</v>
      </c>
      <c r="C6304" t="s">
        <v>257</v>
      </c>
      <c r="D6304" t="s">
        <v>32</v>
      </c>
      <c r="E6304" t="s">
        <v>27</v>
      </c>
      <c r="F6304" t="s">
        <v>258</v>
      </c>
      <c r="G6304" s="30">
        <v>11.9</v>
      </c>
      <c r="H6304" t="s">
        <v>309</v>
      </c>
      <c r="J6304" t="s">
        <v>15</v>
      </c>
      <c r="K6304" t="s">
        <v>307</v>
      </c>
      <c r="L6304" s="26">
        <v>19760</v>
      </c>
      <c r="M6304">
        <v>7</v>
      </c>
    </row>
    <row r="6305" spans="1:13" x14ac:dyDescent="0.25">
      <c r="A6305" t="s">
        <v>60</v>
      </c>
      <c r="B6305" s="25">
        <v>45380</v>
      </c>
      <c r="C6305" t="s">
        <v>257</v>
      </c>
      <c r="D6305" t="s">
        <v>32</v>
      </c>
      <c r="E6305" t="s">
        <v>27</v>
      </c>
      <c r="F6305" t="s">
        <v>258</v>
      </c>
      <c r="G6305" s="30">
        <v>11.9</v>
      </c>
      <c r="H6305" t="s">
        <v>309</v>
      </c>
      <c r="J6305" t="s">
        <v>15</v>
      </c>
      <c r="K6305" t="s">
        <v>307</v>
      </c>
      <c r="L6305" s="26">
        <v>9288125</v>
      </c>
      <c r="M6305">
        <v>27</v>
      </c>
    </row>
    <row r="6306" spans="1:13" x14ac:dyDescent="0.25">
      <c r="A6306" t="s">
        <v>101</v>
      </c>
      <c r="B6306" s="25">
        <v>45079</v>
      </c>
      <c r="C6306" t="s">
        <v>257</v>
      </c>
      <c r="D6306" t="s">
        <v>32</v>
      </c>
      <c r="E6306" t="s">
        <v>27</v>
      </c>
      <c r="G6306" s="30">
        <v>11.9</v>
      </c>
      <c r="H6306" t="s">
        <v>309</v>
      </c>
      <c r="J6306" t="s">
        <v>15</v>
      </c>
      <c r="K6306" t="s">
        <v>307</v>
      </c>
      <c r="L6306" s="26">
        <v>99873</v>
      </c>
      <c r="M6306">
        <v>1</v>
      </c>
    </row>
    <row r="6307" spans="1:13" x14ac:dyDescent="0.25">
      <c r="A6307" t="s">
        <v>104</v>
      </c>
      <c r="B6307" s="25">
        <v>45041</v>
      </c>
      <c r="C6307" t="s">
        <v>257</v>
      </c>
      <c r="D6307" t="s">
        <v>32</v>
      </c>
      <c r="E6307" t="s">
        <v>27</v>
      </c>
      <c r="G6307" s="30">
        <v>11.9</v>
      </c>
      <c r="H6307" t="s">
        <v>309</v>
      </c>
      <c r="J6307" t="s">
        <v>15</v>
      </c>
      <c r="K6307" t="s">
        <v>307</v>
      </c>
      <c r="L6307" s="26">
        <v>5364</v>
      </c>
      <c r="M6307">
        <v>1</v>
      </c>
    </row>
    <row r="6308" spans="1:13" x14ac:dyDescent="0.25">
      <c r="A6308" t="s">
        <v>83</v>
      </c>
      <c r="B6308" s="25">
        <v>45468</v>
      </c>
      <c r="C6308" t="s">
        <v>257</v>
      </c>
      <c r="D6308" t="s">
        <v>32</v>
      </c>
      <c r="E6308" t="s">
        <v>27</v>
      </c>
      <c r="G6308" s="30">
        <v>11.9</v>
      </c>
      <c r="H6308" t="s">
        <v>309</v>
      </c>
      <c r="J6308" t="s">
        <v>15</v>
      </c>
      <c r="K6308" t="s">
        <v>307</v>
      </c>
      <c r="L6308" s="26">
        <v>15390</v>
      </c>
      <c r="M6308">
        <v>2</v>
      </c>
    </row>
    <row r="6309" spans="1:13" x14ac:dyDescent="0.25">
      <c r="A6309" t="s">
        <v>164</v>
      </c>
      <c r="B6309" s="25">
        <v>45478</v>
      </c>
      <c r="C6309" t="s">
        <v>257</v>
      </c>
      <c r="D6309" t="s">
        <v>32</v>
      </c>
      <c r="E6309" t="s">
        <v>27</v>
      </c>
      <c r="F6309" t="s">
        <v>258</v>
      </c>
      <c r="G6309" s="30">
        <v>11.9</v>
      </c>
      <c r="H6309" t="s">
        <v>309</v>
      </c>
      <c r="J6309" t="s">
        <v>15</v>
      </c>
      <c r="K6309" t="s">
        <v>307</v>
      </c>
      <c r="L6309" s="26">
        <v>28400</v>
      </c>
      <c r="M6309">
        <v>7</v>
      </c>
    </row>
    <row r="6310" spans="1:13" x14ac:dyDescent="0.25">
      <c r="A6310" t="s">
        <v>74</v>
      </c>
      <c r="B6310" s="25">
        <v>45275</v>
      </c>
      <c r="C6310" t="s">
        <v>257</v>
      </c>
      <c r="D6310" t="s">
        <v>32</v>
      </c>
      <c r="E6310" t="s">
        <v>27</v>
      </c>
      <c r="G6310" s="30">
        <v>11.9</v>
      </c>
      <c r="H6310" t="s">
        <v>309</v>
      </c>
      <c r="J6310" t="s">
        <v>15</v>
      </c>
      <c r="K6310" t="s">
        <v>307</v>
      </c>
      <c r="L6310" s="26">
        <v>963700</v>
      </c>
      <c r="M6310">
        <v>21</v>
      </c>
    </row>
    <row r="6311" spans="1:13" x14ac:dyDescent="0.25">
      <c r="A6311" t="s">
        <v>72</v>
      </c>
      <c r="B6311" s="25">
        <v>45288</v>
      </c>
      <c r="C6311" t="s">
        <v>257</v>
      </c>
      <c r="D6311" t="s">
        <v>32</v>
      </c>
      <c r="E6311" t="s">
        <v>27</v>
      </c>
      <c r="G6311" s="30">
        <v>11.9</v>
      </c>
      <c r="H6311" t="s">
        <v>309</v>
      </c>
      <c r="J6311" t="s">
        <v>15</v>
      </c>
      <c r="K6311" t="s">
        <v>307</v>
      </c>
      <c r="L6311" s="26">
        <v>500</v>
      </c>
      <c r="M6311">
        <v>1</v>
      </c>
    </row>
    <row r="6312" spans="1:13" x14ac:dyDescent="0.25">
      <c r="A6312" t="s">
        <v>77</v>
      </c>
      <c r="B6312" s="25">
        <v>45267</v>
      </c>
      <c r="C6312" t="s">
        <v>257</v>
      </c>
      <c r="D6312" t="s">
        <v>32</v>
      </c>
      <c r="E6312" t="s">
        <v>27</v>
      </c>
      <c r="F6312" t="s">
        <v>258</v>
      </c>
      <c r="G6312" s="30">
        <v>11.9</v>
      </c>
      <c r="H6312" t="s">
        <v>309</v>
      </c>
      <c r="J6312" t="s">
        <v>15</v>
      </c>
      <c r="K6312" t="s">
        <v>307</v>
      </c>
      <c r="L6312" s="26">
        <v>163800</v>
      </c>
      <c r="M6312">
        <v>2</v>
      </c>
    </row>
    <row r="6313" spans="1:13" x14ac:dyDescent="0.25">
      <c r="A6313" t="s">
        <v>80</v>
      </c>
      <c r="B6313" s="25">
        <v>45260</v>
      </c>
      <c r="C6313" t="s">
        <v>257</v>
      </c>
      <c r="D6313" t="s">
        <v>32</v>
      </c>
      <c r="E6313" t="s">
        <v>27</v>
      </c>
      <c r="F6313" t="s">
        <v>258</v>
      </c>
      <c r="G6313" s="30">
        <v>11.9</v>
      </c>
      <c r="H6313" t="s">
        <v>309</v>
      </c>
      <c r="J6313" t="s">
        <v>15</v>
      </c>
      <c r="K6313" t="s">
        <v>307</v>
      </c>
      <c r="L6313" s="26">
        <v>98100</v>
      </c>
      <c r="M6313">
        <v>2</v>
      </c>
    </row>
    <row r="6314" spans="1:13" x14ac:dyDescent="0.25">
      <c r="A6314" t="s">
        <v>86</v>
      </c>
      <c r="B6314" s="25">
        <v>45251</v>
      </c>
      <c r="C6314" t="s">
        <v>257</v>
      </c>
      <c r="D6314" t="s">
        <v>32</v>
      </c>
      <c r="E6314" t="s">
        <v>27</v>
      </c>
      <c r="G6314" s="30">
        <v>11.9</v>
      </c>
      <c r="H6314" t="s">
        <v>309</v>
      </c>
      <c r="J6314" t="s">
        <v>15</v>
      </c>
      <c r="K6314" t="s">
        <v>307</v>
      </c>
      <c r="L6314" s="26">
        <v>22000</v>
      </c>
      <c r="M6314">
        <v>1</v>
      </c>
    </row>
    <row r="6315" spans="1:13" x14ac:dyDescent="0.25">
      <c r="A6315" t="s">
        <v>72</v>
      </c>
      <c r="B6315" s="25">
        <v>45288</v>
      </c>
      <c r="C6315" t="s">
        <v>257</v>
      </c>
      <c r="D6315" t="s">
        <v>32</v>
      </c>
      <c r="E6315" t="s">
        <v>27</v>
      </c>
      <c r="F6315" t="s">
        <v>258</v>
      </c>
      <c r="G6315" s="30">
        <v>11.9</v>
      </c>
      <c r="H6315" t="s">
        <v>309</v>
      </c>
      <c r="J6315" t="s">
        <v>15</v>
      </c>
      <c r="K6315" t="s">
        <v>307</v>
      </c>
      <c r="L6315" s="26">
        <v>31250</v>
      </c>
      <c r="M6315">
        <v>1</v>
      </c>
    </row>
    <row r="6316" spans="1:13" x14ac:dyDescent="0.25">
      <c r="A6316" t="s">
        <v>57</v>
      </c>
      <c r="B6316" s="25">
        <v>45394</v>
      </c>
      <c r="C6316" t="s">
        <v>257</v>
      </c>
      <c r="D6316" t="s">
        <v>32</v>
      </c>
      <c r="E6316" t="s">
        <v>27</v>
      </c>
      <c r="G6316" s="30">
        <v>11.9</v>
      </c>
      <c r="H6316" t="s">
        <v>309</v>
      </c>
      <c r="J6316" t="s">
        <v>15</v>
      </c>
      <c r="K6316" t="s">
        <v>307</v>
      </c>
      <c r="L6316" s="26">
        <v>9400</v>
      </c>
      <c r="M6316">
        <v>3</v>
      </c>
    </row>
    <row r="6317" spans="1:13" x14ac:dyDescent="0.25">
      <c r="A6317" t="s">
        <v>30</v>
      </c>
      <c r="B6317" s="25">
        <v>45447</v>
      </c>
      <c r="C6317" t="s">
        <v>257</v>
      </c>
      <c r="D6317" t="s">
        <v>32</v>
      </c>
      <c r="E6317" t="s">
        <v>27</v>
      </c>
      <c r="G6317" s="30">
        <v>11.9</v>
      </c>
      <c r="H6317" t="s">
        <v>309</v>
      </c>
      <c r="J6317" t="s">
        <v>15</v>
      </c>
      <c r="K6317" t="s">
        <v>307</v>
      </c>
      <c r="L6317" s="26">
        <v>12000</v>
      </c>
      <c r="M6317">
        <v>8</v>
      </c>
    </row>
    <row r="6318" spans="1:13" x14ac:dyDescent="0.25">
      <c r="A6318" t="s">
        <v>63</v>
      </c>
      <c r="B6318" s="25">
        <v>45344</v>
      </c>
      <c r="C6318" t="s">
        <v>257</v>
      </c>
      <c r="D6318" t="s">
        <v>32</v>
      </c>
      <c r="E6318" t="s">
        <v>27</v>
      </c>
      <c r="G6318" s="30">
        <v>11.9</v>
      </c>
      <c r="H6318" t="s">
        <v>309</v>
      </c>
      <c r="J6318" t="s">
        <v>15</v>
      </c>
      <c r="K6318" t="s">
        <v>307</v>
      </c>
      <c r="L6318" s="26">
        <v>187150</v>
      </c>
      <c r="M6318">
        <v>3</v>
      </c>
    </row>
    <row r="6319" spans="1:13" x14ac:dyDescent="0.25">
      <c r="A6319" t="s">
        <v>92</v>
      </c>
      <c r="B6319" s="25">
        <v>45198</v>
      </c>
      <c r="C6319" t="s">
        <v>257</v>
      </c>
      <c r="D6319" t="s">
        <v>32</v>
      </c>
      <c r="E6319" t="s">
        <v>27</v>
      </c>
      <c r="F6319" t="s">
        <v>258</v>
      </c>
      <c r="G6319" s="30">
        <v>11.9</v>
      </c>
      <c r="H6319" t="s">
        <v>309</v>
      </c>
      <c r="J6319" t="s">
        <v>15</v>
      </c>
      <c r="K6319" t="s">
        <v>307</v>
      </c>
      <c r="L6319" s="26">
        <v>929062.8</v>
      </c>
      <c r="M6319">
        <v>9</v>
      </c>
    </row>
    <row r="6320" spans="1:13" x14ac:dyDescent="0.25">
      <c r="A6320" t="s">
        <v>54</v>
      </c>
      <c r="B6320" s="25">
        <v>45212</v>
      </c>
      <c r="C6320" t="s">
        <v>257</v>
      </c>
      <c r="D6320" t="s">
        <v>32</v>
      </c>
      <c r="E6320" t="s">
        <v>27</v>
      </c>
      <c r="G6320" s="30">
        <v>11.9</v>
      </c>
      <c r="H6320" t="s">
        <v>309</v>
      </c>
      <c r="J6320" t="s">
        <v>15</v>
      </c>
      <c r="K6320" t="s">
        <v>307</v>
      </c>
      <c r="L6320" s="26">
        <v>73926</v>
      </c>
      <c r="M6320">
        <v>25</v>
      </c>
    </row>
    <row r="6321" spans="1:13" x14ac:dyDescent="0.25">
      <c r="A6321" t="s">
        <v>54</v>
      </c>
      <c r="B6321" s="25">
        <v>45401</v>
      </c>
      <c r="C6321" t="s">
        <v>257</v>
      </c>
      <c r="D6321" t="s">
        <v>32</v>
      </c>
      <c r="E6321" t="s">
        <v>27</v>
      </c>
      <c r="F6321" t="s">
        <v>258</v>
      </c>
      <c r="G6321" s="30">
        <v>11.9</v>
      </c>
      <c r="H6321" t="s">
        <v>309</v>
      </c>
      <c r="J6321" t="s">
        <v>15</v>
      </c>
      <c r="K6321" t="s">
        <v>307</v>
      </c>
      <c r="L6321" s="26">
        <v>1965255</v>
      </c>
      <c r="M6321">
        <v>15</v>
      </c>
    </row>
    <row r="6322" spans="1:13" x14ac:dyDescent="0.25">
      <c r="A6322" t="s">
        <v>83</v>
      </c>
      <c r="B6322" s="25">
        <v>45252</v>
      </c>
      <c r="C6322" t="s">
        <v>257</v>
      </c>
      <c r="D6322" t="s">
        <v>32</v>
      </c>
      <c r="E6322" t="s">
        <v>27</v>
      </c>
      <c r="F6322" t="s">
        <v>258</v>
      </c>
      <c r="G6322" s="30">
        <v>11.9</v>
      </c>
      <c r="H6322" t="s">
        <v>309</v>
      </c>
      <c r="J6322" t="s">
        <v>15</v>
      </c>
      <c r="K6322" t="s">
        <v>307</v>
      </c>
      <c r="L6322" s="26">
        <v>8144400</v>
      </c>
      <c r="M6322">
        <v>15</v>
      </c>
    </row>
    <row r="6323" spans="1:13" x14ac:dyDescent="0.25">
      <c r="A6323" t="s">
        <v>211</v>
      </c>
      <c r="B6323" s="25">
        <v>45582</v>
      </c>
      <c r="C6323" t="s">
        <v>257</v>
      </c>
      <c r="D6323" t="s">
        <v>32</v>
      </c>
      <c r="E6323" t="s">
        <v>27</v>
      </c>
      <c r="F6323" t="s">
        <v>258</v>
      </c>
      <c r="G6323" s="30">
        <v>11.9</v>
      </c>
      <c r="H6323" t="s">
        <v>309</v>
      </c>
      <c r="J6323" t="s">
        <v>15</v>
      </c>
      <c r="K6323" t="s">
        <v>307</v>
      </c>
      <c r="L6323" s="26">
        <v>186900</v>
      </c>
      <c r="M6323">
        <v>14</v>
      </c>
    </row>
    <row r="6324" spans="1:13" x14ac:dyDescent="0.25">
      <c r="A6324" t="s">
        <v>66</v>
      </c>
      <c r="B6324" s="25">
        <v>45335</v>
      </c>
      <c r="C6324" t="s">
        <v>257</v>
      </c>
      <c r="D6324" t="s">
        <v>32</v>
      </c>
      <c r="E6324" t="s">
        <v>27</v>
      </c>
      <c r="G6324" s="30">
        <v>11.9</v>
      </c>
      <c r="H6324" t="s">
        <v>309</v>
      </c>
      <c r="J6324" t="s">
        <v>15</v>
      </c>
      <c r="K6324" t="s">
        <v>307</v>
      </c>
      <c r="L6324" s="26">
        <v>166500</v>
      </c>
      <c r="M6324">
        <v>17</v>
      </c>
    </row>
    <row r="6325" spans="1:13" x14ac:dyDescent="0.25">
      <c r="A6325" t="s">
        <v>89</v>
      </c>
      <c r="B6325" s="25">
        <v>45232</v>
      </c>
      <c r="C6325" t="s">
        <v>257</v>
      </c>
      <c r="D6325" t="s">
        <v>32</v>
      </c>
      <c r="E6325" t="s">
        <v>27</v>
      </c>
      <c r="F6325" t="s">
        <v>258</v>
      </c>
      <c r="G6325" s="30">
        <v>11.9</v>
      </c>
      <c r="H6325" t="s">
        <v>309</v>
      </c>
      <c r="J6325" t="s">
        <v>15</v>
      </c>
      <c r="K6325" t="s">
        <v>307</v>
      </c>
      <c r="L6325" s="26">
        <v>355050</v>
      </c>
      <c r="M6325">
        <v>8</v>
      </c>
    </row>
    <row r="6326" spans="1:13" x14ac:dyDescent="0.25">
      <c r="A6326" t="s">
        <v>69</v>
      </c>
      <c r="B6326" s="25">
        <v>45328</v>
      </c>
      <c r="C6326" t="s">
        <v>257</v>
      </c>
      <c r="D6326" t="s">
        <v>32</v>
      </c>
      <c r="E6326" t="s">
        <v>27</v>
      </c>
      <c r="G6326" s="30">
        <v>11.9</v>
      </c>
      <c r="H6326" t="s">
        <v>309</v>
      </c>
      <c r="J6326" t="s">
        <v>15</v>
      </c>
      <c r="K6326" t="s">
        <v>307</v>
      </c>
      <c r="L6326" s="26">
        <v>144425</v>
      </c>
      <c r="M6326">
        <v>13</v>
      </c>
    </row>
    <row r="6327" spans="1:13" x14ac:dyDescent="0.25">
      <c r="A6327" t="s">
        <v>54</v>
      </c>
      <c r="B6327" s="25">
        <v>45401</v>
      </c>
      <c r="C6327" t="s">
        <v>257</v>
      </c>
      <c r="D6327" t="s">
        <v>32</v>
      </c>
      <c r="E6327" t="s">
        <v>27</v>
      </c>
      <c r="G6327" s="30">
        <v>11.9</v>
      </c>
      <c r="H6327" t="s">
        <v>309</v>
      </c>
      <c r="J6327" t="s">
        <v>15</v>
      </c>
      <c r="K6327" t="s">
        <v>307</v>
      </c>
      <c r="L6327" s="26">
        <v>190920</v>
      </c>
      <c r="M6327">
        <v>13</v>
      </c>
    </row>
    <row r="6328" spans="1:13" x14ac:dyDescent="0.25">
      <c r="A6328" t="s">
        <v>89</v>
      </c>
      <c r="B6328" s="25">
        <v>45232</v>
      </c>
      <c r="C6328" t="s">
        <v>257</v>
      </c>
      <c r="D6328" t="s">
        <v>32</v>
      </c>
      <c r="E6328" t="s">
        <v>27</v>
      </c>
      <c r="G6328" s="30">
        <v>11.9</v>
      </c>
      <c r="H6328" t="s">
        <v>309</v>
      </c>
      <c r="J6328" t="s">
        <v>15</v>
      </c>
      <c r="K6328" t="s">
        <v>307</v>
      </c>
      <c r="L6328" s="26">
        <v>245700</v>
      </c>
      <c r="M6328">
        <v>11</v>
      </c>
    </row>
    <row r="6329" spans="1:13" x14ac:dyDescent="0.25">
      <c r="A6329" t="s">
        <v>83</v>
      </c>
      <c r="B6329" s="25">
        <v>45252</v>
      </c>
      <c r="C6329" t="s">
        <v>257</v>
      </c>
      <c r="D6329" t="s">
        <v>32</v>
      </c>
      <c r="E6329" t="s">
        <v>27</v>
      </c>
      <c r="G6329" s="30">
        <v>11.9</v>
      </c>
      <c r="H6329" t="s">
        <v>309</v>
      </c>
      <c r="J6329" t="s">
        <v>15</v>
      </c>
      <c r="K6329" t="s">
        <v>307</v>
      </c>
      <c r="L6329" s="26">
        <v>154000</v>
      </c>
      <c r="M6329">
        <v>9</v>
      </c>
    </row>
    <row r="6330" spans="1:13" x14ac:dyDescent="0.25">
      <c r="A6330" t="s">
        <v>54</v>
      </c>
      <c r="B6330" s="25">
        <v>45212</v>
      </c>
      <c r="C6330" t="s">
        <v>257</v>
      </c>
      <c r="D6330" t="s">
        <v>32</v>
      </c>
      <c r="E6330" t="s">
        <v>27</v>
      </c>
      <c r="F6330" t="s">
        <v>258</v>
      </c>
      <c r="G6330" s="30">
        <v>11.9</v>
      </c>
      <c r="H6330" t="s">
        <v>309</v>
      </c>
      <c r="J6330" t="s">
        <v>15</v>
      </c>
      <c r="K6330" t="s">
        <v>307</v>
      </c>
      <c r="L6330" s="26">
        <v>4257072</v>
      </c>
      <c r="M6330">
        <v>23</v>
      </c>
    </row>
    <row r="6331" spans="1:13" x14ac:dyDescent="0.25">
      <c r="A6331" t="s">
        <v>172</v>
      </c>
      <c r="B6331" s="25">
        <v>45485</v>
      </c>
      <c r="C6331" t="s">
        <v>257</v>
      </c>
      <c r="D6331" t="s">
        <v>32</v>
      </c>
      <c r="E6331" t="s">
        <v>27</v>
      </c>
      <c r="F6331" t="s">
        <v>258</v>
      </c>
      <c r="G6331" s="30">
        <v>12</v>
      </c>
      <c r="H6331" t="s">
        <v>309</v>
      </c>
      <c r="I6331">
        <v>12</v>
      </c>
      <c r="J6331" t="s">
        <v>228</v>
      </c>
      <c r="K6331" t="s">
        <v>314</v>
      </c>
      <c r="L6331" s="26">
        <v>298800</v>
      </c>
      <c r="M6331">
        <v>1</v>
      </c>
    </row>
    <row r="6332" spans="1:13" x14ac:dyDescent="0.25">
      <c r="A6332" t="s">
        <v>209</v>
      </c>
      <c r="B6332" s="25">
        <v>45572</v>
      </c>
      <c r="C6332" t="s">
        <v>257</v>
      </c>
      <c r="D6332" t="s">
        <v>32</v>
      </c>
      <c r="E6332" t="s">
        <v>27</v>
      </c>
      <c r="G6332" s="30">
        <v>12</v>
      </c>
      <c r="H6332" t="s">
        <v>309</v>
      </c>
      <c r="J6332" t="s">
        <v>15</v>
      </c>
      <c r="K6332" t="s">
        <v>307</v>
      </c>
      <c r="L6332" s="26">
        <v>3000</v>
      </c>
      <c r="M6332">
        <v>1</v>
      </c>
    </row>
    <row r="6333" spans="1:13" x14ac:dyDescent="0.25">
      <c r="A6333" t="s">
        <v>89</v>
      </c>
      <c r="B6333" s="25">
        <v>45232</v>
      </c>
      <c r="C6333" t="s">
        <v>257</v>
      </c>
      <c r="D6333" t="s">
        <v>32</v>
      </c>
      <c r="E6333" t="s">
        <v>27</v>
      </c>
      <c r="F6333" t="s">
        <v>258</v>
      </c>
      <c r="G6333" s="30">
        <v>12</v>
      </c>
      <c r="H6333" t="s">
        <v>309</v>
      </c>
      <c r="J6333" t="s">
        <v>15</v>
      </c>
      <c r="K6333" t="s">
        <v>307</v>
      </c>
      <c r="L6333" s="26">
        <v>1728675</v>
      </c>
      <c r="M6333">
        <v>11</v>
      </c>
    </row>
    <row r="6334" spans="1:13" x14ac:dyDescent="0.25">
      <c r="A6334" t="s">
        <v>92</v>
      </c>
      <c r="B6334" s="25">
        <v>45198</v>
      </c>
      <c r="C6334" t="s">
        <v>257</v>
      </c>
      <c r="D6334" t="s">
        <v>32</v>
      </c>
      <c r="E6334" t="s">
        <v>27</v>
      </c>
      <c r="F6334" t="s">
        <v>258</v>
      </c>
      <c r="G6334" s="30">
        <v>12</v>
      </c>
      <c r="H6334" t="s">
        <v>309</v>
      </c>
      <c r="J6334" t="s">
        <v>15</v>
      </c>
      <c r="K6334" t="s">
        <v>307</v>
      </c>
      <c r="L6334" s="26">
        <v>3199860</v>
      </c>
      <c r="M6334">
        <v>14</v>
      </c>
    </row>
    <row r="6335" spans="1:13" x14ac:dyDescent="0.25">
      <c r="A6335" t="s">
        <v>164</v>
      </c>
      <c r="B6335" s="25">
        <v>45478</v>
      </c>
      <c r="C6335" t="s">
        <v>257</v>
      </c>
      <c r="D6335" t="s">
        <v>32</v>
      </c>
      <c r="E6335" t="s">
        <v>27</v>
      </c>
      <c r="G6335" s="30">
        <v>12</v>
      </c>
      <c r="H6335" t="s">
        <v>309</v>
      </c>
      <c r="J6335" t="s">
        <v>15</v>
      </c>
      <c r="K6335" t="s">
        <v>307</v>
      </c>
      <c r="L6335" s="26">
        <v>51600</v>
      </c>
      <c r="M6335">
        <v>11</v>
      </c>
    </row>
    <row r="6336" spans="1:13" x14ac:dyDescent="0.25">
      <c r="A6336" t="s">
        <v>83</v>
      </c>
      <c r="B6336" s="25">
        <v>45252</v>
      </c>
      <c r="C6336" t="s">
        <v>257</v>
      </c>
      <c r="D6336" t="s">
        <v>32</v>
      </c>
      <c r="E6336" t="s">
        <v>27</v>
      </c>
      <c r="F6336" t="s">
        <v>258</v>
      </c>
      <c r="G6336" s="30">
        <v>12</v>
      </c>
      <c r="H6336" t="s">
        <v>309</v>
      </c>
      <c r="J6336" t="s">
        <v>15</v>
      </c>
      <c r="K6336" t="s">
        <v>307</v>
      </c>
      <c r="L6336" s="26">
        <v>559900</v>
      </c>
      <c r="M6336">
        <v>14</v>
      </c>
    </row>
    <row r="6337" spans="1:13" x14ac:dyDescent="0.25">
      <c r="A6337" t="s">
        <v>80</v>
      </c>
      <c r="B6337" s="25">
        <v>45260</v>
      </c>
      <c r="C6337" t="s">
        <v>257</v>
      </c>
      <c r="D6337" t="s">
        <v>32</v>
      </c>
      <c r="E6337" t="s">
        <v>27</v>
      </c>
      <c r="G6337" s="30">
        <v>12</v>
      </c>
      <c r="H6337" t="s">
        <v>309</v>
      </c>
      <c r="J6337" t="s">
        <v>15</v>
      </c>
      <c r="K6337" t="s">
        <v>307</v>
      </c>
      <c r="L6337" s="26">
        <v>72900</v>
      </c>
      <c r="M6337">
        <v>3</v>
      </c>
    </row>
    <row r="6338" spans="1:13" x14ac:dyDescent="0.25">
      <c r="A6338" t="s">
        <v>60</v>
      </c>
      <c r="B6338" s="25">
        <v>45380</v>
      </c>
      <c r="C6338" t="s">
        <v>257</v>
      </c>
      <c r="D6338" t="s">
        <v>32</v>
      </c>
      <c r="E6338" t="s">
        <v>27</v>
      </c>
      <c r="F6338" t="s">
        <v>258</v>
      </c>
      <c r="G6338" s="30">
        <v>12</v>
      </c>
      <c r="H6338" t="s">
        <v>309</v>
      </c>
      <c r="J6338" t="s">
        <v>15</v>
      </c>
      <c r="K6338" t="s">
        <v>307</v>
      </c>
      <c r="L6338" s="26">
        <v>18489625</v>
      </c>
      <c r="M6338">
        <v>39</v>
      </c>
    </row>
    <row r="6339" spans="1:13" x14ac:dyDescent="0.25">
      <c r="A6339" t="s">
        <v>30</v>
      </c>
      <c r="B6339" s="25">
        <v>45447</v>
      </c>
      <c r="C6339" t="s">
        <v>257</v>
      </c>
      <c r="D6339" t="s">
        <v>32</v>
      </c>
      <c r="E6339" t="s">
        <v>27</v>
      </c>
      <c r="G6339" s="30">
        <v>12</v>
      </c>
      <c r="H6339" t="s">
        <v>309</v>
      </c>
      <c r="J6339" t="s">
        <v>15</v>
      </c>
      <c r="K6339" t="s">
        <v>307</v>
      </c>
      <c r="L6339" s="26">
        <v>20700</v>
      </c>
      <c r="M6339">
        <v>7</v>
      </c>
    </row>
    <row r="6340" spans="1:13" x14ac:dyDescent="0.25">
      <c r="A6340" t="s">
        <v>172</v>
      </c>
      <c r="B6340" s="25">
        <v>45485</v>
      </c>
      <c r="C6340" t="s">
        <v>257</v>
      </c>
      <c r="D6340" t="s">
        <v>32</v>
      </c>
      <c r="E6340" t="s">
        <v>27</v>
      </c>
      <c r="F6340" t="s">
        <v>258</v>
      </c>
      <c r="G6340" s="30">
        <v>12</v>
      </c>
      <c r="H6340" t="s">
        <v>309</v>
      </c>
      <c r="J6340" t="s">
        <v>15</v>
      </c>
      <c r="K6340" t="s">
        <v>307</v>
      </c>
      <c r="L6340" s="26">
        <v>4000</v>
      </c>
      <c r="M6340">
        <v>1</v>
      </c>
    </row>
    <row r="6341" spans="1:13" x14ac:dyDescent="0.25">
      <c r="A6341" t="s">
        <v>80</v>
      </c>
      <c r="B6341" s="25">
        <v>45260</v>
      </c>
      <c r="C6341" t="s">
        <v>257</v>
      </c>
      <c r="D6341" t="s">
        <v>32</v>
      </c>
      <c r="E6341" t="s">
        <v>27</v>
      </c>
      <c r="F6341" t="s">
        <v>258</v>
      </c>
      <c r="G6341" s="30">
        <v>12</v>
      </c>
      <c r="H6341" t="s">
        <v>309</v>
      </c>
      <c r="J6341" t="s">
        <v>15</v>
      </c>
      <c r="K6341" t="s">
        <v>307</v>
      </c>
      <c r="L6341" s="26">
        <v>3177900</v>
      </c>
      <c r="M6341">
        <v>5</v>
      </c>
    </row>
    <row r="6342" spans="1:13" x14ac:dyDescent="0.25">
      <c r="A6342" t="s">
        <v>89</v>
      </c>
      <c r="B6342" s="25">
        <v>45232</v>
      </c>
      <c r="C6342" t="s">
        <v>257</v>
      </c>
      <c r="D6342" t="s">
        <v>32</v>
      </c>
      <c r="E6342" t="s">
        <v>27</v>
      </c>
      <c r="G6342" s="30">
        <v>12</v>
      </c>
      <c r="H6342" t="s">
        <v>309</v>
      </c>
      <c r="J6342" t="s">
        <v>15</v>
      </c>
      <c r="K6342" t="s">
        <v>307</v>
      </c>
      <c r="L6342" s="26">
        <v>70200</v>
      </c>
      <c r="M6342">
        <v>9</v>
      </c>
    </row>
    <row r="6343" spans="1:13" x14ac:dyDescent="0.25">
      <c r="A6343" t="s">
        <v>101</v>
      </c>
      <c r="B6343" s="25">
        <v>45079</v>
      </c>
      <c r="C6343" t="s">
        <v>257</v>
      </c>
      <c r="D6343" t="s">
        <v>32</v>
      </c>
      <c r="E6343" t="s">
        <v>27</v>
      </c>
      <c r="F6343" t="s">
        <v>258</v>
      </c>
      <c r="G6343" s="30">
        <v>12</v>
      </c>
      <c r="H6343" t="s">
        <v>309</v>
      </c>
      <c r="J6343" t="s">
        <v>15</v>
      </c>
      <c r="K6343" t="s">
        <v>307</v>
      </c>
      <c r="L6343" s="26">
        <v>999823.5</v>
      </c>
      <c r="M6343">
        <v>1</v>
      </c>
    </row>
    <row r="6344" spans="1:13" x14ac:dyDescent="0.25">
      <c r="A6344" t="s">
        <v>63</v>
      </c>
      <c r="B6344" s="25">
        <v>45344</v>
      </c>
      <c r="C6344" t="s">
        <v>257</v>
      </c>
      <c r="D6344" t="s">
        <v>32</v>
      </c>
      <c r="E6344" t="s">
        <v>27</v>
      </c>
      <c r="F6344" t="s">
        <v>258</v>
      </c>
      <c r="G6344" s="30">
        <v>12</v>
      </c>
      <c r="H6344" t="s">
        <v>309</v>
      </c>
      <c r="J6344" t="s">
        <v>15</v>
      </c>
      <c r="K6344" t="s">
        <v>307</v>
      </c>
      <c r="L6344" s="26">
        <v>1281550</v>
      </c>
      <c r="M6344">
        <v>3</v>
      </c>
    </row>
    <row r="6345" spans="1:13" x14ac:dyDescent="0.25">
      <c r="A6345" t="s">
        <v>86</v>
      </c>
      <c r="B6345" s="25">
        <v>45251</v>
      </c>
      <c r="C6345" t="s">
        <v>257</v>
      </c>
      <c r="D6345" t="s">
        <v>32</v>
      </c>
      <c r="E6345" t="s">
        <v>27</v>
      </c>
      <c r="F6345" t="s">
        <v>258</v>
      </c>
      <c r="G6345" s="30">
        <v>12</v>
      </c>
      <c r="H6345" t="s">
        <v>309</v>
      </c>
      <c r="J6345" t="s">
        <v>15</v>
      </c>
      <c r="K6345" t="s">
        <v>307</v>
      </c>
      <c r="L6345" s="26">
        <v>500</v>
      </c>
      <c r="M6345">
        <v>1</v>
      </c>
    </row>
    <row r="6346" spans="1:13" x14ac:dyDescent="0.25">
      <c r="A6346" t="s">
        <v>77</v>
      </c>
      <c r="B6346" s="25">
        <v>45267</v>
      </c>
      <c r="C6346" t="s">
        <v>257</v>
      </c>
      <c r="D6346" t="s">
        <v>32</v>
      </c>
      <c r="E6346" t="s">
        <v>27</v>
      </c>
      <c r="G6346" s="30">
        <v>12</v>
      </c>
      <c r="H6346" t="s">
        <v>309</v>
      </c>
      <c r="J6346" t="s">
        <v>15</v>
      </c>
      <c r="K6346" t="s">
        <v>307</v>
      </c>
      <c r="L6346" s="26">
        <v>2800</v>
      </c>
      <c r="M6346">
        <v>1</v>
      </c>
    </row>
    <row r="6347" spans="1:13" x14ac:dyDescent="0.25">
      <c r="A6347" t="s">
        <v>83</v>
      </c>
      <c r="B6347" s="25">
        <v>45468</v>
      </c>
      <c r="C6347" t="s">
        <v>257</v>
      </c>
      <c r="D6347" t="s">
        <v>32</v>
      </c>
      <c r="E6347" t="s">
        <v>27</v>
      </c>
      <c r="G6347" s="30">
        <v>12</v>
      </c>
      <c r="H6347" t="s">
        <v>309</v>
      </c>
      <c r="J6347" t="s">
        <v>15</v>
      </c>
      <c r="K6347" t="s">
        <v>307</v>
      </c>
      <c r="L6347" s="26">
        <v>12150</v>
      </c>
      <c r="M6347">
        <v>3</v>
      </c>
    </row>
    <row r="6348" spans="1:13" x14ac:dyDescent="0.25">
      <c r="A6348" t="s">
        <v>74</v>
      </c>
      <c r="B6348" s="25">
        <v>45275</v>
      </c>
      <c r="C6348" t="s">
        <v>257</v>
      </c>
      <c r="D6348" t="s">
        <v>32</v>
      </c>
      <c r="E6348" t="s">
        <v>27</v>
      </c>
      <c r="G6348" s="30">
        <v>12</v>
      </c>
      <c r="H6348" t="s">
        <v>309</v>
      </c>
      <c r="J6348" t="s">
        <v>15</v>
      </c>
      <c r="K6348" t="s">
        <v>307</v>
      </c>
      <c r="L6348" s="26">
        <v>403650</v>
      </c>
      <c r="M6348">
        <v>15</v>
      </c>
    </row>
    <row r="6349" spans="1:13" x14ac:dyDescent="0.25">
      <c r="A6349" t="s">
        <v>54</v>
      </c>
      <c r="B6349" s="25">
        <v>45212</v>
      </c>
      <c r="C6349" t="s">
        <v>257</v>
      </c>
      <c r="D6349" t="s">
        <v>32</v>
      </c>
      <c r="E6349" t="s">
        <v>27</v>
      </c>
      <c r="G6349" s="30">
        <v>12</v>
      </c>
      <c r="H6349" t="s">
        <v>309</v>
      </c>
      <c r="J6349" t="s">
        <v>15</v>
      </c>
      <c r="K6349" t="s">
        <v>307</v>
      </c>
      <c r="L6349" s="26">
        <v>163836</v>
      </c>
      <c r="M6349">
        <v>33</v>
      </c>
    </row>
    <row r="6350" spans="1:13" x14ac:dyDescent="0.25">
      <c r="A6350" t="s">
        <v>86</v>
      </c>
      <c r="B6350" s="25">
        <v>45251</v>
      </c>
      <c r="C6350" t="s">
        <v>257</v>
      </c>
      <c r="D6350" t="s">
        <v>32</v>
      </c>
      <c r="E6350" t="s">
        <v>27</v>
      </c>
      <c r="G6350" s="30">
        <v>12</v>
      </c>
      <c r="H6350" t="s">
        <v>309</v>
      </c>
      <c r="J6350" t="s">
        <v>15</v>
      </c>
      <c r="K6350" t="s">
        <v>307</v>
      </c>
      <c r="L6350" s="26">
        <v>19500</v>
      </c>
      <c r="M6350">
        <v>3</v>
      </c>
    </row>
    <row r="6351" spans="1:13" x14ac:dyDescent="0.25">
      <c r="A6351" t="s">
        <v>30</v>
      </c>
      <c r="B6351" s="25">
        <v>45447</v>
      </c>
      <c r="C6351" t="s">
        <v>257</v>
      </c>
      <c r="D6351" t="s">
        <v>32</v>
      </c>
      <c r="E6351" t="s">
        <v>27</v>
      </c>
      <c r="F6351" t="s">
        <v>258</v>
      </c>
      <c r="G6351" s="30">
        <v>12</v>
      </c>
      <c r="H6351" t="s">
        <v>309</v>
      </c>
      <c r="J6351" t="s">
        <v>15</v>
      </c>
      <c r="K6351" t="s">
        <v>307</v>
      </c>
      <c r="L6351" s="26">
        <v>259500</v>
      </c>
      <c r="M6351">
        <v>5</v>
      </c>
    </row>
    <row r="6352" spans="1:13" x14ac:dyDescent="0.25">
      <c r="A6352" t="s">
        <v>172</v>
      </c>
      <c r="B6352" s="25">
        <v>45485</v>
      </c>
      <c r="C6352" t="s">
        <v>257</v>
      </c>
      <c r="D6352" t="s">
        <v>32</v>
      </c>
      <c r="E6352" t="s">
        <v>27</v>
      </c>
      <c r="G6352" s="30">
        <v>12</v>
      </c>
      <c r="H6352" t="s">
        <v>309</v>
      </c>
      <c r="J6352" t="s">
        <v>15</v>
      </c>
      <c r="K6352" t="s">
        <v>307</v>
      </c>
      <c r="L6352" s="26">
        <v>49200</v>
      </c>
      <c r="M6352">
        <v>3</v>
      </c>
    </row>
    <row r="6353" spans="1:13" x14ac:dyDescent="0.25">
      <c r="A6353" t="s">
        <v>205</v>
      </c>
      <c r="B6353" s="25">
        <v>45566</v>
      </c>
      <c r="C6353" t="s">
        <v>257</v>
      </c>
      <c r="D6353" t="s">
        <v>32</v>
      </c>
      <c r="E6353" t="s">
        <v>27</v>
      </c>
      <c r="F6353" t="s">
        <v>258</v>
      </c>
      <c r="G6353" s="30">
        <v>12</v>
      </c>
      <c r="H6353" t="s">
        <v>309</v>
      </c>
      <c r="J6353" t="s">
        <v>15</v>
      </c>
      <c r="K6353" t="s">
        <v>307</v>
      </c>
      <c r="L6353" s="26">
        <v>237595</v>
      </c>
      <c r="M6353">
        <v>8</v>
      </c>
    </row>
    <row r="6354" spans="1:13" x14ac:dyDescent="0.25">
      <c r="A6354" t="s">
        <v>83</v>
      </c>
      <c r="B6354" s="25">
        <v>45468</v>
      </c>
      <c r="C6354" t="s">
        <v>257</v>
      </c>
      <c r="D6354" t="s">
        <v>32</v>
      </c>
      <c r="E6354" t="s">
        <v>27</v>
      </c>
      <c r="F6354" t="s">
        <v>258</v>
      </c>
      <c r="G6354" s="30">
        <v>12</v>
      </c>
      <c r="H6354" t="s">
        <v>309</v>
      </c>
      <c r="J6354" t="s">
        <v>15</v>
      </c>
      <c r="K6354" t="s">
        <v>307</v>
      </c>
      <c r="L6354" s="26">
        <v>4156110</v>
      </c>
      <c r="M6354">
        <v>4</v>
      </c>
    </row>
    <row r="6355" spans="1:13" x14ac:dyDescent="0.25">
      <c r="A6355" t="s">
        <v>69</v>
      </c>
      <c r="B6355" s="25">
        <v>45328</v>
      </c>
      <c r="C6355" t="s">
        <v>257</v>
      </c>
      <c r="D6355" t="s">
        <v>32</v>
      </c>
      <c r="E6355" t="s">
        <v>27</v>
      </c>
      <c r="G6355" s="30">
        <v>12</v>
      </c>
      <c r="H6355" t="s">
        <v>309</v>
      </c>
      <c r="J6355" t="s">
        <v>15</v>
      </c>
      <c r="K6355" t="s">
        <v>307</v>
      </c>
      <c r="L6355" s="26">
        <v>214120</v>
      </c>
      <c r="M6355">
        <v>8</v>
      </c>
    </row>
    <row r="6356" spans="1:13" x14ac:dyDescent="0.25">
      <c r="A6356" t="s">
        <v>54</v>
      </c>
      <c r="B6356" s="25">
        <v>45212</v>
      </c>
      <c r="C6356" t="s">
        <v>257</v>
      </c>
      <c r="D6356" t="s">
        <v>32</v>
      </c>
      <c r="E6356" t="s">
        <v>27</v>
      </c>
      <c r="F6356" t="s">
        <v>258</v>
      </c>
      <c r="G6356" s="30">
        <v>12</v>
      </c>
      <c r="H6356" t="s">
        <v>309</v>
      </c>
      <c r="J6356" t="s">
        <v>15</v>
      </c>
      <c r="K6356" t="s">
        <v>307</v>
      </c>
      <c r="L6356" s="26">
        <v>3514149</v>
      </c>
      <c r="M6356">
        <v>61</v>
      </c>
    </row>
    <row r="6357" spans="1:13" x14ac:dyDescent="0.25">
      <c r="A6357" t="s">
        <v>205</v>
      </c>
      <c r="B6357" s="25">
        <v>45566</v>
      </c>
      <c r="C6357" t="s">
        <v>257</v>
      </c>
      <c r="D6357" t="s">
        <v>32</v>
      </c>
      <c r="E6357" t="s">
        <v>27</v>
      </c>
      <c r="G6357" s="30">
        <v>12</v>
      </c>
      <c r="H6357" t="s">
        <v>309</v>
      </c>
      <c r="J6357" t="s">
        <v>15</v>
      </c>
      <c r="K6357" t="s">
        <v>307</v>
      </c>
      <c r="L6357" s="26">
        <v>2185</v>
      </c>
      <c r="M6357">
        <v>5</v>
      </c>
    </row>
    <row r="6358" spans="1:13" x14ac:dyDescent="0.25">
      <c r="A6358" t="s">
        <v>57</v>
      </c>
      <c r="B6358" s="25">
        <v>45394</v>
      </c>
      <c r="C6358" t="s">
        <v>257</v>
      </c>
      <c r="D6358" t="s">
        <v>32</v>
      </c>
      <c r="E6358" t="s">
        <v>27</v>
      </c>
      <c r="F6358" t="s">
        <v>258</v>
      </c>
      <c r="G6358" s="30">
        <v>12</v>
      </c>
      <c r="H6358" t="s">
        <v>309</v>
      </c>
      <c r="J6358" t="s">
        <v>15</v>
      </c>
      <c r="K6358" t="s">
        <v>307</v>
      </c>
      <c r="L6358" s="26">
        <v>4765800</v>
      </c>
      <c r="M6358">
        <v>13</v>
      </c>
    </row>
    <row r="6359" spans="1:13" x14ac:dyDescent="0.25">
      <c r="A6359" t="s">
        <v>92</v>
      </c>
      <c r="B6359" s="25">
        <v>45198</v>
      </c>
      <c r="C6359" t="s">
        <v>257</v>
      </c>
      <c r="D6359" t="s">
        <v>32</v>
      </c>
      <c r="E6359" t="s">
        <v>27</v>
      </c>
      <c r="G6359" s="30">
        <v>12</v>
      </c>
      <c r="H6359" t="s">
        <v>309</v>
      </c>
      <c r="J6359" t="s">
        <v>15</v>
      </c>
      <c r="K6359" t="s">
        <v>307</v>
      </c>
      <c r="L6359" s="26">
        <v>152269.20000000001</v>
      </c>
      <c r="M6359">
        <v>6</v>
      </c>
    </row>
    <row r="6360" spans="1:13" x14ac:dyDescent="0.25">
      <c r="A6360" t="s">
        <v>104</v>
      </c>
      <c r="B6360" s="25">
        <v>45041</v>
      </c>
      <c r="C6360" t="s">
        <v>257</v>
      </c>
      <c r="D6360" t="s">
        <v>32</v>
      </c>
      <c r="E6360" t="s">
        <v>27</v>
      </c>
      <c r="F6360" t="s">
        <v>258</v>
      </c>
      <c r="G6360" s="30">
        <v>12</v>
      </c>
      <c r="H6360" t="s">
        <v>309</v>
      </c>
      <c r="J6360" t="s">
        <v>15</v>
      </c>
      <c r="K6360" t="s">
        <v>307</v>
      </c>
      <c r="L6360" s="26">
        <v>100128</v>
      </c>
      <c r="M6360">
        <v>1</v>
      </c>
    </row>
    <row r="6361" spans="1:13" x14ac:dyDescent="0.25">
      <c r="A6361" t="s">
        <v>54</v>
      </c>
      <c r="B6361" s="25">
        <v>45401</v>
      </c>
      <c r="C6361" t="s">
        <v>257</v>
      </c>
      <c r="D6361" t="s">
        <v>32</v>
      </c>
      <c r="E6361" t="s">
        <v>27</v>
      </c>
      <c r="F6361" t="s">
        <v>258</v>
      </c>
      <c r="G6361" s="30">
        <v>12</v>
      </c>
      <c r="H6361" t="s">
        <v>309</v>
      </c>
      <c r="J6361" t="s">
        <v>15</v>
      </c>
      <c r="K6361" t="s">
        <v>307</v>
      </c>
      <c r="L6361" s="26">
        <v>16497375</v>
      </c>
      <c r="M6361">
        <v>17</v>
      </c>
    </row>
    <row r="6362" spans="1:13" x14ac:dyDescent="0.25">
      <c r="A6362" t="s">
        <v>101</v>
      </c>
      <c r="B6362" s="25">
        <v>45079</v>
      </c>
      <c r="C6362" t="s">
        <v>257</v>
      </c>
      <c r="D6362" t="s">
        <v>32</v>
      </c>
      <c r="E6362" t="s">
        <v>27</v>
      </c>
      <c r="G6362" s="30">
        <v>12</v>
      </c>
      <c r="H6362" t="s">
        <v>309</v>
      </c>
      <c r="J6362" t="s">
        <v>15</v>
      </c>
      <c r="K6362" t="s">
        <v>307</v>
      </c>
      <c r="L6362" s="26">
        <v>4920.75</v>
      </c>
      <c r="M6362">
        <v>1</v>
      </c>
    </row>
    <row r="6363" spans="1:13" x14ac:dyDescent="0.25">
      <c r="A6363" t="s">
        <v>54</v>
      </c>
      <c r="B6363" s="25">
        <v>45401</v>
      </c>
      <c r="C6363" t="s">
        <v>257</v>
      </c>
      <c r="D6363" t="s">
        <v>32</v>
      </c>
      <c r="E6363" t="s">
        <v>27</v>
      </c>
      <c r="G6363" s="30">
        <v>12</v>
      </c>
      <c r="H6363" t="s">
        <v>309</v>
      </c>
      <c r="J6363" t="s">
        <v>15</v>
      </c>
      <c r="K6363" t="s">
        <v>307</v>
      </c>
      <c r="L6363" s="26">
        <v>86580</v>
      </c>
      <c r="M6363">
        <v>5</v>
      </c>
    </row>
    <row r="6364" spans="1:13" x14ac:dyDescent="0.25">
      <c r="A6364" t="s">
        <v>211</v>
      </c>
      <c r="B6364" s="25">
        <v>45582</v>
      </c>
      <c r="C6364" t="s">
        <v>257</v>
      </c>
      <c r="D6364" t="s">
        <v>32</v>
      </c>
      <c r="E6364" t="s">
        <v>27</v>
      </c>
      <c r="F6364" t="s">
        <v>258</v>
      </c>
      <c r="G6364" s="30">
        <v>12</v>
      </c>
      <c r="H6364" t="s">
        <v>309</v>
      </c>
      <c r="J6364" t="s">
        <v>15</v>
      </c>
      <c r="K6364" t="s">
        <v>307</v>
      </c>
      <c r="L6364" s="26">
        <v>393400</v>
      </c>
      <c r="M6364">
        <v>8</v>
      </c>
    </row>
    <row r="6365" spans="1:13" x14ac:dyDescent="0.25">
      <c r="A6365" t="s">
        <v>164</v>
      </c>
      <c r="B6365" s="25">
        <v>45478</v>
      </c>
      <c r="C6365" t="s">
        <v>257</v>
      </c>
      <c r="D6365" t="s">
        <v>32</v>
      </c>
      <c r="E6365" t="s">
        <v>27</v>
      </c>
      <c r="F6365" t="s">
        <v>258</v>
      </c>
      <c r="G6365" s="30">
        <v>12</v>
      </c>
      <c r="H6365" t="s">
        <v>309</v>
      </c>
      <c r="J6365" t="s">
        <v>15</v>
      </c>
      <c r="K6365" t="s">
        <v>307</v>
      </c>
      <c r="L6365" s="26">
        <v>486400</v>
      </c>
      <c r="M6365">
        <v>4</v>
      </c>
    </row>
    <row r="6366" spans="1:13" x14ac:dyDescent="0.25">
      <c r="A6366" t="s">
        <v>50</v>
      </c>
      <c r="B6366" s="25">
        <v>45408</v>
      </c>
      <c r="C6366" t="s">
        <v>257</v>
      </c>
      <c r="D6366" t="s">
        <v>32</v>
      </c>
      <c r="E6366" t="s">
        <v>27</v>
      </c>
      <c r="F6366" t="s">
        <v>258</v>
      </c>
      <c r="G6366" s="30">
        <v>12</v>
      </c>
      <c r="H6366" t="s">
        <v>309</v>
      </c>
      <c r="J6366" t="s">
        <v>15</v>
      </c>
      <c r="K6366" t="s">
        <v>307</v>
      </c>
      <c r="L6366" s="26">
        <v>4480000</v>
      </c>
      <c r="M6366">
        <v>31</v>
      </c>
    </row>
    <row r="6367" spans="1:13" x14ac:dyDescent="0.25">
      <c r="A6367" t="s">
        <v>83</v>
      </c>
      <c r="B6367" s="25">
        <v>45252</v>
      </c>
      <c r="C6367" t="s">
        <v>257</v>
      </c>
      <c r="D6367" t="s">
        <v>32</v>
      </c>
      <c r="E6367" t="s">
        <v>27</v>
      </c>
      <c r="G6367" s="30">
        <v>12</v>
      </c>
      <c r="H6367" t="s">
        <v>309</v>
      </c>
      <c r="J6367" t="s">
        <v>15</v>
      </c>
      <c r="K6367" t="s">
        <v>307</v>
      </c>
      <c r="L6367" s="26">
        <v>303050</v>
      </c>
      <c r="M6367">
        <v>16</v>
      </c>
    </row>
    <row r="6368" spans="1:13" x14ac:dyDescent="0.25">
      <c r="A6368" t="s">
        <v>74</v>
      </c>
      <c r="B6368" s="25">
        <v>45275</v>
      </c>
      <c r="C6368" t="s">
        <v>257</v>
      </c>
      <c r="D6368" t="s">
        <v>32</v>
      </c>
      <c r="E6368" t="s">
        <v>27</v>
      </c>
      <c r="F6368" t="s">
        <v>258</v>
      </c>
      <c r="G6368" s="30">
        <v>12</v>
      </c>
      <c r="H6368" t="s">
        <v>309</v>
      </c>
      <c r="J6368" t="s">
        <v>15</v>
      </c>
      <c r="K6368" t="s">
        <v>307</v>
      </c>
      <c r="L6368" s="26">
        <v>4095150</v>
      </c>
      <c r="M6368">
        <v>24</v>
      </c>
    </row>
    <row r="6369" spans="1:13" x14ac:dyDescent="0.25">
      <c r="A6369" t="s">
        <v>66</v>
      </c>
      <c r="B6369" s="25">
        <v>45335</v>
      </c>
      <c r="C6369" t="s">
        <v>257</v>
      </c>
      <c r="D6369" t="s">
        <v>32</v>
      </c>
      <c r="E6369" t="s">
        <v>27</v>
      </c>
      <c r="F6369" t="s">
        <v>258</v>
      </c>
      <c r="G6369" s="30">
        <v>12</v>
      </c>
      <c r="H6369" t="s">
        <v>309</v>
      </c>
      <c r="J6369" t="s">
        <v>15</v>
      </c>
      <c r="K6369" t="s">
        <v>307</v>
      </c>
      <c r="L6369" s="26">
        <v>670500</v>
      </c>
      <c r="M6369">
        <v>27</v>
      </c>
    </row>
    <row r="6370" spans="1:13" x14ac:dyDescent="0.25">
      <c r="A6370" t="s">
        <v>69</v>
      </c>
      <c r="B6370" s="25">
        <v>45328</v>
      </c>
      <c r="C6370" t="s">
        <v>257</v>
      </c>
      <c r="D6370" t="s">
        <v>32</v>
      </c>
      <c r="E6370" t="s">
        <v>27</v>
      </c>
      <c r="F6370" t="s">
        <v>258</v>
      </c>
      <c r="G6370" s="30">
        <v>12</v>
      </c>
      <c r="H6370" t="s">
        <v>309</v>
      </c>
      <c r="J6370" t="s">
        <v>15</v>
      </c>
      <c r="K6370" t="s">
        <v>307</v>
      </c>
      <c r="L6370" s="26">
        <v>1416425</v>
      </c>
      <c r="M6370">
        <v>10</v>
      </c>
    </row>
    <row r="6371" spans="1:13" x14ac:dyDescent="0.25">
      <c r="A6371" t="s">
        <v>72</v>
      </c>
      <c r="B6371" s="25">
        <v>45288</v>
      </c>
      <c r="C6371" t="s">
        <v>257</v>
      </c>
      <c r="D6371" t="s">
        <v>32</v>
      </c>
      <c r="E6371" t="s">
        <v>27</v>
      </c>
      <c r="F6371" t="s">
        <v>258</v>
      </c>
      <c r="G6371" s="30">
        <v>12</v>
      </c>
      <c r="H6371" t="s">
        <v>309</v>
      </c>
      <c r="J6371" t="s">
        <v>15</v>
      </c>
      <c r="K6371" t="s">
        <v>307</v>
      </c>
      <c r="L6371" s="26">
        <v>1499750</v>
      </c>
      <c r="M6371">
        <v>1</v>
      </c>
    </row>
    <row r="6372" spans="1:13" x14ac:dyDescent="0.25">
      <c r="A6372" t="s">
        <v>63</v>
      </c>
      <c r="B6372" s="25">
        <v>45344</v>
      </c>
      <c r="C6372" t="s">
        <v>257</v>
      </c>
      <c r="D6372" t="s">
        <v>32</v>
      </c>
      <c r="E6372" t="s">
        <v>27</v>
      </c>
      <c r="G6372" s="30">
        <v>12</v>
      </c>
      <c r="H6372" t="s">
        <v>309</v>
      </c>
      <c r="J6372" t="s">
        <v>15</v>
      </c>
      <c r="K6372" t="s">
        <v>307</v>
      </c>
      <c r="L6372" s="26">
        <v>107350</v>
      </c>
      <c r="M6372">
        <v>3</v>
      </c>
    </row>
    <row r="6373" spans="1:13" x14ac:dyDescent="0.25">
      <c r="A6373" t="s">
        <v>50</v>
      </c>
      <c r="B6373" s="25">
        <v>45408</v>
      </c>
      <c r="C6373" t="s">
        <v>257</v>
      </c>
      <c r="D6373" t="s">
        <v>32</v>
      </c>
      <c r="E6373" t="s">
        <v>27</v>
      </c>
      <c r="G6373" s="30">
        <v>12</v>
      </c>
      <c r="H6373" t="s">
        <v>309</v>
      </c>
      <c r="J6373" t="s">
        <v>15</v>
      </c>
      <c r="K6373" t="s">
        <v>307</v>
      </c>
      <c r="L6373" s="26">
        <v>155000</v>
      </c>
      <c r="M6373">
        <v>27</v>
      </c>
    </row>
    <row r="6374" spans="1:13" x14ac:dyDescent="0.25">
      <c r="A6374" t="s">
        <v>66</v>
      </c>
      <c r="B6374" s="25">
        <v>45335</v>
      </c>
      <c r="C6374" t="s">
        <v>257</v>
      </c>
      <c r="D6374" t="s">
        <v>32</v>
      </c>
      <c r="E6374" t="s">
        <v>27</v>
      </c>
      <c r="G6374" s="30">
        <v>12</v>
      </c>
      <c r="H6374" t="s">
        <v>309</v>
      </c>
      <c r="J6374" t="s">
        <v>15</v>
      </c>
      <c r="K6374" t="s">
        <v>307</v>
      </c>
      <c r="L6374" s="26">
        <v>184500</v>
      </c>
      <c r="M6374">
        <v>25</v>
      </c>
    </row>
    <row r="6375" spans="1:13" x14ac:dyDescent="0.25">
      <c r="A6375" t="s">
        <v>60</v>
      </c>
      <c r="B6375" s="25">
        <v>45380</v>
      </c>
      <c r="C6375" t="s">
        <v>257</v>
      </c>
      <c r="D6375" t="s">
        <v>32</v>
      </c>
      <c r="E6375" t="s">
        <v>27</v>
      </c>
      <c r="G6375" s="30">
        <v>12</v>
      </c>
      <c r="H6375" t="s">
        <v>309</v>
      </c>
      <c r="J6375" t="s">
        <v>15</v>
      </c>
      <c r="K6375" t="s">
        <v>307</v>
      </c>
      <c r="L6375" s="26">
        <v>112875</v>
      </c>
      <c r="M6375">
        <v>16</v>
      </c>
    </row>
    <row r="6376" spans="1:13" x14ac:dyDescent="0.25">
      <c r="A6376" t="s">
        <v>57</v>
      </c>
      <c r="B6376" s="25">
        <v>45394</v>
      </c>
      <c r="C6376" t="s">
        <v>257</v>
      </c>
      <c r="D6376" t="s">
        <v>32</v>
      </c>
      <c r="E6376" t="s">
        <v>27</v>
      </c>
      <c r="G6376" s="30">
        <v>12</v>
      </c>
      <c r="H6376" t="s">
        <v>309</v>
      </c>
      <c r="J6376" t="s">
        <v>15</v>
      </c>
      <c r="K6376" t="s">
        <v>307</v>
      </c>
      <c r="L6376" s="26">
        <v>49350</v>
      </c>
      <c r="M6376">
        <v>7</v>
      </c>
    </row>
    <row r="6377" spans="1:13" x14ac:dyDescent="0.25">
      <c r="A6377" t="s">
        <v>211</v>
      </c>
      <c r="B6377" s="25">
        <v>45582</v>
      </c>
      <c r="C6377" t="s">
        <v>257</v>
      </c>
      <c r="D6377" t="s">
        <v>32</v>
      </c>
      <c r="E6377" t="s">
        <v>27</v>
      </c>
      <c r="G6377" s="30">
        <v>12</v>
      </c>
      <c r="H6377" t="s">
        <v>309</v>
      </c>
      <c r="J6377" t="s">
        <v>15</v>
      </c>
      <c r="K6377" t="s">
        <v>307</v>
      </c>
      <c r="L6377" s="26">
        <v>29050</v>
      </c>
      <c r="M6377">
        <v>9</v>
      </c>
    </row>
    <row r="6378" spans="1:13" x14ac:dyDescent="0.25">
      <c r="A6378" t="s">
        <v>83</v>
      </c>
      <c r="B6378" s="25">
        <v>45252</v>
      </c>
      <c r="C6378" t="s">
        <v>257</v>
      </c>
      <c r="D6378" t="s">
        <v>32</v>
      </c>
      <c r="E6378" t="s">
        <v>27</v>
      </c>
      <c r="F6378" t="s">
        <v>258</v>
      </c>
      <c r="G6378" s="30">
        <v>12.1</v>
      </c>
      <c r="H6378" t="s">
        <v>309</v>
      </c>
      <c r="J6378" t="s">
        <v>15</v>
      </c>
      <c r="K6378" t="s">
        <v>307</v>
      </c>
      <c r="L6378" s="26">
        <v>10915300</v>
      </c>
      <c r="M6378">
        <v>39</v>
      </c>
    </row>
    <row r="6379" spans="1:13" x14ac:dyDescent="0.25">
      <c r="A6379" t="s">
        <v>217</v>
      </c>
      <c r="B6379" s="25">
        <v>45595</v>
      </c>
      <c r="C6379" t="s">
        <v>257</v>
      </c>
      <c r="D6379" t="s">
        <v>32</v>
      </c>
      <c r="E6379" t="s">
        <v>27</v>
      </c>
      <c r="G6379" s="30">
        <v>12.1</v>
      </c>
      <c r="H6379" t="s">
        <v>309</v>
      </c>
      <c r="J6379" t="s">
        <v>15</v>
      </c>
      <c r="K6379" t="s">
        <v>307</v>
      </c>
      <c r="L6379" s="26">
        <v>2125</v>
      </c>
      <c r="M6379">
        <v>1</v>
      </c>
    </row>
    <row r="6380" spans="1:13" x14ac:dyDescent="0.25">
      <c r="A6380" t="s">
        <v>89</v>
      </c>
      <c r="B6380" s="25">
        <v>45232</v>
      </c>
      <c r="C6380" t="s">
        <v>257</v>
      </c>
      <c r="D6380" t="s">
        <v>32</v>
      </c>
      <c r="E6380" t="s">
        <v>27</v>
      </c>
      <c r="G6380" s="30">
        <v>12.1</v>
      </c>
      <c r="H6380" t="s">
        <v>309</v>
      </c>
      <c r="J6380" t="s">
        <v>15</v>
      </c>
      <c r="K6380" t="s">
        <v>307</v>
      </c>
      <c r="L6380" s="26">
        <v>292950</v>
      </c>
      <c r="M6380">
        <v>14</v>
      </c>
    </row>
    <row r="6381" spans="1:13" x14ac:dyDescent="0.25">
      <c r="A6381" t="s">
        <v>50</v>
      </c>
      <c r="B6381" s="25">
        <v>45408</v>
      </c>
      <c r="C6381" t="s">
        <v>257</v>
      </c>
      <c r="D6381" t="s">
        <v>32</v>
      </c>
      <c r="E6381" t="s">
        <v>27</v>
      </c>
      <c r="G6381" s="30">
        <v>12.1</v>
      </c>
      <c r="H6381" t="s">
        <v>309</v>
      </c>
      <c r="J6381" t="s">
        <v>15</v>
      </c>
      <c r="K6381" t="s">
        <v>307</v>
      </c>
      <c r="L6381" s="26">
        <v>285000</v>
      </c>
      <c r="M6381">
        <v>37</v>
      </c>
    </row>
    <row r="6382" spans="1:13" x14ac:dyDescent="0.25">
      <c r="A6382" t="s">
        <v>66</v>
      </c>
      <c r="B6382" s="25">
        <v>45335</v>
      </c>
      <c r="C6382" t="s">
        <v>257</v>
      </c>
      <c r="D6382" t="s">
        <v>32</v>
      </c>
      <c r="E6382" t="s">
        <v>27</v>
      </c>
      <c r="G6382" s="30">
        <v>12.1</v>
      </c>
      <c r="H6382" t="s">
        <v>309</v>
      </c>
      <c r="J6382" t="s">
        <v>15</v>
      </c>
      <c r="K6382" t="s">
        <v>307</v>
      </c>
      <c r="L6382" s="26">
        <v>234000</v>
      </c>
      <c r="M6382">
        <v>24</v>
      </c>
    </row>
    <row r="6383" spans="1:13" x14ac:dyDescent="0.25">
      <c r="A6383" t="s">
        <v>83</v>
      </c>
      <c r="B6383" s="25">
        <v>45252</v>
      </c>
      <c r="C6383" t="s">
        <v>257</v>
      </c>
      <c r="D6383" t="s">
        <v>32</v>
      </c>
      <c r="E6383" t="s">
        <v>27</v>
      </c>
      <c r="G6383" s="30">
        <v>12.1</v>
      </c>
      <c r="H6383" t="s">
        <v>309</v>
      </c>
      <c r="J6383" t="s">
        <v>15</v>
      </c>
      <c r="K6383" t="s">
        <v>307</v>
      </c>
      <c r="L6383" s="26">
        <v>1311200</v>
      </c>
      <c r="M6383">
        <v>26</v>
      </c>
    </row>
    <row r="6384" spans="1:13" x14ac:dyDescent="0.25">
      <c r="A6384" t="s">
        <v>211</v>
      </c>
      <c r="B6384" s="25">
        <v>45582</v>
      </c>
      <c r="C6384" t="s">
        <v>257</v>
      </c>
      <c r="D6384" t="s">
        <v>32</v>
      </c>
      <c r="E6384" t="s">
        <v>27</v>
      </c>
      <c r="F6384" t="s">
        <v>258</v>
      </c>
      <c r="G6384" s="30">
        <v>12.1</v>
      </c>
      <c r="H6384" t="s">
        <v>309</v>
      </c>
      <c r="J6384" t="s">
        <v>15</v>
      </c>
      <c r="K6384" t="s">
        <v>307</v>
      </c>
      <c r="L6384" s="26">
        <v>1669850</v>
      </c>
      <c r="M6384">
        <v>11</v>
      </c>
    </row>
    <row r="6385" spans="1:13" x14ac:dyDescent="0.25">
      <c r="A6385" t="s">
        <v>172</v>
      </c>
      <c r="B6385" s="25">
        <v>45485</v>
      </c>
      <c r="C6385" t="s">
        <v>257</v>
      </c>
      <c r="D6385" t="s">
        <v>32</v>
      </c>
      <c r="E6385" t="s">
        <v>27</v>
      </c>
      <c r="F6385" t="s">
        <v>258</v>
      </c>
      <c r="G6385" s="30">
        <v>12.1</v>
      </c>
      <c r="H6385" t="s">
        <v>309</v>
      </c>
      <c r="J6385" t="s">
        <v>15</v>
      </c>
      <c r="K6385" t="s">
        <v>307</v>
      </c>
      <c r="L6385" s="26">
        <v>407600</v>
      </c>
      <c r="M6385">
        <v>2</v>
      </c>
    </row>
    <row r="6386" spans="1:13" x14ac:dyDescent="0.25">
      <c r="A6386" t="s">
        <v>164</v>
      </c>
      <c r="B6386" s="25">
        <v>45478</v>
      </c>
      <c r="C6386" t="s">
        <v>257</v>
      </c>
      <c r="D6386" t="s">
        <v>32</v>
      </c>
      <c r="E6386" t="s">
        <v>27</v>
      </c>
      <c r="G6386" s="30">
        <v>12.1</v>
      </c>
      <c r="H6386" t="s">
        <v>309</v>
      </c>
      <c r="J6386" t="s">
        <v>15</v>
      </c>
      <c r="K6386" t="s">
        <v>307</v>
      </c>
      <c r="L6386" s="26">
        <v>48000</v>
      </c>
      <c r="M6386">
        <v>12</v>
      </c>
    </row>
    <row r="6387" spans="1:13" x14ac:dyDescent="0.25">
      <c r="A6387" t="s">
        <v>69</v>
      </c>
      <c r="B6387" s="25">
        <v>45328</v>
      </c>
      <c r="C6387" t="s">
        <v>257</v>
      </c>
      <c r="D6387" t="s">
        <v>32</v>
      </c>
      <c r="E6387" t="s">
        <v>27</v>
      </c>
      <c r="G6387" s="30">
        <v>12.1</v>
      </c>
      <c r="H6387" t="s">
        <v>309</v>
      </c>
      <c r="J6387" t="s">
        <v>15</v>
      </c>
      <c r="K6387" t="s">
        <v>307</v>
      </c>
      <c r="L6387" s="26">
        <v>97255</v>
      </c>
      <c r="M6387">
        <v>6</v>
      </c>
    </row>
    <row r="6388" spans="1:13" x14ac:dyDescent="0.25">
      <c r="A6388" t="s">
        <v>63</v>
      </c>
      <c r="B6388" s="25">
        <v>45344</v>
      </c>
      <c r="C6388" t="s">
        <v>257</v>
      </c>
      <c r="D6388" t="s">
        <v>32</v>
      </c>
      <c r="E6388" t="s">
        <v>27</v>
      </c>
      <c r="G6388" s="30">
        <v>12.1</v>
      </c>
      <c r="H6388" t="s">
        <v>309</v>
      </c>
      <c r="J6388" t="s">
        <v>15</v>
      </c>
      <c r="K6388" t="s">
        <v>307</v>
      </c>
      <c r="L6388" s="26">
        <v>60800</v>
      </c>
      <c r="M6388">
        <v>2</v>
      </c>
    </row>
    <row r="6389" spans="1:13" x14ac:dyDescent="0.25">
      <c r="A6389" t="s">
        <v>205</v>
      </c>
      <c r="B6389" s="25">
        <v>45566</v>
      </c>
      <c r="C6389" t="s">
        <v>257</v>
      </c>
      <c r="D6389" t="s">
        <v>32</v>
      </c>
      <c r="E6389" t="s">
        <v>27</v>
      </c>
      <c r="F6389" t="s">
        <v>258</v>
      </c>
      <c r="G6389" s="30">
        <v>12.1</v>
      </c>
      <c r="H6389" t="s">
        <v>309</v>
      </c>
      <c r="J6389" t="s">
        <v>15</v>
      </c>
      <c r="K6389" t="s">
        <v>307</v>
      </c>
      <c r="L6389" s="26">
        <v>452295</v>
      </c>
      <c r="M6389">
        <v>4</v>
      </c>
    </row>
    <row r="6390" spans="1:13" x14ac:dyDescent="0.25">
      <c r="A6390" t="s">
        <v>92</v>
      </c>
      <c r="B6390" s="25">
        <v>45198</v>
      </c>
      <c r="C6390" t="s">
        <v>257</v>
      </c>
      <c r="D6390" t="s">
        <v>32</v>
      </c>
      <c r="E6390" t="s">
        <v>27</v>
      </c>
      <c r="F6390" t="s">
        <v>258</v>
      </c>
      <c r="G6390" s="30">
        <v>12.1</v>
      </c>
      <c r="H6390" t="s">
        <v>309</v>
      </c>
      <c r="J6390" t="s">
        <v>15</v>
      </c>
      <c r="K6390" t="s">
        <v>307</v>
      </c>
      <c r="L6390" s="26">
        <v>911408.4</v>
      </c>
      <c r="M6390">
        <v>6</v>
      </c>
    </row>
    <row r="6391" spans="1:13" x14ac:dyDescent="0.25">
      <c r="A6391" t="s">
        <v>30</v>
      </c>
      <c r="B6391" s="25">
        <v>45447</v>
      </c>
      <c r="C6391" t="s">
        <v>257</v>
      </c>
      <c r="D6391" t="s">
        <v>32</v>
      </c>
      <c r="E6391" t="s">
        <v>27</v>
      </c>
      <c r="F6391" t="s">
        <v>258</v>
      </c>
      <c r="G6391" s="30">
        <v>12.1</v>
      </c>
      <c r="H6391" t="s">
        <v>309</v>
      </c>
      <c r="J6391" t="s">
        <v>15</v>
      </c>
      <c r="K6391" t="s">
        <v>307</v>
      </c>
      <c r="L6391" s="26">
        <v>1346700</v>
      </c>
      <c r="M6391">
        <v>9</v>
      </c>
    </row>
    <row r="6392" spans="1:13" x14ac:dyDescent="0.25">
      <c r="A6392" t="s">
        <v>54</v>
      </c>
      <c r="B6392" s="25">
        <v>45212</v>
      </c>
      <c r="C6392" t="s">
        <v>257</v>
      </c>
      <c r="D6392" t="s">
        <v>32</v>
      </c>
      <c r="E6392" t="s">
        <v>27</v>
      </c>
      <c r="F6392" t="s">
        <v>258</v>
      </c>
      <c r="G6392" s="30">
        <v>12.1</v>
      </c>
      <c r="H6392" t="s">
        <v>309</v>
      </c>
      <c r="J6392" t="s">
        <v>15</v>
      </c>
      <c r="K6392" t="s">
        <v>307</v>
      </c>
      <c r="L6392" s="26">
        <v>837162</v>
      </c>
      <c r="M6392">
        <v>29</v>
      </c>
    </row>
    <row r="6393" spans="1:13" x14ac:dyDescent="0.25">
      <c r="A6393" t="s">
        <v>83</v>
      </c>
      <c r="B6393" s="25">
        <v>45468</v>
      </c>
      <c r="C6393" t="s">
        <v>257</v>
      </c>
      <c r="D6393" t="s">
        <v>32</v>
      </c>
      <c r="E6393" t="s">
        <v>27</v>
      </c>
      <c r="F6393" t="s">
        <v>258</v>
      </c>
      <c r="G6393" s="30">
        <v>12.1</v>
      </c>
      <c r="H6393" t="s">
        <v>309</v>
      </c>
      <c r="J6393" t="s">
        <v>15</v>
      </c>
      <c r="K6393" t="s">
        <v>307</v>
      </c>
      <c r="L6393" s="26">
        <v>7262460</v>
      </c>
      <c r="M6393">
        <v>3</v>
      </c>
    </row>
    <row r="6394" spans="1:13" x14ac:dyDescent="0.25">
      <c r="A6394" t="s">
        <v>57</v>
      </c>
      <c r="B6394" s="25">
        <v>45394</v>
      </c>
      <c r="C6394" t="s">
        <v>257</v>
      </c>
      <c r="D6394" t="s">
        <v>32</v>
      </c>
      <c r="E6394" t="s">
        <v>27</v>
      </c>
      <c r="G6394" s="30">
        <v>12.1</v>
      </c>
      <c r="H6394" t="s">
        <v>309</v>
      </c>
      <c r="J6394" t="s">
        <v>15</v>
      </c>
      <c r="K6394" t="s">
        <v>307</v>
      </c>
      <c r="L6394" s="26">
        <v>37600</v>
      </c>
      <c r="M6394">
        <v>8</v>
      </c>
    </row>
    <row r="6395" spans="1:13" x14ac:dyDescent="0.25">
      <c r="A6395" t="s">
        <v>74</v>
      </c>
      <c r="B6395" s="25">
        <v>45275</v>
      </c>
      <c r="C6395" t="s">
        <v>257</v>
      </c>
      <c r="D6395" t="s">
        <v>32</v>
      </c>
      <c r="E6395" t="s">
        <v>27</v>
      </c>
      <c r="G6395" s="30">
        <v>12.1</v>
      </c>
      <c r="H6395" t="s">
        <v>309</v>
      </c>
      <c r="J6395" t="s">
        <v>15</v>
      </c>
      <c r="K6395" t="s">
        <v>307</v>
      </c>
      <c r="L6395" s="26">
        <v>336950</v>
      </c>
      <c r="M6395">
        <v>22</v>
      </c>
    </row>
    <row r="6396" spans="1:13" x14ac:dyDescent="0.25">
      <c r="A6396" t="s">
        <v>80</v>
      </c>
      <c r="B6396" s="25">
        <v>45260</v>
      </c>
      <c r="C6396" t="s">
        <v>257</v>
      </c>
      <c r="D6396" t="s">
        <v>32</v>
      </c>
      <c r="E6396" t="s">
        <v>27</v>
      </c>
      <c r="F6396" t="s">
        <v>258</v>
      </c>
      <c r="G6396" s="30">
        <v>12.1</v>
      </c>
      <c r="H6396" t="s">
        <v>309</v>
      </c>
      <c r="J6396" t="s">
        <v>15</v>
      </c>
      <c r="K6396" t="s">
        <v>307</v>
      </c>
      <c r="L6396" s="26">
        <v>61227900</v>
      </c>
      <c r="M6396">
        <v>3</v>
      </c>
    </row>
    <row r="6397" spans="1:13" x14ac:dyDescent="0.25">
      <c r="A6397" t="s">
        <v>72</v>
      </c>
      <c r="B6397" s="25">
        <v>45288</v>
      </c>
      <c r="C6397" t="s">
        <v>257</v>
      </c>
      <c r="D6397" t="s">
        <v>32</v>
      </c>
      <c r="E6397" t="s">
        <v>27</v>
      </c>
      <c r="G6397" s="30">
        <v>12.1</v>
      </c>
      <c r="H6397" t="s">
        <v>309</v>
      </c>
      <c r="J6397" t="s">
        <v>15</v>
      </c>
      <c r="K6397" t="s">
        <v>307</v>
      </c>
      <c r="L6397" s="26">
        <v>1500</v>
      </c>
      <c r="M6397">
        <v>1</v>
      </c>
    </row>
    <row r="6398" spans="1:13" x14ac:dyDescent="0.25">
      <c r="A6398" t="s">
        <v>60</v>
      </c>
      <c r="B6398" s="25">
        <v>45380</v>
      </c>
      <c r="C6398" t="s">
        <v>257</v>
      </c>
      <c r="D6398" t="s">
        <v>32</v>
      </c>
      <c r="E6398" t="s">
        <v>27</v>
      </c>
      <c r="F6398" t="s">
        <v>258</v>
      </c>
      <c r="G6398" s="30">
        <v>12.1</v>
      </c>
      <c r="H6398" t="s">
        <v>309</v>
      </c>
      <c r="J6398" t="s">
        <v>15</v>
      </c>
      <c r="K6398" t="s">
        <v>307</v>
      </c>
      <c r="L6398" s="26">
        <v>5623625</v>
      </c>
      <c r="M6398">
        <v>30</v>
      </c>
    </row>
    <row r="6399" spans="1:13" x14ac:dyDescent="0.25">
      <c r="A6399" t="s">
        <v>205</v>
      </c>
      <c r="B6399" s="25">
        <v>45566</v>
      </c>
      <c r="C6399" t="s">
        <v>257</v>
      </c>
      <c r="D6399" t="s">
        <v>32</v>
      </c>
      <c r="E6399" t="s">
        <v>27</v>
      </c>
      <c r="G6399" s="30">
        <v>12.1</v>
      </c>
      <c r="H6399" t="s">
        <v>309</v>
      </c>
      <c r="J6399" t="s">
        <v>15</v>
      </c>
      <c r="K6399" t="s">
        <v>307</v>
      </c>
      <c r="L6399" s="26">
        <v>6270</v>
      </c>
      <c r="M6399">
        <v>5</v>
      </c>
    </row>
    <row r="6400" spans="1:13" x14ac:dyDescent="0.25">
      <c r="A6400" t="s">
        <v>86</v>
      </c>
      <c r="B6400" s="25">
        <v>45251</v>
      </c>
      <c r="C6400" t="s">
        <v>257</v>
      </c>
      <c r="D6400" t="s">
        <v>32</v>
      </c>
      <c r="E6400" t="s">
        <v>27</v>
      </c>
      <c r="F6400" t="s">
        <v>258</v>
      </c>
      <c r="G6400" s="30">
        <v>12.1</v>
      </c>
      <c r="H6400" t="s">
        <v>309</v>
      </c>
      <c r="J6400" t="s">
        <v>15</v>
      </c>
      <c r="K6400" t="s">
        <v>307</v>
      </c>
      <c r="L6400" s="26">
        <v>1162500</v>
      </c>
      <c r="M6400">
        <v>7</v>
      </c>
    </row>
    <row r="6401" spans="1:13" x14ac:dyDescent="0.25">
      <c r="A6401" t="s">
        <v>92</v>
      </c>
      <c r="B6401" s="25">
        <v>45198</v>
      </c>
      <c r="C6401" t="s">
        <v>257</v>
      </c>
      <c r="D6401" t="s">
        <v>32</v>
      </c>
      <c r="E6401" t="s">
        <v>27</v>
      </c>
      <c r="G6401" s="30">
        <v>12.1</v>
      </c>
      <c r="H6401" t="s">
        <v>309</v>
      </c>
      <c r="J6401" t="s">
        <v>15</v>
      </c>
      <c r="K6401" t="s">
        <v>307</v>
      </c>
      <c r="L6401" s="26">
        <v>558320.4</v>
      </c>
      <c r="M6401">
        <v>7</v>
      </c>
    </row>
    <row r="6402" spans="1:13" x14ac:dyDescent="0.25">
      <c r="A6402" t="s">
        <v>164</v>
      </c>
      <c r="B6402" s="25">
        <v>45478</v>
      </c>
      <c r="C6402" t="s">
        <v>257</v>
      </c>
      <c r="D6402" t="s">
        <v>32</v>
      </c>
      <c r="E6402" t="s">
        <v>27</v>
      </c>
      <c r="F6402" t="s">
        <v>258</v>
      </c>
      <c r="G6402" s="30">
        <v>12.1</v>
      </c>
      <c r="H6402" t="s">
        <v>309</v>
      </c>
      <c r="J6402" t="s">
        <v>15</v>
      </c>
      <c r="K6402" t="s">
        <v>307</v>
      </c>
      <c r="L6402" s="26">
        <v>1289800</v>
      </c>
      <c r="M6402">
        <v>6</v>
      </c>
    </row>
    <row r="6403" spans="1:13" x14ac:dyDescent="0.25">
      <c r="A6403" t="s">
        <v>101</v>
      </c>
      <c r="B6403" s="25">
        <v>45079</v>
      </c>
      <c r="C6403" t="s">
        <v>257</v>
      </c>
      <c r="D6403" t="s">
        <v>32</v>
      </c>
      <c r="E6403" t="s">
        <v>27</v>
      </c>
      <c r="F6403" t="s">
        <v>258</v>
      </c>
      <c r="G6403" s="30">
        <v>12.1</v>
      </c>
      <c r="H6403" t="s">
        <v>309</v>
      </c>
      <c r="J6403" t="s">
        <v>15</v>
      </c>
      <c r="K6403" t="s">
        <v>307</v>
      </c>
      <c r="L6403" s="26">
        <v>299801.25</v>
      </c>
      <c r="M6403">
        <v>1</v>
      </c>
    </row>
    <row r="6404" spans="1:13" x14ac:dyDescent="0.25">
      <c r="A6404" t="s">
        <v>69</v>
      </c>
      <c r="B6404" s="25">
        <v>45328</v>
      </c>
      <c r="C6404" t="s">
        <v>257</v>
      </c>
      <c r="D6404" t="s">
        <v>32</v>
      </c>
      <c r="E6404" t="s">
        <v>27</v>
      </c>
      <c r="F6404" t="s">
        <v>258</v>
      </c>
      <c r="G6404" s="30">
        <v>12.1</v>
      </c>
      <c r="H6404" t="s">
        <v>309</v>
      </c>
      <c r="J6404" t="s">
        <v>15</v>
      </c>
      <c r="K6404" t="s">
        <v>307</v>
      </c>
      <c r="L6404" s="26">
        <v>365700</v>
      </c>
      <c r="M6404">
        <v>6</v>
      </c>
    </row>
    <row r="6405" spans="1:13" x14ac:dyDescent="0.25">
      <c r="A6405" t="s">
        <v>74</v>
      </c>
      <c r="B6405" s="25">
        <v>45275</v>
      </c>
      <c r="C6405" t="s">
        <v>257</v>
      </c>
      <c r="D6405" t="s">
        <v>32</v>
      </c>
      <c r="E6405" t="s">
        <v>27</v>
      </c>
      <c r="F6405" t="s">
        <v>258</v>
      </c>
      <c r="G6405" s="30">
        <v>12.1</v>
      </c>
      <c r="H6405" t="s">
        <v>309</v>
      </c>
      <c r="J6405" t="s">
        <v>15</v>
      </c>
      <c r="K6405" t="s">
        <v>307</v>
      </c>
      <c r="L6405" s="26">
        <v>11309100</v>
      </c>
      <c r="M6405">
        <v>16</v>
      </c>
    </row>
    <row r="6406" spans="1:13" x14ac:dyDescent="0.25">
      <c r="A6406" t="s">
        <v>63</v>
      </c>
      <c r="B6406" s="25">
        <v>45344</v>
      </c>
      <c r="C6406" t="s">
        <v>257</v>
      </c>
      <c r="D6406" t="s">
        <v>32</v>
      </c>
      <c r="E6406" t="s">
        <v>27</v>
      </c>
      <c r="F6406" t="s">
        <v>258</v>
      </c>
      <c r="G6406" s="30">
        <v>12.1</v>
      </c>
      <c r="H6406" t="s">
        <v>309</v>
      </c>
      <c r="J6406" t="s">
        <v>15</v>
      </c>
      <c r="K6406" t="s">
        <v>307</v>
      </c>
      <c r="L6406" s="26">
        <v>2327500</v>
      </c>
      <c r="M6406">
        <v>10</v>
      </c>
    </row>
    <row r="6407" spans="1:13" x14ac:dyDescent="0.25">
      <c r="A6407" t="s">
        <v>86</v>
      </c>
      <c r="B6407" s="25">
        <v>45251</v>
      </c>
      <c r="C6407" t="s">
        <v>257</v>
      </c>
      <c r="D6407" t="s">
        <v>32</v>
      </c>
      <c r="E6407" t="s">
        <v>27</v>
      </c>
      <c r="G6407" s="30">
        <v>12.1</v>
      </c>
      <c r="H6407" t="s">
        <v>309</v>
      </c>
      <c r="J6407" t="s">
        <v>15</v>
      </c>
      <c r="K6407" t="s">
        <v>307</v>
      </c>
      <c r="L6407" s="26">
        <v>66250</v>
      </c>
      <c r="M6407">
        <v>5</v>
      </c>
    </row>
    <row r="6408" spans="1:13" x14ac:dyDescent="0.25">
      <c r="A6408" t="s">
        <v>54</v>
      </c>
      <c r="B6408" s="25">
        <v>45401</v>
      </c>
      <c r="C6408" t="s">
        <v>257</v>
      </c>
      <c r="D6408" t="s">
        <v>32</v>
      </c>
      <c r="E6408" t="s">
        <v>27</v>
      </c>
      <c r="F6408" t="s">
        <v>258</v>
      </c>
      <c r="G6408" s="30">
        <v>12.1</v>
      </c>
      <c r="H6408" t="s">
        <v>309</v>
      </c>
      <c r="J6408" t="s">
        <v>15</v>
      </c>
      <c r="K6408" t="s">
        <v>307</v>
      </c>
      <c r="L6408" s="26">
        <v>3065820</v>
      </c>
      <c r="M6408">
        <v>21</v>
      </c>
    </row>
    <row r="6409" spans="1:13" x14ac:dyDescent="0.25">
      <c r="A6409" t="s">
        <v>66</v>
      </c>
      <c r="B6409" s="25">
        <v>45335</v>
      </c>
      <c r="C6409" t="s">
        <v>257</v>
      </c>
      <c r="D6409" t="s">
        <v>32</v>
      </c>
      <c r="E6409" t="s">
        <v>27</v>
      </c>
      <c r="F6409" t="s">
        <v>258</v>
      </c>
      <c r="G6409" s="30">
        <v>12.1</v>
      </c>
      <c r="H6409" t="s">
        <v>309</v>
      </c>
      <c r="J6409" t="s">
        <v>15</v>
      </c>
      <c r="K6409" t="s">
        <v>307</v>
      </c>
      <c r="L6409" s="26">
        <v>1498500</v>
      </c>
      <c r="M6409">
        <v>16</v>
      </c>
    </row>
    <row r="6410" spans="1:13" x14ac:dyDescent="0.25">
      <c r="A6410" t="s">
        <v>57</v>
      </c>
      <c r="B6410" s="25">
        <v>45394</v>
      </c>
      <c r="C6410" t="s">
        <v>257</v>
      </c>
      <c r="D6410" t="s">
        <v>32</v>
      </c>
      <c r="E6410" t="s">
        <v>27</v>
      </c>
      <c r="F6410" t="s">
        <v>258</v>
      </c>
      <c r="G6410" s="30">
        <v>12.1</v>
      </c>
      <c r="H6410" t="s">
        <v>309</v>
      </c>
      <c r="J6410" t="s">
        <v>15</v>
      </c>
      <c r="K6410" t="s">
        <v>307</v>
      </c>
      <c r="L6410" s="26">
        <v>2526250</v>
      </c>
      <c r="M6410">
        <v>11</v>
      </c>
    </row>
    <row r="6411" spans="1:13" x14ac:dyDescent="0.25">
      <c r="A6411" t="s">
        <v>54</v>
      </c>
      <c r="B6411" s="25">
        <v>45212</v>
      </c>
      <c r="C6411" t="s">
        <v>257</v>
      </c>
      <c r="D6411" t="s">
        <v>32</v>
      </c>
      <c r="E6411" t="s">
        <v>27</v>
      </c>
      <c r="G6411" s="30">
        <v>12.1</v>
      </c>
      <c r="H6411" t="s">
        <v>309</v>
      </c>
      <c r="J6411" t="s">
        <v>15</v>
      </c>
      <c r="K6411" t="s">
        <v>307</v>
      </c>
      <c r="L6411" s="26">
        <v>158175</v>
      </c>
      <c r="M6411">
        <v>28</v>
      </c>
    </row>
    <row r="6412" spans="1:13" x14ac:dyDescent="0.25">
      <c r="A6412" t="s">
        <v>89</v>
      </c>
      <c r="B6412" s="25">
        <v>45232</v>
      </c>
      <c r="C6412" t="s">
        <v>257</v>
      </c>
      <c r="D6412" t="s">
        <v>32</v>
      </c>
      <c r="E6412" t="s">
        <v>27</v>
      </c>
      <c r="F6412" t="s">
        <v>258</v>
      </c>
      <c r="G6412" s="30">
        <v>12.1</v>
      </c>
      <c r="H6412" t="s">
        <v>309</v>
      </c>
      <c r="J6412" t="s">
        <v>15</v>
      </c>
      <c r="K6412" t="s">
        <v>307</v>
      </c>
      <c r="L6412" s="26">
        <v>5622075</v>
      </c>
      <c r="M6412">
        <v>26</v>
      </c>
    </row>
    <row r="6413" spans="1:13" x14ac:dyDescent="0.25">
      <c r="A6413" t="s">
        <v>83</v>
      </c>
      <c r="B6413" s="25">
        <v>45468</v>
      </c>
      <c r="C6413" t="s">
        <v>257</v>
      </c>
      <c r="D6413" t="s">
        <v>32</v>
      </c>
      <c r="E6413" t="s">
        <v>27</v>
      </c>
      <c r="G6413" s="30">
        <v>12.1</v>
      </c>
      <c r="H6413" t="s">
        <v>309</v>
      </c>
      <c r="J6413" t="s">
        <v>15</v>
      </c>
      <c r="K6413" t="s">
        <v>307</v>
      </c>
      <c r="L6413" s="26">
        <v>29160</v>
      </c>
      <c r="M6413">
        <v>4</v>
      </c>
    </row>
    <row r="6414" spans="1:13" x14ac:dyDescent="0.25">
      <c r="A6414" t="s">
        <v>77</v>
      </c>
      <c r="B6414" s="25">
        <v>45267</v>
      </c>
      <c r="C6414" t="s">
        <v>257</v>
      </c>
      <c r="D6414" t="s">
        <v>32</v>
      </c>
      <c r="E6414" t="s">
        <v>27</v>
      </c>
      <c r="G6414" s="30">
        <v>12.1</v>
      </c>
      <c r="H6414" t="s">
        <v>309</v>
      </c>
      <c r="J6414" t="s">
        <v>15</v>
      </c>
      <c r="K6414" t="s">
        <v>307</v>
      </c>
      <c r="L6414" s="26">
        <v>70000</v>
      </c>
      <c r="M6414">
        <v>4</v>
      </c>
    </row>
    <row r="6415" spans="1:13" x14ac:dyDescent="0.25">
      <c r="A6415" t="s">
        <v>50</v>
      </c>
      <c r="B6415" s="25">
        <v>45408</v>
      </c>
      <c r="C6415" t="s">
        <v>257</v>
      </c>
      <c r="D6415" t="s">
        <v>32</v>
      </c>
      <c r="E6415" t="s">
        <v>27</v>
      </c>
      <c r="F6415" t="s">
        <v>258</v>
      </c>
      <c r="G6415" s="30">
        <v>12.1</v>
      </c>
      <c r="H6415" t="s">
        <v>309</v>
      </c>
      <c r="J6415" t="s">
        <v>15</v>
      </c>
      <c r="K6415" t="s">
        <v>307</v>
      </c>
      <c r="L6415" s="26">
        <v>8327500</v>
      </c>
      <c r="M6415">
        <v>49</v>
      </c>
    </row>
    <row r="6416" spans="1:13" x14ac:dyDescent="0.25">
      <c r="A6416" t="s">
        <v>77</v>
      </c>
      <c r="B6416" s="25">
        <v>45267</v>
      </c>
      <c r="C6416" t="s">
        <v>257</v>
      </c>
      <c r="D6416" t="s">
        <v>32</v>
      </c>
      <c r="E6416" t="s">
        <v>27</v>
      </c>
      <c r="F6416" t="s">
        <v>258</v>
      </c>
      <c r="G6416" s="30">
        <v>12.1</v>
      </c>
      <c r="H6416" t="s">
        <v>309</v>
      </c>
      <c r="J6416" t="s">
        <v>15</v>
      </c>
      <c r="K6416" t="s">
        <v>307</v>
      </c>
      <c r="L6416" s="26">
        <v>51800</v>
      </c>
      <c r="M6416">
        <v>2</v>
      </c>
    </row>
    <row r="6417" spans="1:13" x14ac:dyDescent="0.25">
      <c r="A6417" t="s">
        <v>80</v>
      </c>
      <c r="B6417" s="25">
        <v>45260</v>
      </c>
      <c r="C6417" t="s">
        <v>257</v>
      </c>
      <c r="D6417" t="s">
        <v>32</v>
      </c>
      <c r="E6417" t="s">
        <v>27</v>
      </c>
      <c r="G6417" s="30">
        <v>12.1</v>
      </c>
      <c r="H6417" t="s">
        <v>309</v>
      </c>
      <c r="J6417" t="s">
        <v>15</v>
      </c>
      <c r="K6417" t="s">
        <v>307</v>
      </c>
      <c r="L6417" s="26">
        <v>77400</v>
      </c>
      <c r="M6417">
        <v>3</v>
      </c>
    </row>
    <row r="6418" spans="1:13" x14ac:dyDescent="0.25">
      <c r="A6418" t="s">
        <v>54</v>
      </c>
      <c r="B6418" s="25">
        <v>45401</v>
      </c>
      <c r="C6418" t="s">
        <v>257</v>
      </c>
      <c r="D6418" t="s">
        <v>32</v>
      </c>
      <c r="E6418" t="s">
        <v>27</v>
      </c>
      <c r="G6418" s="30">
        <v>12.1</v>
      </c>
      <c r="H6418" t="s">
        <v>309</v>
      </c>
      <c r="J6418" t="s">
        <v>15</v>
      </c>
      <c r="K6418" t="s">
        <v>307</v>
      </c>
      <c r="L6418" s="26">
        <v>75480</v>
      </c>
      <c r="M6418">
        <v>13</v>
      </c>
    </row>
    <row r="6419" spans="1:13" x14ac:dyDescent="0.25">
      <c r="A6419" t="s">
        <v>30</v>
      </c>
      <c r="B6419" s="25">
        <v>45447</v>
      </c>
      <c r="C6419" t="s">
        <v>257</v>
      </c>
      <c r="D6419" t="s">
        <v>32</v>
      </c>
      <c r="E6419" t="s">
        <v>27</v>
      </c>
      <c r="G6419" s="30">
        <v>12.1</v>
      </c>
      <c r="H6419" t="s">
        <v>309</v>
      </c>
      <c r="J6419" t="s">
        <v>15</v>
      </c>
      <c r="K6419" t="s">
        <v>307</v>
      </c>
      <c r="L6419" s="26">
        <v>3600</v>
      </c>
      <c r="M6419">
        <v>3</v>
      </c>
    </row>
    <row r="6420" spans="1:13" x14ac:dyDescent="0.25">
      <c r="A6420" t="s">
        <v>211</v>
      </c>
      <c r="B6420" s="25">
        <v>45582</v>
      </c>
      <c r="C6420" t="s">
        <v>257</v>
      </c>
      <c r="D6420" t="s">
        <v>32</v>
      </c>
      <c r="E6420" t="s">
        <v>27</v>
      </c>
      <c r="G6420" s="30">
        <v>12.1</v>
      </c>
      <c r="H6420" t="s">
        <v>309</v>
      </c>
      <c r="J6420" t="s">
        <v>15</v>
      </c>
      <c r="K6420" t="s">
        <v>307</v>
      </c>
      <c r="L6420" s="26">
        <v>8400</v>
      </c>
      <c r="M6420">
        <v>9</v>
      </c>
    </row>
    <row r="6421" spans="1:13" x14ac:dyDescent="0.25">
      <c r="A6421" t="s">
        <v>60</v>
      </c>
      <c r="B6421" s="25">
        <v>45380</v>
      </c>
      <c r="C6421" t="s">
        <v>257</v>
      </c>
      <c r="D6421" t="s">
        <v>32</v>
      </c>
      <c r="E6421" t="s">
        <v>27</v>
      </c>
      <c r="G6421" s="30">
        <v>12.1</v>
      </c>
      <c r="H6421" t="s">
        <v>309</v>
      </c>
      <c r="J6421" t="s">
        <v>15</v>
      </c>
      <c r="K6421" t="s">
        <v>307</v>
      </c>
      <c r="L6421" s="26">
        <v>111125</v>
      </c>
      <c r="M6421">
        <v>21</v>
      </c>
    </row>
    <row r="6422" spans="1:13" x14ac:dyDescent="0.25">
      <c r="A6422" t="s">
        <v>172</v>
      </c>
      <c r="B6422" s="25">
        <v>45485</v>
      </c>
      <c r="C6422" t="s">
        <v>257</v>
      </c>
      <c r="D6422" t="s">
        <v>32</v>
      </c>
      <c r="E6422" t="s">
        <v>27</v>
      </c>
      <c r="F6422" t="s">
        <v>258</v>
      </c>
      <c r="G6422" s="30">
        <v>12.2</v>
      </c>
      <c r="H6422" t="s">
        <v>309</v>
      </c>
      <c r="I6422">
        <v>12.2</v>
      </c>
      <c r="J6422" t="s">
        <v>228</v>
      </c>
      <c r="K6422" t="s">
        <v>314</v>
      </c>
      <c r="L6422" s="26">
        <v>1759600</v>
      </c>
      <c r="M6422">
        <v>1</v>
      </c>
    </row>
    <row r="6423" spans="1:13" x14ac:dyDescent="0.25">
      <c r="A6423" t="s">
        <v>164</v>
      </c>
      <c r="B6423" s="25">
        <v>45478</v>
      </c>
      <c r="C6423" t="s">
        <v>257</v>
      </c>
      <c r="D6423" t="s">
        <v>32</v>
      </c>
      <c r="E6423" t="s">
        <v>27</v>
      </c>
      <c r="F6423" t="s">
        <v>258</v>
      </c>
      <c r="G6423" s="30">
        <v>12.2</v>
      </c>
      <c r="H6423" t="s">
        <v>309</v>
      </c>
      <c r="I6423">
        <v>12.2</v>
      </c>
      <c r="J6423" t="s">
        <v>228</v>
      </c>
      <c r="K6423" t="s">
        <v>314</v>
      </c>
      <c r="L6423" s="26">
        <v>125400</v>
      </c>
      <c r="M6423">
        <v>1</v>
      </c>
    </row>
    <row r="6424" spans="1:13" x14ac:dyDescent="0.25">
      <c r="A6424" t="s">
        <v>89</v>
      </c>
      <c r="B6424" s="25">
        <v>45232</v>
      </c>
      <c r="C6424" t="s">
        <v>257</v>
      </c>
      <c r="D6424" t="s">
        <v>32</v>
      </c>
      <c r="E6424" t="s">
        <v>27</v>
      </c>
      <c r="F6424" t="s">
        <v>258</v>
      </c>
      <c r="G6424" s="30">
        <v>12.2</v>
      </c>
      <c r="H6424" t="s">
        <v>309</v>
      </c>
      <c r="J6424" t="s">
        <v>15</v>
      </c>
      <c r="K6424" t="s">
        <v>307</v>
      </c>
      <c r="L6424" s="26">
        <v>2099250</v>
      </c>
      <c r="M6424">
        <v>21</v>
      </c>
    </row>
    <row r="6425" spans="1:13" x14ac:dyDescent="0.25">
      <c r="A6425" t="s">
        <v>57</v>
      </c>
      <c r="B6425" s="25">
        <v>45394</v>
      </c>
      <c r="C6425" t="s">
        <v>257</v>
      </c>
      <c r="D6425" t="s">
        <v>32</v>
      </c>
      <c r="E6425" t="s">
        <v>27</v>
      </c>
      <c r="F6425" t="s">
        <v>258</v>
      </c>
      <c r="G6425" s="30">
        <v>12.2</v>
      </c>
      <c r="H6425" t="s">
        <v>309</v>
      </c>
      <c r="J6425" t="s">
        <v>15</v>
      </c>
      <c r="K6425" t="s">
        <v>307</v>
      </c>
      <c r="L6425" s="26">
        <v>246750</v>
      </c>
      <c r="M6425">
        <v>10</v>
      </c>
    </row>
    <row r="6426" spans="1:13" x14ac:dyDescent="0.25">
      <c r="A6426" t="s">
        <v>69</v>
      </c>
      <c r="B6426" s="25">
        <v>45328</v>
      </c>
      <c r="C6426" t="s">
        <v>257</v>
      </c>
      <c r="D6426" t="s">
        <v>32</v>
      </c>
      <c r="E6426" t="s">
        <v>27</v>
      </c>
      <c r="F6426" t="s">
        <v>258</v>
      </c>
      <c r="G6426" s="30">
        <v>12.2</v>
      </c>
      <c r="H6426" t="s">
        <v>309</v>
      </c>
      <c r="J6426" t="s">
        <v>15</v>
      </c>
      <c r="K6426" t="s">
        <v>307</v>
      </c>
      <c r="L6426" s="26">
        <v>18822950</v>
      </c>
      <c r="M6426">
        <v>7</v>
      </c>
    </row>
    <row r="6427" spans="1:13" x14ac:dyDescent="0.25">
      <c r="A6427" t="s">
        <v>60</v>
      </c>
      <c r="B6427" s="25">
        <v>45380</v>
      </c>
      <c r="C6427" t="s">
        <v>257</v>
      </c>
      <c r="D6427" t="s">
        <v>32</v>
      </c>
      <c r="E6427" t="s">
        <v>27</v>
      </c>
      <c r="F6427" t="s">
        <v>258</v>
      </c>
      <c r="G6427" s="30">
        <v>12.2</v>
      </c>
      <c r="H6427" t="s">
        <v>309</v>
      </c>
      <c r="J6427" t="s">
        <v>15</v>
      </c>
      <c r="K6427" t="s">
        <v>307</v>
      </c>
      <c r="L6427" s="26">
        <v>574000</v>
      </c>
      <c r="M6427">
        <v>25</v>
      </c>
    </row>
    <row r="6428" spans="1:13" x14ac:dyDescent="0.25">
      <c r="A6428" t="s">
        <v>80</v>
      </c>
      <c r="B6428" s="25">
        <v>45260</v>
      </c>
      <c r="C6428" t="s">
        <v>257</v>
      </c>
      <c r="D6428" t="s">
        <v>32</v>
      </c>
      <c r="E6428" t="s">
        <v>27</v>
      </c>
      <c r="F6428" t="s">
        <v>258</v>
      </c>
      <c r="G6428" s="30">
        <v>12.2</v>
      </c>
      <c r="H6428" t="s">
        <v>309</v>
      </c>
      <c r="J6428" t="s">
        <v>15</v>
      </c>
      <c r="K6428" t="s">
        <v>307</v>
      </c>
      <c r="L6428" s="26">
        <v>369000</v>
      </c>
      <c r="M6428">
        <v>7</v>
      </c>
    </row>
    <row r="6429" spans="1:13" x14ac:dyDescent="0.25">
      <c r="A6429" t="s">
        <v>54</v>
      </c>
      <c r="B6429" s="25">
        <v>45212</v>
      </c>
      <c r="C6429" t="s">
        <v>257</v>
      </c>
      <c r="D6429" t="s">
        <v>32</v>
      </c>
      <c r="E6429" t="s">
        <v>27</v>
      </c>
      <c r="F6429" t="s">
        <v>258</v>
      </c>
      <c r="G6429" s="30">
        <v>12.2</v>
      </c>
      <c r="H6429" t="s">
        <v>309</v>
      </c>
      <c r="J6429" t="s">
        <v>15</v>
      </c>
      <c r="K6429" t="s">
        <v>307</v>
      </c>
      <c r="L6429" s="26">
        <v>4830165</v>
      </c>
      <c r="M6429">
        <v>47</v>
      </c>
    </row>
    <row r="6430" spans="1:13" x14ac:dyDescent="0.25">
      <c r="A6430" t="s">
        <v>89</v>
      </c>
      <c r="B6430" s="25">
        <v>45232</v>
      </c>
      <c r="C6430" t="s">
        <v>257</v>
      </c>
      <c r="D6430" t="s">
        <v>32</v>
      </c>
      <c r="E6430" t="s">
        <v>27</v>
      </c>
      <c r="G6430" s="30">
        <v>12.2</v>
      </c>
      <c r="H6430" t="s">
        <v>309</v>
      </c>
      <c r="J6430" t="s">
        <v>15</v>
      </c>
      <c r="K6430" t="s">
        <v>307</v>
      </c>
      <c r="L6430" s="26">
        <v>159300</v>
      </c>
      <c r="M6430">
        <v>9</v>
      </c>
    </row>
    <row r="6431" spans="1:13" x14ac:dyDescent="0.25">
      <c r="A6431" t="s">
        <v>164</v>
      </c>
      <c r="B6431" s="25">
        <v>45478</v>
      </c>
      <c r="C6431" t="s">
        <v>257</v>
      </c>
      <c r="D6431" t="s">
        <v>32</v>
      </c>
      <c r="E6431" t="s">
        <v>27</v>
      </c>
      <c r="F6431" t="s">
        <v>258</v>
      </c>
      <c r="G6431" s="30">
        <v>12.2</v>
      </c>
      <c r="H6431" t="s">
        <v>309</v>
      </c>
      <c r="J6431" t="s">
        <v>15</v>
      </c>
      <c r="K6431" t="s">
        <v>307</v>
      </c>
      <c r="L6431" s="26">
        <v>442000</v>
      </c>
      <c r="M6431">
        <v>11</v>
      </c>
    </row>
    <row r="6432" spans="1:13" x14ac:dyDescent="0.25">
      <c r="A6432" t="s">
        <v>217</v>
      </c>
      <c r="B6432" s="25">
        <v>45595</v>
      </c>
      <c r="C6432" t="s">
        <v>257</v>
      </c>
      <c r="D6432" t="s">
        <v>32</v>
      </c>
      <c r="E6432" t="s">
        <v>27</v>
      </c>
      <c r="F6432" t="s">
        <v>258</v>
      </c>
      <c r="G6432" s="30">
        <v>12.2</v>
      </c>
      <c r="H6432" t="s">
        <v>309</v>
      </c>
      <c r="J6432" t="s">
        <v>15</v>
      </c>
      <c r="K6432" t="s">
        <v>307</v>
      </c>
      <c r="L6432" s="26">
        <v>42500</v>
      </c>
      <c r="M6432">
        <v>1</v>
      </c>
    </row>
    <row r="6433" spans="1:13" x14ac:dyDescent="0.25">
      <c r="A6433" t="s">
        <v>77</v>
      </c>
      <c r="B6433" s="25">
        <v>45267</v>
      </c>
      <c r="C6433" t="s">
        <v>257</v>
      </c>
      <c r="D6433" t="s">
        <v>32</v>
      </c>
      <c r="E6433" t="s">
        <v>27</v>
      </c>
      <c r="F6433" t="s">
        <v>258</v>
      </c>
      <c r="G6433" s="30">
        <v>12.2</v>
      </c>
      <c r="H6433" t="s">
        <v>309</v>
      </c>
      <c r="J6433" t="s">
        <v>15</v>
      </c>
      <c r="K6433" t="s">
        <v>307</v>
      </c>
      <c r="L6433" s="26">
        <v>11200</v>
      </c>
      <c r="M6433">
        <v>1</v>
      </c>
    </row>
    <row r="6434" spans="1:13" x14ac:dyDescent="0.25">
      <c r="A6434" t="s">
        <v>172</v>
      </c>
      <c r="B6434" s="25">
        <v>45485</v>
      </c>
      <c r="C6434" t="s">
        <v>257</v>
      </c>
      <c r="D6434" t="s">
        <v>32</v>
      </c>
      <c r="E6434" t="s">
        <v>27</v>
      </c>
      <c r="F6434" t="s">
        <v>258</v>
      </c>
      <c r="G6434" s="30">
        <v>12.2</v>
      </c>
      <c r="H6434" t="s">
        <v>309</v>
      </c>
      <c r="J6434" t="s">
        <v>15</v>
      </c>
      <c r="K6434" t="s">
        <v>307</v>
      </c>
      <c r="L6434" s="26">
        <v>94800</v>
      </c>
      <c r="M6434">
        <v>4</v>
      </c>
    </row>
    <row r="6435" spans="1:13" x14ac:dyDescent="0.25">
      <c r="A6435" t="s">
        <v>60</v>
      </c>
      <c r="B6435" s="25">
        <v>45380</v>
      </c>
      <c r="C6435" t="s">
        <v>257</v>
      </c>
      <c r="D6435" t="s">
        <v>32</v>
      </c>
      <c r="E6435" t="s">
        <v>27</v>
      </c>
      <c r="G6435" s="30">
        <v>12.2</v>
      </c>
      <c r="H6435" t="s">
        <v>309</v>
      </c>
      <c r="J6435" t="s">
        <v>15</v>
      </c>
      <c r="K6435" t="s">
        <v>307</v>
      </c>
      <c r="L6435" s="26">
        <v>155750</v>
      </c>
      <c r="M6435">
        <v>22</v>
      </c>
    </row>
    <row r="6436" spans="1:13" x14ac:dyDescent="0.25">
      <c r="A6436" t="s">
        <v>54</v>
      </c>
      <c r="B6436" s="25">
        <v>45401</v>
      </c>
      <c r="C6436" t="s">
        <v>257</v>
      </c>
      <c r="D6436" t="s">
        <v>32</v>
      </c>
      <c r="E6436" t="s">
        <v>27</v>
      </c>
      <c r="G6436" s="30">
        <v>12.2</v>
      </c>
      <c r="H6436" t="s">
        <v>309</v>
      </c>
      <c r="J6436" t="s">
        <v>15</v>
      </c>
      <c r="K6436" t="s">
        <v>307</v>
      </c>
      <c r="L6436" s="26">
        <v>168165</v>
      </c>
      <c r="M6436">
        <v>10</v>
      </c>
    </row>
    <row r="6437" spans="1:13" x14ac:dyDescent="0.25">
      <c r="A6437" t="s">
        <v>164</v>
      </c>
      <c r="B6437" s="25">
        <v>45478</v>
      </c>
      <c r="C6437" t="s">
        <v>257</v>
      </c>
      <c r="D6437" t="s">
        <v>32</v>
      </c>
      <c r="E6437" t="s">
        <v>27</v>
      </c>
      <c r="G6437" s="30">
        <v>12.2</v>
      </c>
      <c r="H6437" t="s">
        <v>309</v>
      </c>
      <c r="J6437" t="s">
        <v>15</v>
      </c>
      <c r="K6437" t="s">
        <v>307</v>
      </c>
      <c r="L6437" s="26">
        <v>242000</v>
      </c>
      <c r="M6437">
        <v>12</v>
      </c>
    </row>
    <row r="6438" spans="1:13" x14ac:dyDescent="0.25">
      <c r="A6438" t="s">
        <v>172</v>
      </c>
      <c r="B6438" s="25">
        <v>45485</v>
      </c>
      <c r="C6438" t="s">
        <v>257</v>
      </c>
      <c r="D6438" t="s">
        <v>32</v>
      </c>
      <c r="E6438" t="s">
        <v>27</v>
      </c>
      <c r="G6438" s="30">
        <v>12.2</v>
      </c>
      <c r="H6438" t="s">
        <v>309</v>
      </c>
      <c r="J6438" t="s">
        <v>15</v>
      </c>
      <c r="K6438" t="s">
        <v>307</v>
      </c>
      <c r="L6438" s="26">
        <v>3200</v>
      </c>
      <c r="M6438">
        <v>1</v>
      </c>
    </row>
    <row r="6439" spans="1:13" x14ac:dyDescent="0.25">
      <c r="A6439" t="s">
        <v>86</v>
      </c>
      <c r="B6439" s="25">
        <v>45251</v>
      </c>
      <c r="C6439" t="s">
        <v>257</v>
      </c>
      <c r="D6439" t="s">
        <v>32</v>
      </c>
      <c r="E6439" t="s">
        <v>27</v>
      </c>
      <c r="F6439" t="s">
        <v>258</v>
      </c>
      <c r="G6439" s="30">
        <v>12.2</v>
      </c>
      <c r="H6439" t="s">
        <v>309</v>
      </c>
      <c r="J6439" t="s">
        <v>15</v>
      </c>
      <c r="K6439" t="s">
        <v>307</v>
      </c>
      <c r="L6439" s="26">
        <v>1760000</v>
      </c>
      <c r="M6439">
        <v>4</v>
      </c>
    </row>
    <row r="6440" spans="1:13" x14ac:dyDescent="0.25">
      <c r="A6440" t="s">
        <v>30</v>
      </c>
      <c r="B6440" s="25">
        <v>45447</v>
      </c>
      <c r="C6440" t="s">
        <v>257</v>
      </c>
      <c r="D6440" t="s">
        <v>32</v>
      </c>
      <c r="E6440" t="s">
        <v>27</v>
      </c>
      <c r="F6440" t="s">
        <v>258</v>
      </c>
      <c r="G6440" s="30">
        <v>12.2</v>
      </c>
      <c r="H6440" t="s">
        <v>309</v>
      </c>
      <c r="J6440" t="s">
        <v>15</v>
      </c>
      <c r="K6440" t="s">
        <v>307</v>
      </c>
      <c r="L6440" s="26">
        <v>9291600</v>
      </c>
      <c r="M6440">
        <v>9</v>
      </c>
    </row>
    <row r="6441" spans="1:13" x14ac:dyDescent="0.25">
      <c r="A6441" t="s">
        <v>72</v>
      </c>
      <c r="B6441" s="25">
        <v>45288</v>
      </c>
      <c r="C6441" t="s">
        <v>257</v>
      </c>
      <c r="D6441" t="s">
        <v>32</v>
      </c>
      <c r="E6441" t="s">
        <v>27</v>
      </c>
      <c r="F6441" t="s">
        <v>258</v>
      </c>
      <c r="G6441" s="30">
        <v>12.2</v>
      </c>
      <c r="H6441" t="s">
        <v>309</v>
      </c>
      <c r="J6441" t="s">
        <v>15</v>
      </c>
      <c r="K6441" t="s">
        <v>307</v>
      </c>
      <c r="L6441" s="26">
        <v>120500</v>
      </c>
      <c r="M6441">
        <v>2</v>
      </c>
    </row>
    <row r="6442" spans="1:13" x14ac:dyDescent="0.25">
      <c r="A6442" t="s">
        <v>211</v>
      </c>
      <c r="B6442" s="25">
        <v>45582</v>
      </c>
      <c r="C6442" t="s">
        <v>257</v>
      </c>
      <c r="D6442" t="s">
        <v>32</v>
      </c>
      <c r="E6442" t="s">
        <v>27</v>
      </c>
      <c r="G6442" s="30">
        <v>12.2</v>
      </c>
      <c r="H6442" t="s">
        <v>309</v>
      </c>
      <c r="J6442" t="s">
        <v>15</v>
      </c>
      <c r="K6442" t="s">
        <v>307</v>
      </c>
      <c r="L6442" s="26">
        <v>28350</v>
      </c>
      <c r="M6442">
        <v>8</v>
      </c>
    </row>
    <row r="6443" spans="1:13" x14ac:dyDescent="0.25">
      <c r="A6443" t="s">
        <v>83</v>
      </c>
      <c r="B6443" s="25">
        <v>45468</v>
      </c>
      <c r="C6443" t="s">
        <v>257</v>
      </c>
      <c r="D6443" t="s">
        <v>32</v>
      </c>
      <c r="E6443" t="s">
        <v>27</v>
      </c>
      <c r="F6443" t="s">
        <v>258</v>
      </c>
      <c r="G6443" s="30">
        <v>12.2</v>
      </c>
      <c r="H6443" t="s">
        <v>309</v>
      </c>
      <c r="J6443" t="s">
        <v>15</v>
      </c>
      <c r="K6443" t="s">
        <v>307</v>
      </c>
      <c r="L6443" s="26">
        <v>159570</v>
      </c>
      <c r="M6443">
        <v>4</v>
      </c>
    </row>
    <row r="6444" spans="1:13" x14ac:dyDescent="0.25">
      <c r="A6444" t="s">
        <v>83</v>
      </c>
      <c r="B6444" s="25">
        <v>45252</v>
      </c>
      <c r="C6444" t="s">
        <v>257</v>
      </c>
      <c r="D6444" t="s">
        <v>32</v>
      </c>
      <c r="E6444" t="s">
        <v>27</v>
      </c>
      <c r="F6444" t="s">
        <v>258</v>
      </c>
      <c r="G6444" s="30">
        <v>12.2</v>
      </c>
      <c r="H6444" t="s">
        <v>309</v>
      </c>
      <c r="J6444" t="s">
        <v>15</v>
      </c>
      <c r="K6444" t="s">
        <v>307</v>
      </c>
      <c r="L6444" s="26">
        <v>8418300</v>
      </c>
      <c r="M6444">
        <v>31</v>
      </c>
    </row>
    <row r="6445" spans="1:13" x14ac:dyDescent="0.25">
      <c r="A6445" t="s">
        <v>205</v>
      </c>
      <c r="B6445" s="25">
        <v>45566</v>
      </c>
      <c r="C6445" t="s">
        <v>257</v>
      </c>
      <c r="D6445" t="s">
        <v>32</v>
      </c>
      <c r="E6445" t="s">
        <v>27</v>
      </c>
      <c r="F6445" t="s">
        <v>258</v>
      </c>
      <c r="G6445" s="30">
        <v>12.2</v>
      </c>
      <c r="H6445" t="s">
        <v>309</v>
      </c>
      <c r="J6445" t="s">
        <v>15</v>
      </c>
      <c r="K6445" t="s">
        <v>307</v>
      </c>
      <c r="L6445" s="26">
        <v>153805</v>
      </c>
      <c r="M6445">
        <v>5</v>
      </c>
    </row>
    <row r="6446" spans="1:13" x14ac:dyDescent="0.25">
      <c r="A6446" t="s">
        <v>80</v>
      </c>
      <c r="B6446" s="25">
        <v>45260</v>
      </c>
      <c r="C6446" t="s">
        <v>257</v>
      </c>
      <c r="D6446" t="s">
        <v>32</v>
      </c>
      <c r="E6446" t="s">
        <v>27</v>
      </c>
      <c r="G6446" s="30">
        <v>12.2</v>
      </c>
      <c r="H6446" t="s">
        <v>309</v>
      </c>
      <c r="J6446" t="s">
        <v>15</v>
      </c>
      <c r="K6446" t="s">
        <v>307</v>
      </c>
      <c r="L6446" s="26">
        <v>162900</v>
      </c>
      <c r="M6446">
        <v>3</v>
      </c>
    </row>
    <row r="6447" spans="1:13" x14ac:dyDescent="0.25">
      <c r="A6447" t="s">
        <v>66</v>
      </c>
      <c r="B6447" s="25">
        <v>45335</v>
      </c>
      <c r="C6447" t="s">
        <v>257</v>
      </c>
      <c r="D6447" t="s">
        <v>32</v>
      </c>
      <c r="E6447" t="s">
        <v>27</v>
      </c>
      <c r="F6447" t="s">
        <v>258</v>
      </c>
      <c r="G6447" s="30">
        <v>12.2</v>
      </c>
      <c r="H6447" t="s">
        <v>309</v>
      </c>
      <c r="J6447" t="s">
        <v>15</v>
      </c>
      <c r="K6447" t="s">
        <v>307</v>
      </c>
      <c r="L6447" s="26">
        <v>706500</v>
      </c>
      <c r="M6447">
        <v>37</v>
      </c>
    </row>
    <row r="6448" spans="1:13" x14ac:dyDescent="0.25">
      <c r="A6448" t="s">
        <v>205</v>
      </c>
      <c r="B6448" s="25">
        <v>45566</v>
      </c>
      <c r="C6448" t="s">
        <v>257</v>
      </c>
      <c r="D6448" t="s">
        <v>32</v>
      </c>
      <c r="E6448" t="s">
        <v>27</v>
      </c>
      <c r="G6448" s="30">
        <v>12.2</v>
      </c>
      <c r="H6448" t="s">
        <v>309</v>
      </c>
      <c r="J6448" t="s">
        <v>15</v>
      </c>
      <c r="K6448" t="s">
        <v>307</v>
      </c>
      <c r="L6448" s="26">
        <v>6555</v>
      </c>
      <c r="M6448">
        <v>3</v>
      </c>
    </row>
    <row r="6449" spans="1:13" x14ac:dyDescent="0.25">
      <c r="A6449" t="s">
        <v>74</v>
      </c>
      <c r="B6449" s="25">
        <v>45275</v>
      </c>
      <c r="C6449" t="s">
        <v>257</v>
      </c>
      <c r="D6449" t="s">
        <v>32</v>
      </c>
      <c r="E6449" t="s">
        <v>27</v>
      </c>
      <c r="F6449" t="s">
        <v>258</v>
      </c>
      <c r="G6449" s="30">
        <v>12.2</v>
      </c>
      <c r="H6449" t="s">
        <v>309</v>
      </c>
      <c r="J6449" t="s">
        <v>15</v>
      </c>
      <c r="K6449" t="s">
        <v>307</v>
      </c>
      <c r="L6449" s="26">
        <v>8454800</v>
      </c>
      <c r="M6449">
        <v>56</v>
      </c>
    </row>
    <row r="6450" spans="1:13" x14ac:dyDescent="0.25">
      <c r="A6450" t="s">
        <v>92</v>
      </c>
      <c r="B6450" s="25">
        <v>45198</v>
      </c>
      <c r="C6450" t="s">
        <v>257</v>
      </c>
      <c r="D6450" t="s">
        <v>32</v>
      </c>
      <c r="E6450" t="s">
        <v>27</v>
      </c>
      <c r="F6450" t="s">
        <v>258</v>
      </c>
      <c r="G6450" s="30">
        <v>12.2</v>
      </c>
      <c r="H6450" t="s">
        <v>309</v>
      </c>
      <c r="J6450" t="s">
        <v>15</v>
      </c>
      <c r="K6450" t="s">
        <v>307</v>
      </c>
      <c r="L6450" s="26">
        <v>4548214.8</v>
      </c>
      <c r="M6450">
        <v>6</v>
      </c>
    </row>
    <row r="6451" spans="1:13" x14ac:dyDescent="0.25">
      <c r="A6451" t="s">
        <v>69</v>
      </c>
      <c r="B6451" s="25">
        <v>45328</v>
      </c>
      <c r="C6451" t="s">
        <v>257</v>
      </c>
      <c r="D6451" t="s">
        <v>32</v>
      </c>
      <c r="E6451" t="s">
        <v>27</v>
      </c>
      <c r="G6451" s="30">
        <v>12.2</v>
      </c>
      <c r="H6451" t="s">
        <v>309</v>
      </c>
      <c r="J6451" t="s">
        <v>15</v>
      </c>
      <c r="K6451" t="s">
        <v>307</v>
      </c>
      <c r="L6451" s="26">
        <v>106795</v>
      </c>
      <c r="M6451">
        <v>11</v>
      </c>
    </row>
    <row r="6452" spans="1:13" x14ac:dyDescent="0.25">
      <c r="A6452" t="s">
        <v>50</v>
      </c>
      <c r="B6452" s="25">
        <v>45408</v>
      </c>
      <c r="C6452" t="s">
        <v>257</v>
      </c>
      <c r="D6452" t="s">
        <v>32</v>
      </c>
      <c r="E6452" t="s">
        <v>27</v>
      </c>
      <c r="F6452" t="s">
        <v>258</v>
      </c>
      <c r="G6452" s="30">
        <v>12.2</v>
      </c>
      <c r="H6452" t="s">
        <v>309</v>
      </c>
      <c r="J6452" t="s">
        <v>15</v>
      </c>
      <c r="K6452" t="s">
        <v>307</v>
      </c>
      <c r="L6452" s="26">
        <v>2405000</v>
      </c>
      <c r="M6452">
        <v>30</v>
      </c>
    </row>
    <row r="6453" spans="1:13" x14ac:dyDescent="0.25">
      <c r="A6453" t="s">
        <v>63</v>
      </c>
      <c r="B6453" s="25">
        <v>45344</v>
      </c>
      <c r="C6453" t="s">
        <v>257</v>
      </c>
      <c r="D6453" t="s">
        <v>32</v>
      </c>
      <c r="E6453" t="s">
        <v>27</v>
      </c>
      <c r="G6453" s="30">
        <v>12.2</v>
      </c>
      <c r="H6453" t="s">
        <v>309</v>
      </c>
      <c r="J6453" t="s">
        <v>15</v>
      </c>
      <c r="K6453" t="s">
        <v>307</v>
      </c>
      <c r="L6453" s="26">
        <v>3800</v>
      </c>
      <c r="M6453">
        <v>2</v>
      </c>
    </row>
    <row r="6454" spans="1:13" x14ac:dyDescent="0.25">
      <c r="A6454" t="s">
        <v>92</v>
      </c>
      <c r="B6454" s="25">
        <v>45198</v>
      </c>
      <c r="C6454" t="s">
        <v>257</v>
      </c>
      <c r="D6454" t="s">
        <v>32</v>
      </c>
      <c r="E6454" t="s">
        <v>27</v>
      </c>
      <c r="G6454" s="30">
        <v>12.2</v>
      </c>
      <c r="H6454" t="s">
        <v>309</v>
      </c>
      <c r="J6454" t="s">
        <v>15</v>
      </c>
      <c r="K6454" t="s">
        <v>307</v>
      </c>
      <c r="L6454" s="26">
        <v>152269.20000000001</v>
      </c>
      <c r="M6454">
        <v>6</v>
      </c>
    </row>
    <row r="6455" spans="1:13" x14ac:dyDescent="0.25">
      <c r="A6455" t="s">
        <v>83</v>
      </c>
      <c r="B6455" s="25">
        <v>45468</v>
      </c>
      <c r="C6455" t="s">
        <v>257</v>
      </c>
      <c r="D6455" t="s">
        <v>32</v>
      </c>
      <c r="E6455" t="s">
        <v>27</v>
      </c>
      <c r="G6455" s="30">
        <v>12.2</v>
      </c>
      <c r="H6455" t="s">
        <v>309</v>
      </c>
      <c r="J6455" t="s">
        <v>15</v>
      </c>
      <c r="K6455" t="s">
        <v>307</v>
      </c>
      <c r="L6455" s="26">
        <v>16200</v>
      </c>
      <c r="M6455">
        <v>1</v>
      </c>
    </row>
    <row r="6456" spans="1:13" x14ac:dyDescent="0.25">
      <c r="A6456" t="s">
        <v>211</v>
      </c>
      <c r="B6456" s="25">
        <v>45582</v>
      </c>
      <c r="C6456" t="s">
        <v>257</v>
      </c>
      <c r="D6456" t="s">
        <v>32</v>
      </c>
      <c r="E6456" t="s">
        <v>27</v>
      </c>
      <c r="F6456" t="s">
        <v>258</v>
      </c>
      <c r="G6456" s="30">
        <v>12.2</v>
      </c>
      <c r="H6456" t="s">
        <v>309</v>
      </c>
      <c r="J6456" t="s">
        <v>15</v>
      </c>
      <c r="K6456" t="s">
        <v>307</v>
      </c>
      <c r="L6456" s="26">
        <v>1109150</v>
      </c>
      <c r="M6456">
        <v>4</v>
      </c>
    </row>
    <row r="6457" spans="1:13" x14ac:dyDescent="0.25">
      <c r="A6457" t="s">
        <v>74</v>
      </c>
      <c r="B6457" s="25">
        <v>45275</v>
      </c>
      <c r="C6457" t="s">
        <v>257</v>
      </c>
      <c r="D6457" t="s">
        <v>32</v>
      </c>
      <c r="E6457" t="s">
        <v>27</v>
      </c>
      <c r="G6457" s="30">
        <v>12.2</v>
      </c>
      <c r="H6457" t="s">
        <v>309</v>
      </c>
      <c r="J6457" t="s">
        <v>15</v>
      </c>
      <c r="K6457" t="s">
        <v>307</v>
      </c>
      <c r="L6457" s="26">
        <v>16261000</v>
      </c>
      <c r="M6457">
        <v>30</v>
      </c>
    </row>
    <row r="6458" spans="1:13" x14ac:dyDescent="0.25">
      <c r="A6458" t="s">
        <v>101</v>
      </c>
      <c r="B6458" s="25">
        <v>45079</v>
      </c>
      <c r="C6458" t="s">
        <v>257</v>
      </c>
      <c r="D6458" t="s">
        <v>32</v>
      </c>
      <c r="E6458" t="s">
        <v>27</v>
      </c>
      <c r="F6458" t="s">
        <v>258</v>
      </c>
      <c r="G6458" s="30">
        <v>12.2</v>
      </c>
      <c r="H6458" t="s">
        <v>309</v>
      </c>
      <c r="J6458" t="s">
        <v>15</v>
      </c>
      <c r="K6458" t="s">
        <v>307</v>
      </c>
      <c r="L6458" s="26">
        <v>199928.25</v>
      </c>
      <c r="M6458">
        <v>1</v>
      </c>
    </row>
    <row r="6459" spans="1:13" x14ac:dyDescent="0.25">
      <c r="A6459" t="s">
        <v>54</v>
      </c>
      <c r="B6459" s="25">
        <v>45401</v>
      </c>
      <c r="C6459" t="s">
        <v>257</v>
      </c>
      <c r="D6459" t="s">
        <v>32</v>
      </c>
      <c r="E6459" t="s">
        <v>27</v>
      </c>
      <c r="F6459" t="s">
        <v>258</v>
      </c>
      <c r="G6459" s="30">
        <v>12.2</v>
      </c>
      <c r="H6459" t="s">
        <v>309</v>
      </c>
      <c r="J6459" t="s">
        <v>15</v>
      </c>
      <c r="K6459" t="s">
        <v>307</v>
      </c>
      <c r="L6459" s="26">
        <v>7540785</v>
      </c>
      <c r="M6459">
        <v>16</v>
      </c>
    </row>
    <row r="6460" spans="1:13" x14ac:dyDescent="0.25">
      <c r="A6460" t="s">
        <v>63</v>
      </c>
      <c r="B6460" s="25">
        <v>45344</v>
      </c>
      <c r="C6460" t="s">
        <v>257</v>
      </c>
      <c r="D6460" t="s">
        <v>32</v>
      </c>
      <c r="E6460" t="s">
        <v>27</v>
      </c>
      <c r="F6460" t="s">
        <v>258</v>
      </c>
      <c r="G6460" s="30">
        <v>12.2</v>
      </c>
      <c r="H6460" t="s">
        <v>309</v>
      </c>
      <c r="J6460" t="s">
        <v>15</v>
      </c>
      <c r="K6460" t="s">
        <v>307</v>
      </c>
      <c r="L6460" s="26">
        <v>3426650</v>
      </c>
      <c r="M6460">
        <v>9</v>
      </c>
    </row>
    <row r="6461" spans="1:13" x14ac:dyDescent="0.25">
      <c r="A6461" t="s">
        <v>72</v>
      </c>
      <c r="B6461" s="25">
        <v>45288</v>
      </c>
      <c r="C6461" t="s">
        <v>257</v>
      </c>
      <c r="D6461" t="s">
        <v>32</v>
      </c>
      <c r="E6461" t="s">
        <v>27</v>
      </c>
      <c r="G6461" s="30">
        <v>12.2</v>
      </c>
      <c r="H6461" t="s">
        <v>309</v>
      </c>
      <c r="J6461" t="s">
        <v>15</v>
      </c>
      <c r="K6461" t="s">
        <v>307</v>
      </c>
      <c r="L6461" s="26">
        <v>19750</v>
      </c>
      <c r="M6461">
        <v>1</v>
      </c>
    </row>
    <row r="6462" spans="1:13" x14ac:dyDescent="0.25">
      <c r="A6462" t="s">
        <v>66</v>
      </c>
      <c r="B6462" s="25">
        <v>45335</v>
      </c>
      <c r="C6462" t="s">
        <v>257</v>
      </c>
      <c r="D6462" t="s">
        <v>32</v>
      </c>
      <c r="E6462" t="s">
        <v>27</v>
      </c>
      <c r="G6462" s="30">
        <v>12.2</v>
      </c>
      <c r="H6462" t="s">
        <v>309</v>
      </c>
      <c r="J6462" t="s">
        <v>15</v>
      </c>
      <c r="K6462" t="s">
        <v>307</v>
      </c>
      <c r="L6462" s="26">
        <v>153000</v>
      </c>
      <c r="M6462">
        <v>18</v>
      </c>
    </row>
    <row r="6463" spans="1:13" x14ac:dyDescent="0.25">
      <c r="A6463" t="s">
        <v>30</v>
      </c>
      <c r="B6463" s="25">
        <v>45447</v>
      </c>
      <c r="C6463" t="s">
        <v>257</v>
      </c>
      <c r="D6463" t="s">
        <v>32</v>
      </c>
      <c r="E6463" t="s">
        <v>27</v>
      </c>
      <c r="G6463" s="30">
        <v>12.2</v>
      </c>
      <c r="H6463" t="s">
        <v>309</v>
      </c>
      <c r="J6463" t="s">
        <v>15</v>
      </c>
      <c r="K6463" t="s">
        <v>307</v>
      </c>
      <c r="L6463" s="26">
        <v>92400</v>
      </c>
      <c r="M6463">
        <v>2</v>
      </c>
    </row>
    <row r="6464" spans="1:13" x14ac:dyDescent="0.25">
      <c r="A6464" t="s">
        <v>83</v>
      </c>
      <c r="B6464" s="25">
        <v>45252</v>
      </c>
      <c r="C6464" t="s">
        <v>257</v>
      </c>
      <c r="D6464" t="s">
        <v>32</v>
      </c>
      <c r="E6464" t="s">
        <v>27</v>
      </c>
      <c r="G6464" s="30">
        <v>12.2</v>
      </c>
      <c r="H6464" t="s">
        <v>309</v>
      </c>
      <c r="J6464" t="s">
        <v>15</v>
      </c>
      <c r="K6464" t="s">
        <v>307</v>
      </c>
      <c r="L6464" s="26">
        <v>1338150</v>
      </c>
      <c r="M6464">
        <v>22</v>
      </c>
    </row>
    <row r="6465" spans="1:13" x14ac:dyDescent="0.25">
      <c r="A6465" t="s">
        <v>57</v>
      </c>
      <c r="B6465" s="25">
        <v>45394</v>
      </c>
      <c r="C6465" t="s">
        <v>257</v>
      </c>
      <c r="D6465" t="s">
        <v>32</v>
      </c>
      <c r="E6465" t="s">
        <v>27</v>
      </c>
      <c r="G6465" s="30">
        <v>12.2</v>
      </c>
      <c r="H6465" t="s">
        <v>309</v>
      </c>
      <c r="J6465" t="s">
        <v>15</v>
      </c>
      <c r="K6465" t="s">
        <v>307</v>
      </c>
      <c r="L6465" s="26">
        <v>82250</v>
      </c>
      <c r="M6465">
        <v>11</v>
      </c>
    </row>
    <row r="6466" spans="1:13" x14ac:dyDescent="0.25">
      <c r="A6466" t="s">
        <v>54</v>
      </c>
      <c r="B6466" s="25">
        <v>45212</v>
      </c>
      <c r="C6466" t="s">
        <v>257</v>
      </c>
      <c r="D6466" t="s">
        <v>32</v>
      </c>
      <c r="E6466" t="s">
        <v>27</v>
      </c>
      <c r="G6466" s="30">
        <v>12.2</v>
      </c>
      <c r="H6466" t="s">
        <v>309</v>
      </c>
      <c r="J6466" t="s">
        <v>15</v>
      </c>
      <c r="K6466" t="s">
        <v>307</v>
      </c>
      <c r="L6466" s="26">
        <v>145854</v>
      </c>
      <c r="M6466">
        <v>31</v>
      </c>
    </row>
    <row r="6467" spans="1:13" x14ac:dyDescent="0.25">
      <c r="A6467" t="s">
        <v>50</v>
      </c>
      <c r="B6467" s="25">
        <v>45408</v>
      </c>
      <c r="C6467" t="s">
        <v>257</v>
      </c>
      <c r="D6467" t="s">
        <v>32</v>
      </c>
      <c r="E6467" t="s">
        <v>27</v>
      </c>
      <c r="G6467" s="30">
        <v>12.2</v>
      </c>
      <c r="H6467" t="s">
        <v>309</v>
      </c>
      <c r="J6467" t="s">
        <v>15</v>
      </c>
      <c r="K6467" t="s">
        <v>307</v>
      </c>
      <c r="L6467" s="26">
        <v>295000</v>
      </c>
      <c r="M6467">
        <v>32</v>
      </c>
    </row>
    <row r="6468" spans="1:13" x14ac:dyDescent="0.25">
      <c r="A6468" t="s">
        <v>104</v>
      </c>
      <c r="B6468" s="25">
        <v>45041</v>
      </c>
      <c r="C6468" t="s">
        <v>257</v>
      </c>
      <c r="D6468" t="s">
        <v>32</v>
      </c>
      <c r="E6468" t="s">
        <v>27</v>
      </c>
      <c r="F6468" t="s">
        <v>258</v>
      </c>
      <c r="G6468" s="30">
        <v>12.2</v>
      </c>
      <c r="H6468" t="s">
        <v>309</v>
      </c>
      <c r="J6468" t="s">
        <v>15</v>
      </c>
      <c r="K6468" t="s">
        <v>307</v>
      </c>
      <c r="L6468" s="26">
        <v>270166.8</v>
      </c>
      <c r="M6468">
        <v>4</v>
      </c>
    </row>
    <row r="6469" spans="1:13" x14ac:dyDescent="0.25">
      <c r="A6469" t="s">
        <v>86</v>
      </c>
      <c r="B6469" s="25">
        <v>45251</v>
      </c>
      <c r="C6469" t="s">
        <v>257</v>
      </c>
      <c r="D6469" t="s">
        <v>32</v>
      </c>
      <c r="E6469" t="s">
        <v>27</v>
      </c>
      <c r="G6469" s="30">
        <v>12.2</v>
      </c>
      <c r="H6469" t="s">
        <v>309</v>
      </c>
      <c r="J6469" t="s">
        <v>15</v>
      </c>
      <c r="K6469" t="s">
        <v>307</v>
      </c>
      <c r="L6469" s="26">
        <v>628000</v>
      </c>
      <c r="M6469">
        <v>5</v>
      </c>
    </row>
    <row r="6470" spans="1:13" x14ac:dyDescent="0.25">
      <c r="A6470" t="s">
        <v>77</v>
      </c>
      <c r="B6470" s="25">
        <v>45267</v>
      </c>
      <c r="C6470" t="s">
        <v>257</v>
      </c>
      <c r="D6470" t="s">
        <v>32</v>
      </c>
      <c r="E6470" t="s">
        <v>27</v>
      </c>
      <c r="G6470" s="30">
        <v>12.2</v>
      </c>
      <c r="H6470" t="s">
        <v>309</v>
      </c>
      <c r="J6470" t="s">
        <v>15</v>
      </c>
      <c r="K6470" t="s">
        <v>307</v>
      </c>
      <c r="L6470" s="26">
        <v>116200</v>
      </c>
      <c r="M6470">
        <v>3</v>
      </c>
    </row>
    <row r="6471" spans="1:13" x14ac:dyDescent="0.25">
      <c r="A6471" t="s">
        <v>104</v>
      </c>
      <c r="B6471" s="25">
        <v>45041</v>
      </c>
      <c r="C6471" t="s">
        <v>257</v>
      </c>
      <c r="D6471" t="s">
        <v>32</v>
      </c>
      <c r="E6471" t="s">
        <v>27</v>
      </c>
      <c r="G6471" s="30">
        <v>12.2</v>
      </c>
      <c r="H6471" t="s">
        <v>309</v>
      </c>
      <c r="J6471" t="s">
        <v>15</v>
      </c>
      <c r="K6471" t="s">
        <v>307</v>
      </c>
      <c r="L6471" s="26">
        <v>19846.8</v>
      </c>
      <c r="M6471">
        <v>1</v>
      </c>
    </row>
    <row r="6472" spans="1:13" x14ac:dyDescent="0.25">
      <c r="A6472" t="s">
        <v>164</v>
      </c>
      <c r="B6472" s="25">
        <v>45478</v>
      </c>
      <c r="C6472" t="s">
        <v>257</v>
      </c>
      <c r="D6472" t="s">
        <v>32</v>
      </c>
      <c r="E6472" t="s">
        <v>27</v>
      </c>
      <c r="F6472" t="s">
        <v>258</v>
      </c>
      <c r="G6472" s="30">
        <v>12.3</v>
      </c>
      <c r="H6472" t="s">
        <v>309</v>
      </c>
      <c r="I6472">
        <v>12.3</v>
      </c>
      <c r="J6472" t="s">
        <v>228</v>
      </c>
      <c r="K6472" t="s">
        <v>314</v>
      </c>
      <c r="L6472" s="26">
        <v>147400</v>
      </c>
      <c r="M6472">
        <v>1</v>
      </c>
    </row>
    <row r="6473" spans="1:13" x14ac:dyDescent="0.25">
      <c r="A6473" t="s">
        <v>50</v>
      </c>
      <c r="B6473" s="25">
        <v>45408</v>
      </c>
      <c r="C6473" t="s">
        <v>257</v>
      </c>
      <c r="D6473" t="s">
        <v>32</v>
      </c>
      <c r="E6473" t="s">
        <v>27</v>
      </c>
      <c r="F6473" t="s">
        <v>258</v>
      </c>
      <c r="G6473" s="30">
        <v>12.3</v>
      </c>
      <c r="H6473" t="s">
        <v>309</v>
      </c>
      <c r="J6473" t="s">
        <v>15</v>
      </c>
      <c r="K6473" t="s">
        <v>307</v>
      </c>
      <c r="L6473" s="26">
        <v>930000</v>
      </c>
      <c r="M6473">
        <v>24</v>
      </c>
    </row>
    <row r="6474" spans="1:13" x14ac:dyDescent="0.25">
      <c r="A6474" t="s">
        <v>54</v>
      </c>
      <c r="B6474" s="25">
        <v>45212</v>
      </c>
      <c r="C6474" t="s">
        <v>257</v>
      </c>
      <c r="D6474" t="s">
        <v>32</v>
      </c>
      <c r="E6474" t="s">
        <v>27</v>
      </c>
      <c r="F6474" t="s">
        <v>258</v>
      </c>
      <c r="G6474" s="30">
        <v>12.3</v>
      </c>
      <c r="H6474" t="s">
        <v>309</v>
      </c>
      <c r="J6474" t="s">
        <v>15</v>
      </c>
      <c r="K6474" t="s">
        <v>307</v>
      </c>
      <c r="L6474" s="26">
        <v>221112</v>
      </c>
      <c r="M6474">
        <v>14</v>
      </c>
    </row>
    <row r="6475" spans="1:13" x14ac:dyDescent="0.25">
      <c r="A6475" t="s">
        <v>57</v>
      </c>
      <c r="B6475" s="25">
        <v>45394</v>
      </c>
      <c r="C6475" t="s">
        <v>257</v>
      </c>
      <c r="D6475" t="s">
        <v>32</v>
      </c>
      <c r="E6475" t="s">
        <v>27</v>
      </c>
      <c r="F6475" t="s">
        <v>258</v>
      </c>
      <c r="G6475" s="30">
        <v>12.3</v>
      </c>
      <c r="H6475" t="s">
        <v>309</v>
      </c>
      <c r="J6475" t="s">
        <v>15</v>
      </c>
      <c r="K6475" t="s">
        <v>307</v>
      </c>
      <c r="L6475" s="26">
        <v>1081000</v>
      </c>
      <c r="M6475">
        <v>4</v>
      </c>
    </row>
    <row r="6476" spans="1:13" x14ac:dyDescent="0.25">
      <c r="A6476" t="s">
        <v>205</v>
      </c>
      <c r="B6476" s="25">
        <v>45566</v>
      </c>
      <c r="C6476" t="s">
        <v>257</v>
      </c>
      <c r="D6476" t="s">
        <v>32</v>
      </c>
      <c r="E6476" t="s">
        <v>27</v>
      </c>
      <c r="F6476" t="s">
        <v>258</v>
      </c>
      <c r="G6476" s="30">
        <v>12.3</v>
      </c>
      <c r="H6476" t="s">
        <v>309</v>
      </c>
      <c r="J6476" t="s">
        <v>15</v>
      </c>
      <c r="K6476" t="s">
        <v>307</v>
      </c>
      <c r="L6476" s="26">
        <v>189620</v>
      </c>
      <c r="M6476">
        <v>5</v>
      </c>
    </row>
    <row r="6477" spans="1:13" x14ac:dyDescent="0.25">
      <c r="A6477" t="s">
        <v>80</v>
      </c>
      <c r="B6477" s="25">
        <v>45260</v>
      </c>
      <c r="C6477" t="s">
        <v>257</v>
      </c>
      <c r="D6477" t="s">
        <v>32</v>
      </c>
      <c r="E6477" t="s">
        <v>27</v>
      </c>
      <c r="F6477" t="s">
        <v>258</v>
      </c>
      <c r="G6477" s="30">
        <v>12.3</v>
      </c>
      <c r="H6477" t="s">
        <v>309</v>
      </c>
      <c r="J6477" t="s">
        <v>15</v>
      </c>
      <c r="K6477" t="s">
        <v>307</v>
      </c>
      <c r="L6477" s="26">
        <v>459000</v>
      </c>
      <c r="M6477">
        <v>7</v>
      </c>
    </row>
    <row r="6478" spans="1:13" x14ac:dyDescent="0.25">
      <c r="A6478" t="s">
        <v>92</v>
      </c>
      <c r="B6478" s="25">
        <v>45198</v>
      </c>
      <c r="C6478" t="s">
        <v>257</v>
      </c>
      <c r="D6478" t="s">
        <v>32</v>
      </c>
      <c r="E6478" t="s">
        <v>27</v>
      </c>
      <c r="F6478" t="s">
        <v>258</v>
      </c>
      <c r="G6478" s="30">
        <v>12.3</v>
      </c>
      <c r="H6478" t="s">
        <v>309</v>
      </c>
      <c r="J6478" t="s">
        <v>15</v>
      </c>
      <c r="K6478" t="s">
        <v>307</v>
      </c>
      <c r="L6478" s="26">
        <v>3261650.4</v>
      </c>
      <c r="M6478">
        <v>7</v>
      </c>
    </row>
    <row r="6479" spans="1:13" x14ac:dyDescent="0.25">
      <c r="A6479" t="s">
        <v>89</v>
      </c>
      <c r="B6479" s="25">
        <v>45232</v>
      </c>
      <c r="C6479" t="s">
        <v>257</v>
      </c>
      <c r="D6479" t="s">
        <v>32</v>
      </c>
      <c r="E6479" t="s">
        <v>27</v>
      </c>
      <c r="G6479" s="30">
        <v>12.3</v>
      </c>
      <c r="H6479" t="s">
        <v>309</v>
      </c>
      <c r="J6479" t="s">
        <v>15</v>
      </c>
      <c r="K6479" t="s">
        <v>307</v>
      </c>
      <c r="L6479" s="26">
        <v>103275</v>
      </c>
      <c r="M6479">
        <v>8</v>
      </c>
    </row>
    <row r="6480" spans="1:13" x14ac:dyDescent="0.25">
      <c r="A6480" t="s">
        <v>92</v>
      </c>
      <c r="B6480" s="25">
        <v>45198</v>
      </c>
      <c r="C6480" t="s">
        <v>257</v>
      </c>
      <c r="D6480" t="s">
        <v>32</v>
      </c>
      <c r="E6480" t="s">
        <v>27</v>
      </c>
      <c r="G6480" s="30">
        <v>12.3</v>
      </c>
      <c r="H6480" t="s">
        <v>309</v>
      </c>
      <c r="J6480" t="s">
        <v>15</v>
      </c>
      <c r="K6480" t="s">
        <v>307</v>
      </c>
      <c r="L6480" s="26">
        <v>19861.2</v>
      </c>
      <c r="M6480">
        <v>1</v>
      </c>
    </row>
    <row r="6481" spans="1:13" x14ac:dyDescent="0.25">
      <c r="A6481" t="s">
        <v>83</v>
      </c>
      <c r="B6481" s="25">
        <v>45468</v>
      </c>
      <c r="C6481" t="s">
        <v>257</v>
      </c>
      <c r="D6481" t="s">
        <v>32</v>
      </c>
      <c r="E6481" t="s">
        <v>27</v>
      </c>
      <c r="G6481" s="30">
        <v>12.3</v>
      </c>
      <c r="H6481" t="s">
        <v>309</v>
      </c>
      <c r="J6481" t="s">
        <v>15</v>
      </c>
      <c r="K6481" t="s">
        <v>307</v>
      </c>
      <c r="L6481" s="26">
        <v>35640</v>
      </c>
      <c r="M6481">
        <v>5</v>
      </c>
    </row>
    <row r="6482" spans="1:13" x14ac:dyDescent="0.25">
      <c r="A6482" t="s">
        <v>211</v>
      </c>
      <c r="B6482" s="25">
        <v>45582</v>
      </c>
      <c r="C6482" t="s">
        <v>257</v>
      </c>
      <c r="D6482" t="s">
        <v>32</v>
      </c>
      <c r="E6482" t="s">
        <v>27</v>
      </c>
      <c r="F6482" t="s">
        <v>258</v>
      </c>
      <c r="G6482" s="30">
        <v>12.3</v>
      </c>
      <c r="H6482" t="s">
        <v>309</v>
      </c>
      <c r="J6482" t="s">
        <v>15</v>
      </c>
      <c r="K6482" t="s">
        <v>307</v>
      </c>
      <c r="L6482" s="26">
        <v>11471600</v>
      </c>
      <c r="M6482">
        <v>9</v>
      </c>
    </row>
    <row r="6483" spans="1:13" x14ac:dyDescent="0.25">
      <c r="A6483" t="s">
        <v>172</v>
      </c>
      <c r="B6483" s="25">
        <v>45485</v>
      </c>
      <c r="C6483" t="s">
        <v>257</v>
      </c>
      <c r="D6483" t="s">
        <v>32</v>
      </c>
      <c r="E6483" t="s">
        <v>27</v>
      </c>
      <c r="G6483" s="30">
        <v>12.3</v>
      </c>
      <c r="H6483" t="s">
        <v>309</v>
      </c>
      <c r="J6483" t="s">
        <v>15</v>
      </c>
      <c r="K6483" t="s">
        <v>307</v>
      </c>
      <c r="L6483" s="26">
        <v>106800</v>
      </c>
      <c r="M6483">
        <v>3</v>
      </c>
    </row>
    <row r="6484" spans="1:13" x14ac:dyDescent="0.25">
      <c r="A6484" t="s">
        <v>54</v>
      </c>
      <c r="B6484" s="25">
        <v>45401</v>
      </c>
      <c r="C6484" t="s">
        <v>257</v>
      </c>
      <c r="D6484" t="s">
        <v>32</v>
      </c>
      <c r="E6484" t="s">
        <v>27</v>
      </c>
      <c r="F6484" t="s">
        <v>258</v>
      </c>
      <c r="G6484" s="30">
        <v>12.3</v>
      </c>
      <c r="H6484" t="s">
        <v>309</v>
      </c>
      <c r="J6484" t="s">
        <v>15</v>
      </c>
      <c r="K6484" t="s">
        <v>307</v>
      </c>
      <c r="L6484" s="26">
        <v>657675</v>
      </c>
      <c r="M6484">
        <v>5</v>
      </c>
    </row>
    <row r="6485" spans="1:13" x14ac:dyDescent="0.25">
      <c r="A6485" t="s">
        <v>63</v>
      </c>
      <c r="B6485" s="25">
        <v>45344</v>
      </c>
      <c r="C6485" t="s">
        <v>257</v>
      </c>
      <c r="D6485" t="s">
        <v>32</v>
      </c>
      <c r="E6485" t="s">
        <v>27</v>
      </c>
      <c r="G6485" s="30">
        <v>12.3</v>
      </c>
      <c r="H6485" t="s">
        <v>309</v>
      </c>
      <c r="J6485" t="s">
        <v>15</v>
      </c>
      <c r="K6485" t="s">
        <v>307</v>
      </c>
      <c r="L6485" s="26">
        <v>238450</v>
      </c>
      <c r="M6485">
        <v>6</v>
      </c>
    </row>
    <row r="6486" spans="1:13" x14ac:dyDescent="0.25">
      <c r="A6486" t="s">
        <v>175</v>
      </c>
      <c r="B6486" s="25">
        <v>45503</v>
      </c>
      <c r="C6486" t="s">
        <v>257</v>
      </c>
      <c r="D6486" t="s">
        <v>32</v>
      </c>
      <c r="E6486" t="s">
        <v>27</v>
      </c>
      <c r="G6486" s="30">
        <v>12.3</v>
      </c>
      <c r="H6486" t="s">
        <v>309</v>
      </c>
      <c r="J6486" t="s">
        <v>15</v>
      </c>
      <c r="K6486" t="s">
        <v>307</v>
      </c>
      <c r="L6486" s="26">
        <v>2134</v>
      </c>
      <c r="M6486">
        <v>1</v>
      </c>
    </row>
    <row r="6487" spans="1:13" x14ac:dyDescent="0.25">
      <c r="A6487" t="s">
        <v>77</v>
      </c>
      <c r="B6487" s="25">
        <v>45267</v>
      </c>
      <c r="C6487" t="s">
        <v>257</v>
      </c>
      <c r="D6487" t="s">
        <v>32</v>
      </c>
      <c r="E6487" t="s">
        <v>27</v>
      </c>
      <c r="G6487" s="30">
        <v>12.3</v>
      </c>
      <c r="H6487" t="s">
        <v>309</v>
      </c>
      <c r="J6487" t="s">
        <v>15</v>
      </c>
      <c r="K6487" t="s">
        <v>307</v>
      </c>
      <c r="L6487" s="26">
        <v>22400</v>
      </c>
      <c r="M6487">
        <v>3</v>
      </c>
    </row>
    <row r="6488" spans="1:13" x14ac:dyDescent="0.25">
      <c r="A6488" t="s">
        <v>86</v>
      </c>
      <c r="B6488" s="25">
        <v>45251</v>
      </c>
      <c r="C6488" t="s">
        <v>257</v>
      </c>
      <c r="D6488" t="s">
        <v>32</v>
      </c>
      <c r="E6488" t="s">
        <v>27</v>
      </c>
      <c r="G6488" s="30">
        <v>12.3</v>
      </c>
      <c r="H6488" t="s">
        <v>309</v>
      </c>
      <c r="J6488" t="s">
        <v>15</v>
      </c>
      <c r="K6488" t="s">
        <v>307</v>
      </c>
      <c r="L6488" s="26">
        <v>81000</v>
      </c>
      <c r="M6488">
        <v>5</v>
      </c>
    </row>
    <row r="6489" spans="1:13" x14ac:dyDescent="0.25">
      <c r="A6489" t="s">
        <v>164</v>
      </c>
      <c r="B6489" s="25">
        <v>45478</v>
      </c>
      <c r="C6489" t="s">
        <v>257</v>
      </c>
      <c r="D6489" t="s">
        <v>32</v>
      </c>
      <c r="E6489" t="s">
        <v>27</v>
      </c>
      <c r="G6489" s="30">
        <v>12.3</v>
      </c>
      <c r="H6489" t="s">
        <v>309</v>
      </c>
      <c r="J6489" t="s">
        <v>15</v>
      </c>
      <c r="K6489" t="s">
        <v>307</v>
      </c>
      <c r="L6489" s="26">
        <v>42200</v>
      </c>
      <c r="M6489">
        <v>11</v>
      </c>
    </row>
    <row r="6490" spans="1:13" x14ac:dyDescent="0.25">
      <c r="A6490" t="s">
        <v>69</v>
      </c>
      <c r="B6490" s="25">
        <v>45328</v>
      </c>
      <c r="C6490" t="s">
        <v>257</v>
      </c>
      <c r="D6490" t="s">
        <v>32</v>
      </c>
      <c r="E6490" t="s">
        <v>27</v>
      </c>
      <c r="G6490" s="30">
        <v>12.3</v>
      </c>
      <c r="H6490" t="s">
        <v>309</v>
      </c>
      <c r="J6490" t="s">
        <v>15</v>
      </c>
      <c r="K6490" t="s">
        <v>307</v>
      </c>
      <c r="L6490" s="26">
        <v>420025</v>
      </c>
      <c r="M6490">
        <v>17</v>
      </c>
    </row>
    <row r="6491" spans="1:13" x14ac:dyDescent="0.25">
      <c r="A6491" t="s">
        <v>66</v>
      </c>
      <c r="B6491" s="25">
        <v>45335</v>
      </c>
      <c r="C6491" t="s">
        <v>257</v>
      </c>
      <c r="D6491" t="s">
        <v>32</v>
      </c>
      <c r="E6491" t="s">
        <v>27</v>
      </c>
      <c r="F6491" t="s">
        <v>258</v>
      </c>
      <c r="G6491" s="30">
        <v>12.3</v>
      </c>
      <c r="H6491" t="s">
        <v>309</v>
      </c>
      <c r="J6491" t="s">
        <v>15</v>
      </c>
      <c r="K6491" t="s">
        <v>307</v>
      </c>
      <c r="L6491" s="26">
        <v>1548000</v>
      </c>
      <c r="M6491">
        <v>63</v>
      </c>
    </row>
    <row r="6492" spans="1:13" x14ac:dyDescent="0.25">
      <c r="A6492" t="s">
        <v>60</v>
      </c>
      <c r="B6492" s="25">
        <v>45380</v>
      </c>
      <c r="C6492" t="s">
        <v>257</v>
      </c>
      <c r="D6492" t="s">
        <v>32</v>
      </c>
      <c r="E6492" t="s">
        <v>27</v>
      </c>
      <c r="F6492" t="s">
        <v>258</v>
      </c>
      <c r="G6492" s="30">
        <v>12.3</v>
      </c>
      <c r="H6492" t="s">
        <v>309</v>
      </c>
      <c r="J6492" t="s">
        <v>15</v>
      </c>
      <c r="K6492" t="s">
        <v>307</v>
      </c>
      <c r="L6492" s="26">
        <v>1497125</v>
      </c>
      <c r="M6492">
        <v>30</v>
      </c>
    </row>
    <row r="6493" spans="1:13" x14ac:dyDescent="0.25">
      <c r="A6493" t="s">
        <v>30</v>
      </c>
      <c r="B6493" s="25">
        <v>45447</v>
      </c>
      <c r="C6493" t="s">
        <v>257</v>
      </c>
      <c r="D6493" t="s">
        <v>32</v>
      </c>
      <c r="E6493" t="s">
        <v>27</v>
      </c>
      <c r="F6493" t="s">
        <v>258</v>
      </c>
      <c r="G6493" s="30">
        <v>12.3</v>
      </c>
      <c r="H6493" t="s">
        <v>309</v>
      </c>
      <c r="J6493" t="s">
        <v>15</v>
      </c>
      <c r="K6493" t="s">
        <v>307</v>
      </c>
      <c r="L6493" s="26">
        <v>15900</v>
      </c>
      <c r="M6493">
        <v>4</v>
      </c>
    </row>
    <row r="6494" spans="1:13" x14ac:dyDescent="0.25">
      <c r="A6494" t="s">
        <v>57</v>
      </c>
      <c r="B6494" s="25">
        <v>45394</v>
      </c>
      <c r="C6494" t="s">
        <v>257</v>
      </c>
      <c r="D6494" t="s">
        <v>32</v>
      </c>
      <c r="E6494" t="s">
        <v>27</v>
      </c>
      <c r="G6494" s="30">
        <v>12.3</v>
      </c>
      <c r="H6494" t="s">
        <v>309</v>
      </c>
      <c r="J6494" t="s">
        <v>15</v>
      </c>
      <c r="K6494" t="s">
        <v>307</v>
      </c>
      <c r="L6494" s="26">
        <v>14100</v>
      </c>
      <c r="M6494">
        <v>4</v>
      </c>
    </row>
    <row r="6495" spans="1:13" x14ac:dyDescent="0.25">
      <c r="A6495" t="s">
        <v>164</v>
      </c>
      <c r="B6495" s="25">
        <v>45478</v>
      </c>
      <c r="C6495" t="s">
        <v>257</v>
      </c>
      <c r="D6495" t="s">
        <v>32</v>
      </c>
      <c r="E6495" t="s">
        <v>27</v>
      </c>
      <c r="F6495" t="s">
        <v>258</v>
      </c>
      <c r="G6495" s="30">
        <v>12.3</v>
      </c>
      <c r="H6495" t="s">
        <v>309</v>
      </c>
      <c r="J6495" t="s">
        <v>15</v>
      </c>
      <c r="K6495" t="s">
        <v>307</v>
      </c>
      <c r="L6495" s="26">
        <v>1670000</v>
      </c>
      <c r="M6495">
        <v>14</v>
      </c>
    </row>
    <row r="6496" spans="1:13" x14ac:dyDescent="0.25">
      <c r="A6496" t="s">
        <v>69</v>
      </c>
      <c r="B6496" s="25">
        <v>45328</v>
      </c>
      <c r="C6496" t="s">
        <v>257</v>
      </c>
      <c r="D6496" t="s">
        <v>32</v>
      </c>
      <c r="E6496" t="s">
        <v>27</v>
      </c>
      <c r="F6496" t="s">
        <v>258</v>
      </c>
      <c r="G6496" s="30">
        <v>12.3</v>
      </c>
      <c r="H6496" t="s">
        <v>309</v>
      </c>
      <c r="J6496" t="s">
        <v>15</v>
      </c>
      <c r="K6496" t="s">
        <v>307</v>
      </c>
      <c r="L6496" s="26">
        <v>952940</v>
      </c>
      <c r="M6496">
        <v>18</v>
      </c>
    </row>
    <row r="6497" spans="1:13" x14ac:dyDescent="0.25">
      <c r="A6497" t="s">
        <v>54</v>
      </c>
      <c r="B6497" s="25">
        <v>45401</v>
      </c>
      <c r="C6497" t="s">
        <v>257</v>
      </c>
      <c r="D6497" t="s">
        <v>32</v>
      </c>
      <c r="E6497" t="s">
        <v>27</v>
      </c>
      <c r="G6497" s="30">
        <v>12.3</v>
      </c>
      <c r="H6497" t="s">
        <v>309</v>
      </c>
      <c r="J6497" t="s">
        <v>15</v>
      </c>
      <c r="K6497" t="s">
        <v>307</v>
      </c>
      <c r="L6497" s="26">
        <v>255300</v>
      </c>
      <c r="M6497">
        <v>10</v>
      </c>
    </row>
    <row r="6498" spans="1:13" x14ac:dyDescent="0.25">
      <c r="A6498" t="s">
        <v>83</v>
      </c>
      <c r="B6498" s="25">
        <v>45252</v>
      </c>
      <c r="C6498" t="s">
        <v>257</v>
      </c>
      <c r="D6498" t="s">
        <v>32</v>
      </c>
      <c r="E6498" t="s">
        <v>27</v>
      </c>
      <c r="F6498" t="s">
        <v>258</v>
      </c>
      <c r="G6498" s="30">
        <v>12.3</v>
      </c>
      <c r="H6498" t="s">
        <v>309</v>
      </c>
      <c r="J6498" t="s">
        <v>15</v>
      </c>
      <c r="K6498" t="s">
        <v>307</v>
      </c>
      <c r="L6498" s="26">
        <v>5269550</v>
      </c>
      <c r="M6498">
        <v>21</v>
      </c>
    </row>
    <row r="6499" spans="1:13" x14ac:dyDescent="0.25">
      <c r="A6499" t="s">
        <v>66</v>
      </c>
      <c r="B6499" s="25">
        <v>45335</v>
      </c>
      <c r="C6499" t="s">
        <v>257</v>
      </c>
      <c r="D6499" t="s">
        <v>32</v>
      </c>
      <c r="E6499" t="s">
        <v>27</v>
      </c>
      <c r="G6499" s="30">
        <v>12.3</v>
      </c>
      <c r="H6499" t="s">
        <v>309</v>
      </c>
      <c r="J6499" t="s">
        <v>15</v>
      </c>
      <c r="K6499" t="s">
        <v>307</v>
      </c>
      <c r="L6499" s="26">
        <v>346500</v>
      </c>
      <c r="M6499">
        <v>36</v>
      </c>
    </row>
    <row r="6500" spans="1:13" x14ac:dyDescent="0.25">
      <c r="A6500" t="s">
        <v>211</v>
      </c>
      <c r="B6500" s="25">
        <v>45582</v>
      </c>
      <c r="C6500" t="s">
        <v>257</v>
      </c>
      <c r="D6500" t="s">
        <v>32</v>
      </c>
      <c r="E6500" t="s">
        <v>27</v>
      </c>
      <c r="G6500" s="30">
        <v>12.3</v>
      </c>
      <c r="H6500" t="s">
        <v>309</v>
      </c>
      <c r="J6500" t="s">
        <v>15</v>
      </c>
      <c r="K6500" t="s">
        <v>307</v>
      </c>
      <c r="L6500" s="26">
        <v>115150</v>
      </c>
      <c r="M6500">
        <v>8</v>
      </c>
    </row>
    <row r="6501" spans="1:13" x14ac:dyDescent="0.25">
      <c r="A6501" t="s">
        <v>80</v>
      </c>
      <c r="B6501" s="25">
        <v>45260</v>
      </c>
      <c r="C6501" t="s">
        <v>257</v>
      </c>
      <c r="D6501" t="s">
        <v>32</v>
      </c>
      <c r="E6501" t="s">
        <v>27</v>
      </c>
      <c r="G6501" s="30">
        <v>12.3</v>
      </c>
      <c r="H6501" t="s">
        <v>309</v>
      </c>
      <c r="J6501" t="s">
        <v>15</v>
      </c>
      <c r="K6501" t="s">
        <v>307</v>
      </c>
      <c r="L6501" s="26">
        <v>561600</v>
      </c>
      <c r="M6501">
        <v>3</v>
      </c>
    </row>
    <row r="6502" spans="1:13" x14ac:dyDescent="0.25">
      <c r="A6502" t="s">
        <v>89</v>
      </c>
      <c r="B6502" s="25">
        <v>45232</v>
      </c>
      <c r="C6502" t="s">
        <v>257</v>
      </c>
      <c r="D6502" t="s">
        <v>32</v>
      </c>
      <c r="E6502" t="s">
        <v>27</v>
      </c>
      <c r="F6502" t="s">
        <v>258</v>
      </c>
      <c r="G6502" s="30">
        <v>12.3</v>
      </c>
      <c r="H6502" t="s">
        <v>309</v>
      </c>
      <c r="J6502" t="s">
        <v>15</v>
      </c>
      <c r="K6502" t="s">
        <v>307</v>
      </c>
      <c r="L6502" s="26">
        <v>1019250</v>
      </c>
      <c r="M6502">
        <v>12</v>
      </c>
    </row>
    <row r="6503" spans="1:13" x14ac:dyDescent="0.25">
      <c r="A6503" t="s">
        <v>77</v>
      </c>
      <c r="B6503" s="25">
        <v>45267</v>
      </c>
      <c r="C6503" t="s">
        <v>257</v>
      </c>
      <c r="D6503" t="s">
        <v>32</v>
      </c>
      <c r="E6503" t="s">
        <v>27</v>
      </c>
      <c r="F6503" t="s">
        <v>258</v>
      </c>
      <c r="G6503" s="30">
        <v>12.3</v>
      </c>
      <c r="H6503" t="s">
        <v>309</v>
      </c>
      <c r="J6503" t="s">
        <v>15</v>
      </c>
      <c r="K6503" t="s">
        <v>307</v>
      </c>
      <c r="L6503" s="26">
        <v>231000</v>
      </c>
      <c r="M6503">
        <v>4</v>
      </c>
    </row>
    <row r="6504" spans="1:13" x14ac:dyDescent="0.25">
      <c r="A6504" t="s">
        <v>63</v>
      </c>
      <c r="B6504" s="25">
        <v>45344</v>
      </c>
      <c r="C6504" t="s">
        <v>257</v>
      </c>
      <c r="D6504" t="s">
        <v>32</v>
      </c>
      <c r="E6504" t="s">
        <v>27</v>
      </c>
      <c r="F6504" t="s">
        <v>258</v>
      </c>
      <c r="G6504" s="30">
        <v>12.3</v>
      </c>
      <c r="H6504" t="s">
        <v>309</v>
      </c>
      <c r="J6504" t="s">
        <v>15</v>
      </c>
      <c r="K6504" t="s">
        <v>307</v>
      </c>
      <c r="L6504" s="26">
        <v>170050</v>
      </c>
      <c r="M6504">
        <v>3</v>
      </c>
    </row>
    <row r="6505" spans="1:13" x14ac:dyDescent="0.25">
      <c r="A6505" t="s">
        <v>74</v>
      </c>
      <c r="B6505" s="25">
        <v>45275</v>
      </c>
      <c r="C6505" t="s">
        <v>257</v>
      </c>
      <c r="D6505" t="s">
        <v>32</v>
      </c>
      <c r="E6505" t="s">
        <v>27</v>
      </c>
      <c r="F6505" t="s">
        <v>258</v>
      </c>
      <c r="G6505" s="30">
        <v>12.3</v>
      </c>
      <c r="H6505" t="s">
        <v>309</v>
      </c>
      <c r="J6505" t="s">
        <v>15</v>
      </c>
      <c r="K6505" t="s">
        <v>307</v>
      </c>
      <c r="L6505" s="26">
        <v>6046700</v>
      </c>
      <c r="M6505">
        <v>26</v>
      </c>
    </row>
    <row r="6506" spans="1:13" x14ac:dyDescent="0.25">
      <c r="A6506" t="s">
        <v>30</v>
      </c>
      <c r="B6506" s="25">
        <v>45447</v>
      </c>
      <c r="C6506" t="s">
        <v>257</v>
      </c>
      <c r="D6506" t="s">
        <v>32</v>
      </c>
      <c r="E6506" t="s">
        <v>27</v>
      </c>
      <c r="G6506" s="30">
        <v>12.3</v>
      </c>
      <c r="H6506" t="s">
        <v>309</v>
      </c>
      <c r="J6506" t="s">
        <v>15</v>
      </c>
      <c r="K6506" t="s">
        <v>307</v>
      </c>
      <c r="L6506" s="26">
        <v>18600</v>
      </c>
      <c r="M6506">
        <v>7</v>
      </c>
    </row>
    <row r="6507" spans="1:13" x14ac:dyDescent="0.25">
      <c r="A6507" t="s">
        <v>54</v>
      </c>
      <c r="B6507" s="25">
        <v>45212</v>
      </c>
      <c r="C6507" t="s">
        <v>257</v>
      </c>
      <c r="D6507" t="s">
        <v>32</v>
      </c>
      <c r="E6507" t="s">
        <v>27</v>
      </c>
      <c r="G6507" s="30">
        <v>12.3</v>
      </c>
      <c r="H6507" t="s">
        <v>309</v>
      </c>
      <c r="J6507" t="s">
        <v>15</v>
      </c>
      <c r="K6507" t="s">
        <v>307</v>
      </c>
      <c r="L6507" s="26">
        <v>41958</v>
      </c>
      <c r="M6507">
        <v>17</v>
      </c>
    </row>
    <row r="6508" spans="1:13" x14ac:dyDescent="0.25">
      <c r="A6508" t="s">
        <v>83</v>
      </c>
      <c r="B6508" s="25">
        <v>45252</v>
      </c>
      <c r="C6508" t="s">
        <v>257</v>
      </c>
      <c r="D6508" t="s">
        <v>32</v>
      </c>
      <c r="E6508" t="s">
        <v>27</v>
      </c>
      <c r="G6508" s="30">
        <v>12.3</v>
      </c>
      <c r="H6508" t="s">
        <v>309</v>
      </c>
      <c r="J6508" t="s">
        <v>15</v>
      </c>
      <c r="K6508" t="s">
        <v>307</v>
      </c>
      <c r="L6508" s="26">
        <v>360250</v>
      </c>
      <c r="M6508">
        <v>16</v>
      </c>
    </row>
    <row r="6509" spans="1:13" x14ac:dyDescent="0.25">
      <c r="A6509" t="s">
        <v>205</v>
      </c>
      <c r="B6509" s="25">
        <v>45566</v>
      </c>
      <c r="C6509" t="s">
        <v>257</v>
      </c>
      <c r="D6509" t="s">
        <v>32</v>
      </c>
      <c r="E6509" t="s">
        <v>27</v>
      </c>
      <c r="G6509" s="30">
        <v>12.3</v>
      </c>
      <c r="H6509" t="s">
        <v>309</v>
      </c>
      <c r="J6509" t="s">
        <v>15</v>
      </c>
      <c r="K6509" t="s">
        <v>307</v>
      </c>
      <c r="L6509" s="26">
        <v>1330</v>
      </c>
      <c r="M6509">
        <v>3</v>
      </c>
    </row>
    <row r="6510" spans="1:13" x14ac:dyDescent="0.25">
      <c r="A6510" t="s">
        <v>104</v>
      </c>
      <c r="B6510" s="25">
        <v>45041</v>
      </c>
      <c r="C6510" t="s">
        <v>257</v>
      </c>
      <c r="D6510" t="s">
        <v>32</v>
      </c>
      <c r="E6510" t="s">
        <v>27</v>
      </c>
      <c r="G6510" s="30">
        <v>12.3</v>
      </c>
      <c r="H6510" t="s">
        <v>309</v>
      </c>
      <c r="J6510" t="s">
        <v>15</v>
      </c>
      <c r="K6510" t="s">
        <v>307</v>
      </c>
      <c r="L6510" s="26">
        <v>58825.2</v>
      </c>
      <c r="M6510">
        <v>2</v>
      </c>
    </row>
    <row r="6511" spans="1:13" x14ac:dyDescent="0.25">
      <c r="A6511" t="s">
        <v>74</v>
      </c>
      <c r="B6511" s="25">
        <v>45275</v>
      </c>
      <c r="C6511" t="s">
        <v>257</v>
      </c>
      <c r="D6511" t="s">
        <v>32</v>
      </c>
      <c r="E6511" t="s">
        <v>27</v>
      </c>
      <c r="G6511" s="30">
        <v>12.3</v>
      </c>
      <c r="H6511" t="s">
        <v>309</v>
      </c>
      <c r="J6511" t="s">
        <v>15</v>
      </c>
      <c r="K6511" t="s">
        <v>307</v>
      </c>
      <c r="L6511" s="26">
        <v>595700</v>
      </c>
      <c r="M6511">
        <v>17</v>
      </c>
    </row>
    <row r="6512" spans="1:13" x14ac:dyDescent="0.25">
      <c r="A6512" t="s">
        <v>172</v>
      </c>
      <c r="B6512" s="25">
        <v>45485</v>
      </c>
      <c r="C6512" t="s">
        <v>257</v>
      </c>
      <c r="D6512" t="s">
        <v>32</v>
      </c>
      <c r="E6512" t="s">
        <v>27</v>
      </c>
      <c r="F6512" t="s">
        <v>258</v>
      </c>
      <c r="G6512" s="30">
        <v>12.3</v>
      </c>
      <c r="H6512" t="s">
        <v>309</v>
      </c>
      <c r="J6512" t="s">
        <v>15</v>
      </c>
      <c r="K6512" t="s">
        <v>307</v>
      </c>
      <c r="L6512" s="26">
        <v>169200</v>
      </c>
      <c r="M6512">
        <v>5</v>
      </c>
    </row>
    <row r="6513" spans="1:13" x14ac:dyDescent="0.25">
      <c r="A6513" t="s">
        <v>209</v>
      </c>
      <c r="B6513" s="25">
        <v>45572</v>
      </c>
      <c r="C6513" t="s">
        <v>257</v>
      </c>
      <c r="D6513" t="s">
        <v>32</v>
      </c>
      <c r="E6513" t="s">
        <v>27</v>
      </c>
      <c r="F6513" t="s">
        <v>258</v>
      </c>
      <c r="G6513" s="30">
        <v>12.3</v>
      </c>
      <c r="H6513" t="s">
        <v>309</v>
      </c>
      <c r="J6513" t="s">
        <v>15</v>
      </c>
      <c r="K6513" t="s">
        <v>307</v>
      </c>
      <c r="L6513" s="26">
        <v>60000</v>
      </c>
      <c r="M6513">
        <v>2</v>
      </c>
    </row>
    <row r="6514" spans="1:13" x14ac:dyDescent="0.25">
      <c r="A6514" t="s">
        <v>60</v>
      </c>
      <c r="B6514" s="25">
        <v>45380</v>
      </c>
      <c r="C6514" t="s">
        <v>257</v>
      </c>
      <c r="D6514" t="s">
        <v>32</v>
      </c>
      <c r="E6514" t="s">
        <v>27</v>
      </c>
      <c r="G6514" s="30">
        <v>12.3</v>
      </c>
      <c r="H6514" t="s">
        <v>309</v>
      </c>
      <c r="J6514" t="s">
        <v>15</v>
      </c>
      <c r="K6514" t="s">
        <v>307</v>
      </c>
      <c r="L6514" s="26">
        <v>101500</v>
      </c>
      <c r="M6514">
        <v>21</v>
      </c>
    </row>
    <row r="6515" spans="1:13" x14ac:dyDescent="0.25">
      <c r="A6515" t="s">
        <v>50</v>
      </c>
      <c r="B6515" s="25">
        <v>45408</v>
      </c>
      <c r="C6515" t="s">
        <v>257</v>
      </c>
      <c r="D6515" t="s">
        <v>32</v>
      </c>
      <c r="E6515" t="s">
        <v>27</v>
      </c>
      <c r="G6515" s="30">
        <v>12.3</v>
      </c>
      <c r="H6515" t="s">
        <v>309</v>
      </c>
      <c r="J6515" t="s">
        <v>15</v>
      </c>
      <c r="K6515" t="s">
        <v>307</v>
      </c>
      <c r="L6515" s="26">
        <v>317500</v>
      </c>
      <c r="M6515">
        <v>18</v>
      </c>
    </row>
    <row r="6516" spans="1:13" x14ac:dyDescent="0.25">
      <c r="A6516" t="s">
        <v>86</v>
      </c>
      <c r="B6516" s="25">
        <v>45251</v>
      </c>
      <c r="C6516" t="s">
        <v>257</v>
      </c>
      <c r="D6516" t="s">
        <v>32</v>
      </c>
      <c r="E6516" t="s">
        <v>27</v>
      </c>
      <c r="F6516" t="s">
        <v>258</v>
      </c>
      <c r="G6516" s="30">
        <v>12.3</v>
      </c>
      <c r="H6516" t="s">
        <v>309</v>
      </c>
      <c r="J6516" t="s">
        <v>15</v>
      </c>
      <c r="K6516" t="s">
        <v>307</v>
      </c>
      <c r="L6516" s="26">
        <v>805250</v>
      </c>
      <c r="M6516">
        <v>6</v>
      </c>
    </row>
    <row r="6517" spans="1:13" x14ac:dyDescent="0.25">
      <c r="A6517" t="s">
        <v>83</v>
      </c>
      <c r="B6517" s="25">
        <v>45468</v>
      </c>
      <c r="C6517" t="s">
        <v>257</v>
      </c>
      <c r="D6517" t="s">
        <v>32</v>
      </c>
      <c r="E6517" t="s">
        <v>27</v>
      </c>
      <c r="F6517" t="s">
        <v>258</v>
      </c>
      <c r="G6517" s="30">
        <v>12.3</v>
      </c>
      <c r="H6517" t="s">
        <v>309</v>
      </c>
      <c r="J6517" t="s">
        <v>15</v>
      </c>
      <c r="K6517" t="s">
        <v>307</v>
      </c>
      <c r="L6517" s="26">
        <v>927450</v>
      </c>
      <c r="M6517">
        <v>4</v>
      </c>
    </row>
    <row r="6518" spans="1:13" x14ac:dyDescent="0.25">
      <c r="A6518" t="s">
        <v>164</v>
      </c>
      <c r="B6518" s="25">
        <v>45478</v>
      </c>
      <c r="C6518" t="s">
        <v>257</v>
      </c>
      <c r="D6518" t="s">
        <v>32</v>
      </c>
      <c r="E6518" t="s">
        <v>27</v>
      </c>
      <c r="F6518" t="s">
        <v>258</v>
      </c>
      <c r="G6518" s="30">
        <v>12.4</v>
      </c>
      <c r="H6518" t="s">
        <v>309</v>
      </c>
      <c r="I6518">
        <v>12.4</v>
      </c>
      <c r="J6518" t="s">
        <v>228</v>
      </c>
      <c r="K6518" t="s">
        <v>314</v>
      </c>
      <c r="L6518" s="26">
        <v>442600</v>
      </c>
      <c r="M6518">
        <v>1</v>
      </c>
    </row>
    <row r="6519" spans="1:13" x14ac:dyDescent="0.25">
      <c r="A6519" t="s">
        <v>172</v>
      </c>
      <c r="B6519" s="25">
        <v>45485</v>
      </c>
      <c r="C6519" t="s">
        <v>257</v>
      </c>
      <c r="D6519" t="s">
        <v>32</v>
      </c>
      <c r="E6519" t="s">
        <v>27</v>
      </c>
      <c r="F6519" t="s">
        <v>258</v>
      </c>
      <c r="G6519" s="30">
        <v>12.4</v>
      </c>
      <c r="H6519" t="s">
        <v>309</v>
      </c>
      <c r="I6519">
        <v>12.4</v>
      </c>
      <c r="J6519" t="s">
        <v>228</v>
      </c>
      <c r="K6519" t="s">
        <v>314</v>
      </c>
      <c r="L6519" s="26">
        <v>5983200</v>
      </c>
      <c r="M6519">
        <v>1</v>
      </c>
    </row>
    <row r="6520" spans="1:13" x14ac:dyDescent="0.25">
      <c r="A6520" t="s">
        <v>205</v>
      </c>
      <c r="B6520" s="25">
        <v>45566</v>
      </c>
      <c r="C6520" t="s">
        <v>257</v>
      </c>
      <c r="D6520" t="s">
        <v>32</v>
      </c>
      <c r="E6520" t="s">
        <v>27</v>
      </c>
      <c r="G6520" s="30">
        <v>12.4</v>
      </c>
      <c r="H6520" t="s">
        <v>309</v>
      </c>
      <c r="J6520" t="s">
        <v>15</v>
      </c>
      <c r="K6520" t="s">
        <v>307</v>
      </c>
      <c r="L6520" s="26">
        <v>30875</v>
      </c>
      <c r="M6520">
        <v>3</v>
      </c>
    </row>
    <row r="6521" spans="1:13" x14ac:dyDescent="0.25">
      <c r="A6521" t="s">
        <v>83</v>
      </c>
      <c r="B6521" s="25">
        <v>45468</v>
      </c>
      <c r="C6521" t="s">
        <v>257</v>
      </c>
      <c r="D6521" t="s">
        <v>32</v>
      </c>
      <c r="E6521" t="s">
        <v>27</v>
      </c>
      <c r="G6521" s="30">
        <v>12.4</v>
      </c>
      <c r="H6521" t="s">
        <v>309</v>
      </c>
      <c r="J6521" t="s">
        <v>15</v>
      </c>
      <c r="K6521" t="s">
        <v>307</v>
      </c>
      <c r="L6521" s="26">
        <v>30780</v>
      </c>
      <c r="M6521">
        <v>3</v>
      </c>
    </row>
    <row r="6522" spans="1:13" x14ac:dyDescent="0.25">
      <c r="A6522" t="s">
        <v>74</v>
      </c>
      <c r="B6522" s="25">
        <v>45275</v>
      </c>
      <c r="C6522" t="s">
        <v>257</v>
      </c>
      <c r="D6522" t="s">
        <v>32</v>
      </c>
      <c r="E6522" t="s">
        <v>27</v>
      </c>
      <c r="G6522" s="30">
        <v>12.4</v>
      </c>
      <c r="H6522" t="s">
        <v>309</v>
      </c>
      <c r="J6522" t="s">
        <v>15</v>
      </c>
      <c r="K6522" t="s">
        <v>307</v>
      </c>
      <c r="L6522" s="26">
        <v>523250</v>
      </c>
      <c r="M6522">
        <v>21</v>
      </c>
    </row>
    <row r="6523" spans="1:13" x14ac:dyDescent="0.25">
      <c r="A6523" t="s">
        <v>80</v>
      </c>
      <c r="B6523" s="25">
        <v>45260</v>
      </c>
      <c r="C6523" t="s">
        <v>257</v>
      </c>
      <c r="D6523" t="s">
        <v>32</v>
      </c>
      <c r="E6523" t="s">
        <v>27</v>
      </c>
      <c r="F6523" t="s">
        <v>258</v>
      </c>
      <c r="G6523" s="30">
        <v>12.4</v>
      </c>
      <c r="H6523" t="s">
        <v>309</v>
      </c>
      <c r="J6523" t="s">
        <v>15</v>
      </c>
      <c r="K6523" t="s">
        <v>307</v>
      </c>
      <c r="L6523" s="26">
        <v>248400</v>
      </c>
      <c r="M6523">
        <v>4</v>
      </c>
    </row>
    <row r="6524" spans="1:13" x14ac:dyDescent="0.25">
      <c r="A6524" t="s">
        <v>211</v>
      </c>
      <c r="B6524" s="25">
        <v>45582</v>
      </c>
      <c r="C6524" t="s">
        <v>257</v>
      </c>
      <c r="D6524" t="s">
        <v>32</v>
      </c>
      <c r="E6524" t="s">
        <v>27</v>
      </c>
      <c r="G6524" s="30">
        <v>12.4</v>
      </c>
      <c r="H6524" t="s">
        <v>309</v>
      </c>
      <c r="J6524" t="s">
        <v>15</v>
      </c>
      <c r="K6524" t="s">
        <v>307</v>
      </c>
      <c r="L6524" s="26">
        <v>60550</v>
      </c>
      <c r="M6524">
        <v>8</v>
      </c>
    </row>
    <row r="6525" spans="1:13" x14ac:dyDescent="0.25">
      <c r="A6525" t="s">
        <v>69</v>
      </c>
      <c r="B6525" s="25">
        <v>45328</v>
      </c>
      <c r="C6525" t="s">
        <v>257</v>
      </c>
      <c r="D6525" t="s">
        <v>32</v>
      </c>
      <c r="E6525" t="s">
        <v>27</v>
      </c>
      <c r="F6525" t="s">
        <v>258</v>
      </c>
      <c r="G6525" s="30">
        <v>12.4</v>
      </c>
      <c r="H6525" t="s">
        <v>309</v>
      </c>
      <c r="J6525" t="s">
        <v>15</v>
      </c>
      <c r="K6525" t="s">
        <v>307</v>
      </c>
      <c r="L6525" s="26">
        <v>1639555</v>
      </c>
      <c r="M6525">
        <v>16</v>
      </c>
    </row>
    <row r="6526" spans="1:13" x14ac:dyDescent="0.25">
      <c r="A6526" t="s">
        <v>60</v>
      </c>
      <c r="B6526" s="25">
        <v>45380</v>
      </c>
      <c r="C6526" t="s">
        <v>257</v>
      </c>
      <c r="D6526" t="s">
        <v>32</v>
      </c>
      <c r="E6526" t="s">
        <v>27</v>
      </c>
      <c r="F6526" t="s">
        <v>258</v>
      </c>
      <c r="G6526" s="30">
        <v>12.4</v>
      </c>
      <c r="H6526" t="s">
        <v>309</v>
      </c>
      <c r="J6526" t="s">
        <v>15</v>
      </c>
      <c r="K6526" t="s">
        <v>307</v>
      </c>
      <c r="L6526" s="26">
        <v>10333750</v>
      </c>
      <c r="M6526">
        <v>37</v>
      </c>
    </row>
    <row r="6527" spans="1:13" x14ac:dyDescent="0.25">
      <c r="A6527" t="s">
        <v>63</v>
      </c>
      <c r="B6527" s="25">
        <v>45344</v>
      </c>
      <c r="C6527" t="s">
        <v>257</v>
      </c>
      <c r="D6527" t="s">
        <v>32</v>
      </c>
      <c r="E6527" t="s">
        <v>27</v>
      </c>
      <c r="F6527" t="s">
        <v>258</v>
      </c>
      <c r="G6527" s="30">
        <v>12.4</v>
      </c>
      <c r="H6527" t="s">
        <v>309</v>
      </c>
      <c r="J6527" t="s">
        <v>15</v>
      </c>
      <c r="K6527" t="s">
        <v>307</v>
      </c>
      <c r="L6527" s="26">
        <v>998450</v>
      </c>
      <c r="M6527">
        <v>7</v>
      </c>
    </row>
    <row r="6528" spans="1:13" x14ac:dyDescent="0.25">
      <c r="A6528" t="s">
        <v>164</v>
      </c>
      <c r="B6528" s="25">
        <v>45478</v>
      </c>
      <c r="C6528" t="s">
        <v>257</v>
      </c>
      <c r="D6528" t="s">
        <v>32</v>
      </c>
      <c r="E6528" t="s">
        <v>27</v>
      </c>
      <c r="F6528" t="s">
        <v>258</v>
      </c>
      <c r="G6528" s="30">
        <v>12.4</v>
      </c>
      <c r="H6528" t="s">
        <v>309</v>
      </c>
      <c r="J6528" t="s">
        <v>15</v>
      </c>
      <c r="K6528" t="s">
        <v>307</v>
      </c>
      <c r="L6528" s="26">
        <v>1148600</v>
      </c>
      <c r="M6528">
        <v>13</v>
      </c>
    </row>
    <row r="6529" spans="1:13" x14ac:dyDescent="0.25">
      <c r="A6529" t="s">
        <v>92</v>
      </c>
      <c r="B6529" s="25">
        <v>45198</v>
      </c>
      <c r="C6529" t="s">
        <v>257</v>
      </c>
      <c r="D6529" t="s">
        <v>32</v>
      </c>
      <c r="E6529" t="s">
        <v>27</v>
      </c>
      <c r="F6529" t="s">
        <v>258</v>
      </c>
      <c r="G6529" s="30">
        <v>12.4</v>
      </c>
      <c r="H6529" t="s">
        <v>309</v>
      </c>
      <c r="J6529" t="s">
        <v>15</v>
      </c>
      <c r="K6529" t="s">
        <v>307</v>
      </c>
      <c r="L6529" s="26">
        <v>622317.6</v>
      </c>
      <c r="M6529">
        <v>2</v>
      </c>
    </row>
    <row r="6530" spans="1:13" x14ac:dyDescent="0.25">
      <c r="A6530" t="s">
        <v>104</v>
      </c>
      <c r="B6530" s="25">
        <v>45041</v>
      </c>
      <c r="C6530" t="s">
        <v>257</v>
      </c>
      <c r="D6530" t="s">
        <v>32</v>
      </c>
      <c r="E6530" t="s">
        <v>27</v>
      </c>
      <c r="F6530" t="s">
        <v>258</v>
      </c>
      <c r="G6530" s="30">
        <v>12.4</v>
      </c>
      <c r="H6530" t="s">
        <v>309</v>
      </c>
      <c r="J6530" t="s">
        <v>15</v>
      </c>
      <c r="K6530" t="s">
        <v>307</v>
      </c>
      <c r="L6530" s="26">
        <v>503500.79999999999</v>
      </c>
      <c r="M6530">
        <v>4</v>
      </c>
    </row>
    <row r="6531" spans="1:13" x14ac:dyDescent="0.25">
      <c r="A6531" t="s">
        <v>30</v>
      </c>
      <c r="B6531" s="25">
        <v>45447</v>
      </c>
      <c r="C6531" t="s">
        <v>257</v>
      </c>
      <c r="D6531" t="s">
        <v>32</v>
      </c>
      <c r="E6531" t="s">
        <v>27</v>
      </c>
      <c r="G6531" s="30">
        <v>12.4</v>
      </c>
      <c r="H6531" t="s">
        <v>309</v>
      </c>
      <c r="J6531" t="s">
        <v>15</v>
      </c>
      <c r="K6531" t="s">
        <v>307</v>
      </c>
      <c r="L6531" s="26">
        <v>97800</v>
      </c>
      <c r="M6531">
        <v>7</v>
      </c>
    </row>
    <row r="6532" spans="1:13" x14ac:dyDescent="0.25">
      <c r="A6532" t="s">
        <v>164</v>
      </c>
      <c r="B6532" s="25">
        <v>45478</v>
      </c>
      <c r="C6532" t="s">
        <v>257</v>
      </c>
      <c r="D6532" t="s">
        <v>32</v>
      </c>
      <c r="E6532" t="s">
        <v>27</v>
      </c>
      <c r="G6532" s="30">
        <v>12.4</v>
      </c>
      <c r="H6532" t="s">
        <v>309</v>
      </c>
      <c r="J6532" t="s">
        <v>15</v>
      </c>
      <c r="K6532" t="s">
        <v>307</v>
      </c>
      <c r="L6532" s="26">
        <v>9600</v>
      </c>
      <c r="M6532">
        <v>4</v>
      </c>
    </row>
    <row r="6533" spans="1:13" x14ac:dyDescent="0.25">
      <c r="A6533" t="s">
        <v>92</v>
      </c>
      <c r="B6533" s="25">
        <v>45198</v>
      </c>
      <c r="C6533" t="s">
        <v>257</v>
      </c>
      <c r="D6533" t="s">
        <v>32</v>
      </c>
      <c r="E6533" t="s">
        <v>27</v>
      </c>
      <c r="G6533" s="30">
        <v>12.4</v>
      </c>
      <c r="H6533" t="s">
        <v>309</v>
      </c>
      <c r="J6533" t="s">
        <v>15</v>
      </c>
      <c r="K6533" t="s">
        <v>307</v>
      </c>
      <c r="L6533" s="26">
        <v>119167.2</v>
      </c>
      <c r="M6533">
        <v>3</v>
      </c>
    </row>
    <row r="6534" spans="1:13" x14ac:dyDescent="0.25">
      <c r="A6534" t="s">
        <v>172</v>
      </c>
      <c r="B6534" s="25">
        <v>45485</v>
      </c>
      <c r="C6534" t="s">
        <v>257</v>
      </c>
      <c r="D6534" t="s">
        <v>32</v>
      </c>
      <c r="E6534" t="s">
        <v>27</v>
      </c>
      <c r="G6534" s="30">
        <v>12.4</v>
      </c>
      <c r="H6534" t="s">
        <v>309</v>
      </c>
      <c r="J6534" t="s">
        <v>15</v>
      </c>
      <c r="K6534" t="s">
        <v>307</v>
      </c>
      <c r="L6534" s="26">
        <v>3200</v>
      </c>
      <c r="M6534">
        <v>1</v>
      </c>
    </row>
    <row r="6535" spans="1:13" x14ac:dyDescent="0.25">
      <c r="A6535" t="s">
        <v>66</v>
      </c>
      <c r="B6535" s="25">
        <v>45335</v>
      </c>
      <c r="C6535" t="s">
        <v>257</v>
      </c>
      <c r="D6535" t="s">
        <v>32</v>
      </c>
      <c r="E6535" t="s">
        <v>27</v>
      </c>
      <c r="F6535" t="s">
        <v>258</v>
      </c>
      <c r="G6535" s="30">
        <v>12.4</v>
      </c>
      <c r="H6535" t="s">
        <v>309</v>
      </c>
      <c r="J6535" t="s">
        <v>15</v>
      </c>
      <c r="K6535" t="s">
        <v>307</v>
      </c>
      <c r="L6535" s="26">
        <v>5706000</v>
      </c>
      <c r="M6535">
        <v>58</v>
      </c>
    </row>
    <row r="6536" spans="1:13" x14ac:dyDescent="0.25">
      <c r="A6536" t="s">
        <v>172</v>
      </c>
      <c r="B6536" s="25">
        <v>45485</v>
      </c>
      <c r="C6536" t="s">
        <v>257</v>
      </c>
      <c r="D6536" t="s">
        <v>32</v>
      </c>
      <c r="E6536" t="s">
        <v>27</v>
      </c>
      <c r="F6536" t="s">
        <v>258</v>
      </c>
      <c r="G6536" s="30">
        <v>12.4</v>
      </c>
      <c r="H6536" t="s">
        <v>309</v>
      </c>
      <c r="J6536" t="s">
        <v>15</v>
      </c>
      <c r="K6536" t="s">
        <v>307</v>
      </c>
      <c r="L6536" s="26">
        <v>164400</v>
      </c>
      <c r="M6536">
        <v>4</v>
      </c>
    </row>
    <row r="6537" spans="1:13" x14ac:dyDescent="0.25">
      <c r="A6537" t="s">
        <v>50</v>
      </c>
      <c r="B6537" s="25">
        <v>45408</v>
      </c>
      <c r="C6537" t="s">
        <v>257</v>
      </c>
      <c r="D6537" t="s">
        <v>32</v>
      </c>
      <c r="E6537" t="s">
        <v>27</v>
      </c>
      <c r="G6537" s="30">
        <v>12.4</v>
      </c>
      <c r="H6537" t="s">
        <v>309</v>
      </c>
      <c r="J6537" t="s">
        <v>15</v>
      </c>
      <c r="K6537" t="s">
        <v>307</v>
      </c>
      <c r="L6537" s="26">
        <v>162500</v>
      </c>
      <c r="M6537">
        <v>26</v>
      </c>
    </row>
    <row r="6538" spans="1:13" x14ac:dyDescent="0.25">
      <c r="A6538" t="s">
        <v>175</v>
      </c>
      <c r="B6538" s="25">
        <v>45503</v>
      </c>
      <c r="C6538" t="s">
        <v>257</v>
      </c>
      <c r="D6538" t="s">
        <v>32</v>
      </c>
      <c r="E6538" t="s">
        <v>27</v>
      </c>
      <c r="F6538" t="s">
        <v>258</v>
      </c>
      <c r="G6538" s="30">
        <v>12.4</v>
      </c>
      <c r="H6538" t="s">
        <v>309</v>
      </c>
      <c r="J6538" t="s">
        <v>15</v>
      </c>
      <c r="K6538" t="s">
        <v>307</v>
      </c>
      <c r="L6538" s="26">
        <v>194</v>
      </c>
      <c r="M6538">
        <v>1</v>
      </c>
    </row>
    <row r="6539" spans="1:13" x14ac:dyDescent="0.25">
      <c r="A6539" t="s">
        <v>89</v>
      </c>
      <c r="B6539" s="25">
        <v>45232</v>
      </c>
      <c r="C6539" t="s">
        <v>257</v>
      </c>
      <c r="D6539" t="s">
        <v>32</v>
      </c>
      <c r="E6539" t="s">
        <v>27</v>
      </c>
      <c r="F6539" t="s">
        <v>258</v>
      </c>
      <c r="G6539" s="30">
        <v>12.4</v>
      </c>
      <c r="H6539" t="s">
        <v>309</v>
      </c>
      <c r="J6539" t="s">
        <v>15</v>
      </c>
      <c r="K6539" t="s">
        <v>307</v>
      </c>
      <c r="L6539" s="26">
        <v>3707775</v>
      </c>
      <c r="M6539">
        <v>11</v>
      </c>
    </row>
    <row r="6540" spans="1:13" x14ac:dyDescent="0.25">
      <c r="A6540" t="s">
        <v>205</v>
      </c>
      <c r="B6540" s="25">
        <v>45566</v>
      </c>
      <c r="C6540" t="s">
        <v>257</v>
      </c>
      <c r="D6540" t="s">
        <v>32</v>
      </c>
      <c r="E6540" t="s">
        <v>27</v>
      </c>
      <c r="F6540" t="s">
        <v>258</v>
      </c>
      <c r="G6540" s="30">
        <v>12.4</v>
      </c>
      <c r="H6540" t="s">
        <v>309</v>
      </c>
      <c r="J6540" t="s">
        <v>15</v>
      </c>
      <c r="K6540" t="s">
        <v>307</v>
      </c>
      <c r="L6540" s="26">
        <v>2773905</v>
      </c>
      <c r="M6540">
        <v>8</v>
      </c>
    </row>
    <row r="6541" spans="1:13" x14ac:dyDescent="0.25">
      <c r="A6541" t="s">
        <v>74</v>
      </c>
      <c r="B6541" s="25">
        <v>45275</v>
      </c>
      <c r="C6541" t="s">
        <v>257</v>
      </c>
      <c r="D6541" t="s">
        <v>32</v>
      </c>
      <c r="E6541" t="s">
        <v>27</v>
      </c>
      <c r="F6541" t="s">
        <v>258</v>
      </c>
      <c r="G6541" s="30">
        <v>12.4</v>
      </c>
      <c r="H6541" t="s">
        <v>309</v>
      </c>
      <c r="J6541" t="s">
        <v>15</v>
      </c>
      <c r="K6541" t="s">
        <v>307</v>
      </c>
      <c r="L6541" s="26">
        <v>8634200</v>
      </c>
      <c r="M6541">
        <v>25</v>
      </c>
    </row>
    <row r="6542" spans="1:13" x14ac:dyDescent="0.25">
      <c r="A6542" t="s">
        <v>83</v>
      </c>
      <c r="B6542" s="25">
        <v>45252</v>
      </c>
      <c r="C6542" t="s">
        <v>257</v>
      </c>
      <c r="D6542" t="s">
        <v>32</v>
      </c>
      <c r="E6542" t="s">
        <v>27</v>
      </c>
      <c r="G6542" s="30">
        <v>12.4</v>
      </c>
      <c r="H6542" t="s">
        <v>309</v>
      </c>
      <c r="J6542" t="s">
        <v>15</v>
      </c>
      <c r="K6542" t="s">
        <v>307</v>
      </c>
      <c r="L6542" s="26">
        <v>168300</v>
      </c>
      <c r="M6542">
        <v>16</v>
      </c>
    </row>
    <row r="6543" spans="1:13" x14ac:dyDescent="0.25">
      <c r="A6543" t="s">
        <v>57</v>
      </c>
      <c r="B6543" s="25">
        <v>45394</v>
      </c>
      <c r="C6543" t="s">
        <v>257</v>
      </c>
      <c r="D6543" t="s">
        <v>32</v>
      </c>
      <c r="E6543" t="s">
        <v>27</v>
      </c>
      <c r="F6543" t="s">
        <v>258</v>
      </c>
      <c r="G6543" s="30">
        <v>12.4</v>
      </c>
      <c r="H6543" t="s">
        <v>309</v>
      </c>
      <c r="J6543" t="s">
        <v>15</v>
      </c>
      <c r="K6543" t="s">
        <v>307</v>
      </c>
      <c r="L6543" s="26">
        <v>15512350</v>
      </c>
      <c r="M6543">
        <v>18</v>
      </c>
    </row>
    <row r="6544" spans="1:13" x14ac:dyDescent="0.25">
      <c r="A6544" t="s">
        <v>60</v>
      </c>
      <c r="B6544" s="25">
        <v>45380</v>
      </c>
      <c r="C6544" t="s">
        <v>257</v>
      </c>
      <c r="D6544" t="s">
        <v>32</v>
      </c>
      <c r="E6544" t="s">
        <v>27</v>
      </c>
      <c r="G6544" s="30">
        <v>12.4</v>
      </c>
      <c r="H6544" t="s">
        <v>309</v>
      </c>
      <c r="J6544" t="s">
        <v>15</v>
      </c>
      <c r="K6544" t="s">
        <v>307</v>
      </c>
      <c r="L6544" s="26">
        <v>142625</v>
      </c>
      <c r="M6544">
        <v>27</v>
      </c>
    </row>
    <row r="6545" spans="1:13" x14ac:dyDescent="0.25">
      <c r="A6545" t="s">
        <v>211</v>
      </c>
      <c r="B6545" s="25">
        <v>45582</v>
      </c>
      <c r="C6545" t="s">
        <v>257</v>
      </c>
      <c r="D6545" t="s">
        <v>32</v>
      </c>
      <c r="E6545" t="s">
        <v>27</v>
      </c>
      <c r="F6545" t="s">
        <v>258</v>
      </c>
      <c r="G6545" s="30">
        <v>12.4</v>
      </c>
      <c r="H6545" t="s">
        <v>309</v>
      </c>
      <c r="J6545" t="s">
        <v>15</v>
      </c>
      <c r="K6545" t="s">
        <v>307</v>
      </c>
      <c r="L6545" s="26">
        <v>386050</v>
      </c>
      <c r="M6545">
        <v>16</v>
      </c>
    </row>
    <row r="6546" spans="1:13" x14ac:dyDescent="0.25">
      <c r="A6546" t="s">
        <v>86</v>
      </c>
      <c r="B6546" s="25">
        <v>45251</v>
      </c>
      <c r="C6546" t="s">
        <v>257</v>
      </c>
      <c r="D6546" t="s">
        <v>32</v>
      </c>
      <c r="E6546" t="s">
        <v>27</v>
      </c>
      <c r="G6546" s="30">
        <v>12.4</v>
      </c>
      <c r="H6546" t="s">
        <v>309</v>
      </c>
      <c r="J6546" t="s">
        <v>15</v>
      </c>
      <c r="K6546" t="s">
        <v>307</v>
      </c>
      <c r="L6546" s="26">
        <v>30000</v>
      </c>
      <c r="M6546">
        <v>1</v>
      </c>
    </row>
    <row r="6547" spans="1:13" x14ac:dyDescent="0.25">
      <c r="A6547" t="s">
        <v>54</v>
      </c>
      <c r="B6547" s="25">
        <v>45401</v>
      </c>
      <c r="C6547" t="s">
        <v>257</v>
      </c>
      <c r="D6547" t="s">
        <v>32</v>
      </c>
      <c r="E6547" t="s">
        <v>27</v>
      </c>
      <c r="G6547" s="30">
        <v>12.4</v>
      </c>
      <c r="H6547" t="s">
        <v>309</v>
      </c>
      <c r="J6547" t="s">
        <v>15</v>
      </c>
      <c r="K6547" t="s">
        <v>307</v>
      </c>
      <c r="L6547" s="26">
        <v>122655</v>
      </c>
      <c r="M6547">
        <v>9</v>
      </c>
    </row>
    <row r="6548" spans="1:13" x14ac:dyDescent="0.25">
      <c r="A6548" t="s">
        <v>86</v>
      </c>
      <c r="B6548" s="25">
        <v>45251</v>
      </c>
      <c r="C6548" t="s">
        <v>257</v>
      </c>
      <c r="D6548" t="s">
        <v>32</v>
      </c>
      <c r="E6548" t="s">
        <v>27</v>
      </c>
      <c r="F6548" t="s">
        <v>258</v>
      </c>
      <c r="G6548" s="30">
        <v>12.4</v>
      </c>
      <c r="H6548" t="s">
        <v>309</v>
      </c>
      <c r="J6548" t="s">
        <v>15</v>
      </c>
      <c r="K6548" t="s">
        <v>307</v>
      </c>
      <c r="L6548" s="26">
        <v>3000000</v>
      </c>
      <c r="M6548">
        <v>1</v>
      </c>
    </row>
    <row r="6549" spans="1:13" x14ac:dyDescent="0.25">
      <c r="A6549" t="s">
        <v>83</v>
      </c>
      <c r="B6549" s="25">
        <v>45252</v>
      </c>
      <c r="C6549" t="s">
        <v>257</v>
      </c>
      <c r="D6549" t="s">
        <v>32</v>
      </c>
      <c r="E6549" t="s">
        <v>27</v>
      </c>
      <c r="F6549" t="s">
        <v>258</v>
      </c>
      <c r="G6549" s="30">
        <v>12.4</v>
      </c>
      <c r="H6549" t="s">
        <v>309</v>
      </c>
      <c r="J6549" t="s">
        <v>15</v>
      </c>
      <c r="K6549" t="s">
        <v>307</v>
      </c>
      <c r="L6549" s="26">
        <v>1555400</v>
      </c>
      <c r="M6549">
        <v>15</v>
      </c>
    </row>
    <row r="6550" spans="1:13" x14ac:dyDescent="0.25">
      <c r="A6550" t="s">
        <v>63</v>
      </c>
      <c r="B6550" s="25">
        <v>45344</v>
      </c>
      <c r="C6550" t="s">
        <v>257</v>
      </c>
      <c r="D6550" t="s">
        <v>32</v>
      </c>
      <c r="E6550" t="s">
        <v>27</v>
      </c>
      <c r="G6550" s="30">
        <v>12.4</v>
      </c>
      <c r="H6550" t="s">
        <v>309</v>
      </c>
      <c r="J6550" t="s">
        <v>15</v>
      </c>
      <c r="K6550" t="s">
        <v>307</v>
      </c>
      <c r="L6550" s="26">
        <v>527250</v>
      </c>
      <c r="M6550">
        <v>5</v>
      </c>
    </row>
    <row r="6551" spans="1:13" x14ac:dyDescent="0.25">
      <c r="A6551" t="s">
        <v>89</v>
      </c>
      <c r="B6551" s="25">
        <v>45232</v>
      </c>
      <c r="C6551" t="s">
        <v>257</v>
      </c>
      <c r="D6551" t="s">
        <v>32</v>
      </c>
      <c r="E6551" t="s">
        <v>27</v>
      </c>
      <c r="G6551" s="30">
        <v>12.4</v>
      </c>
      <c r="H6551" t="s">
        <v>309</v>
      </c>
      <c r="J6551" t="s">
        <v>15</v>
      </c>
      <c r="K6551" t="s">
        <v>307</v>
      </c>
      <c r="L6551" s="26">
        <v>239625</v>
      </c>
      <c r="M6551">
        <v>4</v>
      </c>
    </row>
    <row r="6552" spans="1:13" x14ac:dyDescent="0.25">
      <c r="A6552" t="s">
        <v>54</v>
      </c>
      <c r="B6552" s="25">
        <v>45401</v>
      </c>
      <c r="C6552" t="s">
        <v>257</v>
      </c>
      <c r="D6552" t="s">
        <v>32</v>
      </c>
      <c r="E6552" t="s">
        <v>27</v>
      </c>
      <c r="F6552" t="s">
        <v>258</v>
      </c>
      <c r="G6552" s="30">
        <v>12.4</v>
      </c>
      <c r="H6552" t="s">
        <v>309</v>
      </c>
      <c r="J6552" t="s">
        <v>15</v>
      </c>
      <c r="K6552" t="s">
        <v>307</v>
      </c>
      <c r="L6552" s="26">
        <v>1489620</v>
      </c>
      <c r="M6552">
        <v>14</v>
      </c>
    </row>
    <row r="6553" spans="1:13" x14ac:dyDescent="0.25">
      <c r="A6553" t="s">
        <v>83</v>
      </c>
      <c r="B6553" s="25">
        <v>45468</v>
      </c>
      <c r="C6553" t="s">
        <v>257</v>
      </c>
      <c r="D6553" t="s">
        <v>32</v>
      </c>
      <c r="E6553" t="s">
        <v>27</v>
      </c>
      <c r="F6553" t="s">
        <v>258</v>
      </c>
      <c r="G6553" s="30">
        <v>12.4</v>
      </c>
      <c r="H6553" t="s">
        <v>309</v>
      </c>
      <c r="J6553" t="s">
        <v>15</v>
      </c>
      <c r="K6553" t="s">
        <v>307</v>
      </c>
      <c r="L6553" s="26">
        <v>3900960</v>
      </c>
      <c r="M6553">
        <v>6</v>
      </c>
    </row>
    <row r="6554" spans="1:13" x14ac:dyDescent="0.25">
      <c r="A6554" t="s">
        <v>54</v>
      </c>
      <c r="B6554" s="25">
        <v>45212</v>
      </c>
      <c r="C6554" t="s">
        <v>257</v>
      </c>
      <c r="D6554" t="s">
        <v>32</v>
      </c>
      <c r="E6554" t="s">
        <v>27</v>
      </c>
      <c r="F6554" t="s">
        <v>258</v>
      </c>
      <c r="G6554" s="30">
        <v>12.4</v>
      </c>
      <c r="H6554" t="s">
        <v>309</v>
      </c>
      <c r="J6554" t="s">
        <v>15</v>
      </c>
      <c r="K6554" t="s">
        <v>307</v>
      </c>
      <c r="L6554" s="26">
        <v>11232423</v>
      </c>
      <c r="M6554">
        <v>28</v>
      </c>
    </row>
    <row r="6555" spans="1:13" x14ac:dyDescent="0.25">
      <c r="A6555" t="s">
        <v>77</v>
      </c>
      <c r="B6555" s="25">
        <v>45267</v>
      </c>
      <c r="C6555" t="s">
        <v>257</v>
      </c>
      <c r="D6555" t="s">
        <v>32</v>
      </c>
      <c r="E6555" t="s">
        <v>27</v>
      </c>
      <c r="F6555" t="s">
        <v>258</v>
      </c>
      <c r="G6555" s="30">
        <v>12.4</v>
      </c>
      <c r="H6555" t="s">
        <v>309</v>
      </c>
      <c r="J6555" t="s">
        <v>15</v>
      </c>
      <c r="K6555" t="s">
        <v>307</v>
      </c>
      <c r="L6555" s="26">
        <v>170800</v>
      </c>
      <c r="M6555">
        <v>2</v>
      </c>
    </row>
    <row r="6556" spans="1:13" x14ac:dyDescent="0.25">
      <c r="A6556" t="s">
        <v>69</v>
      </c>
      <c r="B6556" s="25">
        <v>45328</v>
      </c>
      <c r="C6556" t="s">
        <v>257</v>
      </c>
      <c r="D6556" t="s">
        <v>32</v>
      </c>
      <c r="E6556" t="s">
        <v>27</v>
      </c>
      <c r="G6556" s="30">
        <v>12.4</v>
      </c>
      <c r="H6556" t="s">
        <v>309</v>
      </c>
      <c r="J6556" t="s">
        <v>15</v>
      </c>
      <c r="K6556" t="s">
        <v>307</v>
      </c>
      <c r="L6556" s="26">
        <v>187355</v>
      </c>
      <c r="M6556">
        <v>9</v>
      </c>
    </row>
    <row r="6557" spans="1:13" x14ac:dyDescent="0.25">
      <c r="A6557" t="s">
        <v>54</v>
      </c>
      <c r="B6557" s="25">
        <v>45212</v>
      </c>
      <c r="C6557" t="s">
        <v>257</v>
      </c>
      <c r="D6557" t="s">
        <v>32</v>
      </c>
      <c r="E6557" t="s">
        <v>27</v>
      </c>
      <c r="G6557" s="30">
        <v>12.4</v>
      </c>
      <c r="H6557" t="s">
        <v>309</v>
      </c>
      <c r="J6557" t="s">
        <v>15</v>
      </c>
      <c r="K6557" t="s">
        <v>307</v>
      </c>
      <c r="L6557" s="26">
        <v>119880</v>
      </c>
      <c r="M6557">
        <v>21</v>
      </c>
    </row>
    <row r="6558" spans="1:13" x14ac:dyDescent="0.25">
      <c r="A6558" t="s">
        <v>72</v>
      </c>
      <c r="B6558" s="25">
        <v>45288</v>
      </c>
      <c r="C6558" t="s">
        <v>257</v>
      </c>
      <c r="D6558" t="s">
        <v>32</v>
      </c>
      <c r="E6558" t="s">
        <v>27</v>
      </c>
      <c r="G6558" s="30">
        <v>12.4</v>
      </c>
      <c r="H6558" t="s">
        <v>309</v>
      </c>
      <c r="J6558" t="s">
        <v>15</v>
      </c>
      <c r="K6558" t="s">
        <v>307</v>
      </c>
      <c r="L6558" s="26">
        <v>79250</v>
      </c>
      <c r="M6558">
        <v>3</v>
      </c>
    </row>
    <row r="6559" spans="1:13" x14ac:dyDescent="0.25">
      <c r="A6559" t="s">
        <v>50</v>
      </c>
      <c r="B6559" s="25">
        <v>45408</v>
      </c>
      <c r="C6559" t="s">
        <v>257</v>
      </c>
      <c r="D6559" t="s">
        <v>32</v>
      </c>
      <c r="E6559" t="s">
        <v>27</v>
      </c>
      <c r="F6559" t="s">
        <v>258</v>
      </c>
      <c r="G6559" s="30">
        <v>12.4</v>
      </c>
      <c r="H6559" t="s">
        <v>309</v>
      </c>
      <c r="J6559" t="s">
        <v>15</v>
      </c>
      <c r="K6559" t="s">
        <v>307</v>
      </c>
      <c r="L6559" s="26">
        <v>11207500</v>
      </c>
      <c r="M6559">
        <v>41</v>
      </c>
    </row>
    <row r="6560" spans="1:13" x14ac:dyDescent="0.25">
      <c r="A6560" t="s">
        <v>104</v>
      </c>
      <c r="B6560" s="25">
        <v>45041</v>
      </c>
      <c r="C6560" t="s">
        <v>257</v>
      </c>
      <c r="D6560" t="s">
        <v>32</v>
      </c>
      <c r="E6560" t="s">
        <v>27</v>
      </c>
      <c r="G6560" s="30">
        <v>12.4</v>
      </c>
      <c r="H6560" t="s">
        <v>309</v>
      </c>
      <c r="J6560" t="s">
        <v>15</v>
      </c>
      <c r="K6560" t="s">
        <v>307</v>
      </c>
      <c r="L6560" s="26">
        <v>99770.4</v>
      </c>
      <c r="M6560">
        <v>1</v>
      </c>
    </row>
    <row r="6561" spans="1:13" x14ac:dyDescent="0.25">
      <c r="A6561" t="s">
        <v>57</v>
      </c>
      <c r="B6561" s="25">
        <v>45394</v>
      </c>
      <c r="C6561" t="s">
        <v>257</v>
      </c>
      <c r="D6561" t="s">
        <v>32</v>
      </c>
      <c r="E6561" t="s">
        <v>27</v>
      </c>
      <c r="G6561" s="30">
        <v>12.4</v>
      </c>
      <c r="H6561" t="s">
        <v>309</v>
      </c>
      <c r="J6561" t="s">
        <v>15</v>
      </c>
      <c r="K6561" t="s">
        <v>307</v>
      </c>
      <c r="L6561" s="26">
        <v>115150</v>
      </c>
      <c r="M6561">
        <v>10</v>
      </c>
    </row>
    <row r="6562" spans="1:13" x14ac:dyDescent="0.25">
      <c r="A6562" t="s">
        <v>77</v>
      </c>
      <c r="B6562" s="25">
        <v>45267</v>
      </c>
      <c r="C6562" t="s">
        <v>257</v>
      </c>
      <c r="D6562" t="s">
        <v>32</v>
      </c>
      <c r="E6562" t="s">
        <v>27</v>
      </c>
      <c r="G6562" s="30">
        <v>12.4</v>
      </c>
      <c r="H6562" t="s">
        <v>309</v>
      </c>
      <c r="J6562" t="s">
        <v>15</v>
      </c>
      <c r="K6562" t="s">
        <v>307</v>
      </c>
      <c r="L6562" s="26">
        <v>2800</v>
      </c>
      <c r="M6562">
        <v>1</v>
      </c>
    </row>
    <row r="6563" spans="1:13" x14ac:dyDescent="0.25">
      <c r="A6563" t="s">
        <v>30</v>
      </c>
      <c r="B6563" s="25">
        <v>45447</v>
      </c>
      <c r="C6563" t="s">
        <v>257</v>
      </c>
      <c r="D6563" t="s">
        <v>32</v>
      </c>
      <c r="E6563" t="s">
        <v>27</v>
      </c>
      <c r="F6563" t="s">
        <v>258</v>
      </c>
      <c r="G6563" s="30">
        <v>12.4</v>
      </c>
      <c r="H6563" t="s">
        <v>309</v>
      </c>
      <c r="J6563" t="s">
        <v>15</v>
      </c>
      <c r="K6563" t="s">
        <v>307</v>
      </c>
      <c r="L6563" s="26">
        <v>40200</v>
      </c>
      <c r="M6563">
        <v>6</v>
      </c>
    </row>
    <row r="6564" spans="1:13" x14ac:dyDescent="0.25">
      <c r="A6564" t="s">
        <v>66</v>
      </c>
      <c r="B6564" s="25">
        <v>45335</v>
      </c>
      <c r="C6564" t="s">
        <v>257</v>
      </c>
      <c r="D6564" t="s">
        <v>32</v>
      </c>
      <c r="E6564" t="s">
        <v>27</v>
      </c>
      <c r="G6564" s="30">
        <v>12.4</v>
      </c>
      <c r="H6564" t="s">
        <v>309</v>
      </c>
      <c r="J6564" t="s">
        <v>15</v>
      </c>
      <c r="K6564" t="s">
        <v>307</v>
      </c>
      <c r="L6564" s="26">
        <v>292500</v>
      </c>
      <c r="M6564">
        <v>31</v>
      </c>
    </row>
    <row r="6565" spans="1:13" x14ac:dyDescent="0.25">
      <c r="A6565" t="s">
        <v>72</v>
      </c>
      <c r="B6565" s="25">
        <v>45288</v>
      </c>
      <c r="C6565" t="s">
        <v>257</v>
      </c>
      <c r="D6565" t="s">
        <v>32</v>
      </c>
      <c r="E6565" t="s">
        <v>27</v>
      </c>
      <c r="F6565" t="s">
        <v>258</v>
      </c>
      <c r="G6565" s="30">
        <v>12.4</v>
      </c>
      <c r="H6565" t="s">
        <v>309</v>
      </c>
      <c r="J6565" t="s">
        <v>15</v>
      </c>
      <c r="K6565" t="s">
        <v>307</v>
      </c>
      <c r="L6565" s="26">
        <v>219500</v>
      </c>
      <c r="M6565">
        <v>2</v>
      </c>
    </row>
    <row r="6566" spans="1:13" x14ac:dyDescent="0.25">
      <c r="A6566" t="s">
        <v>164</v>
      </c>
      <c r="B6566" s="25">
        <v>45478</v>
      </c>
      <c r="C6566" t="s">
        <v>257</v>
      </c>
      <c r="D6566" t="s">
        <v>32</v>
      </c>
      <c r="E6566" t="s">
        <v>27</v>
      </c>
      <c r="F6566" t="s">
        <v>258</v>
      </c>
      <c r="G6566" s="30">
        <v>12.5</v>
      </c>
      <c r="H6566" t="s">
        <v>309</v>
      </c>
      <c r="I6566">
        <v>12.5</v>
      </c>
      <c r="J6566" t="s">
        <v>228</v>
      </c>
      <c r="K6566" t="s">
        <v>314</v>
      </c>
      <c r="L6566" s="26">
        <v>336400</v>
      </c>
      <c r="M6566">
        <v>1</v>
      </c>
    </row>
    <row r="6567" spans="1:13" x14ac:dyDescent="0.25">
      <c r="A6567" t="s">
        <v>175</v>
      </c>
      <c r="B6567" s="25">
        <v>45503</v>
      </c>
      <c r="C6567" t="s">
        <v>257</v>
      </c>
      <c r="D6567" t="s">
        <v>32</v>
      </c>
      <c r="E6567" t="s">
        <v>27</v>
      </c>
      <c r="G6567" s="30">
        <v>12.5</v>
      </c>
      <c r="H6567" t="s">
        <v>309</v>
      </c>
      <c r="J6567" t="s">
        <v>15</v>
      </c>
      <c r="K6567" t="s">
        <v>307</v>
      </c>
      <c r="L6567" s="26">
        <v>1455</v>
      </c>
      <c r="M6567">
        <v>1</v>
      </c>
    </row>
    <row r="6568" spans="1:13" x14ac:dyDescent="0.25">
      <c r="A6568" t="s">
        <v>50</v>
      </c>
      <c r="B6568" s="25">
        <v>45408</v>
      </c>
      <c r="C6568" t="s">
        <v>257</v>
      </c>
      <c r="D6568" t="s">
        <v>32</v>
      </c>
      <c r="E6568" t="s">
        <v>27</v>
      </c>
      <c r="F6568" t="s">
        <v>258</v>
      </c>
      <c r="G6568" s="30">
        <v>12.5</v>
      </c>
      <c r="H6568" t="s">
        <v>309</v>
      </c>
      <c r="J6568" t="s">
        <v>15</v>
      </c>
      <c r="K6568" t="s">
        <v>307</v>
      </c>
      <c r="L6568" s="26">
        <v>11010000</v>
      </c>
      <c r="M6568">
        <v>75</v>
      </c>
    </row>
    <row r="6569" spans="1:13" x14ac:dyDescent="0.25">
      <c r="A6569" t="s">
        <v>74</v>
      </c>
      <c r="B6569" s="25">
        <v>45275</v>
      </c>
      <c r="C6569" t="s">
        <v>257</v>
      </c>
      <c r="D6569" t="s">
        <v>32</v>
      </c>
      <c r="E6569" t="s">
        <v>27</v>
      </c>
      <c r="F6569" t="s">
        <v>258</v>
      </c>
      <c r="G6569" s="30">
        <v>12.5</v>
      </c>
      <c r="H6569" t="s">
        <v>309</v>
      </c>
      <c r="J6569" t="s">
        <v>15</v>
      </c>
      <c r="K6569" t="s">
        <v>307</v>
      </c>
      <c r="L6569" s="26">
        <v>18512700</v>
      </c>
      <c r="M6569">
        <v>26</v>
      </c>
    </row>
    <row r="6570" spans="1:13" x14ac:dyDescent="0.25">
      <c r="A6570" t="s">
        <v>66</v>
      </c>
      <c r="B6570" s="25">
        <v>45335</v>
      </c>
      <c r="C6570" t="s">
        <v>257</v>
      </c>
      <c r="D6570" t="s">
        <v>32</v>
      </c>
      <c r="E6570" t="s">
        <v>27</v>
      </c>
      <c r="F6570" t="s">
        <v>258</v>
      </c>
      <c r="G6570" s="30">
        <v>12.5</v>
      </c>
      <c r="H6570" t="s">
        <v>309</v>
      </c>
      <c r="J6570" t="s">
        <v>15</v>
      </c>
      <c r="K6570" t="s">
        <v>307</v>
      </c>
      <c r="L6570" s="26">
        <v>2214000</v>
      </c>
      <c r="M6570">
        <v>50</v>
      </c>
    </row>
    <row r="6571" spans="1:13" x14ac:dyDescent="0.25">
      <c r="A6571" t="s">
        <v>209</v>
      </c>
      <c r="B6571" s="25">
        <v>45572</v>
      </c>
      <c r="C6571" t="s">
        <v>257</v>
      </c>
      <c r="D6571" t="s">
        <v>32</v>
      </c>
      <c r="E6571" t="s">
        <v>27</v>
      </c>
      <c r="G6571" s="30">
        <v>12.5</v>
      </c>
      <c r="H6571" t="s">
        <v>309</v>
      </c>
      <c r="J6571" t="s">
        <v>15</v>
      </c>
      <c r="K6571" t="s">
        <v>307</v>
      </c>
      <c r="L6571" s="26">
        <v>10000</v>
      </c>
      <c r="M6571">
        <v>1</v>
      </c>
    </row>
    <row r="6572" spans="1:13" x14ac:dyDescent="0.25">
      <c r="A6572" t="s">
        <v>69</v>
      </c>
      <c r="B6572" s="25">
        <v>45328</v>
      </c>
      <c r="C6572" t="s">
        <v>257</v>
      </c>
      <c r="D6572" t="s">
        <v>32</v>
      </c>
      <c r="E6572" t="s">
        <v>27</v>
      </c>
      <c r="F6572" t="s">
        <v>258</v>
      </c>
      <c r="G6572" s="30">
        <v>12.5</v>
      </c>
      <c r="H6572" t="s">
        <v>309</v>
      </c>
      <c r="J6572" t="s">
        <v>15</v>
      </c>
      <c r="K6572" t="s">
        <v>307</v>
      </c>
      <c r="L6572" s="26">
        <v>1499105</v>
      </c>
      <c r="M6572">
        <v>17</v>
      </c>
    </row>
    <row r="6573" spans="1:13" x14ac:dyDescent="0.25">
      <c r="A6573" t="s">
        <v>92</v>
      </c>
      <c r="B6573" s="25">
        <v>45198</v>
      </c>
      <c r="C6573" t="s">
        <v>257</v>
      </c>
      <c r="D6573" t="s">
        <v>32</v>
      </c>
      <c r="E6573" t="s">
        <v>27</v>
      </c>
      <c r="F6573" t="s">
        <v>258</v>
      </c>
      <c r="G6573" s="30">
        <v>12.5</v>
      </c>
      <c r="H6573" t="s">
        <v>309</v>
      </c>
      <c r="J6573" t="s">
        <v>15</v>
      </c>
      <c r="K6573" t="s">
        <v>307</v>
      </c>
      <c r="L6573" s="26">
        <v>3358749.6</v>
      </c>
      <c r="M6573">
        <v>9</v>
      </c>
    </row>
    <row r="6574" spans="1:13" x14ac:dyDescent="0.25">
      <c r="A6574" t="s">
        <v>205</v>
      </c>
      <c r="B6574" s="25">
        <v>45566</v>
      </c>
      <c r="C6574" t="s">
        <v>257</v>
      </c>
      <c r="D6574" t="s">
        <v>32</v>
      </c>
      <c r="E6574" t="s">
        <v>27</v>
      </c>
      <c r="G6574" s="30">
        <v>12.5</v>
      </c>
      <c r="H6574" t="s">
        <v>309</v>
      </c>
      <c r="J6574" t="s">
        <v>15</v>
      </c>
      <c r="K6574" t="s">
        <v>307</v>
      </c>
      <c r="L6574" s="26">
        <v>190</v>
      </c>
      <c r="M6574">
        <v>1</v>
      </c>
    </row>
    <row r="6575" spans="1:13" x14ac:dyDescent="0.25">
      <c r="A6575" t="s">
        <v>54</v>
      </c>
      <c r="B6575" s="25">
        <v>45401</v>
      </c>
      <c r="C6575" t="s">
        <v>257</v>
      </c>
      <c r="D6575" t="s">
        <v>32</v>
      </c>
      <c r="E6575" t="s">
        <v>27</v>
      </c>
      <c r="G6575" s="30">
        <v>12.5</v>
      </c>
      <c r="H6575" t="s">
        <v>309</v>
      </c>
      <c r="J6575" t="s">
        <v>15</v>
      </c>
      <c r="K6575" t="s">
        <v>307</v>
      </c>
      <c r="L6575" s="26">
        <v>627150</v>
      </c>
      <c r="M6575">
        <v>13</v>
      </c>
    </row>
    <row r="6576" spans="1:13" x14ac:dyDescent="0.25">
      <c r="A6576" t="s">
        <v>89</v>
      </c>
      <c r="B6576" s="25">
        <v>45232</v>
      </c>
      <c r="C6576" t="s">
        <v>257</v>
      </c>
      <c r="D6576" t="s">
        <v>32</v>
      </c>
      <c r="E6576" t="s">
        <v>27</v>
      </c>
      <c r="F6576" t="s">
        <v>258</v>
      </c>
      <c r="G6576" s="30">
        <v>12.5</v>
      </c>
      <c r="H6576" t="s">
        <v>309</v>
      </c>
      <c r="J6576" t="s">
        <v>15</v>
      </c>
      <c r="K6576" t="s">
        <v>307</v>
      </c>
      <c r="L6576" s="26">
        <v>582525</v>
      </c>
      <c r="M6576">
        <v>12</v>
      </c>
    </row>
    <row r="6577" spans="1:13" x14ac:dyDescent="0.25">
      <c r="A6577" t="s">
        <v>172</v>
      </c>
      <c r="B6577" s="25">
        <v>45485</v>
      </c>
      <c r="C6577" t="s">
        <v>257</v>
      </c>
      <c r="D6577" t="s">
        <v>32</v>
      </c>
      <c r="E6577" t="s">
        <v>27</v>
      </c>
      <c r="F6577" t="s">
        <v>258</v>
      </c>
      <c r="G6577" s="30">
        <v>12.5</v>
      </c>
      <c r="H6577" t="s">
        <v>309</v>
      </c>
      <c r="J6577" t="s">
        <v>15</v>
      </c>
      <c r="K6577" t="s">
        <v>307</v>
      </c>
      <c r="L6577" s="26">
        <v>35200</v>
      </c>
      <c r="M6577">
        <v>2</v>
      </c>
    </row>
    <row r="6578" spans="1:13" x14ac:dyDescent="0.25">
      <c r="A6578" t="s">
        <v>83</v>
      </c>
      <c r="B6578" s="25">
        <v>45468</v>
      </c>
      <c r="C6578" t="s">
        <v>257</v>
      </c>
      <c r="D6578" t="s">
        <v>32</v>
      </c>
      <c r="E6578" t="s">
        <v>27</v>
      </c>
      <c r="G6578" s="30">
        <v>12.5</v>
      </c>
      <c r="H6578" t="s">
        <v>309</v>
      </c>
      <c r="J6578" t="s">
        <v>15</v>
      </c>
      <c r="K6578" t="s">
        <v>307</v>
      </c>
      <c r="L6578" s="26">
        <v>49410</v>
      </c>
      <c r="M6578">
        <v>3</v>
      </c>
    </row>
    <row r="6579" spans="1:13" x14ac:dyDescent="0.25">
      <c r="A6579" t="s">
        <v>164</v>
      </c>
      <c r="B6579" s="25">
        <v>45478</v>
      </c>
      <c r="C6579" t="s">
        <v>257</v>
      </c>
      <c r="D6579" t="s">
        <v>32</v>
      </c>
      <c r="E6579" t="s">
        <v>27</v>
      </c>
      <c r="F6579" t="s">
        <v>258</v>
      </c>
      <c r="G6579" s="30">
        <v>12.5</v>
      </c>
      <c r="H6579" t="s">
        <v>309</v>
      </c>
      <c r="J6579" t="s">
        <v>15</v>
      </c>
      <c r="K6579" t="s">
        <v>307</v>
      </c>
      <c r="L6579" s="26">
        <v>591000</v>
      </c>
      <c r="M6579">
        <v>9</v>
      </c>
    </row>
    <row r="6580" spans="1:13" x14ac:dyDescent="0.25">
      <c r="A6580" t="s">
        <v>211</v>
      </c>
      <c r="B6580" s="25">
        <v>45582</v>
      </c>
      <c r="C6580" t="s">
        <v>257</v>
      </c>
      <c r="D6580" t="s">
        <v>32</v>
      </c>
      <c r="E6580" t="s">
        <v>27</v>
      </c>
      <c r="G6580" s="30">
        <v>12.5</v>
      </c>
      <c r="H6580" t="s">
        <v>309</v>
      </c>
      <c r="J6580" t="s">
        <v>15</v>
      </c>
      <c r="K6580" t="s">
        <v>307</v>
      </c>
      <c r="L6580" s="26">
        <v>9450</v>
      </c>
      <c r="M6580">
        <v>5</v>
      </c>
    </row>
    <row r="6581" spans="1:13" x14ac:dyDescent="0.25">
      <c r="A6581" t="s">
        <v>101</v>
      </c>
      <c r="B6581" s="25">
        <v>45079</v>
      </c>
      <c r="C6581" t="s">
        <v>257</v>
      </c>
      <c r="D6581" t="s">
        <v>32</v>
      </c>
      <c r="E6581" t="s">
        <v>27</v>
      </c>
      <c r="F6581" t="s">
        <v>258</v>
      </c>
      <c r="G6581" s="30">
        <v>12.5</v>
      </c>
      <c r="H6581" t="s">
        <v>309</v>
      </c>
      <c r="J6581" t="s">
        <v>15</v>
      </c>
      <c r="K6581" t="s">
        <v>307</v>
      </c>
      <c r="L6581" s="26">
        <v>399856.5</v>
      </c>
      <c r="M6581">
        <v>1</v>
      </c>
    </row>
    <row r="6582" spans="1:13" x14ac:dyDescent="0.25">
      <c r="A6582" t="s">
        <v>63</v>
      </c>
      <c r="B6582" s="25">
        <v>45344</v>
      </c>
      <c r="C6582" t="s">
        <v>257</v>
      </c>
      <c r="D6582" t="s">
        <v>32</v>
      </c>
      <c r="E6582" t="s">
        <v>27</v>
      </c>
      <c r="F6582" t="s">
        <v>258</v>
      </c>
      <c r="G6582" s="30">
        <v>12.5</v>
      </c>
      <c r="H6582" t="s">
        <v>309</v>
      </c>
      <c r="J6582" t="s">
        <v>15</v>
      </c>
      <c r="K6582" t="s">
        <v>307</v>
      </c>
      <c r="L6582" s="26">
        <v>59850</v>
      </c>
      <c r="M6582">
        <v>3</v>
      </c>
    </row>
    <row r="6583" spans="1:13" x14ac:dyDescent="0.25">
      <c r="A6583" t="s">
        <v>54</v>
      </c>
      <c r="B6583" s="25">
        <v>45212</v>
      </c>
      <c r="C6583" t="s">
        <v>257</v>
      </c>
      <c r="D6583" t="s">
        <v>32</v>
      </c>
      <c r="E6583" t="s">
        <v>27</v>
      </c>
      <c r="F6583" t="s">
        <v>258</v>
      </c>
      <c r="G6583" s="30">
        <v>12.5</v>
      </c>
      <c r="H6583" t="s">
        <v>309</v>
      </c>
      <c r="J6583" t="s">
        <v>15</v>
      </c>
      <c r="K6583" t="s">
        <v>307</v>
      </c>
      <c r="L6583" s="26">
        <v>441558</v>
      </c>
      <c r="M6583">
        <v>23</v>
      </c>
    </row>
    <row r="6584" spans="1:13" x14ac:dyDescent="0.25">
      <c r="A6584" t="s">
        <v>57</v>
      </c>
      <c r="B6584" s="25">
        <v>45394</v>
      </c>
      <c r="C6584" t="s">
        <v>257</v>
      </c>
      <c r="D6584" t="s">
        <v>32</v>
      </c>
      <c r="E6584" t="s">
        <v>27</v>
      </c>
      <c r="F6584" t="s">
        <v>258</v>
      </c>
      <c r="G6584" s="30">
        <v>12.5</v>
      </c>
      <c r="H6584" t="s">
        <v>309</v>
      </c>
      <c r="J6584" t="s">
        <v>15</v>
      </c>
      <c r="K6584" t="s">
        <v>307</v>
      </c>
      <c r="L6584" s="26">
        <v>6110000</v>
      </c>
      <c r="M6584">
        <v>28</v>
      </c>
    </row>
    <row r="6585" spans="1:13" x14ac:dyDescent="0.25">
      <c r="A6585" t="s">
        <v>74</v>
      </c>
      <c r="B6585" s="25">
        <v>45275</v>
      </c>
      <c r="C6585" t="s">
        <v>257</v>
      </c>
      <c r="D6585" t="s">
        <v>32</v>
      </c>
      <c r="E6585" t="s">
        <v>27</v>
      </c>
      <c r="G6585" s="30">
        <v>12.5</v>
      </c>
      <c r="H6585" t="s">
        <v>309</v>
      </c>
      <c r="J6585" t="s">
        <v>15</v>
      </c>
      <c r="K6585" t="s">
        <v>307</v>
      </c>
      <c r="L6585" s="26">
        <v>494500</v>
      </c>
      <c r="M6585">
        <v>17</v>
      </c>
    </row>
    <row r="6586" spans="1:13" x14ac:dyDescent="0.25">
      <c r="A6586" t="s">
        <v>164</v>
      </c>
      <c r="B6586" s="25">
        <v>45478</v>
      </c>
      <c r="C6586" t="s">
        <v>257</v>
      </c>
      <c r="D6586" t="s">
        <v>32</v>
      </c>
      <c r="E6586" t="s">
        <v>27</v>
      </c>
      <c r="G6586" s="30">
        <v>12.5</v>
      </c>
      <c r="H6586" t="s">
        <v>309</v>
      </c>
      <c r="J6586" t="s">
        <v>15</v>
      </c>
      <c r="K6586" t="s">
        <v>307</v>
      </c>
      <c r="L6586" s="26">
        <v>51200</v>
      </c>
      <c r="M6586">
        <v>9</v>
      </c>
    </row>
    <row r="6587" spans="1:13" x14ac:dyDescent="0.25">
      <c r="A6587" t="s">
        <v>83</v>
      </c>
      <c r="B6587" s="25">
        <v>45252</v>
      </c>
      <c r="C6587" t="s">
        <v>257</v>
      </c>
      <c r="D6587" t="s">
        <v>32</v>
      </c>
      <c r="E6587" t="s">
        <v>27</v>
      </c>
      <c r="G6587" s="30">
        <v>12.5</v>
      </c>
      <c r="H6587" t="s">
        <v>309</v>
      </c>
      <c r="J6587" t="s">
        <v>15</v>
      </c>
      <c r="K6587" t="s">
        <v>307</v>
      </c>
      <c r="L6587" s="26">
        <v>112750</v>
      </c>
      <c r="M6587">
        <v>12</v>
      </c>
    </row>
    <row r="6588" spans="1:13" x14ac:dyDescent="0.25">
      <c r="A6588" t="s">
        <v>104</v>
      </c>
      <c r="B6588" s="25">
        <v>45041</v>
      </c>
      <c r="C6588" t="s">
        <v>257</v>
      </c>
      <c r="D6588" t="s">
        <v>32</v>
      </c>
      <c r="E6588" t="s">
        <v>27</v>
      </c>
      <c r="G6588" s="30">
        <v>12.5</v>
      </c>
      <c r="H6588" t="s">
        <v>309</v>
      </c>
      <c r="J6588" t="s">
        <v>15</v>
      </c>
      <c r="K6588" t="s">
        <v>307</v>
      </c>
      <c r="L6588" s="26">
        <v>1788000</v>
      </c>
      <c r="M6588">
        <v>1</v>
      </c>
    </row>
    <row r="6589" spans="1:13" x14ac:dyDescent="0.25">
      <c r="A6589" t="s">
        <v>54</v>
      </c>
      <c r="B6589" s="25">
        <v>45212</v>
      </c>
      <c r="C6589" t="s">
        <v>257</v>
      </c>
      <c r="D6589" t="s">
        <v>32</v>
      </c>
      <c r="E6589" t="s">
        <v>27</v>
      </c>
      <c r="G6589" s="30">
        <v>12.5</v>
      </c>
      <c r="H6589" t="s">
        <v>309</v>
      </c>
      <c r="J6589" t="s">
        <v>15</v>
      </c>
      <c r="K6589" t="s">
        <v>307</v>
      </c>
      <c r="L6589" s="26">
        <v>44622</v>
      </c>
      <c r="M6589">
        <v>20</v>
      </c>
    </row>
    <row r="6590" spans="1:13" x14ac:dyDescent="0.25">
      <c r="A6590" t="s">
        <v>60</v>
      </c>
      <c r="B6590" s="25">
        <v>45380</v>
      </c>
      <c r="C6590" t="s">
        <v>257</v>
      </c>
      <c r="D6590" t="s">
        <v>32</v>
      </c>
      <c r="E6590" t="s">
        <v>27</v>
      </c>
      <c r="F6590" t="s">
        <v>258</v>
      </c>
      <c r="G6590" s="30">
        <v>12.5</v>
      </c>
      <c r="H6590" t="s">
        <v>309</v>
      </c>
      <c r="J6590" t="s">
        <v>15</v>
      </c>
      <c r="K6590" t="s">
        <v>307</v>
      </c>
      <c r="L6590" s="26">
        <v>15337875</v>
      </c>
      <c r="M6590">
        <v>74</v>
      </c>
    </row>
    <row r="6591" spans="1:13" x14ac:dyDescent="0.25">
      <c r="A6591" t="s">
        <v>104</v>
      </c>
      <c r="B6591" s="25">
        <v>45041</v>
      </c>
      <c r="C6591" t="s">
        <v>257</v>
      </c>
      <c r="D6591" t="s">
        <v>32</v>
      </c>
      <c r="E6591" t="s">
        <v>27</v>
      </c>
      <c r="F6591" t="s">
        <v>258</v>
      </c>
      <c r="G6591" s="30">
        <v>12.5</v>
      </c>
      <c r="H6591" t="s">
        <v>309</v>
      </c>
      <c r="J6591" t="s">
        <v>15</v>
      </c>
      <c r="K6591" t="s">
        <v>307</v>
      </c>
      <c r="L6591" s="26">
        <v>247101.6</v>
      </c>
      <c r="M6591">
        <v>3</v>
      </c>
    </row>
    <row r="6592" spans="1:13" x14ac:dyDescent="0.25">
      <c r="A6592" t="s">
        <v>211</v>
      </c>
      <c r="B6592" s="25">
        <v>45582</v>
      </c>
      <c r="C6592" t="s">
        <v>257</v>
      </c>
      <c r="D6592" t="s">
        <v>32</v>
      </c>
      <c r="E6592" t="s">
        <v>27</v>
      </c>
      <c r="F6592" t="s">
        <v>258</v>
      </c>
      <c r="G6592" s="30">
        <v>12.5</v>
      </c>
      <c r="H6592" t="s">
        <v>309</v>
      </c>
      <c r="J6592" t="s">
        <v>15</v>
      </c>
      <c r="K6592" t="s">
        <v>307</v>
      </c>
      <c r="L6592" s="26">
        <v>7663950</v>
      </c>
      <c r="M6592">
        <v>12</v>
      </c>
    </row>
    <row r="6593" spans="1:13" x14ac:dyDescent="0.25">
      <c r="A6593" t="s">
        <v>66</v>
      </c>
      <c r="B6593" s="25">
        <v>45335</v>
      </c>
      <c r="C6593" t="s">
        <v>257</v>
      </c>
      <c r="D6593" t="s">
        <v>32</v>
      </c>
      <c r="E6593" t="s">
        <v>27</v>
      </c>
      <c r="G6593" s="30">
        <v>12.5</v>
      </c>
      <c r="H6593" t="s">
        <v>309</v>
      </c>
      <c r="J6593" t="s">
        <v>15</v>
      </c>
      <c r="K6593" t="s">
        <v>307</v>
      </c>
      <c r="L6593" s="26">
        <v>256500</v>
      </c>
      <c r="M6593">
        <v>27</v>
      </c>
    </row>
    <row r="6594" spans="1:13" x14ac:dyDescent="0.25">
      <c r="A6594" t="s">
        <v>83</v>
      </c>
      <c r="B6594" s="25">
        <v>45468</v>
      </c>
      <c r="C6594" t="s">
        <v>257</v>
      </c>
      <c r="D6594" t="s">
        <v>32</v>
      </c>
      <c r="E6594" t="s">
        <v>27</v>
      </c>
      <c r="F6594" t="s">
        <v>258</v>
      </c>
      <c r="G6594" s="30">
        <v>12.5</v>
      </c>
      <c r="H6594" t="s">
        <v>309</v>
      </c>
      <c r="J6594" t="s">
        <v>15</v>
      </c>
      <c r="K6594" t="s">
        <v>307</v>
      </c>
      <c r="L6594" s="26">
        <v>75330</v>
      </c>
      <c r="M6594">
        <v>1</v>
      </c>
    </row>
    <row r="6595" spans="1:13" x14ac:dyDescent="0.25">
      <c r="A6595" t="s">
        <v>50</v>
      </c>
      <c r="B6595" s="25">
        <v>45408</v>
      </c>
      <c r="C6595" t="s">
        <v>257</v>
      </c>
      <c r="D6595" t="s">
        <v>32</v>
      </c>
      <c r="E6595" t="s">
        <v>27</v>
      </c>
      <c r="G6595" s="30">
        <v>12.5</v>
      </c>
      <c r="H6595" t="s">
        <v>309</v>
      </c>
      <c r="J6595" t="s">
        <v>15</v>
      </c>
      <c r="K6595" t="s">
        <v>307</v>
      </c>
      <c r="L6595" s="26">
        <v>435000</v>
      </c>
      <c r="M6595">
        <v>40</v>
      </c>
    </row>
    <row r="6596" spans="1:13" x14ac:dyDescent="0.25">
      <c r="A6596" t="s">
        <v>30</v>
      </c>
      <c r="B6596" s="25">
        <v>45447</v>
      </c>
      <c r="C6596" t="s">
        <v>257</v>
      </c>
      <c r="D6596" t="s">
        <v>32</v>
      </c>
      <c r="E6596" t="s">
        <v>27</v>
      </c>
      <c r="F6596" t="s">
        <v>258</v>
      </c>
      <c r="G6596" s="30">
        <v>12.5</v>
      </c>
      <c r="H6596" t="s">
        <v>309</v>
      </c>
      <c r="J6596" t="s">
        <v>15</v>
      </c>
      <c r="K6596" t="s">
        <v>307</v>
      </c>
      <c r="L6596" s="26">
        <v>684300</v>
      </c>
      <c r="M6596">
        <v>7</v>
      </c>
    </row>
    <row r="6597" spans="1:13" x14ac:dyDescent="0.25">
      <c r="A6597" t="s">
        <v>86</v>
      </c>
      <c r="B6597" s="25">
        <v>45251</v>
      </c>
      <c r="C6597" t="s">
        <v>257</v>
      </c>
      <c r="D6597" t="s">
        <v>32</v>
      </c>
      <c r="E6597" t="s">
        <v>27</v>
      </c>
      <c r="F6597" t="s">
        <v>258</v>
      </c>
      <c r="G6597" s="30">
        <v>12.5</v>
      </c>
      <c r="H6597" t="s">
        <v>309</v>
      </c>
      <c r="J6597" t="s">
        <v>15</v>
      </c>
      <c r="K6597" t="s">
        <v>307</v>
      </c>
      <c r="L6597" s="26">
        <v>261500</v>
      </c>
      <c r="M6597">
        <v>6</v>
      </c>
    </row>
    <row r="6598" spans="1:13" x14ac:dyDescent="0.25">
      <c r="A6598" t="s">
        <v>209</v>
      </c>
      <c r="B6598" s="25">
        <v>45572</v>
      </c>
      <c r="C6598" t="s">
        <v>257</v>
      </c>
      <c r="D6598" t="s">
        <v>32</v>
      </c>
      <c r="E6598" t="s">
        <v>27</v>
      </c>
      <c r="F6598" t="s">
        <v>258</v>
      </c>
      <c r="G6598" s="30">
        <v>12.5</v>
      </c>
      <c r="H6598" t="s">
        <v>309</v>
      </c>
      <c r="J6598" t="s">
        <v>15</v>
      </c>
      <c r="K6598" t="s">
        <v>307</v>
      </c>
      <c r="L6598" s="26">
        <v>33000</v>
      </c>
      <c r="M6598">
        <v>1</v>
      </c>
    </row>
    <row r="6599" spans="1:13" x14ac:dyDescent="0.25">
      <c r="A6599" t="s">
        <v>86</v>
      </c>
      <c r="B6599" s="25">
        <v>45251</v>
      </c>
      <c r="C6599" t="s">
        <v>257</v>
      </c>
      <c r="D6599" t="s">
        <v>32</v>
      </c>
      <c r="E6599" t="s">
        <v>27</v>
      </c>
      <c r="G6599" s="30">
        <v>12.5</v>
      </c>
      <c r="H6599" t="s">
        <v>309</v>
      </c>
      <c r="J6599" t="s">
        <v>15</v>
      </c>
      <c r="K6599" t="s">
        <v>307</v>
      </c>
      <c r="L6599" s="26">
        <v>151500</v>
      </c>
      <c r="M6599">
        <v>3</v>
      </c>
    </row>
    <row r="6600" spans="1:13" x14ac:dyDescent="0.25">
      <c r="A6600" t="s">
        <v>69</v>
      </c>
      <c r="B6600" s="25">
        <v>45328</v>
      </c>
      <c r="C6600" t="s">
        <v>257</v>
      </c>
      <c r="D6600" t="s">
        <v>32</v>
      </c>
      <c r="E6600" t="s">
        <v>27</v>
      </c>
      <c r="G6600" s="30">
        <v>12.5</v>
      </c>
      <c r="H6600" t="s">
        <v>309</v>
      </c>
      <c r="J6600" t="s">
        <v>15</v>
      </c>
      <c r="K6600" t="s">
        <v>307</v>
      </c>
      <c r="L6600" s="26">
        <v>172780</v>
      </c>
      <c r="M6600">
        <v>11</v>
      </c>
    </row>
    <row r="6601" spans="1:13" x14ac:dyDescent="0.25">
      <c r="A6601" t="s">
        <v>54</v>
      </c>
      <c r="B6601" s="25">
        <v>45401</v>
      </c>
      <c r="C6601" t="s">
        <v>257</v>
      </c>
      <c r="D6601" t="s">
        <v>32</v>
      </c>
      <c r="E6601" t="s">
        <v>27</v>
      </c>
      <c r="F6601" t="s">
        <v>258</v>
      </c>
      <c r="G6601" s="30">
        <v>12.5</v>
      </c>
      <c r="H6601" t="s">
        <v>309</v>
      </c>
      <c r="J6601" t="s">
        <v>15</v>
      </c>
      <c r="K6601" t="s">
        <v>307</v>
      </c>
      <c r="L6601" s="26">
        <v>16988550</v>
      </c>
      <c r="M6601">
        <v>31</v>
      </c>
    </row>
    <row r="6602" spans="1:13" x14ac:dyDescent="0.25">
      <c r="A6602" t="s">
        <v>77</v>
      </c>
      <c r="B6602" s="25">
        <v>45267</v>
      </c>
      <c r="C6602" t="s">
        <v>257</v>
      </c>
      <c r="D6602" t="s">
        <v>32</v>
      </c>
      <c r="E6602" t="s">
        <v>27</v>
      </c>
      <c r="F6602" t="s">
        <v>258</v>
      </c>
      <c r="G6602" s="30">
        <v>12.5</v>
      </c>
      <c r="H6602" t="s">
        <v>309</v>
      </c>
      <c r="J6602" t="s">
        <v>15</v>
      </c>
      <c r="K6602" t="s">
        <v>307</v>
      </c>
      <c r="L6602" s="26">
        <v>22400</v>
      </c>
      <c r="M6602">
        <v>1</v>
      </c>
    </row>
    <row r="6603" spans="1:13" x14ac:dyDescent="0.25">
      <c r="A6603" t="s">
        <v>89</v>
      </c>
      <c r="B6603" s="25">
        <v>45232</v>
      </c>
      <c r="C6603" t="s">
        <v>257</v>
      </c>
      <c r="D6603" t="s">
        <v>32</v>
      </c>
      <c r="E6603" t="s">
        <v>27</v>
      </c>
      <c r="G6603" s="30">
        <v>12.5</v>
      </c>
      <c r="H6603" t="s">
        <v>309</v>
      </c>
      <c r="J6603" t="s">
        <v>15</v>
      </c>
      <c r="K6603" t="s">
        <v>307</v>
      </c>
      <c r="L6603" s="26">
        <v>163350</v>
      </c>
      <c r="M6603">
        <v>13</v>
      </c>
    </row>
    <row r="6604" spans="1:13" x14ac:dyDescent="0.25">
      <c r="A6604" t="s">
        <v>205</v>
      </c>
      <c r="B6604" s="25">
        <v>45566</v>
      </c>
      <c r="C6604" t="s">
        <v>257</v>
      </c>
      <c r="D6604" t="s">
        <v>32</v>
      </c>
      <c r="E6604" t="s">
        <v>27</v>
      </c>
      <c r="F6604" t="s">
        <v>258</v>
      </c>
      <c r="G6604" s="30">
        <v>12.5</v>
      </c>
      <c r="H6604" t="s">
        <v>309</v>
      </c>
      <c r="J6604" t="s">
        <v>15</v>
      </c>
      <c r="K6604" t="s">
        <v>307</v>
      </c>
      <c r="L6604" s="26">
        <v>1008520</v>
      </c>
      <c r="M6604">
        <v>10</v>
      </c>
    </row>
    <row r="6605" spans="1:13" x14ac:dyDescent="0.25">
      <c r="A6605" t="s">
        <v>30</v>
      </c>
      <c r="B6605" s="25">
        <v>45447</v>
      </c>
      <c r="C6605" t="s">
        <v>257</v>
      </c>
      <c r="D6605" t="s">
        <v>32</v>
      </c>
      <c r="E6605" t="s">
        <v>27</v>
      </c>
      <c r="G6605" s="30">
        <v>12.5</v>
      </c>
      <c r="H6605" t="s">
        <v>309</v>
      </c>
      <c r="J6605" t="s">
        <v>15</v>
      </c>
      <c r="K6605" t="s">
        <v>307</v>
      </c>
      <c r="L6605" s="26">
        <v>8700</v>
      </c>
      <c r="M6605">
        <v>7</v>
      </c>
    </row>
    <row r="6606" spans="1:13" x14ac:dyDescent="0.25">
      <c r="A6606" t="s">
        <v>57</v>
      </c>
      <c r="B6606" s="25">
        <v>45394</v>
      </c>
      <c r="C6606" t="s">
        <v>257</v>
      </c>
      <c r="D6606" t="s">
        <v>32</v>
      </c>
      <c r="E6606" t="s">
        <v>27</v>
      </c>
      <c r="G6606" s="30">
        <v>12.5</v>
      </c>
      <c r="H6606" t="s">
        <v>309</v>
      </c>
      <c r="J6606" t="s">
        <v>15</v>
      </c>
      <c r="K6606" t="s">
        <v>307</v>
      </c>
      <c r="L6606" s="26">
        <v>702650</v>
      </c>
      <c r="M6606">
        <v>15</v>
      </c>
    </row>
    <row r="6607" spans="1:13" x14ac:dyDescent="0.25">
      <c r="A6607" t="s">
        <v>80</v>
      </c>
      <c r="B6607" s="25">
        <v>45260</v>
      </c>
      <c r="C6607" t="s">
        <v>257</v>
      </c>
      <c r="D6607" t="s">
        <v>32</v>
      </c>
      <c r="E6607" t="s">
        <v>27</v>
      </c>
      <c r="F6607" t="s">
        <v>258</v>
      </c>
      <c r="G6607" s="30">
        <v>12.5</v>
      </c>
      <c r="H6607" t="s">
        <v>309</v>
      </c>
      <c r="J6607" t="s">
        <v>15</v>
      </c>
      <c r="K6607" t="s">
        <v>307</v>
      </c>
      <c r="L6607" s="26">
        <v>218700</v>
      </c>
      <c r="M6607">
        <v>3</v>
      </c>
    </row>
    <row r="6608" spans="1:13" x14ac:dyDescent="0.25">
      <c r="A6608" t="s">
        <v>60</v>
      </c>
      <c r="B6608" s="25">
        <v>45380</v>
      </c>
      <c r="C6608" t="s">
        <v>257</v>
      </c>
      <c r="D6608" t="s">
        <v>32</v>
      </c>
      <c r="E6608" t="s">
        <v>27</v>
      </c>
      <c r="G6608" s="30">
        <v>12.5</v>
      </c>
      <c r="H6608" t="s">
        <v>309</v>
      </c>
      <c r="J6608" t="s">
        <v>15</v>
      </c>
      <c r="K6608" t="s">
        <v>307</v>
      </c>
      <c r="L6608" s="26">
        <v>552125</v>
      </c>
      <c r="M6608">
        <v>23</v>
      </c>
    </row>
    <row r="6609" spans="1:13" x14ac:dyDescent="0.25">
      <c r="A6609" t="s">
        <v>77</v>
      </c>
      <c r="B6609" s="25">
        <v>45267</v>
      </c>
      <c r="C6609" t="s">
        <v>257</v>
      </c>
      <c r="D6609" t="s">
        <v>32</v>
      </c>
      <c r="E6609" t="s">
        <v>27</v>
      </c>
      <c r="G6609" s="30">
        <v>12.5</v>
      </c>
      <c r="H6609" t="s">
        <v>309</v>
      </c>
      <c r="J6609" t="s">
        <v>15</v>
      </c>
      <c r="K6609" t="s">
        <v>307</v>
      </c>
      <c r="L6609" s="26">
        <v>8400</v>
      </c>
      <c r="M6609">
        <v>1</v>
      </c>
    </row>
    <row r="6610" spans="1:13" x14ac:dyDescent="0.25">
      <c r="A6610" t="s">
        <v>92</v>
      </c>
      <c r="B6610" s="25">
        <v>45198</v>
      </c>
      <c r="C6610" t="s">
        <v>257</v>
      </c>
      <c r="D6610" t="s">
        <v>32</v>
      </c>
      <c r="E6610" t="s">
        <v>27</v>
      </c>
      <c r="G6610" s="30">
        <v>12.5</v>
      </c>
      <c r="H6610" t="s">
        <v>309</v>
      </c>
      <c r="J6610" t="s">
        <v>15</v>
      </c>
      <c r="K6610" t="s">
        <v>307</v>
      </c>
      <c r="L6610" s="26">
        <v>240541.2</v>
      </c>
      <c r="M6610">
        <v>5</v>
      </c>
    </row>
    <row r="6611" spans="1:13" x14ac:dyDescent="0.25">
      <c r="A6611" t="s">
        <v>63</v>
      </c>
      <c r="B6611" s="25">
        <v>45344</v>
      </c>
      <c r="C6611" t="s">
        <v>257</v>
      </c>
      <c r="D6611" t="s">
        <v>32</v>
      </c>
      <c r="E6611" t="s">
        <v>27</v>
      </c>
      <c r="G6611" s="30">
        <v>12.5</v>
      </c>
      <c r="H6611" t="s">
        <v>309</v>
      </c>
      <c r="J6611" t="s">
        <v>15</v>
      </c>
      <c r="K6611" t="s">
        <v>307</v>
      </c>
      <c r="L6611" s="26">
        <v>678300</v>
      </c>
      <c r="M6611">
        <v>3</v>
      </c>
    </row>
    <row r="6612" spans="1:13" x14ac:dyDescent="0.25">
      <c r="A6612" t="s">
        <v>83</v>
      </c>
      <c r="B6612" s="25">
        <v>45252</v>
      </c>
      <c r="C6612" t="s">
        <v>257</v>
      </c>
      <c r="D6612" t="s">
        <v>32</v>
      </c>
      <c r="E6612" t="s">
        <v>27</v>
      </c>
      <c r="F6612" t="s">
        <v>258</v>
      </c>
      <c r="G6612" s="30">
        <v>12.5</v>
      </c>
      <c r="H6612" t="s">
        <v>309</v>
      </c>
      <c r="J6612" t="s">
        <v>15</v>
      </c>
      <c r="K6612" t="s">
        <v>307</v>
      </c>
      <c r="L6612" s="26">
        <v>110471350</v>
      </c>
      <c r="M6612">
        <v>17</v>
      </c>
    </row>
    <row r="6613" spans="1:13" x14ac:dyDescent="0.25">
      <c r="A6613" t="s">
        <v>172</v>
      </c>
      <c r="B6613" s="25">
        <v>45485</v>
      </c>
      <c r="C6613" t="s">
        <v>257</v>
      </c>
      <c r="D6613" t="s">
        <v>32</v>
      </c>
      <c r="E6613" t="s">
        <v>27</v>
      </c>
      <c r="G6613" s="30">
        <v>12.5</v>
      </c>
      <c r="H6613" t="s">
        <v>309</v>
      </c>
      <c r="J6613" t="s">
        <v>15</v>
      </c>
      <c r="K6613" t="s">
        <v>307</v>
      </c>
      <c r="L6613" s="26">
        <v>31600</v>
      </c>
      <c r="M6613">
        <v>4</v>
      </c>
    </row>
    <row r="6614" spans="1:13" x14ac:dyDescent="0.25">
      <c r="A6614" t="s">
        <v>80</v>
      </c>
      <c r="B6614" s="25">
        <v>45260</v>
      </c>
      <c r="C6614" t="s">
        <v>257</v>
      </c>
      <c r="D6614" t="s">
        <v>32</v>
      </c>
      <c r="E6614" t="s">
        <v>27</v>
      </c>
      <c r="G6614" s="30">
        <v>12.5</v>
      </c>
      <c r="H6614" t="s">
        <v>309</v>
      </c>
      <c r="J6614" t="s">
        <v>15</v>
      </c>
      <c r="K6614" t="s">
        <v>307</v>
      </c>
      <c r="L6614" s="26">
        <v>137700</v>
      </c>
      <c r="M6614">
        <v>3</v>
      </c>
    </row>
    <row r="6615" spans="1:13" x14ac:dyDescent="0.25">
      <c r="A6615" t="s">
        <v>164</v>
      </c>
      <c r="B6615" s="25">
        <v>45478</v>
      </c>
      <c r="C6615" t="s">
        <v>257</v>
      </c>
      <c r="D6615" t="s">
        <v>32</v>
      </c>
      <c r="E6615" t="s">
        <v>27</v>
      </c>
      <c r="F6615" t="s">
        <v>258</v>
      </c>
      <c r="G6615" s="30">
        <v>12.6</v>
      </c>
      <c r="H6615" t="s">
        <v>309</v>
      </c>
      <c r="I6615">
        <v>12.6</v>
      </c>
      <c r="J6615" t="s">
        <v>228</v>
      </c>
      <c r="K6615" t="s">
        <v>314</v>
      </c>
      <c r="L6615" s="26">
        <v>590200</v>
      </c>
      <c r="M6615">
        <v>1</v>
      </c>
    </row>
    <row r="6616" spans="1:13" x14ac:dyDescent="0.25">
      <c r="A6616" t="s">
        <v>217</v>
      </c>
      <c r="B6616" s="25">
        <v>45595</v>
      </c>
      <c r="C6616" t="s">
        <v>257</v>
      </c>
      <c r="D6616" t="s">
        <v>32</v>
      </c>
      <c r="E6616" t="s">
        <v>27</v>
      </c>
      <c r="F6616" t="s">
        <v>258</v>
      </c>
      <c r="G6616" s="30">
        <v>12.6</v>
      </c>
      <c r="H6616" t="s">
        <v>309</v>
      </c>
      <c r="J6616" t="s">
        <v>15</v>
      </c>
      <c r="K6616" t="s">
        <v>307</v>
      </c>
      <c r="L6616" s="26">
        <v>31875</v>
      </c>
      <c r="M6616">
        <v>1</v>
      </c>
    </row>
    <row r="6617" spans="1:13" x14ac:dyDescent="0.25">
      <c r="A6617" t="s">
        <v>30</v>
      </c>
      <c r="B6617" s="25">
        <v>45447</v>
      </c>
      <c r="C6617" t="s">
        <v>257</v>
      </c>
      <c r="D6617" t="s">
        <v>32</v>
      </c>
      <c r="E6617" t="s">
        <v>27</v>
      </c>
      <c r="F6617" t="s">
        <v>258</v>
      </c>
      <c r="G6617" s="30">
        <v>12.6</v>
      </c>
      <c r="H6617" t="s">
        <v>309</v>
      </c>
      <c r="J6617" t="s">
        <v>15</v>
      </c>
      <c r="K6617" t="s">
        <v>307</v>
      </c>
      <c r="L6617" s="26">
        <v>2038500</v>
      </c>
      <c r="M6617">
        <v>16</v>
      </c>
    </row>
    <row r="6618" spans="1:13" x14ac:dyDescent="0.25">
      <c r="A6618" t="s">
        <v>69</v>
      </c>
      <c r="B6618" s="25">
        <v>45328</v>
      </c>
      <c r="C6618" t="s">
        <v>257</v>
      </c>
      <c r="D6618" t="s">
        <v>32</v>
      </c>
      <c r="E6618" t="s">
        <v>27</v>
      </c>
      <c r="F6618" t="s">
        <v>258</v>
      </c>
      <c r="G6618" s="30">
        <v>12.6</v>
      </c>
      <c r="H6618" t="s">
        <v>309</v>
      </c>
      <c r="J6618" t="s">
        <v>15</v>
      </c>
      <c r="K6618" t="s">
        <v>307</v>
      </c>
      <c r="L6618" s="26">
        <v>337875</v>
      </c>
      <c r="M6618">
        <v>7</v>
      </c>
    </row>
    <row r="6619" spans="1:13" x14ac:dyDescent="0.25">
      <c r="A6619" t="s">
        <v>74</v>
      </c>
      <c r="B6619" s="25">
        <v>45275</v>
      </c>
      <c r="C6619" t="s">
        <v>257</v>
      </c>
      <c r="D6619" t="s">
        <v>32</v>
      </c>
      <c r="E6619" t="s">
        <v>27</v>
      </c>
      <c r="G6619" s="30">
        <v>12.6</v>
      </c>
      <c r="H6619" t="s">
        <v>309</v>
      </c>
      <c r="J6619" t="s">
        <v>15</v>
      </c>
      <c r="K6619" t="s">
        <v>307</v>
      </c>
      <c r="L6619" s="26">
        <v>1205200</v>
      </c>
      <c r="M6619">
        <v>18</v>
      </c>
    </row>
    <row r="6620" spans="1:13" x14ac:dyDescent="0.25">
      <c r="A6620" t="s">
        <v>50</v>
      </c>
      <c r="B6620" s="25">
        <v>45408</v>
      </c>
      <c r="C6620" t="s">
        <v>257</v>
      </c>
      <c r="D6620" t="s">
        <v>32</v>
      </c>
      <c r="E6620" t="s">
        <v>27</v>
      </c>
      <c r="F6620" t="s">
        <v>258</v>
      </c>
      <c r="G6620" s="30">
        <v>12.6</v>
      </c>
      <c r="H6620" t="s">
        <v>309</v>
      </c>
      <c r="J6620" t="s">
        <v>15</v>
      </c>
      <c r="K6620" t="s">
        <v>307</v>
      </c>
      <c r="L6620" s="26">
        <v>20685000</v>
      </c>
      <c r="M6620">
        <v>66</v>
      </c>
    </row>
    <row r="6621" spans="1:13" x14ac:dyDescent="0.25">
      <c r="A6621" t="s">
        <v>74</v>
      </c>
      <c r="B6621" s="25">
        <v>45275</v>
      </c>
      <c r="C6621" t="s">
        <v>257</v>
      </c>
      <c r="D6621" t="s">
        <v>32</v>
      </c>
      <c r="E6621" t="s">
        <v>27</v>
      </c>
      <c r="F6621" t="s">
        <v>258</v>
      </c>
      <c r="G6621" s="30">
        <v>12.6</v>
      </c>
      <c r="H6621" t="s">
        <v>309</v>
      </c>
      <c r="J6621" t="s">
        <v>15</v>
      </c>
      <c r="K6621" t="s">
        <v>307</v>
      </c>
      <c r="L6621" s="26">
        <v>34394200</v>
      </c>
      <c r="M6621">
        <v>19</v>
      </c>
    </row>
    <row r="6622" spans="1:13" x14ac:dyDescent="0.25">
      <c r="A6622" t="s">
        <v>50</v>
      </c>
      <c r="B6622" s="25">
        <v>45408</v>
      </c>
      <c r="C6622" t="s">
        <v>257</v>
      </c>
      <c r="D6622" t="s">
        <v>32</v>
      </c>
      <c r="E6622" t="s">
        <v>27</v>
      </c>
      <c r="G6622" s="30">
        <v>12.6</v>
      </c>
      <c r="H6622" t="s">
        <v>309</v>
      </c>
      <c r="J6622" t="s">
        <v>15</v>
      </c>
      <c r="K6622" t="s">
        <v>307</v>
      </c>
      <c r="L6622" s="26">
        <v>357500</v>
      </c>
      <c r="M6622">
        <v>38</v>
      </c>
    </row>
    <row r="6623" spans="1:13" x14ac:dyDescent="0.25">
      <c r="A6623" t="s">
        <v>60</v>
      </c>
      <c r="B6623" s="25">
        <v>45380</v>
      </c>
      <c r="C6623" t="s">
        <v>257</v>
      </c>
      <c r="D6623" t="s">
        <v>32</v>
      </c>
      <c r="E6623" t="s">
        <v>27</v>
      </c>
      <c r="G6623" s="30">
        <v>12.6</v>
      </c>
      <c r="H6623" t="s">
        <v>309</v>
      </c>
      <c r="J6623" t="s">
        <v>15</v>
      </c>
      <c r="K6623" t="s">
        <v>307</v>
      </c>
      <c r="L6623" s="26">
        <v>503125</v>
      </c>
      <c r="M6623">
        <v>30</v>
      </c>
    </row>
    <row r="6624" spans="1:13" x14ac:dyDescent="0.25">
      <c r="A6624" t="s">
        <v>77</v>
      </c>
      <c r="B6624" s="25">
        <v>45267</v>
      </c>
      <c r="C6624" t="s">
        <v>257</v>
      </c>
      <c r="D6624" t="s">
        <v>32</v>
      </c>
      <c r="E6624" t="s">
        <v>27</v>
      </c>
      <c r="G6624" s="30">
        <v>12.6</v>
      </c>
      <c r="H6624" t="s">
        <v>309</v>
      </c>
      <c r="J6624" t="s">
        <v>15</v>
      </c>
      <c r="K6624" t="s">
        <v>307</v>
      </c>
      <c r="L6624" s="26">
        <v>14000</v>
      </c>
      <c r="M6624">
        <v>1</v>
      </c>
    </row>
    <row r="6625" spans="1:13" x14ac:dyDescent="0.25">
      <c r="A6625" t="s">
        <v>164</v>
      </c>
      <c r="B6625" s="25">
        <v>45478</v>
      </c>
      <c r="C6625" t="s">
        <v>257</v>
      </c>
      <c r="D6625" t="s">
        <v>32</v>
      </c>
      <c r="E6625" t="s">
        <v>27</v>
      </c>
      <c r="F6625" t="s">
        <v>258</v>
      </c>
      <c r="G6625" s="30">
        <v>12.6</v>
      </c>
      <c r="H6625" t="s">
        <v>309</v>
      </c>
      <c r="J6625" t="s">
        <v>15</v>
      </c>
      <c r="K6625" t="s">
        <v>307</v>
      </c>
      <c r="L6625" s="26">
        <v>9901600</v>
      </c>
      <c r="M6625">
        <v>15</v>
      </c>
    </row>
    <row r="6626" spans="1:13" x14ac:dyDescent="0.25">
      <c r="A6626" t="s">
        <v>57</v>
      </c>
      <c r="B6626" s="25">
        <v>45394</v>
      </c>
      <c r="C6626" t="s">
        <v>257</v>
      </c>
      <c r="D6626" t="s">
        <v>32</v>
      </c>
      <c r="E6626" t="s">
        <v>27</v>
      </c>
      <c r="G6626" s="30">
        <v>12.6</v>
      </c>
      <c r="H6626" t="s">
        <v>309</v>
      </c>
      <c r="J6626" t="s">
        <v>15</v>
      </c>
      <c r="K6626" t="s">
        <v>307</v>
      </c>
      <c r="L6626" s="26">
        <v>129250</v>
      </c>
      <c r="M6626">
        <v>7</v>
      </c>
    </row>
    <row r="6627" spans="1:13" x14ac:dyDescent="0.25">
      <c r="A6627" t="s">
        <v>172</v>
      </c>
      <c r="B6627" s="25">
        <v>45485</v>
      </c>
      <c r="C6627" t="s">
        <v>257</v>
      </c>
      <c r="D6627" t="s">
        <v>32</v>
      </c>
      <c r="E6627" t="s">
        <v>27</v>
      </c>
      <c r="G6627" s="30">
        <v>12.6</v>
      </c>
      <c r="H6627" t="s">
        <v>309</v>
      </c>
      <c r="J6627" t="s">
        <v>15</v>
      </c>
      <c r="K6627" t="s">
        <v>307</v>
      </c>
      <c r="L6627" s="26">
        <v>27600</v>
      </c>
      <c r="M6627">
        <v>4</v>
      </c>
    </row>
    <row r="6628" spans="1:13" x14ac:dyDescent="0.25">
      <c r="A6628" t="s">
        <v>54</v>
      </c>
      <c r="B6628" s="25">
        <v>45212</v>
      </c>
      <c r="C6628" t="s">
        <v>257</v>
      </c>
      <c r="D6628" t="s">
        <v>32</v>
      </c>
      <c r="E6628" t="s">
        <v>27</v>
      </c>
      <c r="F6628" t="s">
        <v>258</v>
      </c>
      <c r="G6628" s="30">
        <v>12.6</v>
      </c>
      <c r="H6628" t="s">
        <v>309</v>
      </c>
      <c r="J6628" t="s">
        <v>15</v>
      </c>
      <c r="K6628" t="s">
        <v>307</v>
      </c>
      <c r="L6628" s="26">
        <v>2552445</v>
      </c>
      <c r="M6628">
        <v>39</v>
      </c>
    </row>
    <row r="6629" spans="1:13" x14ac:dyDescent="0.25">
      <c r="A6629" t="s">
        <v>92</v>
      </c>
      <c r="B6629" s="25">
        <v>45198</v>
      </c>
      <c r="C6629" t="s">
        <v>257</v>
      </c>
      <c r="D6629" t="s">
        <v>32</v>
      </c>
      <c r="E6629" t="s">
        <v>27</v>
      </c>
      <c r="G6629" s="30">
        <v>12.6</v>
      </c>
      <c r="H6629" t="s">
        <v>309</v>
      </c>
      <c r="J6629" t="s">
        <v>15</v>
      </c>
      <c r="K6629" t="s">
        <v>307</v>
      </c>
      <c r="L6629" s="26">
        <v>141235.20000000001</v>
      </c>
      <c r="M6629">
        <v>2</v>
      </c>
    </row>
    <row r="6630" spans="1:13" x14ac:dyDescent="0.25">
      <c r="A6630" t="s">
        <v>54</v>
      </c>
      <c r="B6630" s="25">
        <v>45401</v>
      </c>
      <c r="C6630" t="s">
        <v>257</v>
      </c>
      <c r="D6630" t="s">
        <v>32</v>
      </c>
      <c r="E6630" t="s">
        <v>27</v>
      </c>
      <c r="G6630" s="30">
        <v>12.6</v>
      </c>
      <c r="H6630" t="s">
        <v>309</v>
      </c>
      <c r="J6630" t="s">
        <v>15</v>
      </c>
      <c r="K6630" t="s">
        <v>307</v>
      </c>
      <c r="L6630" s="26">
        <v>106005</v>
      </c>
      <c r="M6630">
        <v>7</v>
      </c>
    </row>
    <row r="6631" spans="1:13" x14ac:dyDescent="0.25">
      <c r="A6631" t="s">
        <v>211</v>
      </c>
      <c r="B6631" s="25">
        <v>45582</v>
      </c>
      <c r="C6631" t="s">
        <v>257</v>
      </c>
      <c r="D6631" t="s">
        <v>32</v>
      </c>
      <c r="E6631" t="s">
        <v>27</v>
      </c>
      <c r="G6631" s="30">
        <v>12.6</v>
      </c>
      <c r="H6631" t="s">
        <v>309</v>
      </c>
      <c r="J6631" t="s">
        <v>15</v>
      </c>
      <c r="K6631" t="s">
        <v>307</v>
      </c>
      <c r="L6631" s="26">
        <v>123200</v>
      </c>
      <c r="M6631">
        <v>8</v>
      </c>
    </row>
    <row r="6632" spans="1:13" x14ac:dyDescent="0.25">
      <c r="A6632" t="s">
        <v>69</v>
      </c>
      <c r="B6632" s="25">
        <v>45328</v>
      </c>
      <c r="C6632" t="s">
        <v>257</v>
      </c>
      <c r="D6632" t="s">
        <v>32</v>
      </c>
      <c r="E6632" t="s">
        <v>27</v>
      </c>
      <c r="G6632" s="30">
        <v>12.6</v>
      </c>
      <c r="H6632" t="s">
        <v>309</v>
      </c>
      <c r="J6632" t="s">
        <v>15</v>
      </c>
      <c r="K6632" t="s">
        <v>307</v>
      </c>
      <c r="L6632" s="26">
        <v>112360</v>
      </c>
      <c r="M6632">
        <v>8</v>
      </c>
    </row>
    <row r="6633" spans="1:13" x14ac:dyDescent="0.25">
      <c r="A6633" t="s">
        <v>205</v>
      </c>
      <c r="B6633" s="25">
        <v>45566</v>
      </c>
      <c r="C6633" t="s">
        <v>257</v>
      </c>
      <c r="D6633" t="s">
        <v>32</v>
      </c>
      <c r="E6633" t="s">
        <v>27</v>
      </c>
      <c r="G6633" s="30">
        <v>12.6</v>
      </c>
      <c r="H6633" t="s">
        <v>309</v>
      </c>
      <c r="J6633" t="s">
        <v>15</v>
      </c>
      <c r="K6633" t="s">
        <v>307</v>
      </c>
      <c r="L6633" s="26">
        <v>36195</v>
      </c>
      <c r="M6633">
        <v>3</v>
      </c>
    </row>
    <row r="6634" spans="1:13" x14ac:dyDescent="0.25">
      <c r="A6634" t="s">
        <v>172</v>
      </c>
      <c r="B6634" s="25">
        <v>45485</v>
      </c>
      <c r="C6634" t="s">
        <v>257</v>
      </c>
      <c r="D6634" t="s">
        <v>32</v>
      </c>
      <c r="E6634" t="s">
        <v>27</v>
      </c>
      <c r="F6634" t="s">
        <v>258</v>
      </c>
      <c r="G6634" s="30">
        <v>12.6</v>
      </c>
      <c r="H6634" t="s">
        <v>309</v>
      </c>
      <c r="J6634" t="s">
        <v>15</v>
      </c>
      <c r="K6634" t="s">
        <v>307</v>
      </c>
      <c r="L6634" s="26">
        <v>1200</v>
      </c>
      <c r="M6634">
        <v>1</v>
      </c>
    </row>
    <row r="6635" spans="1:13" x14ac:dyDescent="0.25">
      <c r="A6635" t="s">
        <v>104</v>
      </c>
      <c r="B6635" s="25">
        <v>45041</v>
      </c>
      <c r="C6635" t="s">
        <v>257</v>
      </c>
      <c r="D6635" t="s">
        <v>32</v>
      </c>
      <c r="E6635" t="s">
        <v>27</v>
      </c>
      <c r="F6635" t="s">
        <v>258</v>
      </c>
      <c r="G6635" s="30">
        <v>12.6</v>
      </c>
      <c r="H6635" t="s">
        <v>309</v>
      </c>
      <c r="J6635" t="s">
        <v>15</v>
      </c>
      <c r="K6635" t="s">
        <v>307</v>
      </c>
      <c r="L6635" s="26">
        <v>122656.8</v>
      </c>
      <c r="M6635">
        <v>3</v>
      </c>
    </row>
    <row r="6636" spans="1:13" x14ac:dyDescent="0.25">
      <c r="A6636" t="s">
        <v>83</v>
      </c>
      <c r="B6636" s="25">
        <v>45468</v>
      </c>
      <c r="C6636" t="s">
        <v>257</v>
      </c>
      <c r="D6636" t="s">
        <v>32</v>
      </c>
      <c r="E6636" t="s">
        <v>27</v>
      </c>
      <c r="F6636" t="s">
        <v>258</v>
      </c>
      <c r="G6636" s="30">
        <v>12.6</v>
      </c>
      <c r="H6636" t="s">
        <v>309</v>
      </c>
      <c r="J6636" t="s">
        <v>15</v>
      </c>
      <c r="K6636" t="s">
        <v>307</v>
      </c>
      <c r="L6636" s="26">
        <v>369360</v>
      </c>
      <c r="M6636">
        <v>1</v>
      </c>
    </row>
    <row r="6637" spans="1:13" x14ac:dyDescent="0.25">
      <c r="A6637" t="s">
        <v>54</v>
      </c>
      <c r="B6637" s="25">
        <v>45212</v>
      </c>
      <c r="C6637" t="s">
        <v>257</v>
      </c>
      <c r="D6637" t="s">
        <v>32</v>
      </c>
      <c r="E6637" t="s">
        <v>27</v>
      </c>
      <c r="G6637" s="30">
        <v>12.6</v>
      </c>
      <c r="H6637" t="s">
        <v>309</v>
      </c>
      <c r="J6637" t="s">
        <v>15</v>
      </c>
      <c r="K6637" t="s">
        <v>307</v>
      </c>
      <c r="L6637" s="26">
        <v>138195</v>
      </c>
      <c r="M6637">
        <v>17</v>
      </c>
    </row>
    <row r="6638" spans="1:13" x14ac:dyDescent="0.25">
      <c r="A6638" t="s">
        <v>30</v>
      </c>
      <c r="B6638" s="25">
        <v>45447</v>
      </c>
      <c r="C6638" t="s">
        <v>257</v>
      </c>
      <c r="D6638" t="s">
        <v>32</v>
      </c>
      <c r="E6638" t="s">
        <v>27</v>
      </c>
      <c r="G6638" s="30">
        <v>12.6</v>
      </c>
      <c r="H6638" t="s">
        <v>309</v>
      </c>
      <c r="J6638" t="s">
        <v>15</v>
      </c>
      <c r="K6638" t="s">
        <v>307</v>
      </c>
      <c r="L6638" s="26">
        <v>24000</v>
      </c>
      <c r="M6638">
        <v>11</v>
      </c>
    </row>
    <row r="6639" spans="1:13" x14ac:dyDescent="0.25">
      <c r="A6639" t="s">
        <v>66</v>
      </c>
      <c r="B6639" s="25">
        <v>45335</v>
      </c>
      <c r="C6639" t="s">
        <v>257</v>
      </c>
      <c r="D6639" t="s">
        <v>32</v>
      </c>
      <c r="E6639" t="s">
        <v>27</v>
      </c>
      <c r="F6639" t="s">
        <v>258</v>
      </c>
      <c r="G6639" s="30">
        <v>12.6</v>
      </c>
      <c r="H6639" t="s">
        <v>309</v>
      </c>
      <c r="J6639" t="s">
        <v>15</v>
      </c>
      <c r="K6639" t="s">
        <v>307</v>
      </c>
      <c r="L6639" s="26">
        <v>1746000</v>
      </c>
      <c r="M6639">
        <v>32</v>
      </c>
    </row>
    <row r="6640" spans="1:13" x14ac:dyDescent="0.25">
      <c r="A6640" t="s">
        <v>205</v>
      </c>
      <c r="B6640" s="25">
        <v>45566</v>
      </c>
      <c r="C6640" t="s">
        <v>257</v>
      </c>
      <c r="D6640" t="s">
        <v>32</v>
      </c>
      <c r="E6640" t="s">
        <v>27</v>
      </c>
      <c r="F6640" t="s">
        <v>258</v>
      </c>
      <c r="G6640" s="30">
        <v>12.6</v>
      </c>
      <c r="H6640" t="s">
        <v>309</v>
      </c>
      <c r="J6640" t="s">
        <v>15</v>
      </c>
      <c r="K6640" t="s">
        <v>307</v>
      </c>
      <c r="L6640" s="26">
        <v>2027585</v>
      </c>
      <c r="M6640">
        <v>5</v>
      </c>
    </row>
    <row r="6641" spans="1:13" x14ac:dyDescent="0.25">
      <c r="A6641" t="s">
        <v>54</v>
      </c>
      <c r="B6641" s="25">
        <v>45401</v>
      </c>
      <c r="C6641" t="s">
        <v>257</v>
      </c>
      <c r="D6641" t="s">
        <v>32</v>
      </c>
      <c r="E6641" t="s">
        <v>27</v>
      </c>
      <c r="F6641" t="s">
        <v>258</v>
      </c>
      <c r="G6641" s="30">
        <v>12.6</v>
      </c>
      <c r="H6641" t="s">
        <v>309</v>
      </c>
      <c r="J6641" t="s">
        <v>15</v>
      </c>
      <c r="K6641" t="s">
        <v>307</v>
      </c>
      <c r="L6641" s="26">
        <v>6150510</v>
      </c>
      <c r="M6641">
        <v>29</v>
      </c>
    </row>
    <row r="6642" spans="1:13" x14ac:dyDescent="0.25">
      <c r="A6642" t="s">
        <v>86</v>
      </c>
      <c r="B6642" s="25">
        <v>45251</v>
      </c>
      <c r="C6642" t="s">
        <v>257</v>
      </c>
      <c r="D6642" t="s">
        <v>32</v>
      </c>
      <c r="E6642" t="s">
        <v>27</v>
      </c>
      <c r="G6642" s="30">
        <v>12.6</v>
      </c>
      <c r="H6642" t="s">
        <v>309</v>
      </c>
      <c r="J6642" t="s">
        <v>15</v>
      </c>
      <c r="K6642" t="s">
        <v>307</v>
      </c>
      <c r="L6642" s="26">
        <v>26250</v>
      </c>
      <c r="M6642">
        <v>3</v>
      </c>
    </row>
    <row r="6643" spans="1:13" x14ac:dyDescent="0.25">
      <c r="A6643" t="s">
        <v>209</v>
      </c>
      <c r="B6643" s="25">
        <v>45572</v>
      </c>
      <c r="C6643" t="s">
        <v>257</v>
      </c>
      <c r="D6643" t="s">
        <v>32</v>
      </c>
      <c r="E6643" t="s">
        <v>27</v>
      </c>
      <c r="F6643" t="s">
        <v>258</v>
      </c>
      <c r="G6643" s="30">
        <v>12.6</v>
      </c>
      <c r="H6643" t="s">
        <v>309</v>
      </c>
      <c r="J6643" t="s">
        <v>15</v>
      </c>
      <c r="K6643" t="s">
        <v>307</v>
      </c>
      <c r="L6643" s="26">
        <v>16875</v>
      </c>
      <c r="M6643">
        <v>1</v>
      </c>
    </row>
    <row r="6644" spans="1:13" x14ac:dyDescent="0.25">
      <c r="A6644" t="s">
        <v>164</v>
      </c>
      <c r="B6644" s="25">
        <v>45478</v>
      </c>
      <c r="C6644" t="s">
        <v>257</v>
      </c>
      <c r="D6644" t="s">
        <v>32</v>
      </c>
      <c r="E6644" t="s">
        <v>27</v>
      </c>
      <c r="G6644" s="30">
        <v>12.6</v>
      </c>
      <c r="H6644" t="s">
        <v>309</v>
      </c>
      <c r="J6644" t="s">
        <v>15</v>
      </c>
      <c r="K6644" t="s">
        <v>307</v>
      </c>
      <c r="L6644" s="26">
        <v>93400</v>
      </c>
      <c r="M6644">
        <v>17</v>
      </c>
    </row>
    <row r="6645" spans="1:13" x14ac:dyDescent="0.25">
      <c r="A6645" t="s">
        <v>83</v>
      </c>
      <c r="B6645" s="25">
        <v>45252</v>
      </c>
      <c r="C6645" t="s">
        <v>257</v>
      </c>
      <c r="D6645" t="s">
        <v>32</v>
      </c>
      <c r="E6645" t="s">
        <v>27</v>
      </c>
      <c r="G6645" s="30">
        <v>12.6</v>
      </c>
      <c r="H6645" t="s">
        <v>309</v>
      </c>
      <c r="J6645" t="s">
        <v>15</v>
      </c>
      <c r="K6645" t="s">
        <v>307</v>
      </c>
      <c r="L6645" s="26">
        <v>407550</v>
      </c>
      <c r="M6645">
        <v>12</v>
      </c>
    </row>
    <row r="6646" spans="1:13" x14ac:dyDescent="0.25">
      <c r="A6646" t="s">
        <v>60</v>
      </c>
      <c r="B6646" s="25">
        <v>45380</v>
      </c>
      <c r="C6646" t="s">
        <v>257</v>
      </c>
      <c r="D6646" t="s">
        <v>32</v>
      </c>
      <c r="E6646" t="s">
        <v>27</v>
      </c>
      <c r="F6646" t="s">
        <v>258</v>
      </c>
      <c r="G6646" s="30">
        <v>12.6</v>
      </c>
      <c r="H6646" t="s">
        <v>309</v>
      </c>
      <c r="J6646" t="s">
        <v>15</v>
      </c>
      <c r="K6646" t="s">
        <v>307</v>
      </c>
      <c r="L6646" s="26">
        <v>13237000</v>
      </c>
      <c r="M6646">
        <v>52</v>
      </c>
    </row>
    <row r="6647" spans="1:13" x14ac:dyDescent="0.25">
      <c r="A6647" t="s">
        <v>89</v>
      </c>
      <c r="B6647" s="25">
        <v>45232</v>
      </c>
      <c r="C6647" t="s">
        <v>257</v>
      </c>
      <c r="D6647" t="s">
        <v>32</v>
      </c>
      <c r="E6647" t="s">
        <v>27</v>
      </c>
      <c r="G6647" s="30">
        <v>12.6</v>
      </c>
      <c r="H6647" t="s">
        <v>309</v>
      </c>
      <c r="J6647" t="s">
        <v>15</v>
      </c>
      <c r="K6647" t="s">
        <v>307</v>
      </c>
      <c r="L6647" s="26">
        <v>262575</v>
      </c>
      <c r="M6647">
        <v>11</v>
      </c>
    </row>
    <row r="6648" spans="1:13" x14ac:dyDescent="0.25">
      <c r="A6648" t="s">
        <v>77</v>
      </c>
      <c r="B6648" s="25">
        <v>45267</v>
      </c>
      <c r="C6648" t="s">
        <v>257</v>
      </c>
      <c r="D6648" t="s">
        <v>32</v>
      </c>
      <c r="E6648" t="s">
        <v>27</v>
      </c>
      <c r="F6648" t="s">
        <v>258</v>
      </c>
      <c r="G6648" s="30">
        <v>12.6</v>
      </c>
      <c r="H6648" t="s">
        <v>309</v>
      </c>
      <c r="J6648" t="s">
        <v>15</v>
      </c>
      <c r="K6648" t="s">
        <v>307</v>
      </c>
      <c r="L6648" s="26">
        <v>44800</v>
      </c>
      <c r="M6648">
        <v>2</v>
      </c>
    </row>
    <row r="6649" spans="1:13" x14ac:dyDescent="0.25">
      <c r="A6649" t="s">
        <v>80</v>
      </c>
      <c r="B6649" s="25">
        <v>45260</v>
      </c>
      <c r="C6649" t="s">
        <v>257</v>
      </c>
      <c r="D6649" t="s">
        <v>32</v>
      </c>
      <c r="E6649" t="s">
        <v>27</v>
      </c>
      <c r="F6649" t="s">
        <v>258</v>
      </c>
      <c r="G6649" s="30">
        <v>12.6</v>
      </c>
      <c r="H6649" t="s">
        <v>309</v>
      </c>
      <c r="J6649" t="s">
        <v>15</v>
      </c>
      <c r="K6649" t="s">
        <v>307</v>
      </c>
      <c r="L6649" s="26">
        <v>478800</v>
      </c>
      <c r="M6649">
        <v>3</v>
      </c>
    </row>
    <row r="6650" spans="1:13" x14ac:dyDescent="0.25">
      <c r="A6650" t="s">
        <v>57</v>
      </c>
      <c r="B6650" s="25">
        <v>45394</v>
      </c>
      <c r="C6650" t="s">
        <v>257</v>
      </c>
      <c r="D6650" t="s">
        <v>32</v>
      </c>
      <c r="E6650" t="s">
        <v>27</v>
      </c>
      <c r="F6650" t="s">
        <v>258</v>
      </c>
      <c r="G6650" s="30">
        <v>12.6</v>
      </c>
      <c r="H6650" t="s">
        <v>309</v>
      </c>
      <c r="J6650" t="s">
        <v>15</v>
      </c>
      <c r="K6650" t="s">
        <v>307</v>
      </c>
      <c r="L6650" s="26">
        <v>1120950</v>
      </c>
      <c r="M6650">
        <v>15</v>
      </c>
    </row>
    <row r="6651" spans="1:13" x14ac:dyDescent="0.25">
      <c r="A6651" t="s">
        <v>86</v>
      </c>
      <c r="B6651" s="25">
        <v>45251</v>
      </c>
      <c r="C6651" t="s">
        <v>257</v>
      </c>
      <c r="D6651" t="s">
        <v>32</v>
      </c>
      <c r="E6651" t="s">
        <v>27</v>
      </c>
      <c r="F6651" t="s">
        <v>258</v>
      </c>
      <c r="G6651" s="30">
        <v>12.6</v>
      </c>
      <c r="H6651" t="s">
        <v>309</v>
      </c>
      <c r="J6651" t="s">
        <v>15</v>
      </c>
      <c r="K6651" t="s">
        <v>307</v>
      </c>
      <c r="L6651" s="26">
        <v>95000</v>
      </c>
      <c r="M6651">
        <v>3</v>
      </c>
    </row>
    <row r="6652" spans="1:13" x14ac:dyDescent="0.25">
      <c r="A6652" t="s">
        <v>80</v>
      </c>
      <c r="B6652" s="25">
        <v>45260</v>
      </c>
      <c r="C6652" t="s">
        <v>257</v>
      </c>
      <c r="D6652" t="s">
        <v>32</v>
      </c>
      <c r="E6652" t="s">
        <v>27</v>
      </c>
      <c r="G6652" s="30">
        <v>12.6</v>
      </c>
      <c r="H6652" t="s">
        <v>309</v>
      </c>
      <c r="J6652" t="s">
        <v>15</v>
      </c>
      <c r="K6652" t="s">
        <v>307</v>
      </c>
      <c r="L6652" s="26">
        <v>29700</v>
      </c>
      <c r="M6652">
        <v>1</v>
      </c>
    </row>
    <row r="6653" spans="1:13" x14ac:dyDescent="0.25">
      <c r="A6653" t="s">
        <v>211</v>
      </c>
      <c r="B6653" s="25">
        <v>45582</v>
      </c>
      <c r="C6653" t="s">
        <v>257</v>
      </c>
      <c r="D6653" t="s">
        <v>32</v>
      </c>
      <c r="E6653" t="s">
        <v>27</v>
      </c>
      <c r="F6653" t="s">
        <v>258</v>
      </c>
      <c r="G6653" s="30">
        <v>12.6</v>
      </c>
      <c r="H6653" t="s">
        <v>309</v>
      </c>
      <c r="J6653" t="s">
        <v>15</v>
      </c>
      <c r="K6653" t="s">
        <v>307</v>
      </c>
      <c r="L6653" s="26">
        <v>1298500</v>
      </c>
      <c r="M6653">
        <v>15</v>
      </c>
    </row>
    <row r="6654" spans="1:13" x14ac:dyDescent="0.25">
      <c r="A6654" t="s">
        <v>66</v>
      </c>
      <c r="B6654" s="25">
        <v>45335</v>
      </c>
      <c r="C6654" t="s">
        <v>257</v>
      </c>
      <c r="D6654" t="s">
        <v>32</v>
      </c>
      <c r="E6654" t="s">
        <v>27</v>
      </c>
      <c r="G6654" s="30">
        <v>12.6</v>
      </c>
      <c r="H6654" t="s">
        <v>309</v>
      </c>
      <c r="J6654" t="s">
        <v>15</v>
      </c>
      <c r="K6654" t="s">
        <v>307</v>
      </c>
      <c r="L6654" s="26">
        <v>189000</v>
      </c>
      <c r="M6654">
        <v>19</v>
      </c>
    </row>
    <row r="6655" spans="1:13" x14ac:dyDescent="0.25">
      <c r="A6655" t="s">
        <v>89</v>
      </c>
      <c r="B6655" s="25">
        <v>45232</v>
      </c>
      <c r="C6655" t="s">
        <v>257</v>
      </c>
      <c r="D6655" t="s">
        <v>32</v>
      </c>
      <c r="E6655" t="s">
        <v>27</v>
      </c>
      <c r="F6655" t="s">
        <v>258</v>
      </c>
      <c r="G6655" s="30">
        <v>12.6</v>
      </c>
      <c r="H6655" t="s">
        <v>309</v>
      </c>
      <c r="J6655" t="s">
        <v>15</v>
      </c>
      <c r="K6655" t="s">
        <v>307</v>
      </c>
      <c r="L6655" s="26">
        <v>2151900</v>
      </c>
      <c r="M6655">
        <v>12</v>
      </c>
    </row>
    <row r="6656" spans="1:13" x14ac:dyDescent="0.25">
      <c r="A6656" t="s">
        <v>83</v>
      </c>
      <c r="B6656" s="25">
        <v>45252</v>
      </c>
      <c r="C6656" t="s">
        <v>257</v>
      </c>
      <c r="D6656" t="s">
        <v>32</v>
      </c>
      <c r="E6656" t="s">
        <v>27</v>
      </c>
      <c r="F6656" t="s">
        <v>258</v>
      </c>
      <c r="G6656" s="30">
        <v>12.6</v>
      </c>
      <c r="H6656" t="s">
        <v>309</v>
      </c>
      <c r="J6656" t="s">
        <v>15</v>
      </c>
      <c r="K6656" t="s">
        <v>307</v>
      </c>
      <c r="L6656" s="26">
        <v>2581150</v>
      </c>
      <c r="M6656">
        <v>15</v>
      </c>
    </row>
    <row r="6657" spans="1:13" x14ac:dyDescent="0.25">
      <c r="A6657" t="s">
        <v>63</v>
      </c>
      <c r="B6657" s="25">
        <v>45344</v>
      </c>
      <c r="C6657" t="s">
        <v>257</v>
      </c>
      <c r="D6657" t="s">
        <v>32</v>
      </c>
      <c r="E6657" t="s">
        <v>27</v>
      </c>
      <c r="F6657" t="s">
        <v>258</v>
      </c>
      <c r="G6657" s="30">
        <v>12.6</v>
      </c>
      <c r="H6657" t="s">
        <v>309</v>
      </c>
      <c r="J6657" t="s">
        <v>15</v>
      </c>
      <c r="K6657" t="s">
        <v>307</v>
      </c>
      <c r="L6657" s="26">
        <v>273600</v>
      </c>
      <c r="M6657">
        <v>2</v>
      </c>
    </row>
    <row r="6658" spans="1:13" x14ac:dyDescent="0.25">
      <c r="A6658" t="s">
        <v>63</v>
      </c>
      <c r="B6658" s="25">
        <v>45344</v>
      </c>
      <c r="C6658" t="s">
        <v>257</v>
      </c>
      <c r="D6658" t="s">
        <v>32</v>
      </c>
      <c r="E6658" t="s">
        <v>27</v>
      </c>
      <c r="G6658" s="30">
        <v>12.6</v>
      </c>
      <c r="H6658" t="s">
        <v>309</v>
      </c>
      <c r="J6658" t="s">
        <v>15</v>
      </c>
      <c r="K6658" t="s">
        <v>307</v>
      </c>
      <c r="L6658" s="26">
        <v>316350</v>
      </c>
      <c r="M6658">
        <v>5</v>
      </c>
    </row>
    <row r="6659" spans="1:13" x14ac:dyDescent="0.25">
      <c r="A6659" t="s">
        <v>92</v>
      </c>
      <c r="B6659" s="25">
        <v>45198</v>
      </c>
      <c r="C6659" t="s">
        <v>257</v>
      </c>
      <c r="D6659" t="s">
        <v>32</v>
      </c>
      <c r="E6659" t="s">
        <v>27</v>
      </c>
      <c r="F6659" t="s">
        <v>258</v>
      </c>
      <c r="G6659" s="30">
        <v>12.6</v>
      </c>
      <c r="H6659" t="s">
        <v>309</v>
      </c>
      <c r="J6659" t="s">
        <v>15</v>
      </c>
      <c r="K6659" t="s">
        <v>307</v>
      </c>
      <c r="L6659" s="26">
        <v>17082838.800000001</v>
      </c>
      <c r="M6659">
        <v>15</v>
      </c>
    </row>
    <row r="6660" spans="1:13" x14ac:dyDescent="0.25">
      <c r="A6660" t="s">
        <v>83</v>
      </c>
      <c r="B6660" s="25">
        <v>45468</v>
      </c>
      <c r="C6660" t="s">
        <v>257</v>
      </c>
      <c r="D6660" t="s">
        <v>32</v>
      </c>
      <c r="E6660" t="s">
        <v>27</v>
      </c>
      <c r="G6660" s="30">
        <v>12.6</v>
      </c>
      <c r="H6660" t="s">
        <v>309</v>
      </c>
      <c r="J6660" t="s">
        <v>15</v>
      </c>
      <c r="K6660" t="s">
        <v>307</v>
      </c>
      <c r="L6660" s="26">
        <v>79380</v>
      </c>
      <c r="M6660">
        <v>8</v>
      </c>
    </row>
    <row r="6661" spans="1:13" x14ac:dyDescent="0.25">
      <c r="A6661" t="s">
        <v>164</v>
      </c>
      <c r="B6661" s="25">
        <v>45478</v>
      </c>
      <c r="C6661" t="s">
        <v>257</v>
      </c>
      <c r="D6661" t="s">
        <v>32</v>
      </c>
      <c r="E6661" t="s">
        <v>27</v>
      </c>
      <c r="F6661" t="s">
        <v>258</v>
      </c>
      <c r="G6661" s="30">
        <v>12.7</v>
      </c>
      <c r="H6661" t="s">
        <v>309</v>
      </c>
      <c r="I6661">
        <v>12.7</v>
      </c>
      <c r="J6661" t="s">
        <v>228</v>
      </c>
      <c r="K6661" t="s">
        <v>314</v>
      </c>
      <c r="L6661" s="26">
        <v>1288400</v>
      </c>
      <c r="M6661">
        <v>1</v>
      </c>
    </row>
    <row r="6662" spans="1:13" x14ac:dyDescent="0.25">
      <c r="A6662" t="s">
        <v>172</v>
      </c>
      <c r="B6662" s="25">
        <v>45485</v>
      </c>
      <c r="C6662" t="s">
        <v>257</v>
      </c>
      <c r="D6662" t="s">
        <v>32</v>
      </c>
      <c r="E6662" t="s">
        <v>27</v>
      </c>
      <c r="F6662" t="s">
        <v>258</v>
      </c>
      <c r="G6662" s="30">
        <v>12.7</v>
      </c>
      <c r="H6662" t="s">
        <v>309</v>
      </c>
      <c r="I6662">
        <v>12.7</v>
      </c>
      <c r="J6662" t="s">
        <v>228</v>
      </c>
      <c r="K6662" t="s">
        <v>314</v>
      </c>
      <c r="L6662" s="26">
        <v>481600</v>
      </c>
      <c r="M6662">
        <v>1</v>
      </c>
    </row>
    <row r="6663" spans="1:13" x14ac:dyDescent="0.25">
      <c r="A6663" t="s">
        <v>66</v>
      </c>
      <c r="B6663" s="25">
        <v>45335</v>
      </c>
      <c r="C6663" t="s">
        <v>257</v>
      </c>
      <c r="D6663" t="s">
        <v>32</v>
      </c>
      <c r="E6663" t="s">
        <v>27</v>
      </c>
      <c r="F6663" t="s">
        <v>258</v>
      </c>
      <c r="G6663" s="30">
        <v>12.7</v>
      </c>
      <c r="H6663" t="s">
        <v>309</v>
      </c>
      <c r="J6663" t="s">
        <v>15</v>
      </c>
      <c r="K6663" t="s">
        <v>307</v>
      </c>
      <c r="L6663" s="26">
        <v>1476000</v>
      </c>
      <c r="M6663">
        <v>26</v>
      </c>
    </row>
    <row r="6664" spans="1:13" x14ac:dyDescent="0.25">
      <c r="A6664" t="s">
        <v>74</v>
      </c>
      <c r="B6664" s="25">
        <v>45275</v>
      </c>
      <c r="C6664" t="s">
        <v>257</v>
      </c>
      <c r="D6664" t="s">
        <v>32</v>
      </c>
      <c r="E6664" t="s">
        <v>27</v>
      </c>
      <c r="G6664" s="30">
        <v>12.7</v>
      </c>
      <c r="H6664" t="s">
        <v>309</v>
      </c>
      <c r="J6664" t="s">
        <v>15</v>
      </c>
      <c r="K6664" t="s">
        <v>307</v>
      </c>
      <c r="L6664" s="26">
        <v>346150</v>
      </c>
      <c r="M6664">
        <v>20</v>
      </c>
    </row>
    <row r="6665" spans="1:13" x14ac:dyDescent="0.25">
      <c r="A6665" t="s">
        <v>86</v>
      </c>
      <c r="B6665" s="25">
        <v>45251</v>
      </c>
      <c r="C6665" t="s">
        <v>257</v>
      </c>
      <c r="D6665" t="s">
        <v>32</v>
      </c>
      <c r="E6665" t="s">
        <v>27</v>
      </c>
      <c r="F6665" t="s">
        <v>258</v>
      </c>
      <c r="G6665" s="30">
        <v>12.7</v>
      </c>
      <c r="H6665" t="s">
        <v>309</v>
      </c>
      <c r="J6665" t="s">
        <v>15</v>
      </c>
      <c r="K6665" t="s">
        <v>307</v>
      </c>
      <c r="L6665" s="26">
        <v>261750</v>
      </c>
      <c r="M6665">
        <v>6</v>
      </c>
    </row>
    <row r="6666" spans="1:13" x14ac:dyDescent="0.25">
      <c r="A6666" t="s">
        <v>54</v>
      </c>
      <c r="B6666" s="25">
        <v>45401</v>
      </c>
      <c r="C6666" t="s">
        <v>257</v>
      </c>
      <c r="D6666" t="s">
        <v>32</v>
      </c>
      <c r="E6666" t="s">
        <v>27</v>
      </c>
      <c r="G6666" s="30">
        <v>12.7</v>
      </c>
      <c r="H6666" t="s">
        <v>309</v>
      </c>
      <c r="J6666" t="s">
        <v>15</v>
      </c>
      <c r="K6666" t="s">
        <v>307</v>
      </c>
      <c r="L6666" s="26">
        <v>168720</v>
      </c>
      <c r="M6666">
        <v>17</v>
      </c>
    </row>
    <row r="6667" spans="1:13" x14ac:dyDescent="0.25">
      <c r="A6667" t="s">
        <v>50</v>
      </c>
      <c r="B6667" s="25">
        <v>45408</v>
      </c>
      <c r="C6667" t="s">
        <v>257</v>
      </c>
      <c r="D6667" t="s">
        <v>32</v>
      </c>
      <c r="E6667" t="s">
        <v>27</v>
      </c>
      <c r="F6667" t="s">
        <v>258</v>
      </c>
      <c r="G6667" s="30">
        <v>12.7</v>
      </c>
      <c r="H6667" t="s">
        <v>309</v>
      </c>
      <c r="J6667" t="s">
        <v>15</v>
      </c>
      <c r="K6667" t="s">
        <v>307</v>
      </c>
      <c r="L6667" s="26">
        <v>7465000</v>
      </c>
      <c r="M6667">
        <v>72</v>
      </c>
    </row>
    <row r="6668" spans="1:13" x14ac:dyDescent="0.25">
      <c r="A6668" t="s">
        <v>60</v>
      </c>
      <c r="B6668" s="25">
        <v>45380</v>
      </c>
      <c r="C6668" t="s">
        <v>257</v>
      </c>
      <c r="D6668" t="s">
        <v>32</v>
      </c>
      <c r="E6668" t="s">
        <v>27</v>
      </c>
      <c r="G6668" s="30">
        <v>12.7</v>
      </c>
      <c r="H6668" t="s">
        <v>309</v>
      </c>
      <c r="J6668" t="s">
        <v>15</v>
      </c>
      <c r="K6668" t="s">
        <v>307</v>
      </c>
      <c r="L6668" s="26">
        <v>144375</v>
      </c>
      <c r="M6668">
        <v>19</v>
      </c>
    </row>
    <row r="6669" spans="1:13" x14ac:dyDescent="0.25">
      <c r="A6669" t="s">
        <v>54</v>
      </c>
      <c r="B6669" s="25">
        <v>45212</v>
      </c>
      <c r="C6669" t="s">
        <v>257</v>
      </c>
      <c r="D6669" t="s">
        <v>32</v>
      </c>
      <c r="E6669" t="s">
        <v>27</v>
      </c>
      <c r="G6669" s="30">
        <v>12.7</v>
      </c>
      <c r="H6669" t="s">
        <v>309</v>
      </c>
      <c r="J6669" t="s">
        <v>15</v>
      </c>
      <c r="K6669" t="s">
        <v>307</v>
      </c>
      <c r="L6669" s="26">
        <v>301032</v>
      </c>
      <c r="M6669">
        <v>22</v>
      </c>
    </row>
    <row r="6670" spans="1:13" x14ac:dyDescent="0.25">
      <c r="A6670" t="s">
        <v>172</v>
      </c>
      <c r="B6670" s="25">
        <v>45485</v>
      </c>
      <c r="C6670" t="s">
        <v>257</v>
      </c>
      <c r="D6670" t="s">
        <v>32</v>
      </c>
      <c r="E6670" t="s">
        <v>27</v>
      </c>
      <c r="G6670" s="30">
        <v>12.7</v>
      </c>
      <c r="H6670" t="s">
        <v>309</v>
      </c>
      <c r="J6670" t="s">
        <v>15</v>
      </c>
      <c r="K6670" t="s">
        <v>307</v>
      </c>
      <c r="L6670" s="26">
        <v>12000</v>
      </c>
      <c r="M6670">
        <v>2</v>
      </c>
    </row>
    <row r="6671" spans="1:13" x14ac:dyDescent="0.25">
      <c r="A6671" t="s">
        <v>92</v>
      </c>
      <c r="B6671" s="25">
        <v>45198</v>
      </c>
      <c r="C6671" t="s">
        <v>257</v>
      </c>
      <c r="D6671" t="s">
        <v>32</v>
      </c>
      <c r="E6671" t="s">
        <v>27</v>
      </c>
      <c r="G6671" s="30">
        <v>12.7</v>
      </c>
      <c r="H6671" t="s">
        <v>309</v>
      </c>
      <c r="J6671" t="s">
        <v>15</v>
      </c>
      <c r="K6671" t="s">
        <v>307</v>
      </c>
      <c r="L6671" s="26">
        <v>26481.599999999999</v>
      </c>
      <c r="M6671">
        <v>4</v>
      </c>
    </row>
    <row r="6672" spans="1:13" x14ac:dyDescent="0.25">
      <c r="A6672" t="s">
        <v>60</v>
      </c>
      <c r="B6672" s="25">
        <v>45380</v>
      </c>
      <c r="C6672" t="s">
        <v>257</v>
      </c>
      <c r="D6672" t="s">
        <v>32</v>
      </c>
      <c r="E6672" t="s">
        <v>27</v>
      </c>
      <c r="F6672" t="s">
        <v>258</v>
      </c>
      <c r="G6672" s="30">
        <v>12.7</v>
      </c>
      <c r="H6672" t="s">
        <v>309</v>
      </c>
      <c r="J6672" t="s">
        <v>15</v>
      </c>
      <c r="K6672" t="s">
        <v>307</v>
      </c>
      <c r="L6672" s="26">
        <v>4424000</v>
      </c>
      <c r="M6672">
        <v>25</v>
      </c>
    </row>
    <row r="6673" spans="1:13" x14ac:dyDescent="0.25">
      <c r="A6673" t="s">
        <v>30</v>
      </c>
      <c r="B6673" s="25">
        <v>45447</v>
      </c>
      <c r="C6673" t="s">
        <v>257</v>
      </c>
      <c r="D6673" t="s">
        <v>32</v>
      </c>
      <c r="E6673" t="s">
        <v>27</v>
      </c>
      <c r="G6673" s="30">
        <v>12.7</v>
      </c>
      <c r="H6673" t="s">
        <v>309</v>
      </c>
      <c r="J6673" t="s">
        <v>15</v>
      </c>
      <c r="K6673" t="s">
        <v>307</v>
      </c>
      <c r="L6673" s="26">
        <v>26400</v>
      </c>
      <c r="M6673">
        <v>11</v>
      </c>
    </row>
    <row r="6674" spans="1:13" x14ac:dyDescent="0.25">
      <c r="A6674" t="s">
        <v>80</v>
      </c>
      <c r="B6674" s="25">
        <v>45260</v>
      </c>
      <c r="C6674" t="s">
        <v>257</v>
      </c>
      <c r="D6674" t="s">
        <v>32</v>
      </c>
      <c r="E6674" t="s">
        <v>27</v>
      </c>
      <c r="G6674" s="30">
        <v>12.7</v>
      </c>
      <c r="H6674" t="s">
        <v>309</v>
      </c>
      <c r="J6674" t="s">
        <v>15</v>
      </c>
      <c r="K6674" t="s">
        <v>307</v>
      </c>
      <c r="L6674" s="26">
        <v>39600</v>
      </c>
      <c r="M6674">
        <v>1</v>
      </c>
    </row>
    <row r="6675" spans="1:13" x14ac:dyDescent="0.25">
      <c r="A6675" t="s">
        <v>175</v>
      </c>
      <c r="B6675" s="25">
        <v>45503</v>
      </c>
      <c r="C6675" t="s">
        <v>257</v>
      </c>
      <c r="D6675" t="s">
        <v>32</v>
      </c>
      <c r="E6675" t="s">
        <v>27</v>
      </c>
      <c r="F6675" t="s">
        <v>258</v>
      </c>
      <c r="G6675" s="30">
        <v>12.7</v>
      </c>
      <c r="H6675" t="s">
        <v>309</v>
      </c>
      <c r="J6675" t="s">
        <v>15</v>
      </c>
      <c r="K6675" t="s">
        <v>307</v>
      </c>
      <c r="L6675" s="26">
        <v>485</v>
      </c>
      <c r="M6675">
        <v>1</v>
      </c>
    </row>
    <row r="6676" spans="1:13" x14ac:dyDescent="0.25">
      <c r="A6676" t="s">
        <v>69</v>
      </c>
      <c r="B6676" s="25">
        <v>45328</v>
      </c>
      <c r="C6676" t="s">
        <v>257</v>
      </c>
      <c r="D6676" t="s">
        <v>32</v>
      </c>
      <c r="E6676" t="s">
        <v>27</v>
      </c>
      <c r="G6676" s="30">
        <v>12.7</v>
      </c>
      <c r="H6676" t="s">
        <v>309</v>
      </c>
      <c r="J6676" t="s">
        <v>15</v>
      </c>
      <c r="K6676" t="s">
        <v>307</v>
      </c>
      <c r="L6676" s="26">
        <v>76850</v>
      </c>
      <c r="M6676">
        <v>5</v>
      </c>
    </row>
    <row r="6677" spans="1:13" x14ac:dyDescent="0.25">
      <c r="A6677" t="s">
        <v>83</v>
      </c>
      <c r="B6677" s="25">
        <v>45468</v>
      </c>
      <c r="C6677" t="s">
        <v>257</v>
      </c>
      <c r="D6677" t="s">
        <v>32</v>
      </c>
      <c r="E6677" t="s">
        <v>27</v>
      </c>
      <c r="G6677" s="30">
        <v>12.7</v>
      </c>
      <c r="H6677" t="s">
        <v>309</v>
      </c>
      <c r="J6677" t="s">
        <v>15</v>
      </c>
      <c r="K6677" t="s">
        <v>307</v>
      </c>
      <c r="L6677" s="26">
        <v>65610</v>
      </c>
      <c r="M6677">
        <v>4</v>
      </c>
    </row>
    <row r="6678" spans="1:13" x14ac:dyDescent="0.25">
      <c r="A6678" t="s">
        <v>63</v>
      </c>
      <c r="B6678" s="25">
        <v>45344</v>
      </c>
      <c r="C6678" t="s">
        <v>257</v>
      </c>
      <c r="D6678" t="s">
        <v>32</v>
      </c>
      <c r="E6678" t="s">
        <v>27</v>
      </c>
      <c r="G6678" s="30">
        <v>12.7</v>
      </c>
      <c r="H6678" t="s">
        <v>309</v>
      </c>
      <c r="J6678" t="s">
        <v>15</v>
      </c>
      <c r="K6678" t="s">
        <v>307</v>
      </c>
      <c r="L6678" s="26">
        <v>204250</v>
      </c>
      <c r="M6678">
        <v>5</v>
      </c>
    </row>
    <row r="6679" spans="1:13" x14ac:dyDescent="0.25">
      <c r="A6679" t="s">
        <v>66</v>
      </c>
      <c r="B6679" s="25">
        <v>45335</v>
      </c>
      <c r="C6679" t="s">
        <v>257</v>
      </c>
      <c r="D6679" t="s">
        <v>32</v>
      </c>
      <c r="E6679" t="s">
        <v>27</v>
      </c>
      <c r="G6679" s="30">
        <v>12.7</v>
      </c>
      <c r="H6679" t="s">
        <v>309</v>
      </c>
      <c r="J6679" t="s">
        <v>15</v>
      </c>
      <c r="K6679" t="s">
        <v>307</v>
      </c>
      <c r="L6679" s="26">
        <v>135000</v>
      </c>
      <c r="M6679">
        <v>17</v>
      </c>
    </row>
    <row r="6680" spans="1:13" x14ac:dyDescent="0.25">
      <c r="A6680" t="s">
        <v>69</v>
      </c>
      <c r="B6680" s="25">
        <v>45328</v>
      </c>
      <c r="C6680" t="s">
        <v>257</v>
      </c>
      <c r="D6680" t="s">
        <v>32</v>
      </c>
      <c r="E6680" t="s">
        <v>27</v>
      </c>
      <c r="F6680" t="s">
        <v>258</v>
      </c>
      <c r="G6680" s="30">
        <v>12.7</v>
      </c>
      <c r="H6680" t="s">
        <v>309</v>
      </c>
      <c r="J6680" t="s">
        <v>15</v>
      </c>
      <c r="K6680" t="s">
        <v>307</v>
      </c>
      <c r="L6680" s="26">
        <v>1163350</v>
      </c>
      <c r="M6680">
        <v>6</v>
      </c>
    </row>
    <row r="6681" spans="1:13" x14ac:dyDescent="0.25">
      <c r="A6681" t="s">
        <v>89</v>
      </c>
      <c r="B6681" s="25">
        <v>45232</v>
      </c>
      <c r="C6681" t="s">
        <v>257</v>
      </c>
      <c r="D6681" t="s">
        <v>32</v>
      </c>
      <c r="E6681" t="s">
        <v>27</v>
      </c>
      <c r="F6681" t="s">
        <v>258</v>
      </c>
      <c r="G6681" s="30">
        <v>12.7</v>
      </c>
      <c r="H6681" t="s">
        <v>309</v>
      </c>
      <c r="J6681" t="s">
        <v>15</v>
      </c>
      <c r="K6681" t="s">
        <v>307</v>
      </c>
      <c r="L6681" s="26">
        <v>4200525</v>
      </c>
      <c r="M6681">
        <v>9</v>
      </c>
    </row>
    <row r="6682" spans="1:13" x14ac:dyDescent="0.25">
      <c r="A6682" t="s">
        <v>54</v>
      </c>
      <c r="B6682" s="25">
        <v>45212</v>
      </c>
      <c r="C6682" t="s">
        <v>257</v>
      </c>
      <c r="D6682" t="s">
        <v>32</v>
      </c>
      <c r="E6682" t="s">
        <v>27</v>
      </c>
      <c r="F6682" t="s">
        <v>258</v>
      </c>
      <c r="G6682" s="30">
        <v>12.7</v>
      </c>
      <c r="H6682" t="s">
        <v>309</v>
      </c>
      <c r="J6682" t="s">
        <v>15</v>
      </c>
      <c r="K6682" t="s">
        <v>307</v>
      </c>
      <c r="L6682" s="26">
        <v>1174824</v>
      </c>
      <c r="M6682">
        <v>32</v>
      </c>
    </row>
    <row r="6683" spans="1:13" x14ac:dyDescent="0.25">
      <c r="A6683" t="s">
        <v>57</v>
      </c>
      <c r="B6683" s="25">
        <v>45394</v>
      </c>
      <c r="C6683" t="s">
        <v>257</v>
      </c>
      <c r="D6683" t="s">
        <v>32</v>
      </c>
      <c r="E6683" t="s">
        <v>27</v>
      </c>
      <c r="F6683" t="s">
        <v>258</v>
      </c>
      <c r="G6683" s="30">
        <v>12.7</v>
      </c>
      <c r="H6683" t="s">
        <v>309</v>
      </c>
      <c r="J6683" t="s">
        <v>15</v>
      </c>
      <c r="K6683" t="s">
        <v>307</v>
      </c>
      <c r="L6683" s="26">
        <v>3562600</v>
      </c>
      <c r="M6683">
        <v>19</v>
      </c>
    </row>
    <row r="6684" spans="1:13" x14ac:dyDescent="0.25">
      <c r="A6684" t="s">
        <v>30</v>
      </c>
      <c r="B6684" s="25">
        <v>45447</v>
      </c>
      <c r="C6684" t="s">
        <v>257</v>
      </c>
      <c r="D6684" t="s">
        <v>32</v>
      </c>
      <c r="E6684" t="s">
        <v>27</v>
      </c>
      <c r="F6684" t="s">
        <v>258</v>
      </c>
      <c r="G6684" s="30">
        <v>12.7</v>
      </c>
      <c r="H6684" t="s">
        <v>309</v>
      </c>
      <c r="J6684" t="s">
        <v>15</v>
      </c>
      <c r="K6684" t="s">
        <v>307</v>
      </c>
      <c r="L6684" s="26">
        <v>1458600</v>
      </c>
      <c r="M6684">
        <v>21</v>
      </c>
    </row>
    <row r="6685" spans="1:13" x14ac:dyDescent="0.25">
      <c r="A6685" t="s">
        <v>74</v>
      </c>
      <c r="B6685" s="25">
        <v>45275</v>
      </c>
      <c r="C6685" t="s">
        <v>257</v>
      </c>
      <c r="D6685" t="s">
        <v>32</v>
      </c>
      <c r="E6685" t="s">
        <v>27</v>
      </c>
      <c r="F6685" t="s">
        <v>258</v>
      </c>
      <c r="G6685" s="30">
        <v>12.7</v>
      </c>
      <c r="H6685" t="s">
        <v>309</v>
      </c>
      <c r="J6685" t="s">
        <v>15</v>
      </c>
      <c r="K6685" t="s">
        <v>307</v>
      </c>
      <c r="L6685" s="26">
        <v>1223600</v>
      </c>
      <c r="M6685">
        <v>20</v>
      </c>
    </row>
    <row r="6686" spans="1:13" x14ac:dyDescent="0.25">
      <c r="A6686" t="s">
        <v>211</v>
      </c>
      <c r="B6686" s="25">
        <v>45582</v>
      </c>
      <c r="C6686" t="s">
        <v>257</v>
      </c>
      <c r="D6686" t="s">
        <v>32</v>
      </c>
      <c r="E6686" t="s">
        <v>27</v>
      </c>
      <c r="G6686" s="30">
        <v>12.7</v>
      </c>
      <c r="H6686" t="s">
        <v>309</v>
      </c>
      <c r="J6686" t="s">
        <v>15</v>
      </c>
      <c r="K6686" t="s">
        <v>307</v>
      </c>
      <c r="L6686" s="26">
        <v>16100</v>
      </c>
      <c r="M6686">
        <v>7</v>
      </c>
    </row>
    <row r="6687" spans="1:13" x14ac:dyDescent="0.25">
      <c r="A6687" t="s">
        <v>54</v>
      </c>
      <c r="B6687" s="25">
        <v>45401</v>
      </c>
      <c r="C6687" t="s">
        <v>257</v>
      </c>
      <c r="D6687" t="s">
        <v>32</v>
      </c>
      <c r="E6687" t="s">
        <v>27</v>
      </c>
      <c r="F6687" t="s">
        <v>258</v>
      </c>
      <c r="G6687" s="30">
        <v>12.7</v>
      </c>
      <c r="H6687" t="s">
        <v>309</v>
      </c>
      <c r="J6687" t="s">
        <v>15</v>
      </c>
      <c r="K6687" t="s">
        <v>307</v>
      </c>
      <c r="L6687" s="26">
        <v>11370285</v>
      </c>
      <c r="M6687">
        <v>24</v>
      </c>
    </row>
    <row r="6688" spans="1:13" x14ac:dyDescent="0.25">
      <c r="A6688" t="s">
        <v>205</v>
      </c>
      <c r="B6688" s="25">
        <v>45566</v>
      </c>
      <c r="C6688" t="s">
        <v>257</v>
      </c>
      <c r="D6688" t="s">
        <v>32</v>
      </c>
      <c r="E6688" t="s">
        <v>27</v>
      </c>
      <c r="F6688" t="s">
        <v>258</v>
      </c>
      <c r="G6688" s="30">
        <v>12.7</v>
      </c>
      <c r="H6688" t="s">
        <v>309</v>
      </c>
      <c r="J6688" t="s">
        <v>15</v>
      </c>
      <c r="K6688" t="s">
        <v>307</v>
      </c>
      <c r="L6688" s="26">
        <v>8075</v>
      </c>
      <c r="M6688">
        <v>4</v>
      </c>
    </row>
    <row r="6689" spans="1:13" x14ac:dyDescent="0.25">
      <c r="A6689" t="s">
        <v>101</v>
      </c>
      <c r="B6689" s="25">
        <v>45079</v>
      </c>
      <c r="C6689" t="s">
        <v>257</v>
      </c>
      <c r="D6689" t="s">
        <v>32</v>
      </c>
      <c r="E6689" t="s">
        <v>27</v>
      </c>
      <c r="G6689" s="30">
        <v>12.7</v>
      </c>
      <c r="H6689" t="s">
        <v>309</v>
      </c>
      <c r="J6689" t="s">
        <v>15</v>
      </c>
      <c r="K6689" t="s">
        <v>307</v>
      </c>
      <c r="L6689" s="26">
        <v>16767</v>
      </c>
      <c r="M6689">
        <v>1</v>
      </c>
    </row>
    <row r="6690" spans="1:13" x14ac:dyDescent="0.25">
      <c r="A6690" t="s">
        <v>83</v>
      </c>
      <c r="B6690" s="25">
        <v>45252</v>
      </c>
      <c r="C6690" t="s">
        <v>257</v>
      </c>
      <c r="D6690" t="s">
        <v>32</v>
      </c>
      <c r="E6690" t="s">
        <v>27</v>
      </c>
      <c r="G6690" s="30">
        <v>12.7</v>
      </c>
      <c r="H6690" t="s">
        <v>309</v>
      </c>
      <c r="J6690" t="s">
        <v>15</v>
      </c>
      <c r="K6690" t="s">
        <v>307</v>
      </c>
      <c r="L6690" s="26">
        <v>323400</v>
      </c>
      <c r="M6690">
        <v>14</v>
      </c>
    </row>
    <row r="6691" spans="1:13" x14ac:dyDescent="0.25">
      <c r="A6691" t="s">
        <v>50</v>
      </c>
      <c r="B6691" s="25">
        <v>45408</v>
      </c>
      <c r="C6691" t="s">
        <v>257</v>
      </c>
      <c r="D6691" t="s">
        <v>32</v>
      </c>
      <c r="E6691" t="s">
        <v>27</v>
      </c>
      <c r="G6691" s="30">
        <v>12.7</v>
      </c>
      <c r="H6691" t="s">
        <v>309</v>
      </c>
      <c r="J6691" t="s">
        <v>15</v>
      </c>
      <c r="K6691" t="s">
        <v>307</v>
      </c>
      <c r="L6691" s="26">
        <v>305000</v>
      </c>
      <c r="M6691">
        <v>40</v>
      </c>
    </row>
    <row r="6692" spans="1:13" x14ac:dyDescent="0.25">
      <c r="A6692" t="s">
        <v>83</v>
      </c>
      <c r="B6692" s="25">
        <v>45468</v>
      </c>
      <c r="C6692" t="s">
        <v>257</v>
      </c>
      <c r="D6692" t="s">
        <v>32</v>
      </c>
      <c r="E6692" t="s">
        <v>27</v>
      </c>
      <c r="F6692" t="s">
        <v>258</v>
      </c>
      <c r="G6692" s="30">
        <v>12.7</v>
      </c>
      <c r="H6692" t="s">
        <v>309</v>
      </c>
      <c r="J6692" t="s">
        <v>15</v>
      </c>
      <c r="K6692" t="s">
        <v>307</v>
      </c>
      <c r="L6692" s="26">
        <v>16714350</v>
      </c>
      <c r="M6692">
        <v>15</v>
      </c>
    </row>
    <row r="6693" spans="1:13" x14ac:dyDescent="0.25">
      <c r="A6693" t="s">
        <v>205</v>
      </c>
      <c r="B6693" s="25">
        <v>45566</v>
      </c>
      <c r="C6693" t="s">
        <v>257</v>
      </c>
      <c r="D6693" t="s">
        <v>32</v>
      </c>
      <c r="E6693" t="s">
        <v>27</v>
      </c>
      <c r="G6693" s="30">
        <v>12.7</v>
      </c>
      <c r="H6693" t="s">
        <v>309</v>
      </c>
      <c r="J6693" t="s">
        <v>15</v>
      </c>
      <c r="K6693" t="s">
        <v>307</v>
      </c>
      <c r="L6693" s="26">
        <v>1995</v>
      </c>
      <c r="M6693">
        <v>2</v>
      </c>
    </row>
    <row r="6694" spans="1:13" x14ac:dyDescent="0.25">
      <c r="A6694" t="s">
        <v>172</v>
      </c>
      <c r="B6694" s="25">
        <v>45485</v>
      </c>
      <c r="C6694" t="s">
        <v>257</v>
      </c>
      <c r="D6694" t="s">
        <v>32</v>
      </c>
      <c r="E6694" t="s">
        <v>27</v>
      </c>
      <c r="F6694" t="s">
        <v>258</v>
      </c>
      <c r="G6694" s="30">
        <v>12.7</v>
      </c>
      <c r="H6694" t="s">
        <v>309</v>
      </c>
      <c r="J6694" t="s">
        <v>15</v>
      </c>
      <c r="K6694" t="s">
        <v>307</v>
      </c>
      <c r="L6694" s="26">
        <v>642800</v>
      </c>
      <c r="M6694">
        <v>4</v>
      </c>
    </row>
    <row r="6695" spans="1:13" x14ac:dyDescent="0.25">
      <c r="A6695" t="s">
        <v>104</v>
      </c>
      <c r="B6695" s="25">
        <v>45041</v>
      </c>
      <c r="C6695" t="s">
        <v>257</v>
      </c>
      <c r="D6695" t="s">
        <v>32</v>
      </c>
      <c r="E6695" t="s">
        <v>27</v>
      </c>
      <c r="G6695" s="30">
        <v>12.7</v>
      </c>
      <c r="H6695" t="s">
        <v>309</v>
      </c>
      <c r="J6695" t="s">
        <v>15</v>
      </c>
      <c r="K6695" t="s">
        <v>307</v>
      </c>
      <c r="L6695" s="26">
        <v>19846.8</v>
      </c>
      <c r="M6695">
        <v>1</v>
      </c>
    </row>
    <row r="6696" spans="1:13" x14ac:dyDescent="0.25">
      <c r="A6696" t="s">
        <v>57</v>
      </c>
      <c r="B6696" s="25">
        <v>45394</v>
      </c>
      <c r="C6696" t="s">
        <v>257</v>
      </c>
      <c r="D6696" t="s">
        <v>32</v>
      </c>
      <c r="E6696" t="s">
        <v>27</v>
      </c>
      <c r="G6696" s="30">
        <v>12.7</v>
      </c>
      <c r="H6696" t="s">
        <v>309</v>
      </c>
      <c r="J6696" t="s">
        <v>15</v>
      </c>
      <c r="K6696" t="s">
        <v>307</v>
      </c>
      <c r="L6696" s="26">
        <v>333700</v>
      </c>
      <c r="M6696">
        <v>6</v>
      </c>
    </row>
    <row r="6697" spans="1:13" x14ac:dyDescent="0.25">
      <c r="A6697" t="s">
        <v>77</v>
      </c>
      <c r="B6697" s="25">
        <v>45267</v>
      </c>
      <c r="C6697" t="s">
        <v>257</v>
      </c>
      <c r="D6697" t="s">
        <v>32</v>
      </c>
      <c r="E6697" t="s">
        <v>27</v>
      </c>
      <c r="F6697" t="s">
        <v>258</v>
      </c>
      <c r="G6697" s="30">
        <v>12.7</v>
      </c>
      <c r="H6697" t="s">
        <v>309</v>
      </c>
      <c r="J6697" t="s">
        <v>15</v>
      </c>
      <c r="K6697" t="s">
        <v>307</v>
      </c>
      <c r="L6697" s="26">
        <v>1533000</v>
      </c>
      <c r="M6697">
        <v>3</v>
      </c>
    </row>
    <row r="6698" spans="1:13" x14ac:dyDescent="0.25">
      <c r="A6698" t="s">
        <v>164</v>
      </c>
      <c r="B6698" s="25">
        <v>45478</v>
      </c>
      <c r="C6698" t="s">
        <v>257</v>
      </c>
      <c r="D6698" t="s">
        <v>32</v>
      </c>
      <c r="E6698" t="s">
        <v>27</v>
      </c>
      <c r="G6698" s="30">
        <v>12.7</v>
      </c>
      <c r="H6698" t="s">
        <v>309</v>
      </c>
      <c r="J6698" t="s">
        <v>15</v>
      </c>
      <c r="K6698" t="s">
        <v>307</v>
      </c>
      <c r="L6698" s="26">
        <v>53000</v>
      </c>
      <c r="M6698">
        <v>17</v>
      </c>
    </row>
    <row r="6699" spans="1:13" x14ac:dyDescent="0.25">
      <c r="A6699" t="s">
        <v>164</v>
      </c>
      <c r="B6699" s="25">
        <v>45478</v>
      </c>
      <c r="C6699" t="s">
        <v>257</v>
      </c>
      <c r="D6699" t="s">
        <v>32</v>
      </c>
      <c r="E6699" t="s">
        <v>27</v>
      </c>
      <c r="F6699" t="s">
        <v>258</v>
      </c>
      <c r="G6699" s="30">
        <v>12.7</v>
      </c>
      <c r="H6699" t="s">
        <v>309</v>
      </c>
      <c r="J6699" t="s">
        <v>15</v>
      </c>
      <c r="K6699" t="s">
        <v>307</v>
      </c>
      <c r="L6699" s="26">
        <v>2899400</v>
      </c>
      <c r="M6699">
        <v>22</v>
      </c>
    </row>
    <row r="6700" spans="1:13" x14ac:dyDescent="0.25">
      <c r="A6700" t="s">
        <v>83</v>
      </c>
      <c r="B6700" s="25">
        <v>45252</v>
      </c>
      <c r="C6700" t="s">
        <v>257</v>
      </c>
      <c r="D6700" t="s">
        <v>32</v>
      </c>
      <c r="E6700" t="s">
        <v>27</v>
      </c>
      <c r="F6700" t="s">
        <v>258</v>
      </c>
      <c r="G6700" s="30">
        <v>12.7</v>
      </c>
      <c r="H6700" t="s">
        <v>309</v>
      </c>
      <c r="J6700" t="s">
        <v>15</v>
      </c>
      <c r="K6700" t="s">
        <v>307</v>
      </c>
      <c r="L6700" s="26">
        <v>4097500</v>
      </c>
      <c r="M6700">
        <v>16</v>
      </c>
    </row>
    <row r="6701" spans="1:13" x14ac:dyDescent="0.25">
      <c r="A6701" t="s">
        <v>89</v>
      </c>
      <c r="B6701" s="25">
        <v>45232</v>
      </c>
      <c r="C6701" t="s">
        <v>257</v>
      </c>
      <c r="D6701" t="s">
        <v>32</v>
      </c>
      <c r="E6701" t="s">
        <v>27</v>
      </c>
      <c r="G6701" s="30">
        <v>12.7</v>
      </c>
      <c r="H6701" t="s">
        <v>309</v>
      </c>
      <c r="J6701" t="s">
        <v>15</v>
      </c>
      <c r="K6701" t="s">
        <v>307</v>
      </c>
      <c r="L6701" s="26">
        <v>294975</v>
      </c>
      <c r="M6701">
        <v>7</v>
      </c>
    </row>
    <row r="6702" spans="1:13" x14ac:dyDescent="0.25">
      <c r="A6702" t="s">
        <v>92</v>
      </c>
      <c r="B6702" s="25">
        <v>45198</v>
      </c>
      <c r="C6702" t="s">
        <v>257</v>
      </c>
      <c r="D6702" t="s">
        <v>32</v>
      </c>
      <c r="E6702" t="s">
        <v>27</v>
      </c>
      <c r="F6702" t="s">
        <v>258</v>
      </c>
      <c r="G6702" s="30">
        <v>12.7</v>
      </c>
      <c r="H6702" t="s">
        <v>309</v>
      </c>
      <c r="J6702" t="s">
        <v>15</v>
      </c>
      <c r="K6702" t="s">
        <v>307</v>
      </c>
      <c r="L6702" s="26">
        <v>1818403.2</v>
      </c>
      <c r="M6702">
        <v>5</v>
      </c>
    </row>
    <row r="6703" spans="1:13" x14ac:dyDescent="0.25">
      <c r="A6703" t="s">
        <v>86</v>
      </c>
      <c r="B6703" s="25">
        <v>45251</v>
      </c>
      <c r="C6703" t="s">
        <v>257</v>
      </c>
      <c r="D6703" t="s">
        <v>32</v>
      </c>
      <c r="E6703" t="s">
        <v>27</v>
      </c>
      <c r="G6703" s="30">
        <v>12.7</v>
      </c>
      <c r="H6703" t="s">
        <v>309</v>
      </c>
      <c r="J6703" t="s">
        <v>15</v>
      </c>
      <c r="K6703" t="s">
        <v>307</v>
      </c>
      <c r="L6703" s="26">
        <v>145250</v>
      </c>
      <c r="M6703">
        <v>4</v>
      </c>
    </row>
    <row r="6704" spans="1:13" x14ac:dyDescent="0.25">
      <c r="A6704" t="s">
        <v>209</v>
      </c>
      <c r="B6704" s="25">
        <v>45572</v>
      </c>
      <c r="C6704" t="s">
        <v>257</v>
      </c>
      <c r="D6704" t="s">
        <v>32</v>
      </c>
      <c r="E6704" t="s">
        <v>27</v>
      </c>
      <c r="G6704" s="30">
        <v>12.7</v>
      </c>
      <c r="H6704" t="s">
        <v>309</v>
      </c>
      <c r="J6704" t="s">
        <v>15</v>
      </c>
      <c r="K6704" t="s">
        <v>307</v>
      </c>
      <c r="L6704" s="26">
        <v>3000</v>
      </c>
      <c r="M6704">
        <v>1</v>
      </c>
    </row>
    <row r="6705" spans="1:13" x14ac:dyDescent="0.25">
      <c r="A6705" t="s">
        <v>101</v>
      </c>
      <c r="B6705" s="25">
        <v>45079</v>
      </c>
      <c r="C6705" t="s">
        <v>257</v>
      </c>
      <c r="D6705" t="s">
        <v>32</v>
      </c>
      <c r="E6705" t="s">
        <v>27</v>
      </c>
      <c r="F6705" t="s">
        <v>258</v>
      </c>
      <c r="G6705" s="30">
        <v>12.7</v>
      </c>
      <c r="H6705" t="s">
        <v>309</v>
      </c>
      <c r="J6705" t="s">
        <v>15</v>
      </c>
      <c r="K6705" t="s">
        <v>307</v>
      </c>
      <c r="L6705" s="26">
        <v>10752.75</v>
      </c>
      <c r="M6705">
        <v>1</v>
      </c>
    </row>
    <row r="6706" spans="1:13" x14ac:dyDescent="0.25">
      <c r="A6706" t="s">
        <v>175</v>
      </c>
      <c r="B6706" s="25">
        <v>45503</v>
      </c>
      <c r="C6706" t="s">
        <v>257</v>
      </c>
      <c r="D6706" t="s">
        <v>32</v>
      </c>
      <c r="E6706" t="s">
        <v>27</v>
      </c>
      <c r="G6706" s="30">
        <v>12.7</v>
      </c>
      <c r="H6706" t="s">
        <v>309</v>
      </c>
      <c r="J6706" t="s">
        <v>15</v>
      </c>
      <c r="K6706" t="s">
        <v>307</v>
      </c>
      <c r="L6706" s="26">
        <v>9894</v>
      </c>
      <c r="M6706">
        <v>2</v>
      </c>
    </row>
    <row r="6707" spans="1:13" x14ac:dyDescent="0.25">
      <c r="A6707" t="s">
        <v>80</v>
      </c>
      <c r="B6707" s="25">
        <v>45260</v>
      </c>
      <c r="C6707" t="s">
        <v>257</v>
      </c>
      <c r="D6707" t="s">
        <v>32</v>
      </c>
      <c r="E6707" t="s">
        <v>27</v>
      </c>
      <c r="F6707" t="s">
        <v>258</v>
      </c>
      <c r="G6707" s="30">
        <v>12.7</v>
      </c>
      <c r="H6707" t="s">
        <v>309</v>
      </c>
      <c r="J6707" t="s">
        <v>15</v>
      </c>
      <c r="K6707" t="s">
        <v>307</v>
      </c>
      <c r="L6707" s="26">
        <v>9351000</v>
      </c>
      <c r="M6707">
        <v>5</v>
      </c>
    </row>
    <row r="6708" spans="1:13" x14ac:dyDescent="0.25">
      <c r="A6708" t="s">
        <v>211</v>
      </c>
      <c r="B6708" s="25">
        <v>45582</v>
      </c>
      <c r="C6708" t="s">
        <v>257</v>
      </c>
      <c r="D6708" t="s">
        <v>32</v>
      </c>
      <c r="E6708" t="s">
        <v>27</v>
      </c>
      <c r="F6708" t="s">
        <v>258</v>
      </c>
      <c r="G6708" s="30">
        <v>12.7</v>
      </c>
      <c r="H6708" t="s">
        <v>309</v>
      </c>
      <c r="J6708" t="s">
        <v>15</v>
      </c>
      <c r="K6708" t="s">
        <v>307</v>
      </c>
      <c r="L6708" s="26">
        <v>4968250</v>
      </c>
      <c r="M6708">
        <v>15</v>
      </c>
    </row>
    <row r="6709" spans="1:13" x14ac:dyDescent="0.25">
      <c r="A6709" t="s">
        <v>172</v>
      </c>
      <c r="B6709" s="25">
        <v>45485</v>
      </c>
      <c r="C6709" t="s">
        <v>257</v>
      </c>
      <c r="D6709" t="s">
        <v>32</v>
      </c>
      <c r="E6709" t="s">
        <v>27</v>
      </c>
      <c r="F6709" t="s">
        <v>258</v>
      </c>
      <c r="G6709" s="30">
        <v>12.8</v>
      </c>
      <c r="H6709" t="s">
        <v>309</v>
      </c>
      <c r="I6709">
        <v>12.8</v>
      </c>
      <c r="J6709" t="s">
        <v>228</v>
      </c>
      <c r="K6709" t="s">
        <v>314</v>
      </c>
      <c r="L6709" s="26">
        <v>1512800</v>
      </c>
      <c r="M6709">
        <v>1</v>
      </c>
    </row>
    <row r="6710" spans="1:13" x14ac:dyDescent="0.25">
      <c r="A6710" t="s">
        <v>164</v>
      </c>
      <c r="B6710" s="25">
        <v>45478</v>
      </c>
      <c r="C6710" t="s">
        <v>257</v>
      </c>
      <c r="D6710" t="s">
        <v>32</v>
      </c>
      <c r="E6710" t="s">
        <v>27</v>
      </c>
      <c r="F6710" t="s">
        <v>258</v>
      </c>
      <c r="G6710" s="30">
        <v>12.8</v>
      </c>
      <c r="H6710" t="s">
        <v>309</v>
      </c>
      <c r="I6710">
        <v>12.8</v>
      </c>
      <c r="J6710" t="s">
        <v>228</v>
      </c>
      <c r="K6710" t="s">
        <v>314</v>
      </c>
      <c r="L6710" s="26">
        <v>324600</v>
      </c>
      <c r="M6710">
        <v>1</v>
      </c>
    </row>
    <row r="6711" spans="1:13" x14ac:dyDescent="0.25">
      <c r="A6711" t="s">
        <v>80</v>
      </c>
      <c r="B6711" s="25">
        <v>45260</v>
      </c>
      <c r="C6711" t="s">
        <v>257</v>
      </c>
      <c r="D6711" t="s">
        <v>32</v>
      </c>
      <c r="E6711" t="s">
        <v>27</v>
      </c>
      <c r="G6711" s="30">
        <v>12.8</v>
      </c>
      <c r="H6711" t="s">
        <v>309</v>
      </c>
      <c r="J6711" t="s">
        <v>15</v>
      </c>
      <c r="K6711" t="s">
        <v>307</v>
      </c>
      <c r="L6711" s="26">
        <v>19800</v>
      </c>
      <c r="M6711">
        <v>1</v>
      </c>
    </row>
    <row r="6712" spans="1:13" x14ac:dyDescent="0.25">
      <c r="A6712" t="s">
        <v>74</v>
      </c>
      <c r="B6712" s="25">
        <v>45275</v>
      </c>
      <c r="C6712" t="s">
        <v>257</v>
      </c>
      <c r="D6712" t="s">
        <v>32</v>
      </c>
      <c r="E6712" t="s">
        <v>27</v>
      </c>
      <c r="F6712" t="s">
        <v>258</v>
      </c>
      <c r="G6712" s="30">
        <v>12.8</v>
      </c>
      <c r="H6712" t="s">
        <v>309</v>
      </c>
      <c r="J6712" t="s">
        <v>15</v>
      </c>
      <c r="K6712" t="s">
        <v>307</v>
      </c>
      <c r="L6712" s="26">
        <v>2449500</v>
      </c>
      <c r="M6712">
        <v>23</v>
      </c>
    </row>
    <row r="6713" spans="1:13" x14ac:dyDescent="0.25">
      <c r="A6713" t="s">
        <v>83</v>
      </c>
      <c r="B6713" s="25">
        <v>45468</v>
      </c>
      <c r="C6713" t="s">
        <v>257</v>
      </c>
      <c r="D6713" t="s">
        <v>32</v>
      </c>
      <c r="E6713" t="s">
        <v>27</v>
      </c>
      <c r="F6713" t="s">
        <v>258</v>
      </c>
      <c r="G6713" s="30">
        <v>12.8</v>
      </c>
      <c r="H6713" t="s">
        <v>309</v>
      </c>
      <c r="J6713" t="s">
        <v>15</v>
      </c>
      <c r="K6713" t="s">
        <v>307</v>
      </c>
      <c r="L6713" s="26">
        <v>2600910</v>
      </c>
      <c r="M6713">
        <v>14</v>
      </c>
    </row>
    <row r="6714" spans="1:13" x14ac:dyDescent="0.25">
      <c r="A6714" t="s">
        <v>50</v>
      </c>
      <c r="B6714" s="25">
        <v>45408</v>
      </c>
      <c r="C6714" t="s">
        <v>257</v>
      </c>
      <c r="D6714" t="s">
        <v>32</v>
      </c>
      <c r="E6714" t="s">
        <v>27</v>
      </c>
      <c r="F6714" t="s">
        <v>258</v>
      </c>
      <c r="G6714" s="30">
        <v>12.8</v>
      </c>
      <c r="H6714" t="s">
        <v>309</v>
      </c>
      <c r="J6714" t="s">
        <v>15</v>
      </c>
      <c r="K6714" t="s">
        <v>307</v>
      </c>
      <c r="L6714" s="26">
        <v>5755000</v>
      </c>
      <c r="M6714">
        <v>34</v>
      </c>
    </row>
    <row r="6715" spans="1:13" x14ac:dyDescent="0.25">
      <c r="A6715" t="s">
        <v>89</v>
      </c>
      <c r="B6715" s="25">
        <v>45232</v>
      </c>
      <c r="C6715" t="s">
        <v>257</v>
      </c>
      <c r="D6715" t="s">
        <v>32</v>
      </c>
      <c r="E6715" t="s">
        <v>27</v>
      </c>
      <c r="F6715" t="s">
        <v>258</v>
      </c>
      <c r="G6715" s="30">
        <v>12.8</v>
      </c>
      <c r="H6715" t="s">
        <v>309</v>
      </c>
      <c r="J6715" t="s">
        <v>15</v>
      </c>
      <c r="K6715" t="s">
        <v>307</v>
      </c>
      <c r="L6715" s="26">
        <v>1596375</v>
      </c>
      <c r="M6715">
        <v>8</v>
      </c>
    </row>
    <row r="6716" spans="1:13" x14ac:dyDescent="0.25">
      <c r="A6716" t="s">
        <v>63</v>
      </c>
      <c r="B6716" s="25">
        <v>45344</v>
      </c>
      <c r="C6716" t="s">
        <v>257</v>
      </c>
      <c r="D6716" t="s">
        <v>32</v>
      </c>
      <c r="E6716" t="s">
        <v>27</v>
      </c>
      <c r="G6716" s="30">
        <v>12.8</v>
      </c>
      <c r="H6716" t="s">
        <v>309</v>
      </c>
      <c r="J6716" t="s">
        <v>15</v>
      </c>
      <c r="K6716" t="s">
        <v>307</v>
      </c>
      <c r="L6716" s="26">
        <v>5700</v>
      </c>
      <c r="M6716">
        <v>1</v>
      </c>
    </row>
    <row r="6717" spans="1:13" x14ac:dyDescent="0.25">
      <c r="A6717" t="s">
        <v>57</v>
      </c>
      <c r="B6717" s="25">
        <v>45394</v>
      </c>
      <c r="C6717" t="s">
        <v>257</v>
      </c>
      <c r="D6717" t="s">
        <v>32</v>
      </c>
      <c r="E6717" t="s">
        <v>27</v>
      </c>
      <c r="G6717" s="30">
        <v>12.8</v>
      </c>
      <c r="H6717" t="s">
        <v>309</v>
      </c>
      <c r="J6717" t="s">
        <v>15</v>
      </c>
      <c r="K6717" t="s">
        <v>307</v>
      </c>
      <c r="L6717" s="26">
        <v>9400</v>
      </c>
      <c r="M6717">
        <v>4</v>
      </c>
    </row>
    <row r="6718" spans="1:13" x14ac:dyDescent="0.25">
      <c r="A6718" t="s">
        <v>211</v>
      </c>
      <c r="B6718" s="25">
        <v>45582</v>
      </c>
      <c r="C6718" t="s">
        <v>257</v>
      </c>
      <c r="D6718" t="s">
        <v>32</v>
      </c>
      <c r="E6718" t="s">
        <v>27</v>
      </c>
      <c r="G6718" s="30">
        <v>12.8</v>
      </c>
      <c r="H6718" t="s">
        <v>309</v>
      </c>
      <c r="J6718" t="s">
        <v>15</v>
      </c>
      <c r="K6718" t="s">
        <v>307</v>
      </c>
      <c r="L6718" s="26">
        <v>55650</v>
      </c>
      <c r="M6718">
        <v>9</v>
      </c>
    </row>
    <row r="6719" spans="1:13" x14ac:dyDescent="0.25">
      <c r="A6719" t="s">
        <v>86</v>
      </c>
      <c r="B6719" s="25">
        <v>45251</v>
      </c>
      <c r="C6719" t="s">
        <v>257</v>
      </c>
      <c r="D6719" t="s">
        <v>32</v>
      </c>
      <c r="E6719" t="s">
        <v>27</v>
      </c>
      <c r="F6719" t="s">
        <v>258</v>
      </c>
      <c r="G6719" s="30">
        <v>12.8</v>
      </c>
      <c r="H6719" t="s">
        <v>309</v>
      </c>
      <c r="J6719" t="s">
        <v>15</v>
      </c>
      <c r="K6719" t="s">
        <v>307</v>
      </c>
      <c r="L6719" s="26">
        <v>6500</v>
      </c>
      <c r="M6719">
        <v>2</v>
      </c>
    </row>
    <row r="6720" spans="1:13" x14ac:dyDescent="0.25">
      <c r="A6720" t="s">
        <v>205</v>
      </c>
      <c r="B6720" s="25">
        <v>45566</v>
      </c>
      <c r="C6720" t="s">
        <v>257</v>
      </c>
      <c r="D6720" t="s">
        <v>32</v>
      </c>
      <c r="E6720" t="s">
        <v>27</v>
      </c>
      <c r="G6720" s="30">
        <v>12.8</v>
      </c>
      <c r="H6720" t="s">
        <v>309</v>
      </c>
      <c r="J6720" t="s">
        <v>15</v>
      </c>
      <c r="K6720" t="s">
        <v>307</v>
      </c>
      <c r="L6720" s="26">
        <v>2185</v>
      </c>
      <c r="M6720">
        <v>3</v>
      </c>
    </row>
    <row r="6721" spans="1:13" x14ac:dyDescent="0.25">
      <c r="A6721" t="s">
        <v>63</v>
      </c>
      <c r="B6721" s="25">
        <v>45344</v>
      </c>
      <c r="C6721" t="s">
        <v>257</v>
      </c>
      <c r="D6721" t="s">
        <v>32</v>
      </c>
      <c r="E6721" t="s">
        <v>27</v>
      </c>
      <c r="F6721" t="s">
        <v>258</v>
      </c>
      <c r="G6721" s="30">
        <v>12.8</v>
      </c>
      <c r="H6721" t="s">
        <v>309</v>
      </c>
      <c r="J6721" t="s">
        <v>15</v>
      </c>
      <c r="K6721" t="s">
        <v>307</v>
      </c>
      <c r="L6721" s="26">
        <v>625100</v>
      </c>
      <c r="M6721">
        <v>2</v>
      </c>
    </row>
    <row r="6722" spans="1:13" x14ac:dyDescent="0.25">
      <c r="A6722" t="s">
        <v>60</v>
      </c>
      <c r="B6722" s="25">
        <v>45380</v>
      </c>
      <c r="C6722" t="s">
        <v>257</v>
      </c>
      <c r="D6722" t="s">
        <v>32</v>
      </c>
      <c r="E6722" t="s">
        <v>27</v>
      </c>
      <c r="G6722" s="30">
        <v>12.8</v>
      </c>
      <c r="H6722" t="s">
        <v>309</v>
      </c>
      <c r="J6722" t="s">
        <v>15</v>
      </c>
      <c r="K6722" t="s">
        <v>307</v>
      </c>
      <c r="L6722" s="26">
        <v>130375</v>
      </c>
      <c r="M6722">
        <v>24</v>
      </c>
    </row>
    <row r="6723" spans="1:13" x14ac:dyDescent="0.25">
      <c r="A6723" t="s">
        <v>74</v>
      </c>
      <c r="B6723" s="25">
        <v>45275</v>
      </c>
      <c r="C6723" t="s">
        <v>257</v>
      </c>
      <c r="D6723" t="s">
        <v>32</v>
      </c>
      <c r="E6723" t="s">
        <v>27</v>
      </c>
      <c r="G6723" s="30">
        <v>12.8</v>
      </c>
      <c r="H6723" t="s">
        <v>309</v>
      </c>
      <c r="J6723" t="s">
        <v>15</v>
      </c>
      <c r="K6723" t="s">
        <v>307</v>
      </c>
      <c r="L6723" s="26">
        <v>6574550</v>
      </c>
      <c r="M6723">
        <v>24</v>
      </c>
    </row>
    <row r="6724" spans="1:13" x14ac:dyDescent="0.25">
      <c r="A6724" t="s">
        <v>172</v>
      </c>
      <c r="B6724" s="25">
        <v>45485</v>
      </c>
      <c r="C6724" t="s">
        <v>257</v>
      </c>
      <c r="D6724" t="s">
        <v>32</v>
      </c>
      <c r="E6724" t="s">
        <v>27</v>
      </c>
      <c r="G6724" s="30">
        <v>12.8</v>
      </c>
      <c r="H6724" t="s">
        <v>309</v>
      </c>
      <c r="J6724" t="s">
        <v>15</v>
      </c>
      <c r="K6724" t="s">
        <v>307</v>
      </c>
      <c r="L6724" s="26">
        <v>24800</v>
      </c>
      <c r="M6724">
        <v>4</v>
      </c>
    </row>
    <row r="6725" spans="1:13" x14ac:dyDescent="0.25">
      <c r="A6725" t="s">
        <v>86</v>
      </c>
      <c r="B6725" s="25">
        <v>45251</v>
      </c>
      <c r="C6725" t="s">
        <v>257</v>
      </c>
      <c r="D6725" t="s">
        <v>32</v>
      </c>
      <c r="E6725" t="s">
        <v>27</v>
      </c>
      <c r="G6725" s="30">
        <v>12.8</v>
      </c>
      <c r="H6725" t="s">
        <v>309</v>
      </c>
      <c r="J6725" t="s">
        <v>15</v>
      </c>
      <c r="K6725" t="s">
        <v>307</v>
      </c>
      <c r="L6725" s="26">
        <v>35250</v>
      </c>
      <c r="M6725">
        <v>3</v>
      </c>
    </row>
    <row r="6726" spans="1:13" x14ac:dyDescent="0.25">
      <c r="A6726" t="s">
        <v>69</v>
      </c>
      <c r="B6726" s="25">
        <v>45328</v>
      </c>
      <c r="C6726" t="s">
        <v>257</v>
      </c>
      <c r="D6726" t="s">
        <v>32</v>
      </c>
      <c r="E6726" t="s">
        <v>27</v>
      </c>
      <c r="F6726" t="s">
        <v>258</v>
      </c>
      <c r="G6726" s="30">
        <v>12.8</v>
      </c>
      <c r="H6726" t="s">
        <v>309</v>
      </c>
      <c r="J6726" t="s">
        <v>15</v>
      </c>
      <c r="K6726" t="s">
        <v>307</v>
      </c>
      <c r="L6726" s="26">
        <v>542190</v>
      </c>
      <c r="M6726">
        <v>8</v>
      </c>
    </row>
    <row r="6727" spans="1:13" x14ac:dyDescent="0.25">
      <c r="A6727" t="s">
        <v>172</v>
      </c>
      <c r="B6727" s="25">
        <v>45485</v>
      </c>
      <c r="C6727" t="s">
        <v>257</v>
      </c>
      <c r="D6727" t="s">
        <v>32</v>
      </c>
      <c r="E6727" t="s">
        <v>27</v>
      </c>
      <c r="F6727" t="s">
        <v>258</v>
      </c>
      <c r="G6727" s="30">
        <v>12.8</v>
      </c>
      <c r="H6727" t="s">
        <v>309</v>
      </c>
      <c r="J6727" t="s">
        <v>15</v>
      </c>
      <c r="K6727" t="s">
        <v>307</v>
      </c>
      <c r="L6727" s="26">
        <v>79200</v>
      </c>
      <c r="M6727">
        <v>6</v>
      </c>
    </row>
    <row r="6728" spans="1:13" x14ac:dyDescent="0.25">
      <c r="A6728" t="s">
        <v>205</v>
      </c>
      <c r="B6728" s="25">
        <v>45566</v>
      </c>
      <c r="C6728" t="s">
        <v>257</v>
      </c>
      <c r="D6728" t="s">
        <v>32</v>
      </c>
      <c r="E6728" t="s">
        <v>27</v>
      </c>
      <c r="F6728" t="s">
        <v>258</v>
      </c>
      <c r="G6728" s="30">
        <v>12.8</v>
      </c>
      <c r="H6728" t="s">
        <v>309</v>
      </c>
      <c r="J6728" t="s">
        <v>15</v>
      </c>
      <c r="K6728" t="s">
        <v>307</v>
      </c>
      <c r="L6728" s="26">
        <v>28595</v>
      </c>
      <c r="M6728">
        <v>5</v>
      </c>
    </row>
    <row r="6729" spans="1:13" x14ac:dyDescent="0.25">
      <c r="A6729" t="s">
        <v>217</v>
      </c>
      <c r="B6729" s="25">
        <v>45595</v>
      </c>
      <c r="C6729" t="s">
        <v>257</v>
      </c>
      <c r="D6729" t="s">
        <v>32</v>
      </c>
      <c r="E6729" t="s">
        <v>27</v>
      </c>
      <c r="F6729" t="s">
        <v>258</v>
      </c>
      <c r="G6729" s="30">
        <v>12.8</v>
      </c>
      <c r="H6729" t="s">
        <v>309</v>
      </c>
      <c r="J6729" t="s">
        <v>15</v>
      </c>
      <c r="K6729" t="s">
        <v>307</v>
      </c>
      <c r="L6729" s="26">
        <v>10625</v>
      </c>
      <c r="M6729">
        <v>1</v>
      </c>
    </row>
    <row r="6730" spans="1:13" x14ac:dyDescent="0.25">
      <c r="A6730" t="s">
        <v>89</v>
      </c>
      <c r="B6730" s="25">
        <v>45232</v>
      </c>
      <c r="C6730" t="s">
        <v>257</v>
      </c>
      <c r="D6730" t="s">
        <v>32</v>
      </c>
      <c r="E6730" t="s">
        <v>27</v>
      </c>
      <c r="G6730" s="30">
        <v>12.8</v>
      </c>
      <c r="H6730" t="s">
        <v>309</v>
      </c>
      <c r="J6730" t="s">
        <v>15</v>
      </c>
      <c r="K6730" t="s">
        <v>307</v>
      </c>
      <c r="L6730" s="26">
        <v>129600</v>
      </c>
      <c r="M6730">
        <v>8</v>
      </c>
    </row>
    <row r="6731" spans="1:13" x14ac:dyDescent="0.25">
      <c r="A6731" t="s">
        <v>66</v>
      </c>
      <c r="B6731" s="25">
        <v>45335</v>
      </c>
      <c r="C6731" t="s">
        <v>257</v>
      </c>
      <c r="D6731" t="s">
        <v>32</v>
      </c>
      <c r="E6731" t="s">
        <v>27</v>
      </c>
      <c r="G6731" s="30">
        <v>12.8</v>
      </c>
      <c r="H6731" t="s">
        <v>309</v>
      </c>
      <c r="J6731" t="s">
        <v>15</v>
      </c>
      <c r="K6731" t="s">
        <v>307</v>
      </c>
      <c r="L6731" s="26">
        <v>148500</v>
      </c>
      <c r="M6731">
        <v>21</v>
      </c>
    </row>
    <row r="6732" spans="1:13" x14ac:dyDescent="0.25">
      <c r="A6732" t="s">
        <v>92</v>
      </c>
      <c r="B6732" s="25">
        <v>45198</v>
      </c>
      <c r="C6732" t="s">
        <v>257</v>
      </c>
      <c r="D6732" t="s">
        <v>32</v>
      </c>
      <c r="E6732" t="s">
        <v>27</v>
      </c>
      <c r="G6732" s="30">
        <v>12.8</v>
      </c>
      <c r="H6732" t="s">
        <v>309</v>
      </c>
      <c r="J6732" t="s">
        <v>15</v>
      </c>
      <c r="K6732" t="s">
        <v>307</v>
      </c>
      <c r="L6732" s="26">
        <v>145648.79999999999</v>
      </c>
      <c r="M6732">
        <v>5</v>
      </c>
    </row>
    <row r="6733" spans="1:13" x14ac:dyDescent="0.25">
      <c r="A6733" t="s">
        <v>104</v>
      </c>
      <c r="B6733" s="25">
        <v>45041</v>
      </c>
      <c r="C6733" t="s">
        <v>257</v>
      </c>
      <c r="D6733" t="s">
        <v>32</v>
      </c>
      <c r="E6733" t="s">
        <v>27</v>
      </c>
      <c r="F6733" t="s">
        <v>258</v>
      </c>
      <c r="G6733" s="30">
        <v>12.8</v>
      </c>
      <c r="H6733" t="s">
        <v>309</v>
      </c>
      <c r="J6733" t="s">
        <v>15</v>
      </c>
      <c r="K6733" t="s">
        <v>307</v>
      </c>
      <c r="L6733" s="26">
        <v>1700030.4</v>
      </c>
      <c r="M6733">
        <v>4</v>
      </c>
    </row>
    <row r="6734" spans="1:13" x14ac:dyDescent="0.25">
      <c r="A6734" t="s">
        <v>92</v>
      </c>
      <c r="B6734" s="25">
        <v>45198</v>
      </c>
      <c r="C6734" t="s">
        <v>257</v>
      </c>
      <c r="D6734" t="s">
        <v>32</v>
      </c>
      <c r="E6734" t="s">
        <v>27</v>
      </c>
      <c r="F6734" t="s">
        <v>258</v>
      </c>
      <c r="G6734" s="30">
        <v>12.8</v>
      </c>
      <c r="H6734" t="s">
        <v>309</v>
      </c>
      <c r="J6734" t="s">
        <v>15</v>
      </c>
      <c r="K6734" t="s">
        <v>307</v>
      </c>
      <c r="L6734" s="26">
        <v>425912.4</v>
      </c>
      <c r="M6734">
        <v>5</v>
      </c>
    </row>
    <row r="6735" spans="1:13" x14ac:dyDescent="0.25">
      <c r="A6735" t="s">
        <v>164</v>
      </c>
      <c r="B6735" s="25">
        <v>45478</v>
      </c>
      <c r="C6735" t="s">
        <v>257</v>
      </c>
      <c r="D6735" t="s">
        <v>32</v>
      </c>
      <c r="E6735" t="s">
        <v>27</v>
      </c>
      <c r="G6735" s="30">
        <v>12.8</v>
      </c>
      <c r="H6735" t="s">
        <v>309</v>
      </c>
      <c r="J6735" t="s">
        <v>15</v>
      </c>
      <c r="K6735" t="s">
        <v>307</v>
      </c>
      <c r="L6735" s="26">
        <v>761600</v>
      </c>
      <c r="M6735">
        <v>14</v>
      </c>
    </row>
    <row r="6736" spans="1:13" x14ac:dyDescent="0.25">
      <c r="A6736" t="s">
        <v>209</v>
      </c>
      <c r="B6736" s="25">
        <v>45572</v>
      </c>
      <c r="C6736" t="s">
        <v>257</v>
      </c>
      <c r="D6736" t="s">
        <v>32</v>
      </c>
      <c r="E6736" t="s">
        <v>27</v>
      </c>
      <c r="F6736" t="s">
        <v>258</v>
      </c>
      <c r="G6736" s="30">
        <v>12.8</v>
      </c>
      <c r="H6736" t="s">
        <v>309</v>
      </c>
      <c r="J6736" t="s">
        <v>15</v>
      </c>
      <c r="K6736" t="s">
        <v>307</v>
      </c>
      <c r="L6736" s="26">
        <v>100000</v>
      </c>
      <c r="M6736">
        <v>1</v>
      </c>
    </row>
    <row r="6737" spans="1:13" x14ac:dyDescent="0.25">
      <c r="A6737" t="s">
        <v>83</v>
      </c>
      <c r="B6737" s="25">
        <v>45252</v>
      </c>
      <c r="C6737" t="s">
        <v>257</v>
      </c>
      <c r="D6737" t="s">
        <v>32</v>
      </c>
      <c r="E6737" t="s">
        <v>27</v>
      </c>
      <c r="G6737" s="30">
        <v>12.8</v>
      </c>
      <c r="H6737" t="s">
        <v>309</v>
      </c>
      <c r="J6737" t="s">
        <v>15</v>
      </c>
      <c r="K6737" t="s">
        <v>307</v>
      </c>
      <c r="L6737" s="26">
        <v>635250</v>
      </c>
      <c r="M6737">
        <v>20</v>
      </c>
    </row>
    <row r="6738" spans="1:13" x14ac:dyDescent="0.25">
      <c r="A6738" t="s">
        <v>60</v>
      </c>
      <c r="B6738" s="25">
        <v>45380</v>
      </c>
      <c r="C6738" t="s">
        <v>257</v>
      </c>
      <c r="D6738" t="s">
        <v>32</v>
      </c>
      <c r="E6738" t="s">
        <v>27</v>
      </c>
      <c r="F6738" t="s">
        <v>258</v>
      </c>
      <c r="G6738" s="30">
        <v>12.8</v>
      </c>
      <c r="H6738" t="s">
        <v>309</v>
      </c>
      <c r="J6738" t="s">
        <v>15</v>
      </c>
      <c r="K6738" t="s">
        <v>307</v>
      </c>
      <c r="L6738" s="26">
        <v>8902250</v>
      </c>
      <c r="M6738">
        <v>30</v>
      </c>
    </row>
    <row r="6739" spans="1:13" x14ac:dyDescent="0.25">
      <c r="A6739" t="s">
        <v>77</v>
      </c>
      <c r="B6739" s="25">
        <v>45267</v>
      </c>
      <c r="C6739" t="s">
        <v>257</v>
      </c>
      <c r="D6739" t="s">
        <v>32</v>
      </c>
      <c r="E6739" t="s">
        <v>27</v>
      </c>
      <c r="F6739" t="s">
        <v>258</v>
      </c>
      <c r="G6739" s="30">
        <v>12.8</v>
      </c>
      <c r="H6739" t="s">
        <v>309</v>
      </c>
      <c r="J6739" t="s">
        <v>15</v>
      </c>
      <c r="K6739" t="s">
        <v>307</v>
      </c>
      <c r="L6739" s="26">
        <v>84000</v>
      </c>
      <c r="M6739">
        <v>2</v>
      </c>
    </row>
    <row r="6740" spans="1:13" x14ac:dyDescent="0.25">
      <c r="A6740" t="s">
        <v>80</v>
      </c>
      <c r="B6740" s="25">
        <v>45260</v>
      </c>
      <c r="C6740" t="s">
        <v>257</v>
      </c>
      <c r="D6740" t="s">
        <v>32</v>
      </c>
      <c r="E6740" t="s">
        <v>27</v>
      </c>
      <c r="F6740" t="s">
        <v>258</v>
      </c>
      <c r="G6740" s="30">
        <v>12.8</v>
      </c>
      <c r="H6740" t="s">
        <v>309</v>
      </c>
      <c r="J6740" t="s">
        <v>15</v>
      </c>
      <c r="K6740" t="s">
        <v>307</v>
      </c>
      <c r="L6740" s="26">
        <v>549000</v>
      </c>
      <c r="M6740">
        <v>6</v>
      </c>
    </row>
    <row r="6741" spans="1:13" x14ac:dyDescent="0.25">
      <c r="A6741" t="s">
        <v>50</v>
      </c>
      <c r="B6741" s="25">
        <v>45408</v>
      </c>
      <c r="C6741" t="s">
        <v>257</v>
      </c>
      <c r="D6741" t="s">
        <v>32</v>
      </c>
      <c r="E6741" t="s">
        <v>27</v>
      </c>
      <c r="G6741" s="30">
        <v>12.8</v>
      </c>
      <c r="H6741" t="s">
        <v>309</v>
      </c>
      <c r="J6741" t="s">
        <v>15</v>
      </c>
      <c r="K6741" t="s">
        <v>307</v>
      </c>
      <c r="L6741" s="26">
        <v>182500</v>
      </c>
      <c r="M6741">
        <v>29</v>
      </c>
    </row>
    <row r="6742" spans="1:13" x14ac:dyDescent="0.25">
      <c r="A6742" t="s">
        <v>54</v>
      </c>
      <c r="B6742" s="25">
        <v>45212</v>
      </c>
      <c r="C6742" t="s">
        <v>257</v>
      </c>
      <c r="D6742" t="s">
        <v>32</v>
      </c>
      <c r="E6742" t="s">
        <v>27</v>
      </c>
      <c r="G6742" s="30">
        <v>12.8</v>
      </c>
      <c r="H6742" t="s">
        <v>309</v>
      </c>
      <c r="J6742" t="s">
        <v>15</v>
      </c>
      <c r="K6742" t="s">
        <v>307</v>
      </c>
      <c r="L6742" s="26">
        <v>50283</v>
      </c>
      <c r="M6742">
        <v>19</v>
      </c>
    </row>
    <row r="6743" spans="1:13" x14ac:dyDescent="0.25">
      <c r="A6743" t="s">
        <v>69</v>
      </c>
      <c r="B6743" s="25">
        <v>45328</v>
      </c>
      <c r="C6743" t="s">
        <v>257</v>
      </c>
      <c r="D6743" t="s">
        <v>32</v>
      </c>
      <c r="E6743" t="s">
        <v>27</v>
      </c>
      <c r="G6743" s="30">
        <v>12.8</v>
      </c>
      <c r="H6743" t="s">
        <v>309</v>
      </c>
      <c r="J6743" t="s">
        <v>15</v>
      </c>
      <c r="K6743" t="s">
        <v>307</v>
      </c>
      <c r="L6743" s="26">
        <v>100435</v>
      </c>
      <c r="M6743">
        <v>10</v>
      </c>
    </row>
    <row r="6744" spans="1:13" x14ac:dyDescent="0.25">
      <c r="A6744" t="s">
        <v>72</v>
      </c>
      <c r="B6744" s="25">
        <v>45288</v>
      </c>
      <c r="C6744" t="s">
        <v>257</v>
      </c>
      <c r="D6744" t="s">
        <v>32</v>
      </c>
      <c r="E6744" t="s">
        <v>27</v>
      </c>
      <c r="G6744" s="30">
        <v>12.8</v>
      </c>
      <c r="H6744" t="s">
        <v>309</v>
      </c>
      <c r="J6744" t="s">
        <v>15</v>
      </c>
      <c r="K6744" t="s">
        <v>307</v>
      </c>
      <c r="L6744" s="26">
        <v>21750</v>
      </c>
      <c r="M6744">
        <v>1</v>
      </c>
    </row>
    <row r="6745" spans="1:13" x14ac:dyDescent="0.25">
      <c r="A6745" t="s">
        <v>83</v>
      </c>
      <c r="B6745" s="25">
        <v>45468</v>
      </c>
      <c r="C6745" t="s">
        <v>257</v>
      </c>
      <c r="D6745" t="s">
        <v>32</v>
      </c>
      <c r="E6745" t="s">
        <v>27</v>
      </c>
      <c r="G6745" s="30">
        <v>12.8</v>
      </c>
      <c r="H6745" t="s">
        <v>309</v>
      </c>
      <c r="J6745" t="s">
        <v>15</v>
      </c>
      <c r="K6745" t="s">
        <v>307</v>
      </c>
      <c r="L6745" s="26">
        <v>87480</v>
      </c>
      <c r="M6745">
        <v>4</v>
      </c>
    </row>
    <row r="6746" spans="1:13" x14ac:dyDescent="0.25">
      <c r="A6746" t="s">
        <v>54</v>
      </c>
      <c r="B6746" s="25">
        <v>45401</v>
      </c>
      <c r="C6746" t="s">
        <v>257</v>
      </c>
      <c r="D6746" t="s">
        <v>32</v>
      </c>
      <c r="E6746" t="s">
        <v>27</v>
      </c>
      <c r="F6746" t="s">
        <v>258</v>
      </c>
      <c r="G6746" s="30">
        <v>12.8</v>
      </c>
      <c r="H6746" t="s">
        <v>309</v>
      </c>
      <c r="J6746" t="s">
        <v>15</v>
      </c>
      <c r="K6746" t="s">
        <v>307</v>
      </c>
      <c r="L6746" s="26">
        <v>4999440</v>
      </c>
      <c r="M6746">
        <v>11</v>
      </c>
    </row>
    <row r="6747" spans="1:13" x14ac:dyDescent="0.25">
      <c r="A6747" t="s">
        <v>66</v>
      </c>
      <c r="B6747" s="25">
        <v>45335</v>
      </c>
      <c r="C6747" t="s">
        <v>257</v>
      </c>
      <c r="D6747" t="s">
        <v>32</v>
      </c>
      <c r="E6747" t="s">
        <v>27</v>
      </c>
      <c r="F6747" t="s">
        <v>258</v>
      </c>
      <c r="G6747" s="30">
        <v>12.8</v>
      </c>
      <c r="H6747" t="s">
        <v>309</v>
      </c>
      <c r="J6747" t="s">
        <v>15</v>
      </c>
      <c r="K6747" t="s">
        <v>307</v>
      </c>
      <c r="L6747" s="26">
        <v>21118500</v>
      </c>
      <c r="M6747">
        <v>31</v>
      </c>
    </row>
    <row r="6748" spans="1:13" x14ac:dyDescent="0.25">
      <c r="A6748" t="s">
        <v>30</v>
      </c>
      <c r="B6748" s="25">
        <v>45447</v>
      </c>
      <c r="C6748" t="s">
        <v>257</v>
      </c>
      <c r="D6748" t="s">
        <v>32</v>
      </c>
      <c r="E6748" t="s">
        <v>27</v>
      </c>
      <c r="G6748" s="30">
        <v>12.8</v>
      </c>
      <c r="H6748" t="s">
        <v>309</v>
      </c>
      <c r="J6748" t="s">
        <v>15</v>
      </c>
      <c r="K6748" t="s">
        <v>307</v>
      </c>
      <c r="L6748" s="26">
        <v>3015300</v>
      </c>
      <c r="M6748">
        <v>12</v>
      </c>
    </row>
    <row r="6749" spans="1:13" x14ac:dyDescent="0.25">
      <c r="A6749" t="s">
        <v>54</v>
      </c>
      <c r="B6749" s="25">
        <v>45212</v>
      </c>
      <c r="C6749" t="s">
        <v>257</v>
      </c>
      <c r="D6749" t="s">
        <v>32</v>
      </c>
      <c r="E6749" t="s">
        <v>27</v>
      </c>
      <c r="F6749" t="s">
        <v>258</v>
      </c>
      <c r="G6749" s="30">
        <v>12.8</v>
      </c>
      <c r="H6749" t="s">
        <v>309</v>
      </c>
      <c r="J6749" t="s">
        <v>15</v>
      </c>
      <c r="K6749" t="s">
        <v>307</v>
      </c>
      <c r="L6749" s="26">
        <v>314019</v>
      </c>
      <c r="M6749">
        <v>19</v>
      </c>
    </row>
    <row r="6750" spans="1:13" x14ac:dyDescent="0.25">
      <c r="A6750" t="s">
        <v>54</v>
      </c>
      <c r="B6750" s="25">
        <v>45401</v>
      </c>
      <c r="C6750" t="s">
        <v>257</v>
      </c>
      <c r="D6750" t="s">
        <v>32</v>
      </c>
      <c r="E6750" t="s">
        <v>27</v>
      </c>
      <c r="G6750" s="30">
        <v>12.8</v>
      </c>
      <c r="H6750" t="s">
        <v>309</v>
      </c>
      <c r="J6750" t="s">
        <v>15</v>
      </c>
      <c r="K6750" t="s">
        <v>307</v>
      </c>
      <c r="L6750" s="26">
        <v>24420</v>
      </c>
      <c r="M6750">
        <v>9</v>
      </c>
    </row>
    <row r="6751" spans="1:13" x14ac:dyDescent="0.25">
      <c r="A6751" t="s">
        <v>83</v>
      </c>
      <c r="B6751" s="25">
        <v>45252</v>
      </c>
      <c r="C6751" t="s">
        <v>257</v>
      </c>
      <c r="D6751" t="s">
        <v>32</v>
      </c>
      <c r="E6751" t="s">
        <v>27</v>
      </c>
      <c r="F6751" t="s">
        <v>258</v>
      </c>
      <c r="G6751" s="30">
        <v>12.8</v>
      </c>
      <c r="H6751" t="s">
        <v>309</v>
      </c>
      <c r="J6751" t="s">
        <v>15</v>
      </c>
      <c r="K6751" t="s">
        <v>307</v>
      </c>
      <c r="L6751" s="26">
        <v>2160400</v>
      </c>
      <c r="M6751">
        <v>18</v>
      </c>
    </row>
    <row r="6752" spans="1:13" x14ac:dyDescent="0.25">
      <c r="A6752" t="s">
        <v>211</v>
      </c>
      <c r="B6752" s="25">
        <v>45582</v>
      </c>
      <c r="C6752" t="s">
        <v>257</v>
      </c>
      <c r="D6752" t="s">
        <v>32</v>
      </c>
      <c r="E6752" t="s">
        <v>27</v>
      </c>
      <c r="F6752" t="s">
        <v>258</v>
      </c>
      <c r="G6752" s="30">
        <v>12.8</v>
      </c>
      <c r="H6752" t="s">
        <v>309</v>
      </c>
      <c r="J6752" t="s">
        <v>15</v>
      </c>
      <c r="K6752" t="s">
        <v>307</v>
      </c>
      <c r="L6752" s="26">
        <v>206850</v>
      </c>
      <c r="M6752">
        <v>8</v>
      </c>
    </row>
    <row r="6753" spans="1:13" x14ac:dyDescent="0.25">
      <c r="A6753" t="s">
        <v>30</v>
      </c>
      <c r="B6753" s="25">
        <v>45447</v>
      </c>
      <c r="C6753" t="s">
        <v>257</v>
      </c>
      <c r="D6753" t="s">
        <v>32</v>
      </c>
      <c r="E6753" t="s">
        <v>27</v>
      </c>
      <c r="F6753" t="s">
        <v>258</v>
      </c>
      <c r="G6753" s="30">
        <v>12.8</v>
      </c>
      <c r="H6753" t="s">
        <v>309</v>
      </c>
      <c r="J6753" t="s">
        <v>15</v>
      </c>
      <c r="K6753" t="s">
        <v>307</v>
      </c>
      <c r="L6753" s="26">
        <v>392700</v>
      </c>
      <c r="M6753">
        <v>16</v>
      </c>
    </row>
    <row r="6754" spans="1:13" x14ac:dyDescent="0.25">
      <c r="A6754" t="s">
        <v>57</v>
      </c>
      <c r="B6754" s="25">
        <v>45394</v>
      </c>
      <c r="C6754" t="s">
        <v>257</v>
      </c>
      <c r="D6754" t="s">
        <v>32</v>
      </c>
      <c r="E6754" t="s">
        <v>27</v>
      </c>
      <c r="F6754" t="s">
        <v>258</v>
      </c>
      <c r="G6754" s="30">
        <v>12.8</v>
      </c>
      <c r="H6754" t="s">
        <v>309</v>
      </c>
      <c r="J6754" t="s">
        <v>15</v>
      </c>
      <c r="K6754" t="s">
        <v>307</v>
      </c>
      <c r="L6754" s="26">
        <v>82250</v>
      </c>
      <c r="M6754">
        <v>7</v>
      </c>
    </row>
    <row r="6755" spans="1:13" x14ac:dyDescent="0.25">
      <c r="A6755" t="s">
        <v>104</v>
      </c>
      <c r="B6755" s="25">
        <v>45041</v>
      </c>
      <c r="C6755" t="s">
        <v>257</v>
      </c>
      <c r="D6755" t="s">
        <v>32</v>
      </c>
      <c r="E6755" t="s">
        <v>27</v>
      </c>
      <c r="G6755" s="30">
        <v>12.8</v>
      </c>
      <c r="H6755" t="s">
        <v>309</v>
      </c>
      <c r="J6755" t="s">
        <v>15</v>
      </c>
      <c r="K6755" t="s">
        <v>307</v>
      </c>
      <c r="L6755" s="26">
        <v>100128</v>
      </c>
      <c r="M6755">
        <v>1</v>
      </c>
    </row>
    <row r="6756" spans="1:13" x14ac:dyDescent="0.25">
      <c r="A6756" t="s">
        <v>164</v>
      </c>
      <c r="B6756" s="25">
        <v>45478</v>
      </c>
      <c r="C6756" t="s">
        <v>257</v>
      </c>
      <c r="D6756" t="s">
        <v>32</v>
      </c>
      <c r="E6756" t="s">
        <v>27</v>
      </c>
      <c r="F6756" t="s">
        <v>258</v>
      </c>
      <c r="G6756" s="30">
        <v>12.8</v>
      </c>
      <c r="H6756" t="s">
        <v>309</v>
      </c>
      <c r="J6756" t="s">
        <v>15</v>
      </c>
      <c r="K6756" t="s">
        <v>307</v>
      </c>
      <c r="L6756" s="26">
        <v>2333000</v>
      </c>
      <c r="M6756">
        <v>23</v>
      </c>
    </row>
    <row r="6757" spans="1:13" x14ac:dyDescent="0.25">
      <c r="A6757" t="s">
        <v>164</v>
      </c>
      <c r="B6757" s="25">
        <v>45478</v>
      </c>
      <c r="C6757" t="s">
        <v>257</v>
      </c>
      <c r="D6757" t="s">
        <v>32</v>
      </c>
      <c r="E6757" t="s">
        <v>27</v>
      </c>
      <c r="F6757" t="s">
        <v>258</v>
      </c>
      <c r="G6757" s="30">
        <v>12.9</v>
      </c>
      <c r="H6757" t="s">
        <v>309</v>
      </c>
      <c r="I6757">
        <v>12.9</v>
      </c>
      <c r="J6757" t="s">
        <v>228</v>
      </c>
      <c r="K6757" t="s">
        <v>314</v>
      </c>
      <c r="L6757" s="26">
        <v>3836400</v>
      </c>
      <c r="M6757">
        <v>1</v>
      </c>
    </row>
    <row r="6758" spans="1:13" x14ac:dyDescent="0.25">
      <c r="A6758" t="s">
        <v>172</v>
      </c>
      <c r="B6758" s="25">
        <v>45485</v>
      </c>
      <c r="C6758" t="s">
        <v>257</v>
      </c>
      <c r="D6758" t="s">
        <v>32</v>
      </c>
      <c r="E6758" t="s">
        <v>27</v>
      </c>
      <c r="F6758" t="s">
        <v>258</v>
      </c>
      <c r="G6758" s="30">
        <v>12.9</v>
      </c>
      <c r="H6758" t="s">
        <v>309</v>
      </c>
      <c r="I6758">
        <v>12.9</v>
      </c>
      <c r="J6758" t="s">
        <v>228</v>
      </c>
      <c r="K6758" t="s">
        <v>314</v>
      </c>
      <c r="L6758" s="26">
        <v>351600</v>
      </c>
      <c r="M6758">
        <v>1</v>
      </c>
    </row>
    <row r="6759" spans="1:13" x14ac:dyDescent="0.25">
      <c r="A6759" t="s">
        <v>211</v>
      </c>
      <c r="B6759" s="25">
        <v>45582</v>
      </c>
      <c r="C6759" t="s">
        <v>257</v>
      </c>
      <c r="D6759" t="s">
        <v>32</v>
      </c>
      <c r="E6759" t="s">
        <v>27</v>
      </c>
      <c r="G6759" s="30">
        <v>12.9</v>
      </c>
      <c r="H6759" t="s">
        <v>309</v>
      </c>
      <c r="J6759" t="s">
        <v>15</v>
      </c>
      <c r="K6759" t="s">
        <v>307</v>
      </c>
      <c r="L6759" s="26">
        <v>55650</v>
      </c>
      <c r="M6759">
        <v>9</v>
      </c>
    </row>
    <row r="6760" spans="1:13" x14ac:dyDescent="0.25">
      <c r="A6760" t="s">
        <v>209</v>
      </c>
      <c r="B6760" s="25">
        <v>45572</v>
      </c>
      <c r="C6760" t="s">
        <v>257</v>
      </c>
      <c r="D6760" t="s">
        <v>32</v>
      </c>
      <c r="E6760" t="s">
        <v>27</v>
      </c>
      <c r="F6760" t="s">
        <v>258</v>
      </c>
      <c r="G6760" s="30">
        <v>12.9</v>
      </c>
      <c r="H6760" t="s">
        <v>309</v>
      </c>
      <c r="J6760" t="s">
        <v>15</v>
      </c>
      <c r="K6760" t="s">
        <v>307</v>
      </c>
      <c r="L6760" s="26">
        <v>115000</v>
      </c>
      <c r="M6760">
        <v>2</v>
      </c>
    </row>
    <row r="6761" spans="1:13" x14ac:dyDescent="0.25">
      <c r="A6761" t="s">
        <v>57</v>
      </c>
      <c r="B6761" s="25">
        <v>45394</v>
      </c>
      <c r="C6761" t="s">
        <v>257</v>
      </c>
      <c r="D6761" t="s">
        <v>32</v>
      </c>
      <c r="E6761" t="s">
        <v>27</v>
      </c>
      <c r="G6761" s="30">
        <v>12.9</v>
      </c>
      <c r="H6761" t="s">
        <v>309</v>
      </c>
      <c r="J6761" t="s">
        <v>15</v>
      </c>
      <c r="K6761" t="s">
        <v>307</v>
      </c>
      <c r="L6761" s="26">
        <v>108100</v>
      </c>
      <c r="M6761">
        <v>5</v>
      </c>
    </row>
    <row r="6762" spans="1:13" x14ac:dyDescent="0.25">
      <c r="A6762" t="s">
        <v>172</v>
      </c>
      <c r="B6762" s="25">
        <v>45485</v>
      </c>
      <c r="C6762" t="s">
        <v>257</v>
      </c>
      <c r="D6762" t="s">
        <v>32</v>
      </c>
      <c r="E6762" t="s">
        <v>27</v>
      </c>
      <c r="G6762" s="30">
        <v>12.9</v>
      </c>
      <c r="H6762" t="s">
        <v>309</v>
      </c>
      <c r="J6762" t="s">
        <v>15</v>
      </c>
      <c r="K6762" t="s">
        <v>307</v>
      </c>
      <c r="L6762" s="26">
        <v>5200</v>
      </c>
      <c r="M6762">
        <v>2</v>
      </c>
    </row>
    <row r="6763" spans="1:13" x14ac:dyDescent="0.25">
      <c r="A6763" t="s">
        <v>80</v>
      </c>
      <c r="B6763" s="25">
        <v>45260</v>
      </c>
      <c r="C6763" t="s">
        <v>257</v>
      </c>
      <c r="D6763" t="s">
        <v>32</v>
      </c>
      <c r="E6763" t="s">
        <v>27</v>
      </c>
      <c r="G6763" s="30">
        <v>12.9</v>
      </c>
      <c r="H6763" t="s">
        <v>309</v>
      </c>
      <c r="J6763" t="s">
        <v>15</v>
      </c>
      <c r="K6763" t="s">
        <v>307</v>
      </c>
      <c r="L6763" s="26">
        <v>30600</v>
      </c>
      <c r="M6763">
        <v>2</v>
      </c>
    </row>
    <row r="6764" spans="1:13" x14ac:dyDescent="0.25">
      <c r="A6764" t="s">
        <v>54</v>
      </c>
      <c r="B6764" s="25">
        <v>45401</v>
      </c>
      <c r="C6764" t="s">
        <v>257</v>
      </c>
      <c r="D6764" t="s">
        <v>32</v>
      </c>
      <c r="E6764" t="s">
        <v>27</v>
      </c>
      <c r="G6764" s="30">
        <v>12.9</v>
      </c>
      <c r="H6764" t="s">
        <v>309</v>
      </c>
      <c r="J6764" t="s">
        <v>15</v>
      </c>
      <c r="K6764" t="s">
        <v>307</v>
      </c>
      <c r="L6764" s="26">
        <v>63270</v>
      </c>
      <c r="M6764">
        <v>12</v>
      </c>
    </row>
    <row r="6765" spans="1:13" x14ac:dyDescent="0.25">
      <c r="A6765" t="s">
        <v>74</v>
      </c>
      <c r="B6765" s="25">
        <v>45275</v>
      </c>
      <c r="C6765" t="s">
        <v>257</v>
      </c>
      <c r="D6765" t="s">
        <v>32</v>
      </c>
      <c r="E6765" t="s">
        <v>27</v>
      </c>
      <c r="F6765" t="s">
        <v>258</v>
      </c>
      <c r="G6765" s="30">
        <v>12.9</v>
      </c>
      <c r="H6765" t="s">
        <v>309</v>
      </c>
      <c r="J6765" t="s">
        <v>15</v>
      </c>
      <c r="K6765" t="s">
        <v>307</v>
      </c>
      <c r="L6765" s="26">
        <v>1213250</v>
      </c>
      <c r="M6765">
        <v>25</v>
      </c>
    </row>
    <row r="6766" spans="1:13" x14ac:dyDescent="0.25">
      <c r="A6766" t="s">
        <v>89</v>
      </c>
      <c r="B6766" s="25">
        <v>45232</v>
      </c>
      <c r="C6766" t="s">
        <v>257</v>
      </c>
      <c r="D6766" t="s">
        <v>32</v>
      </c>
      <c r="E6766" t="s">
        <v>27</v>
      </c>
      <c r="G6766" s="30">
        <v>12.9</v>
      </c>
      <c r="H6766" t="s">
        <v>309</v>
      </c>
      <c r="J6766" t="s">
        <v>15</v>
      </c>
      <c r="K6766" t="s">
        <v>307</v>
      </c>
      <c r="L6766" s="26">
        <v>281475</v>
      </c>
      <c r="M6766">
        <v>18</v>
      </c>
    </row>
    <row r="6767" spans="1:13" x14ac:dyDescent="0.25">
      <c r="A6767" t="s">
        <v>50</v>
      </c>
      <c r="B6767" s="25">
        <v>45408</v>
      </c>
      <c r="C6767" t="s">
        <v>257</v>
      </c>
      <c r="D6767" t="s">
        <v>32</v>
      </c>
      <c r="E6767" t="s">
        <v>27</v>
      </c>
      <c r="F6767" t="s">
        <v>258</v>
      </c>
      <c r="G6767" s="30">
        <v>12.9</v>
      </c>
      <c r="H6767" t="s">
        <v>309</v>
      </c>
      <c r="J6767" t="s">
        <v>15</v>
      </c>
      <c r="K6767" t="s">
        <v>307</v>
      </c>
      <c r="L6767" s="26">
        <v>4420000</v>
      </c>
      <c r="M6767">
        <v>28</v>
      </c>
    </row>
    <row r="6768" spans="1:13" x14ac:dyDescent="0.25">
      <c r="A6768" t="s">
        <v>66</v>
      </c>
      <c r="B6768" s="25">
        <v>45335</v>
      </c>
      <c r="C6768" t="s">
        <v>257</v>
      </c>
      <c r="D6768" t="s">
        <v>32</v>
      </c>
      <c r="E6768" t="s">
        <v>27</v>
      </c>
      <c r="F6768" t="s">
        <v>258</v>
      </c>
      <c r="G6768" s="30">
        <v>12.9</v>
      </c>
      <c r="H6768" t="s">
        <v>309</v>
      </c>
      <c r="J6768" t="s">
        <v>15</v>
      </c>
      <c r="K6768" t="s">
        <v>307</v>
      </c>
      <c r="L6768" s="26">
        <v>760500</v>
      </c>
      <c r="M6768">
        <v>32</v>
      </c>
    </row>
    <row r="6769" spans="1:13" x14ac:dyDescent="0.25">
      <c r="A6769" t="s">
        <v>205</v>
      </c>
      <c r="B6769" s="25">
        <v>45566</v>
      </c>
      <c r="C6769" t="s">
        <v>257</v>
      </c>
      <c r="D6769" t="s">
        <v>32</v>
      </c>
      <c r="E6769" t="s">
        <v>27</v>
      </c>
      <c r="G6769" s="30">
        <v>12.9</v>
      </c>
      <c r="H6769" t="s">
        <v>309</v>
      </c>
      <c r="J6769" t="s">
        <v>15</v>
      </c>
      <c r="K6769" t="s">
        <v>307</v>
      </c>
      <c r="L6769" s="26">
        <v>90630</v>
      </c>
      <c r="M6769">
        <v>6</v>
      </c>
    </row>
    <row r="6770" spans="1:13" x14ac:dyDescent="0.25">
      <c r="A6770" t="s">
        <v>80</v>
      </c>
      <c r="B6770" s="25">
        <v>45260</v>
      </c>
      <c r="C6770" t="s">
        <v>257</v>
      </c>
      <c r="D6770" t="s">
        <v>32</v>
      </c>
      <c r="E6770" t="s">
        <v>27</v>
      </c>
      <c r="F6770" t="s">
        <v>258</v>
      </c>
      <c r="G6770" s="30">
        <v>12.9</v>
      </c>
      <c r="H6770" t="s">
        <v>309</v>
      </c>
      <c r="J6770" t="s">
        <v>15</v>
      </c>
      <c r="K6770" t="s">
        <v>307</v>
      </c>
      <c r="L6770" s="26">
        <v>119700</v>
      </c>
      <c r="M6770">
        <v>3</v>
      </c>
    </row>
    <row r="6771" spans="1:13" x14ac:dyDescent="0.25">
      <c r="A6771" t="s">
        <v>92</v>
      </c>
      <c r="B6771" s="25">
        <v>45198</v>
      </c>
      <c r="C6771" t="s">
        <v>257</v>
      </c>
      <c r="D6771" t="s">
        <v>32</v>
      </c>
      <c r="E6771" t="s">
        <v>27</v>
      </c>
      <c r="F6771" t="s">
        <v>258</v>
      </c>
      <c r="G6771" s="30">
        <v>12.9</v>
      </c>
      <c r="H6771" t="s">
        <v>309</v>
      </c>
      <c r="J6771" t="s">
        <v>15</v>
      </c>
      <c r="K6771" t="s">
        <v>307</v>
      </c>
      <c r="L6771" s="26">
        <v>2098666.7999999998</v>
      </c>
      <c r="M6771">
        <v>6</v>
      </c>
    </row>
    <row r="6772" spans="1:13" x14ac:dyDescent="0.25">
      <c r="A6772" t="s">
        <v>211</v>
      </c>
      <c r="B6772" s="25">
        <v>45582</v>
      </c>
      <c r="C6772" t="s">
        <v>257</v>
      </c>
      <c r="D6772" t="s">
        <v>32</v>
      </c>
      <c r="E6772" t="s">
        <v>27</v>
      </c>
      <c r="F6772" t="s">
        <v>258</v>
      </c>
      <c r="G6772" s="30">
        <v>12.9</v>
      </c>
      <c r="H6772" t="s">
        <v>309</v>
      </c>
      <c r="J6772" t="s">
        <v>15</v>
      </c>
      <c r="K6772" t="s">
        <v>307</v>
      </c>
      <c r="L6772" s="26">
        <v>565950</v>
      </c>
      <c r="M6772">
        <v>10</v>
      </c>
    </row>
    <row r="6773" spans="1:13" x14ac:dyDescent="0.25">
      <c r="A6773" t="s">
        <v>89</v>
      </c>
      <c r="B6773" s="25">
        <v>45232</v>
      </c>
      <c r="C6773" t="s">
        <v>257</v>
      </c>
      <c r="D6773" t="s">
        <v>32</v>
      </c>
      <c r="E6773" t="s">
        <v>27</v>
      </c>
      <c r="F6773" t="s">
        <v>258</v>
      </c>
      <c r="G6773" s="30">
        <v>12.9</v>
      </c>
      <c r="H6773" t="s">
        <v>309</v>
      </c>
      <c r="J6773" t="s">
        <v>15</v>
      </c>
      <c r="K6773" t="s">
        <v>307</v>
      </c>
      <c r="L6773" s="26">
        <v>3048975</v>
      </c>
      <c r="M6773">
        <v>5</v>
      </c>
    </row>
    <row r="6774" spans="1:13" x14ac:dyDescent="0.25">
      <c r="A6774" t="s">
        <v>54</v>
      </c>
      <c r="B6774" s="25">
        <v>45212</v>
      </c>
      <c r="C6774" t="s">
        <v>257</v>
      </c>
      <c r="D6774" t="s">
        <v>32</v>
      </c>
      <c r="E6774" t="s">
        <v>27</v>
      </c>
      <c r="F6774" t="s">
        <v>258</v>
      </c>
      <c r="G6774" s="30">
        <v>12.9</v>
      </c>
      <c r="H6774" t="s">
        <v>309</v>
      </c>
      <c r="J6774" t="s">
        <v>15</v>
      </c>
      <c r="K6774" t="s">
        <v>307</v>
      </c>
      <c r="L6774" s="26">
        <v>1362636</v>
      </c>
      <c r="M6774">
        <v>29</v>
      </c>
    </row>
    <row r="6775" spans="1:13" x14ac:dyDescent="0.25">
      <c r="A6775" t="s">
        <v>92</v>
      </c>
      <c r="B6775" s="25">
        <v>45198</v>
      </c>
      <c r="C6775" t="s">
        <v>257</v>
      </c>
      <c r="D6775" t="s">
        <v>32</v>
      </c>
      <c r="E6775" t="s">
        <v>27</v>
      </c>
      <c r="G6775" s="30">
        <v>12.9</v>
      </c>
      <c r="H6775" t="s">
        <v>309</v>
      </c>
      <c r="J6775" t="s">
        <v>15</v>
      </c>
      <c r="K6775" t="s">
        <v>307</v>
      </c>
      <c r="L6775" s="26">
        <v>57376.800000000003</v>
      </c>
      <c r="M6775">
        <v>2</v>
      </c>
    </row>
    <row r="6776" spans="1:13" x14ac:dyDescent="0.25">
      <c r="A6776" t="s">
        <v>50</v>
      </c>
      <c r="B6776" s="25">
        <v>45408</v>
      </c>
      <c r="C6776" t="s">
        <v>257</v>
      </c>
      <c r="D6776" t="s">
        <v>32</v>
      </c>
      <c r="E6776" t="s">
        <v>27</v>
      </c>
      <c r="G6776" s="30">
        <v>12.9</v>
      </c>
      <c r="H6776" t="s">
        <v>309</v>
      </c>
      <c r="J6776" t="s">
        <v>15</v>
      </c>
      <c r="K6776" t="s">
        <v>307</v>
      </c>
      <c r="L6776" s="26">
        <v>210000</v>
      </c>
      <c r="M6776">
        <v>26</v>
      </c>
    </row>
    <row r="6777" spans="1:13" x14ac:dyDescent="0.25">
      <c r="A6777" t="s">
        <v>83</v>
      </c>
      <c r="B6777" s="25">
        <v>45468</v>
      </c>
      <c r="C6777" t="s">
        <v>257</v>
      </c>
      <c r="D6777" t="s">
        <v>32</v>
      </c>
      <c r="E6777" t="s">
        <v>27</v>
      </c>
      <c r="F6777" t="s">
        <v>258</v>
      </c>
      <c r="G6777" s="30">
        <v>12.9</v>
      </c>
      <c r="H6777" t="s">
        <v>309</v>
      </c>
      <c r="J6777" t="s">
        <v>15</v>
      </c>
      <c r="K6777" t="s">
        <v>307</v>
      </c>
      <c r="L6777" s="26">
        <v>8404560</v>
      </c>
      <c r="M6777">
        <v>7</v>
      </c>
    </row>
    <row r="6778" spans="1:13" x14ac:dyDescent="0.25">
      <c r="A6778" t="s">
        <v>74</v>
      </c>
      <c r="B6778" s="25">
        <v>45275</v>
      </c>
      <c r="C6778" t="s">
        <v>257</v>
      </c>
      <c r="D6778" t="s">
        <v>32</v>
      </c>
      <c r="E6778" t="s">
        <v>27</v>
      </c>
      <c r="G6778" s="30">
        <v>12.9</v>
      </c>
      <c r="H6778" t="s">
        <v>309</v>
      </c>
      <c r="J6778" t="s">
        <v>15</v>
      </c>
      <c r="K6778" t="s">
        <v>307</v>
      </c>
      <c r="L6778" s="26">
        <v>974050</v>
      </c>
      <c r="M6778">
        <v>25</v>
      </c>
    </row>
    <row r="6779" spans="1:13" x14ac:dyDescent="0.25">
      <c r="A6779" t="s">
        <v>60</v>
      </c>
      <c r="B6779" s="25">
        <v>45380</v>
      </c>
      <c r="C6779" t="s">
        <v>257</v>
      </c>
      <c r="D6779" t="s">
        <v>32</v>
      </c>
      <c r="E6779" t="s">
        <v>27</v>
      </c>
      <c r="G6779" s="30">
        <v>12.9</v>
      </c>
      <c r="H6779" t="s">
        <v>309</v>
      </c>
      <c r="J6779" t="s">
        <v>15</v>
      </c>
      <c r="K6779" t="s">
        <v>307</v>
      </c>
      <c r="L6779" s="26">
        <v>174125</v>
      </c>
      <c r="M6779">
        <v>25</v>
      </c>
    </row>
    <row r="6780" spans="1:13" x14ac:dyDescent="0.25">
      <c r="A6780" t="s">
        <v>164</v>
      </c>
      <c r="B6780" s="25">
        <v>45478</v>
      </c>
      <c r="C6780" t="s">
        <v>257</v>
      </c>
      <c r="D6780" t="s">
        <v>32</v>
      </c>
      <c r="E6780" t="s">
        <v>27</v>
      </c>
      <c r="G6780" s="30">
        <v>12.9</v>
      </c>
      <c r="H6780" t="s">
        <v>309</v>
      </c>
      <c r="J6780" t="s">
        <v>15</v>
      </c>
      <c r="K6780" t="s">
        <v>307</v>
      </c>
      <c r="L6780" s="26">
        <v>123000</v>
      </c>
      <c r="M6780">
        <v>15</v>
      </c>
    </row>
    <row r="6781" spans="1:13" x14ac:dyDescent="0.25">
      <c r="A6781" t="s">
        <v>217</v>
      </c>
      <c r="B6781" s="25">
        <v>45595</v>
      </c>
      <c r="C6781" t="s">
        <v>257</v>
      </c>
      <c r="D6781" t="s">
        <v>32</v>
      </c>
      <c r="E6781" t="s">
        <v>27</v>
      </c>
      <c r="G6781" s="30">
        <v>12.9</v>
      </c>
      <c r="H6781" t="s">
        <v>309</v>
      </c>
      <c r="J6781" t="s">
        <v>15</v>
      </c>
      <c r="K6781" t="s">
        <v>307</v>
      </c>
      <c r="L6781" s="26">
        <v>1275</v>
      </c>
      <c r="M6781">
        <v>1</v>
      </c>
    </row>
    <row r="6782" spans="1:13" x14ac:dyDescent="0.25">
      <c r="A6782" t="s">
        <v>83</v>
      </c>
      <c r="B6782" s="25">
        <v>45252</v>
      </c>
      <c r="C6782" t="s">
        <v>257</v>
      </c>
      <c r="D6782" t="s">
        <v>32</v>
      </c>
      <c r="E6782" t="s">
        <v>27</v>
      </c>
      <c r="F6782" t="s">
        <v>258</v>
      </c>
      <c r="G6782" s="30">
        <v>12.9</v>
      </c>
      <c r="H6782" t="s">
        <v>309</v>
      </c>
      <c r="J6782" t="s">
        <v>15</v>
      </c>
      <c r="K6782" t="s">
        <v>307</v>
      </c>
      <c r="L6782" s="26">
        <v>690250</v>
      </c>
      <c r="M6782">
        <v>10</v>
      </c>
    </row>
    <row r="6783" spans="1:13" x14ac:dyDescent="0.25">
      <c r="A6783" t="s">
        <v>172</v>
      </c>
      <c r="B6783" s="25">
        <v>45485</v>
      </c>
      <c r="C6783" t="s">
        <v>257</v>
      </c>
      <c r="D6783" t="s">
        <v>32</v>
      </c>
      <c r="E6783" t="s">
        <v>27</v>
      </c>
      <c r="F6783" t="s">
        <v>258</v>
      </c>
      <c r="G6783" s="30">
        <v>12.9</v>
      </c>
      <c r="H6783" t="s">
        <v>309</v>
      </c>
      <c r="J6783" t="s">
        <v>15</v>
      </c>
      <c r="K6783" t="s">
        <v>307</v>
      </c>
      <c r="L6783" s="26">
        <v>421600</v>
      </c>
      <c r="M6783">
        <v>5</v>
      </c>
    </row>
    <row r="6784" spans="1:13" x14ac:dyDescent="0.25">
      <c r="A6784" t="s">
        <v>57</v>
      </c>
      <c r="B6784" s="25">
        <v>45394</v>
      </c>
      <c r="C6784" t="s">
        <v>257</v>
      </c>
      <c r="D6784" t="s">
        <v>32</v>
      </c>
      <c r="E6784" t="s">
        <v>27</v>
      </c>
      <c r="F6784" t="s">
        <v>258</v>
      </c>
      <c r="G6784" s="30">
        <v>12.9</v>
      </c>
      <c r="H6784" t="s">
        <v>309</v>
      </c>
      <c r="J6784" t="s">
        <v>15</v>
      </c>
      <c r="K6784" t="s">
        <v>307</v>
      </c>
      <c r="L6784" s="26">
        <v>1064550</v>
      </c>
      <c r="M6784">
        <v>11</v>
      </c>
    </row>
    <row r="6785" spans="1:13" x14ac:dyDescent="0.25">
      <c r="A6785" t="s">
        <v>60</v>
      </c>
      <c r="B6785" s="25">
        <v>45380</v>
      </c>
      <c r="C6785" t="s">
        <v>257</v>
      </c>
      <c r="D6785" t="s">
        <v>32</v>
      </c>
      <c r="E6785" t="s">
        <v>27</v>
      </c>
      <c r="F6785" t="s">
        <v>258</v>
      </c>
      <c r="G6785" s="30">
        <v>12.9</v>
      </c>
      <c r="H6785" t="s">
        <v>309</v>
      </c>
      <c r="J6785" t="s">
        <v>15</v>
      </c>
      <c r="K6785" t="s">
        <v>307</v>
      </c>
      <c r="L6785" s="26">
        <v>301020125</v>
      </c>
      <c r="M6785">
        <v>29</v>
      </c>
    </row>
    <row r="6786" spans="1:13" x14ac:dyDescent="0.25">
      <c r="A6786" t="s">
        <v>72</v>
      </c>
      <c r="B6786" s="25">
        <v>45288</v>
      </c>
      <c r="C6786" t="s">
        <v>257</v>
      </c>
      <c r="D6786" t="s">
        <v>32</v>
      </c>
      <c r="E6786" t="s">
        <v>27</v>
      </c>
      <c r="F6786" t="s">
        <v>258</v>
      </c>
      <c r="G6786" s="30">
        <v>12.9</v>
      </c>
      <c r="H6786" t="s">
        <v>309</v>
      </c>
      <c r="J6786" t="s">
        <v>15</v>
      </c>
      <c r="K6786" t="s">
        <v>307</v>
      </c>
      <c r="L6786" s="26">
        <v>49500</v>
      </c>
      <c r="M6786">
        <v>2</v>
      </c>
    </row>
    <row r="6787" spans="1:13" x14ac:dyDescent="0.25">
      <c r="A6787" t="s">
        <v>54</v>
      </c>
      <c r="B6787" s="25">
        <v>45212</v>
      </c>
      <c r="C6787" t="s">
        <v>257</v>
      </c>
      <c r="D6787" t="s">
        <v>32</v>
      </c>
      <c r="E6787" t="s">
        <v>27</v>
      </c>
      <c r="G6787" s="30">
        <v>12.9</v>
      </c>
      <c r="H6787" t="s">
        <v>309</v>
      </c>
      <c r="J6787" t="s">
        <v>15</v>
      </c>
      <c r="K6787" t="s">
        <v>307</v>
      </c>
      <c r="L6787" s="26">
        <v>34299</v>
      </c>
      <c r="M6787">
        <v>15</v>
      </c>
    </row>
    <row r="6788" spans="1:13" x14ac:dyDescent="0.25">
      <c r="A6788" t="s">
        <v>30</v>
      </c>
      <c r="B6788" s="25">
        <v>45447</v>
      </c>
      <c r="C6788" t="s">
        <v>257</v>
      </c>
      <c r="D6788" t="s">
        <v>32</v>
      </c>
      <c r="E6788" t="s">
        <v>27</v>
      </c>
      <c r="G6788" s="30">
        <v>12.9</v>
      </c>
      <c r="H6788" t="s">
        <v>309</v>
      </c>
      <c r="J6788" t="s">
        <v>15</v>
      </c>
      <c r="K6788" t="s">
        <v>307</v>
      </c>
      <c r="L6788" s="26">
        <v>19200</v>
      </c>
      <c r="M6788">
        <v>4</v>
      </c>
    </row>
    <row r="6789" spans="1:13" x14ac:dyDescent="0.25">
      <c r="A6789" t="s">
        <v>164</v>
      </c>
      <c r="B6789" s="25">
        <v>45478</v>
      </c>
      <c r="C6789" t="s">
        <v>257</v>
      </c>
      <c r="D6789" t="s">
        <v>32</v>
      </c>
      <c r="E6789" t="s">
        <v>27</v>
      </c>
      <c r="F6789" t="s">
        <v>258</v>
      </c>
      <c r="G6789" s="30">
        <v>12.9</v>
      </c>
      <c r="H6789" t="s">
        <v>309</v>
      </c>
      <c r="J6789" t="s">
        <v>15</v>
      </c>
      <c r="K6789" t="s">
        <v>307</v>
      </c>
      <c r="L6789" s="26">
        <v>351800</v>
      </c>
      <c r="M6789">
        <v>14</v>
      </c>
    </row>
    <row r="6790" spans="1:13" x14ac:dyDescent="0.25">
      <c r="A6790" t="s">
        <v>205</v>
      </c>
      <c r="B6790" s="25">
        <v>45566</v>
      </c>
      <c r="C6790" t="s">
        <v>257</v>
      </c>
      <c r="D6790" t="s">
        <v>32</v>
      </c>
      <c r="E6790" t="s">
        <v>27</v>
      </c>
      <c r="F6790" t="s">
        <v>258</v>
      </c>
      <c r="G6790" s="30">
        <v>12.9</v>
      </c>
      <c r="H6790" t="s">
        <v>309</v>
      </c>
      <c r="J6790" t="s">
        <v>15</v>
      </c>
      <c r="K6790" t="s">
        <v>307</v>
      </c>
      <c r="L6790" s="26">
        <v>321100</v>
      </c>
      <c r="M6790">
        <v>12</v>
      </c>
    </row>
    <row r="6791" spans="1:13" x14ac:dyDescent="0.25">
      <c r="A6791" t="s">
        <v>104</v>
      </c>
      <c r="B6791" s="25">
        <v>45041</v>
      </c>
      <c r="C6791" t="s">
        <v>257</v>
      </c>
      <c r="D6791" t="s">
        <v>32</v>
      </c>
      <c r="E6791" t="s">
        <v>27</v>
      </c>
      <c r="F6791" t="s">
        <v>258</v>
      </c>
      <c r="G6791" s="30">
        <v>12.9</v>
      </c>
      <c r="H6791" t="s">
        <v>309</v>
      </c>
      <c r="J6791" t="s">
        <v>15</v>
      </c>
      <c r="K6791" t="s">
        <v>307</v>
      </c>
      <c r="L6791" s="26">
        <v>53640</v>
      </c>
      <c r="M6791">
        <v>1</v>
      </c>
    </row>
    <row r="6792" spans="1:13" x14ac:dyDescent="0.25">
      <c r="A6792" t="s">
        <v>104</v>
      </c>
      <c r="B6792" s="25">
        <v>45041</v>
      </c>
      <c r="C6792" t="s">
        <v>257</v>
      </c>
      <c r="D6792" t="s">
        <v>32</v>
      </c>
      <c r="E6792" t="s">
        <v>27</v>
      </c>
      <c r="G6792" s="30">
        <v>12.9</v>
      </c>
      <c r="H6792" t="s">
        <v>309</v>
      </c>
      <c r="J6792" t="s">
        <v>15</v>
      </c>
      <c r="K6792" t="s">
        <v>307</v>
      </c>
      <c r="L6792" s="26">
        <v>100128</v>
      </c>
      <c r="M6792">
        <v>1</v>
      </c>
    </row>
    <row r="6793" spans="1:13" x14ac:dyDescent="0.25">
      <c r="A6793" t="s">
        <v>83</v>
      </c>
      <c r="B6793" s="25">
        <v>45468</v>
      </c>
      <c r="C6793" t="s">
        <v>257</v>
      </c>
      <c r="D6793" t="s">
        <v>32</v>
      </c>
      <c r="E6793" t="s">
        <v>27</v>
      </c>
      <c r="G6793" s="30">
        <v>12.9</v>
      </c>
      <c r="H6793" t="s">
        <v>309</v>
      </c>
      <c r="J6793" t="s">
        <v>15</v>
      </c>
      <c r="K6793" t="s">
        <v>307</v>
      </c>
      <c r="L6793" s="26">
        <v>4860</v>
      </c>
      <c r="M6793">
        <v>1</v>
      </c>
    </row>
    <row r="6794" spans="1:13" x14ac:dyDescent="0.25">
      <c r="A6794" t="s">
        <v>30</v>
      </c>
      <c r="B6794" s="25">
        <v>45447</v>
      </c>
      <c r="C6794" t="s">
        <v>257</v>
      </c>
      <c r="D6794" t="s">
        <v>32</v>
      </c>
      <c r="E6794" t="s">
        <v>27</v>
      </c>
      <c r="F6794" t="s">
        <v>258</v>
      </c>
      <c r="G6794" s="30">
        <v>12.9</v>
      </c>
      <c r="H6794" t="s">
        <v>309</v>
      </c>
      <c r="J6794" t="s">
        <v>15</v>
      </c>
      <c r="K6794" t="s">
        <v>307</v>
      </c>
      <c r="L6794" s="26">
        <v>44700</v>
      </c>
      <c r="M6794">
        <v>7</v>
      </c>
    </row>
    <row r="6795" spans="1:13" x14ac:dyDescent="0.25">
      <c r="A6795" t="s">
        <v>69</v>
      </c>
      <c r="B6795" s="25">
        <v>45328</v>
      </c>
      <c r="C6795" t="s">
        <v>257</v>
      </c>
      <c r="D6795" t="s">
        <v>32</v>
      </c>
      <c r="E6795" t="s">
        <v>27</v>
      </c>
      <c r="F6795" t="s">
        <v>258</v>
      </c>
      <c r="G6795" s="30">
        <v>12.9</v>
      </c>
      <c r="H6795" t="s">
        <v>309</v>
      </c>
      <c r="J6795" t="s">
        <v>15</v>
      </c>
      <c r="K6795" t="s">
        <v>307</v>
      </c>
      <c r="L6795" s="26">
        <v>949495</v>
      </c>
      <c r="M6795">
        <v>8</v>
      </c>
    </row>
    <row r="6796" spans="1:13" x14ac:dyDescent="0.25">
      <c r="A6796" t="s">
        <v>63</v>
      </c>
      <c r="B6796" s="25">
        <v>45344</v>
      </c>
      <c r="C6796" t="s">
        <v>257</v>
      </c>
      <c r="D6796" t="s">
        <v>32</v>
      </c>
      <c r="E6796" t="s">
        <v>27</v>
      </c>
      <c r="F6796" t="s">
        <v>258</v>
      </c>
      <c r="G6796" s="30">
        <v>12.9</v>
      </c>
      <c r="H6796" t="s">
        <v>309</v>
      </c>
      <c r="J6796" t="s">
        <v>15</v>
      </c>
      <c r="K6796" t="s">
        <v>307</v>
      </c>
      <c r="L6796" s="26">
        <v>1665350</v>
      </c>
      <c r="M6796">
        <v>11</v>
      </c>
    </row>
    <row r="6797" spans="1:13" x14ac:dyDescent="0.25">
      <c r="A6797" t="s">
        <v>54</v>
      </c>
      <c r="B6797" s="25">
        <v>45401</v>
      </c>
      <c r="C6797" t="s">
        <v>257</v>
      </c>
      <c r="D6797" t="s">
        <v>32</v>
      </c>
      <c r="E6797" t="s">
        <v>27</v>
      </c>
      <c r="F6797" t="s">
        <v>258</v>
      </c>
      <c r="G6797" s="30">
        <v>12.9</v>
      </c>
      <c r="H6797" t="s">
        <v>309</v>
      </c>
      <c r="J6797" t="s">
        <v>15</v>
      </c>
      <c r="K6797" t="s">
        <v>307</v>
      </c>
      <c r="L6797" s="26">
        <v>212010</v>
      </c>
      <c r="M6797">
        <v>11</v>
      </c>
    </row>
    <row r="6798" spans="1:13" x14ac:dyDescent="0.25">
      <c r="A6798" t="s">
        <v>63</v>
      </c>
      <c r="B6798" s="25">
        <v>45344</v>
      </c>
      <c r="C6798" t="s">
        <v>257</v>
      </c>
      <c r="D6798" t="s">
        <v>32</v>
      </c>
      <c r="E6798" t="s">
        <v>27</v>
      </c>
      <c r="G6798" s="30">
        <v>12.9</v>
      </c>
      <c r="H6798" t="s">
        <v>309</v>
      </c>
      <c r="J6798" t="s">
        <v>15</v>
      </c>
      <c r="K6798" t="s">
        <v>307</v>
      </c>
      <c r="L6798" s="26">
        <v>1900</v>
      </c>
      <c r="M6798">
        <v>1</v>
      </c>
    </row>
    <row r="6799" spans="1:13" x14ac:dyDescent="0.25">
      <c r="A6799" t="s">
        <v>69</v>
      </c>
      <c r="B6799" s="25">
        <v>45328</v>
      </c>
      <c r="C6799" t="s">
        <v>257</v>
      </c>
      <c r="D6799" t="s">
        <v>32</v>
      </c>
      <c r="E6799" t="s">
        <v>27</v>
      </c>
      <c r="G6799" s="30">
        <v>12.9</v>
      </c>
      <c r="H6799" t="s">
        <v>309</v>
      </c>
      <c r="J6799" t="s">
        <v>15</v>
      </c>
      <c r="K6799" t="s">
        <v>307</v>
      </c>
      <c r="L6799" s="26">
        <v>96725</v>
      </c>
      <c r="M6799">
        <v>10</v>
      </c>
    </row>
    <row r="6800" spans="1:13" x14ac:dyDescent="0.25">
      <c r="A6800" t="s">
        <v>77</v>
      </c>
      <c r="B6800" s="25">
        <v>45267</v>
      </c>
      <c r="C6800" t="s">
        <v>257</v>
      </c>
      <c r="D6800" t="s">
        <v>32</v>
      </c>
      <c r="E6800" t="s">
        <v>27</v>
      </c>
      <c r="G6800" s="30">
        <v>12.9</v>
      </c>
      <c r="H6800" t="s">
        <v>309</v>
      </c>
      <c r="J6800" t="s">
        <v>15</v>
      </c>
      <c r="K6800" t="s">
        <v>307</v>
      </c>
      <c r="L6800" s="26">
        <v>15400</v>
      </c>
      <c r="M6800">
        <v>1</v>
      </c>
    </row>
    <row r="6801" spans="1:13" x14ac:dyDescent="0.25">
      <c r="A6801" t="s">
        <v>66</v>
      </c>
      <c r="B6801" s="25">
        <v>45335</v>
      </c>
      <c r="C6801" t="s">
        <v>257</v>
      </c>
      <c r="D6801" t="s">
        <v>32</v>
      </c>
      <c r="E6801" t="s">
        <v>27</v>
      </c>
      <c r="G6801" s="30">
        <v>12.9</v>
      </c>
      <c r="H6801" t="s">
        <v>309</v>
      </c>
      <c r="J6801" t="s">
        <v>15</v>
      </c>
      <c r="K6801" t="s">
        <v>307</v>
      </c>
      <c r="L6801" s="26">
        <v>261000</v>
      </c>
      <c r="M6801">
        <v>21</v>
      </c>
    </row>
    <row r="6802" spans="1:13" x14ac:dyDescent="0.25">
      <c r="A6802" t="s">
        <v>86</v>
      </c>
      <c r="B6802" s="25">
        <v>45251</v>
      </c>
      <c r="C6802" t="s">
        <v>257</v>
      </c>
      <c r="D6802" t="s">
        <v>32</v>
      </c>
      <c r="E6802" t="s">
        <v>27</v>
      </c>
      <c r="G6802" s="30">
        <v>12.9</v>
      </c>
      <c r="H6802" t="s">
        <v>309</v>
      </c>
      <c r="J6802" t="s">
        <v>15</v>
      </c>
      <c r="K6802" t="s">
        <v>307</v>
      </c>
      <c r="L6802" s="26">
        <v>3750</v>
      </c>
      <c r="M6802">
        <v>2</v>
      </c>
    </row>
    <row r="6803" spans="1:13" x14ac:dyDescent="0.25">
      <c r="A6803" t="s">
        <v>83</v>
      </c>
      <c r="B6803" s="25">
        <v>45252</v>
      </c>
      <c r="C6803" t="s">
        <v>257</v>
      </c>
      <c r="D6803" t="s">
        <v>32</v>
      </c>
      <c r="E6803" t="s">
        <v>27</v>
      </c>
      <c r="G6803" s="30">
        <v>12.9</v>
      </c>
      <c r="H6803" t="s">
        <v>309</v>
      </c>
      <c r="J6803" t="s">
        <v>15</v>
      </c>
      <c r="K6803" t="s">
        <v>307</v>
      </c>
      <c r="L6803" s="26">
        <v>215050</v>
      </c>
      <c r="M6803">
        <v>10</v>
      </c>
    </row>
    <row r="6804" spans="1:13" x14ac:dyDescent="0.25">
      <c r="A6804" t="s">
        <v>72</v>
      </c>
      <c r="B6804" s="25">
        <v>45288</v>
      </c>
      <c r="C6804" t="s">
        <v>257</v>
      </c>
      <c r="D6804" t="s">
        <v>32</v>
      </c>
      <c r="E6804" t="s">
        <v>27</v>
      </c>
      <c r="G6804" s="30">
        <v>12.9</v>
      </c>
      <c r="H6804" t="s">
        <v>309</v>
      </c>
      <c r="J6804" t="s">
        <v>15</v>
      </c>
      <c r="K6804" t="s">
        <v>307</v>
      </c>
      <c r="L6804" s="26">
        <v>21000</v>
      </c>
      <c r="M6804">
        <v>2</v>
      </c>
    </row>
    <row r="6805" spans="1:13" x14ac:dyDescent="0.25">
      <c r="A6805" t="s">
        <v>172</v>
      </c>
      <c r="B6805" s="25">
        <v>45485</v>
      </c>
      <c r="C6805" t="s">
        <v>257</v>
      </c>
      <c r="D6805" t="s">
        <v>32</v>
      </c>
      <c r="E6805" t="s">
        <v>27</v>
      </c>
      <c r="F6805" t="s">
        <v>258</v>
      </c>
      <c r="G6805" s="30">
        <v>13</v>
      </c>
      <c r="H6805" t="s">
        <v>309</v>
      </c>
      <c r="J6805" t="s">
        <v>15</v>
      </c>
      <c r="K6805" t="s">
        <v>307</v>
      </c>
      <c r="L6805" s="26">
        <v>536800</v>
      </c>
      <c r="M6805">
        <v>3</v>
      </c>
    </row>
    <row r="6806" spans="1:13" x14ac:dyDescent="0.25">
      <c r="A6806" t="s">
        <v>209</v>
      </c>
      <c r="B6806" s="25">
        <v>45572</v>
      </c>
      <c r="C6806" t="s">
        <v>257</v>
      </c>
      <c r="D6806" t="s">
        <v>32</v>
      </c>
      <c r="E6806" t="s">
        <v>27</v>
      </c>
      <c r="G6806" s="30">
        <v>13</v>
      </c>
      <c r="H6806" t="s">
        <v>309</v>
      </c>
      <c r="J6806" t="s">
        <v>15</v>
      </c>
      <c r="K6806" t="s">
        <v>307</v>
      </c>
      <c r="L6806" s="26">
        <v>1000</v>
      </c>
      <c r="M6806">
        <v>1</v>
      </c>
    </row>
    <row r="6807" spans="1:13" x14ac:dyDescent="0.25">
      <c r="A6807" t="s">
        <v>77</v>
      </c>
      <c r="B6807" s="25">
        <v>45267</v>
      </c>
      <c r="C6807" t="s">
        <v>257</v>
      </c>
      <c r="D6807" t="s">
        <v>32</v>
      </c>
      <c r="E6807" t="s">
        <v>27</v>
      </c>
      <c r="G6807" s="30">
        <v>13</v>
      </c>
      <c r="H6807" t="s">
        <v>309</v>
      </c>
      <c r="J6807" t="s">
        <v>15</v>
      </c>
      <c r="K6807" t="s">
        <v>307</v>
      </c>
      <c r="L6807" s="26">
        <v>2800</v>
      </c>
      <c r="M6807">
        <v>1</v>
      </c>
    </row>
    <row r="6808" spans="1:13" x14ac:dyDescent="0.25">
      <c r="A6808" t="s">
        <v>89</v>
      </c>
      <c r="B6808" s="25">
        <v>45232</v>
      </c>
      <c r="C6808" t="s">
        <v>257</v>
      </c>
      <c r="D6808" t="s">
        <v>32</v>
      </c>
      <c r="E6808" t="s">
        <v>27</v>
      </c>
      <c r="F6808" t="s">
        <v>258</v>
      </c>
      <c r="G6808" s="30">
        <v>13</v>
      </c>
      <c r="H6808" t="s">
        <v>309</v>
      </c>
      <c r="J6808" t="s">
        <v>15</v>
      </c>
      <c r="K6808" t="s">
        <v>307</v>
      </c>
      <c r="L6808" s="26">
        <v>2529225</v>
      </c>
      <c r="M6808">
        <v>9</v>
      </c>
    </row>
    <row r="6809" spans="1:13" x14ac:dyDescent="0.25">
      <c r="A6809" t="s">
        <v>92</v>
      </c>
      <c r="B6809" s="25">
        <v>45198</v>
      </c>
      <c r="C6809" t="s">
        <v>257</v>
      </c>
      <c r="D6809" t="s">
        <v>32</v>
      </c>
      <c r="E6809" t="s">
        <v>27</v>
      </c>
      <c r="F6809" t="s">
        <v>258</v>
      </c>
      <c r="G6809" s="30">
        <v>13</v>
      </c>
      <c r="H6809" t="s">
        <v>309</v>
      </c>
      <c r="J6809" t="s">
        <v>15</v>
      </c>
      <c r="K6809" t="s">
        <v>307</v>
      </c>
      <c r="L6809" s="26">
        <v>161096.4</v>
      </c>
      <c r="M6809">
        <v>4</v>
      </c>
    </row>
    <row r="6810" spans="1:13" x14ac:dyDescent="0.25">
      <c r="A6810" t="s">
        <v>83</v>
      </c>
      <c r="B6810" s="25">
        <v>45252</v>
      </c>
      <c r="C6810" t="s">
        <v>257</v>
      </c>
      <c r="D6810" t="s">
        <v>32</v>
      </c>
      <c r="E6810" t="s">
        <v>27</v>
      </c>
      <c r="F6810" t="s">
        <v>258</v>
      </c>
      <c r="G6810" s="30">
        <v>13</v>
      </c>
      <c r="H6810" t="s">
        <v>309</v>
      </c>
      <c r="J6810" t="s">
        <v>15</v>
      </c>
      <c r="K6810" t="s">
        <v>307</v>
      </c>
      <c r="L6810" s="26">
        <v>4424200</v>
      </c>
      <c r="M6810">
        <v>24</v>
      </c>
    </row>
    <row r="6811" spans="1:13" x14ac:dyDescent="0.25">
      <c r="A6811" t="s">
        <v>54</v>
      </c>
      <c r="B6811" s="25">
        <v>45212</v>
      </c>
      <c r="C6811" t="s">
        <v>257</v>
      </c>
      <c r="D6811" t="s">
        <v>32</v>
      </c>
      <c r="E6811" t="s">
        <v>27</v>
      </c>
      <c r="G6811" s="30">
        <v>13</v>
      </c>
      <c r="H6811" t="s">
        <v>309</v>
      </c>
      <c r="J6811" t="s">
        <v>15</v>
      </c>
      <c r="K6811" t="s">
        <v>307</v>
      </c>
      <c r="L6811" s="26">
        <v>85248</v>
      </c>
      <c r="M6811">
        <v>19</v>
      </c>
    </row>
    <row r="6812" spans="1:13" x14ac:dyDescent="0.25">
      <c r="A6812" t="s">
        <v>77</v>
      </c>
      <c r="B6812" s="25">
        <v>45267</v>
      </c>
      <c r="C6812" t="s">
        <v>257</v>
      </c>
      <c r="D6812" t="s">
        <v>32</v>
      </c>
      <c r="E6812" t="s">
        <v>27</v>
      </c>
      <c r="F6812" t="s">
        <v>258</v>
      </c>
      <c r="G6812" s="30">
        <v>13</v>
      </c>
      <c r="H6812" t="s">
        <v>309</v>
      </c>
      <c r="J6812" t="s">
        <v>15</v>
      </c>
      <c r="K6812" t="s">
        <v>307</v>
      </c>
      <c r="L6812" s="26">
        <v>28000</v>
      </c>
      <c r="M6812">
        <v>1</v>
      </c>
    </row>
    <row r="6813" spans="1:13" x14ac:dyDescent="0.25">
      <c r="A6813" t="s">
        <v>101</v>
      </c>
      <c r="B6813" s="25">
        <v>45079</v>
      </c>
      <c r="C6813" t="s">
        <v>257</v>
      </c>
      <c r="D6813" t="s">
        <v>32</v>
      </c>
      <c r="E6813" t="s">
        <v>27</v>
      </c>
      <c r="F6813" t="s">
        <v>258</v>
      </c>
      <c r="G6813" s="30">
        <v>13</v>
      </c>
      <c r="H6813" t="s">
        <v>309</v>
      </c>
      <c r="J6813" t="s">
        <v>15</v>
      </c>
      <c r="K6813" t="s">
        <v>307</v>
      </c>
      <c r="L6813" s="26">
        <v>827597.25</v>
      </c>
      <c r="M6813">
        <v>1</v>
      </c>
    </row>
    <row r="6814" spans="1:13" x14ac:dyDescent="0.25">
      <c r="A6814" t="s">
        <v>63</v>
      </c>
      <c r="B6814" s="25">
        <v>45344</v>
      </c>
      <c r="C6814" t="s">
        <v>257</v>
      </c>
      <c r="D6814" t="s">
        <v>32</v>
      </c>
      <c r="E6814" t="s">
        <v>27</v>
      </c>
      <c r="G6814" s="30">
        <v>13</v>
      </c>
      <c r="H6814" t="s">
        <v>309</v>
      </c>
      <c r="J6814" t="s">
        <v>15</v>
      </c>
      <c r="K6814" t="s">
        <v>307</v>
      </c>
      <c r="L6814" s="26">
        <v>21850</v>
      </c>
      <c r="M6814">
        <v>1</v>
      </c>
    </row>
    <row r="6815" spans="1:13" x14ac:dyDescent="0.25">
      <c r="A6815" t="s">
        <v>164</v>
      </c>
      <c r="B6815" s="25">
        <v>45478</v>
      </c>
      <c r="C6815" t="s">
        <v>257</v>
      </c>
      <c r="D6815" t="s">
        <v>32</v>
      </c>
      <c r="E6815" t="s">
        <v>27</v>
      </c>
      <c r="F6815" t="s">
        <v>258</v>
      </c>
      <c r="G6815" s="30">
        <v>13</v>
      </c>
      <c r="H6815" t="s">
        <v>309</v>
      </c>
      <c r="J6815" t="s">
        <v>15</v>
      </c>
      <c r="K6815" t="s">
        <v>307</v>
      </c>
      <c r="L6815" s="26">
        <v>303400</v>
      </c>
      <c r="M6815">
        <v>8</v>
      </c>
    </row>
    <row r="6816" spans="1:13" x14ac:dyDescent="0.25">
      <c r="A6816" t="s">
        <v>66</v>
      </c>
      <c r="B6816" s="25">
        <v>45335</v>
      </c>
      <c r="C6816" t="s">
        <v>257</v>
      </c>
      <c r="D6816" t="s">
        <v>32</v>
      </c>
      <c r="E6816" t="s">
        <v>27</v>
      </c>
      <c r="G6816" s="30">
        <v>13</v>
      </c>
      <c r="H6816" t="s">
        <v>309</v>
      </c>
      <c r="J6816" t="s">
        <v>15</v>
      </c>
      <c r="K6816" t="s">
        <v>307</v>
      </c>
      <c r="L6816" s="26">
        <v>342000</v>
      </c>
      <c r="M6816">
        <v>23</v>
      </c>
    </row>
    <row r="6817" spans="1:13" x14ac:dyDescent="0.25">
      <c r="A6817" t="s">
        <v>83</v>
      </c>
      <c r="B6817" s="25">
        <v>45252</v>
      </c>
      <c r="C6817" t="s">
        <v>257</v>
      </c>
      <c r="D6817" t="s">
        <v>32</v>
      </c>
      <c r="E6817" t="s">
        <v>27</v>
      </c>
      <c r="G6817" s="30">
        <v>13</v>
      </c>
      <c r="H6817" t="s">
        <v>309</v>
      </c>
      <c r="J6817" t="s">
        <v>15</v>
      </c>
      <c r="K6817" t="s">
        <v>307</v>
      </c>
      <c r="L6817" s="26">
        <v>46750</v>
      </c>
      <c r="M6817">
        <v>10</v>
      </c>
    </row>
    <row r="6818" spans="1:13" x14ac:dyDescent="0.25">
      <c r="A6818" t="s">
        <v>50</v>
      </c>
      <c r="B6818" s="25">
        <v>45408</v>
      </c>
      <c r="C6818" t="s">
        <v>257</v>
      </c>
      <c r="D6818" t="s">
        <v>32</v>
      </c>
      <c r="E6818" t="s">
        <v>27</v>
      </c>
      <c r="G6818" s="30">
        <v>13</v>
      </c>
      <c r="H6818" t="s">
        <v>309</v>
      </c>
      <c r="J6818" t="s">
        <v>15</v>
      </c>
      <c r="K6818" t="s">
        <v>307</v>
      </c>
      <c r="L6818" s="26">
        <v>180000</v>
      </c>
      <c r="M6818">
        <v>31</v>
      </c>
    </row>
    <row r="6819" spans="1:13" x14ac:dyDescent="0.25">
      <c r="A6819" t="s">
        <v>63</v>
      </c>
      <c r="B6819" s="25">
        <v>45344</v>
      </c>
      <c r="C6819" t="s">
        <v>257</v>
      </c>
      <c r="D6819" t="s">
        <v>32</v>
      </c>
      <c r="E6819" t="s">
        <v>27</v>
      </c>
      <c r="F6819" t="s">
        <v>258</v>
      </c>
      <c r="G6819" s="30">
        <v>13</v>
      </c>
      <c r="H6819" t="s">
        <v>309</v>
      </c>
      <c r="J6819" t="s">
        <v>15</v>
      </c>
      <c r="K6819" t="s">
        <v>307</v>
      </c>
      <c r="L6819" s="26">
        <v>2267650</v>
      </c>
      <c r="M6819">
        <v>6</v>
      </c>
    </row>
    <row r="6820" spans="1:13" x14ac:dyDescent="0.25">
      <c r="A6820" t="s">
        <v>54</v>
      </c>
      <c r="B6820" s="25">
        <v>45401</v>
      </c>
      <c r="C6820" t="s">
        <v>257</v>
      </c>
      <c r="D6820" t="s">
        <v>32</v>
      </c>
      <c r="E6820" t="s">
        <v>27</v>
      </c>
      <c r="G6820" s="30">
        <v>13</v>
      </c>
      <c r="H6820" t="s">
        <v>309</v>
      </c>
      <c r="J6820" t="s">
        <v>15</v>
      </c>
      <c r="K6820" t="s">
        <v>307</v>
      </c>
      <c r="L6820" s="26">
        <v>329670</v>
      </c>
      <c r="M6820">
        <v>11</v>
      </c>
    </row>
    <row r="6821" spans="1:13" x14ac:dyDescent="0.25">
      <c r="A6821" t="s">
        <v>205</v>
      </c>
      <c r="B6821" s="25">
        <v>45566</v>
      </c>
      <c r="C6821" t="s">
        <v>257</v>
      </c>
      <c r="D6821" t="s">
        <v>32</v>
      </c>
      <c r="E6821" t="s">
        <v>27</v>
      </c>
      <c r="F6821" t="s">
        <v>258</v>
      </c>
      <c r="G6821" s="30">
        <v>13</v>
      </c>
      <c r="H6821" t="s">
        <v>309</v>
      </c>
      <c r="J6821" t="s">
        <v>15</v>
      </c>
      <c r="K6821" t="s">
        <v>307</v>
      </c>
      <c r="L6821" s="26">
        <v>3589195</v>
      </c>
      <c r="M6821">
        <v>26</v>
      </c>
    </row>
    <row r="6822" spans="1:13" x14ac:dyDescent="0.25">
      <c r="A6822" t="s">
        <v>74</v>
      </c>
      <c r="B6822" s="25">
        <v>45275</v>
      </c>
      <c r="C6822" t="s">
        <v>257</v>
      </c>
      <c r="D6822" t="s">
        <v>32</v>
      </c>
      <c r="E6822" t="s">
        <v>27</v>
      </c>
      <c r="G6822" s="30">
        <v>13</v>
      </c>
      <c r="H6822" t="s">
        <v>309</v>
      </c>
      <c r="J6822" t="s">
        <v>15</v>
      </c>
      <c r="K6822" t="s">
        <v>307</v>
      </c>
      <c r="L6822" s="26">
        <v>456550</v>
      </c>
      <c r="M6822">
        <v>17</v>
      </c>
    </row>
    <row r="6823" spans="1:13" x14ac:dyDescent="0.25">
      <c r="A6823" t="s">
        <v>50</v>
      </c>
      <c r="B6823" s="25">
        <v>45408</v>
      </c>
      <c r="C6823" t="s">
        <v>257</v>
      </c>
      <c r="D6823" t="s">
        <v>32</v>
      </c>
      <c r="E6823" t="s">
        <v>27</v>
      </c>
      <c r="F6823" t="s">
        <v>258</v>
      </c>
      <c r="G6823" s="30">
        <v>13</v>
      </c>
      <c r="H6823" t="s">
        <v>309</v>
      </c>
      <c r="J6823" t="s">
        <v>15</v>
      </c>
      <c r="K6823" t="s">
        <v>307</v>
      </c>
      <c r="L6823" s="26">
        <v>54350000</v>
      </c>
      <c r="M6823">
        <v>38</v>
      </c>
    </row>
    <row r="6824" spans="1:13" x14ac:dyDescent="0.25">
      <c r="A6824" t="s">
        <v>57</v>
      </c>
      <c r="B6824" s="25">
        <v>45394</v>
      </c>
      <c r="C6824" t="s">
        <v>257</v>
      </c>
      <c r="D6824" t="s">
        <v>32</v>
      </c>
      <c r="E6824" t="s">
        <v>27</v>
      </c>
      <c r="G6824" s="30">
        <v>13</v>
      </c>
      <c r="H6824" t="s">
        <v>309</v>
      </c>
      <c r="J6824" t="s">
        <v>15</v>
      </c>
      <c r="K6824" t="s">
        <v>307</v>
      </c>
      <c r="L6824" s="26">
        <v>58750</v>
      </c>
      <c r="M6824">
        <v>8</v>
      </c>
    </row>
    <row r="6825" spans="1:13" x14ac:dyDescent="0.25">
      <c r="A6825" t="s">
        <v>172</v>
      </c>
      <c r="B6825" s="25">
        <v>45485</v>
      </c>
      <c r="C6825" t="s">
        <v>257</v>
      </c>
      <c r="D6825" t="s">
        <v>32</v>
      </c>
      <c r="E6825" t="s">
        <v>27</v>
      </c>
      <c r="G6825" s="30">
        <v>13</v>
      </c>
      <c r="H6825" t="s">
        <v>309</v>
      </c>
      <c r="J6825" t="s">
        <v>15</v>
      </c>
      <c r="K6825" t="s">
        <v>307</v>
      </c>
      <c r="L6825" s="26">
        <v>3200</v>
      </c>
      <c r="M6825">
        <v>1</v>
      </c>
    </row>
    <row r="6826" spans="1:13" x14ac:dyDescent="0.25">
      <c r="A6826" t="s">
        <v>74</v>
      </c>
      <c r="B6826" s="25">
        <v>45275</v>
      </c>
      <c r="C6826" t="s">
        <v>257</v>
      </c>
      <c r="D6826" t="s">
        <v>32</v>
      </c>
      <c r="E6826" t="s">
        <v>27</v>
      </c>
      <c r="F6826" t="s">
        <v>258</v>
      </c>
      <c r="G6826" s="30">
        <v>13</v>
      </c>
      <c r="H6826" t="s">
        <v>309</v>
      </c>
      <c r="J6826" t="s">
        <v>15</v>
      </c>
      <c r="K6826" t="s">
        <v>307</v>
      </c>
      <c r="L6826" s="26">
        <v>1723850</v>
      </c>
      <c r="M6826">
        <v>14</v>
      </c>
    </row>
    <row r="6827" spans="1:13" x14ac:dyDescent="0.25">
      <c r="A6827" t="s">
        <v>104</v>
      </c>
      <c r="B6827" s="25">
        <v>45041</v>
      </c>
      <c r="C6827" t="s">
        <v>257</v>
      </c>
      <c r="D6827" t="s">
        <v>32</v>
      </c>
      <c r="E6827" t="s">
        <v>27</v>
      </c>
      <c r="F6827" t="s">
        <v>258</v>
      </c>
      <c r="G6827" s="30">
        <v>13</v>
      </c>
      <c r="H6827" t="s">
        <v>309</v>
      </c>
      <c r="J6827" t="s">
        <v>15</v>
      </c>
      <c r="K6827" t="s">
        <v>307</v>
      </c>
      <c r="L6827" s="26">
        <v>113001.60000000001</v>
      </c>
      <c r="M6827">
        <v>1</v>
      </c>
    </row>
    <row r="6828" spans="1:13" x14ac:dyDescent="0.25">
      <c r="A6828" t="s">
        <v>211</v>
      </c>
      <c r="B6828" s="25">
        <v>45582</v>
      </c>
      <c r="C6828" t="s">
        <v>257</v>
      </c>
      <c r="D6828" t="s">
        <v>32</v>
      </c>
      <c r="E6828" t="s">
        <v>27</v>
      </c>
      <c r="F6828" t="s">
        <v>258</v>
      </c>
      <c r="G6828" s="30">
        <v>13</v>
      </c>
      <c r="H6828" t="s">
        <v>309</v>
      </c>
      <c r="J6828" t="s">
        <v>15</v>
      </c>
      <c r="K6828" t="s">
        <v>307</v>
      </c>
      <c r="L6828" s="26">
        <v>3000200</v>
      </c>
      <c r="M6828">
        <v>28</v>
      </c>
    </row>
    <row r="6829" spans="1:13" x14ac:dyDescent="0.25">
      <c r="A6829" t="s">
        <v>164</v>
      </c>
      <c r="B6829" s="25">
        <v>45478</v>
      </c>
      <c r="C6829" t="s">
        <v>257</v>
      </c>
      <c r="D6829" t="s">
        <v>32</v>
      </c>
      <c r="E6829" t="s">
        <v>27</v>
      </c>
      <c r="G6829" s="30">
        <v>13</v>
      </c>
      <c r="H6829" t="s">
        <v>309</v>
      </c>
      <c r="J6829" t="s">
        <v>15</v>
      </c>
      <c r="K6829" t="s">
        <v>307</v>
      </c>
      <c r="L6829" s="26">
        <v>30600</v>
      </c>
      <c r="M6829">
        <v>11</v>
      </c>
    </row>
    <row r="6830" spans="1:13" x14ac:dyDescent="0.25">
      <c r="A6830" t="s">
        <v>60</v>
      </c>
      <c r="B6830" s="25">
        <v>45380</v>
      </c>
      <c r="C6830" t="s">
        <v>257</v>
      </c>
      <c r="D6830" t="s">
        <v>32</v>
      </c>
      <c r="E6830" t="s">
        <v>27</v>
      </c>
      <c r="F6830" t="s">
        <v>258</v>
      </c>
      <c r="G6830" s="30">
        <v>13</v>
      </c>
      <c r="H6830" t="s">
        <v>309</v>
      </c>
      <c r="J6830" t="s">
        <v>15</v>
      </c>
      <c r="K6830" t="s">
        <v>307</v>
      </c>
      <c r="L6830" s="26">
        <v>2987250</v>
      </c>
      <c r="M6830">
        <v>32</v>
      </c>
    </row>
    <row r="6831" spans="1:13" x14ac:dyDescent="0.25">
      <c r="A6831" t="s">
        <v>86</v>
      </c>
      <c r="B6831" s="25">
        <v>45251</v>
      </c>
      <c r="C6831" t="s">
        <v>257</v>
      </c>
      <c r="D6831" t="s">
        <v>32</v>
      </c>
      <c r="E6831" t="s">
        <v>27</v>
      </c>
      <c r="G6831" s="30">
        <v>13</v>
      </c>
      <c r="H6831" t="s">
        <v>309</v>
      </c>
      <c r="J6831" t="s">
        <v>15</v>
      </c>
      <c r="K6831" t="s">
        <v>307</v>
      </c>
      <c r="L6831" s="26">
        <v>22250</v>
      </c>
      <c r="M6831">
        <v>3</v>
      </c>
    </row>
    <row r="6832" spans="1:13" x14ac:dyDescent="0.25">
      <c r="A6832" t="s">
        <v>69</v>
      </c>
      <c r="B6832" s="25">
        <v>45328</v>
      </c>
      <c r="C6832" t="s">
        <v>257</v>
      </c>
      <c r="D6832" t="s">
        <v>32</v>
      </c>
      <c r="E6832" t="s">
        <v>27</v>
      </c>
      <c r="G6832" s="30">
        <v>13</v>
      </c>
      <c r="H6832" t="s">
        <v>309</v>
      </c>
      <c r="J6832" t="s">
        <v>15</v>
      </c>
      <c r="K6832" t="s">
        <v>307</v>
      </c>
      <c r="L6832" s="26">
        <v>109180</v>
      </c>
      <c r="M6832">
        <v>10</v>
      </c>
    </row>
    <row r="6833" spans="1:13" x14ac:dyDescent="0.25">
      <c r="A6833" t="s">
        <v>209</v>
      </c>
      <c r="B6833" s="25">
        <v>45572</v>
      </c>
      <c r="C6833" t="s">
        <v>257</v>
      </c>
      <c r="D6833" t="s">
        <v>32</v>
      </c>
      <c r="E6833" t="s">
        <v>27</v>
      </c>
      <c r="F6833" t="s">
        <v>258</v>
      </c>
      <c r="G6833" s="30">
        <v>13</v>
      </c>
      <c r="H6833" t="s">
        <v>309</v>
      </c>
      <c r="J6833" t="s">
        <v>15</v>
      </c>
      <c r="K6833" t="s">
        <v>307</v>
      </c>
      <c r="L6833" s="26">
        <v>684750</v>
      </c>
      <c r="M6833">
        <v>2</v>
      </c>
    </row>
    <row r="6834" spans="1:13" x14ac:dyDescent="0.25">
      <c r="A6834" t="s">
        <v>30</v>
      </c>
      <c r="B6834" s="25">
        <v>45447</v>
      </c>
      <c r="C6834" t="s">
        <v>257</v>
      </c>
      <c r="D6834" t="s">
        <v>32</v>
      </c>
      <c r="E6834" t="s">
        <v>27</v>
      </c>
      <c r="G6834" s="30">
        <v>13</v>
      </c>
      <c r="H6834" t="s">
        <v>309</v>
      </c>
      <c r="J6834" t="s">
        <v>15</v>
      </c>
      <c r="K6834" t="s">
        <v>307</v>
      </c>
      <c r="L6834" s="26">
        <v>4200</v>
      </c>
      <c r="M6834">
        <v>3</v>
      </c>
    </row>
    <row r="6835" spans="1:13" x14ac:dyDescent="0.25">
      <c r="A6835" t="s">
        <v>54</v>
      </c>
      <c r="B6835" s="25">
        <v>45401</v>
      </c>
      <c r="C6835" t="s">
        <v>257</v>
      </c>
      <c r="D6835" t="s">
        <v>32</v>
      </c>
      <c r="E6835" t="s">
        <v>27</v>
      </c>
      <c r="F6835" t="s">
        <v>258</v>
      </c>
      <c r="G6835" s="30">
        <v>13</v>
      </c>
      <c r="H6835" t="s">
        <v>309</v>
      </c>
      <c r="J6835" t="s">
        <v>15</v>
      </c>
      <c r="K6835" t="s">
        <v>307</v>
      </c>
      <c r="L6835" s="26">
        <v>149384355</v>
      </c>
      <c r="M6835">
        <v>16</v>
      </c>
    </row>
    <row r="6836" spans="1:13" x14ac:dyDescent="0.25">
      <c r="A6836" t="s">
        <v>66</v>
      </c>
      <c r="B6836" s="25">
        <v>45335</v>
      </c>
      <c r="C6836" t="s">
        <v>257</v>
      </c>
      <c r="D6836" t="s">
        <v>32</v>
      </c>
      <c r="E6836" t="s">
        <v>27</v>
      </c>
      <c r="F6836" t="s">
        <v>258</v>
      </c>
      <c r="G6836" s="30">
        <v>13</v>
      </c>
      <c r="H6836" t="s">
        <v>309</v>
      </c>
      <c r="J6836" t="s">
        <v>15</v>
      </c>
      <c r="K6836" t="s">
        <v>307</v>
      </c>
      <c r="L6836" s="26">
        <v>1111500</v>
      </c>
      <c r="M6836">
        <v>39</v>
      </c>
    </row>
    <row r="6837" spans="1:13" x14ac:dyDescent="0.25">
      <c r="A6837" t="s">
        <v>101</v>
      </c>
      <c r="B6837" s="25">
        <v>45079</v>
      </c>
      <c r="C6837" t="s">
        <v>257</v>
      </c>
      <c r="D6837" t="s">
        <v>32</v>
      </c>
      <c r="E6837" t="s">
        <v>27</v>
      </c>
      <c r="G6837" s="30">
        <v>13</v>
      </c>
      <c r="H6837" t="s">
        <v>309</v>
      </c>
      <c r="J6837" t="s">
        <v>15</v>
      </c>
      <c r="K6837" t="s">
        <v>307</v>
      </c>
      <c r="L6837" s="26">
        <v>5832</v>
      </c>
      <c r="M6837">
        <v>1</v>
      </c>
    </row>
    <row r="6838" spans="1:13" x14ac:dyDescent="0.25">
      <c r="A6838" t="s">
        <v>57</v>
      </c>
      <c r="B6838" s="25">
        <v>45394</v>
      </c>
      <c r="C6838" t="s">
        <v>257</v>
      </c>
      <c r="D6838" t="s">
        <v>32</v>
      </c>
      <c r="E6838" t="s">
        <v>27</v>
      </c>
      <c r="F6838" t="s">
        <v>258</v>
      </c>
      <c r="G6838" s="30">
        <v>13</v>
      </c>
      <c r="H6838" t="s">
        <v>309</v>
      </c>
      <c r="J6838" t="s">
        <v>15</v>
      </c>
      <c r="K6838" t="s">
        <v>307</v>
      </c>
      <c r="L6838" s="26">
        <v>2970400</v>
      </c>
      <c r="M6838">
        <v>17</v>
      </c>
    </row>
    <row r="6839" spans="1:13" x14ac:dyDescent="0.25">
      <c r="A6839" t="s">
        <v>83</v>
      </c>
      <c r="B6839" s="25">
        <v>45468</v>
      </c>
      <c r="C6839" t="s">
        <v>257</v>
      </c>
      <c r="D6839" t="s">
        <v>32</v>
      </c>
      <c r="E6839" t="s">
        <v>27</v>
      </c>
      <c r="F6839" t="s">
        <v>258</v>
      </c>
      <c r="G6839" s="30">
        <v>13</v>
      </c>
      <c r="H6839" t="s">
        <v>309</v>
      </c>
      <c r="J6839" t="s">
        <v>15</v>
      </c>
      <c r="K6839" t="s">
        <v>307</v>
      </c>
      <c r="L6839" s="26">
        <v>12150</v>
      </c>
      <c r="M6839">
        <v>1</v>
      </c>
    </row>
    <row r="6840" spans="1:13" x14ac:dyDescent="0.25">
      <c r="A6840" t="s">
        <v>60</v>
      </c>
      <c r="B6840" s="25">
        <v>45380</v>
      </c>
      <c r="C6840" t="s">
        <v>257</v>
      </c>
      <c r="D6840" t="s">
        <v>32</v>
      </c>
      <c r="E6840" t="s">
        <v>27</v>
      </c>
      <c r="G6840" s="30">
        <v>13</v>
      </c>
      <c r="H6840" t="s">
        <v>309</v>
      </c>
      <c r="J6840" t="s">
        <v>15</v>
      </c>
      <c r="K6840" t="s">
        <v>307</v>
      </c>
      <c r="L6840" s="26">
        <v>216125</v>
      </c>
      <c r="M6840">
        <v>23</v>
      </c>
    </row>
    <row r="6841" spans="1:13" x14ac:dyDescent="0.25">
      <c r="A6841" t="s">
        <v>30</v>
      </c>
      <c r="B6841" s="25">
        <v>45447</v>
      </c>
      <c r="C6841" t="s">
        <v>257</v>
      </c>
      <c r="D6841" t="s">
        <v>32</v>
      </c>
      <c r="E6841" t="s">
        <v>27</v>
      </c>
      <c r="F6841" t="s">
        <v>258</v>
      </c>
      <c r="G6841" s="30">
        <v>13</v>
      </c>
      <c r="H6841" t="s">
        <v>309</v>
      </c>
      <c r="J6841" t="s">
        <v>15</v>
      </c>
      <c r="K6841" t="s">
        <v>307</v>
      </c>
      <c r="L6841" s="26">
        <v>13200</v>
      </c>
      <c r="M6841">
        <v>5</v>
      </c>
    </row>
    <row r="6842" spans="1:13" x14ac:dyDescent="0.25">
      <c r="A6842" t="s">
        <v>69</v>
      </c>
      <c r="B6842" s="25">
        <v>45328</v>
      </c>
      <c r="C6842" t="s">
        <v>257</v>
      </c>
      <c r="D6842" t="s">
        <v>32</v>
      </c>
      <c r="E6842" t="s">
        <v>27</v>
      </c>
      <c r="F6842" t="s">
        <v>258</v>
      </c>
      <c r="G6842" s="30">
        <v>13</v>
      </c>
      <c r="H6842" t="s">
        <v>309</v>
      </c>
      <c r="J6842" t="s">
        <v>15</v>
      </c>
      <c r="K6842" t="s">
        <v>307</v>
      </c>
      <c r="L6842" s="26">
        <v>5252565</v>
      </c>
      <c r="M6842">
        <v>14</v>
      </c>
    </row>
    <row r="6843" spans="1:13" x14ac:dyDescent="0.25">
      <c r="A6843" t="s">
        <v>89</v>
      </c>
      <c r="B6843" s="25">
        <v>45232</v>
      </c>
      <c r="C6843" t="s">
        <v>257</v>
      </c>
      <c r="D6843" t="s">
        <v>32</v>
      </c>
      <c r="E6843" t="s">
        <v>27</v>
      </c>
      <c r="G6843" s="30">
        <v>13</v>
      </c>
      <c r="H6843" t="s">
        <v>309</v>
      </c>
      <c r="J6843" t="s">
        <v>15</v>
      </c>
      <c r="K6843" t="s">
        <v>307</v>
      </c>
      <c r="L6843" s="26">
        <v>371925</v>
      </c>
      <c r="M6843">
        <v>9</v>
      </c>
    </row>
    <row r="6844" spans="1:13" x14ac:dyDescent="0.25">
      <c r="A6844" t="s">
        <v>92</v>
      </c>
      <c r="B6844" s="25">
        <v>45198</v>
      </c>
      <c r="C6844" t="s">
        <v>257</v>
      </c>
      <c r="D6844" t="s">
        <v>32</v>
      </c>
      <c r="E6844" t="s">
        <v>27</v>
      </c>
      <c r="G6844" s="30">
        <v>13</v>
      </c>
      <c r="H6844" t="s">
        <v>309</v>
      </c>
      <c r="J6844" t="s">
        <v>15</v>
      </c>
      <c r="K6844" t="s">
        <v>307</v>
      </c>
      <c r="L6844" s="26">
        <v>35308.800000000003</v>
      </c>
      <c r="M6844">
        <v>5</v>
      </c>
    </row>
    <row r="6845" spans="1:13" x14ac:dyDescent="0.25">
      <c r="A6845" t="s">
        <v>80</v>
      </c>
      <c r="B6845" s="25">
        <v>45260</v>
      </c>
      <c r="C6845" t="s">
        <v>257</v>
      </c>
      <c r="D6845" t="s">
        <v>32</v>
      </c>
      <c r="E6845" t="s">
        <v>27</v>
      </c>
      <c r="F6845" t="s">
        <v>258</v>
      </c>
      <c r="G6845" s="30">
        <v>13</v>
      </c>
      <c r="H6845" t="s">
        <v>309</v>
      </c>
      <c r="J6845" t="s">
        <v>15</v>
      </c>
      <c r="K6845" t="s">
        <v>307</v>
      </c>
      <c r="L6845" s="26">
        <v>108900</v>
      </c>
      <c r="M6845">
        <v>3</v>
      </c>
    </row>
    <row r="6846" spans="1:13" x14ac:dyDescent="0.25">
      <c r="A6846" t="s">
        <v>54</v>
      </c>
      <c r="B6846" s="25">
        <v>45212</v>
      </c>
      <c r="C6846" t="s">
        <v>257</v>
      </c>
      <c r="D6846" t="s">
        <v>32</v>
      </c>
      <c r="E6846" t="s">
        <v>27</v>
      </c>
      <c r="F6846" t="s">
        <v>258</v>
      </c>
      <c r="G6846" s="30">
        <v>13</v>
      </c>
      <c r="H6846" t="s">
        <v>309</v>
      </c>
      <c r="J6846" t="s">
        <v>15</v>
      </c>
      <c r="K6846" t="s">
        <v>307</v>
      </c>
      <c r="L6846" s="26">
        <v>485847</v>
      </c>
      <c r="M6846">
        <v>27</v>
      </c>
    </row>
    <row r="6847" spans="1:13" x14ac:dyDescent="0.25">
      <c r="A6847" t="s">
        <v>205</v>
      </c>
      <c r="B6847" s="25">
        <v>45566</v>
      </c>
      <c r="C6847" t="s">
        <v>257</v>
      </c>
      <c r="D6847" t="s">
        <v>32</v>
      </c>
      <c r="E6847" t="s">
        <v>27</v>
      </c>
      <c r="G6847" s="30">
        <v>13</v>
      </c>
      <c r="H6847" t="s">
        <v>309</v>
      </c>
      <c r="J6847" t="s">
        <v>15</v>
      </c>
      <c r="K6847" t="s">
        <v>307</v>
      </c>
      <c r="L6847" s="26">
        <v>46075</v>
      </c>
      <c r="M6847">
        <v>7</v>
      </c>
    </row>
    <row r="6848" spans="1:13" x14ac:dyDescent="0.25">
      <c r="A6848" t="s">
        <v>86</v>
      </c>
      <c r="B6848" s="25">
        <v>45251</v>
      </c>
      <c r="C6848" t="s">
        <v>257</v>
      </c>
      <c r="D6848" t="s">
        <v>32</v>
      </c>
      <c r="E6848" t="s">
        <v>27</v>
      </c>
      <c r="F6848" t="s">
        <v>258</v>
      </c>
      <c r="G6848" s="30">
        <v>13</v>
      </c>
      <c r="H6848" t="s">
        <v>309</v>
      </c>
      <c r="J6848" t="s">
        <v>15</v>
      </c>
      <c r="K6848" t="s">
        <v>307</v>
      </c>
      <c r="L6848" s="26">
        <v>600250</v>
      </c>
      <c r="M6848">
        <v>2</v>
      </c>
    </row>
    <row r="6849" spans="1:13" x14ac:dyDescent="0.25">
      <c r="A6849" t="s">
        <v>80</v>
      </c>
      <c r="B6849" s="25">
        <v>45260</v>
      </c>
      <c r="C6849" t="s">
        <v>257</v>
      </c>
      <c r="D6849" t="s">
        <v>32</v>
      </c>
      <c r="E6849" t="s">
        <v>27</v>
      </c>
      <c r="G6849" s="30">
        <v>13</v>
      </c>
      <c r="H6849" t="s">
        <v>309</v>
      </c>
      <c r="J6849" t="s">
        <v>15</v>
      </c>
      <c r="K6849" t="s">
        <v>307</v>
      </c>
      <c r="L6849" s="26">
        <v>98100</v>
      </c>
      <c r="M6849">
        <v>5</v>
      </c>
    </row>
    <row r="6850" spans="1:13" x14ac:dyDescent="0.25">
      <c r="A6850" t="s">
        <v>211</v>
      </c>
      <c r="B6850" s="25">
        <v>45582</v>
      </c>
      <c r="C6850" t="s">
        <v>257</v>
      </c>
      <c r="D6850" t="s">
        <v>32</v>
      </c>
      <c r="E6850" t="s">
        <v>27</v>
      </c>
      <c r="G6850" s="30">
        <v>13</v>
      </c>
      <c r="H6850" t="s">
        <v>309</v>
      </c>
      <c r="J6850" t="s">
        <v>15</v>
      </c>
      <c r="K6850" t="s">
        <v>307</v>
      </c>
      <c r="L6850" s="26">
        <v>456050</v>
      </c>
      <c r="M6850">
        <v>20</v>
      </c>
    </row>
    <row r="6851" spans="1:13" x14ac:dyDescent="0.25">
      <c r="A6851" t="s">
        <v>164</v>
      </c>
      <c r="B6851" s="25">
        <v>45478</v>
      </c>
      <c r="C6851" t="s">
        <v>257</v>
      </c>
      <c r="D6851" t="s">
        <v>32</v>
      </c>
      <c r="E6851" t="s">
        <v>27</v>
      </c>
      <c r="F6851" t="s">
        <v>258</v>
      </c>
      <c r="G6851" s="30">
        <v>13.1</v>
      </c>
      <c r="H6851" t="s">
        <v>309</v>
      </c>
      <c r="I6851">
        <v>13.1</v>
      </c>
      <c r="J6851" t="s">
        <v>228</v>
      </c>
      <c r="K6851" t="s">
        <v>314</v>
      </c>
      <c r="L6851" s="26">
        <v>1298400</v>
      </c>
      <c r="M6851">
        <v>1</v>
      </c>
    </row>
    <row r="6852" spans="1:13" x14ac:dyDescent="0.25">
      <c r="A6852" t="s">
        <v>77</v>
      </c>
      <c r="B6852" s="25">
        <v>45267</v>
      </c>
      <c r="C6852" t="s">
        <v>257</v>
      </c>
      <c r="D6852" t="s">
        <v>32</v>
      </c>
      <c r="E6852" t="s">
        <v>27</v>
      </c>
      <c r="G6852" s="30">
        <v>13.1</v>
      </c>
      <c r="H6852" t="s">
        <v>309</v>
      </c>
      <c r="J6852" t="s">
        <v>15</v>
      </c>
      <c r="K6852" t="s">
        <v>307</v>
      </c>
      <c r="L6852" s="26">
        <v>37800</v>
      </c>
      <c r="M6852">
        <v>2</v>
      </c>
    </row>
    <row r="6853" spans="1:13" x14ac:dyDescent="0.25">
      <c r="A6853" t="s">
        <v>30</v>
      </c>
      <c r="B6853" s="25">
        <v>45447</v>
      </c>
      <c r="C6853" t="s">
        <v>257</v>
      </c>
      <c r="D6853" t="s">
        <v>32</v>
      </c>
      <c r="E6853" t="s">
        <v>27</v>
      </c>
      <c r="F6853" t="s">
        <v>258</v>
      </c>
      <c r="G6853" s="30">
        <v>13.1</v>
      </c>
      <c r="H6853" t="s">
        <v>309</v>
      </c>
      <c r="J6853" t="s">
        <v>15</v>
      </c>
      <c r="K6853" t="s">
        <v>307</v>
      </c>
      <c r="L6853" s="26">
        <v>1181700</v>
      </c>
      <c r="M6853">
        <v>6</v>
      </c>
    </row>
    <row r="6854" spans="1:13" x14ac:dyDescent="0.25">
      <c r="A6854" t="s">
        <v>74</v>
      </c>
      <c r="B6854" s="25">
        <v>45275</v>
      </c>
      <c r="C6854" t="s">
        <v>257</v>
      </c>
      <c r="D6854" t="s">
        <v>32</v>
      </c>
      <c r="E6854" t="s">
        <v>27</v>
      </c>
      <c r="G6854" s="30">
        <v>13.1</v>
      </c>
      <c r="H6854" t="s">
        <v>309</v>
      </c>
      <c r="J6854" t="s">
        <v>15</v>
      </c>
      <c r="K6854" t="s">
        <v>307</v>
      </c>
      <c r="L6854" s="26">
        <v>756700</v>
      </c>
      <c r="M6854">
        <v>24</v>
      </c>
    </row>
    <row r="6855" spans="1:13" x14ac:dyDescent="0.25">
      <c r="A6855" t="s">
        <v>83</v>
      </c>
      <c r="B6855" s="25">
        <v>45252</v>
      </c>
      <c r="C6855" t="s">
        <v>257</v>
      </c>
      <c r="D6855" t="s">
        <v>32</v>
      </c>
      <c r="E6855" t="s">
        <v>27</v>
      </c>
      <c r="G6855" s="30">
        <v>13.1</v>
      </c>
      <c r="H6855" t="s">
        <v>309</v>
      </c>
      <c r="J6855" t="s">
        <v>15</v>
      </c>
      <c r="K6855" t="s">
        <v>307</v>
      </c>
      <c r="L6855" s="26">
        <v>303600</v>
      </c>
      <c r="M6855">
        <v>14</v>
      </c>
    </row>
    <row r="6856" spans="1:13" x14ac:dyDescent="0.25">
      <c r="A6856" t="s">
        <v>60</v>
      </c>
      <c r="B6856" s="25">
        <v>45380</v>
      </c>
      <c r="C6856" t="s">
        <v>257</v>
      </c>
      <c r="D6856" t="s">
        <v>32</v>
      </c>
      <c r="E6856" t="s">
        <v>27</v>
      </c>
      <c r="G6856" s="30">
        <v>13.1</v>
      </c>
      <c r="H6856" t="s">
        <v>309</v>
      </c>
      <c r="J6856" t="s">
        <v>15</v>
      </c>
      <c r="K6856" t="s">
        <v>307</v>
      </c>
      <c r="L6856" s="26">
        <v>144375</v>
      </c>
      <c r="M6856">
        <v>23</v>
      </c>
    </row>
    <row r="6857" spans="1:13" x14ac:dyDescent="0.25">
      <c r="A6857" t="s">
        <v>101</v>
      </c>
      <c r="B6857" s="25">
        <v>45079</v>
      </c>
      <c r="C6857" t="s">
        <v>257</v>
      </c>
      <c r="D6857" t="s">
        <v>32</v>
      </c>
      <c r="E6857" t="s">
        <v>27</v>
      </c>
      <c r="F6857" t="s">
        <v>258</v>
      </c>
      <c r="G6857" s="30">
        <v>13.1</v>
      </c>
      <c r="H6857" t="s">
        <v>309</v>
      </c>
      <c r="J6857" t="s">
        <v>15</v>
      </c>
      <c r="K6857" t="s">
        <v>307</v>
      </c>
      <c r="L6857" s="26">
        <v>34992</v>
      </c>
      <c r="M6857">
        <v>1</v>
      </c>
    </row>
    <row r="6858" spans="1:13" x14ac:dyDescent="0.25">
      <c r="A6858" t="s">
        <v>50</v>
      </c>
      <c r="B6858" s="25">
        <v>45408</v>
      </c>
      <c r="C6858" t="s">
        <v>257</v>
      </c>
      <c r="D6858" t="s">
        <v>32</v>
      </c>
      <c r="E6858" t="s">
        <v>27</v>
      </c>
      <c r="G6858" s="30">
        <v>13.1</v>
      </c>
      <c r="H6858" t="s">
        <v>309</v>
      </c>
      <c r="J6858" t="s">
        <v>15</v>
      </c>
      <c r="K6858" t="s">
        <v>307</v>
      </c>
      <c r="L6858" s="26">
        <v>900000</v>
      </c>
      <c r="M6858">
        <v>34</v>
      </c>
    </row>
    <row r="6859" spans="1:13" x14ac:dyDescent="0.25">
      <c r="A6859" t="s">
        <v>104</v>
      </c>
      <c r="B6859" s="25">
        <v>45041</v>
      </c>
      <c r="C6859" t="s">
        <v>257</v>
      </c>
      <c r="D6859" t="s">
        <v>32</v>
      </c>
      <c r="E6859" t="s">
        <v>27</v>
      </c>
      <c r="F6859" t="s">
        <v>258</v>
      </c>
      <c r="G6859" s="30">
        <v>13.1</v>
      </c>
      <c r="H6859" t="s">
        <v>309</v>
      </c>
      <c r="J6859" t="s">
        <v>15</v>
      </c>
      <c r="K6859" t="s">
        <v>307</v>
      </c>
      <c r="L6859" s="26">
        <v>150013.20000000001</v>
      </c>
      <c r="M6859">
        <v>2</v>
      </c>
    </row>
    <row r="6860" spans="1:13" x14ac:dyDescent="0.25">
      <c r="A6860" t="s">
        <v>72</v>
      </c>
      <c r="B6860" s="25">
        <v>45288</v>
      </c>
      <c r="C6860" t="s">
        <v>257</v>
      </c>
      <c r="D6860" t="s">
        <v>32</v>
      </c>
      <c r="E6860" t="s">
        <v>27</v>
      </c>
      <c r="F6860" t="s">
        <v>258</v>
      </c>
      <c r="G6860" s="30">
        <v>13.1</v>
      </c>
      <c r="H6860" t="s">
        <v>309</v>
      </c>
      <c r="J6860" t="s">
        <v>15</v>
      </c>
      <c r="K6860" t="s">
        <v>307</v>
      </c>
      <c r="L6860" s="26">
        <v>6500</v>
      </c>
      <c r="M6860">
        <v>1</v>
      </c>
    </row>
    <row r="6861" spans="1:13" x14ac:dyDescent="0.25">
      <c r="A6861" t="s">
        <v>30</v>
      </c>
      <c r="B6861" s="25">
        <v>45447</v>
      </c>
      <c r="C6861" t="s">
        <v>257</v>
      </c>
      <c r="D6861" t="s">
        <v>32</v>
      </c>
      <c r="E6861" t="s">
        <v>27</v>
      </c>
      <c r="G6861" s="30">
        <v>13.1</v>
      </c>
      <c r="H6861" t="s">
        <v>309</v>
      </c>
      <c r="J6861" t="s">
        <v>15</v>
      </c>
      <c r="K6861" t="s">
        <v>307</v>
      </c>
      <c r="L6861" s="26">
        <v>32100</v>
      </c>
      <c r="M6861">
        <v>6</v>
      </c>
    </row>
    <row r="6862" spans="1:13" x14ac:dyDescent="0.25">
      <c r="A6862" t="s">
        <v>57</v>
      </c>
      <c r="B6862" s="25">
        <v>45394</v>
      </c>
      <c r="C6862" t="s">
        <v>257</v>
      </c>
      <c r="D6862" t="s">
        <v>32</v>
      </c>
      <c r="E6862" t="s">
        <v>27</v>
      </c>
      <c r="F6862" t="s">
        <v>258</v>
      </c>
      <c r="G6862" s="30">
        <v>13.1</v>
      </c>
      <c r="H6862" t="s">
        <v>309</v>
      </c>
      <c r="J6862" t="s">
        <v>15</v>
      </c>
      <c r="K6862" t="s">
        <v>307</v>
      </c>
      <c r="L6862" s="26">
        <v>714400</v>
      </c>
      <c r="M6862">
        <v>15</v>
      </c>
    </row>
    <row r="6863" spans="1:13" x14ac:dyDescent="0.25">
      <c r="A6863" t="s">
        <v>66</v>
      </c>
      <c r="B6863" s="25">
        <v>45335</v>
      </c>
      <c r="C6863" t="s">
        <v>257</v>
      </c>
      <c r="D6863" t="s">
        <v>32</v>
      </c>
      <c r="E6863" t="s">
        <v>27</v>
      </c>
      <c r="G6863" s="30">
        <v>13.1</v>
      </c>
      <c r="H6863" t="s">
        <v>309</v>
      </c>
      <c r="J6863" t="s">
        <v>15</v>
      </c>
      <c r="K6863" t="s">
        <v>307</v>
      </c>
      <c r="L6863" s="26">
        <v>171000</v>
      </c>
      <c r="M6863">
        <v>20</v>
      </c>
    </row>
    <row r="6864" spans="1:13" x14ac:dyDescent="0.25">
      <c r="A6864" t="s">
        <v>92</v>
      </c>
      <c r="B6864" s="25">
        <v>45198</v>
      </c>
      <c r="C6864" t="s">
        <v>257</v>
      </c>
      <c r="D6864" t="s">
        <v>32</v>
      </c>
      <c r="E6864" t="s">
        <v>27</v>
      </c>
      <c r="G6864" s="30">
        <v>13.1</v>
      </c>
      <c r="H6864" t="s">
        <v>309</v>
      </c>
      <c r="J6864" t="s">
        <v>15</v>
      </c>
      <c r="K6864" t="s">
        <v>307</v>
      </c>
      <c r="L6864" s="26">
        <v>24274.799999999999</v>
      </c>
      <c r="M6864">
        <v>2</v>
      </c>
    </row>
    <row r="6865" spans="1:13" x14ac:dyDescent="0.25">
      <c r="A6865" t="s">
        <v>211</v>
      </c>
      <c r="B6865" s="25">
        <v>45582</v>
      </c>
      <c r="C6865" t="s">
        <v>257</v>
      </c>
      <c r="D6865" t="s">
        <v>32</v>
      </c>
      <c r="E6865" t="s">
        <v>27</v>
      </c>
      <c r="F6865" t="s">
        <v>258</v>
      </c>
      <c r="G6865" s="30">
        <v>13.1</v>
      </c>
      <c r="H6865" t="s">
        <v>309</v>
      </c>
      <c r="J6865" t="s">
        <v>15</v>
      </c>
      <c r="K6865" t="s">
        <v>307</v>
      </c>
      <c r="L6865" s="26">
        <v>11194750</v>
      </c>
      <c r="M6865">
        <v>21</v>
      </c>
    </row>
    <row r="6866" spans="1:13" x14ac:dyDescent="0.25">
      <c r="A6866" t="s">
        <v>92</v>
      </c>
      <c r="B6866" s="25">
        <v>45198</v>
      </c>
      <c r="C6866" t="s">
        <v>257</v>
      </c>
      <c r="D6866" t="s">
        <v>32</v>
      </c>
      <c r="E6866" t="s">
        <v>27</v>
      </c>
      <c r="F6866" t="s">
        <v>258</v>
      </c>
      <c r="G6866" s="30">
        <v>13.1</v>
      </c>
      <c r="H6866" t="s">
        <v>309</v>
      </c>
      <c r="J6866" t="s">
        <v>15</v>
      </c>
      <c r="K6866" t="s">
        <v>307</v>
      </c>
      <c r="L6866" s="26">
        <v>2917389.6</v>
      </c>
      <c r="M6866">
        <v>6</v>
      </c>
    </row>
    <row r="6867" spans="1:13" x14ac:dyDescent="0.25">
      <c r="A6867" t="s">
        <v>54</v>
      </c>
      <c r="B6867" s="25">
        <v>45401</v>
      </c>
      <c r="C6867" t="s">
        <v>257</v>
      </c>
      <c r="D6867" t="s">
        <v>32</v>
      </c>
      <c r="E6867" t="s">
        <v>27</v>
      </c>
      <c r="G6867" s="30">
        <v>13.1</v>
      </c>
      <c r="H6867" t="s">
        <v>309</v>
      </c>
      <c r="J6867" t="s">
        <v>15</v>
      </c>
      <c r="K6867" t="s">
        <v>307</v>
      </c>
      <c r="L6867" s="26">
        <v>99345</v>
      </c>
      <c r="M6867">
        <v>15</v>
      </c>
    </row>
    <row r="6868" spans="1:13" x14ac:dyDescent="0.25">
      <c r="A6868" t="s">
        <v>83</v>
      </c>
      <c r="B6868" s="25">
        <v>45468</v>
      </c>
      <c r="C6868" t="s">
        <v>257</v>
      </c>
      <c r="D6868" t="s">
        <v>32</v>
      </c>
      <c r="E6868" t="s">
        <v>27</v>
      </c>
      <c r="G6868" s="30">
        <v>13.1</v>
      </c>
      <c r="H6868" t="s">
        <v>309</v>
      </c>
      <c r="J6868" t="s">
        <v>15</v>
      </c>
      <c r="K6868" t="s">
        <v>307</v>
      </c>
      <c r="L6868" s="26">
        <v>16200</v>
      </c>
      <c r="M6868">
        <v>4</v>
      </c>
    </row>
    <row r="6869" spans="1:13" x14ac:dyDescent="0.25">
      <c r="A6869" t="s">
        <v>80</v>
      </c>
      <c r="B6869" s="25">
        <v>45260</v>
      </c>
      <c r="C6869" t="s">
        <v>257</v>
      </c>
      <c r="D6869" t="s">
        <v>32</v>
      </c>
      <c r="E6869" t="s">
        <v>27</v>
      </c>
      <c r="G6869" s="30">
        <v>13.1</v>
      </c>
      <c r="H6869" t="s">
        <v>309</v>
      </c>
      <c r="J6869" t="s">
        <v>15</v>
      </c>
      <c r="K6869" t="s">
        <v>307</v>
      </c>
      <c r="L6869" s="26">
        <v>270900</v>
      </c>
      <c r="M6869">
        <v>3</v>
      </c>
    </row>
    <row r="6870" spans="1:13" x14ac:dyDescent="0.25">
      <c r="A6870" t="s">
        <v>209</v>
      </c>
      <c r="B6870" s="25">
        <v>45572</v>
      </c>
      <c r="C6870" t="s">
        <v>257</v>
      </c>
      <c r="D6870" t="s">
        <v>32</v>
      </c>
      <c r="E6870" t="s">
        <v>27</v>
      </c>
      <c r="G6870" s="30">
        <v>13.1</v>
      </c>
      <c r="H6870" t="s">
        <v>309</v>
      </c>
      <c r="J6870" t="s">
        <v>15</v>
      </c>
      <c r="K6870" t="s">
        <v>307</v>
      </c>
      <c r="L6870" s="26">
        <v>10000</v>
      </c>
      <c r="M6870">
        <v>1</v>
      </c>
    </row>
    <row r="6871" spans="1:13" x14ac:dyDescent="0.25">
      <c r="A6871" t="s">
        <v>80</v>
      </c>
      <c r="B6871" s="25">
        <v>45260</v>
      </c>
      <c r="C6871" t="s">
        <v>257</v>
      </c>
      <c r="D6871" t="s">
        <v>32</v>
      </c>
      <c r="E6871" t="s">
        <v>27</v>
      </c>
      <c r="F6871" t="s">
        <v>258</v>
      </c>
      <c r="G6871" s="30">
        <v>13.1</v>
      </c>
      <c r="H6871" t="s">
        <v>309</v>
      </c>
      <c r="J6871" t="s">
        <v>15</v>
      </c>
      <c r="K6871" t="s">
        <v>307</v>
      </c>
      <c r="L6871" s="26">
        <v>26573400</v>
      </c>
      <c r="M6871">
        <v>6</v>
      </c>
    </row>
    <row r="6872" spans="1:13" x14ac:dyDescent="0.25">
      <c r="A6872" t="s">
        <v>63</v>
      </c>
      <c r="B6872" s="25">
        <v>45344</v>
      </c>
      <c r="C6872" t="s">
        <v>257</v>
      </c>
      <c r="D6872" t="s">
        <v>32</v>
      </c>
      <c r="E6872" t="s">
        <v>27</v>
      </c>
      <c r="G6872" s="30">
        <v>13.1</v>
      </c>
      <c r="H6872" t="s">
        <v>309</v>
      </c>
      <c r="J6872" t="s">
        <v>15</v>
      </c>
      <c r="K6872" t="s">
        <v>307</v>
      </c>
      <c r="L6872" s="26">
        <v>209950</v>
      </c>
      <c r="M6872">
        <v>4</v>
      </c>
    </row>
    <row r="6873" spans="1:13" x14ac:dyDescent="0.25">
      <c r="A6873" t="s">
        <v>77</v>
      </c>
      <c r="B6873" s="25">
        <v>45267</v>
      </c>
      <c r="C6873" t="s">
        <v>257</v>
      </c>
      <c r="D6873" t="s">
        <v>32</v>
      </c>
      <c r="E6873" t="s">
        <v>27</v>
      </c>
      <c r="F6873" t="s">
        <v>258</v>
      </c>
      <c r="G6873" s="30">
        <v>13.1</v>
      </c>
      <c r="H6873" t="s">
        <v>309</v>
      </c>
      <c r="J6873" t="s">
        <v>15</v>
      </c>
      <c r="K6873" t="s">
        <v>307</v>
      </c>
      <c r="L6873" s="26">
        <v>158200</v>
      </c>
      <c r="M6873">
        <v>2</v>
      </c>
    </row>
    <row r="6874" spans="1:13" x14ac:dyDescent="0.25">
      <c r="A6874" t="s">
        <v>66</v>
      </c>
      <c r="B6874" s="25">
        <v>45335</v>
      </c>
      <c r="C6874" t="s">
        <v>257</v>
      </c>
      <c r="D6874" t="s">
        <v>32</v>
      </c>
      <c r="E6874" t="s">
        <v>27</v>
      </c>
      <c r="F6874" t="s">
        <v>258</v>
      </c>
      <c r="G6874" s="30">
        <v>13.1</v>
      </c>
      <c r="H6874" t="s">
        <v>309</v>
      </c>
      <c r="J6874" t="s">
        <v>15</v>
      </c>
      <c r="K6874" t="s">
        <v>307</v>
      </c>
      <c r="L6874" s="26">
        <v>652500</v>
      </c>
      <c r="M6874">
        <v>31</v>
      </c>
    </row>
    <row r="6875" spans="1:13" x14ac:dyDescent="0.25">
      <c r="A6875" t="s">
        <v>83</v>
      </c>
      <c r="B6875" s="25">
        <v>45468</v>
      </c>
      <c r="C6875" t="s">
        <v>257</v>
      </c>
      <c r="D6875" t="s">
        <v>32</v>
      </c>
      <c r="E6875" t="s">
        <v>27</v>
      </c>
      <c r="F6875" t="s">
        <v>258</v>
      </c>
      <c r="G6875" s="30">
        <v>13.1</v>
      </c>
      <c r="H6875" t="s">
        <v>309</v>
      </c>
      <c r="J6875" t="s">
        <v>15</v>
      </c>
      <c r="K6875" t="s">
        <v>307</v>
      </c>
      <c r="L6875" s="26">
        <v>76000680</v>
      </c>
      <c r="M6875">
        <v>3</v>
      </c>
    </row>
    <row r="6876" spans="1:13" x14ac:dyDescent="0.25">
      <c r="A6876" t="s">
        <v>74</v>
      </c>
      <c r="B6876" s="25">
        <v>45275</v>
      </c>
      <c r="C6876" t="s">
        <v>257</v>
      </c>
      <c r="D6876" t="s">
        <v>32</v>
      </c>
      <c r="E6876" t="s">
        <v>27</v>
      </c>
      <c r="F6876" t="s">
        <v>258</v>
      </c>
      <c r="G6876" s="30">
        <v>13.1</v>
      </c>
      <c r="H6876" t="s">
        <v>309</v>
      </c>
      <c r="J6876" t="s">
        <v>15</v>
      </c>
      <c r="K6876" t="s">
        <v>307</v>
      </c>
      <c r="L6876" s="26">
        <v>1213250</v>
      </c>
      <c r="M6876">
        <v>21</v>
      </c>
    </row>
    <row r="6877" spans="1:13" x14ac:dyDescent="0.25">
      <c r="A6877" t="s">
        <v>104</v>
      </c>
      <c r="B6877" s="25">
        <v>45041</v>
      </c>
      <c r="C6877" t="s">
        <v>257</v>
      </c>
      <c r="D6877" t="s">
        <v>32</v>
      </c>
      <c r="E6877" t="s">
        <v>27</v>
      </c>
      <c r="G6877" s="30">
        <v>13.1</v>
      </c>
      <c r="H6877" t="s">
        <v>309</v>
      </c>
      <c r="J6877" t="s">
        <v>15</v>
      </c>
      <c r="K6877" t="s">
        <v>307</v>
      </c>
      <c r="L6877" s="26">
        <v>99949.2</v>
      </c>
      <c r="M6877">
        <v>1</v>
      </c>
    </row>
    <row r="6878" spans="1:13" x14ac:dyDescent="0.25">
      <c r="A6878" t="s">
        <v>50</v>
      </c>
      <c r="B6878" s="25">
        <v>45408</v>
      </c>
      <c r="C6878" t="s">
        <v>257</v>
      </c>
      <c r="D6878" t="s">
        <v>32</v>
      </c>
      <c r="E6878" t="s">
        <v>27</v>
      </c>
      <c r="F6878" t="s">
        <v>258</v>
      </c>
      <c r="G6878" s="30">
        <v>13.1</v>
      </c>
      <c r="H6878" t="s">
        <v>309</v>
      </c>
      <c r="J6878" t="s">
        <v>15</v>
      </c>
      <c r="K6878" t="s">
        <v>307</v>
      </c>
      <c r="L6878" s="26">
        <v>3585000</v>
      </c>
      <c r="M6878">
        <v>38</v>
      </c>
    </row>
    <row r="6879" spans="1:13" x14ac:dyDescent="0.25">
      <c r="A6879" t="s">
        <v>89</v>
      </c>
      <c r="B6879" s="25">
        <v>45232</v>
      </c>
      <c r="C6879" t="s">
        <v>257</v>
      </c>
      <c r="D6879" t="s">
        <v>32</v>
      </c>
      <c r="E6879" t="s">
        <v>27</v>
      </c>
      <c r="F6879" t="s">
        <v>258</v>
      </c>
      <c r="G6879" s="30">
        <v>13.1</v>
      </c>
      <c r="H6879" t="s">
        <v>309</v>
      </c>
      <c r="J6879" t="s">
        <v>15</v>
      </c>
      <c r="K6879" t="s">
        <v>307</v>
      </c>
      <c r="L6879" s="26">
        <v>69525</v>
      </c>
      <c r="M6879">
        <v>6</v>
      </c>
    </row>
    <row r="6880" spans="1:13" x14ac:dyDescent="0.25">
      <c r="A6880" t="s">
        <v>57</v>
      </c>
      <c r="B6880" s="25">
        <v>45394</v>
      </c>
      <c r="C6880" t="s">
        <v>257</v>
      </c>
      <c r="D6880" t="s">
        <v>32</v>
      </c>
      <c r="E6880" t="s">
        <v>27</v>
      </c>
      <c r="G6880" s="30">
        <v>13.1</v>
      </c>
      <c r="H6880" t="s">
        <v>309</v>
      </c>
      <c r="J6880" t="s">
        <v>15</v>
      </c>
      <c r="K6880" t="s">
        <v>307</v>
      </c>
      <c r="L6880" s="26">
        <v>185650</v>
      </c>
      <c r="M6880">
        <v>6</v>
      </c>
    </row>
    <row r="6881" spans="1:13" x14ac:dyDescent="0.25">
      <c r="A6881" t="s">
        <v>69</v>
      </c>
      <c r="B6881" s="25">
        <v>45328</v>
      </c>
      <c r="C6881" t="s">
        <v>257</v>
      </c>
      <c r="D6881" t="s">
        <v>32</v>
      </c>
      <c r="E6881" t="s">
        <v>27</v>
      </c>
      <c r="F6881" t="s">
        <v>258</v>
      </c>
      <c r="G6881" s="30">
        <v>13.1</v>
      </c>
      <c r="H6881" t="s">
        <v>309</v>
      </c>
      <c r="J6881" t="s">
        <v>15</v>
      </c>
      <c r="K6881" t="s">
        <v>307</v>
      </c>
      <c r="L6881" s="26">
        <v>666475</v>
      </c>
      <c r="M6881">
        <v>7</v>
      </c>
    </row>
    <row r="6882" spans="1:13" x14ac:dyDescent="0.25">
      <c r="A6882" t="s">
        <v>54</v>
      </c>
      <c r="B6882" s="25">
        <v>45212</v>
      </c>
      <c r="C6882" t="s">
        <v>257</v>
      </c>
      <c r="D6882" t="s">
        <v>32</v>
      </c>
      <c r="E6882" t="s">
        <v>27</v>
      </c>
      <c r="G6882" s="30">
        <v>13.1</v>
      </c>
      <c r="H6882" t="s">
        <v>309</v>
      </c>
      <c r="J6882" t="s">
        <v>15</v>
      </c>
      <c r="K6882" t="s">
        <v>307</v>
      </c>
      <c r="L6882" s="26">
        <v>106893</v>
      </c>
      <c r="M6882">
        <v>26</v>
      </c>
    </row>
    <row r="6883" spans="1:13" x14ac:dyDescent="0.25">
      <c r="A6883" t="s">
        <v>60</v>
      </c>
      <c r="B6883" s="25">
        <v>45380</v>
      </c>
      <c r="C6883" t="s">
        <v>257</v>
      </c>
      <c r="D6883" t="s">
        <v>32</v>
      </c>
      <c r="E6883" t="s">
        <v>27</v>
      </c>
      <c r="F6883" t="s">
        <v>258</v>
      </c>
      <c r="G6883" s="30">
        <v>13.1</v>
      </c>
      <c r="H6883" t="s">
        <v>309</v>
      </c>
      <c r="J6883" t="s">
        <v>15</v>
      </c>
      <c r="K6883" t="s">
        <v>307</v>
      </c>
      <c r="L6883" s="26">
        <v>5928125</v>
      </c>
      <c r="M6883">
        <v>43</v>
      </c>
    </row>
    <row r="6884" spans="1:13" x14ac:dyDescent="0.25">
      <c r="A6884" t="s">
        <v>86</v>
      </c>
      <c r="B6884" s="25">
        <v>45251</v>
      </c>
      <c r="C6884" t="s">
        <v>257</v>
      </c>
      <c r="D6884" t="s">
        <v>32</v>
      </c>
      <c r="E6884" t="s">
        <v>27</v>
      </c>
      <c r="F6884" t="s">
        <v>258</v>
      </c>
      <c r="G6884" s="30">
        <v>13.1</v>
      </c>
      <c r="H6884" t="s">
        <v>309</v>
      </c>
      <c r="J6884" t="s">
        <v>15</v>
      </c>
      <c r="K6884" t="s">
        <v>307</v>
      </c>
      <c r="L6884" s="26">
        <v>200000</v>
      </c>
      <c r="M6884">
        <v>1</v>
      </c>
    </row>
    <row r="6885" spans="1:13" x14ac:dyDescent="0.25">
      <c r="A6885" t="s">
        <v>164</v>
      </c>
      <c r="B6885" s="25">
        <v>45478</v>
      </c>
      <c r="C6885" t="s">
        <v>257</v>
      </c>
      <c r="D6885" t="s">
        <v>32</v>
      </c>
      <c r="E6885" t="s">
        <v>27</v>
      </c>
      <c r="F6885" t="s">
        <v>258</v>
      </c>
      <c r="G6885" s="30">
        <v>13.1</v>
      </c>
      <c r="H6885" t="s">
        <v>309</v>
      </c>
      <c r="J6885" t="s">
        <v>15</v>
      </c>
      <c r="K6885" t="s">
        <v>307</v>
      </c>
      <c r="L6885" s="26">
        <v>197800</v>
      </c>
      <c r="M6885">
        <v>12</v>
      </c>
    </row>
    <row r="6886" spans="1:13" x14ac:dyDescent="0.25">
      <c r="A6886" t="s">
        <v>172</v>
      </c>
      <c r="B6886" s="25">
        <v>45485</v>
      </c>
      <c r="C6886" t="s">
        <v>257</v>
      </c>
      <c r="D6886" t="s">
        <v>32</v>
      </c>
      <c r="E6886" t="s">
        <v>27</v>
      </c>
      <c r="G6886" s="30">
        <v>13.1</v>
      </c>
      <c r="H6886" t="s">
        <v>309</v>
      </c>
      <c r="J6886" t="s">
        <v>15</v>
      </c>
      <c r="K6886" t="s">
        <v>307</v>
      </c>
      <c r="L6886" s="26">
        <v>10000</v>
      </c>
      <c r="M6886">
        <v>1</v>
      </c>
    </row>
    <row r="6887" spans="1:13" x14ac:dyDescent="0.25">
      <c r="A6887" t="s">
        <v>172</v>
      </c>
      <c r="B6887" s="25">
        <v>45485</v>
      </c>
      <c r="C6887" t="s">
        <v>257</v>
      </c>
      <c r="D6887" t="s">
        <v>32</v>
      </c>
      <c r="E6887" t="s">
        <v>27</v>
      </c>
      <c r="F6887" t="s">
        <v>258</v>
      </c>
      <c r="G6887" s="30">
        <v>13.1</v>
      </c>
      <c r="H6887" t="s">
        <v>309</v>
      </c>
      <c r="J6887" t="s">
        <v>15</v>
      </c>
      <c r="K6887" t="s">
        <v>307</v>
      </c>
      <c r="L6887" s="26">
        <v>400</v>
      </c>
      <c r="M6887">
        <v>1</v>
      </c>
    </row>
    <row r="6888" spans="1:13" x14ac:dyDescent="0.25">
      <c r="A6888" t="s">
        <v>54</v>
      </c>
      <c r="B6888" s="25">
        <v>45401</v>
      </c>
      <c r="C6888" t="s">
        <v>257</v>
      </c>
      <c r="D6888" t="s">
        <v>32</v>
      </c>
      <c r="E6888" t="s">
        <v>27</v>
      </c>
      <c r="F6888" t="s">
        <v>258</v>
      </c>
      <c r="G6888" s="30">
        <v>13.1</v>
      </c>
      <c r="H6888" t="s">
        <v>309</v>
      </c>
      <c r="J6888" t="s">
        <v>15</v>
      </c>
      <c r="K6888" t="s">
        <v>307</v>
      </c>
      <c r="L6888" s="26">
        <v>883005</v>
      </c>
      <c r="M6888">
        <v>8</v>
      </c>
    </row>
    <row r="6889" spans="1:13" x14ac:dyDescent="0.25">
      <c r="A6889" t="s">
        <v>83</v>
      </c>
      <c r="B6889" s="25">
        <v>45252</v>
      </c>
      <c r="C6889" t="s">
        <v>257</v>
      </c>
      <c r="D6889" t="s">
        <v>32</v>
      </c>
      <c r="E6889" t="s">
        <v>27</v>
      </c>
      <c r="F6889" t="s">
        <v>258</v>
      </c>
      <c r="G6889" s="30">
        <v>13.1</v>
      </c>
      <c r="H6889" t="s">
        <v>309</v>
      </c>
      <c r="J6889" t="s">
        <v>15</v>
      </c>
      <c r="K6889" t="s">
        <v>307</v>
      </c>
      <c r="L6889" s="26">
        <v>827750</v>
      </c>
      <c r="M6889">
        <v>12</v>
      </c>
    </row>
    <row r="6890" spans="1:13" x14ac:dyDescent="0.25">
      <c r="A6890" t="s">
        <v>211</v>
      </c>
      <c r="B6890" s="25">
        <v>45582</v>
      </c>
      <c r="C6890" t="s">
        <v>257</v>
      </c>
      <c r="D6890" t="s">
        <v>32</v>
      </c>
      <c r="E6890" t="s">
        <v>27</v>
      </c>
      <c r="G6890" s="30">
        <v>13.1</v>
      </c>
      <c r="H6890" t="s">
        <v>309</v>
      </c>
      <c r="J6890" t="s">
        <v>15</v>
      </c>
      <c r="K6890" t="s">
        <v>307</v>
      </c>
      <c r="L6890" s="26">
        <v>201250</v>
      </c>
      <c r="M6890">
        <v>9</v>
      </c>
    </row>
    <row r="6891" spans="1:13" x14ac:dyDescent="0.25">
      <c r="A6891" t="s">
        <v>86</v>
      </c>
      <c r="B6891" s="25">
        <v>45251</v>
      </c>
      <c r="C6891" t="s">
        <v>257</v>
      </c>
      <c r="D6891" t="s">
        <v>32</v>
      </c>
      <c r="E6891" t="s">
        <v>27</v>
      </c>
      <c r="G6891" s="30">
        <v>13.1</v>
      </c>
      <c r="H6891" t="s">
        <v>309</v>
      </c>
      <c r="J6891" t="s">
        <v>15</v>
      </c>
      <c r="K6891" t="s">
        <v>307</v>
      </c>
      <c r="L6891" s="26">
        <v>255000</v>
      </c>
      <c r="M6891">
        <v>2</v>
      </c>
    </row>
    <row r="6892" spans="1:13" x14ac:dyDescent="0.25">
      <c r="A6892" t="s">
        <v>164</v>
      </c>
      <c r="B6892" s="25">
        <v>45478</v>
      </c>
      <c r="C6892" t="s">
        <v>257</v>
      </c>
      <c r="D6892" t="s">
        <v>32</v>
      </c>
      <c r="E6892" t="s">
        <v>27</v>
      </c>
      <c r="G6892" s="30">
        <v>13.1</v>
      </c>
      <c r="H6892" t="s">
        <v>309</v>
      </c>
      <c r="J6892" t="s">
        <v>15</v>
      </c>
      <c r="K6892" t="s">
        <v>307</v>
      </c>
      <c r="L6892" s="26">
        <v>29600</v>
      </c>
      <c r="M6892">
        <v>11</v>
      </c>
    </row>
    <row r="6893" spans="1:13" x14ac:dyDescent="0.25">
      <c r="A6893" t="s">
        <v>205</v>
      </c>
      <c r="B6893" s="25">
        <v>45566</v>
      </c>
      <c r="C6893" t="s">
        <v>257</v>
      </c>
      <c r="D6893" t="s">
        <v>32</v>
      </c>
      <c r="E6893" t="s">
        <v>27</v>
      </c>
      <c r="F6893" t="s">
        <v>258</v>
      </c>
      <c r="G6893" s="30">
        <v>13.1</v>
      </c>
      <c r="H6893" t="s">
        <v>309</v>
      </c>
      <c r="J6893" t="s">
        <v>15</v>
      </c>
      <c r="K6893" t="s">
        <v>307</v>
      </c>
      <c r="L6893" s="26">
        <v>568385</v>
      </c>
      <c r="M6893">
        <v>13</v>
      </c>
    </row>
    <row r="6894" spans="1:13" x14ac:dyDescent="0.25">
      <c r="A6894" t="s">
        <v>205</v>
      </c>
      <c r="B6894" s="25">
        <v>45566</v>
      </c>
      <c r="C6894" t="s">
        <v>257</v>
      </c>
      <c r="D6894" t="s">
        <v>32</v>
      </c>
      <c r="E6894" t="s">
        <v>27</v>
      </c>
      <c r="G6894" s="30">
        <v>13.1</v>
      </c>
      <c r="H6894" t="s">
        <v>309</v>
      </c>
      <c r="J6894" t="s">
        <v>15</v>
      </c>
      <c r="K6894" t="s">
        <v>307</v>
      </c>
      <c r="L6894" s="26">
        <v>9880</v>
      </c>
      <c r="M6894">
        <v>4</v>
      </c>
    </row>
    <row r="6895" spans="1:13" x14ac:dyDescent="0.25">
      <c r="A6895" t="s">
        <v>54</v>
      </c>
      <c r="B6895" s="25">
        <v>45212</v>
      </c>
      <c r="C6895" t="s">
        <v>257</v>
      </c>
      <c r="D6895" t="s">
        <v>32</v>
      </c>
      <c r="E6895" t="s">
        <v>27</v>
      </c>
      <c r="F6895" t="s">
        <v>258</v>
      </c>
      <c r="G6895" s="30">
        <v>13.1</v>
      </c>
      <c r="H6895" t="s">
        <v>309</v>
      </c>
      <c r="J6895" t="s">
        <v>15</v>
      </c>
      <c r="K6895" t="s">
        <v>307</v>
      </c>
      <c r="L6895" s="26">
        <v>4900761</v>
      </c>
      <c r="M6895">
        <v>33</v>
      </c>
    </row>
    <row r="6896" spans="1:13" x14ac:dyDescent="0.25">
      <c r="A6896" t="s">
        <v>63</v>
      </c>
      <c r="B6896" s="25">
        <v>45344</v>
      </c>
      <c r="C6896" t="s">
        <v>257</v>
      </c>
      <c r="D6896" t="s">
        <v>32</v>
      </c>
      <c r="E6896" t="s">
        <v>27</v>
      </c>
      <c r="F6896" t="s">
        <v>258</v>
      </c>
      <c r="G6896" s="30">
        <v>13.1</v>
      </c>
      <c r="H6896" t="s">
        <v>309</v>
      </c>
      <c r="J6896" t="s">
        <v>15</v>
      </c>
      <c r="K6896" t="s">
        <v>307</v>
      </c>
      <c r="L6896" s="26">
        <v>866400</v>
      </c>
      <c r="M6896">
        <v>4</v>
      </c>
    </row>
    <row r="6897" spans="1:13" x14ac:dyDescent="0.25">
      <c r="A6897" t="s">
        <v>101</v>
      </c>
      <c r="B6897" s="25">
        <v>45079</v>
      </c>
      <c r="C6897" t="s">
        <v>257</v>
      </c>
      <c r="D6897" t="s">
        <v>32</v>
      </c>
      <c r="E6897" t="s">
        <v>27</v>
      </c>
      <c r="G6897" s="30">
        <v>13.1</v>
      </c>
      <c r="H6897" t="s">
        <v>309</v>
      </c>
      <c r="J6897" t="s">
        <v>15</v>
      </c>
      <c r="K6897" t="s">
        <v>307</v>
      </c>
      <c r="L6897" s="26">
        <v>19865.25</v>
      </c>
      <c r="M6897">
        <v>1</v>
      </c>
    </row>
    <row r="6898" spans="1:13" x14ac:dyDescent="0.25">
      <c r="A6898" t="s">
        <v>89</v>
      </c>
      <c r="B6898" s="25">
        <v>45232</v>
      </c>
      <c r="C6898" t="s">
        <v>257</v>
      </c>
      <c r="D6898" t="s">
        <v>32</v>
      </c>
      <c r="E6898" t="s">
        <v>27</v>
      </c>
      <c r="G6898" s="30">
        <v>13.1</v>
      </c>
      <c r="H6898" t="s">
        <v>309</v>
      </c>
      <c r="J6898" t="s">
        <v>15</v>
      </c>
      <c r="K6898" t="s">
        <v>307</v>
      </c>
      <c r="L6898" s="26">
        <v>103950</v>
      </c>
      <c r="M6898">
        <v>7</v>
      </c>
    </row>
    <row r="6899" spans="1:13" x14ac:dyDescent="0.25">
      <c r="A6899" t="s">
        <v>209</v>
      </c>
      <c r="B6899" s="25">
        <v>45572</v>
      </c>
      <c r="C6899" t="s">
        <v>257</v>
      </c>
      <c r="D6899" t="s">
        <v>32</v>
      </c>
      <c r="E6899" t="s">
        <v>27</v>
      </c>
      <c r="F6899" t="s">
        <v>258</v>
      </c>
      <c r="G6899" s="30">
        <v>13.1</v>
      </c>
      <c r="H6899" t="s">
        <v>309</v>
      </c>
      <c r="J6899" t="s">
        <v>15</v>
      </c>
      <c r="K6899" t="s">
        <v>307</v>
      </c>
      <c r="L6899" s="26">
        <v>2000000</v>
      </c>
      <c r="M6899">
        <v>1</v>
      </c>
    </row>
    <row r="6900" spans="1:13" x14ac:dyDescent="0.25">
      <c r="A6900" t="s">
        <v>80</v>
      </c>
      <c r="B6900" s="25">
        <v>45260</v>
      </c>
      <c r="C6900" t="s">
        <v>257</v>
      </c>
      <c r="D6900" t="s">
        <v>32</v>
      </c>
      <c r="E6900" t="s">
        <v>27</v>
      </c>
      <c r="F6900" t="s">
        <v>258</v>
      </c>
      <c r="G6900" s="30">
        <v>13.2</v>
      </c>
      <c r="H6900" t="s">
        <v>309</v>
      </c>
      <c r="J6900" t="s">
        <v>15</v>
      </c>
      <c r="K6900" t="s">
        <v>307</v>
      </c>
      <c r="L6900" s="26">
        <v>28051200</v>
      </c>
      <c r="M6900">
        <v>2</v>
      </c>
    </row>
    <row r="6901" spans="1:13" x14ac:dyDescent="0.25">
      <c r="A6901" t="s">
        <v>54</v>
      </c>
      <c r="B6901" s="25">
        <v>45401</v>
      </c>
      <c r="C6901" t="s">
        <v>257</v>
      </c>
      <c r="D6901" t="s">
        <v>32</v>
      </c>
      <c r="E6901" t="s">
        <v>27</v>
      </c>
      <c r="G6901" s="30">
        <v>13.2</v>
      </c>
      <c r="H6901" t="s">
        <v>309</v>
      </c>
      <c r="J6901" t="s">
        <v>15</v>
      </c>
      <c r="K6901" t="s">
        <v>307</v>
      </c>
      <c r="L6901" s="26">
        <v>54945</v>
      </c>
      <c r="M6901">
        <v>8</v>
      </c>
    </row>
    <row r="6902" spans="1:13" x14ac:dyDescent="0.25">
      <c r="A6902" t="s">
        <v>89</v>
      </c>
      <c r="B6902" s="25">
        <v>45232</v>
      </c>
      <c r="C6902" t="s">
        <v>257</v>
      </c>
      <c r="D6902" t="s">
        <v>32</v>
      </c>
      <c r="E6902" t="s">
        <v>27</v>
      </c>
      <c r="G6902" s="30">
        <v>13.2</v>
      </c>
      <c r="H6902" t="s">
        <v>309</v>
      </c>
      <c r="J6902" t="s">
        <v>15</v>
      </c>
      <c r="K6902" t="s">
        <v>307</v>
      </c>
      <c r="L6902" s="26">
        <v>53325</v>
      </c>
      <c r="M6902">
        <v>5</v>
      </c>
    </row>
    <row r="6903" spans="1:13" x14ac:dyDescent="0.25">
      <c r="A6903" t="s">
        <v>63</v>
      </c>
      <c r="B6903" s="25">
        <v>45344</v>
      </c>
      <c r="C6903" t="s">
        <v>257</v>
      </c>
      <c r="D6903" t="s">
        <v>32</v>
      </c>
      <c r="E6903" t="s">
        <v>27</v>
      </c>
      <c r="G6903" s="30">
        <v>13.2</v>
      </c>
      <c r="H6903" t="s">
        <v>309</v>
      </c>
      <c r="J6903" t="s">
        <v>15</v>
      </c>
      <c r="K6903" t="s">
        <v>307</v>
      </c>
      <c r="L6903" s="26">
        <v>27550</v>
      </c>
      <c r="M6903">
        <v>3</v>
      </c>
    </row>
    <row r="6904" spans="1:13" x14ac:dyDescent="0.25">
      <c r="A6904" t="s">
        <v>54</v>
      </c>
      <c r="B6904" s="25">
        <v>45212</v>
      </c>
      <c r="C6904" t="s">
        <v>257</v>
      </c>
      <c r="D6904" t="s">
        <v>32</v>
      </c>
      <c r="E6904" t="s">
        <v>27</v>
      </c>
      <c r="G6904" s="30">
        <v>13.2</v>
      </c>
      <c r="H6904" t="s">
        <v>309</v>
      </c>
      <c r="J6904" t="s">
        <v>15</v>
      </c>
      <c r="K6904" t="s">
        <v>307</v>
      </c>
      <c r="L6904" s="26">
        <v>38295</v>
      </c>
      <c r="M6904">
        <v>15</v>
      </c>
    </row>
    <row r="6905" spans="1:13" x14ac:dyDescent="0.25">
      <c r="A6905" t="s">
        <v>72</v>
      </c>
      <c r="B6905" s="25">
        <v>45288</v>
      </c>
      <c r="C6905" t="s">
        <v>257</v>
      </c>
      <c r="D6905" t="s">
        <v>32</v>
      </c>
      <c r="E6905" t="s">
        <v>27</v>
      </c>
      <c r="G6905" s="30">
        <v>13.2</v>
      </c>
      <c r="H6905" t="s">
        <v>309</v>
      </c>
      <c r="J6905" t="s">
        <v>15</v>
      </c>
      <c r="K6905" t="s">
        <v>307</v>
      </c>
      <c r="L6905" s="26">
        <v>499750</v>
      </c>
      <c r="M6905">
        <v>1</v>
      </c>
    </row>
    <row r="6906" spans="1:13" x14ac:dyDescent="0.25">
      <c r="A6906" t="s">
        <v>92</v>
      </c>
      <c r="B6906" s="25">
        <v>45198</v>
      </c>
      <c r="C6906" t="s">
        <v>257</v>
      </c>
      <c r="D6906" t="s">
        <v>32</v>
      </c>
      <c r="E6906" t="s">
        <v>27</v>
      </c>
      <c r="F6906" t="s">
        <v>258</v>
      </c>
      <c r="G6906" s="30">
        <v>13.2</v>
      </c>
      <c r="H6906" t="s">
        <v>309</v>
      </c>
      <c r="J6906" t="s">
        <v>15</v>
      </c>
      <c r="K6906" t="s">
        <v>307</v>
      </c>
      <c r="L6906" s="26">
        <v>615697.19999999995</v>
      </c>
      <c r="M6906">
        <v>4</v>
      </c>
    </row>
    <row r="6907" spans="1:13" x14ac:dyDescent="0.25">
      <c r="A6907" t="s">
        <v>54</v>
      </c>
      <c r="B6907" s="25">
        <v>45212</v>
      </c>
      <c r="C6907" t="s">
        <v>257</v>
      </c>
      <c r="D6907" t="s">
        <v>32</v>
      </c>
      <c r="E6907" t="s">
        <v>27</v>
      </c>
      <c r="F6907" t="s">
        <v>258</v>
      </c>
      <c r="G6907" s="30">
        <v>13.2</v>
      </c>
      <c r="H6907" t="s">
        <v>309</v>
      </c>
      <c r="J6907" t="s">
        <v>15</v>
      </c>
      <c r="K6907" t="s">
        <v>307</v>
      </c>
      <c r="L6907" s="26">
        <v>1652013</v>
      </c>
      <c r="M6907">
        <v>25</v>
      </c>
    </row>
    <row r="6908" spans="1:13" x14ac:dyDescent="0.25">
      <c r="A6908" t="s">
        <v>54</v>
      </c>
      <c r="B6908" s="25">
        <v>45401</v>
      </c>
      <c r="C6908" t="s">
        <v>257</v>
      </c>
      <c r="D6908" t="s">
        <v>32</v>
      </c>
      <c r="E6908" t="s">
        <v>27</v>
      </c>
      <c r="F6908" t="s">
        <v>258</v>
      </c>
      <c r="G6908" s="30">
        <v>13.2</v>
      </c>
      <c r="H6908" t="s">
        <v>309</v>
      </c>
      <c r="J6908" t="s">
        <v>15</v>
      </c>
      <c r="K6908" t="s">
        <v>307</v>
      </c>
      <c r="L6908" s="26">
        <v>25733130</v>
      </c>
      <c r="M6908">
        <v>22</v>
      </c>
    </row>
    <row r="6909" spans="1:13" x14ac:dyDescent="0.25">
      <c r="A6909" t="s">
        <v>164</v>
      </c>
      <c r="B6909" s="25">
        <v>45478</v>
      </c>
      <c r="C6909" t="s">
        <v>257</v>
      </c>
      <c r="D6909" t="s">
        <v>32</v>
      </c>
      <c r="E6909" t="s">
        <v>27</v>
      </c>
      <c r="F6909" t="s">
        <v>258</v>
      </c>
      <c r="G6909" s="30">
        <v>13.2</v>
      </c>
      <c r="H6909" t="s">
        <v>309</v>
      </c>
      <c r="J6909" t="s">
        <v>15</v>
      </c>
      <c r="K6909" t="s">
        <v>307</v>
      </c>
      <c r="L6909" s="26">
        <v>100472800</v>
      </c>
      <c r="M6909">
        <v>9</v>
      </c>
    </row>
    <row r="6910" spans="1:13" x14ac:dyDescent="0.25">
      <c r="A6910" t="s">
        <v>211</v>
      </c>
      <c r="B6910" s="25">
        <v>45582</v>
      </c>
      <c r="C6910" t="s">
        <v>257</v>
      </c>
      <c r="D6910" t="s">
        <v>32</v>
      </c>
      <c r="E6910" t="s">
        <v>27</v>
      </c>
      <c r="G6910" s="30">
        <v>13.2</v>
      </c>
      <c r="H6910" t="s">
        <v>309</v>
      </c>
      <c r="J6910" t="s">
        <v>15</v>
      </c>
      <c r="K6910" t="s">
        <v>307</v>
      </c>
      <c r="L6910" s="26">
        <v>134400</v>
      </c>
      <c r="M6910">
        <v>12</v>
      </c>
    </row>
    <row r="6911" spans="1:13" x14ac:dyDescent="0.25">
      <c r="A6911" t="s">
        <v>205</v>
      </c>
      <c r="B6911" s="25">
        <v>45566</v>
      </c>
      <c r="C6911" t="s">
        <v>257</v>
      </c>
      <c r="D6911" t="s">
        <v>32</v>
      </c>
      <c r="E6911" t="s">
        <v>27</v>
      </c>
      <c r="G6911" s="30">
        <v>13.2</v>
      </c>
      <c r="H6911" t="s">
        <v>309</v>
      </c>
      <c r="J6911" t="s">
        <v>15</v>
      </c>
      <c r="K6911" t="s">
        <v>307</v>
      </c>
      <c r="L6911" s="26">
        <v>2375</v>
      </c>
      <c r="M6911">
        <v>4</v>
      </c>
    </row>
    <row r="6912" spans="1:13" x14ac:dyDescent="0.25">
      <c r="A6912" t="s">
        <v>101</v>
      </c>
      <c r="B6912" s="25">
        <v>45079</v>
      </c>
      <c r="C6912" t="s">
        <v>257</v>
      </c>
      <c r="D6912" t="s">
        <v>32</v>
      </c>
      <c r="E6912" t="s">
        <v>27</v>
      </c>
      <c r="F6912" t="s">
        <v>258</v>
      </c>
      <c r="G6912" s="30">
        <v>13.2</v>
      </c>
      <c r="H6912" t="s">
        <v>309</v>
      </c>
      <c r="J6912" t="s">
        <v>15</v>
      </c>
      <c r="K6912" t="s">
        <v>307</v>
      </c>
      <c r="L6912" s="26">
        <v>200475</v>
      </c>
      <c r="M6912">
        <v>1</v>
      </c>
    </row>
    <row r="6913" spans="1:13" x14ac:dyDescent="0.25">
      <c r="A6913" t="s">
        <v>164</v>
      </c>
      <c r="B6913" s="25">
        <v>45478</v>
      </c>
      <c r="C6913" t="s">
        <v>257</v>
      </c>
      <c r="D6913" t="s">
        <v>32</v>
      </c>
      <c r="E6913" t="s">
        <v>27</v>
      </c>
      <c r="G6913" s="30">
        <v>13.2</v>
      </c>
      <c r="H6913" t="s">
        <v>309</v>
      </c>
      <c r="J6913" t="s">
        <v>15</v>
      </c>
      <c r="K6913" t="s">
        <v>307</v>
      </c>
      <c r="L6913" s="26">
        <v>33600</v>
      </c>
      <c r="M6913">
        <v>9</v>
      </c>
    </row>
    <row r="6914" spans="1:13" x14ac:dyDescent="0.25">
      <c r="A6914" t="s">
        <v>217</v>
      </c>
      <c r="B6914" s="25">
        <v>45595</v>
      </c>
      <c r="C6914" t="s">
        <v>257</v>
      </c>
      <c r="D6914" t="s">
        <v>32</v>
      </c>
      <c r="E6914" t="s">
        <v>27</v>
      </c>
      <c r="F6914" t="s">
        <v>258</v>
      </c>
      <c r="G6914" s="30">
        <v>13.2</v>
      </c>
      <c r="H6914" t="s">
        <v>309</v>
      </c>
      <c r="J6914" t="s">
        <v>15</v>
      </c>
      <c r="K6914" t="s">
        <v>307</v>
      </c>
      <c r="L6914" s="26">
        <v>54825</v>
      </c>
      <c r="M6914">
        <v>1</v>
      </c>
    </row>
    <row r="6915" spans="1:13" x14ac:dyDescent="0.25">
      <c r="A6915" t="s">
        <v>86</v>
      </c>
      <c r="B6915" s="25">
        <v>45251</v>
      </c>
      <c r="C6915" t="s">
        <v>257</v>
      </c>
      <c r="D6915" t="s">
        <v>32</v>
      </c>
      <c r="E6915" t="s">
        <v>27</v>
      </c>
      <c r="G6915" s="30">
        <v>13.2</v>
      </c>
      <c r="H6915" t="s">
        <v>309</v>
      </c>
      <c r="J6915" t="s">
        <v>15</v>
      </c>
      <c r="K6915" t="s">
        <v>307</v>
      </c>
      <c r="L6915" s="26">
        <v>30000</v>
      </c>
      <c r="M6915">
        <v>3</v>
      </c>
    </row>
    <row r="6916" spans="1:13" x14ac:dyDescent="0.25">
      <c r="A6916" t="s">
        <v>89</v>
      </c>
      <c r="B6916" s="25">
        <v>45232</v>
      </c>
      <c r="C6916" t="s">
        <v>257</v>
      </c>
      <c r="D6916" t="s">
        <v>32</v>
      </c>
      <c r="E6916" t="s">
        <v>27</v>
      </c>
      <c r="F6916" t="s">
        <v>258</v>
      </c>
      <c r="G6916" s="30">
        <v>13.2</v>
      </c>
      <c r="H6916" t="s">
        <v>309</v>
      </c>
      <c r="J6916" t="s">
        <v>15</v>
      </c>
      <c r="K6916" t="s">
        <v>307</v>
      </c>
      <c r="L6916" s="26">
        <v>263925</v>
      </c>
      <c r="M6916">
        <v>6</v>
      </c>
    </row>
    <row r="6917" spans="1:13" x14ac:dyDescent="0.25">
      <c r="A6917" t="s">
        <v>80</v>
      </c>
      <c r="B6917" s="25">
        <v>45260</v>
      </c>
      <c r="C6917" t="s">
        <v>257</v>
      </c>
      <c r="D6917" t="s">
        <v>32</v>
      </c>
      <c r="E6917" t="s">
        <v>27</v>
      </c>
      <c r="G6917" s="30">
        <v>13.2</v>
      </c>
      <c r="H6917" t="s">
        <v>309</v>
      </c>
      <c r="J6917" t="s">
        <v>15</v>
      </c>
      <c r="K6917" t="s">
        <v>307</v>
      </c>
      <c r="L6917" s="26">
        <v>123300</v>
      </c>
      <c r="M6917">
        <v>3</v>
      </c>
    </row>
    <row r="6918" spans="1:13" x14ac:dyDescent="0.25">
      <c r="A6918" t="s">
        <v>63</v>
      </c>
      <c r="B6918" s="25">
        <v>45344</v>
      </c>
      <c r="C6918" t="s">
        <v>257</v>
      </c>
      <c r="D6918" t="s">
        <v>32</v>
      </c>
      <c r="E6918" t="s">
        <v>27</v>
      </c>
      <c r="F6918" t="s">
        <v>258</v>
      </c>
      <c r="G6918" s="30">
        <v>13.2</v>
      </c>
      <c r="H6918" t="s">
        <v>309</v>
      </c>
      <c r="J6918" t="s">
        <v>15</v>
      </c>
      <c r="K6918" t="s">
        <v>307</v>
      </c>
      <c r="L6918" s="26">
        <v>1490550</v>
      </c>
      <c r="M6918">
        <v>5</v>
      </c>
    </row>
    <row r="6919" spans="1:13" x14ac:dyDescent="0.25">
      <c r="A6919" t="s">
        <v>60</v>
      </c>
      <c r="B6919" s="25">
        <v>45380</v>
      </c>
      <c r="C6919" t="s">
        <v>257</v>
      </c>
      <c r="D6919" t="s">
        <v>32</v>
      </c>
      <c r="E6919" t="s">
        <v>27</v>
      </c>
      <c r="F6919" t="s">
        <v>258</v>
      </c>
      <c r="G6919" s="30">
        <v>13.2</v>
      </c>
      <c r="H6919" t="s">
        <v>309</v>
      </c>
      <c r="J6919" t="s">
        <v>15</v>
      </c>
      <c r="K6919" t="s">
        <v>307</v>
      </c>
      <c r="L6919" s="26">
        <v>651875</v>
      </c>
      <c r="M6919">
        <v>23</v>
      </c>
    </row>
    <row r="6920" spans="1:13" x14ac:dyDescent="0.25">
      <c r="A6920" t="s">
        <v>83</v>
      </c>
      <c r="B6920" s="25">
        <v>45252</v>
      </c>
      <c r="C6920" t="s">
        <v>257</v>
      </c>
      <c r="D6920" t="s">
        <v>32</v>
      </c>
      <c r="E6920" t="s">
        <v>27</v>
      </c>
      <c r="F6920" t="s">
        <v>258</v>
      </c>
      <c r="G6920" s="30">
        <v>13.2</v>
      </c>
      <c r="H6920" t="s">
        <v>309</v>
      </c>
      <c r="J6920" t="s">
        <v>15</v>
      </c>
      <c r="K6920" t="s">
        <v>307</v>
      </c>
      <c r="L6920" s="26">
        <v>12322200</v>
      </c>
      <c r="M6920">
        <v>17</v>
      </c>
    </row>
    <row r="6921" spans="1:13" x14ac:dyDescent="0.25">
      <c r="A6921" t="s">
        <v>30</v>
      </c>
      <c r="B6921" s="25">
        <v>45447</v>
      </c>
      <c r="C6921" t="s">
        <v>257</v>
      </c>
      <c r="D6921" t="s">
        <v>32</v>
      </c>
      <c r="E6921" t="s">
        <v>27</v>
      </c>
      <c r="F6921" t="s">
        <v>258</v>
      </c>
      <c r="G6921" s="30">
        <v>13.2</v>
      </c>
      <c r="H6921" t="s">
        <v>309</v>
      </c>
      <c r="J6921" t="s">
        <v>15</v>
      </c>
      <c r="K6921" t="s">
        <v>307</v>
      </c>
      <c r="L6921" s="26">
        <v>648300</v>
      </c>
      <c r="M6921">
        <v>12</v>
      </c>
    </row>
    <row r="6922" spans="1:13" x14ac:dyDescent="0.25">
      <c r="A6922" t="s">
        <v>211</v>
      </c>
      <c r="B6922" s="25">
        <v>45582</v>
      </c>
      <c r="C6922" t="s">
        <v>257</v>
      </c>
      <c r="D6922" t="s">
        <v>32</v>
      </c>
      <c r="E6922" t="s">
        <v>27</v>
      </c>
      <c r="F6922" t="s">
        <v>258</v>
      </c>
      <c r="G6922" s="30">
        <v>13.2</v>
      </c>
      <c r="H6922" t="s">
        <v>309</v>
      </c>
      <c r="J6922" t="s">
        <v>15</v>
      </c>
      <c r="K6922" t="s">
        <v>307</v>
      </c>
      <c r="L6922" s="26">
        <v>989450</v>
      </c>
      <c r="M6922">
        <v>15</v>
      </c>
    </row>
    <row r="6923" spans="1:13" x14ac:dyDescent="0.25">
      <c r="A6923" t="s">
        <v>69</v>
      </c>
      <c r="B6923" s="25">
        <v>45328</v>
      </c>
      <c r="C6923" t="s">
        <v>257</v>
      </c>
      <c r="D6923" t="s">
        <v>32</v>
      </c>
      <c r="E6923" t="s">
        <v>27</v>
      </c>
      <c r="G6923" s="30">
        <v>13.2</v>
      </c>
      <c r="H6923" t="s">
        <v>309</v>
      </c>
      <c r="J6923" t="s">
        <v>15</v>
      </c>
      <c r="K6923" t="s">
        <v>307</v>
      </c>
      <c r="L6923" s="26">
        <v>127995</v>
      </c>
      <c r="M6923">
        <v>10</v>
      </c>
    </row>
    <row r="6924" spans="1:13" x14ac:dyDescent="0.25">
      <c r="A6924" t="s">
        <v>175</v>
      </c>
      <c r="B6924" s="25">
        <v>45503</v>
      </c>
      <c r="C6924" t="s">
        <v>257</v>
      </c>
      <c r="D6924" t="s">
        <v>32</v>
      </c>
      <c r="E6924" t="s">
        <v>27</v>
      </c>
      <c r="F6924" t="s">
        <v>258</v>
      </c>
      <c r="G6924" s="30">
        <v>13.2</v>
      </c>
      <c r="H6924" t="s">
        <v>309</v>
      </c>
      <c r="J6924" t="s">
        <v>15</v>
      </c>
      <c r="K6924" t="s">
        <v>307</v>
      </c>
      <c r="L6924" s="26">
        <v>97</v>
      </c>
      <c r="M6924">
        <v>1</v>
      </c>
    </row>
    <row r="6925" spans="1:13" x14ac:dyDescent="0.25">
      <c r="A6925" t="s">
        <v>50</v>
      </c>
      <c r="B6925" s="25">
        <v>45408</v>
      </c>
      <c r="C6925" t="s">
        <v>257</v>
      </c>
      <c r="D6925" t="s">
        <v>32</v>
      </c>
      <c r="E6925" t="s">
        <v>27</v>
      </c>
      <c r="F6925" t="s">
        <v>258</v>
      </c>
      <c r="G6925" s="30">
        <v>13.2</v>
      </c>
      <c r="H6925" t="s">
        <v>309</v>
      </c>
      <c r="J6925" t="s">
        <v>15</v>
      </c>
      <c r="K6925" t="s">
        <v>307</v>
      </c>
      <c r="L6925" s="26">
        <v>4232500</v>
      </c>
      <c r="M6925">
        <v>50</v>
      </c>
    </row>
    <row r="6926" spans="1:13" x14ac:dyDescent="0.25">
      <c r="A6926" t="s">
        <v>57</v>
      </c>
      <c r="B6926" s="25">
        <v>45394</v>
      </c>
      <c r="C6926" t="s">
        <v>257</v>
      </c>
      <c r="D6926" t="s">
        <v>32</v>
      </c>
      <c r="E6926" t="s">
        <v>27</v>
      </c>
      <c r="F6926" t="s">
        <v>258</v>
      </c>
      <c r="G6926" s="30">
        <v>13.2</v>
      </c>
      <c r="H6926" t="s">
        <v>309</v>
      </c>
      <c r="J6926" t="s">
        <v>15</v>
      </c>
      <c r="K6926" t="s">
        <v>307</v>
      </c>
      <c r="L6926" s="26">
        <v>942350</v>
      </c>
      <c r="M6926">
        <v>19</v>
      </c>
    </row>
    <row r="6927" spans="1:13" x14ac:dyDescent="0.25">
      <c r="A6927" t="s">
        <v>104</v>
      </c>
      <c r="B6927" s="25">
        <v>45041</v>
      </c>
      <c r="C6927" t="s">
        <v>257</v>
      </c>
      <c r="D6927" t="s">
        <v>32</v>
      </c>
      <c r="E6927" t="s">
        <v>27</v>
      </c>
      <c r="G6927" s="30">
        <v>13.2</v>
      </c>
      <c r="H6927" t="s">
        <v>309</v>
      </c>
      <c r="J6927" t="s">
        <v>15</v>
      </c>
      <c r="K6927" t="s">
        <v>307</v>
      </c>
      <c r="L6927" s="26">
        <v>32005.200000000001</v>
      </c>
      <c r="M6927">
        <v>2</v>
      </c>
    </row>
    <row r="6928" spans="1:13" x14ac:dyDescent="0.25">
      <c r="A6928" t="s">
        <v>66</v>
      </c>
      <c r="B6928" s="25">
        <v>45335</v>
      </c>
      <c r="C6928" t="s">
        <v>257</v>
      </c>
      <c r="D6928" t="s">
        <v>32</v>
      </c>
      <c r="E6928" t="s">
        <v>27</v>
      </c>
      <c r="F6928" t="s">
        <v>258</v>
      </c>
      <c r="G6928" s="30">
        <v>13.2</v>
      </c>
      <c r="H6928" t="s">
        <v>309</v>
      </c>
      <c r="J6928" t="s">
        <v>15</v>
      </c>
      <c r="K6928" t="s">
        <v>307</v>
      </c>
      <c r="L6928" s="26">
        <v>994500</v>
      </c>
      <c r="M6928">
        <v>37</v>
      </c>
    </row>
    <row r="6929" spans="1:13" x14ac:dyDescent="0.25">
      <c r="A6929" t="s">
        <v>77</v>
      </c>
      <c r="B6929" s="25">
        <v>45267</v>
      </c>
      <c r="C6929" t="s">
        <v>257</v>
      </c>
      <c r="D6929" t="s">
        <v>32</v>
      </c>
      <c r="E6929" t="s">
        <v>27</v>
      </c>
      <c r="G6929" s="30">
        <v>13.2</v>
      </c>
      <c r="H6929" t="s">
        <v>309</v>
      </c>
      <c r="J6929" t="s">
        <v>15</v>
      </c>
      <c r="K6929" t="s">
        <v>307</v>
      </c>
      <c r="L6929" s="26">
        <v>18200</v>
      </c>
      <c r="M6929">
        <v>2</v>
      </c>
    </row>
    <row r="6930" spans="1:13" x14ac:dyDescent="0.25">
      <c r="A6930" t="s">
        <v>83</v>
      </c>
      <c r="B6930" s="25">
        <v>45468</v>
      </c>
      <c r="C6930" t="s">
        <v>257</v>
      </c>
      <c r="D6930" t="s">
        <v>32</v>
      </c>
      <c r="E6930" t="s">
        <v>27</v>
      </c>
      <c r="G6930" s="30">
        <v>13.2</v>
      </c>
      <c r="H6930" t="s">
        <v>309</v>
      </c>
      <c r="J6930" t="s">
        <v>15</v>
      </c>
      <c r="K6930" t="s">
        <v>307</v>
      </c>
      <c r="L6930" s="26">
        <v>9720</v>
      </c>
      <c r="M6930">
        <v>1</v>
      </c>
    </row>
    <row r="6931" spans="1:13" x14ac:dyDescent="0.25">
      <c r="A6931" t="s">
        <v>92</v>
      </c>
      <c r="B6931" s="25">
        <v>45198</v>
      </c>
      <c r="C6931" t="s">
        <v>257</v>
      </c>
      <c r="D6931" t="s">
        <v>32</v>
      </c>
      <c r="E6931" t="s">
        <v>27</v>
      </c>
      <c r="G6931" s="30">
        <v>13.2</v>
      </c>
      <c r="H6931" t="s">
        <v>309</v>
      </c>
      <c r="J6931" t="s">
        <v>15</v>
      </c>
      <c r="K6931" t="s">
        <v>307</v>
      </c>
      <c r="L6931" s="26">
        <v>17654.400000000001</v>
      </c>
      <c r="M6931">
        <v>1</v>
      </c>
    </row>
    <row r="6932" spans="1:13" x14ac:dyDescent="0.25">
      <c r="A6932" t="s">
        <v>30</v>
      </c>
      <c r="B6932" s="25">
        <v>45447</v>
      </c>
      <c r="C6932" t="s">
        <v>257</v>
      </c>
      <c r="D6932" t="s">
        <v>32</v>
      </c>
      <c r="E6932" t="s">
        <v>27</v>
      </c>
      <c r="G6932" s="30">
        <v>13.2</v>
      </c>
      <c r="H6932" t="s">
        <v>309</v>
      </c>
      <c r="J6932" t="s">
        <v>15</v>
      </c>
      <c r="K6932" t="s">
        <v>307</v>
      </c>
      <c r="L6932" s="26">
        <v>11400</v>
      </c>
      <c r="M6932">
        <v>6</v>
      </c>
    </row>
    <row r="6933" spans="1:13" x14ac:dyDescent="0.25">
      <c r="A6933" t="s">
        <v>60</v>
      </c>
      <c r="B6933" s="25">
        <v>45380</v>
      </c>
      <c r="C6933" t="s">
        <v>257</v>
      </c>
      <c r="D6933" t="s">
        <v>32</v>
      </c>
      <c r="E6933" t="s">
        <v>27</v>
      </c>
      <c r="G6933" s="30">
        <v>13.2</v>
      </c>
      <c r="H6933" t="s">
        <v>309</v>
      </c>
      <c r="J6933" t="s">
        <v>15</v>
      </c>
      <c r="K6933" t="s">
        <v>307</v>
      </c>
      <c r="L6933" s="26">
        <v>152250</v>
      </c>
      <c r="M6933">
        <v>21</v>
      </c>
    </row>
    <row r="6934" spans="1:13" x14ac:dyDescent="0.25">
      <c r="A6934" t="s">
        <v>57</v>
      </c>
      <c r="B6934" s="25">
        <v>45394</v>
      </c>
      <c r="C6934" t="s">
        <v>257</v>
      </c>
      <c r="D6934" t="s">
        <v>32</v>
      </c>
      <c r="E6934" t="s">
        <v>27</v>
      </c>
      <c r="G6934" s="30">
        <v>13.2</v>
      </c>
      <c r="H6934" t="s">
        <v>309</v>
      </c>
      <c r="J6934" t="s">
        <v>15</v>
      </c>
      <c r="K6934" t="s">
        <v>307</v>
      </c>
      <c r="L6934" s="26">
        <v>56400</v>
      </c>
      <c r="M6934">
        <v>8</v>
      </c>
    </row>
    <row r="6935" spans="1:13" x14ac:dyDescent="0.25">
      <c r="A6935" t="s">
        <v>205</v>
      </c>
      <c r="B6935" s="25">
        <v>45566</v>
      </c>
      <c r="C6935" t="s">
        <v>257</v>
      </c>
      <c r="D6935" t="s">
        <v>32</v>
      </c>
      <c r="E6935" t="s">
        <v>27</v>
      </c>
      <c r="F6935" t="s">
        <v>258</v>
      </c>
      <c r="G6935" s="30">
        <v>13.2</v>
      </c>
      <c r="H6935" t="s">
        <v>309</v>
      </c>
      <c r="J6935" t="s">
        <v>15</v>
      </c>
      <c r="K6935" t="s">
        <v>307</v>
      </c>
      <c r="L6935" s="26">
        <v>3009125</v>
      </c>
      <c r="M6935">
        <v>7</v>
      </c>
    </row>
    <row r="6936" spans="1:13" x14ac:dyDescent="0.25">
      <c r="A6936" t="s">
        <v>74</v>
      </c>
      <c r="B6936" s="25">
        <v>45275</v>
      </c>
      <c r="C6936" t="s">
        <v>257</v>
      </c>
      <c r="D6936" t="s">
        <v>32</v>
      </c>
      <c r="E6936" t="s">
        <v>27</v>
      </c>
      <c r="F6936" t="s">
        <v>258</v>
      </c>
      <c r="G6936" s="30">
        <v>13.2</v>
      </c>
      <c r="H6936" t="s">
        <v>309</v>
      </c>
      <c r="J6936" t="s">
        <v>15</v>
      </c>
      <c r="K6936" t="s">
        <v>307</v>
      </c>
      <c r="L6936" s="26">
        <v>10369550</v>
      </c>
      <c r="M6936">
        <v>13</v>
      </c>
    </row>
    <row r="6937" spans="1:13" x14ac:dyDescent="0.25">
      <c r="A6937" t="s">
        <v>83</v>
      </c>
      <c r="B6937" s="25">
        <v>45468</v>
      </c>
      <c r="C6937" t="s">
        <v>257</v>
      </c>
      <c r="D6937" t="s">
        <v>32</v>
      </c>
      <c r="E6937" t="s">
        <v>27</v>
      </c>
      <c r="F6937" t="s">
        <v>258</v>
      </c>
      <c r="G6937" s="30">
        <v>13.2</v>
      </c>
      <c r="H6937" t="s">
        <v>309</v>
      </c>
      <c r="J6937" t="s">
        <v>15</v>
      </c>
      <c r="K6937" t="s">
        <v>307</v>
      </c>
      <c r="L6937" s="26">
        <v>801900</v>
      </c>
      <c r="M6937">
        <v>3</v>
      </c>
    </row>
    <row r="6938" spans="1:13" x14ac:dyDescent="0.25">
      <c r="A6938" t="s">
        <v>83</v>
      </c>
      <c r="B6938" s="25">
        <v>45252</v>
      </c>
      <c r="C6938" t="s">
        <v>257</v>
      </c>
      <c r="D6938" t="s">
        <v>32</v>
      </c>
      <c r="E6938" t="s">
        <v>27</v>
      </c>
      <c r="G6938" s="30">
        <v>13.2</v>
      </c>
      <c r="H6938" t="s">
        <v>309</v>
      </c>
      <c r="J6938" t="s">
        <v>15</v>
      </c>
      <c r="K6938" t="s">
        <v>307</v>
      </c>
      <c r="L6938" s="26">
        <v>575850</v>
      </c>
      <c r="M6938">
        <v>23</v>
      </c>
    </row>
    <row r="6939" spans="1:13" x14ac:dyDescent="0.25">
      <c r="A6939" t="s">
        <v>50</v>
      </c>
      <c r="B6939" s="25">
        <v>45408</v>
      </c>
      <c r="C6939" t="s">
        <v>257</v>
      </c>
      <c r="D6939" t="s">
        <v>32</v>
      </c>
      <c r="E6939" t="s">
        <v>27</v>
      </c>
      <c r="G6939" s="30">
        <v>13.2</v>
      </c>
      <c r="H6939" t="s">
        <v>309</v>
      </c>
      <c r="J6939" t="s">
        <v>15</v>
      </c>
      <c r="K6939" t="s">
        <v>307</v>
      </c>
      <c r="L6939" s="26">
        <v>117500</v>
      </c>
      <c r="M6939">
        <v>23</v>
      </c>
    </row>
    <row r="6940" spans="1:13" x14ac:dyDescent="0.25">
      <c r="A6940" t="s">
        <v>74</v>
      </c>
      <c r="B6940" s="25">
        <v>45275</v>
      </c>
      <c r="C6940" t="s">
        <v>257</v>
      </c>
      <c r="D6940" t="s">
        <v>32</v>
      </c>
      <c r="E6940" t="s">
        <v>27</v>
      </c>
      <c r="G6940" s="30">
        <v>13.2</v>
      </c>
      <c r="H6940" t="s">
        <v>309</v>
      </c>
      <c r="J6940" t="s">
        <v>15</v>
      </c>
      <c r="K6940" t="s">
        <v>307</v>
      </c>
      <c r="L6940" s="26">
        <v>2326450</v>
      </c>
      <c r="M6940">
        <v>18</v>
      </c>
    </row>
    <row r="6941" spans="1:13" x14ac:dyDescent="0.25">
      <c r="A6941" t="s">
        <v>104</v>
      </c>
      <c r="B6941" s="25">
        <v>45041</v>
      </c>
      <c r="C6941" t="s">
        <v>257</v>
      </c>
      <c r="D6941" t="s">
        <v>32</v>
      </c>
      <c r="E6941" t="s">
        <v>27</v>
      </c>
      <c r="F6941" t="s">
        <v>258</v>
      </c>
      <c r="G6941" s="30">
        <v>13.2</v>
      </c>
      <c r="H6941" t="s">
        <v>309</v>
      </c>
      <c r="J6941" t="s">
        <v>15</v>
      </c>
      <c r="K6941" t="s">
        <v>307</v>
      </c>
      <c r="L6941" s="26">
        <v>113180.4</v>
      </c>
      <c r="M6941">
        <v>1</v>
      </c>
    </row>
    <row r="6942" spans="1:13" x14ac:dyDescent="0.25">
      <c r="A6942" t="s">
        <v>66</v>
      </c>
      <c r="B6942" s="25">
        <v>45335</v>
      </c>
      <c r="C6942" t="s">
        <v>257</v>
      </c>
      <c r="D6942" t="s">
        <v>32</v>
      </c>
      <c r="E6942" t="s">
        <v>27</v>
      </c>
      <c r="G6942" s="30">
        <v>13.2</v>
      </c>
      <c r="H6942" t="s">
        <v>309</v>
      </c>
      <c r="J6942" t="s">
        <v>15</v>
      </c>
      <c r="K6942" t="s">
        <v>307</v>
      </c>
      <c r="L6942" s="26">
        <v>225000</v>
      </c>
      <c r="M6942">
        <v>25</v>
      </c>
    </row>
    <row r="6943" spans="1:13" x14ac:dyDescent="0.25">
      <c r="A6943" t="s">
        <v>69</v>
      </c>
      <c r="B6943" s="25">
        <v>45328</v>
      </c>
      <c r="C6943" t="s">
        <v>257</v>
      </c>
      <c r="D6943" t="s">
        <v>32</v>
      </c>
      <c r="E6943" t="s">
        <v>27</v>
      </c>
      <c r="F6943" t="s">
        <v>258</v>
      </c>
      <c r="G6943" s="30">
        <v>13.2</v>
      </c>
      <c r="H6943" t="s">
        <v>309</v>
      </c>
      <c r="J6943" t="s">
        <v>15</v>
      </c>
      <c r="K6943" t="s">
        <v>307</v>
      </c>
      <c r="L6943" s="26">
        <v>10082455</v>
      </c>
      <c r="M6943">
        <v>16</v>
      </c>
    </row>
    <row r="6944" spans="1:13" x14ac:dyDescent="0.25">
      <c r="A6944" t="s">
        <v>209</v>
      </c>
      <c r="B6944" s="25">
        <v>45572</v>
      </c>
      <c r="C6944" t="s">
        <v>257</v>
      </c>
      <c r="D6944" t="s">
        <v>32</v>
      </c>
      <c r="E6944" t="s">
        <v>27</v>
      </c>
      <c r="F6944" t="s">
        <v>258</v>
      </c>
      <c r="G6944" s="30">
        <v>13.2</v>
      </c>
      <c r="H6944" t="s">
        <v>309</v>
      </c>
      <c r="J6944" t="s">
        <v>15</v>
      </c>
      <c r="K6944" t="s">
        <v>307</v>
      </c>
      <c r="L6944" s="26">
        <v>50000</v>
      </c>
      <c r="M6944">
        <v>1</v>
      </c>
    </row>
    <row r="6945" spans="1:13" x14ac:dyDescent="0.25">
      <c r="A6945" t="s">
        <v>164</v>
      </c>
      <c r="B6945" s="25">
        <v>45478</v>
      </c>
      <c r="C6945" t="s">
        <v>257</v>
      </c>
      <c r="D6945" t="s">
        <v>32</v>
      </c>
      <c r="E6945" t="s">
        <v>27</v>
      </c>
      <c r="F6945" t="s">
        <v>258</v>
      </c>
      <c r="G6945" s="30">
        <v>13.3</v>
      </c>
      <c r="H6945" t="s">
        <v>309</v>
      </c>
      <c r="I6945">
        <v>13.3</v>
      </c>
      <c r="J6945" t="s">
        <v>228</v>
      </c>
      <c r="K6945" t="s">
        <v>314</v>
      </c>
      <c r="L6945" s="26">
        <v>1475400</v>
      </c>
      <c r="M6945">
        <v>1</v>
      </c>
    </row>
    <row r="6946" spans="1:13" x14ac:dyDescent="0.25">
      <c r="A6946" t="s">
        <v>60</v>
      </c>
      <c r="B6946" s="25">
        <v>45380</v>
      </c>
      <c r="C6946" t="s">
        <v>257</v>
      </c>
      <c r="D6946" t="s">
        <v>32</v>
      </c>
      <c r="E6946" t="s">
        <v>27</v>
      </c>
      <c r="G6946" s="30">
        <v>13.3</v>
      </c>
      <c r="H6946" t="s">
        <v>309</v>
      </c>
      <c r="J6946" t="s">
        <v>15</v>
      </c>
      <c r="K6946" t="s">
        <v>307</v>
      </c>
      <c r="L6946" s="26">
        <v>141750</v>
      </c>
      <c r="M6946">
        <v>16</v>
      </c>
    </row>
    <row r="6947" spans="1:13" x14ac:dyDescent="0.25">
      <c r="A6947" t="s">
        <v>54</v>
      </c>
      <c r="B6947" s="25">
        <v>45401</v>
      </c>
      <c r="C6947" t="s">
        <v>257</v>
      </c>
      <c r="D6947" t="s">
        <v>32</v>
      </c>
      <c r="E6947" t="s">
        <v>27</v>
      </c>
      <c r="G6947" s="30">
        <v>13.3</v>
      </c>
      <c r="H6947" t="s">
        <v>309</v>
      </c>
      <c r="J6947" t="s">
        <v>15</v>
      </c>
      <c r="K6947" t="s">
        <v>307</v>
      </c>
      <c r="L6947" s="26">
        <v>24420</v>
      </c>
      <c r="M6947">
        <v>6</v>
      </c>
    </row>
    <row r="6948" spans="1:13" x14ac:dyDescent="0.25">
      <c r="A6948" t="s">
        <v>104</v>
      </c>
      <c r="B6948" s="25">
        <v>45041</v>
      </c>
      <c r="C6948" t="s">
        <v>257</v>
      </c>
      <c r="D6948" t="s">
        <v>32</v>
      </c>
      <c r="E6948" t="s">
        <v>27</v>
      </c>
      <c r="F6948" t="s">
        <v>258</v>
      </c>
      <c r="G6948" s="30">
        <v>13.3</v>
      </c>
      <c r="H6948" t="s">
        <v>309</v>
      </c>
      <c r="J6948" t="s">
        <v>15</v>
      </c>
      <c r="K6948" t="s">
        <v>307</v>
      </c>
      <c r="L6948" s="26">
        <v>156807.6</v>
      </c>
      <c r="M6948">
        <v>2</v>
      </c>
    </row>
    <row r="6949" spans="1:13" x14ac:dyDescent="0.25">
      <c r="A6949" t="s">
        <v>83</v>
      </c>
      <c r="B6949" s="25">
        <v>45468</v>
      </c>
      <c r="C6949" t="s">
        <v>257</v>
      </c>
      <c r="D6949" t="s">
        <v>32</v>
      </c>
      <c r="E6949" t="s">
        <v>27</v>
      </c>
      <c r="F6949" t="s">
        <v>258</v>
      </c>
      <c r="G6949" s="30">
        <v>13.3</v>
      </c>
      <c r="H6949" t="s">
        <v>309</v>
      </c>
      <c r="J6949" t="s">
        <v>15</v>
      </c>
      <c r="K6949" t="s">
        <v>307</v>
      </c>
      <c r="L6949" s="26">
        <v>426870</v>
      </c>
      <c r="M6949">
        <v>6</v>
      </c>
    </row>
    <row r="6950" spans="1:13" x14ac:dyDescent="0.25">
      <c r="A6950" t="s">
        <v>92</v>
      </c>
      <c r="B6950" s="25">
        <v>45198</v>
      </c>
      <c r="C6950" t="s">
        <v>257</v>
      </c>
      <c r="D6950" t="s">
        <v>32</v>
      </c>
      <c r="E6950" t="s">
        <v>27</v>
      </c>
      <c r="F6950" t="s">
        <v>258</v>
      </c>
      <c r="G6950" s="30">
        <v>13.3</v>
      </c>
      <c r="H6950" t="s">
        <v>309</v>
      </c>
      <c r="J6950" t="s">
        <v>15</v>
      </c>
      <c r="K6950" t="s">
        <v>307</v>
      </c>
      <c r="L6950" s="26">
        <v>3221928</v>
      </c>
      <c r="M6950">
        <v>10</v>
      </c>
    </row>
    <row r="6951" spans="1:13" x14ac:dyDescent="0.25">
      <c r="A6951" t="s">
        <v>89</v>
      </c>
      <c r="B6951" s="25">
        <v>45232</v>
      </c>
      <c r="C6951" t="s">
        <v>257</v>
      </c>
      <c r="D6951" t="s">
        <v>32</v>
      </c>
      <c r="E6951" t="s">
        <v>27</v>
      </c>
      <c r="F6951" t="s">
        <v>258</v>
      </c>
      <c r="G6951" s="30">
        <v>13.3</v>
      </c>
      <c r="H6951" t="s">
        <v>309</v>
      </c>
      <c r="J6951" t="s">
        <v>15</v>
      </c>
      <c r="K6951" t="s">
        <v>307</v>
      </c>
      <c r="L6951" s="26">
        <v>2084400</v>
      </c>
      <c r="M6951">
        <v>5</v>
      </c>
    </row>
    <row r="6952" spans="1:13" x14ac:dyDescent="0.25">
      <c r="A6952" t="s">
        <v>54</v>
      </c>
      <c r="B6952" s="25">
        <v>45212</v>
      </c>
      <c r="C6952" t="s">
        <v>257</v>
      </c>
      <c r="D6952" t="s">
        <v>32</v>
      </c>
      <c r="E6952" t="s">
        <v>27</v>
      </c>
      <c r="F6952" t="s">
        <v>258</v>
      </c>
      <c r="G6952" s="30">
        <v>13.3</v>
      </c>
      <c r="H6952" t="s">
        <v>309</v>
      </c>
      <c r="J6952" t="s">
        <v>15</v>
      </c>
      <c r="K6952" t="s">
        <v>307</v>
      </c>
      <c r="L6952" s="26">
        <v>656343</v>
      </c>
      <c r="M6952">
        <v>25</v>
      </c>
    </row>
    <row r="6953" spans="1:13" x14ac:dyDescent="0.25">
      <c r="A6953" t="s">
        <v>164</v>
      </c>
      <c r="B6953" s="25">
        <v>45478</v>
      </c>
      <c r="C6953" t="s">
        <v>257</v>
      </c>
      <c r="D6953" t="s">
        <v>32</v>
      </c>
      <c r="E6953" t="s">
        <v>27</v>
      </c>
      <c r="F6953" t="s">
        <v>258</v>
      </c>
      <c r="G6953" s="30">
        <v>13.3</v>
      </c>
      <c r="H6953" t="s">
        <v>309</v>
      </c>
      <c r="J6953" t="s">
        <v>15</v>
      </c>
      <c r="K6953" t="s">
        <v>307</v>
      </c>
      <c r="L6953" s="26">
        <v>205000</v>
      </c>
      <c r="M6953">
        <v>10</v>
      </c>
    </row>
    <row r="6954" spans="1:13" x14ac:dyDescent="0.25">
      <c r="A6954" t="s">
        <v>77</v>
      </c>
      <c r="B6954" s="25">
        <v>45267</v>
      </c>
      <c r="C6954" t="s">
        <v>257</v>
      </c>
      <c r="D6954" t="s">
        <v>32</v>
      </c>
      <c r="E6954" t="s">
        <v>27</v>
      </c>
      <c r="F6954" t="s">
        <v>258</v>
      </c>
      <c r="G6954" s="30">
        <v>13.3</v>
      </c>
      <c r="H6954" t="s">
        <v>309</v>
      </c>
      <c r="J6954" t="s">
        <v>15</v>
      </c>
      <c r="K6954" t="s">
        <v>307</v>
      </c>
      <c r="L6954" s="26">
        <v>58800</v>
      </c>
      <c r="M6954">
        <v>2</v>
      </c>
    </row>
    <row r="6955" spans="1:13" x14ac:dyDescent="0.25">
      <c r="A6955" t="s">
        <v>57</v>
      </c>
      <c r="B6955" s="25">
        <v>45394</v>
      </c>
      <c r="C6955" t="s">
        <v>257</v>
      </c>
      <c r="D6955" t="s">
        <v>32</v>
      </c>
      <c r="E6955" t="s">
        <v>27</v>
      </c>
      <c r="G6955" s="30">
        <v>13.3</v>
      </c>
      <c r="H6955" t="s">
        <v>309</v>
      </c>
      <c r="J6955" t="s">
        <v>15</v>
      </c>
      <c r="K6955" t="s">
        <v>307</v>
      </c>
      <c r="L6955" s="26">
        <v>23500</v>
      </c>
      <c r="M6955">
        <v>4</v>
      </c>
    </row>
    <row r="6956" spans="1:13" x14ac:dyDescent="0.25">
      <c r="A6956" t="s">
        <v>211</v>
      </c>
      <c r="B6956" s="25">
        <v>45582</v>
      </c>
      <c r="C6956" t="s">
        <v>257</v>
      </c>
      <c r="D6956" t="s">
        <v>32</v>
      </c>
      <c r="E6956" t="s">
        <v>27</v>
      </c>
      <c r="F6956" t="s">
        <v>258</v>
      </c>
      <c r="G6956" s="30">
        <v>13.3</v>
      </c>
      <c r="H6956" t="s">
        <v>309</v>
      </c>
      <c r="J6956" t="s">
        <v>15</v>
      </c>
      <c r="K6956" t="s">
        <v>307</v>
      </c>
      <c r="L6956" s="26">
        <v>432250</v>
      </c>
      <c r="M6956">
        <v>9</v>
      </c>
    </row>
    <row r="6957" spans="1:13" x14ac:dyDescent="0.25">
      <c r="A6957" t="s">
        <v>164</v>
      </c>
      <c r="B6957" s="25">
        <v>45478</v>
      </c>
      <c r="C6957" t="s">
        <v>257</v>
      </c>
      <c r="D6957" t="s">
        <v>32</v>
      </c>
      <c r="E6957" t="s">
        <v>27</v>
      </c>
      <c r="G6957" s="30">
        <v>13.3</v>
      </c>
      <c r="H6957" t="s">
        <v>309</v>
      </c>
      <c r="J6957" t="s">
        <v>15</v>
      </c>
      <c r="K6957" t="s">
        <v>307</v>
      </c>
      <c r="L6957" s="26">
        <v>63400</v>
      </c>
      <c r="M6957">
        <v>13</v>
      </c>
    </row>
    <row r="6958" spans="1:13" x14ac:dyDescent="0.25">
      <c r="A6958" t="s">
        <v>30</v>
      </c>
      <c r="B6958" s="25">
        <v>45447</v>
      </c>
      <c r="C6958" t="s">
        <v>257</v>
      </c>
      <c r="D6958" t="s">
        <v>32</v>
      </c>
      <c r="E6958" t="s">
        <v>27</v>
      </c>
      <c r="G6958" s="30">
        <v>13.3</v>
      </c>
      <c r="H6958" t="s">
        <v>309</v>
      </c>
      <c r="J6958" t="s">
        <v>15</v>
      </c>
      <c r="K6958" t="s">
        <v>307</v>
      </c>
      <c r="L6958" s="26">
        <v>336300</v>
      </c>
      <c r="M6958">
        <v>9</v>
      </c>
    </row>
    <row r="6959" spans="1:13" x14ac:dyDescent="0.25">
      <c r="A6959" t="s">
        <v>72</v>
      </c>
      <c r="B6959" s="25">
        <v>45288</v>
      </c>
      <c r="C6959" t="s">
        <v>257</v>
      </c>
      <c r="D6959" t="s">
        <v>32</v>
      </c>
      <c r="E6959" t="s">
        <v>27</v>
      </c>
      <c r="G6959" s="30">
        <v>13.3</v>
      </c>
      <c r="H6959" t="s">
        <v>309</v>
      </c>
      <c r="J6959" t="s">
        <v>15</v>
      </c>
      <c r="K6959" t="s">
        <v>307</v>
      </c>
      <c r="L6959" s="26">
        <v>2500</v>
      </c>
      <c r="M6959">
        <v>1</v>
      </c>
    </row>
    <row r="6960" spans="1:13" x14ac:dyDescent="0.25">
      <c r="A6960" t="s">
        <v>80</v>
      </c>
      <c r="B6960" s="25">
        <v>45260</v>
      </c>
      <c r="C6960" t="s">
        <v>257</v>
      </c>
      <c r="D6960" t="s">
        <v>32</v>
      </c>
      <c r="E6960" t="s">
        <v>27</v>
      </c>
      <c r="G6960" s="30">
        <v>13.3</v>
      </c>
      <c r="H6960" t="s">
        <v>309</v>
      </c>
      <c r="J6960" t="s">
        <v>15</v>
      </c>
      <c r="K6960" t="s">
        <v>307</v>
      </c>
      <c r="L6960" s="26">
        <v>30600</v>
      </c>
      <c r="M6960">
        <v>1</v>
      </c>
    </row>
    <row r="6961" spans="1:13" x14ac:dyDescent="0.25">
      <c r="A6961" t="s">
        <v>83</v>
      </c>
      <c r="B6961" s="25">
        <v>45252</v>
      </c>
      <c r="C6961" t="s">
        <v>257</v>
      </c>
      <c r="D6961" t="s">
        <v>32</v>
      </c>
      <c r="E6961" t="s">
        <v>27</v>
      </c>
      <c r="G6961" s="30">
        <v>13.3</v>
      </c>
      <c r="H6961" t="s">
        <v>309</v>
      </c>
      <c r="J6961" t="s">
        <v>15</v>
      </c>
      <c r="K6961" t="s">
        <v>307</v>
      </c>
      <c r="L6961" s="26">
        <v>273900</v>
      </c>
      <c r="M6961">
        <v>12</v>
      </c>
    </row>
    <row r="6962" spans="1:13" x14ac:dyDescent="0.25">
      <c r="A6962" t="s">
        <v>92</v>
      </c>
      <c r="B6962" s="25">
        <v>45198</v>
      </c>
      <c r="C6962" t="s">
        <v>257</v>
      </c>
      <c r="D6962" t="s">
        <v>32</v>
      </c>
      <c r="E6962" t="s">
        <v>27</v>
      </c>
      <c r="G6962" s="30">
        <v>13.3</v>
      </c>
      <c r="H6962" t="s">
        <v>309</v>
      </c>
      <c r="J6962" t="s">
        <v>15</v>
      </c>
      <c r="K6962" t="s">
        <v>307</v>
      </c>
      <c r="L6962" s="26">
        <v>165510</v>
      </c>
      <c r="M6962">
        <v>5</v>
      </c>
    </row>
    <row r="6963" spans="1:13" x14ac:dyDescent="0.25">
      <c r="A6963" t="s">
        <v>50</v>
      </c>
      <c r="B6963" s="25">
        <v>45408</v>
      </c>
      <c r="C6963" t="s">
        <v>257</v>
      </c>
      <c r="D6963" t="s">
        <v>32</v>
      </c>
      <c r="E6963" t="s">
        <v>27</v>
      </c>
      <c r="F6963" t="s">
        <v>258</v>
      </c>
      <c r="G6963" s="30">
        <v>13.3</v>
      </c>
      <c r="H6963" t="s">
        <v>309</v>
      </c>
      <c r="J6963" t="s">
        <v>15</v>
      </c>
      <c r="K6963" t="s">
        <v>307</v>
      </c>
      <c r="L6963" s="26">
        <v>1405000</v>
      </c>
      <c r="M6963">
        <v>31</v>
      </c>
    </row>
    <row r="6964" spans="1:13" x14ac:dyDescent="0.25">
      <c r="A6964" t="s">
        <v>172</v>
      </c>
      <c r="B6964" s="25">
        <v>45485</v>
      </c>
      <c r="C6964" t="s">
        <v>257</v>
      </c>
      <c r="D6964" t="s">
        <v>32</v>
      </c>
      <c r="E6964" t="s">
        <v>27</v>
      </c>
      <c r="G6964" s="30">
        <v>13.3</v>
      </c>
      <c r="H6964" t="s">
        <v>309</v>
      </c>
      <c r="J6964" t="s">
        <v>15</v>
      </c>
      <c r="K6964" t="s">
        <v>307</v>
      </c>
      <c r="L6964" s="26">
        <v>4000</v>
      </c>
      <c r="M6964">
        <v>2</v>
      </c>
    </row>
    <row r="6965" spans="1:13" x14ac:dyDescent="0.25">
      <c r="A6965" t="s">
        <v>80</v>
      </c>
      <c r="B6965" s="25">
        <v>45260</v>
      </c>
      <c r="C6965" t="s">
        <v>257</v>
      </c>
      <c r="D6965" t="s">
        <v>32</v>
      </c>
      <c r="E6965" t="s">
        <v>27</v>
      </c>
      <c r="F6965" t="s">
        <v>258</v>
      </c>
      <c r="G6965" s="30">
        <v>13.3</v>
      </c>
      <c r="H6965" t="s">
        <v>309</v>
      </c>
      <c r="J6965" t="s">
        <v>15</v>
      </c>
      <c r="K6965" t="s">
        <v>307</v>
      </c>
      <c r="L6965" s="26">
        <v>1262700</v>
      </c>
      <c r="M6965">
        <v>5</v>
      </c>
    </row>
    <row r="6966" spans="1:13" x14ac:dyDescent="0.25">
      <c r="A6966" t="s">
        <v>74</v>
      </c>
      <c r="B6966" s="25">
        <v>45275</v>
      </c>
      <c r="C6966" t="s">
        <v>257</v>
      </c>
      <c r="D6966" t="s">
        <v>32</v>
      </c>
      <c r="E6966" t="s">
        <v>27</v>
      </c>
      <c r="F6966" t="s">
        <v>258</v>
      </c>
      <c r="G6966" s="30">
        <v>13.3</v>
      </c>
      <c r="H6966" t="s">
        <v>309</v>
      </c>
      <c r="J6966" t="s">
        <v>15</v>
      </c>
      <c r="K6966" t="s">
        <v>307</v>
      </c>
      <c r="L6966" s="26">
        <v>3113050</v>
      </c>
      <c r="M6966">
        <v>26</v>
      </c>
    </row>
    <row r="6967" spans="1:13" x14ac:dyDescent="0.25">
      <c r="A6967" t="s">
        <v>74</v>
      </c>
      <c r="B6967" s="25">
        <v>45275</v>
      </c>
      <c r="C6967" t="s">
        <v>257</v>
      </c>
      <c r="D6967" t="s">
        <v>32</v>
      </c>
      <c r="E6967" t="s">
        <v>27</v>
      </c>
      <c r="G6967" s="30">
        <v>13.3</v>
      </c>
      <c r="H6967" t="s">
        <v>309</v>
      </c>
      <c r="J6967" t="s">
        <v>15</v>
      </c>
      <c r="K6967" t="s">
        <v>307</v>
      </c>
      <c r="L6967" s="26">
        <v>280600</v>
      </c>
      <c r="M6967">
        <v>19</v>
      </c>
    </row>
    <row r="6968" spans="1:13" x14ac:dyDescent="0.25">
      <c r="A6968" t="s">
        <v>211</v>
      </c>
      <c r="B6968" s="25">
        <v>45582</v>
      </c>
      <c r="C6968" t="s">
        <v>257</v>
      </c>
      <c r="D6968" t="s">
        <v>32</v>
      </c>
      <c r="E6968" t="s">
        <v>27</v>
      </c>
      <c r="G6968" s="30">
        <v>13.3</v>
      </c>
      <c r="H6968" t="s">
        <v>309</v>
      </c>
      <c r="J6968" t="s">
        <v>15</v>
      </c>
      <c r="K6968" t="s">
        <v>307</v>
      </c>
      <c r="L6968" s="26">
        <v>8400</v>
      </c>
      <c r="M6968">
        <v>9</v>
      </c>
    </row>
    <row r="6969" spans="1:13" x14ac:dyDescent="0.25">
      <c r="A6969" t="s">
        <v>83</v>
      </c>
      <c r="B6969" s="25">
        <v>45468</v>
      </c>
      <c r="C6969" t="s">
        <v>257</v>
      </c>
      <c r="D6969" t="s">
        <v>32</v>
      </c>
      <c r="E6969" t="s">
        <v>27</v>
      </c>
      <c r="G6969" s="30">
        <v>13.3</v>
      </c>
      <c r="H6969" t="s">
        <v>309</v>
      </c>
      <c r="J6969" t="s">
        <v>15</v>
      </c>
      <c r="K6969" t="s">
        <v>307</v>
      </c>
      <c r="L6969" s="26">
        <v>8100</v>
      </c>
      <c r="M6969">
        <v>2</v>
      </c>
    </row>
    <row r="6970" spans="1:13" x14ac:dyDescent="0.25">
      <c r="A6970" t="s">
        <v>57</v>
      </c>
      <c r="B6970" s="25">
        <v>45394</v>
      </c>
      <c r="C6970" t="s">
        <v>257</v>
      </c>
      <c r="D6970" t="s">
        <v>32</v>
      </c>
      <c r="E6970" t="s">
        <v>27</v>
      </c>
      <c r="F6970" t="s">
        <v>258</v>
      </c>
      <c r="G6970" s="30">
        <v>13.3</v>
      </c>
      <c r="H6970" t="s">
        <v>309</v>
      </c>
      <c r="J6970" t="s">
        <v>15</v>
      </c>
      <c r="K6970" t="s">
        <v>307</v>
      </c>
      <c r="L6970" s="26">
        <v>230300</v>
      </c>
      <c r="M6970">
        <v>8</v>
      </c>
    </row>
    <row r="6971" spans="1:13" x14ac:dyDescent="0.25">
      <c r="A6971" t="s">
        <v>54</v>
      </c>
      <c r="B6971" s="25">
        <v>45212</v>
      </c>
      <c r="C6971" t="s">
        <v>257</v>
      </c>
      <c r="D6971" t="s">
        <v>32</v>
      </c>
      <c r="E6971" t="s">
        <v>27</v>
      </c>
      <c r="G6971" s="30">
        <v>13.3</v>
      </c>
      <c r="H6971" t="s">
        <v>309</v>
      </c>
      <c r="J6971" t="s">
        <v>15</v>
      </c>
      <c r="K6971" t="s">
        <v>307</v>
      </c>
      <c r="L6971" s="26">
        <v>89577</v>
      </c>
      <c r="M6971">
        <v>14</v>
      </c>
    </row>
    <row r="6972" spans="1:13" x14ac:dyDescent="0.25">
      <c r="A6972" t="s">
        <v>205</v>
      </c>
      <c r="B6972" s="25">
        <v>45566</v>
      </c>
      <c r="C6972" t="s">
        <v>257</v>
      </c>
      <c r="D6972" t="s">
        <v>32</v>
      </c>
      <c r="E6972" t="s">
        <v>27</v>
      </c>
      <c r="G6972" s="30">
        <v>13.3</v>
      </c>
      <c r="H6972" t="s">
        <v>309</v>
      </c>
      <c r="J6972" t="s">
        <v>15</v>
      </c>
      <c r="K6972" t="s">
        <v>307</v>
      </c>
      <c r="L6972" s="26">
        <v>7410</v>
      </c>
      <c r="M6972">
        <v>6</v>
      </c>
    </row>
    <row r="6973" spans="1:13" x14ac:dyDescent="0.25">
      <c r="A6973" t="s">
        <v>69</v>
      </c>
      <c r="B6973" s="25">
        <v>45328</v>
      </c>
      <c r="C6973" t="s">
        <v>257</v>
      </c>
      <c r="D6973" t="s">
        <v>32</v>
      </c>
      <c r="E6973" t="s">
        <v>27</v>
      </c>
      <c r="G6973" s="30">
        <v>13.3</v>
      </c>
      <c r="H6973" t="s">
        <v>309</v>
      </c>
      <c r="J6973" t="s">
        <v>15</v>
      </c>
      <c r="K6973" t="s">
        <v>307</v>
      </c>
      <c r="L6973" s="26">
        <v>69695</v>
      </c>
      <c r="M6973">
        <v>8</v>
      </c>
    </row>
    <row r="6974" spans="1:13" x14ac:dyDescent="0.25">
      <c r="A6974" t="s">
        <v>101</v>
      </c>
      <c r="B6974" s="25">
        <v>45079</v>
      </c>
      <c r="C6974" t="s">
        <v>257</v>
      </c>
      <c r="D6974" t="s">
        <v>32</v>
      </c>
      <c r="E6974" t="s">
        <v>27</v>
      </c>
      <c r="F6974" t="s">
        <v>258</v>
      </c>
      <c r="G6974" s="30">
        <v>13.3</v>
      </c>
      <c r="H6974" t="s">
        <v>309</v>
      </c>
      <c r="J6974" t="s">
        <v>15</v>
      </c>
      <c r="K6974" t="s">
        <v>307</v>
      </c>
      <c r="L6974" s="26">
        <v>70166.25</v>
      </c>
      <c r="M6974">
        <v>1</v>
      </c>
    </row>
    <row r="6975" spans="1:13" x14ac:dyDescent="0.25">
      <c r="A6975" t="s">
        <v>83</v>
      </c>
      <c r="B6975" s="25">
        <v>45252</v>
      </c>
      <c r="C6975" t="s">
        <v>257</v>
      </c>
      <c r="D6975" t="s">
        <v>32</v>
      </c>
      <c r="E6975" t="s">
        <v>27</v>
      </c>
      <c r="F6975" t="s">
        <v>258</v>
      </c>
      <c r="G6975" s="30">
        <v>13.3</v>
      </c>
      <c r="H6975" t="s">
        <v>309</v>
      </c>
      <c r="J6975" t="s">
        <v>15</v>
      </c>
      <c r="K6975" t="s">
        <v>307</v>
      </c>
      <c r="L6975" s="26">
        <v>3258750</v>
      </c>
      <c r="M6975">
        <v>15</v>
      </c>
    </row>
    <row r="6976" spans="1:13" x14ac:dyDescent="0.25">
      <c r="A6976" t="s">
        <v>63</v>
      </c>
      <c r="B6976" s="25">
        <v>45344</v>
      </c>
      <c r="C6976" t="s">
        <v>257</v>
      </c>
      <c r="D6976" t="s">
        <v>32</v>
      </c>
      <c r="E6976" t="s">
        <v>27</v>
      </c>
      <c r="G6976" s="30">
        <v>13.3</v>
      </c>
      <c r="H6976" t="s">
        <v>309</v>
      </c>
      <c r="J6976" t="s">
        <v>15</v>
      </c>
      <c r="K6976" t="s">
        <v>307</v>
      </c>
      <c r="L6976" s="26">
        <v>2933600</v>
      </c>
      <c r="M6976">
        <v>8</v>
      </c>
    </row>
    <row r="6977" spans="1:13" x14ac:dyDescent="0.25">
      <c r="A6977" t="s">
        <v>60</v>
      </c>
      <c r="B6977" s="25">
        <v>45380</v>
      </c>
      <c r="C6977" t="s">
        <v>257</v>
      </c>
      <c r="D6977" t="s">
        <v>32</v>
      </c>
      <c r="E6977" t="s">
        <v>27</v>
      </c>
      <c r="F6977" t="s">
        <v>258</v>
      </c>
      <c r="G6977" s="30">
        <v>13.3</v>
      </c>
      <c r="H6977" t="s">
        <v>309</v>
      </c>
      <c r="J6977" t="s">
        <v>15</v>
      </c>
      <c r="K6977" t="s">
        <v>307</v>
      </c>
      <c r="L6977" s="26">
        <v>1631000</v>
      </c>
      <c r="M6977">
        <v>27</v>
      </c>
    </row>
    <row r="6978" spans="1:13" x14ac:dyDescent="0.25">
      <c r="A6978" t="s">
        <v>172</v>
      </c>
      <c r="B6978" s="25">
        <v>45485</v>
      </c>
      <c r="C6978" t="s">
        <v>257</v>
      </c>
      <c r="D6978" t="s">
        <v>32</v>
      </c>
      <c r="E6978" t="s">
        <v>27</v>
      </c>
      <c r="F6978" t="s">
        <v>258</v>
      </c>
      <c r="G6978" s="30">
        <v>13.3</v>
      </c>
      <c r="H6978" t="s">
        <v>309</v>
      </c>
      <c r="J6978" t="s">
        <v>15</v>
      </c>
      <c r="K6978" t="s">
        <v>307</v>
      </c>
      <c r="L6978" s="26">
        <v>2453200</v>
      </c>
      <c r="M6978">
        <v>5</v>
      </c>
    </row>
    <row r="6979" spans="1:13" x14ac:dyDescent="0.25">
      <c r="A6979" t="s">
        <v>30</v>
      </c>
      <c r="B6979" s="25">
        <v>45447</v>
      </c>
      <c r="C6979" t="s">
        <v>257</v>
      </c>
      <c r="D6979" t="s">
        <v>32</v>
      </c>
      <c r="E6979" t="s">
        <v>27</v>
      </c>
      <c r="F6979" t="s">
        <v>258</v>
      </c>
      <c r="G6979" s="30">
        <v>13.3</v>
      </c>
      <c r="H6979" t="s">
        <v>309</v>
      </c>
      <c r="J6979" t="s">
        <v>15</v>
      </c>
      <c r="K6979" t="s">
        <v>307</v>
      </c>
      <c r="L6979" s="26">
        <v>238500</v>
      </c>
      <c r="M6979">
        <v>6</v>
      </c>
    </row>
    <row r="6980" spans="1:13" x14ac:dyDescent="0.25">
      <c r="A6980" t="s">
        <v>66</v>
      </c>
      <c r="B6980" s="25">
        <v>45335</v>
      </c>
      <c r="C6980" t="s">
        <v>257</v>
      </c>
      <c r="D6980" t="s">
        <v>32</v>
      </c>
      <c r="E6980" t="s">
        <v>27</v>
      </c>
      <c r="G6980" s="30">
        <v>13.3</v>
      </c>
      <c r="H6980" t="s">
        <v>309</v>
      </c>
      <c r="J6980" t="s">
        <v>15</v>
      </c>
      <c r="K6980" t="s">
        <v>307</v>
      </c>
      <c r="L6980" s="26">
        <v>220500</v>
      </c>
      <c r="M6980">
        <v>27</v>
      </c>
    </row>
    <row r="6981" spans="1:13" x14ac:dyDescent="0.25">
      <c r="A6981" t="s">
        <v>63</v>
      </c>
      <c r="B6981" s="25">
        <v>45344</v>
      </c>
      <c r="C6981" t="s">
        <v>257</v>
      </c>
      <c r="D6981" t="s">
        <v>32</v>
      </c>
      <c r="E6981" t="s">
        <v>27</v>
      </c>
      <c r="F6981" t="s">
        <v>258</v>
      </c>
      <c r="G6981" s="30">
        <v>13.3</v>
      </c>
      <c r="H6981" t="s">
        <v>309</v>
      </c>
      <c r="J6981" t="s">
        <v>15</v>
      </c>
      <c r="K6981" t="s">
        <v>307</v>
      </c>
      <c r="L6981" s="26">
        <v>76000</v>
      </c>
      <c r="M6981">
        <v>2</v>
      </c>
    </row>
    <row r="6982" spans="1:13" x14ac:dyDescent="0.25">
      <c r="A6982" t="s">
        <v>77</v>
      </c>
      <c r="B6982" s="25">
        <v>45267</v>
      </c>
      <c r="C6982" t="s">
        <v>257</v>
      </c>
      <c r="D6982" t="s">
        <v>32</v>
      </c>
      <c r="E6982" t="s">
        <v>27</v>
      </c>
      <c r="G6982" s="30">
        <v>13.3</v>
      </c>
      <c r="H6982" t="s">
        <v>309</v>
      </c>
      <c r="J6982" t="s">
        <v>15</v>
      </c>
      <c r="K6982" t="s">
        <v>307</v>
      </c>
      <c r="L6982" s="26">
        <v>33600</v>
      </c>
      <c r="M6982">
        <v>3</v>
      </c>
    </row>
    <row r="6983" spans="1:13" x14ac:dyDescent="0.25">
      <c r="A6983" t="s">
        <v>89</v>
      </c>
      <c r="B6983" s="25">
        <v>45232</v>
      </c>
      <c r="C6983" t="s">
        <v>257</v>
      </c>
      <c r="D6983" t="s">
        <v>32</v>
      </c>
      <c r="E6983" t="s">
        <v>27</v>
      </c>
      <c r="G6983" s="30">
        <v>13.3</v>
      </c>
      <c r="H6983" t="s">
        <v>309</v>
      </c>
      <c r="J6983" t="s">
        <v>15</v>
      </c>
      <c r="K6983" t="s">
        <v>307</v>
      </c>
      <c r="L6983" s="26">
        <v>133650</v>
      </c>
      <c r="M6983">
        <v>9</v>
      </c>
    </row>
    <row r="6984" spans="1:13" x14ac:dyDescent="0.25">
      <c r="A6984" t="s">
        <v>86</v>
      </c>
      <c r="B6984" s="25">
        <v>45251</v>
      </c>
      <c r="C6984" t="s">
        <v>257</v>
      </c>
      <c r="D6984" t="s">
        <v>32</v>
      </c>
      <c r="E6984" t="s">
        <v>27</v>
      </c>
      <c r="G6984" s="30">
        <v>13.3</v>
      </c>
      <c r="H6984" t="s">
        <v>309</v>
      </c>
      <c r="J6984" t="s">
        <v>15</v>
      </c>
      <c r="K6984" t="s">
        <v>307</v>
      </c>
      <c r="L6984" s="26">
        <v>665000</v>
      </c>
      <c r="M6984">
        <v>9</v>
      </c>
    </row>
    <row r="6985" spans="1:13" x14ac:dyDescent="0.25">
      <c r="A6985" t="s">
        <v>50</v>
      </c>
      <c r="B6985" s="25">
        <v>45408</v>
      </c>
      <c r="C6985" t="s">
        <v>257</v>
      </c>
      <c r="D6985" t="s">
        <v>32</v>
      </c>
      <c r="E6985" t="s">
        <v>27</v>
      </c>
      <c r="G6985" s="30">
        <v>13.3</v>
      </c>
      <c r="H6985" t="s">
        <v>309</v>
      </c>
      <c r="J6985" t="s">
        <v>15</v>
      </c>
      <c r="K6985" t="s">
        <v>307</v>
      </c>
      <c r="L6985" s="26">
        <v>207500</v>
      </c>
      <c r="M6985">
        <v>29</v>
      </c>
    </row>
    <row r="6986" spans="1:13" x14ac:dyDescent="0.25">
      <c r="A6986" t="s">
        <v>54</v>
      </c>
      <c r="B6986" s="25">
        <v>45401</v>
      </c>
      <c r="C6986" t="s">
        <v>257</v>
      </c>
      <c r="D6986" t="s">
        <v>32</v>
      </c>
      <c r="E6986" t="s">
        <v>27</v>
      </c>
      <c r="F6986" t="s">
        <v>258</v>
      </c>
      <c r="G6986" s="30">
        <v>13.3</v>
      </c>
      <c r="H6986" t="s">
        <v>309</v>
      </c>
      <c r="J6986" t="s">
        <v>15</v>
      </c>
      <c r="K6986" t="s">
        <v>307</v>
      </c>
      <c r="L6986" s="26">
        <v>1933065</v>
      </c>
      <c r="M6986">
        <v>6</v>
      </c>
    </row>
    <row r="6987" spans="1:13" x14ac:dyDescent="0.25">
      <c r="A6987" t="s">
        <v>217</v>
      </c>
      <c r="B6987" s="25">
        <v>45595</v>
      </c>
      <c r="C6987" t="s">
        <v>257</v>
      </c>
      <c r="D6987" t="s">
        <v>32</v>
      </c>
      <c r="E6987" t="s">
        <v>27</v>
      </c>
      <c r="F6987" t="s">
        <v>258</v>
      </c>
      <c r="G6987" s="30">
        <v>13.3</v>
      </c>
      <c r="H6987" t="s">
        <v>309</v>
      </c>
      <c r="J6987" t="s">
        <v>15</v>
      </c>
      <c r="K6987" t="s">
        <v>307</v>
      </c>
      <c r="L6987" s="26">
        <v>21250</v>
      </c>
      <c r="M6987">
        <v>1</v>
      </c>
    </row>
    <row r="6988" spans="1:13" x14ac:dyDescent="0.25">
      <c r="A6988" t="s">
        <v>69</v>
      </c>
      <c r="B6988" s="25">
        <v>45328</v>
      </c>
      <c r="C6988" t="s">
        <v>257</v>
      </c>
      <c r="D6988" t="s">
        <v>32</v>
      </c>
      <c r="E6988" t="s">
        <v>27</v>
      </c>
      <c r="F6988" t="s">
        <v>258</v>
      </c>
      <c r="G6988" s="30">
        <v>13.3</v>
      </c>
      <c r="H6988" t="s">
        <v>309</v>
      </c>
      <c r="J6988" t="s">
        <v>15</v>
      </c>
      <c r="K6988" t="s">
        <v>307</v>
      </c>
      <c r="L6988" s="26">
        <v>29123765</v>
      </c>
      <c r="M6988">
        <v>6</v>
      </c>
    </row>
    <row r="6989" spans="1:13" x14ac:dyDescent="0.25">
      <c r="A6989" t="s">
        <v>66</v>
      </c>
      <c r="B6989" s="25">
        <v>45335</v>
      </c>
      <c r="C6989" t="s">
        <v>257</v>
      </c>
      <c r="D6989" t="s">
        <v>32</v>
      </c>
      <c r="E6989" t="s">
        <v>27</v>
      </c>
      <c r="F6989" t="s">
        <v>258</v>
      </c>
      <c r="G6989" s="30">
        <v>13.3</v>
      </c>
      <c r="H6989" t="s">
        <v>309</v>
      </c>
      <c r="J6989" t="s">
        <v>15</v>
      </c>
      <c r="K6989" t="s">
        <v>307</v>
      </c>
      <c r="L6989" s="26">
        <v>792000</v>
      </c>
      <c r="M6989">
        <v>29</v>
      </c>
    </row>
    <row r="6990" spans="1:13" x14ac:dyDescent="0.25">
      <c r="A6990" t="s">
        <v>104</v>
      </c>
      <c r="B6990" s="25">
        <v>45041</v>
      </c>
      <c r="C6990" t="s">
        <v>257</v>
      </c>
      <c r="D6990" t="s">
        <v>32</v>
      </c>
      <c r="E6990" t="s">
        <v>27</v>
      </c>
      <c r="G6990" s="30">
        <v>13.3</v>
      </c>
      <c r="H6990" t="s">
        <v>309</v>
      </c>
      <c r="J6990" t="s">
        <v>15</v>
      </c>
      <c r="K6990" t="s">
        <v>307</v>
      </c>
      <c r="L6990" s="26">
        <v>85645.2</v>
      </c>
      <c r="M6990">
        <v>3</v>
      </c>
    </row>
    <row r="6991" spans="1:13" x14ac:dyDescent="0.25">
      <c r="A6991" t="s">
        <v>205</v>
      </c>
      <c r="B6991" s="25">
        <v>45566</v>
      </c>
      <c r="C6991" t="s">
        <v>257</v>
      </c>
      <c r="D6991" t="s">
        <v>32</v>
      </c>
      <c r="E6991" t="s">
        <v>27</v>
      </c>
      <c r="F6991" t="s">
        <v>258</v>
      </c>
      <c r="G6991" s="30">
        <v>13.3</v>
      </c>
      <c r="H6991" t="s">
        <v>309</v>
      </c>
      <c r="J6991" t="s">
        <v>15</v>
      </c>
      <c r="K6991" t="s">
        <v>307</v>
      </c>
      <c r="L6991" s="26">
        <v>11495</v>
      </c>
      <c r="M6991">
        <v>3</v>
      </c>
    </row>
    <row r="6992" spans="1:13" x14ac:dyDescent="0.25">
      <c r="A6992" t="s">
        <v>164</v>
      </c>
      <c r="B6992" s="25">
        <v>45478</v>
      </c>
      <c r="C6992" t="s">
        <v>257</v>
      </c>
      <c r="D6992" t="s">
        <v>32</v>
      </c>
      <c r="E6992" t="s">
        <v>27</v>
      </c>
      <c r="F6992" t="s">
        <v>258</v>
      </c>
      <c r="G6992" s="30">
        <v>13.4</v>
      </c>
      <c r="H6992" t="s">
        <v>309</v>
      </c>
      <c r="I6992">
        <v>13.4</v>
      </c>
      <c r="J6992" t="s">
        <v>228</v>
      </c>
      <c r="K6992" t="s">
        <v>314</v>
      </c>
      <c r="L6992" s="26">
        <v>132600</v>
      </c>
      <c r="M6992">
        <v>1</v>
      </c>
    </row>
    <row r="6993" spans="1:13" x14ac:dyDescent="0.25">
      <c r="A6993" t="s">
        <v>63</v>
      </c>
      <c r="B6993" s="25">
        <v>45344</v>
      </c>
      <c r="C6993" t="s">
        <v>257</v>
      </c>
      <c r="D6993" t="s">
        <v>32</v>
      </c>
      <c r="E6993" t="s">
        <v>27</v>
      </c>
      <c r="F6993" t="s">
        <v>258</v>
      </c>
      <c r="G6993" s="30">
        <v>13.4</v>
      </c>
      <c r="H6993" t="s">
        <v>309</v>
      </c>
      <c r="J6993" t="s">
        <v>15</v>
      </c>
      <c r="K6993" t="s">
        <v>307</v>
      </c>
      <c r="L6993" s="26">
        <v>57000</v>
      </c>
      <c r="M6993">
        <v>1</v>
      </c>
    </row>
    <row r="6994" spans="1:13" x14ac:dyDescent="0.25">
      <c r="A6994" t="s">
        <v>63</v>
      </c>
      <c r="B6994" s="25">
        <v>45344</v>
      </c>
      <c r="C6994" t="s">
        <v>257</v>
      </c>
      <c r="D6994" t="s">
        <v>32</v>
      </c>
      <c r="E6994" t="s">
        <v>27</v>
      </c>
      <c r="G6994" s="30">
        <v>13.4</v>
      </c>
      <c r="H6994" t="s">
        <v>309</v>
      </c>
      <c r="J6994" t="s">
        <v>15</v>
      </c>
      <c r="K6994" t="s">
        <v>307</v>
      </c>
      <c r="L6994" s="26">
        <v>463600</v>
      </c>
      <c r="M6994">
        <v>2</v>
      </c>
    </row>
    <row r="6995" spans="1:13" x14ac:dyDescent="0.25">
      <c r="A6995" t="s">
        <v>77</v>
      </c>
      <c r="B6995" s="25">
        <v>45267</v>
      </c>
      <c r="C6995" t="s">
        <v>257</v>
      </c>
      <c r="D6995" t="s">
        <v>32</v>
      </c>
      <c r="E6995" t="s">
        <v>27</v>
      </c>
      <c r="F6995" t="s">
        <v>258</v>
      </c>
      <c r="G6995" s="30">
        <v>13.4</v>
      </c>
      <c r="H6995" t="s">
        <v>309</v>
      </c>
      <c r="J6995" t="s">
        <v>15</v>
      </c>
      <c r="K6995" t="s">
        <v>307</v>
      </c>
      <c r="L6995" s="26">
        <v>126000</v>
      </c>
      <c r="M6995">
        <v>1</v>
      </c>
    </row>
    <row r="6996" spans="1:13" x14ac:dyDescent="0.25">
      <c r="A6996" t="s">
        <v>60</v>
      </c>
      <c r="B6996" s="25">
        <v>45380</v>
      </c>
      <c r="C6996" t="s">
        <v>257</v>
      </c>
      <c r="D6996" t="s">
        <v>32</v>
      </c>
      <c r="E6996" t="s">
        <v>27</v>
      </c>
      <c r="G6996" s="30">
        <v>13.4</v>
      </c>
      <c r="H6996" t="s">
        <v>309</v>
      </c>
      <c r="J6996" t="s">
        <v>15</v>
      </c>
      <c r="K6996" t="s">
        <v>307</v>
      </c>
      <c r="L6996" s="26">
        <v>189875</v>
      </c>
      <c r="M6996">
        <v>28</v>
      </c>
    </row>
    <row r="6997" spans="1:13" x14ac:dyDescent="0.25">
      <c r="A6997" t="s">
        <v>54</v>
      </c>
      <c r="B6997" s="25">
        <v>45212</v>
      </c>
      <c r="C6997" t="s">
        <v>257</v>
      </c>
      <c r="D6997" t="s">
        <v>32</v>
      </c>
      <c r="E6997" t="s">
        <v>27</v>
      </c>
      <c r="F6997" t="s">
        <v>258</v>
      </c>
      <c r="G6997" s="30">
        <v>13.4</v>
      </c>
      <c r="H6997" t="s">
        <v>309</v>
      </c>
      <c r="J6997" t="s">
        <v>15</v>
      </c>
      <c r="K6997" t="s">
        <v>307</v>
      </c>
      <c r="L6997" s="26">
        <v>2549781</v>
      </c>
      <c r="M6997">
        <v>37</v>
      </c>
    </row>
    <row r="6998" spans="1:13" x14ac:dyDescent="0.25">
      <c r="A6998" t="s">
        <v>57</v>
      </c>
      <c r="B6998" s="25">
        <v>45394</v>
      </c>
      <c r="C6998" t="s">
        <v>257</v>
      </c>
      <c r="D6998" t="s">
        <v>32</v>
      </c>
      <c r="E6998" t="s">
        <v>27</v>
      </c>
      <c r="G6998" s="30">
        <v>13.4</v>
      </c>
      <c r="H6998" t="s">
        <v>309</v>
      </c>
      <c r="J6998" t="s">
        <v>15</v>
      </c>
      <c r="K6998" t="s">
        <v>307</v>
      </c>
      <c r="L6998" s="26">
        <v>47000</v>
      </c>
      <c r="M6998">
        <v>9</v>
      </c>
    </row>
    <row r="6999" spans="1:13" x14ac:dyDescent="0.25">
      <c r="A6999" t="s">
        <v>101</v>
      </c>
      <c r="B6999" s="25">
        <v>45079</v>
      </c>
      <c r="C6999" t="s">
        <v>257</v>
      </c>
      <c r="D6999" t="s">
        <v>32</v>
      </c>
      <c r="E6999" t="s">
        <v>27</v>
      </c>
      <c r="F6999" t="s">
        <v>258</v>
      </c>
      <c r="G6999" s="30">
        <v>13.4</v>
      </c>
      <c r="H6999" t="s">
        <v>309</v>
      </c>
      <c r="J6999" t="s">
        <v>15</v>
      </c>
      <c r="K6999" t="s">
        <v>307</v>
      </c>
      <c r="L6999" s="26">
        <v>11846.25</v>
      </c>
      <c r="M6999">
        <v>1</v>
      </c>
    </row>
    <row r="7000" spans="1:13" x14ac:dyDescent="0.25">
      <c r="A7000" t="s">
        <v>211</v>
      </c>
      <c r="B7000" s="25">
        <v>45582</v>
      </c>
      <c r="C7000" t="s">
        <v>257</v>
      </c>
      <c r="D7000" t="s">
        <v>32</v>
      </c>
      <c r="E7000" t="s">
        <v>27</v>
      </c>
      <c r="G7000" s="30">
        <v>13.4</v>
      </c>
      <c r="H7000" t="s">
        <v>309</v>
      </c>
      <c r="J7000" t="s">
        <v>15</v>
      </c>
      <c r="K7000" t="s">
        <v>307</v>
      </c>
      <c r="L7000" s="26">
        <v>52850</v>
      </c>
      <c r="M7000">
        <v>13</v>
      </c>
    </row>
    <row r="7001" spans="1:13" x14ac:dyDescent="0.25">
      <c r="A7001" t="s">
        <v>89</v>
      </c>
      <c r="B7001" s="25">
        <v>45232</v>
      </c>
      <c r="C7001" t="s">
        <v>257</v>
      </c>
      <c r="D7001" t="s">
        <v>32</v>
      </c>
      <c r="E7001" t="s">
        <v>27</v>
      </c>
      <c r="G7001" s="30">
        <v>13.4</v>
      </c>
      <c r="H7001" t="s">
        <v>309</v>
      </c>
      <c r="J7001" t="s">
        <v>15</v>
      </c>
      <c r="K7001" t="s">
        <v>307</v>
      </c>
      <c r="L7001" s="26">
        <v>75600</v>
      </c>
      <c r="M7001">
        <v>6</v>
      </c>
    </row>
    <row r="7002" spans="1:13" x14ac:dyDescent="0.25">
      <c r="A7002" t="s">
        <v>104</v>
      </c>
      <c r="B7002" s="25">
        <v>45041</v>
      </c>
      <c r="C7002" t="s">
        <v>257</v>
      </c>
      <c r="D7002" t="s">
        <v>32</v>
      </c>
      <c r="E7002" t="s">
        <v>27</v>
      </c>
      <c r="F7002" t="s">
        <v>258</v>
      </c>
      <c r="G7002" s="30">
        <v>13.4</v>
      </c>
      <c r="H7002" t="s">
        <v>309</v>
      </c>
      <c r="J7002" t="s">
        <v>15</v>
      </c>
      <c r="K7002" t="s">
        <v>307</v>
      </c>
      <c r="L7002" s="26">
        <v>71520</v>
      </c>
      <c r="M7002">
        <v>1</v>
      </c>
    </row>
    <row r="7003" spans="1:13" x14ac:dyDescent="0.25">
      <c r="A7003" t="s">
        <v>205</v>
      </c>
      <c r="B7003" s="25">
        <v>45566</v>
      </c>
      <c r="C7003" t="s">
        <v>257</v>
      </c>
      <c r="D7003" t="s">
        <v>32</v>
      </c>
      <c r="E7003" t="s">
        <v>27</v>
      </c>
      <c r="G7003" s="30">
        <v>13.4</v>
      </c>
      <c r="H7003" t="s">
        <v>309</v>
      </c>
      <c r="J7003" t="s">
        <v>15</v>
      </c>
      <c r="K7003" t="s">
        <v>307</v>
      </c>
      <c r="L7003" s="26">
        <v>5700</v>
      </c>
      <c r="M7003">
        <v>2</v>
      </c>
    </row>
    <row r="7004" spans="1:13" x14ac:dyDescent="0.25">
      <c r="A7004" t="s">
        <v>211</v>
      </c>
      <c r="B7004" s="25">
        <v>45582</v>
      </c>
      <c r="C7004" t="s">
        <v>257</v>
      </c>
      <c r="D7004" t="s">
        <v>32</v>
      </c>
      <c r="E7004" t="s">
        <v>27</v>
      </c>
      <c r="F7004" t="s">
        <v>258</v>
      </c>
      <c r="G7004" s="30">
        <v>13.4</v>
      </c>
      <c r="H7004" t="s">
        <v>309</v>
      </c>
      <c r="J7004" t="s">
        <v>15</v>
      </c>
      <c r="K7004" t="s">
        <v>307</v>
      </c>
      <c r="L7004" s="26">
        <v>420700</v>
      </c>
      <c r="M7004">
        <v>6</v>
      </c>
    </row>
    <row r="7005" spans="1:13" x14ac:dyDescent="0.25">
      <c r="A7005" t="s">
        <v>60</v>
      </c>
      <c r="B7005" s="25">
        <v>45380</v>
      </c>
      <c r="C7005" t="s">
        <v>257</v>
      </c>
      <c r="D7005" t="s">
        <v>32</v>
      </c>
      <c r="E7005" t="s">
        <v>27</v>
      </c>
      <c r="F7005" t="s">
        <v>258</v>
      </c>
      <c r="G7005" s="30">
        <v>13.4</v>
      </c>
      <c r="H7005" t="s">
        <v>309</v>
      </c>
      <c r="J7005" t="s">
        <v>15</v>
      </c>
      <c r="K7005" t="s">
        <v>307</v>
      </c>
      <c r="L7005" s="26">
        <v>5659500</v>
      </c>
      <c r="M7005">
        <v>41</v>
      </c>
    </row>
    <row r="7006" spans="1:13" x14ac:dyDescent="0.25">
      <c r="A7006" t="s">
        <v>80</v>
      </c>
      <c r="B7006" s="25">
        <v>45260</v>
      </c>
      <c r="C7006" t="s">
        <v>257</v>
      </c>
      <c r="D7006" t="s">
        <v>32</v>
      </c>
      <c r="E7006" t="s">
        <v>27</v>
      </c>
      <c r="G7006" s="30">
        <v>13.4</v>
      </c>
      <c r="H7006" t="s">
        <v>309</v>
      </c>
      <c r="J7006" t="s">
        <v>15</v>
      </c>
      <c r="K7006" t="s">
        <v>307</v>
      </c>
      <c r="L7006" s="26">
        <v>103500</v>
      </c>
      <c r="M7006">
        <v>5</v>
      </c>
    </row>
    <row r="7007" spans="1:13" x14ac:dyDescent="0.25">
      <c r="A7007" t="s">
        <v>83</v>
      </c>
      <c r="B7007" s="25">
        <v>45468</v>
      </c>
      <c r="C7007" t="s">
        <v>257</v>
      </c>
      <c r="D7007" t="s">
        <v>32</v>
      </c>
      <c r="E7007" t="s">
        <v>27</v>
      </c>
      <c r="G7007" s="30">
        <v>13.4</v>
      </c>
      <c r="H7007" t="s">
        <v>309</v>
      </c>
      <c r="J7007" t="s">
        <v>15</v>
      </c>
      <c r="K7007" t="s">
        <v>307</v>
      </c>
      <c r="L7007" s="26">
        <v>12150</v>
      </c>
      <c r="M7007">
        <v>2</v>
      </c>
    </row>
    <row r="7008" spans="1:13" x14ac:dyDescent="0.25">
      <c r="A7008" t="s">
        <v>66</v>
      </c>
      <c r="B7008" s="25">
        <v>45335</v>
      </c>
      <c r="C7008" t="s">
        <v>257</v>
      </c>
      <c r="D7008" t="s">
        <v>32</v>
      </c>
      <c r="E7008" t="s">
        <v>27</v>
      </c>
      <c r="F7008" t="s">
        <v>258</v>
      </c>
      <c r="G7008" s="30">
        <v>13.4</v>
      </c>
      <c r="H7008" t="s">
        <v>309</v>
      </c>
      <c r="J7008" t="s">
        <v>15</v>
      </c>
      <c r="K7008" t="s">
        <v>307</v>
      </c>
      <c r="L7008" s="26">
        <v>666000</v>
      </c>
      <c r="M7008">
        <v>24</v>
      </c>
    </row>
    <row r="7009" spans="1:13" x14ac:dyDescent="0.25">
      <c r="A7009" t="s">
        <v>54</v>
      </c>
      <c r="B7009" s="25">
        <v>45401</v>
      </c>
      <c r="C7009" t="s">
        <v>257</v>
      </c>
      <c r="D7009" t="s">
        <v>32</v>
      </c>
      <c r="E7009" t="s">
        <v>27</v>
      </c>
      <c r="F7009" t="s">
        <v>258</v>
      </c>
      <c r="G7009" s="30">
        <v>13.4</v>
      </c>
      <c r="H7009" t="s">
        <v>309</v>
      </c>
      <c r="J7009" t="s">
        <v>15</v>
      </c>
      <c r="K7009" t="s">
        <v>307</v>
      </c>
      <c r="L7009" s="26">
        <v>6272610</v>
      </c>
      <c r="M7009">
        <v>18</v>
      </c>
    </row>
    <row r="7010" spans="1:13" x14ac:dyDescent="0.25">
      <c r="A7010" t="s">
        <v>77</v>
      </c>
      <c r="B7010" s="25">
        <v>45267</v>
      </c>
      <c r="C7010" t="s">
        <v>257</v>
      </c>
      <c r="D7010" t="s">
        <v>32</v>
      </c>
      <c r="E7010" t="s">
        <v>27</v>
      </c>
      <c r="G7010" s="30">
        <v>13.4</v>
      </c>
      <c r="H7010" t="s">
        <v>309</v>
      </c>
      <c r="J7010" t="s">
        <v>15</v>
      </c>
      <c r="K7010" t="s">
        <v>307</v>
      </c>
      <c r="L7010" s="26">
        <v>40600</v>
      </c>
      <c r="M7010">
        <v>1</v>
      </c>
    </row>
    <row r="7011" spans="1:13" x14ac:dyDescent="0.25">
      <c r="A7011" t="s">
        <v>172</v>
      </c>
      <c r="B7011" s="25">
        <v>45485</v>
      </c>
      <c r="C7011" t="s">
        <v>257</v>
      </c>
      <c r="D7011" t="s">
        <v>32</v>
      </c>
      <c r="E7011" t="s">
        <v>27</v>
      </c>
      <c r="G7011" s="30">
        <v>13.4</v>
      </c>
      <c r="H7011" t="s">
        <v>309</v>
      </c>
      <c r="J7011" t="s">
        <v>15</v>
      </c>
      <c r="K7011" t="s">
        <v>307</v>
      </c>
      <c r="L7011" s="26">
        <v>22800</v>
      </c>
      <c r="M7011">
        <v>4</v>
      </c>
    </row>
    <row r="7012" spans="1:13" x14ac:dyDescent="0.25">
      <c r="A7012" t="s">
        <v>57</v>
      </c>
      <c r="B7012" s="25">
        <v>45394</v>
      </c>
      <c r="C7012" t="s">
        <v>257</v>
      </c>
      <c r="D7012" t="s">
        <v>32</v>
      </c>
      <c r="E7012" t="s">
        <v>27</v>
      </c>
      <c r="F7012" t="s">
        <v>258</v>
      </c>
      <c r="G7012" s="30">
        <v>13.4</v>
      </c>
      <c r="H7012" t="s">
        <v>309</v>
      </c>
      <c r="J7012" t="s">
        <v>15</v>
      </c>
      <c r="K7012" t="s">
        <v>307</v>
      </c>
      <c r="L7012" s="26">
        <v>2747150</v>
      </c>
      <c r="M7012">
        <v>15</v>
      </c>
    </row>
    <row r="7013" spans="1:13" x14ac:dyDescent="0.25">
      <c r="A7013" t="s">
        <v>83</v>
      </c>
      <c r="B7013" s="25">
        <v>45468</v>
      </c>
      <c r="C7013" t="s">
        <v>257</v>
      </c>
      <c r="D7013" t="s">
        <v>32</v>
      </c>
      <c r="E7013" t="s">
        <v>27</v>
      </c>
      <c r="F7013" t="s">
        <v>258</v>
      </c>
      <c r="G7013" s="30">
        <v>13.4</v>
      </c>
      <c r="H7013" t="s">
        <v>309</v>
      </c>
      <c r="J7013" t="s">
        <v>15</v>
      </c>
      <c r="K7013" t="s">
        <v>307</v>
      </c>
      <c r="L7013" s="26">
        <v>271350</v>
      </c>
      <c r="M7013">
        <v>5</v>
      </c>
    </row>
    <row r="7014" spans="1:13" x14ac:dyDescent="0.25">
      <c r="A7014" t="s">
        <v>50</v>
      </c>
      <c r="B7014" s="25">
        <v>45408</v>
      </c>
      <c r="C7014" t="s">
        <v>257</v>
      </c>
      <c r="D7014" t="s">
        <v>32</v>
      </c>
      <c r="E7014" t="s">
        <v>27</v>
      </c>
      <c r="F7014" t="s">
        <v>258</v>
      </c>
      <c r="G7014" s="30">
        <v>13.4</v>
      </c>
      <c r="H7014" t="s">
        <v>309</v>
      </c>
      <c r="J7014" t="s">
        <v>15</v>
      </c>
      <c r="K7014" t="s">
        <v>307</v>
      </c>
      <c r="L7014" s="26">
        <v>3862500</v>
      </c>
      <c r="M7014">
        <v>47</v>
      </c>
    </row>
    <row r="7015" spans="1:13" x14ac:dyDescent="0.25">
      <c r="A7015" t="s">
        <v>164</v>
      </c>
      <c r="B7015" s="25">
        <v>45478</v>
      </c>
      <c r="C7015" t="s">
        <v>257</v>
      </c>
      <c r="D7015" t="s">
        <v>32</v>
      </c>
      <c r="E7015" t="s">
        <v>27</v>
      </c>
      <c r="F7015" t="s">
        <v>258</v>
      </c>
      <c r="G7015" s="30">
        <v>13.4</v>
      </c>
      <c r="H7015" t="s">
        <v>309</v>
      </c>
      <c r="J7015" t="s">
        <v>15</v>
      </c>
      <c r="K7015" t="s">
        <v>307</v>
      </c>
      <c r="L7015" s="26">
        <v>1912800</v>
      </c>
      <c r="M7015">
        <v>14</v>
      </c>
    </row>
    <row r="7016" spans="1:13" x14ac:dyDescent="0.25">
      <c r="A7016" t="s">
        <v>89</v>
      </c>
      <c r="B7016" s="25">
        <v>45232</v>
      </c>
      <c r="C7016" t="s">
        <v>257</v>
      </c>
      <c r="D7016" t="s">
        <v>32</v>
      </c>
      <c r="E7016" t="s">
        <v>27</v>
      </c>
      <c r="F7016" t="s">
        <v>258</v>
      </c>
      <c r="G7016" s="30">
        <v>13.4</v>
      </c>
      <c r="H7016" t="s">
        <v>309</v>
      </c>
      <c r="J7016" t="s">
        <v>15</v>
      </c>
      <c r="K7016" t="s">
        <v>307</v>
      </c>
      <c r="L7016" s="26">
        <v>2768850</v>
      </c>
      <c r="M7016">
        <v>14</v>
      </c>
    </row>
    <row r="7017" spans="1:13" x14ac:dyDescent="0.25">
      <c r="A7017" t="s">
        <v>50</v>
      </c>
      <c r="B7017" s="25">
        <v>45408</v>
      </c>
      <c r="C7017" t="s">
        <v>257</v>
      </c>
      <c r="D7017" t="s">
        <v>32</v>
      </c>
      <c r="E7017" t="s">
        <v>27</v>
      </c>
      <c r="G7017" s="30">
        <v>13.4</v>
      </c>
      <c r="H7017" t="s">
        <v>309</v>
      </c>
      <c r="J7017" t="s">
        <v>15</v>
      </c>
      <c r="K7017" t="s">
        <v>307</v>
      </c>
      <c r="L7017" s="26">
        <v>305000</v>
      </c>
      <c r="M7017">
        <v>35</v>
      </c>
    </row>
    <row r="7018" spans="1:13" x14ac:dyDescent="0.25">
      <c r="A7018" t="s">
        <v>86</v>
      </c>
      <c r="B7018" s="25">
        <v>45251</v>
      </c>
      <c r="C7018" t="s">
        <v>257</v>
      </c>
      <c r="D7018" t="s">
        <v>32</v>
      </c>
      <c r="E7018" t="s">
        <v>27</v>
      </c>
      <c r="G7018" s="30">
        <v>13.4</v>
      </c>
      <c r="H7018" t="s">
        <v>309</v>
      </c>
      <c r="J7018" t="s">
        <v>15</v>
      </c>
      <c r="K7018" t="s">
        <v>307</v>
      </c>
      <c r="L7018" s="26">
        <v>14250</v>
      </c>
      <c r="M7018">
        <v>3</v>
      </c>
    </row>
    <row r="7019" spans="1:13" x14ac:dyDescent="0.25">
      <c r="A7019" t="s">
        <v>92</v>
      </c>
      <c r="B7019" s="25">
        <v>45198</v>
      </c>
      <c r="C7019" t="s">
        <v>257</v>
      </c>
      <c r="D7019" t="s">
        <v>32</v>
      </c>
      <c r="E7019" t="s">
        <v>27</v>
      </c>
      <c r="F7019" t="s">
        <v>258</v>
      </c>
      <c r="G7019" s="30">
        <v>13.4</v>
      </c>
      <c r="H7019" t="s">
        <v>309</v>
      </c>
      <c r="J7019" t="s">
        <v>15</v>
      </c>
      <c r="K7019" t="s">
        <v>307</v>
      </c>
      <c r="L7019" s="26">
        <v>1388077.2</v>
      </c>
      <c r="M7019">
        <v>8</v>
      </c>
    </row>
    <row r="7020" spans="1:13" x14ac:dyDescent="0.25">
      <c r="A7020" t="s">
        <v>54</v>
      </c>
      <c r="B7020" s="25">
        <v>45401</v>
      </c>
      <c r="C7020" t="s">
        <v>257</v>
      </c>
      <c r="D7020" t="s">
        <v>32</v>
      </c>
      <c r="E7020" t="s">
        <v>27</v>
      </c>
      <c r="G7020" s="30">
        <v>13.4</v>
      </c>
      <c r="H7020" t="s">
        <v>309</v>
      </c>
      <c r="J7020" t="s">
        <v>15</v>
      </c>
      <c r="K7020" t="s">
        <v>307</v>
      </c>
      <c r="L7020" s="26">
        <v>325785</v>
      </c>
      <c r="M7020">
        <v>18</v>
      </c>
    </row>
    <row r="7021" spans="1:13" x14ac:dyDescent="0.25">
      <c r="A7021" t="s">
        <v>92</v>
      </c>
      <c r="B7021" s="25">
        <v>45198</v>
      </c>
      <c r="C7021" t="s">
        <v>257</v>
      </c>
      <c r="D7021" t="s">
        <v>32</v>
      </c>
      <c r="E7021" t="s">
        <v>27</v>
      </c>
      <c r="G7021" s="30">
        <v>13.4</v>
      </c>
      <c r="H7021" t="s">
        <v>309</v>
      </c>
      <c r="J7021" t="s">
        <v>15</v>
      </c>
      <c r="K7021" t="s">
        <v>307</v>
      </c>
      <c r="L7021" s="26">
        <v>13240.8</v>
      </c>
      <c r="M7021">
        <v>2</v>
      </c>
    </row>
    <row r="7022" spans="1:13" x14ac:dyDescent="0.25">
      <c r="A7022" t="s">
        <v>74</v>
      </c>
      <c r="B7022" s="25">
        <v>45275</v>
      </c>
      <c r="C7022" t="s">
        <v>257</v>
      </c>
      <c r="D7022" t="s">
        <v>32</v>
      </c>
      <c r="E7022" t="s">
        <v>27</v>
      </c>
      <c r="G7022" s="30">
        <v>13.4</v>
      </c>
      <c r="H7022" t="s">
        <v>309</v>
      </c>
      <c r="J7022" t="s">
        <v>15</v>
      </c>
      <c r="K7022" t="s">
        <v>307</v>
      </c>
      <c r="L7022" s="26">
        <v>355350</v>
      </c>
      <c r="M7022">
        <v>14</v>
      </c>
    </row>
    <row r="7023" spans="1:13" x14ac:dyDescent="0.25">
      <c r="A7023" t="s">
        <v>72</v>
      </c>
      <c r="B7023" s="25">
        <v>45288</v>
      </c>
      <c r="C7023" t="s">
        <v>257</v>
      </c>
      <c r="D7023" t="s">
        <v>32</v>
      </c>
      <c r="E7023" t="s">
        <v>27</v>
      </c>
      <c r="G7023" s="30">
        <v>13.4</v>
      </c>
      <c r="H7023" t="s">
        <v>309</v>
      </c>
      <c r="J7023" t="s">
        <v>15</v>
      </c>
      <c r="K7023" t="s">
        <v>307</v>
      </c>
      <c r="L7023" s="26">
        <v>62000</v>
      </c>
      <c r="M7023">
        <v>2</v>
      </c>
    </row>
    <row r="7024" spans="1:13" x14ac:dyDescent="0.25">
      <c r="A7024" t="s">
        <v>86</v>
      </c>
      <c r="B7024" s="25">
        <v>45251</v>
      </c>
      <c r="C7024" t="s">
        <v>257</v>
      </c>
      <c r="D7024" t="s">
        <v>32</v>
      </c>
      <c r="E7024" t="s">
        <v>27</v>
      </c>
      <c r="F7024" t="s">
        <v>258</v>
      </c>
      <c r="G7024" s="30">
        <v>13.4</v>
      </c>
      <c r="H7024" t="s">
        <v>309</v>
      </c>
      <c r="J7024" t="s">
        <v>15</v>
      </c>
      <c r="K7024" t="s">
        <v>307</v>
      </c>
      <c r="L7024" s="26">
        <v>320000</v>
      </c>
      <c r="M7024">
        <v>3</v>
      </c>
    </row>
    <row r="7025" spans="1:13" x14ac:dyDescent="0.25">
      <c r="A7025" t="s">
        <v>172</v>
      </c>
      <c r="B7025" s="25">
        <v>45485</v>
      </c>
      <c r="C7025" t="s">
        <v>257</v>
      </c>
      <c r="D7025" t="s">
        <v>32</v>
      </c>
      <c r="E7025" t="s">
        <v>27</v>
      </c>
      <c r="F7025" t="s">
        <v>258</v>
      </c>
      <c r="G7025" s="30">
        <v>13.4</v>
      </c>
      <c r="H7025" t="s">
        <v>309</v>
      </c>
      <c r="J7025" t="s">
        <v>15</v>
      </c>
      <c r="K7025" t="s">
        <v>307</v>
      </c>
      <c r="L7025" s="26">
        <v>425200</v>
      </c>
      <c r="M7025">
        <v>4</v>
      </c>
    </row>
    <row r="7026" spans="1:13" x14ac:dyDescent="0.25">
      <c r="A7026" t="s">
        <v>30</v>
      </c>
      <c r="B7026" s="25">
        <v>45447</v>
      </c>
      <c r="C7026" t="s">
        <v>257</v>
      </c>
      <c r="D7026" t="s">
        <v>32</v>
      </c>
      <c r="E7026" t="s">
        <v>27</v>
      </c>
      <c r="F7026" t="s">
        <v>258</v>
      </c>
      <c r="G7026" s="30">
        <v>13.4</v>
      </c>
      <c r="H7026" t="s">
        <v>309</v>
      </c>
      <c r="J7026" t="s">
        <v>15</v>
      </c>
      <c r="K7026" t="s">
        <v>307</v>
      </c>
      <c r="L7026" s="26">
        <v>748500</v>
      </c>
      <c r="M7026">
        <v>3</v>
      </c>
    </row>
    <row r="7027" spans="1:13" x14ac:dyDescent="0.25">
      <c r="A7027" t="s">
        <v>164</v>
      </c>
      <c r="B7027" s="25">
        <v>45478</v>
      </c>
      <c r="C7027" t="s">
        <v>257</v>
      </c>
      <c r="D7027" t="s">
        <v>32</v>
      </c>
      <c r="E7027" t="s">
        <v>27</v>
      </c>
      <c r="G7027" s="30">
        <v>13.4</v>
      </c>
      <c r="H7027" t="s">
        <v>309</v>
      </c>
      <c r="J7027" t="s">
        <v>15</v>
      </c>
      <c r="K7027" t="s">
        <v>307</v>
      </c>
      <c r="L7027" s="26">
        <v>82000</v>
      </c>
      <c r="M7027">
        <v>20</v>
      </c>
    </row>
    <row r="7028" spans="1:13" x14ac:dyDescent="0.25">
      <c r="A7028" t="s">
        <v>30</v>
      </c>
      <c r="B7028" s="25">
        <v>45447</v>
      </c>
      <c r="C7028" t="s">
        <v>257</v>
      </c>
      <c r="D7028" t="s">
        <v>32</v>
      </c>
      <c r="E7028" t="s">
        <v>27</v>
      </c>
      <c r="G7028" s="30">
        <v>13.4</v>
      </c>
      <c r="H7028" t="s">
        <v>309</v>
      </c>
      <c r="J7028" t="s">
        <v>15</v>
      </c>
      <c r="K7028" t="s">
        <v>307</v>
      </c>
      <c r="L7028" s="26">
        <v>19800</v>
      </c>
      <c r="M7028">
        <v>9</v>
      </c>
    </row>
    <row r="7029" spans="1:13" x14ac:dyDescent="0.25">
      <c r="A7029" t="s">
        <v>104</v>
      </c>
      <c r="B7029" s="25">
        <v>45041</v>
      </c>
      <c r="C7029" t="s">
        <v>257</v>
      </c>
      <c r="D7029" t="s">
        <v>32</v>
      </c>
      <c r="E7029" t="s">
        <v>27</v>
      </c>
      <c r="G7029" s="30">
        <v>13.4</v>
      </c>
      <c r="H7029" t="s">
        <v>309</v>
      </c>
      <c r="J7029" t="s">
        <v>15</v>
      </c>
      <c r="K7029" t="s">
        <v>307</v>
      </c>
      <c r="L7029" s="26">
        <v>107280</v>
      </c>
      <c r="M7029">
        <v>1</v>
      </c>
    </row>
    <row r="7030" spans="1:13" x14ac:dyDescent="0.25">
      <c r="A7030" t="s">
        <v>72</v>
      </c>
      <c r="B7030" s="25">
        <v>45288</v>
      </c>
      <c r="C7030" t="s">
        <v>257</v>
      </c>
      <c r="D7030" t="s">
        <v>32</v>
      </c>
      <c r="E7030" t="s">
        <v>27</v>
      </c>
      <c r="F7030" t="s">
        <v>258</v>
      </c>
      <c r="G7030" s="30">
        <v>13.4</v>
      </c>
      <c r="H7030" t="s">
        <v>309</v>
      </c>
      <c r="J7030" t="s">
        <v>15</v>
      </c>
      <c r="K7030" t="s">
        <v>307</v>
      </c>
      <c r="L7030" s="26">
        <v>39500</v>
      </c>
      <c r="M7030">
        <v>1</v>
      </c>
    </row>
    <row r="7031" spans="1:13" x14ac:dyDescent="0.25">
      <c r="A7031" t="s">
        <v>83</v>
      </c>
      <c r="B7031" s="25">
        <v>45252</v>
      </c>
      <c r="C7031" t="s">
        <v>257</v>
      </c>
      <c r="D7031" t="s">
        <v>32</v>
      </c>
      <c r="E7031" t="s">
        <v>27</v>
      </c>
      <c r="G7031" s="30">
        <v>13.4</v>
      </c>
      <c r="H7031" t="s">
        <v>309</v>
      </c>
      <c r="J7031" t="s">
        <v>15</v>
      </c>
      <c r="K7031" t="s">
        <v>307</v>
      </c>
      <c r="L7031" s="26">
        <v>240900</v>
      </c>
      <c r="M7031">
        <v>15</v>
      </c>
    </row>
    <row r="7032" spans="1:13" x14ac:dyDescent="0.25">
      <c r="A7032" t="s">
        <v>175</v>
      </c>
      <c r="B7032" s="25">
        <v>45503</v>
      </c>
      <c r="C7032" t="s">
        <v>257</v>
      </c>
      <c r="D7032" t="s">
        <v>32</v>
      </c>
      <c r="E7032" t="s">
        <v>27</v>
      </c>
      <c r="F7032" t="s">
        <v>258</v>
      </c>
      <c r="G7032" s="30">
        <v>13.4</v>
      </c>
      <c r="H7032" t="s">
        <v>309</v>
      </c>
      <c r="J7032" t="s">
        <v>15</v>
      </c>
      <c r="K7032" t="s">
        <v>307</v>
      </c>
      <c r="L7032" s="26">
        <v>9700</v>
      </c>
      <c r="M7032">
        <v>1</v>
      </c>
    </row>
    <row r="7033" spans="1:13" x14ac:dyDescent="0.25">
      <c r="A7033" t="s">
        <v>74</v>
      </c>
      <c r="B7033" s="25">
        <v>45275</v>
      </c>
      <c r="C7033" t="s">
        <v>257</v>
      </c>
      <c r="D7033" t="s">
        <v>32</v>
      </c>
      <c r="E7033" t="s">
        <v>27</v>
      </c>
      <c r="F7033" t="s">
        <v>258</v>
      </c>
      <c r="G7033" s="30">
        <v>13.4</v>
      </c>
      <c r="H7033" t="s">
        <v>309</v>
      </c>
      <c r="J7033" t="s">
        <v>15</v>
      </c>
      <c r="K7033" t="s">
        <v>307</v>
      </c>
      <c r="L7033" s="26">
        <v>4784000</v>
      </c>
      <c r="M7033">
        <v>28</v>
      </c>
    </row>
    <row r="7034" spans="1:13" x14ac:dyDescent="0.25">
      <c r="A7034" t="s">
        <v>69</v>
      </c>
      <c r="B7034" s="25">
        <v>45328</v>
      </c>
      <c r="C7034" t="s">
        <v>257</v>
      </c>
      <c r="D7034" t="s">
        <v>32</v>
      </c>
      <c r="E7034" t="s">
        <v>27</v>
      </c>
      <c r="F7034" t="s">
        <v>258</v>
      </c>
      <c r="G7034" s="30">
        <v>13.4</v>
      </c>
      <c r="H7034" t="s">
        <v>309</v>
      </c>
      <c r="J7034" t="s">
        <v>15</v>
      </c>
      <c r="K7034" t="s">
        <v>307</v>
      </c>
      <c r="L7034" s="26">
        <v>241150</v>
      </c>
      <c r="M7034">
        <v>9</v>
      </c>
    </row>
    <row r="7035" spans="1:13" x14ac:dyDescent="0.25">
      <c r="A7035" t="s">
        <v>69</v>
      </c>
      <c r="B7035" s="25">
        <v>45328</v>
      </c>
      <c r="C7035" t="s">
        <v>257</v>
      </c>
      <c r="D7035" t="s">
        <v>32</v>
      </c>
      <c r="E7035" t="s">
        <v>27</v>
      </c>
      <c r="G7035" s="30">
        <v>13.4</v>
      </c>
      <c r="H7035" t="s">
        <v>309</v>
      </c>
      <c r="J7035" t="s">
        <v>15</v>
      </c>
      <c r="K7035" t="s">
        <v>307</v>
      </c>
      <c r="L7035" s="26">
        <v>80560</v>
      </c>
      <c r="M7035">
        <v>9</v>
      </c>
    </row>
    <row r="7036" spans="1:13" x14ac:dyDescent="0.25">
      <c r="A7036" t="s">
        <v>80</v>
      </c>
      <c r="B7036" s="25">
        <v>45260</v>
      </c>
      <c r="C7036" t="s">
        <v>257</v>
      </c>
      <c r="D7036" t="s">
        <v>32</v>
      </c>
      <c r="E7036" t="s">
        <v>27</v>
      </c>
      <c r="F7036" t="s">
        <v>258</v>
      </c>
      <c r="G7036" s="30">
        <v>13.4</v>
      </c>
      <c r="H7036" t="s">
        <v>309</v>
      </c>
      <c r="J7036" t="s">
        <v>15</v>
      </c>
      <c r="K7036" t="s">
        <v>307</v>
      </c>
      <c r="L7036" s="26">
        <v>278100</v>
      </c>
      <c r="M7036">
        <v>4</v>
      </c>
    </row>
    <row r="7037" spans="1:13" x14ac:dyDescent="0.25">
      <c r="A7037" t="s">
        <v>83</v>
      </c>
      <c r="B7037" s="25">
        <v>45252</v>
      </c>
      <c r="C7037" t="s">
        <v>257</v>
      </c>
      <c r="D7037" t="s">
        <v>32</v>
      </c>
      <c r="E7037" t="s">
        <v>27</v>
      </c>
      <c r="F7037" t="s">
        <v>258</v>
      </c>
      <c r="G7037" s="30">
        <v>13.4</v>
      </c>
      <c r="H7037" t="s">
        <v>309</v>
      </c>
      <c r="J7037" t="s">
        <v>15</v>
      </c>
      <c r="K7037" t="s">
        <v>307</v>
      </c>
      <c r="L7037" s="26">
        <v>6221050</v>
      </c>
      <c r="M7037">
        <v>14</v>
      </c>
    </row>
    <row r="7038" spans="1:13" x14ac:dyDescent="0.25">
      <c r="A7038" t="s">
        <v>54</v>
      </c>
      <c r="B7038" s="25">
        <v>45212</v>
      </c>
      <c r="C7038" t="s">
        <v>257</v>
      </c>
      <c r="D7038" t="s">
        <v>32</v>
      </c>
      <c r="E7038" t="s">
        <v>27</v>
      </c>
      <c r="G7038" s="30">
        <v>13.4</v>
      </c>
      <c r="H7038" t="s">
        <v>309</v>
      </c>
      <c r="J7038" t="s">
        <v>15</v>
      </c>
      <c r="K7038" t="s">
        <v>307</v>
      </c>
      <c r="L7038" s="26">
        <v>62604</v>
      </c>
      <c r="M7038">
        <v>17</v>
      </c>
    </row>
    <row r="7039" spans="1:13" x14ac:dyDescent="0.25">
      <c r="A7039" t="s">
        <v>205</v>
      </c>
      <c r="B7039" s="25">
        <v>45566</v>
      </c>
      <c r="C7039" t="s">
        <v>257</v>
      </c>
      <c r="D7039" t="s">
        <v>32</v>
      </c>
      <c r="E7039" t="s">
        <v>27</v>
      </c>
      <c r="F7039" t="s">
        <v>258</v>
      </c>
      <c r="G7039" s="30">
        <v>13.4</v>
      </c>
      <c r="H7039" t="s">
        <v>309</v>
      </c>
      <c r="J7039" t="s">
        <v>15</v>
      </c>
      <c r="K7039" t="s">
        <v>307</v>
      </c>
      <c r="L7039" s="26">
        <v>1122995</v>
      </c>
      <c r="M7039">
        <v>9</v>
      </c>
    </row>
    <row r="7040" spans="1:13" x14ac:dyDescent="0.25">
      <c r="A7040" t="s">
        <v>66</v>
      </c>
      <c r="B7040" s="25">
        <v>45335</v>
      </c>
      <c r="C7040" t="s">
        <v>257</v>
      </c>
      <c r="D7040" t="s">
        <v>32</v>
      </c>
      <c r="E7040" t="s">
        <v>27</v>
      </c>
      <c r="G7040" s="30">
        <v>13.4</v>
      </c>
      <c r="H7040" t="s">
        <v>309</v>
      </c>
      <c r="J7040" t="s">
        <v>15</v>
      </c>
      <c r="K7040" t="s">
        <v>307</v>
      </c>
      <c r="L7040" s="26">
        <v>414000</v>
      </c>
      <c r="M7040">
        <v>20</v>
      </c>
    </row>
    <row r="7041" spans="1:13" x14ac:dyDescent="0.25">
      <c r="A7041" t="s">
        <v>164</v>
      </c>
      <c r="B7041" s="25">
        <v>45478</v>
      </c>
      <c r="C7041" t="s">
        <v>257</v>
      </c>
      <c r="D7041" t="s">
        <v>32</v>
      </c>
      <c r="E7041" t="s">
        <v>27</v>
      </c>
      <c r="F7041" t="s">
        <v>258</v>
      </c>
      <c r="G7041" s="30">
        <v>13.5</v>
      </c>
      <c r="H7041" t="s">
        <v>309</v>
      </c>
      <c r="I7041">
        <v>13.5</v>
      </c>
      <c r="J7041" t="s">
        <v>228</v>
      </c>
      <c r="K7041" t="s">
        <v>314</v>
      </c>
      <c r="L7041" s="26">
        <v>1327800</v>
      </c>
      <c r="M7041">
        <v>1</v>
      </c>
    </row>
    <row r="7042" spans="1:13" x14ac:dyDescent="0.25">
      <c r="A7042" t="s">
        <v>66</v>
      </c>
      <c r="B7042" s="25">
        <v>45335</v>
      </c>
      <c r="C7042" t="s">
        <v>257</v>
      </c>
      <c r="D7042" t="s">
        <v>32</v>
      </c>
      <c r="E7042" t="s">
        <v>27</v>
      </c>
      <c r="F7042" t="s">
        <v>258</v>
      </c>
      <c r="G7042" s="30">
        <v>13.5</v>
      </c>
      <c r="H7042" t="s">
        <v>309</v>
      </c>
      <c r="J7042" t="s">
        <v>15</v>
      </c>
      <c r="K7042" t="s">
        <v>307</v>
      </c>
      <c r="L7042" s="26">
        <v>1989000</v>
      </c>
      <c r="M7042">
        <v>33</v>
      </c>
    </row>
    <row r="7043" spans="1:13" x14ac:dyDescent="0.25">
      <c r="A7043" t="s">
        <v>83</v>
      </c>
      <c r="B7043" s="25">
        <v>45468</v>
      </c>
      <c r="C7043" t="s">
        <v>257</v>
      </c>
      <c r="D7043" t="s">
        <v>32</v>
      </c>
      <c r="E7043" t="s">
        <v>27</v>
      </c>
      <c r="F7043" t="s">
        <v>258</v>
      </c>
      <c r="G7043" s="30">
        <v>13.5</v>
      </c>
      <c r="H7043" t="s">
        <v>309</v>
      </c>
      <c r="J7043" t="s">
        <v>15</v>
      </c>
      <c r="K7043" t="s">
        <v>307</v>
      </c>
      <c r="L7043" s="26">
        <v>429300</v>
      </c>
      <c r="M7043">
        <v>2</v>
      </c>
    </row>
    <row r="7044" spans="1:13" x14ac:dyDescent="0.25">
      <c r="A7044" t="s">
        <v>209</v>
      </c>
      <c r="B7044" s="25">
        <v>45572</v>
      </c>
      <c r="C7044" t="s">
        <v>257</v>
      </c>
      <c r="D7044" t="s">
        <v>32</v>
      </c>
      <c r="E7044" t="s">
        <v>27</v>
      </c>
      <c r="F7044" t="s">
        <v>258</v>
      </c>
      <c r="G7044" s="30">
        <v>13.5</v>
      </c>
      <c r="H7044" t="s">
        <v>309</v>
      </c>
      <c r="J7044" t="s">
        <v>15</v>
      </c>
      <c r="K7044" t="s">
        <v>307</v>
      </c>
      <c r="L7044" s="26">
        <v>25000</v>
      </c>
      <c r="M7044">
        <v>1</v>
      </c>
    </row>
    <row r="7045" spans="1:13" x14ac:dyDescent="0.25">
      <c r="A7045" t="s">
        <v>164</v>
      </c>
      <c r="B7045" s="25">
        <v>45478</v>
      </c>
      <c r="C7045" t="s">
        <v>257</v>
      </c>
      <c r="D7045" t="s">
        <v>32</v>
      </c>
      <c r="E7045" t="s">
        <v>27</v>
      </c>
      <c r="G7045" s="30">
        <v>13.5</v>
      </c>
      <c r="H7045" t="s">
        <v>309</v>
      </c>
      <c r="J7045" t="s">
        <v>15</v>
      </c>
      <c r="K7045" t="s">
        <v>307</v>
      </c>
      <c r="L7045" s="26">
        <v>828400</v>
      </c>
      <c r="M7045">
        <v>10</v>
      </c>
    </row>
    <row r="7046" spans="1:13" x14ac:dyDescent="0.25">
      <c r="A7046" t="s">
        <v>54</v>
      </c>
      <c r="B7046" s="25">
        <v>45212</v>
      </c>
      <c r="C7046" t="s">
        <v>257</v>
      </c>
      <c r="D7046" t="s">
        <v>32</v>
      </c>
      <c r="E7046" t="s">
        <v>27</v>
      </c>
      <c r="G7046" s="30">
        <v>13.5</v>
      </c>
      <c r="H7046" t="s">
        <v>309</v>
      </c>
      <c r="J7046" t="s">
        <v>15</v>
      </c>
      <c r="K7046" t="s">
        <v>307</v>
      </c>
      <c r="L7046" s="26">
        <v>38628</v>
      </c>
      <c r="M7046">
        <v>18</v>
      </c>
    </row>
    <row r="7047" spans="1:13" x14ac:dyDescent="0.25">
      <c r="A7047" t="s">
        <v>50</v>
      </c>
      <c r="B7047" s="25">
        <v>45408</v>
      </c>
      <c r="C7047" t="s">
        <v>257</v>
      </c>
      <c r="D7047" t="s">
        <v>32</v>
      </c>
      <c r="E7047" t="s">
        <v>27</v>
      </c>
      <c r="F7047" t="s">
        <v>258</v>
      </c>
      <c r="G7047" s="30">
        <v>13.5</v>
      </c>
      <c r="H7047" t="s">
        <v>309</v>
      </c>
      <c r="J7047" t="s">
        <v>15</v>
      </c>
      <c r="K7047" t="s">
        <v>307</v>
      </c>
      <c r="L7047" s="26">
        <v>4272500</v>
      </c>
      <c r="M7047">
        <v>54</v>
      </c>
    </row>
    <row r="7048" spans="1:13" x14ac:dyDescent="0.25">
      <c r="A7048" t="s">
        <v>172</v>
      </c>
      <c r="B7048" s="25">
        <v>45485</v>
      </c>
      <c r="C7048" t="s">
        <v>257</v>
      </c>
      <c r="D7048" t="s">
        <v>32</v>
      </c>
      <c r="E7048" t="s">
        <v>27</v>
      </c>
      <c r="G7048" s="30">
        <v>13.5</v>
      </c>
      <c r="H7048" t="s">
        <v>309</v>
      </c>
      <c r="J7048" t="s">
        <v>15</v>
      </c>
      <c r="K7048" t="s">
        <v>307</v>
      </c>
      <c r="L7048" s="26">
        <v>78400</v>
      </c>
      <c r="M7048">
        <v>2</v>
      </c>
    </row>
    <row r="7049" spans="1:13" x14ac:dyDescent="0.25">
      <c r="A7049" t="s">
        <v>69</v>
      </c>
      <c r="B7049" s="25">
        <v>45328</v>
      </c>
      <c r="C7049" t="s">
        <v>257</v>
      </c>
      <c r="D7049" t="s">
        <v>32</v>
      </c>
      <c r="E7049" t="s">
        <v>27</v>
      </c>
      <c r="G7049" s="30">
        <v>13.5</v>
      </c>
      <c r="H7049" t="s">
        <v>309</v>
      </c>
      <c r="J7049" t="s">
        <v>15</v>
      </c>
      <c r="K7049" t="s">
        <v>307</v>
      </c>
      <c r="L7049" s="26">
        <v>155290</v>
      </c>
      <c r="M7049">
        <v>9</v>
      </c>
    </row>
    <row r="7050" spans="1:13" x14ac:dyDescent="0.25">
      <c r="A7050" t="s">
        <v>77</v>
      </c>
      <c r="B7050" s="25">
        <v>45267</v>
      </c>
      <c r="C7050" t="s">
        <v>257</v>
      </c>
      <c r="D7050" t="s">
        <v>32</v>
      </c>
      <c r="E7050" t="s">
        <v>27</v>
      </c>
      <c r="G7050" s="30">
        <v>13.5</v>
      </c>
      <c r="H7050" t="s">
        <v>309</v>
      </c>
      <c r="J7050" t="s">
        <v>15</v>
      </c>
      <c r="K7050" t="s">
        <v>307</v>
      </c>
      <c r="L7050" s="26">
        <v>352800</v>
      </c>
      <c r="M7050">
        <v>1</v>
      </c>
    </row>
    <row r="7051" spans="1:13" x14ac:dyDescent="0.25">
      <c r="A7051" t="s">
        <v>74</v>
      </c>
      <c r="B7051" s="25">
        <v>45275</v>
      </c>
      <c r="C7051" t="s">
        <v>257</v>
      </c>
      <c r="D7051" t="s">
        <v>32</v>
      </c>
      <c r="E7051" t="s">
        <v>27</v>
      </c>
      <c r="F7051" t="s">
        <v>258</v>
      </c>
      <c r="G7051" s="30">
        <v>13.5</v>
      </c>
      <c r="H7051" t="s">
        <v>309</v>
      </c>
      <c r="J7051" t="s">
        <v>15</v>
      </c>
      <c r="K7051" t="s">
        <v>307</v>
      </c>
      <c r="L7051" s="26">
        <v>5684450</v>
      </c>
      <c r="M7051">
        <v>29</v>
      </c>
    </row>
    <row r="7052" spans="1:13" x14ac:dyDescent="0.25">
      <c r="A7052" t="s">
        <v>50</v>
      </c>
      <c r="B7052" s="25">
        <v>45408</v>
      </c>
      <c r="C7052" t="s">
        <v>257</v>
      </c>
      <c r="D7052" t="s">
        <v>32</v>
      </c>
      <c r="E7052" t="s">
        <v>27</v>
      </c>
      <c r="G7052" s="30">
        <v>13.5</v>
      </c>
      <c r="H7052" t="s">
        <v>309</v>
      </c>
      <c r="J7052" t="s">
        <v>15</v>
      </c>
      <c r="K7052" t="s">
        <v>307</v>
      </c>
      <c r="L7052" s="26">
        <v>242500</v>
      </c>
      <c r="M7052">
        <v>33</v>
      </c>
    </row>
    <row r="7053" spans="1:13" x14ac:dyDescent="0.25">
      <c r="A7053" t="s">
        <v>63</v>
      </c>
      <c r="B7053" s="25">
        <v>45344</v>
      </c>
      <c r="C7053" t="s">
        <v>257</v>
      </c>
      <c r="D7053" t="s">
        <v>32</v>
      </c>
      <c r="E7053" t="s">
        <v>27</v>
      </c>
      <c r="F7053" t="s">
        <v>258</v>
      </c>
      <c r="G7053" s="30">
        <v>13.5</v>
      </c>
      <c r="H7053" t="s">
        <v>309</v>
      </c>
      <c r="J7053" t="s">
        <v>15</v>
      </c>
      <c r="K7053" t="s">
        <v>307</v>
      </c>
      <c r="L7053" s="26">
        <v>192850</v>
      </c>
      <c r="M7053">
        <v>4</v>
      </c>
    </row>
    <row r="7054" spans="1:13" x14ac:dyDescent="0.25">
      <c r="A7054" t="s">
        <v>80</v>
      </c>
      <c r="B7054" s="25">
        <v>45260</v>
      </c>
      <c r="C7054" t="s">
        <v>257</v>
      </c>
      <c r="D7054" t="s">
        <v>32</v>
      </c>
      <c r="E7054" t="s">
        <v>27</v>
      </c>
      <c r="G7054" s="30">
        <v>13.5</v>
      </c>
      <c r="H7054" t="s">
        <v>309</v>
      </c>
      <c r="J7054" t="s">
        <v>15</v>
      </c>
      <c r="K7054" t="s">
        <v>307</v>
      </c>
      <c r="L7054" s="26">
        <v>173700</v>
      </c>
      <c r="M7054">
        <v>4</v>
      </c>
    </row>
    <row r="7055" spans="1:13" x14ac:dyDescent="0.25">
      <c r="A7055" t="s">
        <v>175</v>
      </c>
      <c r="B7055" s="25">
        <v>45503</v>
      </c>
      <c r="C7055" t="s">
        <v>257</v>
      </c>
      <c r="D7055" t="s">
        <v>32</v>
      </c>
      <c r="E7055" t="s">
        <v>27</v>
      </c>
      <c r="F7055" t="s">
        <v>258</v>
      </c>
      <c r="G7055" s="30">
        <v>13.5</v>
      </c>
      <c r="H7055" t="s">
        <v>309</v>
      </c>
      <c r="J7055" t="s">
        <v>15</v>
      </c>
      <c r="K7055" t="s">
        <v>307</v>
      </c>
      <c r="L7055" s="26">
        <v>194</v>
      </c>
      <c r="M7055">
        <v>1</v>
      </c>
    </row>
    <row r="7056" spans="1:13" x14ac:dyDescent="0.25">
      <c r="A7056" t="s">
        <v>92</v>
      </c>
      <c r="B7056" s="25">
        <v>45198</v>
      </c>
      <c r="C7056" t="s">
        <v>257</v>
      </c>
      <c r="D7056" t="s">
        <v>32</v>
      </c>
      <c r="E7056" t="s">
        <v>27</v>
      </c>
      <c r="F7056" t="s">
        <v>258</v>
      </c>
      <c r="G7056" s="30">
        <v>13.5</v>
      </c>
      <c r="H7056" t="s">
        <v>309</v>
      </c>
      <c r="J7056" t="s">
        <v>15</v>
      </c>
      <c r="K7056" t="s">
        <v>307</v>
      </c>
      <c r="L7056" s="26">
        <v>1906675.2</v>
      </c>
      <c r="M7056">
        <v>4</v>
      </c>
    </row>
    <row r="7057" spans="1:13" x14ac:dyDescent="0.25">
      <c r="A7057" t="s">
        <v>57</v>
      </c>
      <c r="B7057" s="25">
        <v>45394</v>
      </c>
      <c r="C7057" t="s">
        <v>257</v>
      </c>
      <c r="D7057" t="s">
        <v>32</v>
      </c>
      <c r="E7057" t="s">
        <v>27</v>
      </c>
      <c r="G7057" s="30">
        <v>13.5</v>
      </c>
      <c r="H7057" t="s">
        <v>309</v>
      </c>
      <c r="J7057" t="s">
        <v>15</v>
      </c>
      <c r="K7057" t="s">
        <v>307</v>
      </c>
      <c r="L7057" s="26">
        <v>25850</v>
      </c>
      <c r="M7057">
        <v>10</v>
      </c>
    </row>
    <row r="7058" spans="1:13" x14ac:dyDescent="0.25">
      <c r="A7058" t="s">
        <v>83</v>
      </c>
      <c r="B7058" s="25">
        <v>45252</v>
      </c>
      <c r="C7058" t="s">
        <v>257</v>
      </c>
      <c r="D7058" t="s">
        <v>32</v>
      </c>
      <c r="E7058" t="s">
        <v>27</v>
      </c>
      <c r="G7058" s="30">
        <v>13.5</v>
      </c>
      <c r="H7058" t="s">
        <v>309</v>
      </c>
      <c r="J7058" t="s">
        <v>15</v>
      </c>
      <c r="K7058" t="s">
        <v>307</v>
      </c>
      <c r="L7058" s="26">
        <v>355300</v>
      </c>
      <c r="M7058">
        <v>16</v>
      </c>
    </row>
    <row r="7059" spans="1:13" x14ac:dyDescent="0.25">
      <c r="A7059" t="s">
        <v>92</v>
      </c>
      <c r="B7059" s="25">
        <v>45198</v>
      </c>
      <c r="C7059" t="s">
        <v>257</v>
      </c>
      <c r="D7059" t="s">
        <v>32</v>
      </c>
      <c r="E7059" t="s">
        <v>27</v>
      </c>
      <c r="G7059" s="30">
        <v>13.5</v>
      </c>
      <c r="H7059" t="s">
        <v>309</v>
      </c>
      <c r="J7059" t="s">
        <v>15</v>
      </c>
      <c r="K7059" t="s">
        <v>307</v>
      </c>
      <c r="L7059" s="26">
        <v>545079.6</v>
      </c>
      <c r="M7059">
        <v>4</v>
      </c>
    </row>
    <row r="7060" spans="1:13" x14ac:dyDescent="0.25">
      <c r="A7060" t="s">
        <v>54</v>
      </c>
      <c r="B7060" s="25">
        <v>45401</v>
      </c>
      <c r="C7060" t="s">
        <v>257</v>
      </c>
      <c r="D7060" t="s">
        <v>32</v>
      </c>
      <c r="E7060" t="s">
        <v>27</v>
      </c>
      <c r="F7060" t="s">
        <v>258</v>
      </c>
      <c r="G7060" s="30">
        <v>13.5</v>
      </c>
      <c r="H7060" t="s">
        <v>309</v>
      </c>
      <c r="J7060" t="s">
        <v>15</v>
      </c>
      <c r="K7060" t="s">
        <v>307</v>
      </c>
      <c r="L7060" s="26">
        <v>2135085</v>
      </c>
      <c r="M7060">
        <v>9</v>
      </c>
    </row>
    <row r="7061" spans="1:13" x14ac:dyDescent="0.25">
      <c r="A7061" t="s">
        <v>205</v>
      </c>
      <c r="B7061" s="25">
        <v>45566</v>
      </c>
      <c r="C7061" t="s">
        <v>257</v>
      </c>
      <c r="D7061" t="s">
        <v>32</v>
      </c>
      <c r="E7061" t="s">
        <v>27</v>
      </c>
      <c r="F7061" t="s">
        <v>258</v>
      </c>
      <c r="G7061" s="30">
        <v>13.5</v>
      </c>
      <c r="H7061" t="s">
        <v>309</v>
      </c>
      <c r="J7061" t="s">
        <v>15</v>
      </c>
      <c r="K7061" t="s">
        <v>307</v>
      </c>
      <c r="L7061" s="26">
        <v>536085</v>
      </c>
      <c r="M7061">
        <v>7</v>
      </c>
    </row>
    <row r="7062" spans="1:13" x14ac:dyDescent="0.25">
      <c r="A7062" t="s">
        <v>172</v>
      </c>
      <c r="B7062" s="25">
        <v>45485</v>
      </c>
      <c r="C7062" t="s">
        <v>257</v>
      </c>
      <c r="D7062" t="s">
        <v>32</v>
      </c>
      <c r="E7062" t="s">
        <v>27</v>
      </c>
      <c r="F7062" t="s">
        <v>258</v>
      </c>
      <c r="G7062" s="30">
        <v>13.5</v>
      </c>
      <c r="H7062" t="s">
        <v>309</v>
      </c>
      <c r="J7062" t="s">
        <v>15</v>
      </c>
      <c r="K7062" t="s">
        <v>307</v>
      </c>
      <c r="L7062" s="26">
        <v>65200</v>
      </c>
      <c r="M7062">
        <v>2</v>
      </c>
    </row>
    <row r="7063" spans="1:13" x14ac:dyDescent="0.25">
      <c r="A7063" t="s">
        <v>80</v>
      </c>
      <c r="B7063" s="25">
        <v>45260</v>
      </c>
      <c r="C7063" t="s">
        <v>257</v>
      </c>
      <c r="D7063" t="s">
        <v>32</v>
      </c>
      <c r="E7063" t="s">
        <v>27</v>
      </c>
      <c r="F7063" t="s">
        <v>258</v>
      </c>
      <c r="G7063" s="30">
        <v>13.5</v>
      </c>
      <c r="H7063" t="s">
        <v>309</v>
      </c>
      <c r="J7063" t="s">
        <v>15</v>
      </c>
      <c r="K7063" t="s">
        <v>307</v>
      </c>
      <c r="L7063" s="26">
        <v>4032900</v>
      </c>
      <c r="M7063">
        <v>6</v>
      </c>
    </row>
    <row r="7064" spans="1:13" x14ac:dyDescent="0.25">
      <c r="A7064" t="s">
        <v>83</v>
      </c>
      <c r="B7064" s="25">
        <v>45252</v>
      </c>
      <c r="C7064" t="s">
        <v>257</v>
      </c>
      <c r="D7064" t="s">
        <v>32</v>
      </c>
      <c r="E7064" t="s">
        <v>27</v>
      </c>
      <c r="F7064" t="s">
        <v>258</v>
      </c>
      <c r="G7064" s="30">
        <v>13.5</v>
      </c>
      <c r="H7064" t="s">
        <v>309</v>
      </c>
      <c r="J7064" t="s">
        <v>15</v>
      </c>
      <c r="K7064" t="s">
        <v>307</v>
      </c>
      <c r="L7064" s="26">
        <v>4781700</v>
      </c>
      <c r="M7064">
        <v>13</v>
      </c>
    </row>
    <row r="7065" spans="1:13" x14ac:dyDescent="0.25">
      <c r="A7065" t="s">
        <v>60</v>
      </c>
      <c r="B7065" s="25">
        <v>45380</v>
      </c>
      <c r="C7065" t="s">
        <v>257</v>
      </c>
      <c r="D7065" t="s">
        <v>32</v>
      </c>
      <c r="E7065" t="s">
        <v>27</v>
      </c>
      <c r="F7065" t="s">
        <v>258</v>
      </c>
      <c r="G7065" s="30">
        <v>13.5</v>
      </c>
      <c r="H7065" t="s">
        <v>309</v>
      </c>
      <c r="J7065" t="s">
        <v>15</v>
      </c>
      <c r="K7065" t="s">
        <v>307</v>
      </c>
      <c r="L7065" s="26">
        <v>5686625</v>
      </c>
      <c r="M7065">
        <v>19</v>
      </c>
    </row>
    <row r="7066" spans="1:13" x14ac:dyDescent="0.25">
      <c r="A7066" t="s">
        <v>69</v>
      </c>
      <c r="B7066" s="25">
        <v>45328</v>
      </c>
      <c r="C7066" t="s">
        <v>257</v>
      </c>
      <c r="D7066" t="s">
        <v>32</v>
      </c>
      <c r="E7066" t="s">
        <v>27</v>
      </c>
      <c r="F7066" t="s">
        <v>258</v>
      </c>
      <c r="G7066" s="30">
        <v>13.5</v>
      </c>
      <c r="H7066" t="s">
        <v>309</v>
      </c>
      <c r="J7066" t="s">
        <v>15</v>
      </c>
      <c r="K7066" t="s">
        <v>307</v>
      </c>
      <c r="L7066" s="26">
        <v>7549850</v>
      </c>
      <c r="M7066">
        <v>8</v>
      </c>
    </row>
    <row r="7067" spans="1:13" x14ac:dyDescent="0.25">
      <c r="A7067" t="s">
        <v>77</v>
      </c>
      <c r="B7067" s="25">
        <v>45267</v>
      </c>
      <c r="C7067" t="s">
        <v>257</v>
      </c>
      <c r="D7067" t="s">
        <v>32</v>
      </c>
      <c r="E7067" t="s">
        <v>27</v>
      </c>
      <c r="F7067" t="s">
        <v>258</v>
      </c>
      <c r="G7067" s="30">
        <v>13.5</v>
      </c>
      <c r="H7067" t="s">
        <v>309</v>
      </c>
      <c r="J7067" t="s">
        <v>15</v>
      </c>
      <c r="K7067" t="s">
        <v>307</v>
      </c>
      <c r="L7067" s="26">
        <v>161000</v>
      </c>
      <c r="M7067">
        <v>2</v>
      </c>
    </row>
    <row r="7068" spans="1:13" x14ac:dyDescent="0.25">
      <c r="A7068" t="s">
        <v>83</v>
      </c>
      <c r="B7068" s="25">
        <v>45468</v>
      </c>
      <c r="C7068" t="s">
        <v>257</v>
      </c>
      <c r="D7068" t="s">
        <v>32</v>
      </c>
      <c r="E7068" t="s">
        <v>27</v>
      </c>
      <c r="G7068" s="30">
        <v>13.5</v>
      </c>
      <c r="H7068" t="s">
        <v>309</v>
      </c>
      <c r="J7068" t="s">
        <v>15</v>
      </c>
      <c r="K7068" t="s">
        <v>307</v>
      </c>
      <c r="L7068" s="26">
        <v>13770</v>
      </c>
      <c r="M7068">
        <v>2</v>
      </c>
    </row>
    <row r="7069" spans="1:13" x14ac:dyDescent="0.25">
      <c r="A7069" t="s">
        <v>86</v>
      </c>
      <c r="B7069" s="25">
        <v>45251</v>
      </c>
      <c r="C7069" t="s">
        <v>257</v>
      </c>
      <c r="D7069" t="s">
        <v>32</v>
      </c>
      <c r="E7069" t="s">
        <v>27</v>
      </c>
      <c r="G7069" s="30">
        <v>13.5</v>
      </c>
      <c r="H7069" t="s">
        <v>309</v>
      </c>
      <c r="J7069" t="s">
        <v>15</v>
      </c>
      <c r="K7069" t="s">
        <v>307</v>
      </c>
      <c r="L7069" s="26">
        <v>92500</v>
      </c>
      <c r="M7069">
        <v>2</v>
      </c>
    </row>
    <row r="7070" spans="1:13" x14ac:dyDescent="0.25">
      <c r="A7070" t="s">
        <v>54</v>
      </c>
      <c r="B7070" s="25">
        <v>45212</v>
      </c>
      <c r="C7070" t="s">
        <v>257</v>
      </c>
      <c r="D7070" t="s">
        <v>32</v>
      </c>
      <c r="E7070" t="s">
        <v>27</v>
      </c>
      <c r="F7070" t="s">
        <v>258</v>
      </c>
      <c r="G7070" s="30">
        <v>13.5</v>
      </c>
      <c r="H7070" t="s">
        <v>309</v>
      </c>
      <c r="J7070" t="s">
        <v>15</v>
      </c>
      <c r="K7070" t="s">
        <v>307</v>
      </c>
      <c r="L7070" s="26">
        <v>1193805</v>
      </c>
      <c r="M7070">
        <v>34</v>
      </c>
    </row>
    <row r="7071" spans="1:13" x14ac:dyDescent="0.25">
      <c r="A7071" t="s">
        <v>60</v>
      </c>
      <c r="B7071" s="25">
        <v>45380</v>
      </c>
      <c r="C7071" t="s">
        <v>257</v>
      </c>
      <c r="D7071" t="s">
        <v>32</v>
      </c>
      <c r="E7071" t="s">
        <v>27</v>
      </c>
      <c r="G7071" s="30">
        <v>13.5</v>
      </c>
      <c r="H7071" t="s">
        <v>309</v>
      </c>
      <c r="J7071" t="s">
        <v>15</v>
      </c>
      <c r="K7071" t="s">
        <v>307</v>
      </c>
      <c r="L7071" s="26">
        <v>141750</v>
      </c>
      <c r="M7071">
        <v>24</v>
      </c>
    </row>
    <row r="7072" spans="1:13" x14ac:dyDescent="0.25">
      <c r="A7072" t="s">
        <v>57</v>
      </c>
      <c r="B7072" s="25">
        <v>45394</v>
      </c>
      <c r="C7072" t="s">
        <v>257</v>
      </c>
      <c r="D7072" t="s">
        <v>32</v>
      </c>
      <c r="E7072" t="s">
        <v>27</v>
      </c>
      <c r="F7072" t="s">
        <v>258</v>
      </c>
      <c r="G7072" s="30">
        <v>13.5</v>
      </c>
      <c r="H7072" t="s">
        <v>309</v>
      </c>
      <c r="J7072" t="s">
        <v>15</v>
      </c>
      <c r="K7072" t="s">
        <v>307</v>
      </c>
      <c r="L7072" s="26">
        <v>676800</v>
      </c>
      <c r="M7072">
        <v>11</v>
      </c>
    </row>
    <row r="7073" spans="1:13" x14ac:dyDescent="0.25">
      <c r="A7073" t="s">
        <v>54</v>
      </c>
      <c r="B7073" s="25">
        <v>45401</v>
      </c>
      <c r="C7073" t="s">
        <v>257</v>
      </c>
      <c r="D7073" t="s">
        <v>32</v>
      </c>
      <c r="E7073" t="s">
        <v>27</v>
      </c>
      <c r="G7073" s="30">
        <v>13.5</v>
      </c>
      <c r="H7073" t="s">
        <v>309</v>
      </c>
      <c r="J7073" t="s">
        <v>15</v>
      </c>
      <c r="K7073" t="s">
        <v>307</v>
      </c>
      <c r="L7073" s="26">
        <v>404040</v>
      </c>
      <c r="M7073">
        <v>10</v>
      </c>
    </row>
    <row r="7074" spans="1:13" x14ac:dyDescent="0.25">
      <c r="A7074" t="s">
        <v>211</v>
      </c>
      <c r="B7074" s="25">
        <v>45582</v>
      </c>
      <c r="C7074" t="s">
        <v>257</v>
      </c>
      <c r="D7074" t="s">
        <v>32</v>
      </c>
      <c r="E7074" t="s">
        <v>27</v>
      </c>
      <c r="G7074" s="30">
        <v>13.5</v>
      </c>
      <c r="H7074" t="s">
        <v>309</v>
      </c>
      <c r="J7074" t="s">
        <v>15</v>
      </c>
      <c r="K7074" t="s">
        <v>307</v>
      </c>
      <c r="L7074" s="26">
        <v>54250</v>
      </c>
      <c r="M7074">
        <v>11</v>
      </c>
    </row>
    <row r="7075" spans="1:13" x14ac:dyDescent="0.25">
      <c r="A7075" t="s">
        <v>74</v>
      </c>
      <c r="B7075" s="25">
        <v>45275</v>
      </c>
      <c r="C7075" t="s">
        <v>257</v>
      </c>
      <c r="D7075" t="s">
        <v>32</v>
      </c>
      <c r="E7075" t="s">
        <v>27</v>
      </c>
      <c r="G7075" s="30">
        <v>13.5</v>
      </c>
      <c r="H7075" t="s">
        <v>309</v>
      </c>
      <c r="J7075" t="s">
        <v>15</v>
      </c>
      <c r="K7075" t="s">
        <v>307</v>
      </c>
      <c r="L7075" s="26">
        <v>433550</v>
      </c>
      <c r="M7075">
        <v>15</v>
      </c>
    </row>
    <row r="7076" spans="1:13" x14ac:dyDescent="0.25">
      <c r="A7076" t="s">
        <v>30</v>
      </c>
      <c r="B7076" s="25">
        <v>45447</v>
      </c>
      <c r="C7076" t="s">
        <v>257</v>
      </c>
      <c r="D7076" t="s">
        <v>32</v>
      </c>
      <c r="E7076" t="s">
        <v>27</v>
      </c>
      <c r="F7076" t="s">
        <v>258</v>
      </c>
      <c r="G7076" s="30">
        <v>13.5</v>
      </c>
      <c r="H7076" t="s">
        <v>309</v>
      </c>
      <c r="J7076" t="s">
        <v>15</v>
      </c>
      <c r="K7076" t="s">
        <v>307</v>
      </c>
      <c r="L7076" s="26">
        <v>310800</v>
      </c>
      <c r="M7076">
        <v>4</v>
      </c>
    </row>
    <row r="7077" spans="1:13" x14ac:dyDescent="0.25">
      <c r="A7077" t="s">
        <v>205</v>
      </c>
      <c r="B7077" s="25">
        <v>45566</v>
      </c>
      <c r="C7077" t="s">
        <v>257</v>
      </c>
      <c r="D7077" t="s">
        <v>32</v>
      </c>
      <c r="E7077" t="s">
        <v>27</v>
      </c>
      <c r="G7077" s="30">
        <v>13.5</v>
      </c>
      <c r="H7077" t="s">
        <v>309</v>
      </c>
      <c r="J7077" t="s">
        <v>15</v>
      </c>
      <c r="K7077" t="s">
        <v>307</v>
      </c>
      <c r="L7077" s="26">
        <v>10545</v>
      </c>
      <c r="M7077">
        <v>2</v>
      </c>
    </row>
    <row r="7078" spans="1:13" x14ac:dyDescent="0.25">
      <c r="A7078" t="s">
        <v>164</v>
      </c>
      <c r="B7078" s="25">
        <v>45478</v>
      </c>
      <c r="C7078" t="s">
        <v>257</v>
      </c>
      <c r="D7078" t="s">
        <v>32</v>
      </c>
      <c r="E7078" t="s">
        <v>27</v>
      </c>
      <c r="F7078" t="s">
        <v>258</v>
      </c>
      <c r="G7078" s="30">
        <v>13.5</v>
      </c>
      <c r="H7078" t="s">
        <v>309</v>
      </c>
      <c r="J7078" t="s">
        <v>15</v>
      </c>
      <c r="K7078" t="s">
        <v>307</v>
      </c>
      <c r="L7078" s="26">
        <v>48400</v>
      </c>
      <c r="M7078">
        <v>6</v>
      </c>
    </row>
    <row r="7079" spans="1:13" x14ac:dyDescent="0.25">
      <c r="A7079" t="s">
        <v>211</v>
      </c>
      <c r="B7079" s="25">
        <v>45582</v>
      </c>
      <c r="C7079" t="s">
        <v>257</v>
      </c>
      <c r="D7079" t="s">
        <v>32</v>
      </c>
      <c r="E7079" t="s">
        <v>27</v>
      </c>
      <c r="F7079" t="s">
        <v>258</v>
      </c>
      <c r="G7079" s="30">
        <v>13.5</v>
      </c>
      <c r="H7079" t="s">
        <v>309</v>
      </c>
      <c r="J7079" t="s">
        <v>15</v>
      </c>
      <c r="K7079" t="s">
        <v>307</v>
      </c>
      <c r="L7079" s="26">
        <v>645750</v>
      </c>
      <c r="M7079">
        <v>7</v>
      </c>
    </row>
    <row r="7080" spans="1:13" x14ac:dyDescent="0.25">
      <c r="A7080" t="s">
        <v>66</v>
      </c>
      <c r="B7080" s="25">
        <v>45335</v>
      </c>
      <c r="C7080" t="s">
        <v>257</v>
      </c>
      <c r="D7080" t="s">
        <v>32</v>
      </c>
      <c r="E7080" t="s">
        <v>27</v>
      </c>
      <c r="G7080" s="30">
        <v>13.5</v>
      </c>
      <c r="H7080" t="s">
        <v>309</v>
      </c>
      <c r="J7080" t="s">
        <v>15</v>
      </c>
      <c r="K7080" t="s">
        <v>307</v>
      </c>
      <c r="L7080" s="26">
        <v>238500</v>
      </c>
      <c r="M7080">
        <v>23</v>
      </c>
    </row>
    <row r="7081" spans="1:13" x14ac:dyDescent="0.25">
      <c r="A7081" t="s">
        <v>30</v>
      </c>
      <c r="B7081" s="25">
        <v>45447</v>
      </c>
      <c r="C7081" t="s">
        <v>257</v>
      </c>
      <c r="D7081" t="s">
        <v>32</v>
      </c>
      <c r="E7081" t="s">
        <v>27</v>
      </c>
      <c r="G7081" s="30">
        <v>13.5</v>
      </c>
      <c r="H7081" t="s">
        <v>309</v>
      </c>
      <c r="J7081" t="s">
        <v>15</v>
      </c>
      <c r="K7081" t="s">
        <v>307</v>
      </c>
      <c r="L7081" s="26">
        <v>21000</v>
      </c>
      <c r="M7081">
        <v>9</v>
      </c>
    </row>
    <row r="7082" spans="1:13" x14ac:dyDescent="0.25">
      <c r="A7082" t="s">
        <v>63</v>
      </c>
      <c r="B7082" s="25">
        <v>45344</v>
      </c>
      <c r="C7082" t="s">
        <v>257</v>
      </c>
      <c r="D7082" t="s">
        <v>32</v>
      </c>
      <c r="E7082" t="s">
        <v>27</v>
      </c>
      <c r="G7082" s="30">
        <v>13.5</v>
      </c>
      <c r="H7082" t="s">
        <v>309</v>
      </c>
      <c r="J7082" t="s">
        <v>15</v>
      </c>
      <c r="K7082" t="s">
        <v>307</v>
      </c>
      <c r="L7082" s="26">
        <v>418000</v>
      </c>
      <c r="M7082">
        <v>4</v>
      </c>
    </row>
    <row r="7083" spans="1:13" x14ac:dyDescent="0.25">
      <c r="A7083" t="s">
        <v>104</v>
      </c>
      <c r="B7083" s="25">
        <v>45041</v>
      </c>
      <c r="C7083" t="s">
        <v>257</v>
      </c>
      <c r="D7083" t="s">
        <v>32</v>
      </c>
      <c r="E7083" t="s">
        <v>27</v>
      </c>
      <c r="F7083" t="s">
        <v>258</v>
      </c>
      <c r="G7083" s="30">
        <v>13.5</v>
      </c>
      <c r="H7083" t="s">
        <v>309</v>
      </c>
      <c r="J7083" t="s">
        <v>15</v>
      </c>
      <c r="K7083" t="s">
        <v>307</v>
      </c>
      <c r="L7083" s="26">
        <v>3014568</v>
      </c>
      <c r="M7083">
        <v>5</v>
      </c>
    </row>
    <row r="7084" spans="1:13" x14ac:dyDescent="0.25">
      <c r="A7084" t="s">
        <v>89</v>
      </c>
      <c r="B7084" s="25">
        <v>45232</v>
      </c>
      <c r="C7084" t="s">
        <v>257</v>
      </c>
      <c r="D7084" t="s">
        <v>32</v>
      </c>
      <c r="E7084" t="s">
        <v>27</v>
      </c>
      <c r="F7084" t="s">
        <v>258</v>
      </c>
      <c r="G7084" s="30">
        <v>13.5</v>
      </c>
      <c r="H7084" t="s">
        <v>309</v>
      </c>
      <c r="J7084" t="s">
        <v>15</v>
      </c>
      <c r="K7084" t="s">
        <v>307</v>
      </c>
      <c r="L7084" s="26">
        <v>23776875</v>
      </c>
      <c r="M7084">
        <v>9</v>
      </c>
    </row>
    <row r="7085" spans="1:13" x14ac:dyDescent="0.25">
      <c r="A7085" t="s">
        <v>89</v>
      </c>
      <c r="B7085" s="25">
        <v>45232</v>
      </c>
      <c r="C7085" t="s">
        <v>257</v>
      </c>
      <c r="D7085" t="s">
        <v>32</v>
      </c>
      <c r="E7085" t="s">
        <v>27</v>
      </c>
      <c r="G7085" s="30">
        <v>13.5</v>
      </c>
      <c r="H7085" t="s">
        <v>309</v>
      </c>
      <c r="J7085" t="s">
        <v>15</v>
      </c>
      <c r="K7085" t="s">
        <v>307</v>
      </c>
      <c r="L7085" s="26">
        <v>77625</v>
      </c>
      <c r="M7085">
        <v>8</v>
      </c>
    </row>
    <row r="7086" spans="1:13" x14ac:dyDescent="0.25">
      <c r="A7086" t="s">
        <v>72</v>
      </c>
      <c r="B7086" s="25">
        <v>45288</v>
      </c>
      <c r="C7086" t="s">
        <v>257</v>
      </c>
      <c r="D7086" t="s">
        <v>32</v>
      </c>
      <c r="E7086" t="s">
        <v>27</v>
      </c>
      <c r="G7086" s="30">
        <v>13.6</v>
      </c>
      <c r="H7086" t="s">
        <v>309</v>
      </c>
      <c r="J7086" t="s">
        <v>15</v>
      </c>
      <c r="K7086" t="s">
        <v>307</v>
      </c>
      <c r="L7086" s="26">
        <v>49750</v>
      </c>
      <c r="M7086">
        <v>1</v>
      </c>
    </row>
    <row r="7087" spans="1:13" x14ac:dyDescent="0.25">
      <c r="A7087" t="s">
        <v>69</v>
      </c>
      <c r="B7087" s="25">
        <v>45328</v>
      </c>
      <c r="C7087" t="s">
        <v>257</v>
      </c>
      <c r="D7087" t="s">
        <v>32</v>
      </c>
      <c r="E7087" t="s">
        <v>27</v>
      </c>
      <c r="F7087" t="s">
        <v>258</v>
      </c>
      <c r="G7087" s="30">
        <v>13.6</v>
      </c>
      <c r="H7087" t="s">
        <v>309</v>
      </c>
      <c r="J7087" t="s">
        <v>15</v>
      </c>
      <c r="K7087" t="s">
        <v>307</v>
      </c>
      <c r="L7087" s="26">
        <v>519930</v>
      </c>
      <c r="M7087">
        <v>12</v>
      </c>
    </row>
    <row r="7088" spans="1:13" x14ac:dyDescent="0.25">
      <c r="A7088" t="s">
        <v>69</v>
      </c>
      <c r="B7088" s="25">
        <v>45328</v>
      </c>
      <c r="C7088" t="s">
        <v>257</v>
      </c>
      <c r="D7088" t="s">
        <v>32</v>
      </c>
      <c r="E7088" t="s">
        <v>27</v>
      </c>
      <c r="G7088" s="30">
        <v>13.6</v>
      </c>
      <c r="H7088" t="s">
        <v>309</v>
      </c>
      <c r="J7088" t="s">
        <v>15</v>
      </c>
      <c r="K7088" t="s">
        <v>307</v>
      </c>
      <c r="L7088" s="26">
        <v>100170</v>
      </c>
      <c r="M7088">
        <v>9</v>
      </c>
    </row>
    <row r="7089" spans="1:13" x14ac:dyDescent="0.25">
      <c r="A7089" t="s">
        <v>54</v>
      </c>
      <c r="B7089" s="25">
        <v>45212</v>
      </c>
      <c r="C7089" t="s">
        <v>257</v>
      </c>
      <c r="D7089" t="s">
        <v>32</v>
      </c>
      <c r="E7089" t="s">
        <v>27</v>
      </c>
      <c r="G7089" s="30">
        <v>13.6</v>
      </c>
      <c r="H7089" t="s">
        <v>309</v>
      </c>
      <c r="J7089" t="s">
        <v>15</v>
      </c>
      <c r="K7089" t="s">
        <v>307</v>
      </c>
      <c r="L7089" s="26">
        <v>63270</v>
      </c>
      <c r="M7089">
        <v>25</v>
      </c>
    </row>
    <row r="7090" spans="1:13" x14ac:dyDescent="0.25">
      <c r="A7090" t="s">
        <v>63</v>
      </c>
      <c r="B7090" s="25">
        <v>45344</v>
      </c>
      <c r="C7090" t="s">
        <v>257</v>
      </c>
      <c r="D7090" t="s">
        <v>32</v>
      </c>
      <c r="E7090" t="s">
        <v>27</v>
      </c>
      <c r="G7090" s="30">
        <v>13.6</v>
      </c>
      <c r="H7090" t="s">
        <v>309</v>
      </c>
      <c r="J7090" t="s">
        <v>15</v>
      </c>
      <c r="K7090" t="s">
        <v>307</v>
      </c>
      <c r="L7090" s="26">
        <v>521550</v>
      </c>
      <c r="M7090">
        <v>1</v>
      </c>
    </row>
    <row r="7091" spans="1:13" x14ac:dyDescent="0.25">
      <c r="A7091" t="s">
        <v>50</v>
      </c>
      <c r="B7091" s="25">
        <v>45408</v>
      </c>
      <c r="C7091" t="s">
        <v>257</v>
      </c>
      <c r="D7091" t="s">
        <v>32</v>
      </c>
      <c r="E7091" t="s">
        <v>27</v>
      </c>
      <c r="G7091" s="30">
        <v>13.6</v>
      </c>
      <c r="H7091" t="s">
        <v>309</v>
      </c>
      <c r="J7091" t="s">
        <v>15</v>
      </c>
      <c r="K7091" t="s">
        <v>307</v>
      </c>
      <c r="L7091" s="26">
        <v>125000</v>
      </c>
      <c r="M7091">
        <v>27</v>
      </c>
    </row>
    <row r="7092" spans="1:13" x14ac:dyDescent="0.25">
      <c r="A7092" t="s">
        <v>205</v>
      </c>
      <c r="B7092" s="25">
        <v>45566</v>
      </c>
      <c r="C7092" t="s">
        <v>257</v>
      </c>
      <c r="D7092" t="s">
        <v>32</v>
      </c>
      <c r="E7092" t="s">
        <v>27</v>
      </c>
      <c r="F7092" t="s">
        <v>258</v>
      </c>
      <c r="G7092" s="30">
        <v>13.6</v>
      </c>
      <c r="H7092" t="s">
        <v>309</v>
      </c>
      <c r="J7092" t="s">
        <v>15</v>
      </c>
      <c r="K7092" t="s">
        <v>307</v>
      </c>
      <c r="L7092" s="26">
        <v>93100</v>
      </c>
      <c r="M7092">
        <v>7</v>
      </c>
    </row>
    <row r="7093" spans="1:13" x14ac:dyDescent="0.25">
      <c r="A7093" t="s">
        <v>66</v>
      </c>
      <c r="B7093" s="25">
        <v>45335</v>
      </c>
      <c r="C7093" t="s">
        <v>257</v>
      </c>
      <c r="D7093" t="s">
        <v>32</v>
      </c>
      <c r="E7093" t="s">
        <v>27</v>
      </c>
      <c r="G7093" s="30">
        <v>13.6</v>
      </c>
      <c r="H7093" t="s">
        <v>309</v>
      </c>
      <c r="J7093" t="s">
        <v>15</v>
      </c>
      <c r="K7093" t="s">
        <v>307</v>
      </c>
      <c r="L7093" s="26">
        <v>220500</v>
      </c>
      <c r="M7093">
        <v>13</v>
      </c>
    </row>
    <row r="7094" spans="1:13" x14ac:dyDescent="0.25">
      <c r="A7094" t="s">
        <v>57</v>
      </c>
      <c r="B7094" s="25">
        <v>45394</v>
      </c>
      <c r="C7094" t="s">
        <v>257</v>
      </c>
      <c r="D7094" t="s">
        <v>32</v>
      </c>
      <c r="E7094" t="s">
        <v>27</v>
      </c>
      <c r="G7094" s="30">
        <v>13.6</v>
      </c>
      <c r="H7094" t="s">
        <v>309</v>
      </c>
      <c r="J7094" t="s">
        <v>15</v>
      </c>
      <c r="K7094" t="s">
        <v>307</v>
      </c>
      <c r="L7094" s="26">
        <v>25850</v>
      </c>
      <c r="M7094">
        <v>8</v>
      </c>
    </row>
    <row r="7095" spans="1:13" x14ac:dyDescent="0.25">
      <c r="A7095" t="s">
        <v>30</v>
      </c>
      <c r="B7095" s="25">
        <v>45447</v>
      </c>
      <c r="C7095" t="s">
        <v>257</v>
      </c>
      <c r="D7095" t="s">
        <v>32</v>
      </c>
      <c r="E7095" t="s">
        <v>27</v>
      </c>
      <c r="F7095" t="s">
        <v>258</v>
      </c>
      <c r="G7095" s="30">
        <v>13.6</v>
      </c>
      <c r="H7095" t="s">
        <v>309</v>
      </c>
      <c r="J7095" t="s">
        <v>15</v>
      </c>
      <c r="K7095" t="s">
        <v>307</v>
      </c>
      <c r="L7095" s="26">
        <v>620400</v>
      </c>
      <c r="M7095">
        <v>5</v>
      </c>
    </row>
    <row r="7096" spans="1:13" x14ac:dyDescent="0.25">
      <c r="A7096" t="s">
        <v>74</v>
      </c>
      <c r="B7096" s="25">
        <v>45275</v>
      </c>
      <c r="C7096" t="s">
        <v>257</v>
      </c>
      <c r="D7096" t="s">
        <v>32</v>
      </c>
      <c r="E7096" t="s">
        <v>27</v>
      </c>
      <c r="G7096" s="30">
        <v>13.6</v>
      </c>
      <c r="H7096" t="s">
        <v>309</v>
      </c>
      <c r="J7096" t="s">
        <v>15</v>
      </c>
      <c r="K7096" t="s">
        <v>307</v>
      </c>
      <c r="L7096" s="26">
        <v>538200</v>
      </c>
      <c r="M7096">
        <v>21</v>
      </c>
    </row>
    <row r="7097" spans="1:13" x14ac:dyDescent="0.25">
      <c r="A7097" t="s">
        <v>74</v>
      </c>
      <c r="B7097" s="25">
        <v>45275</v>
      </c>
      <c r="C7097" t="s">
        <v>257</v>
      </c>
      <c r="D7097" t="s">
        <v>32</v>
      </c>
      <c r="E7097" t="s">
        <v>27</v>
      </c>
      <c r="F7097" t="s">
        <v>258</v>
      </c>
      <c r="G7097" s="30">
        <v>13.6</v>
      </c>
      <c r="H7097" t="s">
        <v>309</v>
      </c>
      <c r="J7097" t="s">
        <v>15</v>
      </c>
      <c r="K7097" t="s">
        <v>307</v>
      </c>
      <c r="L7097" s="26">
        <v>27163000</v>
      </c>
      <c r="M7097">
        <v>33</v>
      </c>
    </row>
    <row r="7098" spans="1:13" x14ac:dyDescent="0.25">
      <c r="A7098" t="s">
        <v>50</v>
      </c>
      <c r="B7098" s="25">
        <v>45408</v>
      </c>
      <c r="C7098" t="s">
        <v>257</v>
      </c>
      <c r="D7098" t="s">
        <v>32</v>
      </c>
      <c r="E7098" t="s">
        <v>27</v>
      </c>
      <c r="F7098" t="s">
        <v>258</v>
      </c>
      <c r="G7098" s="30">
        <v>13.6</v>
      </c>
      <c r="H7098" t="s">
        <v>309</v>
      </c>
      <c r="J7098" t="s">
        <v>15</v>
      </c>
      <c r="K7098" t="s">
        <v>307</v>
      </c>
      <c r="L7098" s="26">
        <v>8370000</v>
      </c>
      <c r="M7098">
        <v>37</v>
      </c>
    </row>
    <row r="7099" spans="1:13" x14ac:dyDescent="0.25">
      <c r="A7099" t="s">
        <v>83</v>
      </c>
      <c r="B7099" s="25">
        <v>45252</v>
      </c>
      <c r="C7099" t="s">
        <v>257</v>
      </c>
      <c r="D7099" t="s">
        <v>32</v>
      </c>
      <c r="E7099" t="s">
        <v>27</v>
      </c>
      <c r="F7099" t="s">
        <v>258</v>
      </c>
      <c r="G7099" s="30">
        <v>13.6</v>
      </c>
      <c r="H7099" t="s">
        <v>309</v>
      </c>
      <c r="J7099" t="s">
        <v>15</v>
      </c>
      <c r="K7099" t="s">
        <v>307</v>
      </c>
      <c r="L7099" s="26">
        <v>2015200</v>
      </c>
      <c r="M7099">
        <v>25</v>
      </c>
    </row>
    <row r="7100" spans="1:13" x14ac:dyDescent="0.25">
      <c r="A7100" t="s">
        <v>217</v>
      </c>
      <c r="B7100" s="25">
        <v>45595</v>
      </c>
      <c r="C7100" t="s">
        <v>257</v>
      </c>
      <c r="D7100" t="s">
        <v>32</v>
      </c>
      <c r="E7100" t="s">
        <v>27</v>
      </c>
      <c r="F7100" t="s">
        <v>258</v>
      </c>
      <c r="G7100" s="30">
        <v>13.6</v>
      </c>
      <c r="H7100" t="s">
        <v>309</v>
      </c>
      <c r="J7100" t="s">
        <v>15</v>
      </c>
      <c r="K7100" t="s">
        <v>307</v>
      </c>
      <c r="L7100" s="26">
        <v>24650</v>
      </c>
      <c r="M7100">
        <v>1</v>
      </c>
    </row>
    <row r="7101" spans="1:13" x14ac:dyDescent="0.25">
      <c r="A7101" t="s">
        <v>30</v>
      </c>
      <c r="B7101" s="25">
        <v>45447</v>
      </c>
      <c r="C7101" t="s">
        <v>257</v>
      </c>
      <c r="D7101" t="s">
        <v>32</v>
      </c>
      <c r="E7101" t="s">
        <v>27</v>
      </c>
      <c r="G7101" s="30">
        <v>13.6</v>
      </c>
      <c r="H7101" t="s">
        <v>309</v>
      </c>
      <c r="J7101" t="s">
        <v>15</v>
      </c>
      <c r="K7101" t="s">
        <v>307</v>
      </c>
      <c r="L7101" s="26">
        <v>54600</v>
      </c>
      <c r="M7101">
        <v>7</v>
      </c>
    </row>
    <row r="7102" spans="1:13" x14ac:dyDescent="0.25">
      <c r="A7102" t="s">
        <v>205</v>
      </c>
      <c r="B7102" s="25">
        <v>45566</v>
      </c>
      <c r="C7102" t="s">
        <v>257</v>
      </c>
      <c r="D7102" t="s">
        <v>32</v>
      </c>
      <c r="E7102" t="s">
        <v>27</v>
      </c>
      <c r="G7102" s="30">
        <v>13.6</v>
      </c>
      <c r="H7102" t="s">
        <v>309</v>
      </c>
      <c r="J7102" t="s">
        <v>15</v>
      </c>
      <c r="K7102" t="s">
        <v>307</v>
      </c>
      <c r="L7102" s="26">
        <v>134140</v>
      </c>
      <c r="M7102">
        <v>7</v>
      </c>
    </row>
    <row r="7103" spans="1:13" x14ac:dyDescent="0.25">
      <c r="A7103" t="s">
        <v>164</v>
      </c>
      <c r="B7103" s="25">
        <v>45478</v>
      </c>
      <c r="C7103" t="s">
        <v>257</v>
      </c>
      <c r="D7103" t="s">
        <v>32</v>
      </c>
      <c r="E7103" t="s">
        <v>27</v>
      </c>
      <c r="G7103" s="30">
        <v>13.6</v>
      </c>
      <c r="H7103" t="s">
        <v>309</v>
      </c>
      <c r="J7103" t="s">
        <v>15</v>
      </c>
      <c r="K7103" t="s">
        <v>307</v>
      </c>
      <c r="L7103" s="26">
        <v>216600</v>
      </c>
      <c r="M7103">
        <v>17</v>
      </c>
    </row>
    <row r="7104" spans="1:13" x14ac:dyDescent="0.25">
      <c r="A7104" t="s">
        <v>54</v>
      </c>
      <c r="B7104" s="25">
        <v>45401</v>
      </c>
      <c r="C7104" t="s">
        <v>257</v>
      </c>
      <c r="D7104" t="s">
        <v>32</v>
      </c>
      <c r="E7104" t="s">
        <v>27</v>
      </c>
      <c r="G7104" s="30">
        <v>13.6</v>
      </c>
      <c r="H7104" t="s">
        <v>309</v>
      </c>
      <c r="J7104" t="s">
        <v>15</v>
      </c>
      <c r="K7104" t="s">
        <v>307</v>
      </c>
      <c r="L7104" s="26">
        <v>90465</v>
      </c>
      <c r="M7104">
        <v>9</v>
      </c>
    </row>
    <row r="7105" spans="1:13" x14ac:dyDescent="0.25">
      <c r="A7105" t="s">
        <v>211</v>
      </c>
      <c r="B7105" s="25">
        <v>45582</v>
      </c>
      <c r="C7105" t="s">
        <v>257</v>
      </c>
      <c r="D7105" t="s">
        <v>32</v>
      </c>
      <c r="E7105" t="s">
        <v>27</v>
      </c>
      <c r="G7105" s="30">
        <v>13.6</v>
      </c>
      <c r="H7105" t="s">
        <v>309</v>
      </c>
      <c r="J7105" t="s">
        <v>15</v>
      </c>
      <c r="K7105" t="s">
        <v>307</v>
      </c>
      <c r="L7105" s="26">
        <v>290150</v>
      </c>
      <c r="M7105">
        <v>7</v>
      </c>
    </row>
    <row r="7106" spans="1:13" x14ac:dyDescent="0.25">
      <c r="A7106" t="s">
        <v>83</v>
      </c>
      <c r="B7106" s="25">
        <v>45468</v>
      </c>
      <c r="C7106" t="s">
        <v>257</v>
      </c>
      <c r="D7106" t="s">
        <v>32</v>
      </c>
      <c r="E7106" t="s">
        <v>27</v>
      </c>
      <c r="F7106" t="s">
        <v>258</v>
      </c>
      <c r="G7106" s="30">
        <v>13.6</v>
      </c>
      <c r="H7106" t="s">
        <v>309</v>
      </c>
      <c r="J7106" t="s">
        <v>15</v>
      </c>
      <c r="K7106" t="s">
        <v>307</v>
      </c>
      <c r="L7106" s="26">
        <v>5307930</v>
      </c>
      <c r="M7106">
        <v>5</v>
      </c>
    </row>
    <row r="7107" spans="1:13" x14ac:dyDescent="0.25">
      <c r="A7107" t="s">
        <v>86</v>
      </c>
      <c r="B7107" s="25">
        <v>45251</v>
      </c>
      <c r="C7107" t="s">
        <v>257</v>
      </c>
      <c r="D7107" t="s">
        <v>32</v>
      </c>
      <c r="E7107" t="s">
        <v>27</v>
      </c>
      <c r="G7107" s="30">
        <v>13.6</v>
      </c>
      <c r="H7107" t="s">
        <v>309</v>
      </c>
      <c r="J7107" t="s">
        <v>15</v>
      </c>
      <c r="K7107" t="s">
        <v>307</v>
      </c>
      <c r="L7107" s="26">
        <v>98500</v>
      </c>
      <c r="M7107">
        <v>4</v>
      </c>
    </row>
    <row r="7108" spans="1:13" x14ac:dyDescent="0.25">
      <c r="A7108" t="s">
        <v>83</v>
      </c>
      <c r="B7108" s="25">
        <v>45468</v>
      </c>
      <c r="C7108" t="s">
        <v>257</v>
      </c>
      <c r="D7108" t="s">
        <v>32</v>
      </c>
      <c r="E7108" t="s">
        <v>27</v>
      </c>
      <c r="G7108" s="30">
        <v>13.6</v>
      </c>
      <c r="H7108" t="s">
        <v>309</v>
      </c>
      <c r="J7108" t="s">
        <v>15</v>
      </c>
      <c r="K7108" t="s">
        <v>307</v>
      </c>
      <c r="L7108" s="26">
        <v>41310</v>
      </c>
      <c r="M7108">
        <v>4</v>
      </c>
    </row>
    <row r="7109" spans="1:13" x14ac:dyDescent="0.25">
      <c r="A7109" t="s">
        <v>54</v>
      </c>
      <c r="B7109" s="25">
        <v>45212</v>
      </c>
      <c r="C7109" t="s">
        <v>257</v>
      </c>
      <c r="D7109" t="s">
        <v>32</v>
      </c>
      <c r="E7109" t="s">
        <v>27</v>
      </c>
      <c r="F7109" t="s">
        <v>258</v>
      </c>
      <c r="G7109" s="30">
        <v>13.6</v>
      </c>
      <c r="H7109" t="s">
        <v>309</v>
      </c>
      <c r="J7109" t="s">
        <v>15</v>
      </c>
      <c r="K7109" t="s">
        <v>307</v>
      </c>
      <c r="L7109" s="26">
        <v>1085913</v>
      </c>
      <c r="M7109">
        <v>25</v>
      </c>
    </row>
    <row r="7110" spans="1:13" x14ac:dyDescent="0.25">
      <c r="A7110" t="s">
        <v>172</v>
      </c>
      <c r="B7110" s="25">
        <v>45485</v>
      </c>
      <c r="C7110" t="s">
        <v>257</v>
      </c>
      <c r="D7110" t="s">
        <v>32</v>
      </c>
      <c r="E7110" t="s">
        <v>27</v>
      </c>
      <c r="F7110" t="s">
        <v>258</v>
      </c>
      <c r="G7110" s="30">
        <v>13.6</v>
      </c>
      <c r="H7110" t="s">
        <v>309</v>
      </c>
      <c r="J7110" t="s">
        <v>15</v>
      </c>
      <c r="K7110" t="s">
        <v>307</v>
      </c>
      <c r="L7110" s="26">
        <v>1069200</v>
      </c>
      <c r="M7110">
        <v>5</v>
      </c>
    </row>
    <row r="7111" spans="1:13" x14ac:dyDescent="0.25">
      <c r="A7111" t="s">
        <v>209</v>
      </c>
      <c r="B7111" s="25">
        <v>45572</v>
      </c>
      <c r="C7111" t="s">
        <v>257</v>
      </c>
      <c r="D7111" t="s">
        <v>32</v>
      </c>
      <c r="E7111" t="s">
        <v>27</v>
      </c>
      <c r="G7111" s="30">
        <v>13.6</v>
      </c>
      <c r="H7111" t="s">
        <v>309</v>
      </c>
      <c r="J7111" t="s">
        <v>15</v>
      </c>
      <c r="K7111" t="s">
        <v>307</v>
      </c>
      <c r="L7111" s="26">
        <v>10000</v>
      </c>
      <c r="M7111">
        <v>1</v>
      </c>
    </row>
    <row r="7112" spans="1:13" x14ac:dyDescent="0.25">
      <c r="A7112" t="s">
        <v>57</v>
      </c>
      <c r="B7112" s="25">
        <v>45394</v>
      </c>
      <c r="C7112" t="s">
        <v>257</v>
      </c>
      <c r="D7112" t="s">
        <v>32</v>
      </c>
      <c r="E7112" t="s">
        <v>27</v>
      </c>
      <c r="F7112" t="s">
        <v>258</v>
      </c>
      <c r="G7112" s="30">
        <v>13.6</v>
      </c>
      <c r="H7112" t="s">
        <v>309</v>
      </c>
      <c r="J7112" t="s">
        <v>15</v>
      </c>
      <c r="K7112" t="s">
        <v>307</v>
      </c>
      <c r="L7112" s="26">
        <v>444150</v>
      </c>
      <c r="M7112">
        <v>10</v>
      </c>
    </row>
    <row r="7113" spans="1:13" x14ac:dyDescent="0.25">
      <c r="A7113" t="s">
        <v>164</v>
      </c>
      <c r="B7113" s="25">
        <v>45478</v>
      </c>
      <c r="C7113" t="s">
        <v>257</v>
      </c>
      <c r="D7113" t="s">
        <v>32</v>
      </c>
      <c r="E7113" t="s">
        <v>27</v>
      </c>
      <c r="F7113" t="s">
        <v>258</v>
      </c>
      <c r="G7113" s="30">
        <v>13.6</v>
      </c>
      <c r="H7113" t="s">
        <v>309</v>
      </c>
      <c r="J7113" t="s">
        <v>15</v>
      </c>
      <c r="K7113" t="s">
        <v>307</v>
      </c>
      <c r="L7113" s="26">
        <v>488400</v>
      </c>
      <c r="M7113">
        <v>10</v>
      </c>
    </row>
    <row r="7114" spans="1:13" x14ac:dyDescent="0.25">
      <c r="A7114" t="s">
        <v>80</v>
      </c>
      <c r="B7114" s="25">
        <v>45260</v>
      </c>
      <c r="C7114" t="s">
        <v>257</v>
      </c>
      <c r="D7114" t="s">
        <v>32</v>
      </c>
      <c r="E7114" t="s">
        <v>27</v>
      </c>
      <c r="F7114" t="s">
        <v>258</v>
      </c>
      <c r="G7114" s="30">
        <v>13.6</v>
      </c>
      <c r="H7114" t="s">
        <v>309</v>
      </c>
      <c r="J7114" t="s">
        <v>15</v>
      </c>
      <c r="K7114" t="s">
        <v>307</v>
      </c>
      <c r="L7114" s="26">
        <v>118800</v>
      </c>
      <c r="M7114">
        <v>2</v>
      </c>
    </row>
    <row r="7115" spans="1:13" x14ac:dyDescent="0.25">
      <c r="A7115" t="s">
        <v>83</v>
      </c>
      <c r="B7115" s="25">
        <v>45252</v>
      </c>
      <c r="C7115" t="s">
        <v>257</v>
      </c>
      <c r="D7115" t="s">
        <v>32</v>
      </c>
      <c r="E7115" t="s">
        <v>27</v>
      </c>
      <c r="G7115" s="30">
        <v>13.6</v>
      </c>
      <c r="H7115" t="s">
        <v>309</v>
      </c>
      <c r="J7115" t="s">
        <v>15</v>
      </c>
      <c r="K7115" t="s">
        <v>307</v>
      </c>
      <c r="L7115" s="26">
        <v>407000</v>
      </c>
      <c r="M7115">
        <v>15</v>
      </c>
    </row>
    <row r="7116" spans="1:13" x14ac:dyDescent="0.25">
      <c r="A7116" t="s">
        <v>80</v>
      </c>
      <c r="B7116" s="25">
        <v>45260</v>
      </c>
      <c r="C7116" t="s">
        <v>257</v>
      </c>
      <c r="D7116" t="s">
        <v>32</v>
      </c>
      <c r="E7116" t="s">
        <v>27</v>
      </c>
      <c r="G7116" s="30">
        <v>13.6</v>
      </c>
      <c r="H7116" t="s">
        <v>309</v>
      </c>
      <c r="J7116" t="s">
        <v>15</v>
      </c>
      <c r="K7116" t="s">
        <v>307</v>
      </c>
      <c r="L7116" s="26">
        <v>19800</v>
      </c>
      <c r="M7116">
        <v>1</v>
      </c>
    </row>
    <row r="7117" spans="1:13" x14ac:dyDescent="0.25">
      <c r="A7117" t="s">
        <v>101</v>
      </c>
      <c r="B7117" s="25">
        <v>45079</v>
      </c>
      <c r="C7117" t="s">
        <v>257</v>
      </c>
      <c r="D7117" t="s">
        <v>32</v>
      </c>
      <c r="E7117" t="s">
        <v>27</v>
      </c>
      <c r="G7117" s="30">
        <v>13.6</v>
      </c>
      <c r="H7117" t="s">
        <v>309</v>
      </c>
      <c r="J7117" t="s">
        <v>15</v>
      </c>
      <c r="K7117" t="s">
        <v>307</v>
      </c>
      <c r="L7117" s="26">
        <v>49936.5</v>
      </c>
      <c r="M7117">
        <v>1</v>
      </c>
    </row>
    <row r="7118" spans="1:13" x14ac:dyDescent="0.25">
      <c r="A7118" t="s">
        <v>60</v>
      </c>
      <c r="B7118" s="25">
        <v>45380</v>
      </c>
      <c r="C7118" t="s">
        <v>257</v>
      </c>
      <c r="D7118" t="s">
        <v>32</v>
      </c>
      <c r="E7118" t="s">
        <v>27</v>
      </c>
      <c r="F7118" t="s">
        <v>258</v>
      </c>
      <c r="G7118" s="30">
        <v>13.6</v>
      </c>
      <c r="H7118" t="s">
        <v>309</v>
      </c>
      <c r="J7118" t="s">
        <v>15</v>
      </c>
      <c r="K7118" t="s">
        <v>307</v>
      </c>
      <c r="L7118" s="26">
        <v>1775375</v>
      </c>
      <c r="M7118">
        <v>23</v>
      </c>
    </row>
    <row r="7119" spans="1:13" x14ac:dyDescent="0.25">
      <c r="A7119" t="s">
        <v>86</v>
      </c>
      <c r="B7119" s="25">
        <v>45251</v>
      </c>
      <c r="C7119" t="s">
        <v>257</v>
      </c>
      <c r="D7119" t="s">
        <v>32</v>
      </c>
      <c r="E7119" t="s">
        <v>27</v>
      </c>
      <c r="F7119" t="s">
        <v>258</v>
      </c>
      <c r="G7119" s="30">
        <v>13.6</v>
      </c>
      <c r="H7119" t="s">
        <v>309</v>
      </c>
      <c r="J7119" t="s">
        <v>15</v>
      </c>
      <c r="K7119" t="s">
        <v>307</v>
      </c>
      <c r="L7119" s="26">
        <v>1435000</v>
      </c>
      <c r="M7119">
        <v>10</v>
      </c>
    </row>
    <row r="7120" spans="1:13" x14ac:dyDescent="0.25">
      <c r="A7120" t="s">
        <v>89</v>
      </c>
      <c r="B7120" s="25">
        <v>45232</v>
      </c>
      <c r="C7120" t="s">
        <v>257</v>
      </c>
      <c r="D7120" t="s">
        <v>32</v>
      </c>
      <c r="E7120" t="s">
        <v>27</v>
      </c>
      <c r="F7120" t="s">
        <v>258</v>
      </c>
      <c r="G7120" s="30">
        <v>13.6</v>
      </c>
      <c r="H7120" t="s">
        <v>309</v>
      </c>
      <c r="J7120" t="s">
        <v>15</v>
      </c>
      <c r="K7120" t="s">
        <v>307</v>
      </c>
      <c r="L7120" s="26">
        <v>4629150</v>
      </c>
      <c r="M7120">
        <v>12</v>
      </c>
    </row>
    <row r="7121" spans="1:13" x14ac:dyDescent="0.25">
      <c r="A7121" t="s">
        <v>92</v>
      </c>
      <c r="B7121" s="25">
        <v>45198</v>
      </c>
      <c r="C7121" t="s">
        <v>257</v>
      </c>
      <c r="D7121" t="s">
        <v>32</v>
      </c>
      <c r="E7121" t="s">
        <v>27</v>
      </c>
      <c r="F7121" t="s">
        <v>258</v>
      </c>
      <c r="G7121" s="30">
        <v>13.6</v>
      </c>
      <c r="H7121" t="s">
        <v>309</v>
      </c>
      <c r="J7121" t="s">
        <v>15</v>
      </c>
      <c r="K7121" t="s">
        <v>307</v>
      </c>
      <c r="L7121" s="26">
        <v>7635528</v>
      </c>
      <c r="M7121">
        <v>9</v>
      </c>
    </row>
    <row r="7122" spans="1:13" x14ac:dyDescent="0.25">
      <c r="A7122" t="s">
        <v>60</v>
      </c>
      <c r="B7122" s="25">
        <v>45380</v>
      </c>
      <c r="C7122" t="s">
        <v>257</v>
      </c>
      <c r="D7122" t="s">
        <v>32</v>
      </c>
      <c r="E7122" t="s">
        <v>27</v>
      </c>
      <c r="G7122" s="30">
        <v>13.6</v>
      </c>
      <c r="H7122" t="s">
        <v>309</v>
      </c>
      <c r="J7122" t="s">
        <v>15</v>
      </c>
      <c r="K7122" t="s">
        <v>307</v>
      </c>
      <c r="L7122" s="26">
        <v>203000</v>
      </c>
      <c r="M7122">
        <v>24</v>
      </c>
    </row>
    <row r="7123" spans="1:13" x14ac:dyDescent="0.25">
      <c r="A7123" t="s">
        <v>77</v>
      </c>
      <c r="B7123" s="25">
        <v>45267</v>
      </c>
      <c r="C7123" t="s">
        <v>257</v>
      </c>
      <c r="D7123" t="s">
        <v>32</v>
      </c>
      <c r="E7123" t="s">
        <v>27</v>
      </c>
      <c r="G7123" s="30">
        <v>13.6</v>
      </c>
      <c r="H7123" t="s">
        <v>309</v>
      </c>
      <c r="J7123" t="s">
        <v>15</v>
      </c>
      <c r="K7123" t="s">
        <v>307</v>
      </c>
      <c r="L7123" s="26">
        <v>15400</v>
      </c>
      <c r="M7123">
        <v>1</v>
      </c>
    </row>
    <row r="7124" spans="1:13" x14ac:dyDescent="0.25">
      <c r="A7124" t="s">
        <v>101</v>
      </c>
      <c r="B7124" s="25">
        <v>45079</v>
      </c>
      <c r="C7124" t="s">
        <v>257</v>
      </c>
      <c r="D7124" t="s">
        <v>32</v>
      </c>
      <c r="E7124" t="s">
        <v>27</v>
      </c>
      <c r="F7124" t="s">
        <v>258</v>
      </c>
      <c r="G7124" s="30">
        <v>13.6</v>
      </c>
      <c r="H7124" t="s">
        <v>309</v>
      </c>
      <c r="J7124" t="s">
        <v>15</v>
      </c>
      <c r="K7124" t="s">
        <v>307</v>
      </c>
      <c r="L7124" s="26">
        <v>4920.75</v>
      </c>
      <c r="M7124">
        <v>1</v>
      </c>
    </row>
    <row r="7125" spans="1:13" x14ac:dyDescent="0.25">
      <c r="A7125" t="s">
        <v>63</v>
      </c>
      <c r="B7125" s="25">
        <v>45344</v>
      </c>
      <c r="C7125" t="s">
        <v>257</v>
      </c>
      <c r="D7125" t="s">
        <v>32</v>
      </c>
      <c r="E7125" t="s">
        <v>27</v>
      </c>
      <c r="F7125" t="s">
        <v>258</v>
      </c>
      <c r="G7125" s="30">
        <v>13.6</v>
      </c>
      <c r="H7125" t="s">
        <v>309</v>
      </c>
      <c r="J7125" t="s">
        <v>15</v>
      </c>
      <c r="K7125" t="s">
        <v>307</v>
      </c>
      <c r="L7125" s="26">
        <v>607050</v>
      </c>
      <c r="M7125">
        <v>5</v>
      </c>
    </row>
    <row r="7126" spans="1:13" x14ac:dyDescent="0.25">
      <c r="A7126" t="s">
        <v>66</v>
      </c>
      <c r="B7126" s="25">
        <v>45335</v>
      </c>
      <c r="C7126" t="s">
        <v>257</v>
      </c>
      <c r="D7126" t="s">
        <v>32</v>
      </c>
      <c r="E7126" t="s">
        <v>27</v>
      </c>
      <c r="F7126" t="s">
        <v>258</v>
      </c>
      <c r="G7126" s="30">
        <v>13.6</v>
      </c>
      <c r="H7126" t="s">
        <v>309</v>
      </c>
      <c r="J7126" t="s">
        <v>15</v>
      </c>
      <c r="K7126" t="s">
        <v>307</v>
      </c>
      <c r="L7126" s="26">
        <v>765000</v>
      </c>
      <c r="M7126">
        <v>29</v>
      </c>
    </row>
    <row r="7127" spans="1:13" x14ac:dyDescent="0.25">
      <c r="A7127" t="s">
        <v>77</v>
      </c>
      <c r="B7127" s="25">
        <v>45267</v>
      </c>
      <c r="C7127" t="s">
        <v>257</v>
      </c>
      <c r="D7127" t="s">
        <v>32</v>
      </c>
      <c r="E7127" t="s">
        <v>27</v>
      </c>
      <c r="F7127" t="s">
        <v>258</v>
      </c>
      <c r="G7127" s="30">
        <v>13.6</v>
      </c>
      <c r="H7127" t="s">
        <v>309</v>
      </c>
      <c r="J7127" t="s">
        <v>15</v>
      </c>
      <c r="K7127" t="s">
        <v>307</v>
      </c>
      <c r="L7127" s="26">
        <v>9800</v>
      </c>
      <c r="M7127">
        <v>1</v>
      </c>
    </row>
    <row r="7128" spans="1:13" x14ac:dyDescent="0.25">
      <c r="A7128" t="s">
        <v>89</v>
      </c>
      <c r="B7128" s="25">
        <v>45232</v>
      </c>
      <c r="C7128" t="s">
        <v>257</v>
      </c>
      <c r="D7128" t="s">
        <v>32</v>
      </c>
      <c r="E7128" t="s">
        <v>27</v>
      </c>
      <c r="G7128" s="30">
        <v>13.6</v>
      </c>
      <c r="H7128" t="s">
        <v>309</v>
      </c>
      <c r="J7128" t="s">
        <v>15</v>
      </c>
      <c r="K7128" t="s">
        <v>307</v>
      </c>
      <c r="L7128" s="26">
        <v>115425</v>
      </c>
      <c r="M7128">
        <v>13</v>
      </c>
    </row>
    <row r="7129" spans="1:13" x14ac:dyDescent="0.25">
      <c r="A7129" t="s">
        <v>92</v>
      </c>
      <c r="B7129" s="25">
        <v>45198</v>
      </c>
      <c r="C7129" t="s">
        <v>257</v>
      </c>
      <c r="D7129" t="s">
        <v>32</v>
      </c>
      <c r="E7129" t="s">
        <v>27</v>
      </c>
      <c r="G7129" s="30">
        <v>13.6</v>
      </c>
      <c r="H7129" t="s">
        <v>309</v>
      </c>
      <c r="J7129" t="s">
        <v>15</v>
      </c>
      <c r="K7129" t="s">
        <v>307</v>
      </c>
      <c r="L7129" s="26">
        <v>147855.6</v>
      </c>
      <c r="M7129">
        <v>6</v>
      </c>
    </row>
    <row r="7130" spans="1:13" x14ac:dyDescent="0.25">
      <c r="A7130" t="s">
        <v>54</v>
      </c>
      <c r="B7130" s="25">
        <v>45401</v>
      </c>
      <c r="C7130" t="s">
        <v>257</v>
      </c>
      <c r="D7130" t="s">
        <v>32</v>
      </c>
      <c r="E7130" t="s">
        <v>27</v>
      </c>
      <c r="F7130" t="s">
        <v>258</v>
      </c>
      <c r="G7130" s="30">
        <v>13.6</v>
      </c>
      <c r="H7130" t="s">
        <v>309</v>
      </c>
      <c r="J7130" t="s">
        <v>15</v>
      </c>
      <c r="K7130" t="s">
        <v>307</v>
      </c>
      <c r="L7130" s="26">
        <v>24229080</v>
      </c>
      <c r="M7130">
        <v>10</v>
      </c>
    </row>
    <row r="7131" spans="1:13" x14ac:dyDescent="0.25">
      <c r="A7131" t="s">
        <v>211</v>
      </c>
      <c r="B7131" s="25">
        <v>45582</v>
      </c>
      <c r="C7131" t="s">
        <v>257</v>
      </c>
      <c r="D7131" t="s">
        <v>32</v>
      </c>
      <c r="E7131" t="s">
        <v>27</v>
      </c>
      <c r="F7131" t="s">
        <v>258</v>
      </c>
      <c r="G7131" s="30">
        <v>13.6</v>
      </c>
      <c r="H7131" t="s">
        <v>309</v>
      </c>
      <c r="J7131" t="s">
        <v>15</v>
      </c>
      <c r="K7131" t="s">
        <v>307</v>
      </c>
      <c r="L7131" s="26">
        <v>1094450</v>
      </c>
      <c r="M7131">
        <v>8</v>
      </c>
    </row>
    <row r="7132" spans="1:13" x14ac:dyDescent="0.25">
      <c r="A7132" t="s">
        <v>164</v>
      </c>
      <c r="B7132" s="25">
        <v>45478</v>
      </c>
      <c r="C7132" t="s">
        <v>257</v>
      </c>
      <c r="D7132" t="s">
        <v>32</v>
      </c>
      <c r="E7132" t="s">
        <v>27</v>
      </c>
      <c r="F7132" t="s">
        <v>258</v>
      </c>
      <c r="G7132" s="30">
        <v>13.7</v>
      </c>
      <c r="H7132" t="s">
        <v>309</v>
      </c>
      <c r="I7132">
        <v>13.7</v>
      </c>
      <c r="J7132" t="s">
        <v>228</v>
      </c>
      <c r="K7132" t="s">
        <v>314</v>
      </c>
      <c r="L7132" s="26">
        <v>1954800</v>
      </c>
      <c r="M7132">
        <v>1</v>
      </c>
    </row>
    <row r="7133" spans="1:13" x14ac:dyDescent="0.25">
      <c r="A7133" t="s">
        <v>211</v>
      </c>
      <c r="B7133" s="25">
        <v>45582</v>
      </c>
      <c r="C7133" t="s">
        <v>257</v>
      </c>
      <c r="D7133" t="s">
        <v>32</v>
      </c>
      <c r="E7133" t="s">
        <v>27</v>
      </c>
      <c r="G7133" s="30">
        <v>13.7</v>
      </c>
      <c r="H7133" t="s">
        <v>309</v>
      </c>
      <c r="J7133" t="s">
        <v>15</v>
      </c>
      <c r="K7133" t="s">
        <v>307</v>
      </c>
      <c r="L7133" s="26">
        <v>10150</v>
      </c>
      <c r="M7133">
        <v>10</v>
      </c>
    </row>
    <row r="7134" spans="1:13" x14ac:dyDescent="0.25">
      <c r="A7134" t="s">
        <v>74</v>
      </c>
      <c r="B7134" s="25">
        <v>45275</v>
      </c>
      <c r="C7134" t="s">
        <v>257</v>
      </c>
      <c r="D7134" t="s">
        <v>32</v>
      </c>
      <c r="E7134" t="s">
        <v>27</v>
      </c>
      <c r="F7134" t="s">
        <v>258</v>
      </c>
      <c r="G7134" s="30">
        <v>13.7</v>
      </c>
      <c r="H7134" t="s">
        <v>309</v>
      </c>
      <c r="J7134" t="s">
        <v>15</v>
      </c>
      <c r="K7134" t="s">
        <v>307</v>
      </c>
      <c r="L7134" s="26">
        <v>1030400</v>
      </c>
      <c r="M7134">
        <v>21</v>
      </c>
    </row>
    <row r="7135" spans="1:13" x14ac:dyDescent="0.25">
      <c r="A7135" t="s">
        <v>175</v>
      </c>
      <c r="B7135" s="25">
        <v>45503</v>
      </c>
      <c r="C7135" t="s">
        <v>257</v>
      </c>
      <c r="D7135" t="s">
        <v>32</v>
      </c>
      <c r="E7135" t="s">
        <v>27</v>
      </c>
      <c r="F7135" t="s">
        <v>258</v>
      </c>
      <c r="G7135" s="30">
        <v>13.7</v>
      </c>
      <c r="H7135" t="s">
        <v>309</v>
      </c>
      <c r="J7135" t="s">
        <v>15</v>
      </c>
      <c r="K7135" t="s">
        <v>307</v>
      </c>
      <c r="L7135" s="26">
        <v>194</v>
      </c>
      <c r="M7135">
        <v>1</v>
      </c>
    </row>
    <row r="7136" spans="1:13" x14ac:dyDescent="0.25">
      <c r="A7136" t="s">
        <v>92</v>
      </c>
      <c r="B7136" s="25">
        <v>45198</v>
      </c>
      <c r="C7136" t="s">
        <v>257</v>
      </c>
      <c r="D7136" t="s">
        <v>32</v>
      </c>
      <c r="E7136" t="s">
        <v>27</v>
      </c>
      <c r="F7136" t="s">
        <v>258</v>
      </c>
      <c r="G7136" s="30">
        <v>13.7</v>
      </c>
      <c r="H7136" t="s">
        <v>309</v>
      </c>
      <c r="J7136" t="s">
        <v>15</v>
      </c>
      <c r="K7136" t="s">
        <v>307</v>
      </c>
      <c r="L7136" s="26">
        <v>1778680.8</v>
      </c>
      <c r="M7136">
        <v>3</v>
      </c>
    </row>
    <row r="7137" spans="1:13" x14ac:dyDescent="0.25">
      <c r="A7137" t="s">
        <v>83</v>
      </c>
      <c r="B7137" s="25">
        <v>45468</v>
      </c>
      <c r="C7137" t="s">
        <v>257</v>
      </c>
      <c r="D7137" t="s">
        <v>32</v>
      </c>
      <c r="E7137" t="s">
        <v>27</v>
      </c>
      <c r="G7137" s="30">
        <v>13.7</v>
      </c>
      <c r="H7137" t="s">
        <v>309</v>
      </c>
      <c r="J7137" t="s">
        <v>15</v>
      </c>
      <c r="K7137" t="s">
        <v>307</v>
      </c>
      <c r="L7137" s="26">
        <v>131220</v>
      </c>
      <c r="M7137">
        <v>3</v>
      </c>
    </row>
    <row r="7138" spans="1:13" x14ac:dyDescent="0.25">
      <c r="A7138" t="s">
        <v>74</v>
      </c>
      <c r="B7138" s="25">
        <v>45275</v>
      </c>
      <c r="C7138" t="s">
        <v>257</v>
      </c>
      <c r="D7138" t="s">
        <v>32</v>
      </c>
      <c r="E7138" t="s">
        <v>27</v>
      </c>
      <c r="G7138" s="30">
        <v>13.7</v>
      </c>
      <c r="H7138" t="s">
        <v>309</v>
      </c>
      <c r="J7138" t="s">
        <v>15</v>
      </c>
      <c r="K7138" t="s">
        <v>307</v>
      </c>
      <c r="L7138" s="26">
        <v>311650</v>
      </c>
      <c r="M7138">
        <v>11</v>
      </c>
    </row>
    <row r="7139" spans="1:13" x14ac:dyDescent="0.25">
      <c r="A7139" t="s">
        <v>60</v>
      </c>
      <c r="B7139" s="25">
        <v>45380</v>
      </c>
      <c r="C7139" t="s">
        <v>257</v>
      </c>
      <c r="D7139" t="s">
        <v>32</v>
      </c>
      <c r="E7139" t="s">
        <v>27</v>
      </c>
      <c r="G7139" s="30">
        <v>13.7</v>
      </c>
      <c r="H7139" t="s">
        <v>309</v>
      </c>
      <c r="J7139" t="s">
        <v>15</v>
      </c>
      <c r="K7139" t="s">
        <v>307</v>
      </c>
      <c r="L7139" s="26">
        <v>177625</v>
      </c>
      <c r="M7139">
        <v>15</v>
      </c>
    </row>
    <row r="7140" spans="1:13" x14ac:dyDescent="0.25">
      <c r="A7140" t="s">
        <v>57</v>
      </c>
      <c r="B7140" s="25">
        <v>45394</v>
      </c>
      <c r="C7140" t="s">
        <v>257</v>
      </c>
      <c r="D7140" t="s">
        <v>32</v>
      </c>
      <c r="E7140" t="s">
        <v>27</v>
      </c>
      <c r="G7140" s="30">
        <v>13.7</v>
      </c>
      <c r="H7140" t="s">
        <v>309</v>
      </c>
      <c r="J7140" t="s">
        <v>15</v>
      </c>
      <c r="K7140" t="s">
        <v>307</v>
      </c>
      <c r="L7140" s="26">
        <v>1492250</v>
      </c>
      <c r="M7140">
        <v>5</v>
      </c>
    </row>
    <row r="7141" spans="1:13" x14ac:dyDescent="0.25">
      <c r="A7141" t="s">
        <v>209</v>
      </c>
      <c r="B7141" s="25">
        <v>45572</v>
      </c>
      <c r="C7141" t="s">
        <v>257</v>
      </c>
      <c r="D7141" t="s">
        <v>32</v>
      </c>
      <c r="E7141" t="s">
        <v>27</v>
      </c>
      <c r="F7141" t="s">
        <v>258</v>
      </c>
      <c r="G7141" s="30">
        <v>13.7</v>
      </c>
      <c r="H7141" t="s">
        <v>309</v>
      </c>
      <c r="J7141" t="s">
        <v>15</v>
      </c>
      <c r="K7141" t="s">
        <v>307</v>
      </c>
      <c r="L7141" s="26">
        <v>171000</v>
      </c>
      <c r="M7141">
        <v>3</v>
      </c>
    </row>
    <row r="7142" spans="1:13" x14ac:dyDescent="0.25">
      <c r="A7142" t="s">
        <v>54</v>
      </c>
      <c r="B7142" s="25">
        <v>45212</v>
      </c>
      <c r="C7142" t="s">
        <v>257</v>
      </c>
      <c r="D7142" t="s">
        <v>32</v>
      </c>
      <c r="E7142" t="s">
        <v>27</v>
      </c>
      <c r="G7142" s="30">
        <v>13.7</v>
      </c>
      <c r="H7142" t="s">
        <v>309</v>
      </c>
      <c r="J7142" t="s">
        <v>15</v>
      </c>
      <c r="K7142" t="s">
        <v>307</v>
      </c>
      <c r="L7142" s="26">
        <v>56610</v>
      </c>
      <c r="M7142">
        <v>19</v>
      </c>
    </row>
    <row r="7143" spans="1:13" x14ac:dyDescent="0.25">
      <c r="A7143" t="s">
        <v>50</v>
      </c>
      <c r="B7143" s="25">
        <v>45408</v>
      </c>
      <c r="C7143" t="s">
        <v>257</v>
      </c>
      <c r="D7143" t="s">
        <v>32</v>
      </c>
      <c r="E7143" t="s">
        <v>27</v>
      </c>
      <c r="G7143" s="30">
        <v>13.7</v>
      </c>
      <c r="H7143" t="s">
        <v>309</v>
      </c>
      <c r="J7143" t="s">
        <v>15</v>
      </c>
      <c r="K7143" t="s">
        <v>307</v>
      </c>
      <c r="L7143" s="26">
        <v>125000</v>
      </c>
      <c r="M7143">
        <v>20</v>
      </c>
    </row>
    <row r="7144" spans="1:13" x14ac:dyDescent="0.25">
      <c r="A7144" t="s">
        <v>77</v>
      </c>
      <c r="B7144" s="25">
        <v>45267</v>
      </c>
      <c r="C7144" t="s">
        <v>257</v>
      </c>
      <c r="D7144" t="s">
        <v>32</v>
      </c>
      <c r="E7144" t="s">
        <v>27</v>
      </c>
      <c r="F7144" t="s">
        <v>258</v>
      </c>
      <c r="G7144" s="30">
        <v>13.7</v>
      </c>
      <c r="H7144" t="s">
        <v>309</v>
      </c>
      <c r="J7144" t="s">
        <v>15</v>
      </c>
      <c r="K7144" t="s">
        <v>307</v>
      </c>
      <c r="L7144" s="26">
        <v>1178800</v>
      </c>
      <c r="M7144">
        <v>1</v>
      </c>
    </row>
    <row r="7145" spans="1:13" x14ac:dyDescent="0.25">
      <c r="A7145" t="s">
        <v>77</v>
      </c>
      <c r="B7145" s="25">
        <v>45267</v>
      </c>
      <c r="C7145" t="s">
        <v>257</v>
      </c>
      <c r="D7145" t="s">
        <v>32</v>
      </c>
      <c r="E7145" t="s">
        <v>27</v>
      </c>
      <c r="G7145" s="30">
        <v>13.7</v>
      </c>
      <c r="H7145" t="s">
        <v>309</v>
      </c>
      <c r="J7145" t="s">
        <v>15</v>
      </c>
      <c r="K7145" t="s">
        <v>307</v>
      </c>
      <c r="L7145" s="26">
        <v>57400</v>
      </c>
      <c r="M7145">
        <v>4</v>
      </c>
    </row>
    <row r="7146" spans="1:13" x14ac:dyDescent="0.25">
      <c r="A7146" t="s">
        <v>89</v>
      </c>
      <c r="B7146" s="25">
        <v>45232</v>
      </c>
      <c r="C7146" t="s">
        <v>257</v>
      </c>
      <c r="D7146" t="s">
        <v>32</v>
      </c>
      <c r="E7146" t="s">
        <v>27</v>
      </c>
      <c r="F7146" t="s">
        <v>258</v>
      </c>
      <c r="G7146" s="30">
        <v>13.7</v>
      </c>
      <c r="H7146" t="s">
        <v>309</v>
      </c>
      <c r="J7146" t="s">
        <v>15</v>
      </c>
      <c r="K7146" t="s">
        <v>307</v>
      </c>
      <c r="L7146" s="26">
        <v>1018575</v>
      </c>
      <c r="M7146">
        <v>8</v>
      </c>
    </row>
    <row r="7147" spans="1:13" x14ac:dyDescent="0.25">
      <c r="A7147" t="s">
        <v>54</v>
      </c>
      <c r="B7147" s="25">
        <v>45401</v>
      </c>
      <c r="C7147" t="s">
        <v>257</v>
      </c>
      <c r="D7147" t="s">
        <v>32</v>
      </c>
      <c r="E7147" t="s">
        <v>27</v>
      </c>
      <c r="G7147" s="30">
        <v>13.7</v>
      </c>
      <c r="H7147" t="s">
        <v>309</v>
      </c>
      <c r="J7147" t="s">
        <v>15</v>
      </c>
      <c r="K7147" t="s">
        <v>307</v>
      </c>
      <c r="L7147" s="26">
        <v>13320</v>
      </c>
      <c r="M7147">
        <v>6</v>
      </c>
    </row>
    <row r="7148" spans="1:13" x14ac:dyDescent="0.25">
      <c r="A7148" t="s">
        <v>164</v>
      </c>
      <c r="B7148" s="25">
        <v>45478</v>
      </c>
      <c r="C7148" t="s">
        <v>257</v>
      </c>
      <c r="D7148" t="s">
        <v>32</v>
      </c>
      <c r="E7148" t="s">
        <v>27</v>
      </c>
      <c r="G7148" s="30">
        <v>13.7</v>
      </c>
      <c r="H7148" t="s">
        <v>309</v>
      </c>
      <c r="J7148" t="s">
        <v>15</v>
      </c>
      <c r="K7148" t="s">
        <v>307</v>
      </c>
      <c r="L7148" s="26">
        <v>101200</v>
      </c>
      <c r="M7148">
        <v>19</v>
      </c>
    </row>
    <row r="7149" spans="1:13" x14ac:dyDescent="0.25">
      <c r="A7149" t="s">
        <v>69</v>
      </c>
      <c r="B7149" s="25">
        <v>45328</v>
      </c>
      <c r="C7149" t="s">
        <v>257</v>
      </c>
      <c r="D7149" t="s">
        <v>32</v>
      </c>
      <c r="E7149" t="s">
        <v>27</v>
      </c>
      <c r="G7149" s="30">
        <v>13.7</v>
      </c>
      <c r="H7149" t="s">
        <v>309</v>
      </c>
      <c r="J7149" t="s">
        <v>15</v>
      </c>
      <c r="K7149" t="s">
        <v>307</v>
      </c>
      <c r="L7149" s="26">
        <v>249365</v>
      </c>
      <c r="M7149">
        <v>6</v>
      </c>
    </row>
    <row r="7150" spans="1:13" x14ac:dyDescent="0.25">
      <c r="A7150" t="s">
        <v>72</v>
      </c>
      <c r="B7150" s="25">
        <v>45288</v>
      </c>
      <c r="C7150" t="s">
        <v>257</v>
      </c>
      <c r="D7150" t="s">
        <v>32</v>
      </c>
      <c r="E7150" t="s">
        <v>27</v>
      </c>
      <c r="G7150" s="30">
        <v>13.7</v>
      </c>
      <c r="H7150" t="s">
        <v>309</v>
      </c>
      <c r="J7150" t="s">
        <v>15</v>
      </c>
      <c r="K7150" t="s">
        <v>307</v>
      </c>
      <c r="L7150" s="26">
        <v>24750</v>
      </c>
      <c r="M7150">
        <v>1</v>
      </c>
    </row>
    <row r="7151" spans="1:13" x14ac:dyDescent="0.25">
      <c r="A7151" t="s">
        <v>164</v>
      </c>
      <c r="B7151" s="25">
        <v>45478</v>
      </c>
      <c r="C7151" t="s">
        <v>257</v>
      </c>
      <c r="D7151" t="s">
        <v>32</v>
      </c>
      <c r="E7151" t="s">
        <v>27</v>
      </c>
      <c r="F7151" t="s">
        <v>258</v>
      </c>
      <c r="G7151" s="30">
        <v>13.7</v>
      </c>
      <c r="H7151" t="s">
        <v>309</v>
      </c>
      <c r="J7151" t="s">
        <v>15</v>
      </c>
      <c r="K7151" t="s">
        <v>307</v>
      </c>
      <c r="L7151" s="26">
        <v>1376200</v>
      </c>
      <c r="M7151">
        <v>7</v>
      </c>
    </row>
    <row r="7152" spans="1:13" x14ac:dyDescent="0.25">
      <c r="A7152" t="s">
        <v>66</v>
      </c>
      <c r="B7152" s="25">
        <v>45335</v>
      </c>
      <c r="C7152" t="s">
        <v>257</v>
      </c>
      <c r="D7152" t="s">
        <v>32</v>
      </c>
      <c r="E7152" t="s">
        <v>27</v>
      </c>
      <c r="F7152" t="s">
        <v>258</v>
      </c>
      <c r="G7152" s="30">
        <v>13.7</v>
      </c>
      <c r="H7152" t="s">
        <v>309</v>
      </c>
      <c r="J7152" t="s">
        <v>15</v>
      </c>
      <c r="K7152" t="s">
        <v>307</v>
      </c>
      <c r="L7152" s="26">
        <v>900000</v>
      </c>
      <c r="M7152">
        <v>44</v>
      </c>
    </row>
    <row r="7153" spans="1:13" x14ac:dyDescent="0.25">
      <c r="A7153" t="s">
        <v>172</v>
      </c>
      <c r="B7153" s="25">
        <v>45485</v>
      </c>
      <c r="C7153" t="s">
        <v>257</v>
      </c>
      <c r="D7153" t="s">
        <v>32</v>
      </c>
      <c r="E7153" t="s">
        <v>27</v>
      </c>
      <c r="F7153" t="s">
        <v>258</v>
      </c>
      <c r="G7153" s="30">
        <v>13.7</v>
      </c>
      <c r="H7153" t="s">
        <v>309</v>
      </c>
      <c r="J7153" t="s">
        <v>15</v>
      </c>
      <c r="K7153" t="s">
        <v>307</v>
      </c>
      <c r="L7153" s="26">
        <v>4400</v>
      </c>
      <c r="M7153">
        <v>1</v>
      </c>
    </row>
    <row r="7154" spans="1:13" x14ac:dyDescent="0.25">
      <c r="A7154" t="s">
        <v>30</v>
      </c>
      <c r="B7154" s="25">
        <v>45447</v>
      </c>
      <c r="C7154" t="s">
        <v>257</v>
      </c>
      <c r="D7154" t="s">
        <v>32</v>
      </c>
      <c r="E7154" t="s">
        <v>27</v>
      </c>
      <c r="F7154" t="s">
        <v>258</v>
      </c>
      <c r="G7154" s="30">
        <v>13.7</v>
      </c>
      <c r="H7154" t="s">
        <v>309</v>
      </c>
      <c r="J7154" t="s">
        <v>15</v>
      </c>
      <c r="K7154" t="s">
        <v>307</v>
      </c>
      <c r="L7154" s="26">
        <v>98700</v>
      </c>
      <c r="M7154">
        <v>9</v>
      </c>
    </row>
    <row r="7155" spans="1:13" x14ac:dyDescent="0.25">
      <c r="A7155" t="s">
        <v>69</v>
      </c>
      <c r="B7155" s="25">
        <v>45328</v>
      </c>
      <c r="C7155" t="s">
        <v>257</v>
      </c>
      <c r="D7155" t="s">
        <v>32</v>
      </c>
      <c r="E7155" t="s">
        <v>27</v>
      </c>
      <c r="F7155" t="s">
        <v>258</v>
      </c>
      <c r="G7155" s="30">
        <v>13.7</v>
      </c>
      <c r="H7155" t="s">
        <v>309</v>
      </c>
      <c r="J7155" t="s">
        <v>15</v>
      </c>
      <c r="K7155" t="s">
        <v>307</v>
      </c>
      <c r="L7155" s="26">
        <v>436720</v>
      </c>
      <c r="M7155">
        <v>9</v>
      </c>
    </row>
    <row r="7156" spans="1:13" x14ac:dyDescent="0.25">
      <c r="A7156" t="s">
        <v>92</v>
      </c>
      <c r="B7156" s="25">
        <v>45198</v>
      </c>
      <c r="C7156" t="s">
        <v>257</v>
      </c>
      <c r="D7156" t="s">
        <v>32</v>
      </c>
      <c r="E7156" t="s">
        <v>27</v>
      </c>
      <c r="G7156" s="30">
        <v>13.7</v>
      </c>
      <c r="H7156" t="s">
        <v>309</v>
      </c>
      <c r="J7156" t="s">
        <v>15</v>
      </c>
      <c r="K7156" t="s">
        <v>307</v>
      </c>
      <c r="L7156" s="26">
        <v>150062.39999999999</v>
      </c>
      <c r="M7156">
        <v>5</v>
      </c>
    </row>
    <row r="7157" spans="1:13" x14ac:dyDescent="0.25">
      <c r="A7157" t="s">
        <v>80</v>
      </c>
      <c r="B7157" s="25">
        <v>45260</v>
      </c>
      <c r="C7157" t="s">
        <v>257</v>
      </c>
      <c r="D7157" t="s">
        <v>32</v>
      </c>
      <c r="E7157" t="s">
        <v>27</v>
      </c>
      <c r="G7157" s="30">
        <v>13.7</v>
      </c>
      <c r="H7157" t="s">
        <v>309</v>
      </c>
      <c r="J7157" t="s">
        <v>15</v>
      </c>
      <c r="K7157" t="s">
        <v>307</v>
      </c>
      <c r="L7157" s="26">
        <v>139500</v>
      </c>
      <c r="M7157">
        <v>4</v>
      </c>
    </row>
    <row r="7158" spans="1:13" x14ac:dyDescent="0.25">
      <c r="A7158" t="s">
        <v>89</v>
      </c>
      <c r="B7158" s="25">
        <v>45232</v>
      </c>
      <c r="C7158" t="s">
        <v>257</v>
      </c>
      <c r="D7158" t="s">
        <v>32</v>
      </c>
      <c r="E7158" t="s">
        <v>27</v>
      </c>
      <c r="G7158" s="30">
        <v>13.7</v>
      </c>
      <c r="H7158" t="s">
        <v>309</v>
      </c>
      <c r="J7158" t="s">
        <v>15</v>
      </c>
      <c r="K7158" t="s">
        <v>307</v>
      </c>
      <c r="L7158" s="26">
        <v>47250</v>
      </c>
      <c r="M7158">
        <v>6</v>
      </c>
    </row>
    <row r="7159" spans="1:13" x14ac:dyDescent="0.25">
      <c r="A7159" t="s">
        <v>205</v>
      </c>
      <c r="B7159" s="25">
        <v>45566</v>
      </c>
      <c r="C7159" t="s">
        <v>257</v>
      </c>
      <c r="D7159" t="s">
        <v>32</v>
      </c>
      <c r="E7159" t="s">
        <v>27</v>
      </c>
      <c r="F7159" t="s">
        <v>258</v>
      </c>
      <c r="G7159" s="30">
        <v>13.7</v>
      </c>
      <c r="H7159" t="s">
        <v>309</v>
      </c>
      <c r="J7159" t="s">
        <v>15</v>
      </c>
      <c r="K7159" t="s">
        <v>307</v>
      </c>
      <c r="L7159" s="26">
        <v>21470</v>
      </c>
      <c r="M7159">
        <v>4</v>
      </c>
    </row>
    <row r="7160" spans="1:13" x14ac:dyDescent="0.25">
      <c r="A7160" t="s">
        <v>30</v>
      </c>
      <c r="B7160" s="25">
        <v>45447</v>
      </c>
      <c r="C7160" t="s">
        <v>257</v>
      </c>
      <c r="D7160" t="s">
        <v>32</v>
      </c>
      <c r="E7160" t="s">
        <v>27</v>
      </c>
      <c r="G7160" s="30">
        <v>13.7</v>
      </c>
      <c r="H7160" t="s">
        <v>309</v>
      </c>
      <c r="J7160" t="s">
        <v>15</v>
      </c>
      <c r="K7160" t="s">
        <v>307</v>
      </c>
      <c r="L7160" s="26">
        <v>2400</v>
      </c>
      <c r="M7160">
        <v>2</v>
      </c>
    </row>
    <row r="7161" spans="1:13" x14ac:dyDescent="0.25">
      <c r="A7161" t="s">
        <v>86</v>
      </c>
      <c r="B7161" s="25">
        <v>45251</v>
      </c>
      <c r="C7161" t="s">
        <v>257</v>
      </c>
      <c r="D7161" t="s">
        <v>32</v>
      </c>
      <c r="E7161" t="s">
        <v>27</v>
      </c>
      <c r="F7161" t="s">
        <v>258</v>
      </c>
      <c r="G7161" s="30">
        <v>13.7</v>
      </c>
      <c r="H7161" t="s">
        <v>309</v>
      </c>
      <c r="J7161" t="s">
        <v>15</v>
      </c>
      <c r="K7161" t="s">
        <v>307</v>
      </c>
      <c r="L7161" s="26">
        <v>100000</v>
      </c>
      <c r="M7161">
        <v>1</v>
      </c>
    </row>
    <row r="7162" spans="1:13" x14ac:dyDescent="0.25">
      <c r="A7162" t="s">
        <v>211</v>
      </c>
      <c r="B7162" s="25">
        <v>45582</v>
      </c>
      <c r="C7162" t="s">
        <v>257</v>
      </c>
      <c r="D7162" t="s">
        <v>32</v>
      </c>
      <c r="E7162" t="s">
        <v>27</v>
      </c>
      <c r="F7162" t="s">
        <v>258</v>
      </c>
      <c r="G7162" s="30">
        <v>13.7</v>
      </c>
      <c r="H7162" t="s">
        <v>309</v>
      </c>
      <c r="J7162" t="s">
        <v>15</v>
      </c>
      <c r="K7162" t="s">
        <v>307</v>
      </c>
      <c r="L7162" s="26">
        <v>382900</v>
      </c>
      <c r="M7162">
        <v>9</v>
      </c>
    </row>
    <row r="7163" spans="1:13" x14ac:dyDescent="0.25">
      <c r="A7163" t="s">
        <v>83</v>
      </c>
      <c r="B7163" s="25">
        <v>45468</v>
      </c>
      <c r="C7163" t="s">
        <v>257</v>
      </c>
      <c r="D7163" t="s">
        <v>32</v>
      </c>
      <c r="E7163" t="s">
        <v>27</v>
      </c>
      <c r="F7163" t="s">
        <v>258</v>
      </c>
      <c r="G7163" s="30">
        <v>13.7</v>
      </c>
      <c r="H7163" t="s">
        <v>309</v>
      </c>
      <c r="J7163" t="s">
        <v>15</v>
      </c>
      <c r="K7163" t="s">
        <v>307</v>
      </c>
      <c r="L7163" s="26">
        <v>350730</v>
      </c>
      <c r="M7163">
        <v>4</v>
      </c>
    </row>
    <row r="7164" spans="1:13" x14ac:dyDescent="0.25">
      <c r="A7164" t="s">
        <v>83</v>
      </c>
      <c r="B7164" s="25">
        <v>45252</v>
      </c>
      <c r="C7164" t="s">
        <v>257</v>
      </c>
      <c r="D7164" t="s">
        <v>32</v>
      </c>
      <c r="E7164" t="s">
        <v>27</v>
      </c>
      <c r="G7164" s="30">
        <v>13.7</v>
      </c>
      <c r="H7164" t="s">
        <v>309</v>
      </c>
      <c r="J7164" t="s">
        <v>15</v>
      </c>
      <c r="K7164" t="s">
        <v>307</v>
      </c>
      <c r="L7164" s="26">
        <v>102300</v>
      </c>
      <c r="M7164">
        <v>18</v>
      </c>
    </row>
    <row r="7165" spans="1:13" x14ac:dyDescent="0.25">
      <c r="A7165" t="s">
        <v>172</v>
      </c>
      <c r="B7165" s="25">
        <v>45485</v>
      </c>
      <c r="C7165" t="s">
        <v>257</v>
      </c>
      <c r="D7165" t="s">
        <v>32</v>
      </c>
      <c r="E7165" t="s">
        <v>27</v>
      </c>
      <c r="G7165" s="30">
        <v>13.7</v>
      </c>
      <c r="H7165" t="s">
        <v>309</v>
      </c>
      <c r="J7165" t="s">
        <v>15</v>
      </c>
      <c r="K7165" t="s">
        <v>307</v>
      </c>
      <c r="L7165" s="26">
        <v>76000</v>
      </c>
      <c r="M7165">
        <v>3</v>
      </c>
    </row>
    <row r="7166" spans="1:13" x14ac:dyDescent="0.25">
      <c r="A7166" t="s">
        <v>205</v>
      </c>
      <c r="B7166" s="25">
        <v>45566</v>
      </c>
      <c r="C7166" t="s">
        <v>257</v>
      </c>
      <c r="D7166" t="s">
        <v>32</v>
      </c>
      <c r="E7166" t="s">
        <v>27</v>
      </c>
      <c r="G7166" s="30">
        <v>13.7</v>
      </c>
      <c r="H7166" t="s">
        <v>309</v>
      </c>
      <c r="J7166" t="s">
        <v>15</v>
      </c>
      <c r="K7166" t="s">
        <v>307</v>
      </c>
      <c r="L7166" s="26">
        <v>21850</v>
      </c>
      <c r="M7166">
        <v>3</v>
      </c>
    </row>
    <row r="7167" spans="1:13" x14ac:dyDescent="0.25">
      <c r="A7167" t="s">
        <v>63</v>
      </c>
      <c r="B7167" s="25">
        <v>45344</v>
      </c>
      <c r="C7167" t="s">
        <v>257</v>
      </c>
      <c r="D7167" t="s">
        <v>32</v>
      </c>
      <c r="E7167" t="s">
        <v>27</v>
      </c>
      <c r="G7167" s="30">
        <v>13.7</v>
      </c>
      <c r="H7167" t="s">
        <v>309</v>
      </c>
      <c r="J7167" t="s">
        <v>15</v>
      </c>
      <c r="K7167" t="s">
        <v>307</v>
      </c>
      <c r="L7167" s="26">
        <v>30400</v>
      </c>
      <c r="M7167">
        <v>2</v>
      </c>
    </row>
    <row r="7168" spans="1:13" x14ac:dyDescent="0.25">
      <c r="A7168" t="s">
        <v>50</v>
      </c>
      <c r="B7168" s="25">
        <v>45408</v>
      </c>
      <c r="C7168" t="s">
        <v>257</v>
      </c>
      <c r="D7168" t="s">
        <v>32</v>
      </c>
      <c r="E7168" t="s">
        <v>27</v>
      </c>
      <c r="F7168" t="s">
        <v>258</v>
      </c>
      <c r="G7168" s="30">
        <v>13.7</v>
      </c>
      <c r="H7168" t="s">
        <v>309</v>
      </c>
      <c r="J7168" t="s">
        <v>15</v>
      </c>
      <c r="K7168" t="s">
        <v>307</v>
      </c>
      <c r="L7168" s="26">
        <v>7160000</v>
      </c>
      <c r="M7168">
        <v>31</v>
      </c>
    </row>
    <row r="7169" spans="1:13" x14ac:dyDescent="0.25">
      <c r="A7169" t="s">
        <v>63</v>
      </c>
      <c r="B7169" s="25">
        <v>45344</v>
      </c>
      <c r="C7169" t="s">
        <v>257</v>
      </c>
      <c r="D7169" t="s">
        <v>32</v>
      </c>
      <c r="E7169" t="s">
        <v>27</v>
      </c>
      <c r="F7169" t="s">
        <v>258</v>
      </c>
      <c r="G7169" s="30">
        <v>13.7</v>
      </c>
      <c r="H7169" t="s">
        <v>309</v>
      </c>
      <c r="J7169" t="s">
        <v>15</v>
      </c>
      <c r="K7169" t="s">
        <v>307</v>
      </c>
      <c r="L7169" s="26">
        <v>486400</v>
      </c>
      <c r="M7169">
        <v>5</v>
      </c>
    </row>
    <row r="7170" spans="1:13" x14ac:dyDescent="0.25">
      <c r="A7170" t="s">
        <v>60</v>
      </c>
      <c r="B7170" s="25">
        <v>45380</v>
      </c>
      <c r="C7170" t="s">
        <v>257</v>
      </c>
      <c r="D7170" t="s">
        <v>32</v>
      </c>
      <c r="E7170" t="s">
        <v>27</v>
      </c>
      <c r="F7170" t="s">
        <v>258</v>
      </c>
      <c r="G7170" s="30">
        <v>13.7</v>
      </c>
      <c r="H7170" t="s">
        <v>309</v>
      </c>
      <c r="J7170" t="s">
        <v>15</v>
      </c>
      <c r="K7170" t="s">
        <v>307</v>
      </c>
      <c r="L7170" s="26">
        <v>2245250</v>
      </c>
      <c r="M7170">
        <v>30</v>
      </c>
    </row>
    <row r="7171" spans="1:13" x14ac:dyDescent="0.25">
      <c r="A7171" t="s">
        <v>57</v>
      </c>
      <c r="B7171" s="25">
        <v>45394</v>
      </c>
      <c r="C7171" t="s">
        <v>257</v>
      </c>
      <c r="D7171" t="s">
        <v>32</v>
      </c>
      <c r="E7171" t="s">
        <v>27</v>
      </c>
      <c r="F7171" t="s">
        <v>258</v>
      </c>
      <c r="G7171" s="30">
        <v>13.7</v>
      </c>
      <c r="H7171" t="s">
        <v>309</v>
      </c>
      <c r="J7171" t="s">
        <v>15</v>
      </c>
      <c r="K7171" t="s">
        <v>307</v>
      </c>
      <c r="L7171" s="26">
        <v>2911650</v>
      </c>
      <c r="M7171">
        <v>18</v>
      </c>
    </row>
    <row r="7172" spans="1:13" x14ac:dyDescent="0.25">
      <c r="A7172" t="s">
        <v>86</v>
      </c>
      <c r="B7172" s="25">
        <v>45251</v>
      </c>
      <c r="C7172" t="s">
        <v>257</v>
      </c>
      <c r="D7172" t="s">
        <v>32</v>
      </c>
      <c r="E7172" t="s">
        <v>27</v>
      </c>
      <c r="G7172" s="30">
        <v>13.7</v>
      </c>
      <c r="H7172" t="s">
        <v>309</v>
      </c>
      <c r="J7172" t="s">
        <v>15</v>
      </c>
      <c r="K7172" t="s">
        <v>307</v>
      </c>
      <c r="L7172" s="26">
        <v>81000</v>
      </c>
      <c r="M7172">
        <v>3</v>
      </c>
    </row>
    <row r="7173" spans="1:13" x14ac:dyDescent="0.25">
      <c r="A7173" t="s">
        <v>83</v>
      </c>
      <c r="B7173" s="25">
        <v>45252</v>
      </c>
      <c r="C7173" t="s">
        <v>257</v>
      </c>
      <c r="D7173" t="s">
        <v>32</v>
      </c>
      <c r="E7173" t="s">
        <v>27</v>
      </c>
      <c r="F7173" t="s">
        <v>258</v>
      </c>
      <c r="G7173" s="30">
        <v>13.7</v>
      </c>
      <c r="H7173" t="s">
        <v>309</v>
      </c>
      <c r="J7173" t="s">
        <v>15</v>
      </c>
      <c r="K7173" t="s">
        <v>307</v>
      </c>
      <c r="L7173" s="26">
        <v>4076050</v>
      </c>
      <c r="M7173">
        <v>18</v>
      </c>
    </row>
    <row r="7174" spans="1:13" x14ac:dyDescent="0.25">
      <c r="A7174" t="s">
        <v>66</v>
      </c>
      <c r="B7174" s="25">
        <v>45335</v>
      </c>
      <c r="C7174" t="s">
        <v>257</v>
      </c>
      <c r="D7174" t="s">
        <v>32</v>
      </c>
      <c r="E7174" t="s">
        <v>27</v>
      </c>
      <c r="G7174" s="30">
        <v>13.7</v>
      </c>
      <c r="H7174" t="s">
        <v>309</v>
      </c>
      <c r="J7174" t="s">
        <v>15</v>
      </c>
      <c r="K7174" t="s">
        <v>307</v>
      </c>
      <c r="L7174" s="26">
        <v>220500</v>
      </c>
      <c r="M7174">
        <v>23</v>
      </c>
    </row>
    <row r="7175" spans="1:13" x14ac:dyDescent="0.25">
      <c r="A7175" t="s">
        <v>54</v>
      </c>
      <c r="B7175" s="25">
        <v>45401</v>
      </c>
      <c r="C7175" t="s">
        <v>257</v>
      </c>
      <c r="D7175" t="s">
        <v>32</v>
      </c>
      <c r="E7175" t="s">
        <v>27</v>
      </c>
      <c r="F7175" t="s">
        <v>258</v>
      </c>
      <c r="G7175" s="30">
        <v>13.7</v>
      </c>
      <c r="H7175" t="s">
        <v>309</v>
      </c>
      <c r="J7175" t="s">
        <v>15</v>
      </c>
      <c r="K7175" t="s">
        <v>307</v>
      </c>
      <c r="L7175" s="26">
        <v>2802195</v>
      </c>
      <c r="M7175">
        <v>16</v>
      </c>
    </row>
    <row r="7176" spans="1:13" x14ac:dyDescent="0.25">
      <c r="A7176" t="s">
        <v>80</v>
      </c>
      <c r="B7176" s="25">
        <v>45260</v>
      </c>
      <c r="C7176" t="s">
        <v>257</v>
      </c>
      <c r="D7176" t="s">
        <v>32</v>
      </c>
      <c r="E7176" t="s">
        <v>27</v>
      </c>
      <c r="F7176" t="s">
        <v>258</v>
      </c>
      <c r="G7176" s="30">
        <v>13.7</v>
      </c>
      <c r="H7176" t="s">
        <v>309</v>
      </c>
      <c r="J7176" t="s">
        <v>15</v>
      </c>
      <c r="K7176" t="s">
        <v>307</v>
      </c>
      <c r="L7176" s="26">
        <v>89100</v>
      </c>
      <c r="M7176">
        <v>2</v>
      </c>
    </row>
    <row r="7177" spans="1:13" x14ac:dyDescent="0.25">
      <c r="A7177" t="s">
        <v>101</v>
      </c>
      <c r="B7177" s="25">
        <v>45079</v>
      </c>
      <c r="C7177" t="s">
        <v>257</v>
      </c>
      <c r="D7177" t="s">
        <v>32</v>
      </c>
      <c r="E7177" t="s">
        <v>27</v>
      </c>
      <c r="F7177" t="s">
        <v>258</v>
      </c>
      <c r="G7177" s="30">
        <v>13.7</v>
      </c>
      <c r="H7177" t="s">
        <v>309</v>
      </c>
      <c r="J7177" t="s">
        <v>15</v>
      </c>
      <c r="K7177" t="s">
        <v>307</v>
      </c>
      <c r="L7177" s="26">
        <v>4556.25</v>
      </c>
      <c r="M7177">
        <v>1</v>
      </c>
    </row>
    <row r="7178" spans="1:13" x14ac:dyDescent="0.25">
      <c r="A7178" t="s">
        <v>54</v>
      </c>
      <c r="B7178" s="25">
        <v>45212</v>
      </c>
      <c r="C7178" t="s">
        <v>257</v>
      </c>
      <c r="D7178" t="s">
        <v>32</v>
      </c>
      <c r="E7178" t="s">
        <v>27</v>
      </c>
      <c r="F7178" t="s">
        <v>258</v>
      </c>
      <c r="G7178" s="30">
        <v>13.7</v>
      </c>
      <c r="H7178" t="s">
        <v>309</v>
      </c>
      <c r="J7178" t="s">
        <v>15</v>
      </c>
      <c r="K7178" t="s">
        <v>307</v>
      </c>
      <c r="L7178" s="26">
        <v>3276387</v>
      </c>
      <c r="M7178">
        <v>26</v>
      </c>
    </row>
    <row r="7179" spans="1:13" x14ac:dyDescent="0.25">
      <c r="A7179" t="s">
        <v>164</v>
      </c>
      <c r="B7179" s="25">
        <v>45478</v>
      </c>
      <c r="C7179" t="s">
        <v>257</v>
      </c>
      <c r="D7179" t="s">
        <v>32</v>
      </c>
      <c r="E7179" t="s">
        <v>27</v>
      </c>
      <c r="F7179" t="s">
        <v>258</v>
      </c>
      <c r="G7179" s="30">
        <v>13.8</v>
      </c>
      <c r="H7179" t="s">
        <v>309</v>
      </c>
      <c r="I7179">
        <v>13.8</v>
      </c>
      <c r="J7179" t="s">
        <v>228</v>
      </c>
      <c r="K7179" t="s">
        <v>314</v>
      </c>
      <c r="L7179" s="26">
        <v>1401600</v>
      </c>
      <c r="M7179">
        <v>1</v>
      </c>
    </row>
    <row r="7180" spans="1:13" x14ac:dyDescent="0.25">
      <c r="A7180" t="s">
        <v>54</v>
      </c>
      <c r="B7180" s="25">
        <v>45401</v>
      </c>
      <c r="C7180" t="s">
        <v>257</v>
      </c>
      <c r="D7180" t="s">
        <v>32</v>
      </c>
      <c r="E7180" t="s">
        <v>27</v>
      </c>
      <c r="G7180" s="30">
        <v>13.8</v>
      </c>
      <c r="H7180" t="s">
        <v>309</v>
      </c>
      <c r="J7180" t="s">
        <v>15</v>
      </c>
      <c r="K7180" t="s">
        <v>307</v>
      </c>
      <c r="L7180" s="26">
        <v>36075</v>
      </c>
      <c r="M7180">
        <v>9</v>
      </c>
    </row>
    <row r="7181" spans="1:13" x14ac:dyDescent="0.25">
      <c r="A7181" t="s">
        <v>205</v>
      </c>
      <c r="B7181" s="25">
        <v>45566</v>
      </c>
      <c r="C7181" t="s">
        <v>257</v>
      </c>
      <c r="D7181" t="s">
        <v>32</v>
      </c>
      <c r="E7181" t="s">
        <v>27</v>
      </c>
      <c r="F7181" t="s">
        <v>258</v>
      </c>
      <c r="G7181" s="30">
        <v>13.8</v>
      </c>
      <c r="H7181" t="s">
        <v>309</v>
      </c>
      <c r="J7181" t="s">
        <v>15</v>
      </c>
      <c r="K7181" t="s">
        <v>307</v>
      </c>
      <c r="L7181" s="26">
        <v>93765</v>
      </c>
      <c r="M7181">
        <v>11</v>
      </c>
    </row>
    <row r="7182" spans="1:13" x14ac:dyDescent="0.25">
      <c r="A7182" t="s">
        <v>92</v>
      </c>
      <c r="B7182" s="25">
        <v>45198</v>
      </c>
      <c r="C7182" t="s">
        <v>257</v>
      </c>
      <c r="D7182" t="s">
        <v>32</v>
      </c>
      <c r="E7182" t="s">
        <v>27</v>
      </c>
      <c r="G7182" s="30">
        <v>13.8</v>
      </c>
      <c r="H7182" t="s">
        <v>309</v>
      </c>
      <c r="J7182" t="s">
        <v>15</v>
      </c>
      <c r="K7182" t="s">
        <v>307</v>
      </c>
      <c r="L7182" s="26">
        <v>30895.200000000001</v>
      </c>
      <c r="M7182">
        <v>2</v>
      </c>
    </row>
    <row r="7183" spans="1:13" x14ac:dyDescent="0.25">
      <c r="A7183" t="s">
        <v>74</v>
      </c>
      <c r="B7183" s="25">
        <v>45275</v>
      </c>
      <c r="C7183" t="s">
        <v>257</v>
      </c>
      <c r="D7183" t="s">
        <v>32</v>
      </c>
      <c r="E7183" t="s">
        <v>27</v>
      </c>
      <c r="F7183" t="s">
        <v>258</v>
      </c>
      <c r="G7183" s="30">
        <v>13.8</v>
      </c>
      <c r="H7183" t="s">
        <v>309</v>
      </c>
      <c r="J7183" t="s">
        <v>15</v>
      </c>
      <c r="K7183" t="s">
        <v>307</v>
      </c>
      <c r="L7183" s="26">
        <v>2703650</v>
      </c>
      <c r="M7183">
        <v>25</v>
      </c>
    </row>
    <row r="7184" spans="1:13" x14ac:dyDescent="0.25">
      <c r="A7184" t="s">
        <v>83</v>
      </c>
      <c r="B7184" s="25">
        <v>45468</v>
      </c>
      <c r="C7184" t="s">
        <v>257</v>
      </c>
      <c r="D7184" t="s">
        <v>32</v>
      </c>
      <c r="E7184" t="s">
        <v>27</v>
      </c>
      <c r="G7184" s="30">
        <v>13.8</v>
      </c>
      <c r="H7184" t="s">
        <v>309</v>
      </c>
      <c r="J7184" t="s">
        <v>15</v>
      </c>
      <c r="K7184" t="s">
        <v>307</v>
      </c>
      <c r="L7184" s="26">
        <v>28350</v>
      </c>
      <c r="M7184">
        <v>5</v>
      </c>
    </row>
    <row r="7185" spans="1:13" x14ac:dyDescent="0.25">
      <c r="A7185" t="s">
        <v>60</v>
      </c>
      <c r="B7185" s="25">
        <v>45380</v>
      </c>
      <c r="C7185" t="s">
        <v>257</v>
      </c>
      <c r="D7185" t="s">
        <v>32</v>
      </c>
      <c r="E7185" t="s">
        <v>27</v>
      </c>
      <c r="G7185" s="30">
        <v>13.8</v>
      </c>
      <c r="H7185" t="s">
        <v>309</v>
      </c>
      <c r="J7185" t="s">
        <v>15</v>
      </c>
      <c r="K7185" t="s">
        <v>307</v>
      </c>
      <c r="L7185" s="26">
        <v>81375</v>
      </c>
      <c r="M7185">
        <v>18</v>
      </c>
    </row>
    <row r="7186" spans="1:13" x14ac:dyDescent="0.25">
      <c r="A7186" t="s">
        <v>66</v>
      </c>
      <c r="B7186" s="25">
        <v>45335</v>
      </c>
      <c r="C7186" t="s">
        <v>257</v>
      </c>
      <c r="D7186" t="s">
        <v>32</v>
      </c>
      <c r="E7186" t="s">
        <v>27</v>
      </c>
      <c r="F7186" t="s">
        <v>258</v>
      </c>
      <c r="G7186" s="30">
        <v>13.8</v>
      </c>
      <c r="H7186" t="s">
        <v>309</v>
      </c>
      <c r="J7186" t="s">
        <v>15</v>
      </c>
      <c r="K7186" t="s">
        <v>307</v>
      </c>
      <c r="L7186" s="26">
        <v>1134000</v>
      </c>
      <c r="M7186">
        <v>39</v>
      </c>
    </row>
    <row r="7187" spans="1:13" x14ac:dyDescent="0.25">
      <c r="A7187" t="s">
        <v>89</v>
      </c>
      <c r="B7187" s="25">
        <v>45232</v>
      </c>
      <c r="C7187" t="s">
        <v>257</v>
      </c>
      <c r="D7187" t="s">
        <v>32</v>
      </c>
      <c r="E7187" t="s">
        <v>27</v>
      </c>
      <c r="G7187" s="30">
        <v>13.8</v>
      </c>
      <c r="H7187" t="s">
        <v>309</v>
      </c>
      <c r="J7187" t="s">
        <v>15</v>
      </c>
      <c r="K7187" t="s">
        <v>307</v>
      </c>
      <c r="L7187" s="26">
        <v>73575</v>
      </c>
      <c r="M7187">
        <v>7</v>
      </c>
    </row>
    <row r="7188" spans="1:13" x14ac:dyDescent="0.25">
      <c r="A7188" t="s">
        <v>69</v>
      </c>
      <c r="B7188" s="25">
        <v>45328</v>
      </c>
      <c r="C7188" t="s">
        <v>257</v>
      </c>
      <c r="D7188" t="s">
        <v>32</v>
      </c>
      <c r="E7188" t="s">
        <v>27</v>
      </c>
      <c r="F7188" t="s">
        <v>258</v>
      </c>
      <c r="G7188" s="30">
        <v>13.8</v>
      </c>
      <c r="H7188" t="s">
        <v>309</v>
      </c>
      <c r="J7188" t="s">
        <v>15</v>
      </c>
      <c r="K7188" t="s">
        <v>307</v>
      </c>
      <c r="L7188" s="26">
        <v>1581255</v>
      </c>
      <c r="M7188">
        <v>11</v>
      </c>
    </row>
    <row r="7189" spans="1:13" x14ac:dyDescent="0.25">
      <c r="A7189" t="s">
        <v>86</v>
      </c>
      <c r="B7189" s="25">
        <v>45251</v>
      </c>
      <c r="C7189" t="s">
        <v>257</v>
      </c>
      <c r="D7189" t="s">
        <v>32</v>
      </c>
      <c r="E7189" t="s">
        <v>27</v>
      </c>
      <c r="F7189" t="s">
        <v>258</v>
      </c>
      <c r="G7189" s="30">
        <v>13.8</v>
      </c>
      <c r="H7189" t="s">
        <v>309</v>
      </c>
      <c r="J7189" t="s">
        <v>15</v>
      </c>
      <c r="K7189" t="s">
        <v>307</v>
      </c>
      <c r="L7189" s="26">
        <v>522500</v>
      </c>
      <c r="M7189">
        <v>3</v>
      </c>
    </row>
    <row r="7190" spans="1:13" x14ac:dyDescent="0.25">
      <c r="A7190" t="s">
        <v>104</v>
      </c>
      <c r="B7190" s="25">
        <v>45041</v>
      </c>
      <c r="C7190" t="s">
        <v>257</v>
      </c>
      <c r="D7190" t="s">
        <v>32</v>
      </c>
      <c r="E7190" t="s">
        <v>27</v>
      </c>
      <c r="G7190" s="30">
        <v>13.8</v>
      </c>
      <c r="H7190" t="s">
        <v>309</v>
      </c>
      <c r="J7190" t="s">
        <v>15</v>
      </c>
      <c r="K7190" t="s">
        <v>307</v>
      </c>
      <c r="L7190" s="26">
        <v>89936.4</v>
      </c>
      <c r="M7190">
        <v>3</v>
      </c>
    </row>
    <row r="7191" spans="1:13" x14ac:dyDescent="0.25">
      <c r="A7191" t="s">
        <v>54</v>
      </c>
      <c r="B7191" s="25">
        <v>45212</v>
      </c>
      <c r="C7191" t="s">
        <v>257</v>
      </c>
      <c r="D7191" t="s">
        <v>32</v>
      </c>
      <c r="E7191" t="s">
        <v>27</v>
      </c>
      <c r="G7191" s="30">
        <v>13.8</v>
      </c>
      <c r="H7191" t="s">
        <v>309</v>
      </c>
      <c r="J7191" t="s">
        <v>15</v>
      </c>
      <c r="K7191" t="s">
        <v>307</v>
      </c>
      <c r="L7191" s="26">
        <v>158175</v>
      </c>
      <c r="M7191">
        <v>21</v>
      </c>
    </row>
    <row r="7192" spans="1:13" x14ac:dyDescent="0.25">
      <c r="A7192" t="s">
        <v>80</v>
      </c>
      <c r="B7192" s="25">
        <v>45260</v>
      </c>
      <c r="C7192" t="s">
        <v>257</v>
      </c>
      <c r="D7192" t="s">
        <v>32</v>
      </c>
      <c r="E7192" t="s">
        <v>27</v>
      </c>
      <c r="F7192" t="s">
        <v>258</v>
      </c>
      <c r="G7192" s="30">
        <v>13.8</v>
      </c>
      <c r="H7192" t="s">
        <v>309</v>
      </c>
      <c r="J7192" t="s">
        <v>15</v>
      </c>
      <c r="K7192" t="s">
        <v>307</v>
      </c>
      <c r="L7192" s="26">
        <v>3613500</v>
      </c>
      <c r="M7192">
        <v>5</v>
      </c>
    </row>
    <row r="7193" spans="1:13" x14ac:dyDescent="0.25">
      <c r="A7193" t="s">
        <v>74</v>
      </c>
      <c r="B7193" s="25">
        <v>45275</v>
      </c>
      <c r="C7193" t="s">
        <v>257</v>
      </c>
      <c r="D7193" t="s">
        <v>32</v>
      </c>
      <c r="E7193" t="s">
        <v>27</v>
      </c>
      <c r="G7193" s="30">
        <v>13.8</v>
      </c>
      <c r="H7193" t="s">
        <v>309</v>
      </c>
      <c r="J7193" t="s">
        <v>15</v>
      </c>
      <c r="K7193" t="s">
        <v>307</v>
      </c>
      <c r="L7193" s="26">
        <v>525550</v>
      </c>
      <c r="M7193">
        <v>20</v>
      </c>
    </row>
    <row r="7194" spans="1:13" x14ac:dyDescent="0.25">
      <c r="A7194" t="s">
        <v>69</v>
      </c>
      <c r="B7194" s="25">
        <v>45328</v>
      </c>
      <c r="C7194" t="s">
        <v>257</v>
      </c>
      <c r="D7194" t="s">
        <v>32</v>
      </c>
      <c r="E7194" t="s">
        <v>27</v>
      </c>
      <c r="G7194" s="30">
        <v>13.8</v>
      </c>
      <c r="H7194" t="s">
        <v>309</v>
      </c>
      <c r="J7194" t="s">
        <v>15</v>
      </c>
      <c r="K7194" t="s">
        <v>307</v>
      </c>
      <c r="L7194" s="26">
        <v>141510</v>
      </c>
      <c r="M7194">
        <v>12</v>
      </c>
    </row>
    <row r="7195" spans="1:13" x14ac:dyDescent="0.25">
      <c r="A7195" t="s">
        <v>211</v>
      </c>
      <c r="B7195" s="25">
        <v>45582</v>
      </c>
      <c r="C7195" t="s">
        <v>257</v>
      </c>
      <c r="D7195" t="s">
        <v>32</v>
      </c>
      <c r="E7195" t="s">
        <v>27</v>
      </c>
      <c r="F7195" t="s">
        <v>258</v>
      </c>
      <c r="G7195" s="30">
        <v>13.8</v>
      </c>
      <c r="H7195" t="s">
        <v>309</v>
      </c>
      <c r="J7195" t="s">
        <v>15</v>
      </c>
      <c r="K7195" t="s">
        <v>307</v>
      </c>
      <c r="L7195" s="26">
        <v>293300</v>
      </c>
      <c r="M7195">
        <v>10</v>
      </c>
    </row>
    <row r="7196" spans="1:13" x14ac:dyDescent="0.25">
      <c r="A7196" t="s">
        <v>50</v>
      </c>
      <c r="B7196" s="25">
        <v>45408</v>
      </c>
      <c r="C7196" t="s">
        <v>257</v>
      </c>
      <c r="D7196" t="s">
        <v>32</v>
      </c>
      <c r="E7196" t="s">
        <v>27</v>
      </c>
      <c r="F7196" t="s">
        <v>258</v>
      </c>
      <c r="G7196" s="30">
        <v>13.8</v>
      </c>
      <c r="H7196" t="s">
        <v>309</v>
      </c>
      <c r="J7196" t="s">
        <v>15</v>
      </c>
      <c r="K7196" t="s">
        <v>307</v>
      </c>
      <c r="L7196" s="26">
        <v>1507500</v>
      </c>
      <c r="M7196">
        <v>39</v>
      </c>
    </row>
    <row r="7197" spans="1:13" x14ac:dyDescent="0.25">
      <c r="A7197" t="s">
        <v>83</v>
      </c>
      <c r="B7197" s="25">
        <v>45252</v>
      </c>
      <c r="C7197" t="s">
        <v>257</v>
      </c>
      <c r="D7197" t="s">
        <v>32</v>
      </c>
      <c r="E7197" t="s">
        <v>27</v>
      </c>
      <c r="F7197" t="s">
        <v>258</v>
      </c>
      <c r="G7197" s="30">
        <v>13.8</v>
      </c>
      <c r="H7197" t="s">
        <v>309</v>
      </c>
      <c r="J7197" t="s">
        <v>15</v>
      </c>
      <c r="K7197" t="s">
        <v>307</v>
      </c>
      <c r="L7197" s="26">
        <v>3699300</v>
      </c>
      <c r="M7197">
        <v>19</v>
      </c>
    </row>
    <row r="7198" spans="1:13" x14ac:dyDescent="0.25">
      <c r="A7198" t="s">
        <v>83</v>
      </c>
      <c r="B7198" s="25">
        <v>45252</v>
      </c>
      <c r="C7198" t="s">
        <v>257</v>
      </c>
      <c r="D7198" t="s">
        <v>32</v>
      </c>
      <c r="E7198" t="s">
        <v>27</v>
      </c>
      <c r="G7198" s="30">
        <v>13.8</v>
      </c>
      <c r="H7198" t="s">
        <v>309</v>
      </c>
      <c r="J7198" t="s">
        <v>15</v>
      </c>
      <c r="K7198" t="s">
        <v>307</v>
      </c>
      <c r="L7198" s="26">
        <v>1123100</v>
      </c>
      <c r="M7198">
        <v>17</v>
      </c>
    </row>
    <row r="7199" spans="1:13" x14ac:dyDescent="0.25">
      <c r="A7199" t="s">
        <v>92</v>
      </c>
      <c r="B7199" s="25">
        <v>45198</v>
      </c>
      <c r="C7199" t="s">
        <v>257</v>
      </c>
      <c r="D7199" t="s">
        <v>32</v>
      </c>
      <c r="E7199" t="s">
        <v>27</v>
      </c>
      <c r="F7199" t="s">
        <v>258</v>
      </c>
      <c r="G7199" s="30">
        <v>13.8</v>
      </c>
      <c r="H7199" t="s">
        <v>309</v>
      </c>
      <c r="J7199" t="s">
        <v>15</v>
      </c>
      <c r="K7199" t="s">
        <v>307</v>
      </c>
      <c r="L7199" s="26">
        <v>878306.4</v>
      </c>
      <c r="M7199">
        <v>5</v>
      </c>
    </row>
    <row r="7200" spans="1:13" x14ac:dyDescent="0.25">
      <c r="A7200" t="s">
        <v>86</v>
      </c>
      <c r="B7200" s="25">
        <v>45251</v>
      </c>
      <c r="C7200" t="s">
        <v>257</v>
      </c>
      <c r="D7200" t="s">
        <v>32</v>
      </c>
      <c r="E7200" t="s">
        <v>27</v>
      </c>
      <c r="G7200" s="30">
        <v>13.8</v>
      </c>
      <c r="H7200" t="s">
        <v>309</v>
      </c>
      <c r="J7200" t="s">
        <v>15</v>
      </c>
      <c r="K7200" t="s">
        <v>307</v>
      </c>
      <c r="L7200" s="26">
        <v>1000</v>
      </c>
      <c r="M7200">
        <v>1</v>
      </c>
    </row>
    <row r="7201" spans="1:13" x14ac:dyDescent="0.25">
      <c r="A7201" t="s">
        <v>83</v>
      </c>
      <c r="B7201" s="25">
        <v>45468</v>
      </c>
      <c r="C7201" t="s">
        <v>257</v>
      </c>
      <c r="D7201" t="s">
        <v>32</v>
      </c>
      <c r="E7201" t="s">
        <v>27</v>
      </c>
      <c r="F7201" t="s">
        <v>258</v>
      </c>
      <c r="G7201" s="30">
        <v>13.8</v>
      </c>
      <c r="H7201" t="s">
        <v>309</v>
      </c>
      <c r="J7201" t="s">
        <v>15</v>
      </c>
      <c r="K7201" t="s">
        <v>307</v>
      </c>
      <c r="L7201" s="26">
        <v>41261400</v>
      </c>
      <c r="M7201">
        <v>8</v>
      </c>
    </row>
    <row r="7202" spans="1:13" x14ac:dyDescent="0.25">
      <c r="A7202" t="s">
        <v>57</v>
      </c>
      <c r="B7202" s="25">
        <v>45394</v>
      </c>
      <c r="C7202" t="s">
        <v>257</v>
      </c>
      <c r="D7202" t="s">
        <v>32</v>
      </c>
      <c r="E7202" t="s">
        <v>27</v>
      </c>
      <c r="F7202" t="s">
        <v>258</v>
      </c>
      <c r="G7202" s="30">
        <v>13.8</v>
      </c>
      <c r="H7202" t="s">
        <v>309</v>
      </c>
      <c r="J7202" t="s">
        <v>15</v>
      </c>
      <c r="K7202" t="s">
        <v>307</v>
      </c>
      <c r="L7202" s="26">
        <v>6580000</v>
      </c>
      <c r="M7202">
        <v>21</v>
      </c>
    </row>
    <row r="7203" spans="1:13" x14ac:dyDescent="0.25">
      <c r="A7203" t="s">
        <v>80</v>
      </c>
      <c r="B7203" s="25">
        <v>45260</v>
      </c>
      <c r="C7203" t="s">
        <v>257</v>
      </c>
      <c r="D7203" t="s">
        <v>32</v>
      </c>
      <c r="E7203" t="s">
        <v>27</v>
      </c>
      <c r="G7203" s="30">
        <v>13.8</v>
      </c>
      <c r="H7203" t="s">
        <v>309</v>
      </c>
      <c r="J7203" t="s">
        <v>15</v>
      </c>
      <c r="K7203" t="s">
        <v>307</v>
      </c>
      <c r="L7203" s="26">
        <v>446400</v>
      </c>
      <c r="M7203">
        <v>5</v>
      </c>
    </row>
    <row r="7204" spans="1:13" x14ac:dyDescent="0.25">
      <c r="A7204" t="s">
        <v>72</v>
      </c>
      <c r="B7204" s="25">
        <v>45288</v>
      </c>
      <c r="C7204" t="s">
        <v>257</v>
      </c>
      <c r="D7204" t="s">
        <v>32</v>
      </c>
      <c r="E7204" t="s">
        <v>27</v>
      </c>
      <c r="G7204" s="30">
        <v>13.8</v>
      </c>
      <c r="H7204" t="s">
        <v>309</v>
      </c>
      <c r="J7204" t="s">
        <v>15</v>
      </c>
      <c r="K7204" t="s">
        <v>307</v>
      </c>
      <c r="L7204" s="26">
        <v>19750</v>
      </c>
      <c r="M7204">
        <v>1</v>
      </c>
    </row>
    <row r="7205" spans="1:13" x14ac:dyDescent="0.25">
      <c r="A7205" t="s">
        <v>63</v>
      </c>
      <c r="B7205" s="25">
        <v>45344</v>
      </c>
      <c r="C7205" t="s">
        <v>257</v>
      </c>
      <c r="D7205" t="s">
        <v>32</v>
      </c>
      <c r="E7205" t="s">
        <v>27</v>
      </c>
      <c r="F7205" t="s">
        <v>258</v>
      </c>
      <c r="G7205" s="30">
        <v>13.8</v>
      </c>
      <c r="H7205" t="s">
        <v>309</v>
      </c>
      <c r="J7205" t="s">
        <v>15</v>
      </c>
      <c r="K7205" t="s">
        <v>307</v>
      </c>
      <c r="L7205" s="26">
        <v>8526250</v>
      </c>
      <c r="M7205">
        <v>9</v>
      </c>
    </row>
    <row r="7206" spans="1:13" x14ac:dyDescent="0.25">
      <c r="A7206" t="s">
        <v>209</v>
      </c>
      <c r="B7206" s="25">
        <v>45572</v>
      </c>
      <c r="C7206" t="s">
        <v>257</v>
      </c>
      <c r="D7206" t="s">
        <v>32</v>
      </c>
      <c r="E7206" t="s">
        <v>27</v>
      </c>
      <c r="G7206" s="30">
        <v>13.8</v>
      </c>
      <c r="H7206" t="s">
        <v>309</v>
      </c>
      <c r="J7206" t="s">
        <v>15</v>
      </c>
      <c r="K7206" t="s">
        <v>307</v>
      </c>
      <c r="L7206" s="26">
        <v>10000</v>
      </c>
      <c r="M7206">
        <v>1</v>
      </c>
    </row>
    <row r="7207" spans="1:13" x14ac:dyDescent="0.25">
      <c r="A7207" t="s">
        <v>50</v>
      </c>
      <c r="B7207" s="25">
        <v>45408</v>
      </c>
      <c r="C7207" t="s">
        <v>257</v>
      </c>
      <c r="D7207" t="s">
        <v>32</v>
      </c>
      <c r="E7207" t="s">
        <v>27</v>
      </c>
      <c r="G7207" s="30">
        <v>13.8</v>
      </c>
      <c r="H7207" t="s">
        <v>309</v>
      </c>
      <c r="J7207" t="s">
        <v>15</v>
      </c>
      <c r="K7207" t="s">
        <v>307</v>
      </c>
      <c r="L7207" s="26">
        <v>607500</v>
      </c>
      <c r="M7207">
        <v>20</v>
      </c>
    </row>
    <row r="7208" spans="1:13" x14ac:dyDescent="0.25">
      <c r="A7208" t="s">
        <v>66</v>
      </c>
      <c r="B7208" s="25">
        <v>45335</v>
      </c>
      <c r="C7208" t="s">
        <v>257</v>
      </c>
      <c r="D7208" t="s">
        <v>32</v>
      </c>
      <c r="E7208" t="s">
        <v>27</v>
      </c>
      <c r="G7208" s="30">
        <v>13.8</v>
      </c>
      <c r="H7208" t="s">
        <v>309</v>
      </c>
      <c r="J7208" t="s">
        <v>15</v>
      </c>
      <c r="K7208" t="s">
        <v>307</v>
      </c>
      <c r="L7208" s="26">
        <v>139500</v>
      </c>
      <c r="M7208">
        <v>20</v>
      </c>
    </row>
    <row r="7209" spans="1:13" x14ac:dyDescent="0.25">
      <c r="A7209" t="s">
        <v>89</v>
      </c>
      <c r="B7209" s="25">
        <v>45232</v>
      </c>
      <c r="C7209" t="s">
        <v>257</v>
      </c>
      <c r="D7209" t="s">
        <v>32</v>
      </c>
      <c r="E7209" t="s">
        <v>27</v>
      </c>
      <c r="F7209" t="s">
        <v>258</v>
      </c>
      <c r="G7209" s="30">
        <v>13.8</v>
      </c>
      <c r="H7209" t="s">
        <v>309</v>
      </c>
      <c r="J7209" t="s">
        <v>15</v>
      </c>
      <c r="K7209" t="s">
        <v>307</v>
      </c>
      <c r="L7209" s="26">
        <v>773550</v>
      </c>
      <c r="M7209">
        <v>8</v>
      </c>
    </row>
    <row r="7210" spans="1:13" x14ac:dyDescent="0.25">
      <c r="A7210" t="s">
        <v>63</v>
      </c>
      <c r="B7210" s="25">
        <v>45344</v>
      </c>
      <c r="C7210" t="s">
        <v>257</v>
      </c>
      <c r="D7210" t="s">
        <v>32</v>
      </c>
      <c r="E7210" t="s">
        <v>27</v>
      </c>
      <c r="G7210" s="30">
        <v>13.8</v>
      </c>
      <c r="H7210" t="s">
        <v>309</v>
      </c>
      <c r="J7210" t="s">
        <v>15</v>
      </c>
      <c r="K7210" t="s">
        <v>307</v>
      </c>
      <c r="L7210" s="26">
        <v>38000</v>
      </c>
      <c r="M7210">
        <v>5</v>
      </c>
    </row>
    <row r="7211" spans="1:13" x14ac:dyDescent="0.25">
      <c r="A7211" t="s">
        <v>211</v>
      </c>
      <c r="B7211" s="25">
        <v>45582</v>
      </c>
      <c r="C7211" t="s">
        <v>257</v>
      </c>
      <c r="D7211" t="s">
        <v>32</v>
      </c>
      <c r="E7211" t="s">
        <v>27</v>
      </c>
      <c r="G7211" s="30">
        <v>13.8</v>
      </c>
      <c r="H7211" t="s">
        <v>309</v>
      </c>
      <c r="J7211" t="s">
        <v>15</v>
      </c>
      <c r="K7211" t="s">
        <v>307</v>
      </c>
      <c r="L7211" s="26">
        <v>13650</v>
      </c>
      <c r="M7211">
        <v>8</v>
      </c>
    </row>
    <row r="7212" spans="1:13" x14ac:dyDescent="0.25">
      <c r="A7212" t="s">
        <v>57</v>
      </c>
      <c r="B7212" s="25">
        <v>45394</v>
      </c>
      <c r="C7212" t="s">
        <v>257</v>
      </c>
      <c r="D7212" t="s">
        <v>32</v>
      </c>
      <c r="E7212" t="s">
        <v>27</v>
      </c>
      <c r="G7212" s="30">
        <v>13.8</v>
      </c>
      <c r="H7212" t="s">
        <v>309</v>
      </c>
      <c r="J7212" t="s">
        <v>15</v>
      </c>
      <c r="K7212" t="s">
        <v>307</v>
      </c>
      <c r="L7212" s="26">
        <v>4700</v>
      </c>
      <c r="M7212">
        <v>2</v>
      </c>
    </row>
    <row r="7213" spans="1:13" x14ac:dyDescent="0.25">
      <c r="A7213" t="s">
        <v>172</v>
      </c>
      <c r="B7213" s="25">
        <v>45485</v>
      </c>
      <c r="C7213" t="s">
        <v>257</v>
      </c>
      <c r="D7213" t="s">
        <v>32</v>
      </c>
      <c r="E7213" t="s">
        <v>27</v>
      </c>
      <c r="G7213" s="30">
        <v>13.8</v>
      </c>
      <c r="H7213" t="s">
        <v>309</v>
      </c>
      <c r="J7213" t="s">
        <v>15</v>
      </c>
      <c r="K7213" t="s">
        <v>307</v>
      </c>
      <c r="L7213" s="26">
        <v>7600</v>
      </c>
      <c r="M7213">
        <v>3</v>
      </c>
    </row>
    <row r="7214" spans="1:13" x14ac:dyDescent="0.25">
      <c r="A7214" t="s">
        <v>164</v>
      </c>
      <c r="B7214" s="25">
        <v>45478</v>
      </c>
      <c r="C7214" t="s">
        <v>257</v>
      </c>
      <c r="D7214" t="s">
        <v>32</v>
      </c>
      <c r="E7214" t="s">
        <v>27</v>
      </c>
      <c r="F7214" t="s">
        <v>258</v>
      </c>
      <c r="G7214" s="30">
        <v>13.8</v>
      </c>
      <c r="H7214" t="s">
        <v>309</v>
      </c>
      <c r="J7214" t="s">
        <v>15</v>
      </c>
      <c r="K7214" t="s">
        <v>307</v>
      </c>
      <c r="L7214" s="26">
        <v>201600</v>
      </c>
      <c r="M7214">
        <v>9</v>
      </c>
    </row>
    <row r="7215" spans="1:13" x14ac:dyDescent="0.25">
      <c r="A7215" t="s">
        <v>30</v>
      </c>
      <c r="B7215" s="25">
        <v>45447</v>
      </c>
      <c r="C7215" t="s">
        <v>257</v>
      </c>
      <c r="D7215" t="s">
        <v>32</v>
      </c>
      <c r="E7215" t="s">
        <v>27</v>
      </c>
      <c r="F7215" t="s">
        <v>258</v>
      </c>
      <c r="G7215" s="30">
        <v>13.8</v>
      </c>
      <c r="H7215" t="s">
        <v>309</v>
      </c>
      <c r="J7215" t="s">
        <v>15</v>
      </c>
      <c r="K7215" t="s">
        <v>307</v>
      </c>
      <c r="L7215" s="26">
        <v>605400</v>
      </c>
      <c r="M7215">
        <v>12</v>
      </c>
    </row>
    <row r="7216" spans="1:13" x14ac:dyDescent="0.25">
      <c r="A7216" t="s">
        <v>77</v>
      </c>
      <c r="B7216" s="25">
        <v>45267</v>
      </c>
      <c r="C7216" t="s">
        <v>257</v>
      </c>
      <c r="D7216" t="s">
        <v>32</v>
      </c>
      <c r="E7216" t="s">
        <v>27</v>
      </c>
      <c r="F7216" t="s">
        <v>258</v>
      </c>
      <c r="G7216" s="30">
        <v>13.8</v>
      </c>
      <c r="H7216" t="s">
        <v>309</v>
      </c>
      <c r="J7216" t="s">
        <v>15</v>
      </c>
      <c r="K7216" t="s">
        <v>307</v>
      </c>
      <c r="L7216" s="26">
        <v>1589000</v>
      </c>
      <c r="M7216">
        <v>4</v>
      </c>
    </row>
    <row r="7217" spans="1:13" x14ac:dyDescent="0.25">
      <c r="A7217" t="s">
        <v>54</v>
      </c>
      <c r="B7217" s="25">
        <v>45212</v>
      </c>
      <c r="C7217" t="s">
        <v>257</v>
      </c>
      <c r="D7217" t="s">
        <v>32</v>
      </c>
      <c r="E7217" t="s">
        <v>27</v>
      </c>
      <c r="F7217" t="s">
        <v>258</v>
      </c>
      <c r="G7217" s="30">
        <v>13.8</v>
      </c>
      <c r="H7217" t="s">
        <v>309</v>
      </c>
      <c r="J7217" t="s">
        <v>15</v>
      </c>
      <c r="K7217" t="s">
        <v>307</v>
      </c>
      <c r="L7217" s="26">
        <v>1690974</v>
      </c>
      <c r="M7217">
        <v>20</v>
      </c>
    </row>
    <row r="7218" spans="1:13" x14ac:dyDescent="0.25">
      <c r="A7218" t="s">
        <v>205</v>
      </c>
      <c r="B7218" s="25">
        <v>45566</v>
      </c>
      <c r="C7218" t="s">
        <v>257</v>
      </c>
      <c r="D7218" t="s">
        <v>32</v>
      </c>
      <c r="E7218" t="s">
        <v>27</v>
      </c>
      <c r="G7218" s="30">
        <v>13.8</v>
      </c>
      <c r="H7218" t="s">
        <v>309</v>
      </c>
      <c r="J7218" t="s">
        <v>15</v>
      </c>
      <c r="K7218" t="s">
        <v>307</v>
      </c>
      <c r="L7218" s="26">
        <v>21375</v>
      </c>
      <c r="M7218">
        <v>4</v>
      </c>
    </row>
    <row r="7219" spans="1:13" x14ac:dyDescent="0.25">
      <c r="A7219" t="s">
        <v>60</v>
      </c>
      <c r="B7219" s="25">
        <v>45380</v>
      </c>
      <c r="C7219" t="s">
        <v>257</v>
      </c>
      <c r="D7219" t="s">
        <v>32</v>
      </c>
      <c r="E7219" t="s">
        <v>27</v>
      </c>
      <c r="F7219" t="s">
        <v>258</v>
      </c>
      <c r="G7219" s="30">
        <v>13.8</v>
      </c>
      <c r="H7219" t="s">
        <v>309</v>
      </c>
      <c r="J7219" t="s">
        <v>15</v>
      </c>
      <c r="K7219" t="s">
        <v>307</v>
      </c>
      <c r="L7219" s="26">
        <v>2629375</v>
      </c>
      <c r="M7219">
        <v>36</v>
      </c>
    </row>
    <row r="7220" spans="1:13" x14ac:dyDescent="0.25">
      <c r="A7220" t="s">
        <v>30</v>
      </c>
      <c r="B7220" s="25">
        <v>45447</v>
      </c>
      <c r="C7220" t="s">
        <v>257</v>
      </c>
      <c r="D7220" t="s">
        <v>32</v>
      </c>
      <c r="E7220" t="s">
        <v>27</v>
      </c>
      <c r="G7220" s="30">
        <v>13.8</v>
      </c>
      <c r="H7220" t="s">
        <v>309</v>
      </c>
      <c r="J7220" t="s">
        <v>15</v>
      </c>
      <c r="K7220" t="s">
        <v>307</v>
      </c>
      <c r="L7220" s="26">
        <v>26100</v>
      </c>
      <c r="M7220">
        <v>5</v>
      </c>
    </row>
    <row r="7221" spans="1:13" x14ac:dyDescent="0.25">
      <c r="A7221" t="s">
        <v>172</v>
      </c>
      <c r="B7221" s="25">
        <v>45485</v>
      </c>
      <c r="C7221" t="s">
        <v>257</v>
      </c>
      <c r="D7221" t="s">
        <v>32</v>
      </c>
      <c r="E7221" t="s">
        <v>27</v>
      </c>
      <c r="F7221" t="s">
        <v>258</v>
      </c>
      <c r="G7221" s="30">
        <v>13.8</v>
      </c>
      <c r="H7221" t="s">
        <v>309</v>
      </c>
      <c r="J7221" t="s">
        <v>15</v>
      </c>
      <c r="K7221" t="s">
        <v>307</v>
      </c>
      <c r="L7221" s="26">
        <v>36000</v>
      </c>
      <c r="M7221">
        <v>2</v>
      </c>
    </row>
    <row r="7222" spans="1:13" x14ac:dyDescent="0.25">
      <c r="A7222" t="s">
        <v>209</v>
      </c>
      <c r="B7222" s="25">
        <v>45572</v>
      </c>
      <c r="C7222" t="s">
        <v>257</v>
      </c>
      <c r="D7222" t="s">
        <v>32</v>
      </c>
      <c r="E7222" t="s">
        <v>27</v>
      </c>
      <c r="F7222" t="s">
        <v>258</v>
      </c>
      <c r="G7222" s="30">
        <v>13.8</v>
      </c>
      <c r="H7222" t="s">
        <v>309</v>
      </c>
      <c r="J7222" t="s">
        <v>15</v>
      </c>
      <c r="K7222" t="s">
        <v>307</v>
      </c>
      <c r="L7222" s="26">
        <v>502000</v>
      </c>
      <c r="M7222">
        <v>2</v>
      </c>
    </row>
    <row r="7223" spans="1:13" x14ac:dyDescent="0.25">
      <c r="A7223" t="s">
        <v>164</v>
      </c>
      <c r="B7223" s="25">
        <v>45478</v>
      </c>
      <c r="C7223" t="s">
        <v>257</v>
      </c>
      <c r="D7223" t="s">
        <v>32</v>
      </c>
      <c r="E7223" t="s">
        <v>27</v>
      </c>
      <c r="G7223" s="30">
        <v>13.8</v>
      </c>
      <c r="H7223" t="s">
        <v>309</v>
      </c>
      <c r="J7223" t="s">
        <v>15</v>
      </c>
      <c r="K7223" t="s">
        <v>307</v>
      </c>
      <c r="L7223" s="26">
        <v>28800</v>
      </c>
      <c r="M7223">
        <v>9</v>
      </c>
    </row>
    <row r="7224" spans="1:13" x14ac:dyDescent="0.25">
      <c r="A7224" t="s">
        <v>101</v>
      </c>
      <c r="B7224" s="25">
        <v>45079</v>
      </c>
      <c r="C7224" t="s">
        <v>257</v>
      </c>
      <c r="D7224" t="s">
        <v>32</v>
      </c>
      <c r="E7224" t="s">
        <v>27</v>
      </c>
      <c r="F7224" t="s">
        <v>258</v>
      </c>
      <c r="G7224" s="30">
        <v>13.8</v>
      </c>
      <c r="H7224" t="s">
        <v>309</v>
      </c>
      <c r="J7224" t="s">
        <v>15</v>
      </c>
      <c r="K7224" t="s">
        <v>307</v>
      </c>
      <c r="L7224" s="26">
        <v>149809.5</v>
      </c>
      <c r="M7224">
        <v>1</v>
      </c>
    </row>
    <row r="7225" spans="1:13" x14ac:dyDescent="0.25">
      <c r="A7225" t="s">
        <v>54</v>
      </c>
      <c r="B7225" s="25">
        <v>45401</v>
      </c>
      <c r="C7225" t="s">
        <v>257</v>
      </c>
      <c r="D7225" t="s">
        <v>32</v>
      </c>
      <c r="E7225" t="s">
        <v>27</v>
      </c>
      <c r="F7225" t="s">
        <v>258</v>
      </c>
      <c r="G7225" s="30">
        <v>13.8</v>
      </c>
      <c r="H7225" t="s">
        <v>309</v>
      </c>
      <c r="J7225" t="s">
        <v>15</v>
      </c>
      <c r="K7225" t="s">
        <v>307</v>
      </c>
      <c r="L7225" s="26">
        <v>2941500</v>
      </c>
      <c r="M7225">
        <v>16</v>
      </c>
    </row>
    <row r="7226" spans="1:13" x14ac:dyDescent="0.25">
      <c r="A7226" t="s">
        <v>164</v>
      </c>
      <c r="B7226" s="25">
        <v>45478</v>
      </c>
      <c r="C7226" t="s">
        <v>257</v>
      </c>
      <c r="D7226" t="s">
        <v>32</v>
      </c>
      <c r="E7226" t="s">
        <v>27</v>
      </c>
      <c r="F7226" t="s">
        <v>258</v>
      </c>
      <c r="G7226" s="30">
        <v>13.9</v>
      </c>
      <c r="H7226" t="s">
        <v>309</v>
      </c>
      <c r="I7226">
        <v>13.9</v>
      </c>
      <c r="J7226" t="s">
        <v>228</v>
      </c>
      <c r="K7226" t="s">
        <v>314</v>
      </c>
      <c r="L7226" s="26">
        <v>1770600</v>
      </c>
      <c r="M7226">
        <v>1</v>
      </c>
    </row>
    <row r="7227" spans="1:13" x14ac:dyDescent="0.25">
      <c r="A7227" t="s">
        <v>69</v>
      </c>
      <c r="B7227" s="25">
        <v>45328</v>
      </c>
      <c r="C7227" t="s">
        <v>257</v>
      </c>
      <c r="D7227" t="s">
        <v>32</v>
      </c>
      <c r="E7227" t="s">
        <v>27</v>
      </c>
      <c r="F7227" t="s">
        <v>258</v>
      </c>
      <c r="G7227" s="30">
        <v>13.9</v>
      </c>
      <c r="H7227" t="s">
        <v>309</v>
      </c>
      <c r="J7227" t="s">
        <v>15</v>
      </c>
      <c r="K7227" t="s">
        <v>307</v>
      </c>
      <c r="L7227" s="26">
        <v>678930</v>
      </c>
      <c r="M7227">
        <v>7</v>
      </c>
    </row>
    <row r="7228" spans="1:13" x14ac:dyDescent="0.25">
      <c r="A7228" t="s">
        <v>92</v>
      </c>
      <c r="B7228" s="25">
        <v>45198</v>
      </c>
      <c r="C7228" t="s">
        <v>257</v>
      </c>
      <c r="D7228" t="s">
        <v>32</v>
      </c>
      <c r="E7228" t="s">
        <v>27</v>
      </c>
      <c r="G7228" s="30">
        <v>13.9</v>
      </c>
      <c r="H7228" t="s">
        <v>309</v>
      </c>
      <c r="J7228" t="s">
        <v>15</v>
      </c>
      <c r="K7228" t="s">
        <v>307</v>
      </c>
      <c r="L7228" s="26">
        <v>180957.6</v>
      </c>
      <c r="M7228">
        <v>6</v>
      </c>
    </row>
    <row r="7229" spans="1:13" x14ac:dyDescent="0.25">
      <c r="A7229" t="s">
        <v>63</v>
      </c>
      <c r="B7229" s="25">
        <v>45344</v>
      </c>
      <c r="C7229" t="s">
        <v>257</v>
      </c>
      <c r="D7229" t="s">
        <v>32</v>
      </c>
      <c r="E7229" t="s">
        <v>27</v>
      </c>
      <c r="G7229" s="30">
        <v>13.9</v>
      </c>
      <c r="H7229" t="s">
        <v>309</v>
      </c>
      <c r="J7229" t="s">
        <v>15</v>
      </c>
      <c r="K7229" t="s">
        <v>307</v>
      </c>
      <c r="L7229" s="26">
        <v>142500</v>
      </c>
      <c r="M7229">
        <v>5</v>
      </c>
    </row>
    <row r="7230" spans="1:13" x14ac:dyDescent="0.25">
      <c r="A7230" t="s">
        <v>205</v>
      </c>
      <c r="B7230" s="25">
        <v>45566</v>
      </c>
      <c r="C7230" t="s">
        <v>257</v>
      </c>
      <c r="D7230" t="s">
        <v>32</v>
      </c>
      <c r="E7230" t="s">
        <v>27</v>
      </c>
      <c r="G7230" s="30">
        <v>13.9</v>
      </c>
      <c r="H7230" t="s">
        <v>309</v>
      </c>
      <c r="J7230" t="s">
        <v>15</v>
      </c>
      <c r="K7230" t="s">
        <v>307</v>
      </c>
      <c r="L7230" s="26">
        <v>5890</v>
      </c>
      <c r="M7230">
        <v>2</v>
      </c>
    </row>
    <row r="7231" spans="1:13" x14ac:dyDescent="0.25">
      <c r="A7231" t="s">
        <v>54</v>
      </c>
      <c r="B7231" s="25">
        <v>45401</v>
      </c>
      <c r="C7231" t="s">
        <v>257</v>
      </c>
      <c r="D7231" t="s">
        <v>32</v>
      </c>
      <c r="E7231" t="s">
        <v>27</v>
      </c>
      <c r="G7231" s="30">
        <v>13.9</v>
      </c>
      <c r="H7231" t="s">
        <v>309</v>
      </c>
      <c r="J7231" t="s">
        <v>15</v>
      </c>
      <c r="K7231" t="s">
        <v>307</v>
      </c>
      <c r="L7231" s="26">
        <v>26085</v>
      </c>
      <c r="M7231">
        <v>7</v>
      </c>
    </row>
    <row r="7232" spans="1:13" x14ac:dyDescent="0.25">
      <c r="A7232" t="s">
        <v>50</v>
      </c>
      <c r="B7232" s="25">
        <v>45408</v>
      </c>
      <c r="C7232" t="s">
        <v>257</v>
      </c>
      <c r="D7232" t="s">
        <v>32</v>
      </c>
      <c r="E7232" t="s">
        <v>27</v>
      </c>
      <c r="F7232" t="s">
        <v>258</v>
      </c>
      <c r="G7232" s="30">
        <v>13.9</v>
      </c>
      <c r="H7232" t="s">
        <v>309</v>
      </c>
      <c r="J7232" t="s">
        <v>15</v>
      </c>
      <c r="K7232" t="s">
        <v>307</v>
      </c>
      <c r="L7232" s="26">
        <v>2607500</v>
      </c>
      <c r="M7232">
        <v>48</v>
      </c>
    </row>
    <row r="7233" spans="1:13" x14ac:dyDescent="0.25">
      <c r="A7233" t="s">
        <v>89</v>
      </c>
      <c r="B7233" s="25">
        <v>45232</v>
      </c>
      <c r="C7233" t="s">
        <v>257</v>
      </c>
      <c r="D7233" t="s">
        <v>32</v>
      </c>
      <c r="E7233" t="s">
        <v>27</v>
      </c>
      <c r="F7233" t="s">
        <v>258</v>
      </c>
      <c r="G7233" s="30">
        <v>13.9</v>
      </c>
      <c r="H7233" t="s">
        <v>309</v>
      </c>
      <c r="J7233" t="s">
        <v>15</v>
      </c>
      <c r="K7233" t="s">
        <v>307</v>
      </c>
      <c r="L7233" s="26">
        <v>990225</v>
      </c>
      <c r="M7233">
        <v>10</v>
      </c>
    </row>
    <row r="7234" spans="1:13" x14ac:dyDescent="0.25">
      <c r="A7234" t="s">
        <v>50</v>
      </c>
      <c r="B7234" s="25">
        <v>45408</v>
      </c>
      <c r="C7234" t="s">
        <v>257</v>
      </c>
      <c r="D7234" t="s">
        <v>32</v>
      </c>
      <c r="E7234" t="s">
        <v>27</v>
      </c>
      <c r="G7234" s="30">
        <v>13.9</v>
      </c>
      <c r="H7234" t="s">
        <v>309</v>
      </c>
      <c r="J7234" t="s">
        <v>15</v>
      </c>
      <c r="K7234" t="s">
        <v>307</v>
      </c>
      <c r="L7234" s="26">
        <v>90000</v>
      </c>
      <c r="M7234">
        <v>19</v>
      </c>
    </row>
    <row r="7235" spans="1:13" x14ac:dyDescent="0.25">
      <c r="A7235" t="s">
        <v>66</v>
      </c>
      <c r="B7235" s="25">
        <v>45335</v>
      </c>
      <c r="C7235" t="s">
        <v>257</v>
      </c>
      <c r="D7235" t="s">
        <v>32</v>
      </c>
      <c r="E7235" t="s">
        <v>27</v>
      </c>
      <c r="F7235" t="s">
        <v>258</v>
      </c>
      <c r="G7235" s="30">
        <v>13.9</v>
      </c>
      <c r="H7235" t="s">
        <v>309</v>
      </c>
      <c r="J7235" t="s">
        <v>15</v>
      </c>
      <c r="K7235" t="s">
        <v>307</v>
      </c>
      <c r="L7235" s="26">
        <v>1003500</v>
      </c>
      <c r="M7235">
        <v>38</v>
      </c>
    </row>
    <row r="7236" spans="1:13" x14ac:dyDescent="0.25">
      <c r="A7236" t="s">
        <v>63</v>
      </c>
      <c r="B7236" s="25">
        <v>45344</v>
      </c>
      <c r="C7236" t="s">
        <v>257</v>
      </c>
      <c r="D7236" t="s">
        <v>32</v>
      </c>
      <c r="E7236" t="s">
        <v>27</v>
      </c>
      <c r="F7236" t="s">
        <v>258</v>
      </c>
      <c r="G7236" s="30">
        <v>13.9</v>
      </c>
      <c r="H7236" t="s">
        <v>309</v>
      </c>
      <c r="J7236" t="s">
        <v>15</v>
      </c>
      <c r="K7236" t="s">
        <v>307</v>
      </c>
      <c r="L7236" s="26">
        <v>697300</v>
      </c>
      <c r="M7236">
        <v>3</v>
      </c>
    </row>
    <row r="7237" spans="1:13" x14ac:dyDescent="0.25">
      <c r="A7237" t="s">
        <v>172</v>
      </c>
      <c r="B7237" s="25">
        <v>45485</v>
      </c>
      <c r="C7237" t="s">
        <v>257</v>
      </c>
      <c r="D7237" t="s">
        <v>32</v>
      </c>
      <c r="E7237" t="s">
        <v>27</v>
      </c>
      <c r="G7237" s="30">
        <v>13.9</v>
      </c>
      <c r="H7237" t="s">
        <v>309</v>
      </c>
      <c r="J7237" t="s">
        <v>15</v>
      </c>
      <c r="K7237" t="s">
        <v>307</v>
      </c>
      <c r="L7237" s="26">
        <v>28400</v>
      </c>
      <c r="M7237">
        <v>5</v>
      </c>
    </row>
    <row r="7238" spans="1:13" x14ac:dyDescent="0.25">
      <c r="A7238" t="s">
        <v>205</v>
      </c>
      <c r="B7238" s="25">
        <v>45566</v>
      </c>
      <c r="C7238" t="s">
        <v>257</v>
      </c>
      <c r="D7238" t="s">
        <v>32</v>
      </c>
      <c r="E7238" t="s">
        <v>27</v>
      </c>
      <c r="F7238" t="s">
        <v>258</v>
      </c>
      <c r="G7238" s="30">
        <v>13.9</v>
      </c>
      <c r="H7238" t="s">
        <v>309</v>
      </c>
      <c r="J7238" t="s">
        <v>15</v>
      </c>
      <c r="K7238" t="s">
        <v>307</v>
      </c>
      <c r="L7238" s="26">
        <v>1568545</v>
      </c>
      <c r="M7238">
        <v>13</v>
      </c>
    </row>
    <row r="7239" spans="1:13" x14ac:dyDescent="0.25">
      <c r="A7239" t="s">
        <v>74</v>
      </c>
      <c r="B7239" s="25">
        <v>45275</v>
      </c>
      <c r="C7239" t="s">
        <v>257</v>
      </c>
      <c r="D7239" t="s">
        <v>32</v>
      </c>
      <c r="E7239" t="s">
        <v>27</v>
      </c>
      <c r="G7239" s="30">
        <v>13.9</v>
      </c>
      <c r="H7239" t="s">
        <v>309</v>
      </c>
      <c r="J7239" t="s">
        <v>15</v>
      </c>
      <c r="K7239" t="s">
        <v>307</v>
      </c>
      <c r="L7239" s="26">
        <v>466900</v>
      </c>
      <c r="M7239">
        <v>18</v>
      </c>
    </row>
    <row r="7240" spans="1:13" x14ac:dyDescent="0.25">
      <c r="A7240" t="s">
        <v>80</v>
      </c>
      <c r="B7240" s="25">
        <v>45260</v>
      </c>
      <c r="C7240" t="s">
        <v>257</v>
      </c>
      <c r="D7240" t="s">
        <v>32</v>
      </c>
      <c r="E7240" t="s">
        <v>27</v>
      </c>
      <c r="G7240" s="30">
        <v>13.9</v>
      </c>
      <c r="H7240" t="s">
        <v>309</v>
      </c>
      <c r="J7240" t="s">
        <v>15</v>
      </c>
      <c r="K7240" t="s">
        <v>307</v>
      </c>
      <c r="L7240" s="26">
        <v>269100</v>
      </c>
      <c r="M7240">
        <v>2</v>
      </c>
    </row>
    <row r="7241" spans="1:13" x14ac:dyDescent="0.25">
      <c r="A7241" t="s">
        <v>54</v>
      </c>
      <c r="B7241" s="25">
        <v>45401</v>
      </c>
      <c r="C7241" t="s">
        <v>257</v>
      </c>
      <c r="D7241" t="s">
        <v>32</v>
      </c>
      <c r="E7241" t="s">
        <v>27</v>
      </c>
      <c r="F7241" t="s">
        <v>258</v>
      </c>
      <c r="G7241" s="30">
        <v>13.9</v>
      </c>
      <c r="H7241" t="s">
        <v>309</v>
      </c>
      <c r="J7241" t="s">
        <v>15</v>
      </c>
      <c r="K7241" t="s">
        <v>307</v>
      </c>
      <c r="L7241" s="26">
        <v>1070595</v>
      </c>
      <c r="M7241">
        <v>18</v>
      </c>
    </row>
    <row r="7242" spans="1:13" x14ac:dyDescent="0.25">
      <c r="A7242" t="s">
        <v>175</v>
      </c>
      <c r="B7242" s="25">
        <v>45503</v>
      </c>
      <c r="C7242" t="s">
        <v>257</v>
      </c>
      <c r="D7242" t="s">
        <v>32</v>
      </c>
      <c r="E7242" t="s">
        <v>27</v>
      </c>
      <c r="G7242" s="30">
        <v>13.9</v>
      </c>
      <c r="H7242" t="s">
        <v>309</v>
      </c>
      <c r="J7242" t="s">
        <v>15</v>
      </c>
      <c r="K7242" t="s">
        <v>307</v>
      </c>
      <c r="L7242" s="26">
        <v>485</v>
      </c>
      <c r="M7242">
        <v>1</v>
      </c>
    </row>
    <row r="7243" spans="1:13" x14ac:dyDescent="0.25">
      <c r="A7243" t="s">
        <v>83</v>
      </c>
      <c r="B7243" s="25">
        <v>45468</v>
      </c>
      <c r="C7243" t="s">
        <v>257</v>
      </c>
      <c r="D7243" t="s">
        <v>32</v>
      </c>
      <c r="E7243" t="s">
        <v>27</v>
      </c>
      <c r="F7243" t="s">
        <v>258</v>
      </c>
      <c r="G7243" s="30">
        <v>13.9</v>
      </c>
      <c r="H7243" t="s">
        <v>309</v>
      </c>
      <c r="J7243" t="s">
        <v>15</v>
      </c>
      <c r="K7243" t="s">
        <v>307</v>
      </c>
      <c r="L7243" s="26">
        <v>484380</v>
      </c>
      <c r="M7243">
        <v>8</v>
      </c>
    </row>
    <row r="7244" spans="1:13" x14ac:dyDescent="0.25">
      <c r="A7244" t="s">
        <v>66</v>
      </c>
      <c r="B7244" s="25">
        <v>45335</v>
      </c>
      <c r="C7244" t="s">
        <v>257</v>
      </c>
      <c r="D7244" t="s">
        <v>32</v>
      </c>
      <c r="E7244" t="s">
        <v>27</v>
      </c>
      <c r="G7244" s="30">
        <v>13.9</v>
      </c>
      <c r="H7244" t="s">
        <v>309</v>
      </c>
      <c r="J7244" t="s">
        <v>15</v>
      </c>
      <c r="K7244" t="s">
        <v>307</v>
      </c>
      <c r="L7244" s="26">
        <v>216000</v>
      </c>
      <c r="M7244">
        <v>23</v>
      </c>
    </row>
    <row r="7245" spans="1:13" x14ac:dyDescent="0.25">
      <c r="A7245" t="s">
        <v>83</v>
      </c>
      <c r="B7245" s="25">
        <v>45252</v>
      </c>
      <c r="C7245" t="s">
        <v>257</v>
      </c>
      <c r="D7245" t="s">
        <v>32</v>
      </c>
      <c r="E7245" t="s">
        <v>27</v>
      </c>
      <c r="G7245" s="30">
        <v>13.9</v>
      </c>
      <c r="H7245" t="s">
        <v>309</v>
      </c>
      <c r="J7245" t="s">
        <v>15</v>
      </c>
      <c r="K7245" t="s">
        <v>307</v>
      </c>
      <c r="L7245" s="26">
        <v>138050</v>
      </c>
      <c r="M7245">
        <v>14</v>
      </c>
    </row>
    <row r="7246" spans="1:13" x14ac:dyDescent="0.25">
      <c r="A7246" t="s">
        <v>74</v>
      </c>
      <c r="B7246" s="25">
        <v>45275</v>
      </c>
      <c r="C7246" t="s">
        <v>257</v>
      </c>
      <c r="D7246" t="s">
        <v>32</v>
      </c>
      <c r="E7246" t="s">
        <v>27</v>
      </c>
      <c r="F7246" t="s">
        <v>258</v>
      </c>
      <c r="G7246" s="30">
        <v>13.9</v>
      </c>
      <c r="H7246" t="s">
        <v>309</v>
      </c>
      <c r="J7246" t="s">
        <v>15</v>
      </c>
      <c r="K7246" t="s">
        <v>307</v>
      </c>
      <c r="L7246" s="26">
        <v>1754900</v>
      </c>
      <c r="M7246">
        <v>25</v>
      </c>
    </row>
    <row r="7247" spans="1:13" x14ac:dyDescent="0.25">
      <c r="A7247" t="s">
        <v>209</v>
      </c>
      <c r="B7247" s="25">
        <v>45572</v>
      </c>
      <c r="C7247" t="s">
        <v>257</v>
      </c>
      <c r="D7247" t="s">
        <v>32</v>
      </c>
      <c r="E7247" t="s">
        <v>27</v>
      </c>
      <c r="F7247" t="s">
        <v>258</v>
      </c>
      <c r="G7247" s="30">
        <v>13.9</v>
      </c>
      <c r="H7247" t="s">
        <v>309</v>
      </c>
      <c r="J7247" t="s">
        <v>15</v>
      </c>
      <c r="K7247" t="s">
        <v>307</v>
      </c>
      <c r="L7247" s="26">
        <v>500000</v>
      </c>
      <c r="M7247">
        <v>2</v>
      </c>
    </row>
    <row r="7248" spans="1:13" x14ac:dyDescent="0.25">
      <c r="A7248" t="s">
        <v>164</v>
      </c>
      <c r="B7248" s="25">
        <v>45478</v>
      </c>
      <c r="C7248" t="s">
        <v>257</v>
      </c>
      <c r="D7248" t="s">
        <v>32</v>
      </c>
      <c r="E7248" t="s">
        <v>27</v>
      </c>
      <c r="G7248" s="30">
        <v>13.9</v>
      </c>
      <c r="H7248" t="s">
        <v>309</v>
      </c>
      <c r="J7248" t="s">
        <v>15</v>
      </c>
      <c r="K7248" t="s">
        <v>307</v>
      </c>
      <c r="L7248" s="26">
        <v>24800</v>
      </c>
      <c r="M7248">
        <v>8</v>
      </c>
    </row>
    <row r="7249" spans="1:13" x14ac:dyDescent="0.25">
      <c r="A7249" t="s">
        <v>30</v>
      </c>
      <c r="B7249" s="25">
        <v>45447</v>
      </c>
      <c r="C7249" t="s">
        <v>257</v>
      </c>
      <c r="D7249" t="s">
        <v>32</v>
      </c>
      <c r="E7249" t="s">
        <v>27</v>
      </c>
      <c r="F7249" t="s">
        <v>258</v>
      </c>
      <c r="G7249" s="30">
        <v>13.9</v>
      </c>
      <c r="H7249" t="s">
        <v>309</v>
      </c>
      <c r="J7249" t="s">
        <v>15</v>
      </c>
      <c r="K7249" t="s">
        <v>307</v>
      </c>
      <c r="L7249" s="26">
        <v>42900</v>
      </c>
      <c r="M7249">
        <v>6</v>
      </c>
    </row>
    <row r="7250" spans="1:13" x14ac:dyDescent="0.25">
      <c r="A7250" t="s">
        <v>89</v>
      </c>
      <c r="B7250" s="25">
        <v>45232</v>
      </c>
      <c r="C7250" t="s">
        <v>257</v>
      </c>
      <c r="D7250" t="s">
        <v>32</v>
      </c>
      <c r="E7250" t="s">
        <v>27</v>
      </c>
      <c r="G7250" s="30">
        <v>13.9</v>
      </c>
      <c r="H7250" t="s">
        <v>309</v>
      </c>
      <c r="J7250" t="s">
        <v>15</v>
      </c>
      <c r="K7250" t="s">
        <v>307</v>
      </c>
      <c r="L7250" s="26">
        <v>793800</v>
      </c>
      <c r="M7250">
        <v>7</v>
      </c>
    </row>
    <row r="7251" spans="1:13" x14ac:dyDescent="0.25">
      <c r="A7251" t="s">
        <v>30</v>
      </c>
      <c r="B7251" s="25">
        <v>45447</v>
      </c>
      <c r="C7251" t="s">
        <v>257</v>
      </c>
      <c r="D7251" t="s">
        <v>32</v>
      </c>
      <c r="E7251" t="s">
        <v>27</v>
      </c>
      <c r="G7251" s="30">
        <v>13.9</v>
      </c>
      <c r="H7251" t="s">
        <v>309</v>
      </c>
      <c r="J7251" t="s">
        <v>15</v>
      </c>
      <c r="K7251" t="s">
        <v>307</v>
      </c>
      <c r="L7251" s="26">
        <v>4200</v>
      </c>
      <c r="M7251">
        <v>4</v>
      </c>
    </row>
    <row r="7252" spans="1:13" x14ac:dyDescent="0.25">
      <c r="A7252" t="s">
        <v>72</v>
      </c>
      <c r="B7252" s="25">
        <v>45288</v>
      </c>
      <c r="C7252" t="s">
        <v>257</v>
      </c>
      <c r="D7252" t="s">
        <v>32</v>
      </c>
      <c r="E7252" t="s">
        <v>27</v>
      </c>
      <c r="G7252" s="30">
        <v>13.9</v>
      </c>
      <c r="H7252" t="s">
        <v>309</v>
      </c>
      <c r="J7252" t="s">
        <v>15</v>
      </c>
      <c r="K7252" t="s">
        <v>307</v>
      </c>
      <c r="L7252" s="26">
        <v>51000</v>
      </c>
      <c r="M7252">
        <v>2</v>
      </c>
    </row>
    <row r="7253" spans="1:13" x14ac:dyDescent="0.25">
      <c r="A7253" t="s">
        <v>60</v>
      </c>
      <c r="B7253" s="25">
        <v>45380</v>
      </c>
      <c r="C7253" t="s">
        <v>257</v>
      </c>
      <c r="D7253" t="s">
        <v>32</v>
      </c>
      <c r="E7253" t="s">
        <v>27</v>
      </c>
      <c r="F7253" t="s">
        <v>258</v>
      </c>
      <c r="G7253" s="30">
        <v>13.9</v>
      </c>
      <c r="H7253" t="s">
        <v>309</v>
      </c>
      <c r="J7253" t="s">
        <v>15</v>
      </c>
      <c r="K7253" t="s">
        <v>307</v>
      </c>
      <c r="L7253" s="26">
        <v>3726625</v>
      </c>
      <c r="M7253">
        <v>42</v>
      </c>
    </row>
    <row r="7254" spans="1:13" x14ac:dyDescent="0.25">
      <c r="A7254" t="s">
        <v>54</v>
      </c>
      <c r="B7254" s="25">
        <v>45212</v>
      </c>
      <c r="C7254" t="s">
        <v>257</v>
      </c>
      <c r="D7254" t="s">
        <v>32</v>
      </c>
      <c r="E7254" t="s">
        <v>27</v>
      </c>
      <c r="G7254" s="30">
        <v>13.9</v>
      </c>
      <c r="H7254" t="s">
        <v>309</v>
      </c>
      <c r="J7254" t="s">
        <v>15</v>
      </c>
      <c r="K7254" t="s">
        <v>307</v>
      </c>
      <c r="L7254" s="26">
        <v>308025</v>
      </c>
      <c r="M7254">
        <v>17</v>
      </c>
    </row>
    <row r="7255" spans="1:13" x14ac:dyDescent="0.25">
      <c r="A7255" t="s">
        <v>86</v>
      </c>
      <c r="B7255" s="25">
        <v>45251</v>
      </c>
      <c r="C7255" t="s">
        <v>257</v>
      </c>
      <c r="D7255" t="s">
        <v>32</v>
      </c>
      <c r="E7255" t="s">
        <v>27</v>
      </c>
      <c r="F7255" t="s">
        <v>258</v>
      </c>
      <c r="G7255" s="30">
        <v>13.9</v>
      </c>
      <c r="H7255" t="s">
        <v>309</v>
      </c>
      <c r="J7255" t="s">
        <v>15</v>
      </c>
      <c r="K7255" t="s">
        <v>307</v>
      </c>
      <c r="L7255" s="26">
        <v>175000</v>
      </c>
      <c r="M7255">
        <v>1</v>
      </c>
    </row>
    <row r="7256" spans="1:13" x14ac:dyDescent="0.25">
      <c r="A7256" t="s">
        <v>57</v>
      </c>
      <c r="B7256" s="25">
        <v>45394</v>
      </c>
      <c r="C7256" t="s">
        <v>257</v>
      </c>
      <c r="D7256" t="s">
        <v>32</v>
      </c>
      <c r="E7256" t="s">
        <v>27</v>
      </c>
      <c r="G7256" s="30">
        <v>13.9</v>
      </c>
      <c r="H7256" t="s">
        <v>309</v>
      </c>
      <c r="J7256" t="s">
        <v>15</v>
      </c>
      <c r="K7256" t="s">
        <v>307</v>
      </c>
      <c r="L7256" s="26">
        <v>35250</v>
      </c>
      <c r="M7256">
        <v>6</v>
      </c>
    </row>
    <row r="7257" spans="1:13" x14ac:dyDescent="0.25">
      <c r="A7257" t="s">
        <v>54</v>
      </c>
      <c r="B7257" s="25">
        <v>45212</v>
      </c>
      <c r="C7257" t="s">
        <v>257</v>
      </c>
      <c r="D7257" t="s">
        <v>32</v>
      </c>
      <c r="E7257" t="s">
        <v>27</v>
      </c>
      <c r="F7257" t="s">
        <v>258</v>
      </c>
      <c r="G7257" s="30">
        <v>13.9</v>
      </c>
      <c r="H7257" t="s">
        <v>309</v>
      </c>
      <c r="J7257" t="s">
        <v>15</v>
      </c>
      <c r="K7257" t="s">
        <v>307</v>
      </c>
      <c r="L7257" s="26">
        <v>2317014</v>
      </c>
      <c r="M7257">
        <v>23</v>
      </c>
    </row>
    <row r="7258" spans="1:13" x14ac:dyDescent="0.25">
      <c r="A7258" t="s">
        <v>83</v>
      </c>
      <c r="B7258" s="25">
        <v>45468</v>
      </c>
      <c r="C7258" t="s">
        <v>257</v>
      </c>
      <c r="D7258" t="s">
        <v>32</v>
      </c>
      <c r="E7258" t="s">
        <v>27</v>
      </c>
      <c r="G7258" s="30">
        <v>13.9</v>
      </c>
      <c r="H7258" t="s">
        <v>309</v>
      </c>
      <c r="J7258" t="s">
        <v>15</v>
      </c>
      <c r="K7258" t="s">
        <v>307</v>
      </c>
      <c r="L7258" s="26">
        <v>13770</v>
      </c>
      <c r="M7258">
        <v>2</v>
      </c>
    </row>
    <row r="7259" spans="1:13" x14ac:dyDescent="0.25">
      <c r="A7259" t="s">
        <v>104</v>
      </c>
      <c r="B7259" s="25">
        <v>45041</v>
      </c>
      <c r="C7259" t="s">
        <v>257</v>
      </c>
      <c r="D7259" t="s">
        <v>32</v>
      </c>
      <c r="E7259" t="s">
        <v>27</v>
      </c>
      <c r="F7259" t="s">
        <v>258</v>
      </c>
      <c r="G7259" s="30">
        <v>13.9</v>
      </c>
      <c r="H7259" t="s">
        <v>309</v>
      </c>
      <c r="J7259" t="s">
        <v>15</v>
      </c>
      <c r="K7259" t="s">
        <v>307</v>
      </c>
      <c r="L7259" s="26">
        <v>2265217.2000000002</v>
      </c>
      <c r="M7259">
        <v>2</v>
      </c>
    </row>
    <row r="7260" spans="1:13" x14ac:dyDescent="0.25">
      <c r="A7260" t="s">
        <v>77</v>
      </c>
      <c r="B7260" s="25">
        <v>45267</v>
      </c>
      <c r="C7260" t="s">
        <v>257</v>
      </c>
      <c r="D7260" t="s">
        <v>32</v>
      </c>
      <c r="E7260" t="s">
        <v>27</v>
      </c>
      <c r="G7260" s="30">
        <v>13.9</v>
      </c>
      <c r="H7260" t="s">
        <v>309</v>
      </c>
      <c r="J7260" t="s">
        <v>15</v>
      </c>
      <c r="K7260" t="s">
        <v>307</v>
      </c>
      <c r="L7260" s="26">
        <v>2800</v>
      </c>
      <c r="M7260">
        <v>1</v>
      </c>
    </row>
    <row r="7261" spans="1:13" x14ac:dyDescent="0.25">
      <c r="A7261" t="s">
        <v>60</v>
      </c>
      <c r="B7261" s="25">
        <v>45380</v>
      </c>
      <c r="C7261" t="s">
        <v>257</v>
      </c>
      <c r="D7261" t="s">
        <v>32</v>
      </c>
      <c r="E7261" t="s">
        <v>27</v>
      </c>
      <c r="G7261" s="30">
        <v>13.9</v>
      </c>
      <c r="H7261" t="s">
        <v>309</v>
      </c>
      <c r="J7261" t="s">
        <v>15</v>
      </c>
      <c r="K7261" t="s">
        <v>307</v>
      </c>
      <c r="L7261" s="26">
        <v>108500</v>
      </c>
      <c r="M7261">
        <v>20</v>
      </c>
    </row>
    <row r="7262" spans="1:13" x14ac:dyDescent="0.25">
      <c r="A7262" t="s">
        <v>83</v>
      </c>
      <c r="B7262" s="25">
        <v>45252</v>
      </c>
      <c r="C7262" t="s">
        <v>257</v>
      </c>
      <c r="D7262" t="s">
        <v>32</v>
      </c>
      <c r="E7262" t="s">
        <v>27</v>
      </c>
      <c r="F7262" t="s">
        <v>258</v>
      </c>
      <c r="G7262" s="30">
        <v>13.9</v>
      </c>
      <c r="H7262" t="s">
        <v>309</v>
      </c>
      <c r="J7262" t="s">
        <v>15</v>
      </c>
      <c r="K7262" t="s">
        <v>307</v>
      </c>
      <c r="L7262" s="26">
        <v>1395900</v>
      </c>
      <c r="M7262">
        <v>7</v>
      </c>
    </row>
    <row r="7263" spans="1:13" x14ac:dyDescent="0.25">
      <c r="A7263" t="s">
        <v>92</v>
      </c>
      <c r="B7263" s="25">
        <v>45198</v>
      </c>
      <c r="C7263" t="s">
        <v>257</v>
      </c>
      <c r="D7263" t="s">
        <v>32</v>
      </c>
      <c r="E7263" t="s">
        <v>27</v>
      </c>
      <c r="F7263" t="s">
        <v>258</v>
      </c>
      <c r="G7263" s="30">
        <v>13.9</v>
      </c>
      <c r="H7263" t="s">
        <v>309</v>
      </c>
      <c r="J7263" t="s">
        <v>15</v>
      </c>
      <c r="K7263" t="s">
        <v>307</v>
      </c>
      <c r="L7263" s="26">
        <v>571561.19999999995</v>
      </c>
      <c r="M7263">
        <v>7</v>
      </c>
    </row>
    <row r="7264" spans="1:13" x14ac:dyDescent="0.25">
      <c r="A7264" t="s">
        <v>164</v>
      </c>
      <c r="B7264" s="25">
        <v>45478</v>
      </c>
      <c r="C7264" t="s">
        <v>257</v>
      </c>
      <c r="D7264" t="s">
        <v>32</v>
      </c>
      <c r="E7264" t="s">
        <v>27</v>
      </c>
      <c r="F7264" t="s">
        <v>258</v>
      </c>
      <c r="G7264" s="30">
        <v>13.9</v>
      </c>
      <c r="H7264" t="s">
        <v>309</v>
      </c>
      <c r="J7264" t="s">
        <v>15</v>
      </c>
      <c r="K7264" t="s">
        <v>307</v>
      </c>
      <c r="L7264" s="26">
        <v>5439000</v>
      </c>
      <c r="M7264">
        <v>15</v>
      </c>
    </row>
    <row r="7265" spans="1:13" x14ac:dyDescent="0.25">
      <c r="A7265" t="s">
        <v>172</v>
      </c>
      <c r="B7265" s="25">
        <v>45485</v>
      </c>
      <c r="C7265" t="s">
        <v>257</v>
      </c>
      <c r="D7265" t="s">
        <v>32</v>
      </c>
      <c r="E7265" t="s">
        <v>27</v>
      </c>
      <c r="F7265" t="s">
        <v>258</v>
      </c>
      <c r="G7265" s="30">
        <v>13.9</v>
      </c>
      <c r="H7265" t="s">
        <v>309</v>
      </c>
      <c r="J7265" t="s">
        <v>15</v>
      </c>
      <c r="K7265" t="s">
        <v>307</v>
      </c>
      <c r="L7265" s="26">
        <v>32400</v>
      </c>
      <c r="M7265">
        <v>3</v>
      </c>
    </row>
    <row r="7266" spans="1:13" x14ac:dyDescent="0.25">
      <c r="A7266" t="s">
        <v>69</v>
      </c>
      <c r="B7266" s="25">
        <v>45328</v>
      </c>
      <c r="C7266" t="s">
        <v>257</v>
      </c>
      <c r="D7266" t="s">
        <v>32</v>
      </c>
      <c r="E7266" t="s">
        <v>27</v>
      </c>
      <c r="G7266" s="30">
        <v>13.9</v>
      </c>
      <c r="H7266" t="s">
        <v>309</v>
      </c>
      <c r="J7266" t="s">
        <v>15</v>
      </c>
      <c r="K7266" t="s">
        <v>307</v>
      </c>
      <c r="L7266" s="26">
        <v>155820</v>
      </c>
      <c r="M7266">
        <v>12</v>
      </c>
    </row>
    <row r="7267" spans="1:13" x14ac:dyDescent="0.25">
      <c r="A7267" t="s">
        <v>80</v>
      </c>
      <c r="B7267" s="25">
        <v>45260</v>
      </c>
      <c r="C7267" t="s">
        <v>257</v>
      </c>
      <c r="D7267" t="s">
        <v>32</v>
      </c>
      <c r="E7267" t="s">
        <v>27</v>
      </c>
      <c r="F7267" t="s">
        <v>258</v>
      </c>
      <c r="G7267" s="30">
        <v>13.9</v>
      </c>
      <c r="H7267" t="s">
        <v>309</v>
      </c>
      <c r="J7267" t="s">
        <v>15</v>
      </c>
      <c r="K7267" t="s">
        <v>307</v>
      </c>
      <c r="L7267" s="26">
        <v>268200</v>
      </c>
      <c r="M7267">
        <v>2</v>
      </c>
    </row>
    <row r="7268" spans="1:13" x14ac:dyDescent="0.25">
      <c r="A7268" t="s">
        <v>211</v>
      </c>
      <c r="B7268" s="25">
        <v>45582</v>
      </c>
      <c r="C7268" t="s">
        <v>257</v>
      </c>
      <c r="D7268" t="s">
        <v>32</v>
      </c>
      <c r="E7268" t="s">
        <v>27</v>
      </c>
      <c r="G7268" s="30">
        <v>13.9</v>
      </c>
      <c r="H7268" t="s">
        <v>309</v>
      </c>
      <c r="J7268" t="s">
        <v>15</v>
      </c>
      <c r="K7268" t="s">
        <v>307</v>
      </c>
      <c r="L7268" s="26">
        <v>333200</v>
      </c>
      <c r="M7268">
        <v>12</v>
      </c>
    </row>
    <row r="7269" spans="1:13" x14ac:dyDescent="0.25">
      <c r="A7269" t="s">
        <v>57</v>
      </c>
      <c r="B7269" s="25">
        <v>45394</v>
      </c>
      <c r="C7269" t="s">
        <v>257</v>
      </c>
      <c r="D7269" t="s">
        <v>32</v>
      </c>
      <c r="E7269" t="s">
        <v>27</v>
      </c>
      <c r="F7269" t="s">
        <v>258</v>
      </c>
      <c r="G7269" s="30">
        <v>13.9</v>
      </c>
      <c r="H7269" t="s">
        <v>309</v>
      </c>
      <c r="J7269" t="s">
        <v>15</v>
      </c>
      <c r="K7269" t="s">
        <v>307</v>
      </c>
      <c r="L7269" s="26">
        <v>2199600</v>
      </c>
      <c r="M7269">
        <v>18</v>
      </c>
    </row>
    <row r="7270" spans="1:13" x14ac:dyDescent="0.25">
      <c r="A7270" t="s">
        <v>211</v>
      </c>
      <c r="B7270" s="25">
        <v>45582</v>
      </c>
      <c r="C7270" t="s">
        <v>257</v>
      </c>
      <c r="D7270" t="s">
        <v>32</v>
      </c>
      <c r="E7270" t="s">
        <v>27</v>
      </c>
      <c r="F7270" t="s">
        <v>258</v>
      </c>
      <c r="G7270" s="30">
        <v>13.9</v>
      </c>
      <c r="H7270" t="s">
        <v>309</v>
      </c>
      <c r="J7270" t="s">
        <v>15</v>
      </c>
      <c r="K7270" t="s">
        <v>307</v>
      </c>
      <c r="L7270" s="26">
        <v>8964900</v>
      </c>
      <c r="M7270">
        <v>18</v>
      </c>
    </row>
    <row r="7271" spans="1:13" x14ac:dyDescent="0.25">
      <c r="A7271" t="s">
        <v>83</v>
      </c>
      <c r="B7271" s="25">
        <v>45468</v>
      </c>
      <c r="C7271" t="s">
        <v>257</v>
      </c>
      <c r="D7271" t="s">
        <v>32</v>
      </c>
      <c r="E7271" t="s">
        <v>27</v>
      </c>
      <c r="F7271" t="s">
        <v>258</v>
      </c>
      <c r="G7271" s="30">
        <v>14</v>
      </c>
      <c r="H7271" t="s">
        <v>309</v>
      </c>
      <c r="J7271" t="s">
        <v>15</v>
      </c>
      <c r="K7271" t="s">
        <v>307</v>
      </c>
      <c r="L7271" s="26">
        <v>2116530</v>
      </c>
      <c r="M7271">
        <v>5</v>
      </c>
    </row>
    <row r="7272" spans="1:13" x14ac:dyDescent="0.25">
      <c r="A7272" t="s">
        <v>66</v>
      </c>
      <c r="B7272" s="25">
        <v>45335</v>
      </c>
      <c r="C7272" t="s">
        <v>257</v>
      </c>
      <c r="D7272" t="s">
        <v>32</v>
      </c>
      <c r="E7272" t="s">
        <v>27</v>
      </c>
      <c r="F7272" t="s">
        <v>258</v>
      </c>
      <c r="G7272" s="30">
        <v>14</v>
      </c>
      <c r="H7272" t="s">
        <v>309</v>
      </c>
      <c r="J7272" t="s">
        <v>15</v>
      </c>
      <c r="K7272" t="s">
        <v>307</v>
      </c>
      <c r="L7272" s="26">
        <v>1066500</v>
      </c>
      <c r="M7272">
        <v>44</v>
      </c>
    </row>
    <row r="7273" spans="1:13" x14ac:dyDescent="0.25">
      <c r="A7273" t="s">
        <v>164</v>
      </c>
      <c r="B7273" s="25">
        <v>45478</v>
      </c>
      <c r="C7273" t="s">
        <v>257</v>
      </c>
      <c r="D7273" t="s">
        <v>32</v>
      </c>
      <c r="E7273" t="s">
        <v>27</v>
      </c>
      <c r="G7273" s="30">
        <v>14</v>
      </c>
      <c r="H7273" t="s">
        <v>309</v>
      </c>
      <c r="J7273" t="s">
        <v>15</v>
      </c>
      <c r="K7273" t="s">
        <v>307</v>
      </c>
      <c r="L7273" s="26">
        <v>74600</v>
      </c>
      <c r="M7273">
        <v>15</v>
      </c>
    </row>
    <row r="7274" spans="1:13" x14ac:dyDescent="0.25">
      <c r="A7274" t="s">
        <v>74</v>
      </c>
      <c r="B7274" s="25">
        <v>45275</v>
      </c>
      <c r="C7274" t="s">
        <v>257</v>
      </c>
      <c r="D7274" t="s">
        <v>32</v>
      </c>
      <c r="E7274" t="s">
        <v>27</v>
      </c>
      <c r="F7274" t="s">
        <v>258</v>
      </c>
      <c r="G7274" s="30">
        <v>14</v>
      </c>
      <c r="H7274" t="s">
        <v>309</v>
      </c>
      <c r="J7274" t="s">
        <v>15</v>
      </c>
      <c r="K7274" t="s">
        <v>307</v>
      </c>
      <c r="L7274" s="26">
        <v>2389700</v>
      </c>
      <c r="M7274">
        <v>16</v>
      </c>
    </row>
    <row r="7275" spans="1:13" x14ac:dyDescent="0.25">
      <c r="A7275" t="s">
        <v>86</v>
      </c>
      <c r="B7275" s="25">
        <v>45251</v>
      </c>
      <c r="C7275" t="s">
        <v>257</v>
      </c>
      <c r="D7275" t="s">
        <v>32</v>
      </c>
      <c r="E7275" t="s">
        <v>27</v>
      </c>
      <c r="F7275" t="s">
        <v>258</v>
      </c>
      <c r="G7275" s="30">
        <v>14</v>
      </c>
      <c r="H7275" t="s">
        <v>309</v>
      </c>
      <c r="J7275" t="s">
        <v>15</v>
      </c>
      <c r="K7275" t="s">
        <v>307</v>
      </c>
      <c r="L7275" s="26">
        <v>195000</v>
      </c>
      <c r="M7275">
        <v>4</v>
      </c>
    </row>
    <row r="7276" spans="1:13" x14ac:dyDescent="0.25">
      <c r="A7276" t="s">
        <v>80</v>
      </c>
      <c r="B7276" s="25">
        <v>45260</v>
      </c>
      <c r="C7276" t="s">
        <v>257</v>
      </c>
      <c r="D7276" t="s">
        <v>32</v>
      </c>
      <c r="E7276" t="s">
        <v>27</v>
      </c>
      <c r="G7276" s="30">
        <v>14</v>
      </c>
      <c r="H7276" t="s">
        <v>309</v>
      </c>
      <c r="J7276" t="s">
        <v>15</v>
      </c>
      <c r="K7276" t="s">
        <v>307</v>
      </c>
      <c r="L7276" s="26">
        <v>39600</v>
      </c>
      <c r="M7276">
        <v>2</v>
      </c>
    </row>
    <row r="7277" spans="1:13" x14ac:dyDescent="0.25">
      <c r="A7277" t="s">
        <v>86</v>
      </c>
      <c r="B7277" s="25">
        <v>45251</v>
      </c>
      <c r="C7277" t="s">
        <v>257</v>
      </c>
      <c r="D7277" t="s">
        <v>32</v>
      </c>
      <c r="E7277" t="s">
        <v>27</v>
      </c>
      <c r="G7277" s="30">
        <v>14</v>
      </c>
      <c r="H7277" t="s">
        <v>309</v>
      </c>
      <c r="J7277" t="s">
        <v>15</v>
      </c>
      <c r="K7277" t="s">
        <v>307</v>
      </c>
      <c r="L7277" s="26">
        <v>5250</v>
      </c>
      <c r="M7277">
        <v>2</v>
      </c>
    </row>
    <row r="7278" spans="1:13" x14ac:dyDescent="0.25">
      <c r="A7278" t="s">
        <v>66</v>
      </c>
      <c r="B7278" s="25">
        <v>45335</v>
      </c>
      <c r="C7278" t="s">
        <v>257</v>
      </c>
      <c r="D7278" t="s">
        <v>32</v>
      </c>
      <c r="E7278" t="s">
        <v>27</v>
      </c>
      <c r="G7278" s="30">
        <v>14</v>
      </c>
      <c r="H7278" t="s">
        <v>309</v>
      </c>
      <c r="J7278" t="s">
        <v>15</v>
      </c>
      <c r="K7278" t="s">
        <v>307</v>
      </c>
      <c r="L7278" s="26">
        <v>738000</v>
      </c>
      <c r="M7278">
        <v>28</v>
      </c>
    </row>
    <row r="7279" spans="1:13" x14ac:dyDescent="0.25">
      <c r="A7279" t="s">
        <v>89</v>
      </c>
      <c r="B7279" s="25">
        <v>45232</v>
      </c>
      <c r="C7279" t="s">
        <v>257</v>
      </c>
      <c r="D7279" t="s">
        <v>32</v>
      </c>
      <c r="E7279" t="s">
        <v>27</v>
      </c>
      <c r="F7279" t="s">
        <v>258</v>
      </c>
      <c r="G7279" s="30">
        <v>14</v>
      </c>
      <c r="H7279" t="s">
        <v>309</v>
      </c>
      <c r="J7279" t="s">
        <v>15</v>
      </c>
      <c r="K7279" t="s">
        <v>307</v>
      </c>
      <c r="L7279" s="26">
        <v>437400</v>
      </c>
      <c r="M7279">
        <v>9</v>
      </c>
    </row>
    <row r="7280" spans="1:13" x14ac:dyDescent="0.25">
      <c r="A7280" t="s">
        <v>205</v>
      </c>
      <c r="B7280" s="25">
        <v>45566</v>
      </c>
      <c r="C7280" t="s">
        <v>257</v>
      </c>
      <c r="D7280" t="s">
        <v>32</v>
      </c>
      <c r="E7280" t="s">
        <v>27</v>
      </c>
      <c r="F7280" t="s">
        <v>258</v>
      </c>
      <c r="G7280" s="30">
        <v>14</v>
      </c>
      <c r="H7280" t="s">
        <v>309</v>
      </c>
      <c r="J7280" t="s">
        <v>15</v>
      </c>
      <c r="K7280" t="s">
        <v>307</v>
      </c>
      <c r="L7280" s="26">
        <v>103360</v>
      </c>
      <c r="M7280">
        <v>5</v>
      </c>
    </row>
    <row r="7281" spans="1:13" x14ac:dyDescent="0.25">
      <c r="A7281" t="s">
        <v>57</v>
      </c>
      <c r="B7281" s="25">
        <v>45394</v>
      </c>
      <c r="C7281" t="s">
        <v>257</v>
      </c>
      <c r="D7281" t="s">
        <v>32</v>
      </c>
      <c r="E7281" t="s">
        <v>27</v>
      </c>
      <c r="G7281" s="30">
        <v>14</v>
      </c>
      <c r="H7281" t="s">
        <v>309</v>
      </c>
      <c r="J7281" t="s">
        <v>15</v>
      </c>
      <c r="K7281" t="s">
        <v>307</v>
      </c>
      <c r="L7281" s="26">
        <v>9400</v>
      </c>
      <c r="M7281">
        <v>3</v>
      </c>
    </row>
    <row r="7282" spans="1:13" x14ac:dyDescent="0.25">
      <c r="A7282" t="s">
        <v>63</v>
      </c>
      <c r="B7282" s="25">
        <v>45344</v>
      </c>
      <c r="C7282" t="s">
        <v>257</v>
      </c>
      <c r="D7282" t="s">
        <v>32</v>
      </c>
      <c r="E7282" t="s">
        <v>27</v>
      </c>
      <c r="F7282" t="s">
        <v>258</v>
      </c>
      <c r="G7282" s="30">
        <v>14</v>
      </c>
      <c r="H7282" t="s">
        <v>309</v>
      </c>
      <c r="J7282" t="s">
        <v>15</v>
      </c>
      <c r="K7282" t="s">
        <v>307</v>
      </c>
      <c r="L7282" s="26">
        <v>2018750</v>
      </c>
      <c r="M7282">
        <v>6</v>
      </c>
    </row>
    <row r="7283" spans="1:13" x14ac:dyDescent="0.25">
      <c r="A7283" t="s">
        <v>77</v>
      </c>
      <c r="B7283" s="25">
        <v>45267</v>
      </c>
      <c r="C7283" t="s">
        <v>257</v>
      </c>
      <c r="D7283" t="s">
        <v>32</v>
      </c>
      <c r="E7283" t="s">
        <v>27</v>
      </c>
      <c r="F7283" t="s">
        <v>258</v>
      </c>
      <c r="G7283" s="30">
        <v>14</v>
      </c>
      <c r="H7283" t="s">
        <v>309</v>
      </c>
      <c r="J7283" t="s">
        <v>15</v>
      </c>
      <c r="K7283" t="s">
        <v>307</v>
      </c>
      <c r="L7283" s="26">
        <v>74200</v>
      </c>
      <c r="M7283">
        <v>2</v>
      </c>
    </row>
    <row r="7284" spans="1:13" x14ac:dyDescent="0.25">
      <c r="A7284" t="s">
        <v>69</v>
      </c>
      <c r="B7284" s="25">
        <v>45328</v>
      </c>
      <c r="C7284" t="s">
        <v>257</v>
      </c>
      <c r="D7284" t="s">
        <v>32</v>
      </c>
      <c r="E7284" t="s">
        <v>27</v>
      </c>
      <c r="F7284" t="s">
        <v>258</v>
      </c>
      <c r="G7284" s="30">
        <v>14</v>
      </c>
      <c r="H7284" t="s">
        <v>309</v>
      </c>
      <c r="J7284" t="s">
        <v>15</v>
      </c>
      <c r="K7284" t="s">
        <v>307</v>
      </c>
      <c r="L7284" s="26">
        <v>23628990</v>
      </c>
      <c r="M7284">
        <v>9</v>
      </c>
    </row>
    <row r="7285" spans="1:13" x14ac:dyDescent="0.25">
      <c r="A7285" t="s">
        <v>89</v>
      </c>
      <c r="B7285" s="25">
        <v>45232</v>
      </c>
      <c r="C7285" t="s">
        <v>257</v>
      </c>
      <c r="D7285" t="s">
        <v>32</v>
      </c>
      <c r="E7285" t="s">
        <v>27</v>
      </c>
      <c r="G7285" s="30">
        <v>14</v>
      </c>
      <c r="H7285" t="s">
        <v>309</v>
      </c>
      <c r="J7285" t="s">
        <v>15</v>
      </c>
      <c r="K7285" t="s">
        <v>307</v>
      </c>
      <c r="L7285" s="26">
        <v>135675</v>
      </c>
      <c r="M7285">
        <v>12</v>
      </c>
    </row>
    <row r="7286" spans="1:13" x14ac:dyDescent="0.25">
      <c r="A7286" t="s">
        <v>205</v>
      </c>
      <c r="B7286" s="25">
        <v>45566</v>
      </c>
      <c r="C7286" t="s">
        <v>257</v>
      </c>
      <c r="D7286" t="s">
        <v>32</v>
      </c>
      <c r="E7286" t="s">
        <v>27</v>
      </c>
      <c r="G7286" s="30">
        <v>14</v>
      </c>
      <c r="H7286" t="s">
        <v>309</v>
      </c>
      <c r="J7286" t="s">
        <v>15</v>
      </c>
      <c r="K7286" t="s">
        <v>307</v>
      </c>
      <c r="L7286" s="26">
        <v>2660</v>
      </c>
      <c r="M7286">
        <v>2</v>
      </c>
    </row>
    <row r="7287" spans="1:13" x14ac:dyDescent="0.25">
      <c r="A7287" t="s">
        <v>209</v>
      </c>
      <c r="B7287" s="25">
        <v>45572</v>
      </c>
      <c r="C7287" t="s">
        <v>257</v>
      </c>
      <c r="D7287" t="s">
        <v>32</v>
      </c>
      <c r="E7287" t="s">
        <v>27</v>
      </c>
      <c r="G7287" s="30">
        <v>14</v>
      </c>
      <c r="H7287" t="s">
        <v>309</v>
      </c>
      <c r="J7287" t="s">
        <v>15</v>
      </c>
      <c r="K7287" t="s">
        <v>307</v>
      </c>
      <c r="L7287" s="26">
        <v>1000</v>
      </c>
      <c r="M7287">
        <v>1</v>
      </c>
    </row>
    <row r="7288" spans="1:13" x14ac:dyDescent="0.25">
      <c r="A7288" t="s">
        <v>80</v>
      </c>
      <c r="B7288" s="25">
        <v>45260</v>
      </c>
      <c r="C7288" t="s">
        <v>257</v>
      </c>
      <c r="D7288" t="s">
        <v>32</v>
      </c>
      <c r="E7288" t="s">
        <v>27</v>
      </c>
      <c r="F7288" t="s">
        <v>258</v>
      </c>
      <c r="G7288" s="30">
        <v>14</v>
      </c>
      <c r="H7288" t="s">
        <v>309</v>
      </c>
      <c r="J7288" t="s">
        <v>15</v>
      </c>
      <c r="K7288" t="s">
        <v>307</v>
      </c>
      <c r="L7288" s="26">
        <v>287100</v>
      </c>
      <c r="M7288">
        <v>4</v>
      </c>
    </row>
    <row r="7289" spans="1:13" x14ac:dyDescent="0.25">
      <c r="A7289" t="s">
        <v>104</v>
      </c>
      <c r="B7289" s="25">
        <v>45041</v>
      </c>
      <c r="C7289" t="s">
        <v>257</v>
      </c>
      <c r="D7289" t="s">
        <v>32</v>
      </c>
      <c r="E7289" t="s">
        <v>27</v>
      </c>
      <c r="G7289" s="30">
        <v>14</v>
      </c>
      <c r="H7289" t="s">
        <v>309</v>
      </c>
      <c r="J7289" t="s">
        <v>15</v>
      </c>
      <c r="K7289" t="s">
        <v>307</v>
      </c>
      <c r="L7289" s="26">
        <v>2066928</v>
      </c>
      <c r="M7289">
        <v>2</v>
      </c>
    </row>
    <row r="7290" spans="1:13" x14ac:dyDescent="0.25">
      <c r="A7290" t="s">
        <v>69</v>
      </c>
      <c r="B7290" s="25">
        <v>45328</v>
      </c>
      <c r="C7290" t="s">
        <v>257</v>
      </c>
      <c r="D7290" t="s">
        <v>32</v>
      </c>
      <c r="E7290" t="s">
        <v>27</v>
      </c>
      <c r="G7290" s="30">
        <v>14</v>
      </c>
      <c r="H7290" t="s">
        <v>309</v>
      </c>
      <c r="J7290" t="s">
        <v>15</v>
      </c>
      <c r="K7290" t="s">
        <v>307</v>
      </c>
      <c r="L7290" s="26">
        <v>157940</v>
      </c>
      <c r="M7290">
        <v>15</v>
      </c>
    </row>
    <row r="7291" spans="1:13" x14ac:dyDescent="0.25">
      <c r="A7291" t="s">
        <v>83</v>
      </c>
      <c r="B7291" s="25">
        <v>45252</v>
      </c>
      <c r="C7291" t="s">
        <v>257</v>
      </c>
      <c r="D7291" t="s">
        <v>32</v>
      </c>
      <c r="E7291" t="s">
        <v>27</v>
      </c>
      <c r="G7291" s="30">
        <v>14</v>
      </c>
      <c r="H7291" t="s">
        <v>309</v>
      </c>
      <c r="J7291" t="s">
        <v>15</v>
      </c>
      <c r="K7291" t="s">
        <v>307</v>
      </c>
      <c r="L7291" s="26">
        <v>354750</v>
      </c>
      <c r="M7291">
        <v>9</v>
      </c>
    </row>
    <row r="7292" spans="1:13" x14ac:dyDescent="0.25">
      <c r="A7292" t="s">
        <v>54</v>
      </c>
      <c r="B7292" s="25">
        <v>45401</v>
      </c>
      <c r="C7292" t="s">
        <v>257</v>
      </c>
      <c r="D7292" t="s">
        <v>32</v>
      </c>
      <c r="E7292" t="s">
        <v>27</v>
      </c>
      <c r="F7292" t="s">
        <v>258</v>
      </c>
      <c r="G7292" s="30">
        <v>14</v>
      </c>
      <c r="H7292" t="s">
        <v>309</v>
      </c>
      <c r="J7292" t="s">
        <v>15</v>
      </c>
      <c r="K7292" t="s">
        <v>307</v>
      </c>
      <c r="L7292" s="26">
        <v>7265505</v>
      </c>
      <c r="M7292">
        <v>16</v>
      </c>
    </row>
    <row r="7293" spans="1:13" x14ac:dyDescent="0.25">
      <c r="A7293" t="s">
        <v>30</v>
      </c>
      <c r="B7293" s="25">
        <v>45447</v>
      </c>
      <c r="C7293" t="s">
        <v>257</v>
      </c>
      <c r="D7293" t="s">
        <v>32</v>
      </c>
      <c r="E7293" t="s">
        <v>27</v>
      </c>
      <c r="G7293" s="30">
        <v>14</v>
      </c>
      <c r="H7293" t="s">
        <v>309</v>
      </c>
      <c r="J7293" t="s">
        <v>15</v>
      </c>
      <c r="K7293" t="s">
        <v>307</v>
      </c>
      <c r="L7293" s="26">
        <v>2400</v>
      </c>
      <c r="M7293">
        <v>2</v>
      </c>
    </row>
    <row r="7294" spans="1:13" x14ac:dyDescent="0.25">
      <c r="A7294" t="s">
        <v>50</v>
      </c>
      <c r="B7294" s="25">
        <v>45408</v>
      </c>
      <c r="C7294" t="s">
        <v>257</v>
      </c>
      <c r="D7294" t="s">
        <v>32</v>
      </c>
      <c r="E7294" t="s">
        <v>27</v>
      </c>
      <c r="F7294" t="s">
        <v>258</v>
      </c>
      <c r="G7294" s="30">
        <v>14</v>
      </c>
      <c r="H7294" t="s">
        <v>309</v>
      </c>
      <c r="J7294" t="s">
        <v>15</v>
      </c>
      <c r="K7294" t="s">
        <v>307</v>
      </c>
      <c r="L7294" s="26">
        <v>3415000</v>
      </c>
      <c r="M7294">
        <v>44</v>
      </c>
    </row>
    <row r="7295" spans="1:13" x14ac:dyDescent="0.25">
      <c r="A7295" t="s">
        <v>74</v>
      </c>
      <c r="B7295" s="25">
        <v>45275</v>
      </c>
      <c r="C7295" t="s">
        <v>257</v>
      </c>
      <c r="D7295" t="s">
        <v>32</v>
      </c>
      <c r="E7295" t="s">
        <v>27</v>
      </c>
      <c r="G7295" s="30">
        <v>14</v>
      </c>
      <c r="H7295" t="s">
        <v>309</v>
      </c>
      <c r="J7295" t="s">
        <v>15</v>
      </c>
      <c r="K7295" t="s">
        <v>307</v>
      </c>
      <c r="L7295" s="26">
        <v>414000</v>
      </c>
      <c r="M7295">
        <v>15</v>
      </c>
    </row>
    <row r="7296" spans="1:13" x14ac:dyDescent="0.25">
      <c r="A7296" t="s">
        <v>60</v>
      </c>
      <c r="B7296" s="25">
        <v>45380</v>
      </c>
      <c r="C7296" t="s">
        <v>257</v>
      </c>
      <c r="D7296" t="s">
        <v>32</v>
      </c>
      <c r="E7296" t="s">
        <v>27</v>
      </c>
      <c r="F7296" t="s">
        <v>258</v>
      </c>
      <c r="G7296" s="30">
        <v>14</v>
      </c>
      <c r="H7296" t="s">
        <v>309</v>
      </c>
      <c r="J7296" t="s">
        <v>15</v>
      </c>
      <c r="K7296" t="s">
        <v>307</v>
      </c>
      <c r="L7296" s="26">
        <v>7340375</v>
      </c>
      <c r="M7296">
        <v>40</v>
      </c>
    </row>
    <row r="7297" spans="1:13" x14ac:dyDescent="0.25">
      <c r="A7297" t="s">
        <v>77</v>
      </c>
      <c r="B7297" s="25">
        <v>45267</v>
      </c>
      <c r="C7297" t="s">
        <v>257</v>
      </c>
      <c r="D7297" t="s">
        <v>32</v>
      </c>
      <c r="E7297" t="s">
        <v>27</v>
      </c>
      <c r="G7297" s="30">
        <v>14</v>
      </c>
      <c r="H7297" t="s">
        <v>309</v>
      </c>
      <c r="J7297" t="s">
        <v>15</v>
      </c>
      <c r="K7297" t="s">
        <v>307</v>
      </c>
      <c r="L7297" s="26">
        <v>15400</v>
      </c>
      <c r="M7297">
        <v>1</v>
      </c>
    </row>
    <row r="7298" spans="1:13" x14ac:dyDescent="0.25">
      <c r="A7298" t="s">
        <v>104</v>
      </c>
      <c r="B7298" s="25">
        <v>45041</v>
      </c>
      <c r="C7298" t="s">
        <v>257</v>
      </c>
      <c r="D7298" t="s">
        <v>32</v>
      </c>
      <c r="E7298" t="s">
        <v>27</v>
      </c>
      <c r="F7298" t="s">
        <v>258</v>
      </c>
      <c r="G7298" s="30">
        <v>14</v>
      </c>
      <c r="H7298" t="s">
        <v>309</v>
      </c>
      <c r="J7298" t="s">
        <v>15</v>
      </c>
      <c r="K7298" t="s">
        <v>307</v>
      </c>
      <c r="L7298" s="26">
        <v>142146</v>
      </c>
      <c r="M7298">
        <v>3</v>
      </c>
    </row>
    <row r="7299" spans="1:13" x14ac:dyDescent="0.25">
      <c r="A7299" t="s">
        <v>209</v>
      </c>
      <c r="B7299" s="25">
        <v>45572</v>
      </c>
      <c r="C7299" t="s">
        <v>257</v>
      </c>
      <c r="D7299" t="s">
        <v>32</v>
      </c>
      <c r="E7299" t="s">
        <v>27</v>
      </c>
      <c r="F7299" t="s">
        <v>258</v>
      </c>
      <c r="G7299" s="30">
        <v>14</v>
      </c>
      <c r="H7299" t="s">
        <v>309</v>
      </c>
      <c r="J7299" t="s">
        <v>15</v>
      </c>
      <c r="K7299" t="s">
        <v>307</v>
      </c>
      <c r="L7299" s="26">
        <v>10000</v>
      </c>
      <c r="M7299">
        <v>1</v>
      </c>
    </row>
    <row r="7300" spans="1:13" x14ac:dyDescent="0.25">
      <c r="A7300" t="s">
        <v>164</v>
      </c>
      <c r="B7300" s="25">
        <v>45478</v>
      </c>
      <c r="C7300" t="s">
        <v>257</v>
      </c>
      <c r="D7300" t="s">
        <v>32</v>
      </c>
      <c r="E7300" t="s">
        <v>27</v>
      </c>
      <c r="F7300" t="s">
        <v>258</v>
      </c>
      <c r="G7300" s="30">
        <v>14</v>
      </c>
      <c r="H7300" t="s">
        <v>309</v>
      </c>
      <c r="J7300" t="s">
        <v>15</v>
      </c>
      <c r="K7300" t="s">
        <v>307</v>
      </c>
      <c r="L7300" s="26">
        <v>89400</v>
      </c>
      <c r="M7300">
        <v>10</v>
      </c>
    </row>
    <row r="7301" spans="1:13" x14ac:dyDescent="0.25">
      <c r="A7301" t="s">
        <v>50</v>
      </c>
      <c r="B7301" s="25">
        <v>45408</v>
      </c>
      <c r="C7301" t="s">
        <v>257</v>
      </c>
      <c r="D7301" t="s">
        <v>32</v>
      </c>
      <c r="E7301" t="s">
        <v>27</v>
      </c>
      <c r="G7301" s="30">
        <v>14</v>
      </c>
      <c r="H7301" t="s">
        <v>309</v>
      </c>
      <c r="J7301" t="s">
        <v>15</v>
      </c>
      <c r="K7301" t="s">
        <v>307</v>
      </c>
      <c r="L7301" s="26">
        <v>202500</v>
      </c>
      <c r="M7301">
        <v>32</v>
      </c>
    </row>
    <row r="7302" spans="1:13" x14ac:dyDescent="0.25">
      <c r="A7302" t="s">
        <v>54</v>
      </c>
      <c r="B7302" s="25">
        <v>45212</v>
      </c>
      <c r="C7302" t="s">
        <v>257</v>
      </c>
      <c r="D7302" t="s">
        <v>32</v>
      </c>
      <c r="E7302" t="s">
        <v>27</v>
      </c>
      <c r="G7302" s="30">
        <v>14</v>
      </c>
      <c r="H7302" t="s">
        <v>309</v>
      </c>
      <c r="J7302" t="s">
        <v>15</v>
      </c>
      <c r="K7302" t="s">
        <v>307</v>
      </c>
      <c r="L7302" s="26">
        <v>180486</v>
      </c>
      <c r="M7302">
        <v>25</v>
      </c>
    </row>
    <row r="7303" spans="1:13" x14ac:dyDescent="0.25">
      <c r="A7303" t="s">
        <v>172</v>
      </c>
      <c r="B7303" s="25">
        <v>45485</v>
      </c>
      <c r="C7303" t="s">
        <v>257</v>
      </c>
      <c r="D7303" t="s">
        <v>32</v>
      </c>
      <c r="E7303" t="s">
        <v>27</v>
      </c>
      <c r="F7303" t="s">
        <v>258</v>
      </c>
      <c r="G7303" s="30">
        <v>14</v>
      </c>
      <c r="H7303" t="s">
        <v>309</v>
      </c>
      <c r="J7303" t="s">
        <v>15</v>
      </c>
      <c r="K7303" t="s">
        <v>307</v>
      </c>
      <c r="L7303" s="26">
        <v>254800</v>
      </c>
      <c r="M7303">
        <v>6</v>
      </c>
    </row>
    <row r="7304" spans="1:13" x14ac:dyDescent="0.25">
      <c r="A7304" t="s">
        <v>211</v>
      </c>
      <c r="B7304" s="25">
        <v>45582</v>
      </c>
      <c r="C7304" t="s">
        <v>257</v>
      </c>
      <c r="D7304" t="s">
        <v>32</v>
      </c>
      <c r="E7304" t="s">
        <v>27</v>
      </c>
      <c r="G7304" s="30">
        <v>14</v>
      </c>
      <c r="H7304" t="s">
        <v>309</v>
      </c>
      <c r="J7304" t="s">
        <v>15</v>
      </c>
      <c r="K7304" t="s">
        <v>307</v>
      </c>
      <c r="L7304" s="26">
        <v>50050</v>
      </c>
      <c r="M7304">
        <v>6</v>
      </c>
    </row>
    <row r="7305" spans="1:13" x14ac:dyDescent="0.25">
      <c r="A7305" t="s">
        <v>72</v>
      </c>
      <c r="B7305" s="25">
        <v>45288</v>
      </c>
      <c r="C7305" t="s">
        <v>257</v>
      </c>
      <c r="D7305" t="s">
        <v>32</v>
      </c>
      <c r="E7305" t="s">
        <v>27</v>
      </c>
      <c r="F7305" t="s">
        <v>258</v>
      </c>
      <c r="G7305" s="30">
        <v>14</v>
      </c>
      <c r="H7305" t="s">
        <v>309</v>
      </c>
      <c r="J7305" t="s">
        <v>15</v>
      </c>
      <c r="K7305" t="s">
        <v>307</v>
      </c>
      <c r="L7305" s="26">
        <v>77500</v>
      </c>
      <c r="M7305">
        <v>1</v>
      </c>
    </row>
    <row r="7306" spans="1:13" x14ac:dyDescent="0.25">
      <c r="A7306" t="s">
        <v>101</v>
      </c>
      <c r="B7306" s="25">
        <v>45079</v>
      </c>
      <c r="C7306" t="s">
        <v>257</v>
      </c>
      <c r="D7306" t="s">
        <v>32</v>
      </c>
      <c r="E7306" t="s">
        <v>27</v>
      </c>
      <c r="F7306" t="s">
        <v>258</v>
      </c>
      <c r="G7306" s="30">
        <v>14</v>
      </c>
      <c r="H7306" t="s">
        <v>309</v>
      </c>
      <c r="J7306" t="s">
        <v>15</v>
      </c>
      <c r="K7306" t="s">
        <v>307</v>
      </c>
      <c r="L7306" s="26">
        <v>11846.25</v>
      </c>
      <c r="M7306">
        <v>1</v>
      </c>
    </row>
    <row r="7307" spans="1:13" x14ac:dyDescent="0.25">
      <c r="A7307" t="s">
        <v>60</v>
      </c>
      <c r="B7307" s="25">
        <v>45380</v>
      </c>
      <c r="C7307" t="s">
        <v>257</v>
      </c>
      <c r="D7307" t="s">
        <v>32</v>
      </c>
      <c r="E7307" t="s">
        <v>27</v>
      </c>
      <c r="G7307" s="30">
        <v>14</v>
      </c>
      <c r="H7307" t="s">
        <v>309</v>
      </c>
      <c r="J7307" t="s">
        <v>15</v>
      </c>
      <c r="K7307" t="s">
        <v>307</v>
      </c>
      <c r="L7307" s="26">
        <v>286125</v>
      </c>
      <c r="M7307">
        <v>35</v>
      </c>
    </row>
    <row r="7308" spans="1:13" x14ac:dyDescent="0.25">
      <c r="A7308" t="s">
        <v>54</v>
      </c>
      <c r="B7308" s="25">
        <v>45212</v>
      </c>
      <c r="C7308" t="s">
        <v>257</v>
      </c>
      <c r="D7308" t="s">
        <v>32</v>
      </c>
      <c r="E7308" t="s">
        <v>27</v>
      </c>
      <c r="F7308" t="s">
        <v>258</v>
      </c>
      <c r="G7308" s="30">
        <v>14</v>
      </c>
      <c r="H7308" t="s">
        <v>309</v>
      </c>
      <c r="J7308" t="s">
        <v>15</v>
      </c>
      <c r="K7308" t="s">
        <v>307</v>
      </c>
      <c r="L7308" s="26">
        <v>858474</v>
      </c>
      <c r="M7308">
        <v>36</v>
      </c>
    </row>
    <row r="7309" spans="1:13" x14ac:dyDescent="0.25">
      <c r="A7309" t="s">
        <v>211</v>
      </c>
      <c r="B7309" s="25">
        <v>45582</v>
      </c>
      <c r="C7309" t="s">
        <v>257</v>
      </c>
      <c r="D7309" t="s">
        <v>32</v>
      </c>
      <c r="E7309" t="s">
        <v>27</v>
      </c>
      <c r="F7309" t="s">
        <v>258</v>
      </c>
      <c r="G7309" s="30">
        <v>14</v>
      </c>
      <c r="H7309" t="s">
        <v>309</v>
      </c>
      <c r="J7309" t="s">
        <v>15</v>
      </c>
      <c r="K7309" t="s">
        <v>307</v>
      </c>
      <c r="L7309" s="26">
        <v>82250</v>
      </c>
      <c r="M7309">
        <v>6</v>
      </c>
    </row>
    <row r="7310" spans="1:13" x14ac:dyDescent="0.25">
      <c r="A7310" t="s">
        <v>30</v>
      </c>
      <c r="B7310" s="25">
        <v>45447</v>
      </c>
      <c r="C7310" t="s">
        <v>257</v>
      </c>
      <c r="D7310" t="s">
        <v>32</v>
      </c>
      <c r="E7310" t="s">
        <v>27</v>
      </c>
      <c r="F7310" t="s">
        <v>258</v>
      </c>
      <c r="G7310" s="30">
        <v>14</v>
      </c>
      <c r="H7310" t="s">
        <v>309</v>
      </c>
      <c r="J7310" t="s">
        <v>15</v>
      </c>
      <c r="K7310" t="s">
        <v>307</v>
      </c>
      <c r="L7310" s="26">
        <v>395100</v>
      </c>
      <c r="M7310">
        <v>12</v>
      </c>
    </row>
    <row r="7311" spans="1:13" x14ac:dyDescent="0.25">
      <c r="A7311" t="s">
        <v>92</v>
      </c>
      <c r="B7311" s="25">
        <v>45198</v>
      </c>
      <c r="C7311" t="s">
        <v>257</v>
      </c>
      <c r="D7311" t="s">
        <v>32</v>
      </c>
      <c r="E7311" t="s">
        <v>27</v>
      </c>
      <c r="F7311" t="s">
        <v>258</v>
      </c>
      <c r="G7311" s="30">
        <v>14</v>
      </c>
      <c r="H7311" t="s">
        <v>309</v>
      </c>
      <c r="J7311" t="s">
        <v>15</v>
      </c>
      <c r="K7311" t="s">
        <v>307</v>
      </c>
      <c r="L7311" s="26">
        <v>2586369.6</v>
      </c>
      <c r="M7311">
        <v>10</v>
      </c>
    </row>
    <row r="7312" spans="1:13" x14ac:dyDescent="0.25">
      <c r="A7312" t="s">
        <v>83</v>
      </c>
      <c r="B7312" s="25">
        <v>45252</v>
      </c>
      <c r="C7312" t="s">
        <v>257</v>
      </c>
      <c r="D7312" t="s">
        <v>32</v>
      </c>
      <c r="E7312" t="s">
        <v>27</v>
      </c>
      <c r="F7312" t="s">
        <v>258</v>
      </c>
      <c r="G7312" s="30">
        <v>14</v>
      </c>
      <c r="H7312" t="s">
        <v>309</v>
      </c>
      <c r="J7312" t="s">
        <v>15</v>
      </c>
      <c r="K7312" t="s">
        <v>307</v>
      </c>
      <c r="L7312" s="26">
        <v>5560500</v>
      </c>
      <c r="M7312">
        <v>21</v>
      </c>
    </row>
    <row r="7313" spans="1:13" x14ac:dyDescent="0.25">
      <c r="A7313" t="s">
        <v>83</v>
      </c>
      <c r="B7313" s="25">
        <v>45468</v>
      </c>
      <c r="C7313" t="s">
        <v>257</v>
      </c>
      <c r="D7313" t="s">
        <v>32</v>
      </c>
      <c r="E7313" t="s">
        <v>27</v>
      </c>
      <c r="G7313" s="30">
        <v>14</v>
      </c>
      <c r="H7313" t="s">
        <v>309</v>
      </c>
      <c r="J7313" t="s">
        <v>15</v>
      </c>
      <c r="K7313" t="s">
        <v>307</v>
      </c>
      <c r="L7313" s="26">
        <v>41310</v>
      </c>
      <c r="M7313">
        <v>3</v>
      </c>
    </row>
    <row r="7314" spans="1:13" x14ac:dyDescent="0.25">
      <c r="A7314" t="s">
        <v>63</v>
      </c>
      <c r="B7314" s="25">
        <v>45344</v>
      </c>
      <c r="C7314" t="s">
        <v>257</v>
      </c>
      <c r="D7314" t="s">
        <v>32</v>
      </c>
      <c r="E7314" t="s">
        <v>27</v>
      </c>
      <c r="G7314" s="30">
        <v>14</v>
      </c>
      <c r="H7314" t="s">
        <v>309</v>
      </c>
      <c r="J7314" t="s">
        <v>15</v>
      </c>
      <c r="K7314" t="s">
        <v>307</v>
      </c>
      <c r="L7314" s="26">
        <v>547200</v>
      </c>
      <c r="M7314">
        <v>3</v>
      </c>
    </row>
    <row r="7315" spans="1:13" x14ac:dyDescent="0.25">
      <c r="A7315" t="s">
        <v>54</v>
      </c>
      <c r="B7315" s="25">
        <v>45401</v>
      </c>
      <c r="C7315" t="s">
        <v>257</v>
      </c>
      <c r="D7315" t="s">
        <v>32</v>
      </c>
      <c r="E7315" t="s">
        <v>27</v>
      </c>
      <c r="G7315" s="30">
        <v>14</v>
      </c>
      <c r="H7315" t="s">
        <v>309</v>
      </c>
      <c r="J7315" t="s">
        <v>15</v>
      </c>
      <c r="K7315" t="s">
        <v>307</v>
      </c>
      <c r="L7315" s="26">
        <v>247530</v>
      </c>
      <c r="M7315">
        <v>20</v>
      </c>
    </row>
    <row r="7316" spans="1:13" x14ac:dyDescent="0.25">
      <c r="A7316" t="s">
        <v>92</v>
      </c>
      <c r="B7316" s="25">
        <v>45198</v>
      </c>
      <c r="C7316" t="s">
        <v>257</v>
      </c>
      <c r="D7316" t="s">
        <v>32</v>
      </c>
      <c r="E7316" t="s">
        <v>27</v>
      </c>
      <c r="G7316" s="30">
        <v>14</v>
      </c>
      <c r="H7316" t="s">
        <v>309</v>
      </c>
      <c r="J7316" t="s">
        <v>15</v>
      </c>
      <c r="K7316" t="s">
        <v>307</v>
      </c>
      <c r="L7316" s="26">
        <v>180957.6</v>
      </c>
      <c r="M7316">
        <v>6</v>
      </c>
    </row>
    <row r="7317" spans="1:13" x14ac:dyDescent="0.25">
      <c r="A7317" t="s">
        <v>57</v>
      </c>
      <c r="B7317" s="25">
        <v>45394</v>
      </c>
      <c r="C7317" t="s">
        <v>257</v>
      </c>
      <c r="D7317" t="s">
        <v>32</v>
      </c>
      <c r="E7317" t="s">
        <v>27</v>
      </c>
      <c r="F7317" t="s">
        <v>258</v>
      </c>
      <c r="G7317" s="30">
        <v>14</v>
      </c>
      <c r="H7317" t="s">
        <v>309</v>
      </c>
      <c r="J7317" t="s">
        <v>15</v>
      </c>
      <c r="K7317" t="s">
        <v>307</v>
      </c>
      <c r="L7317" s="26">
        <v>1673200</v>
      </c>
      <c r="M7317">
        <v>13</v>
      </c>
    </row>
    <row r="7318" spans="1:13" x14ac:dyDescent="0.25">
      <c r="A7318" t="s">
        <v>72</v>
      </c>
      <c r="B7318" s="25">
        <v>45288</v>
      </c>
      <c r="C7318" t="s">
        <v>257</v>
      </c>
      <c r="D7318" t="s">
        <v>32</v>
      </c>
      <c r="E7318" t="s">
        <v>27</v>
      </c>
      <c r="G7318" s="30">
        <v>14.1</v>
      </c>
      <c r="H7318" t="s">
        <v>309</v>
      </c>
      <c r="J7318" t="s">
        <v>15</v>
      </c>
      <c r="K7318" t="s">
        <v>307</v>
      </c>
      <c r="L7318" s="26">
        <v>75000</v>
      </c>
      <c r="M7318">
        <v>2</v>
      </c>
    </row>
    <row r="7319" spans="1:13" x14ac:dyDescent="0.25">
      <c r="A7319" t="s">
        <v>86</v>
      </c>
      <c r="B7319" s="25">
        <v>45251</v>
      </c>
      <c r="C7319" t="s">
        <v>257</v>
      </c>
      <c r="D7319" t="s">
        <v>32</v>
      </c>
      <c r="E7319" t="s">
        <v>27</v>
      </c>
      <c r="F7319" t="s">
        <v>258</v>
      </c>
      <c r="G7319" s="30">
        <v>14.1</v>
      </c>
      <c r="H7319" t="s">
        <v>309</v>
      </c>
      <c r="J7319" t="s">
        <v>15</v>
      </c>
      <c r="K7319" t="s">
        <v>307</v>
      </c>
      <c r="L7319" s="26">
        <v>237500</v>
      </c>
      <c r="M7319">
        <v>3</v>
      </c>
    </row>
    <row r="7320" spans="1:13" x14ac:dyDescent="0.25">
      <c r="A7320" t="s">
        <v>83</v>
      </c>
      <c r="B7320" s="25">
        <v>45252</v>
      </c>
      <c r="C7320" t="s">
        <v>257</v>
      </c>
      <c r="D7320" t="s">
        <v>32</v>
      </c>
      <c r="E7320" t="s">
        <v>27</v>
      </c>
      <c r="F7320" t="s">
        <v>258</v>
      </c>
      <c r="G7320" s="30">
        <v>14.1</v>
      </c>
      <c r="H7320" t="s">
        <v>309</v>
      </c>
      <c r="J7320" t="s">
        <v>15</v>
      </c>
      <c r="K7320" t="s">
        <v>307</v>
      </c>
      <c r="L7320" s="26">
        <v>1041700</v>
      </c>
      <c r="M7320">
        <v>19</v>
      </c>
    </row>
    <row r="7321" spans="1:13" x14ac:dyDescent="0.25">
      <c r="A7321" t="s">
        <v>54</v>
      </c>
      <c r="B7321" s="25">
        <v>45212</v>
      </c>
      <c r="C7321" t="s">
        <v>257</v>
      </c>
      <c r="D7321" t="s">
        <v>32</v>
      </c>
      <c r="E7321" t="s">
        <v>27</v>
      </c>
      <c r="F7321" t="s">
        <v>258</v>
      </c>
      <c r="G7321" s="30">
        <v>14.1</v>
      </c>
      <c r="H7321" t="s">
        <v>309</v>
      </c>
      <c r="J7321" t="s">
        <v>15</v>
      </c>
      <c r="K7321" t="s">
        <v>307</v>
      </c>
      <c r="L7321" s="26">
        <v>417582</v>
      </c>
      <c r="M7321">
        <v>24</v>
      </c>
    </row>
    <row r="7322" spans="1:13" x14ac:dyDescent="0.25">
      <c r="A7322" t="s">
        <v>54</v>
      </c>
      <c r="B7322" s="25">
        <v>45212</v>
      </c>
      <c r="C7322" t="s">
        <v>257</v>
      </c>
      <c r="D7322" t="s">
        <v>32</v>
      </c>
      <c r="E7322" t="s">
        <v>27</v>
      </c>
      <c r="G7322" s="30">
        <v>14.1</v>
      </c>
      <c r="H7322" t="s">
        <v>309</v>
      </c>
      <c r="J7322" t="s">
        <v>15</v>
      </c>
      <c r="K7322" t="s">
        <v>307</v>
      </c>
      <c r="L7322" s="26">
        <v>122544</v>
      </c>
      <c r="M7322">
        <v>22</v>
      </c>
    </row>
    <row r="7323" spans="1:13" x14ac:dyDescent="0.25">
      <c r="A7323" t="s">
        <v>83</v>
      </c>
      <c r="B7323" s="25">
        <v>45252</v>
      </c>
      <c r="C7323" t="s">
        <v>257</v>
      </c>
      <c r="D7323" t="s">
        <v>32</v>
      </c>
      <c r="E7323" t="s">
        <v>27</v>
      </c>
      <c r="G7323" s="30">
        <v>14.1</v>
      </c>
      <c r="H7323" t="s">
        <v>309</v>
      </c>
      <c r="J7323" t="s">
        <v>15</v>
      </c>
      <c r="K7323" t="s">
        <v>307</v>
      </c>
      <c r="L7323" s="26">
        <v>717200</v>
      </c>
      <c r="M7323">
        <v>19</v>
      </c>
    </row>
    <row r="7324" spans="1:13" x14ac:dyDescent="0.25">
      <c r="A7324" t="s">
        <v>83</v>
      </c>
      <c r="B7324" s="25">
        <v>45468</v>
      </c>
      <c r="C7324" t="s">
        <v>257</v>
      </c>
      <c r="D7324" t="s">
        <v>32</v>
      </c>
      <c r="E7324" t="s">
        <v>27</v>
      </c>
      <c r="F7324" t="s">
        <v>258</v>
      </c>
      <c r="G7324" s="30">
        <v>14.1</v>
      </c>
      <c r="H7324" t="s">
        <v>309</v>
      </c>
      <c r="J7324" t="s">
        <v>15</v>
      </c>
      <c r="K7324" t="s">
        <v>307</v>
      </c>
      <c r="L7324" s="26">
        <v>341010</v>
      </c>
      <c r="M7324">
        <v>2</v>
      </c>
    </row>
    <row r="7325" spans="1:13" x14ac:dyDescent="0.25">
      <c r="A7325" t="s">
        <v>69</v>
      </c>
      <c r="B7325" s="25">
        <v>45328</v>
      </c>
      <c r="C7325" t="s">
        <v>257</v>
      </c>
      <c r="D7325" t="s">
        <v>32</v>
      </c>
      <c r="E7325" t="s">
        <v>27</v>
      </c>
      <c r="G7325" s="30">
        <v>14.1</v>
      </c>
      <c r="H7325" t="s">
        <v>309</v>
      </c>
      <c r="J7325" t="s">
        <v>15</v>
      </c>
      <c r="K7325" t="s">
        <v>307</v>
      </c>
      <c r="L7325" s="26">
        <v>257050</v>
      </c>
      <c r="M7325">
        <v>5</v>
      </c>
    </row>
    <row r="7326" spans="1:13" x14ac:dyDescent="0.25">
      <c r="A7326" t="s">
        <v>30</v>
      </c>
      <c r="B7326" s="25">
        <v>45447</v>
      </c>
      <c r="C7326" t="s">
        <v>257</v>
      </c>
      <c r="D7326" t="s">
        <v>32</v>
      </c>
      <c r="E7326" t="s">
        <v>27</v>
      </c>
      <c r="F7326" t="s">
        <v>258</v>
      </c>
      <c r="G7326" s="30">
        <v>14.1</v>
      </c>
      <c r="H7326" t="s">
        <v>309</v>
      </c>
      <c r="J7326" t="s">
        <v>15</v>
      </c>
      <c r="K7326" t="s">
        <v>307</v>
      </c>
      <c r="L7326" s="26">
        <v>1116300</v>
      </c>
      <c r="M7326">
        <v>14</v>
      </c>
    </row>
    <row r="7327" spans="1:13" x14ac:dyDescent="0.25">
      <c r="A7327" t="s">
        <v>57</v>
      </c>
      <c r="B7327" s="25">
        <v>45394</v>
      </c>
      <c r="C7327" t="s">
        <v>257</v>
      </c>
      <c r="D7327" t="s">
        <v>32</v>
      </c>
      <c r="E7327" t="s">
        <v>27</v>
      </c>
      <c r="F7327" t="s">
        <v>258</v>
      </c>
      <c r="G7327" s="30">
        <v>14.1</v>
      </c>
      <c r="H7327" t="s">
        <v>309</v>
      </c>
      <c r="J7327" t="s">
        <v>15</v>
      </c>
      <c r="K7327" t="s">
        <v>307</v>
      </c>
      <c r="L7327" s="26">
        <v>1294850</v>
      </c>
      <c r="M7327">
        <v>8</v>
      </c>
    </row>
    <row r="7328" spans="1:13" x14ac:dyDescent="0.25">
      <c r="A7328" t="s">
        <v>89</v>
      </c>
      <c r="B7328" s="25">
        <v>45232</v>
      </c>
      <c r="C7328" t="s">
        <v>257</v>
      </c>
      <c r="D7328" t="s">
        <v>32</v>
      </c>
      <c r="E7328" t="s">
        <v>27</v>
      </c>
      <c r="F7328" t="s">
        <v>258</v>
      </c>
      <c r="G7328" s="30">
        <v>14.1</v>
      </c>
      <c r="H7328" t="s">
        <v>309</v>
      </c>
      <c r="J7328" t="s">
        <v>15</v>
      </c>
      <c r="K7328" t="s">
        <v>307</v>
      </c>
      <c r="L7328" s="26">
        <v>7017300</v>
      </c>
      <c r="M7328">
        <v>12</v>
      </c>
    </row>
    <row r="7329" spans="1:13" x14ac:dyDescent="0.25">
      <c r="A7329" t="s">
        <v>175</v>
      </c>
      <c r="B7329" s="25">
        <v>45503</v>
      </c>
      <c r="C7329" t="s">
        <v>257</v>
      </c>
      <c r="D7329" t="s">
        <v>32</v>
      </c>
      <c r="E7329" t="s">
        <v>27</v>
      </c>
      <c r="G7329" s="30">
        <v>14.1</v>
      </c>
      <c r="H7329" t="s">
        <v>309</v>
      </c>
      <c r="J7329" t="s">
        <v>15</v>
      </c>
      <c r="K7329" t="s">
        <v>307</v>
      </c>
      <c r="L7329" s="26">
        <v>291</v>
      </c>
      <c r="M7329">
        <v>1</v>
      </c>
    </row>
    <row r="7330" spans="1:13" x14ac:dyDescent="0.25">
      <c r="A7330" t="s">
        <v>77</v>
      </c>
      <c r="B7330" s="25">
        <v>45267</v>
      </c>
      <c r="C7330" t="s">
        <v>257</v>
      </c>
      <c r="D7330" t="s">
        <v>32</v>
      </c>
      <c r="E7330" t="s">
        <v>27</v>
      </c>
      <c r="F7330" t="s">
        <v>258</v>
      </c>
      <c r="G7330" s="30">
        <v>14.1</v>
      </c>
      <c r="H7330" t="s">
        <v>309</v>
      </c>
      <c r="J7330" t="s">
        <v>15</v>
      </c>
      <c r="K7330" t="s">
        <v>307</v>
      </c>
      <c r="L7330" s="26">
        <v>92400</v>
      </c>
      <c r="M7330">
        <v>2</v>
      </c>
    </row>
    <row r="7331" spans="1:13" x14ac:dyDescent="0.25">
      <c r="A7331" t="s">
        <v>63</v>
      </c>
      <c r="B7331" s="25">
        <v>45344</v>
      </c>
      <c r="C7331" t="s">
        <v>257</v>
      </c>
      <c r="D7331" t="s">
        <v>32</v>
      </c>
      <c r="E7331" t="s">
        <v>27</v>
      </c>
      <c r="F7331" t="s">
        <v>258</v>
      </c>
      <c r="G7331" s="30">
        <v>14.1</v>
      </c>
      <c r="H7331" t="s">
        <v>309</v>
      </c>
      <c r="J7331" t="s">
        <v>15</v>
      </c>
      <c r="K7331" t="s">
        <v>307</v>
      </c>
      <c r="L7331" s="26">
        <v>753350</v>
      </c>
      <c r="M7331">
        <v>8</v>
      </c>
    </row>
    <row r="7332" spans="1:13" x14ac:dyDescent="0.25">
      <c r="A7332" t="s">
        <v>205</v>
      </c>
      <c r="B7332" s="25">
        <v>45566</v>
      </c>
      <c r="C7332" t="s">
        <v>257</v>
      </c>
      <c r="D7332" t="s">
        <v>32</v>
      </c>
      <c r="E7332" t="s">
        <v>27</v>
      </c>
      <c r="G7332" s="30">
        <v>14.1</v>
      </c>
      <c r="H7332" t="s">
        <v>309</v>
      </c>
      <c r="J7332" t="s">
        <v>15</v>
      </c>
      <c r="K7332" t="s">
        <v>307</v>
      </c>
      <c r="L7332" s="26">
        <v>1045</v>
      </c>
      <c r="M7332">
        <v>3</v>
      </c>
    </row>
    <row r="7333" spans="1:13" x14ac:dyDescent="0.25">
      <c r="A7333" t="s">
        <v>86</v>
      </c>
      <c r="B7333" s="25">
        <v>45251</v>
      </c>
      <c r="C7333" t="s">
        <v>257</v>
      </c>
      <c r="D7333" t="s">
        <v>32</v>
      </c>
      <c r="E7333" t="s">
        <v>27</v>
      </c>
      <c r="G7333" s="30">
        <v>14.1</v>
      </c>
      <c r="H7333" t="s">
        <v>309</v>
      </c>
      <c r="J7333" t="s">
        <v>15</v>
      </c>
      <c r="K7333" t="s">
        <v>307</v>
      </c>
      <c r="L7333" s="26">
        <v>50000</v>
      </c>
      <c r="M7333">
        <v>1</v>
      </c>
    </row>
    <row r="7334" spans="1:13" x14ac:dyDescent="0.25">
      <c r="A7334" t="s">
        <v>164</v>
      </c>
      <c r="B7334" s="25">
        <v>45478</v>
      </c>
      <c r="C7334" t="s">
        <v>257</v>
      </c>
      <c r="D7334" t="s">
        <v>32</v>
      </c>
      <c r="E7334" t="s">
        <v>27</v>
      </c>
      <c r="F7334" t="s">
        <v>258</v>
      </c>
      <c r="G7334" s="30">
        <v>14.1</v>
      </c>
      <c r="H7334" t="s">
        <v>309</v>
      </c>
      <c r="J7334" t="s">
        <v>15</v>
      </c>
      <c r="K7334" t="s">
        <v>307</v>
      </c>
      <c r="L7334" s="26">
        <v>83800</v>
      </c>
      <c r="M7334">
        <v>6</v>
      </c>
    </row>
    <row r="7335" spans="1:13" x14ac:dyDescent="0.25">
      <c r="A7335" t="s">
        <v>164</v>
      </c>
      <c r="B7335" s="25">
        <v>45478</v>
      </c>
      <c r="C7335" t="s">
        <v>257</v>
      </c>
      <c r="D7335" t="s">
        <v>32</v>
      </c>
      <c r="E7335" t="s">
        <v>27</v>
      </c>
      <c r="G7335" s="30">
        <v>14.1</v>
      </c>
      <c r="H7335" t="s">
        <v>309</v>
      </c>
      <c r="J7335" t="s">
        <v>15</v>
      </c>
      <c r="K7335" t="s">
        <v>307</v>
      </c>
      <c r="L7335" s="26">
        <v>32600</v>
      </c>
      <c r="M7335">
        <v>11</v>
      </c>
    </row>
    <row r="7336" spans="1:13" x14ac:dyDescent="0.25">
      <c r="A7336" t="s">
        <v>92</v>
      </c>
      <c r="B7336" s="25">
        <v>45198</v>
      </c>
      <c r="C7336" t="s">
        <v>257</v>
      </c>
      <c r="D7336" t="s">
        <v>32</v>
      </c>
      <c r="E7336" t="s">
        <v>27</v>
      </c>
      <c r="F7336" t="s">
        <v>258</v>
      </c>
      <c r="G7336" s="30">
        <v>14.1</v>
      </c>
      <c r="H7336" t="s">
        <v>309</v>
      </c>
      <c r="J7336" t="s">
        <v>15</v>
      </c>
      <c r="K7336" t="s">
        <v>307</v>
      </c>
      <c r="L7336" s="26">
        <v>1626411.6</v>
      </c>
      <c r="M7336">
        <v>9</v>
      </c>
    </row>
    <row r="7337" spans="1:13" x14ac:dyDescent="0.25">
      <c r="A7337" t="s">
        <v>89</v>
      </c>
      <c r="B7337" s="25">
        <v>45232</v>
      </c>
      <c r="C7337" t="s">
        <v>257</v>
      </c>
      <c r="D7337" t="s">
        <v>32</v>
      </c>
      <c r="E7337" t="s">
        <v>27</v>
      </c>
      <c r="G7337" s="30">
        <v>14.1</v>
      </c>
      <c r="H7337" t="s">
        <v>309</v>
      </c>
      <c r="J7337" t="s">
        <v>15</v>
      </c>
      <c r="K7337" t="s">
        <v>307</v>
      </c>
      <c r="L7337" s="26">
        <v>562275</v>
      </c>
      <c r="M7337">
        <v>12</v>
      </c>
    </row>
    <row r="7338" spans="1:13" x14ac:dyDescent="0.25">
      <c r="A7338" t="s">
        <v>50</v>
      </c>
      <c r="B7338" s="25">
        <v>45408</v>
      </c>
      <c r="C7338" t="s">
        <v>257</v>
      </c>
      <c r="D7338" t="s">
        <v>32</v>
      </c>
      <c r="E7338" t="s">
        <v>27</v>
      </c>
      <c r="F7338" t="s">
        <v>258</v>
      </c>
      <c r="G7338" s="30">
        <v>14.1</v>
      </c>
      <c r="H7338" t="s">
        <v>309</v>
      </c>
      <c r="J7338" t="s">
        <v>15</v>
      </c>
      <c r="K7338" t="s">
        <v>307</v>
      </c>
      <c r="L7338" s="26">
        <v>5572500</v>
      </c>
      <c r="M7338">
        <v>41</v>
      </c>
    </row>
    <row r="7339" spans="1:13" x14ac:dyDescent="0.25">
      <c r="A7339" t="s">
        <v>205</v>
      </c>
      <c r="B7339" s="25">
        <v>45566</v>
      </c>
      <c r="C7339" t="s">
        <v>257</v>
      </c>
      <c r="D7339" t="s">
        <v>32</v>
      </c>
      <c r="E7339" t="s">
        <v>27</v>
      </c>
      <c r="F7339" t="s">
        <v>258</v>
      </c>
      <c r="G7339" s="30">
        <v>14.1</v>
      </c>
      <c r="H7339" t="s">
        <v>309</v>
      </c>
      <c r="J7339" t="s">
        <v>15</v>
      </c>
      <c r="K7339" t="s">
        <v>307</v>
      </c>
      <c r="L7339" s="26">
        <v>1830270</v>
      </c>
      <c r="M7339">
        <v>12</v>
      </c>
    </row>
    <row r="7340" spans="1:13" x14ac:dyDescent="0.25">
      <c r="A7340" t="s">
        <v>83</v>
      </c>
      <c r="B7340" s="25">
        <v>45468</v>
      </c>
      <c r="C7340" t="s">
        <v>257</v>
      </c>
      <c r="D7340" t="s">
        <v>32</v>
      </c>
      <c r="E7340" t="s">
        <v>27</v>
      </c>
      <c r="G7340" s="30">
        <v>14.1</v>
      </c>
      <c r="H7340" t="s">
        <v>309</v>
      </c>
      <c r="J7340" t="s">
        <v>15</v>
      </c>
      <c r="K7340" t="s">
        <v>307</v>
      </c>
      <c r="L7340" s="26">
        <v>1620</v>
      </c>
      <c r="M7340">
        <v>1</v>
      </c>
    </row>
    <row r="7341" spans="1:13" x14ac:dyDescent="0.25">
      <c r="A7341" t="s">
        <v>77</v>
      </c>
      <c r="B7341" s="25">
        <v>45267</v>
      </c>
      <c r="C7341" t="s">
        <v>257</v>
      </c>
      <c r="D7341" t="s">
        <v>32</v>
      </c>
      <c r="E7341" t="s">
        <v>27</v>
      </c>
      <c r="G7341" s="30">
        <v>14.1</v>
      </c>
      <c r="H7341" t="s">
        <v>309</v>
      </c>
      <c r="J7341" t="s">
        <v>15</v>
      </c>
      <c r="K7341" t="s">
        <v>307</v>
      </c>
      <c r="L7341" s="26">
        <v>2800</v>
      </c>
      <c r="M7341">
        <v>1</v>
      </c>
    </row>
    <row r="7342" spans="1:13" x14ac:dyDescent="0.25">
      <c r="A7342" t="s">
        <v>54</v>
      </c>
      <c r="B7342" s="25">
        <v>45401</v>
      </c>
      <c r="C7342" t="s">
        <v>257</v>
      </c>
      <c r="D7342" t="s">
        <v>32</v>
      </c>
      <c r="E7342" t="s">
        <v>27</v>
      </c>
      <c r="F7342" t="s">
        <v>258</v>
      </c>
      <c r="G7342" s="30">
        <v>14.1</v>
      </c>
      <c r="H7342" t="s">
        <v>309</v>
      </c>
      <c r="J7342" t="s">
        <v>15</v>
      </c>
      <c r="K7342" t="s">
        <v>307</v>
      </c>
      <c r="L7342" s="26">
        <v>3400485</v>
      </c>
      <c r="M7342">
        <v>15</v>
      </c>
    </row>
    <row r="7343" spans="1:13" x14ac:dyDescent="0.25">
      <c r="A7343" t="s">
        <v>92</v>
      </c>
      <c r="B7343" s="25">
        <v>45198</v>
      </c>
      <c r="C7343" t="s">
        <v>257</v>
      </c>
      <c r="D7343" t="s">
        <v>32</v>
      </c>
      <c r="E7343" t="s">
        <v>27</v>
      </c>
      <c r="G7343" s="30">
        <v>14.1</v>
      </c>
      <c r="H7343" t="s">
        <v>309</v>
      </c>
      <c r="J7343" t="s">
        <v>15</v>
      </c>
      <c r="K7343" t="s">
        <v>307</v>
      </c>
      <c r="L7343" s="26">
        <v>86065.2</v>
      </c>
      <c r="M7343">
        <v>5</v>
      </c>
    </row>
    <row r="7344" spans="1:13" x14ac:dyDescent="0.25">
      <c r="A7344" t="s">
        <v>66</v>
      </c>
      <c r="B7344" s="25">
        <v>45335</v>
      </c>
      <c r="C7344" t="s">
        <v>257</v>
      </c>
      <c r="D7344" t="s">
        <v>32</v>
      </c>
      <c r="E7344" t="s">
        <v>27</v>
      </c>
      <c r="F7344" t="s">
        <v>258</v>
      </c>
      <c r="G7344" s="30">
        <v>14.1</v>
      </c>
      <c r="H7344" t="s">
        <v>309</v>
      </c>
      <c r="J7344" t="s">
        <v>15</v>
      </c>
      <c r="K7344" t="s">
        <v>307</v>
      </c>
      <c r="L7344" s="26">
        <v>1512000</v>
      </c>
      <c r="M7344">
        <v>27</v>
      </c>
    </row>
    <row r="7345" spans="1:13" x14ac:dyDescent="0.25">
      <c r="A7345" t="s">
        <v>60</v>
      </c>
      <c r="B7345" s="25">
        <v>45380</v>
      </c>
      <c r="C7345" t="s">
        <v>257</v>
      </c>
      <c r="D7345" t="s">
        <v>32</v>
      </c>
      <c r="E7345" t="s">
        <v>27</v>
      </c>
      <c r="G7345" s="30">
        <v>14.1</v>
      </c>
      <c r="H7345" t="s">
        <v>309</v>
      </c>
      <c r="J7345" t="s">
        <v>15</v>
      </c>
      <c r="K7345" t="s">
        <v>307</v>
      </c>
      <c r="L7345" s="26">
        <v>161000</v>
      </c>
      <c r="M7345">
        <v>26</v>
      </c>
    </row>
    <row r="7346" spans="1:13" x14ac:dyDescent="0.25">
      <c r="A7346" t="s">
        <v>172</v>
      </c>
      <c r="B7346" s="25">
        <v>45485</v>
      </c>
      <c r="C7346" t="s">
        <v>257</v>
      </c>
      <c r="D7346" t="s">
        <v>32</v>
      </c>
      <c r="E7346" t="s">
        <v>27</v>
      </c>
      <c r="G7346" s="30">
        <v>14.1</v>
      </c>
      <c r="H7346" t="s">
        <v>309</v>
      </c>
      <c r="J7346" t="s">
        <v>15</v>
      </c>
      <c r="K7346" t="s">
        <v>307</v>
      </c>
      <c r="L7346" s="26">
        <v>8400</v>
      </c>
      <c r="M7346">
        <v>2</v>
      </c>
    </row>
    <row r="7347" spans="1:13" x14ac:dyDescent="0.25">
      <c r="A7347" t="s">
        <v>211</v>
      </c>
      <c r="B7347" s="25">
        <v>45582</v>
      </c>
      <c r="C7347" t="s">
        <v>257</v>
      </c>
      <c r="D7347" t="s">
        <v>32</v>
      </c>
      <c r="E7347" t="s">
        <v>27</v>
      </c>
      <c r="G7347" s="30">
        <v>14.1</v>
      </c>
      <c r="H7347" t="s">
        <v>309</v>
      </c>
      <c r="J7347" t="s">
        <v>15</v>
      </c>
      <c r="K7347" t="s">
        <v>307</v>
      </c>
      <c r="L7347" s="26">
        <v>14700</v>
      </c>
      <c r="M7347">
        <v>8</v>
      </c>
    </row>
    <row r="7348" spans="1:13" x14ac:dyDescent="0.25">
      <c r="A7348" t="s">
        <v>80</v>
      </c>
      <c r="B7348" s="25">
        <v>45260</v>
      </c>
      <c r="C7348" t="s">
        <v>257</v>
      </c>
      <c r="D7348" t="s">
        <v>32</v>
      </c>
      <c r="E7348" t="s">
        <v>27</v>
      </c>
      <c r="G7348" s="30">
        <v>14.1</v>
      </c>
      <c r="H7348" t="s">
        <v>309</v>
      </c>
      <c r="J7348" t="s">
        <v>15</v>
      </c>
      <c r="K7348" t="s">
        <v>307</v>
      </c>
      <c r="L7348" s="26">
        <v>1097100</v>
      </c>
      <c r="M7348">
        <v>3</v>
      </c>
    </row>
    <row r="7349" spans="1:13" x14ac:dyDescent="0.25">
      <c r="A7349" t="s">
        <v>74</v>
      </c>
      <c r="B7349" s="25">
        <v>45275</v>
      </c>
      <c r="C7349" t="s">
        <v>257</v>
      </c>
      <c r="D7349" t="s">
        <v>32</v>
      </c>
      <c r="E7349" t="s">
        <v>27</v>
      </c>
      <c r="F7349" t="s">
        <v>258</v>
      </c>
      <c r="G7349" s="30">
        <v>14.1</v>
      </c>
      <c r="H7349" t="s">
        <v>309</v>
      </c>
      <c r="J7349" t="s">
        <v>15</v>
      </c>
      <c r="K7349" t="s">
        <v>307</v>
      </c>
      <c r="L7349" s="26">
        <v>1394950</v>
      </c>
      <c r="M7349">
        <v>25</v>
      </c>
    </row>
    <row r="7350" spans="1:13" x14ac:dyDescent="0.25">
      <c r="A7350" t="s">
        <v>66</v>
      </c>
      <c r="B7350" s="25">
        <v>45335</v>
      </c>
      <c r="C7350" t="s">
        <v>257</v>
      </c>
      <c r="D7350" t="s">
        <v>32</v>
      </c>
      <c r="E7350" t="s">
        <v>27</v>
      </c>
      <c r="G7350" s="30">
        <v>14.1</v>
      </c>
      <c r="H7350" t="s">
        <v>309</v>
      </c>
      <c r="J7350" t="s">
        <v>15</v>
      </c>
      <c r="K7350" t="s">
        <v>307</v>
      </c>
      <c r="L7350" s="26">
        <v>117000</v>
      </c>
      <c r="M7350">
        <v>14</v>
      </c>
    </row>
    <row r="7351" spans="1:13" x14ac:dyDescent="0.25">
      <c r="A7351" t="s">
        <v>69</v>
      </c>
      <c r="B7351" s="25">
        <v>45328</v>
      </c>
      <c r="C7351" t="s">
        <v>257</v>
      </c>
      <c r="D7351" t="s">
        <v>32</v>
      </c>
      <c r="E7351" t="s">
        <v>27</v>
      </c>
      <c r="F7351" t="s">
        <v>258</v>
      </c>
      <c r="G7351" s="30">
        <v>14.1</v>
      </c>
      <c r="H7351" t="s">
        <v>309</v>
      </c>
      <c r="J7351" t="s">
        <v>15</v>
      </c>
      <c r="K7351" t="s">
        <v>307</v>
      </c>
      <c r="L7351" s="26">
        <v>77645</v>
      </c>
      <c r="M7351">
        <v>6</v>
      </c>
    </row>
    <row r="7352" spans="1:13" x14ac:dyDescent="0.25">
      <c r="A7352" t="s">
        <v>50</v>
      </c>
      <c r="B7352" s="25">
        <v>45408</v>
      </c>
      <c r="C7352" t="s">
        <v>257</v>
      </c>
      <c r="D7352" t="s">
        <v>32</v>
      </c>
      <c r="E7352" t="s">
        <v>27</v>
      </c>
      <c r="G7352" s="30">
        <v>14.1</v>
      </c>
      <c r="H7352" t="s">
        <v>309</v>
      </c>
      <c r="J7352" t="s">
        <v>15</v>
      </c>
      <c r="K7352" t="s">
        <v>307</v>
      </c>
      <c r="L7352" s="26">
        <v>192500</v>
      </c>
      <c r="M7352">
        <v>30</v>
      </c>
    </row>
    <row r="7353" spans="1:13" x14ac:dyDescent="0.25">
      <c r="A7353" t="s">
        <v>172</v>
      </c>
      <c r="B7353" s="25">
        <v>45485</v>
      </c>
      <c r="C7353" t="s">
        <v>257</v>
      </c>
      <c r="D7353" t="s">
        <v>32</v>
      </c>
      <c r="E7353" t="s">
        <v>27</v>
      </c>
      <c r="F7353" t="s">
        <v>258</v>
      </c>
      <c r="G7353" s="30">
        <v>14.1</v>
      </c>
      <c r="H7353" t="s">
        <v>309</v>
      </c>
      <c r="J7353" t="s">
        <v>15</v>
      </c>
      <c r="K7353" t="s">
        <v>307</v>
      </c>
      <c r="L7353" s="26">
        <v>360400</v>
      </c>
      <c r="M7353">
        <v>2</v>
      </c>
    </row>
    <row r="7354" spans="1:13" x14ac:dyDescent="0.25">
      <c r="A7354" t="s">
        <v>54</v>
      </c>
      <c r="B7354" s="25">
        <v>45401</v>
      </c>
      <c r="C7354" t="s">
        <v>257</v>
      </c>
      <c r="D7354" t="s">
        <v>32</v>
      </c>
      <c r="E7354" t="s">
        <v>27</v>
      </c>
      <c r="G7354" s="30">
        <v>14.1</v>
      </c>
      <c r="H7354" t="s">
        <v>309</v>
      </c>
      <c r="J7354" t="s">
        <v>15</v>
      </c>
      <c r="K7354" t="s">
        <v>307</v>
      </c>
      <c r="L7354" s="26">
        <v>246975</v>
      </c>
      <c r="M7354">
        <v>9</v>
      </c>
    </row>
    <row r="7355" spans="1:13" x14ac:dyDescent="0.25">
      <c r="A7355" t="s">
        <v>63</v>
      </c>
      <c r="B7355" s="25">
        <v>45344</v>
      </c>
      <c r="C7355" t="s">
        <v>257</v>
      </c>
      <c r="D7355" t="s">
        <v>32</v>
      </c>
      <c r="E7355" t="s">
        <v>27</v>
      </c>
      <c r="G7355" s="30">
        <v>14.1</v>
      </c>
      <c r="H7355" t="s">
        <v>309</v>
      </c>
      <c r="J7355" t="s">
        <v>15</v>
      </c>
      <c r="K7355" t="s">
        <v>307</v>
      </c>
      <c r="L7355" s="26">
        <v>8550</v>
      </c>
      <c r="M7355">
        <v>1</v>
      </c>
    </row>
    <row r="7356" spans="1:13" x14ac:dyDescent="0.25">
      <c r="A7356" t="s">
        <v>80</v>
      </c>
      <c r="B7356" s="25">
        <v>45260</v>
      </c>
      <c r="C7356" t="s">
        <v>257</v>
      </c>
      <c r="D7356" t="s">
        <v>32</v>
      </c>
      <c r="E7356" t="s">
        <v>27</v>
      </c>
      <c r="F7356" t="s">
        <v>258</v>
      </c>
      <c r="G7356" s="30">
        <v>14.1</v>
      </c>
      <c r="H7356" t="s">
        <v>309</v>
      </c>
      <c r="J7356" t="s">
        <v>15</v>
      </c>
      <c r="K7356" t="s">
        <v>307</v>
      </c>
      <c r="L7356" s="26">
        <v>822600</v>
      </c>
      <c r="M7356">
        <v>4</v>
      </c>
    </row>
    <row r="7357" spans="1:13" x14ac:dyDescent="0.25">
      <c r="A7357" t="s">
        <v>74</v>
      </c>
      <c r="B7357" s="25">
        <v>45275</v>
      </c>
      <c r="C7357" t="s">
        <v>257</v>
      </c>
      <c r="D7357" t="s">
        <v>32</v>
      </c>
      <c r="E7357" t="s">
        <v>27</v>
      </c>
      <c r="G7357" s="30">
        <v>14.1</v>
      </c>
      <c r="H7357" t="s">
        <v>309</v>
      </c>
      <c r="J7357" t="s">
        <v>15</v>
      </c>
      <c r="K7357" t="s">
        <v>307</v>
      </c>
      <c r="L7357" s="26">
        <v>456550</v>
      </c>
      <c r="M7357">
        <v>22</v>
      </c>
    </row>
    <row r="7358" spans="1:13" x14ac:dyDescent="0.25">
      <c r="A7358" t="s">
        <v>104</v>
      </c>
      <c r="B7358" s="25">
        <v>45041</v>
      </c>
      <c r="C7358" t="s">
        <v>257</v>
      </c>
      <c r="D7358" t="s">
        <v>32</v>
      </c>
      <c r="E7358" t="s">
        <v>27</v>
      </c>
      <c r="F7358" t="s">
        <v>258</v>
      </c>
      <c r="G7358" s="30">
        <v>14.1</v>
      </c>
      <c r="H7358" t="s">
        <v>309</v>
      </c>
      <c r="J7358" t="s">
        <v>15</v>
      </c>
      <c r="K7358" t="s">
        <v>307</v>
      </c>
      <c r="L7358" s="26">
        <v>29859.599999999999</v>
      </c>
      <c r="M7358">
        <v>1</v>
      </c>
    </row>
    <row r="7359" spans="1:13" x14ac:dyDescent="0.25">
      <c r="A7359" t="s">
        <v>60</v>
      </c>
      <c r="B7359" s="25">
        <v>45380</v>
      </c>
      <c r="C7359" t="s">
        <v>257</v>
      </c>
      <c r="D7359" t="s">
        <v>32</v>
      </c>
      <c r="E7359" t="s">
        <v>27</v>
      </c>
      <c r="F7359" t="s">
        <v>258</v>
      </c>
      <c r="G7359" s="30">
        <v>14.1</v>
      </c>
      <c r="H7359" t="s">
        <v>309</v>
      </c>
      <c r="J7359" t="s">
        <v>15</v>
      </c>
      <c r="K7359" t="s">
        <v>307</v>
      </c>
      <c r="L7359" s="26">
        <v>2716875</v>
      </c>
      <c r="M7359">
        <v>32</v>
      </c>
    </row>
    <row r="7360" spans="1:13" x14ac:dyDescent="0.25">
      <c r="A7360" t="s">
        <v>211</v>
      </c>
      <c r="B7360" s="25">
        <v>45582</v>
      </c>
      <c r="C7360" t="s">
        <v>257</v>
      </c>
      <c r="D7360" t="s">
        <v>32</v>
      </c>
      <c r="E7360" t="s">
        <v>27</v>
      </c>
      <c r="F7360" t="s">
        <v>258</v>
      </c>
      <c r="G7360" s="30">
        <v>14.1</v>
      </c>
      <c r="H7360" t="s">
        <v>309</v>
      </c>
      <c r="J7360" t="s">
        <v>15</v>
      </c>
      <c r="K7360" t="s">
        <v>307</v>
      </c>
      <c r="L7360" s="26">
        <v>2128350</v>
      </c>
      <c r="M7360">
        <v>11</v>
      </c>
    </row>
    <row r="7361" spans="1:13" x14ac:dyDescent="0.25">
      <c r="A7361" t="s">
        <v>57</v>
      </c>
      <c r="B7361" s="25">
        <v>45394</v>
      </c>
      <c r="C7361" t="s">
        <v>257</v>
      </c>
      <c r="D7361" t="s">
        <v>32</v>
      </c>
      <c r="E7361" t="s">
        <v>27</v>
      </c>
      <c r="G7361" s="30">
        <v>14.1</v>
      </c>
      <c r="H7361" t="s">
        <v>309</v>
      </c>
      <c r="J7361" t="s">
        <v>15</v>
      </c>
      <c r="K7361" t="s">
        <v>307</v>
      </c>
      <c r="L7361" s="26">
        <v>75200</v>
      </c>
      <c r="M7361">
        <v>12</v>
      </c>
    </row>
    <row r="7362" spans="1:13" x14ac:dyDescent="0.25">
      <c r="A7362" t="s">
        <v>30</v>
      </c>
      <c r="B7362" s="25">
        <v>45447</v>
      </c>
      <c r="C7362" t="s">
        <v>257</v>
      </c>
      <c r="D7362" t="s">
        <v>32</v>
      </c>
      <c r="E7362" t="s">
        <v>27</v>
      </c>
      <c r="G7362" s="30">
        <v>14.1</v>
      </c>
      <c r="H7362" t="s">
        <v>309</v>
      </c>
      <c r="J7362" t="s">
        <v>15</v>
      </c>
      <c r="K7362" t="s">
        <v>307</v>
      </c>
      <c r="L7362" s="26">
        <v>10500</v>
      </c>
      <c r="M7362">
        <v>8</v>
      </c>
    </row>
    <row r="7363" spans="1:13" x14ac:dyDescent="0.25">
      <c r="A7363" t="s">
        <v>164</v>
      </c>
      <c r="B7363" s="25">
        <v>45478</v>
      </c>
      <c r="C7363" t="s">
        <v>257</v>
      </c>
      <c r="D7363" t="s">
        <v>32</v>
      </c>
      <c r="E7363" t="s">
        <v>27</v>
      </c>
      <c r="F7363" t="s">
        <v>258</v>
      </c>
      <c r="G7363" s="30">
        <v>14.2</v>
      </c>
      <c r="H7363" t="s">
        <v>309</v>
      </c>
      <c r="I7363">
        <v>14.2</v>
      </c>
      <c r="J7363" t="s">
        <v>228</v>
      </c>
      <c r="K7363" t="s">
        <v>314</v>
      </c>
      <c r="L7363" s="26">
        <v>885200</v>
      </c>
      <c r="M7363">
        <v>1</v>
      </c>
    </row>
    <row r="7364" spans="1:13" x14ac:dyDescent="0.25">
      <c r="A7364" t="s">
        <v>54</v>
      </c>
      <c r="B7364" s="25">
        <v>45401</v>
      </c>
      <c r="C7364" t="s">
        <v>257</v>
      </c>
      <c r="D7364" t="s">
        <v>32</v>
      </c>
      <c r="E7364" t="s">
        <v>27</v>
      </c>
      <c r="G7364" s="30">
        <v>14.2</v>
      </c>
      <c r="H7364" t="s">
        <v>309</v>
      </c>
      <c r="J7364" t="s">
        <v>15</v>
      </c>
      <c r="K7364" t="s">
        <v>307</v>
      </c>
      <c r="L7364" s="26">
        <v>48840</v>
      </c>
      <c r="M7364">
        <v>17</v>
      </c>
    </row>
    <row r="7365" spans="1:13" x14ac:dyDescent="0.25">
      <c r="A7365" t="s">
        <v>69</v>
      </c>
      <c r="B7365" s="25">
        <v>45328</v>
      </c>
      <c r="C7365" t="s">
        <v>257</v>
      </c>
      <c r="D7365" t="s">
        <v>32</v>
      </c>
      <c r="E7365" t="s">
        <v>27</v>
      </c>
      <c r="F7365" t="s">
        <v>258</v>
      </c>
      <c r="G7365" s="30">
        <v>14.2</v>
      </c>
      <c r="H7365" t="s">
        <v>309</v>
      </c>
      <c r="J7365" t="s">
        <v>15</v>
      </c>
      <c r="K7365" t="s">
        <v>307</v>
      </c>
      <c r="L7365" s="26">
        <v>303160</v>
      </c>
      <c r="M7365">
        <v>8</v>
      </c>
    </row>
    <row r="7366" spans="1:13" x14ac:dyDescent="0.25">
      <c r="A7366" t="s">
        <v>89</v>
      </c>
      <c r="B7366" s="25">
        <v>45232</v>
      </c>
      <c r="C7366" t="s">
        <v>257</v>
      </c>
      <c r="D7366" t="s">
        <v>32</v>
      </c>
      <c r="E7366" t="s">
        <v>27</v>
      </c>
      <c r="G7366" s="30">
        <v>14.2</v>
      </c>
      <c r="H7366" t="s">
        <v>309</v>
      </c>
      <c r="J7366" t="s">
        <v>15</v>
      </c>
      <c r="K7366" t="s">
        <v>307</v>
      </c>
      <c r="L7366" s="26">
        <v>211950</v>
      </c>
      <c r="M7366">
        <v>4</v>
      </c>
    </row>
    <row r="7367" spans="1:13" x14ac:dyDescent="0.25">
      <c r="A7367" t="s">
        <v>86</v>
      </c>
      <c r="B7367" s="25">
        <v>45251</v>
      </c>
      <c r="C7367" t="s">
        <v>257</v>
      </c>
      <c r="D7367" t="s">
        <v>32</v>
      </c>
      <c r="E7367" t="s">
        <v>27</v>
      </c>
      <c r="F7367" t="s">
        <v>258</v>
      </c>
      <c r="G7367" s="30">
        <v>14.2</v>
      </c>
      <c r="H7367" t="s">
        <v>309</v>
      </c>
      <c r="J7367" t="s">
        <v>15</v>
      </c>
      <c r="K7367" t="s">
        <v>307</v>
      </c>
      <c r="L7367" s="26">
        <v>3777000</v>
      </c>
      <c r="M7367">
        <v>3</v>
      </c>
    </row>
    <row r="7368" spans="1:13" x14ac:dyDescent="0.25">
      <c r="A7368" t="s">
        <v>172</v>
      </c>
      <c r="B7368" s="25">
        <v>45485</v>
      </c>
      <c r="C7368" t="s">
        <v>257</v>
      </c>
      <c r="D7368" t="s">
        <v>32</v>
      </c>
      <c r="E7368" t="s">
        <v>27</v>
      </c>
      <c r="G7368" s="30">
        <v>14.2</v>
      </c>
      <c r="H7368" t="s">
        <v>309</v>
      </c>
      <c r="J7368" t="s">
        <v>15</v>
      </c>
      <c r="K7368" t="s">
        <v>307</v>
      </c>
      <c r="L7368" s="26">
        <v>6800</v>
      </c>
      <c r="M7368">
        <v>1</v>
      </c>
    </row>
    <row r="7369" spans="1:13" x14ac:dyDescent="0.25">
      <c r="A7369" t="s">
        <v>101</v>
      </c>
      <c r="B7369" s="25">
        <v>45079</v>
      </c>
      <c r="C7369" t="s">
        <v>257</v>
      </c>
      <c r="D7369" t="s">
        <v>32</v>
      </c>
      <c r="E7369" t="s">
        <v>27</v>
      </c>
      <c r="G7369" s="30">
        <v>14.2</v>
      </c>
      <c r="H7369" t="s">
        <v>309</v>
      </c>
      <c r="J7369" t="s">
        <v>15</v>
      </c>
      <c r="K7369" t="s">
        <v>307</v>
      </c>
      <c r="L7369" s="26">
        <v>6378.75</v>
      </c>
      <c r="M7369">
        <v>1</v>
      </c>
    </row>
    <row r="7370" spans="1:13" x14ac:dyDescent="0.25">
      <c r="A7370" t="s">
        <v>83</v>
      </c>
      <c r="B7370" s="25">
        <v>45468</v>
      </c>
      <c r="C7370" t="s">
        <v>257</v>
      </c>
      <c r="D7370" t="s">
        <v>32</v>
      </c>
      <c r="E7370" t="s">
        <v>27</v>
      </c>
      <c r="G7370" s="30">
        <v>14.2</v>
      </c>
      <c r="H7370" t="s">
        <v>309</v>
      </c>
      <c r="J7370" t="s">
        <v>15</v>
      </c>
      <c r="K7370" t="s">
        <v>307</v>
      </c>
      <c r="L7370" s="26">
        <v>488430</v>
      </c>
      <c r="M7370">
        <v>5</v>
      </c>
    </row>
    <row r="7371" spans="1:13" x14ac:dyDescent="0.25">
      <c r="A7371" t="s">
        <v>211</v>
      </c>
      <c r="B7371" s="25">
        <v>45582</v>
      </c>
      <c r="C7371" t="s">
        <v>257</v>
      </c>
      <c r="D7371" t="s">
        <v>32</v>
      </c>
      <c r="E7371" t="s">
        <v>27</v>
      </c>
      <c r="G7371" s="30">
        <v>14.2</v>
      </c>
      <c r="H7371" t="s">
        <v>309</v>
      </c>
      <c r="J7371" t="s">
        <v>15</v>
      </c>
      <c r="K7371" t="s">
        <v>307</v>
      </c>
      <c r="L7371" s="26">
        <v>3150</v>
      </c>
      <c r="M7371">
        <v>4</v>
      </c>
    </row>
    <row r="7372" spans="1:13" x14ac:dyDescent="0.25">
      <c r="A7372" t="s">
        <v>205</v>
      </c>
      <c r="B7372" s="25">
        <v>45566</v>
      </c>
      <c r="C7372" t="s">
        <v>257</v>
      </c>
      <c r="D7372" t="s">
        <v>32</v>
      </c>
      <c r="E7372" t="s">
        <v>27</v>
      </c>
      <c r="F7372" t="s">
        <v>258</v>
      </c>
      <c r="G7372" s="30">
        <v>14.2</v>
      </c>
      <c r="H7372" t="s">
        <v>309</v>
      </c>
      <c r="J7372" t="s">
        <v>15</v>
      </c>
      <c r="K7372" t="s">
        <v>307</v>
      </c>
      <c r="L7372" s="26">
        <v>910765</v>
      </c>
      <c r="M7372">
        <v>12</v>
      </c>
    </row>
    <row r="7373" spans="1:13" x14ac:dyDescent="0.25">
      <c r="A7373" t="s">
        <v>54</v>
      </c>
      <c r="B7373" s="25">
        <v>45212</v>
      </c>
      <c r="C7373" t="s">
        <v>257</v>
      </c>
      <c r="D7373" t="s">
        <v>32</v>
      </c>
      <c r="E7373" t="s">
        <v>27</v>
      </c>
      <c r="F7373" t="s">
        <v>258</v>
      </c>
      <c r="G7373" s="30">
        <v>14.2</v>
      </c>
      <c r="H7373" t="s">
        <v>309</v>
      </c>
      <c r="J7373" t="s">
        <v>15</v>
      </c>
      <c r="K7373" t="s">
        <v>307</v>
      </c>
      <c r="L7373" s="26">
        <v>639360</v>
      </c>
      <c r="M7373">
        <v>24</v>
      </c>
    </row>
    <row r="7374" spans="1:13" x14ac:dyDescent="0.25">
      <c r="A7374" t="s">
        <v>92</v>
      </c>
      <c r="B7374" s="25">
        <v>45198</v>
      </c>
      <c r="C7374" t="s">
        <v>257</v>
      </c>
      <c r="D7374" t="s">
        <v>32</v>
      </c>
      <c r="E7374" t="s">
        <v>27</v>
      </c>
      <c r="G7374" s="30">
        <v>14.2</v>
      </c>
      <c r="H7374" t="s">
        <v>309</v>
      </c>
      <c r="J7374" t="s">
        <v>15</v>
      </c>
      <c r="K7374" t="s">
        <v>307</v>
      </c>
      <c r="L7374" s="26">
        <v>165510</v>
      </c>
      <c r="M7374">
        <v>1</v>
      </c>
    </row>
    <row r="7375" spans="1:13" x14ac:dyDescent="0.25">
      <c r="A7375" t="s">
        <v>74</v>
      </c>
      <c r="B7375" s="25">
        <v>45275</v>
      </c>
      <c r="C7375" t="s">
        <v>257</v>
      </c>
      <c r="D7375" t="s">
        <v>32</v>
      </c>
      <c r="E7375" t="s">
        <v>27</v>
      </c>
      <c r="G7375" s="30">
        <v>14.2</v>
      </c>
      <c r="H7375" t="s">
        <v>309</v>
      </c>
      <c r="J7375" t="s">
        <v>15</v>
      </c>
      <c r="K7375" t="s">
        <v>307</v>
      </c>
      <c r="L7375" s="26">
        <v>532450</v>
      </c>
      <c r="M7375">
        <v>18</v>
      </c>
    </row>
    <row r="7376" spans="1:13" x14ac:dyDescent="0.25">
      <c r="A7376" t="s">
        <v>209</v>
      </c>
      <c r="B7376" s="25">
        <v>45572</v>
      </c>
      <c r="C7376" t="s">
        <v>257</v>
      </c>
      <c r="D7376" t="s">
        <v>32</v>
      </c>
      <c r="E7376" t="s">
        <v>27</v>
      </c>
      <c r="G7376" s="30">
        <v>14.2</v>
      </c>
      <c r="H7376" t="s">
        <v>309</v>
      </c>
      <c r="J7376" t="s">
        <v>15</v>
      </c>
      <c r="K7376" t="s">
        <v>307</v>
      </c>
      <c r="L7376" s="26">
        <v>10000</v>
      </c>
      <c r="M7376">
        <v>1</v>
      </c>
    </row>
    <row r="7377" spans="1:13" x14ac:dyDescent="0.25">
      <c r="A7377" t="s">
        <v>63</v>
      </c>
      <c r="B7377" s="25">
        <v>45344</v>
      </c>
      <c r="C7377" t="s">
        <v>257</v>
      </c>
      <c r="D7377" t="s">
        <v>32</v>
      </c>
      <c r="E7377" t="s">
        <v>27</v>
      </c>
      <c r="G7377" s="30">
        <v>14.2</v>
      </c>
      <c r="H7377" t="s">
        <v>309</v>
      </c>
      <c r="J7377" t="s">
        <v>15</v>
      </c>
      <c r="K7377" t="s">
        <v>307</v>
      </c>
      <c r="L7377" s="26">
        <v>58900</v>
      </c>
      <c r="M7377">
        <v>5</v>
      </c>
    </row>
    <row r="7378" spans="1:13" x14ac:dyDescent="0.25">
      <c r="A7378" t="s">
        <v>57</v>
      </c>
      <c r="B7378" s="25">
        <v>45394</v>
      </c>
      <c r="C7378" t="s">
        <v>257</v>
      </c>
      <c r="D7378" t="s">
        <v>32</v>
      </c>
      <c r="E7378" t="s">
        <v>27</v>
      </c>
      <c r="G7378" s="30">
        <v>14.2</v>
      </c>
      <c r="H7378" t="s">
        <v>309</v>
      </c>
      <c r="J7378" t="s">
        <v>15</v>
      </c>
      <c r="K7378" t="s">
        <v>307</v>
      </c>
      <c r="L7378" s="26">
        <v>35250</v>
      </c>
      <c r="M7378">
        <v>10</v>
      </c>
    </row>
    <row r="7379" spans="1:13" x14ac:dyDescent="0.25">
      <c r="A7379" t="s">
        <v>80</v>
      </c>
      <c r="B7379" s="25">
        <v>45260</v>
      </c>
      <c r="C7379" t="s">
        <v>257</v>
      </c>
      <c r="D7379" t="s">
        <v>32</v>
      </c>
      <c r="E7379" t="s">
        <v>27</v>
      </c>
      <c r="F7379" t="s">
        <v>258</v>
      </c>
      <c r="G7379" s="30">
        <v>14.2</v>
      </c>
      <c r="H7379" t="s">
        <v>309</v>
      </c>
      <c r="J7379" t="s">
        <v>15</v>
      </c>
      <c r="K7379" t="s">
        <v>307</v>
      </c>
      <c r="L7379" s="26">
        <v>9539100</v>
      </c>
      <c r="M7379">
        <v>4</v>
      </c>
    </row>
    <row r="7380" spans="1:13" x14ac:dyDescent="0.25">
      <c r="A7380" t="s">
        <v>104</v>
      </c>
      <c r="B7380" s="25">
        <v>45041</v>
      </c>
      <c r="C7380" t="s">
        <v>257</v>
      </c>
      <c r="D7380" t="s">
        <v>32</v>
      </c>
      <c r="E7380" t="s">
        <v>27</v>
      </c>
      <c r="F7380" t="s">
        <v>258</v>
      </c>
      <c r="G7380" s="30">
        <v>14.2</v>
      </c>
      <c r="H7380" t="s">
        <v>309</v>
      </c>
      <c r="J7380" t="s">
        <v>15</v>
      </c>
      <c r="K7380" t="s">
        <v>307</v>
      </c>
      <c r="L7380" s="26">
        <v>428941.2</v>
      </c>
      <c r="M7380">
        <v>4</v>
      </c>
    </row>
    <row r="7381" spans="1:13" x14ac:dyDescent="0.25">
      <c r="A7381" t="s">
        <v>83</v>
      </c>
      <c r="B7381" s="25">
        <v>45468</v>
      </c>
      <c r="C7381" t="s">
        <v>257</v>
      </c>
      <c r="D7381" t="s">
        <v>32</v>
      </c>
      <c r="E7381" t="s">
        <v>27</v>
      </c>
      <c r="F7381" t="s">
        <v>258</v>
      </c>
      <c r="G7381" s="30">
        <v>14.2</v>
      </c>
      <c r="H7381" t="s">
        <v>309</v>
      </c>
      <c r="J7381" t="s">
        <v>15</v>
      </c>
      <c r="K7381" t="s">
        <v>307</v>
      </c>
      <c r="L7381" s="26">
        <v>2020950</v>
      </c>
      <c r="M7381">
        <v>4</v>
      </c>
    </row>
    <row r="7382" spans="1:13" x14ac:dyDescent="0.25">
      <c r="A7382" t="s">
        <v>211</v>
      </c>
      <c r="B7382" s="25">
        <v>45582</v>
      </c>
      <c r="C7382" t="s">
        <v>257</v>
      </c>
      <c r="D7382" t="s">
        <v>32</v>
      </c>
      <c r="E7382" t="s">
        <v>27</v>
      </c>
      <c r="F7382" t="s">
        <v>258</v>
      </c>
      <c r="G7382" s="30">
        <v>14.2</v>
      </c>
      <c r="H7382" t="s">
        <v>309</v>
      </c>
      <c r="J7382" t="s">
        <v>15</v>
      </c>
      <c r="K7382" t="s">
        <v>307</v>
      </c>
      <c r="L7382" s="26">
        <v>587300</v>
      </c>
      <c r="M7382">
        <v>10</v>
      </c>
    </row>
    <row r="7383" spans="1:13" x14ac:dyDescent="0.25">
      <c r="A7383" t="s">
        <v>30</v>
      </c>
      <c r="B7383" s="25">
        <v>45447</v>
      </c>
      <c r="C7383" t="s">
        <v>257</v>
      </c>
      <c r="D7383" t="s">
        <v>32</v>
      </c>
      <c r="E7383" t="s">
        <v>27</v>
      </c>
      <c r="G7383" s="30">
        <v>14.2</v>
      </c>
      <c r="H7383" t="s">
        <v>309</v>
      </c>
      <c r="J7383" t="s">
        <v>15</v>
      </c>
      <c r="K7383" t="s">
        <v>307</v>
      </c>
      <c r="L7383" s="26">
        <v>48300</v>
      </c>
      <c r="M7383">
        <v>11</v>
      </c>
    </row>
    <row r="7384" spans="1:13" x14ac:dyDescent="0.25">
      <c r="A7384" t="s">
        <v>104</v>
      </c>
      <c r="B7384" s="25">
        <v>45041</v>
      </c>
      <c r="C7384" t="s">
        <v>257</v>
      </c>
      <c r="D7384" t="s">
        <v>32</v>
      </c>
      <c r="E7384" t="s">
        <v>27</v>
      </c>
      <c r="G7384" s="30">
        <v>14.2</v>
      </c>
      <c r="H7384" t="s">
        <v>309</v>
      </c>
      <c r="J7384" t="s">
        <v>15</v>
      </c>
      <c r="K7384" t="s">
        <v>307</v>
      </c>
      <c r="L7384" s="26">
        <v>227791.2</v>
      </c>
      <c r="M7384">
        <v>3</v>
      </c>
    </row>
    <row r="7385" spans="1:13" x14ac:dyDescent="0.25">
      <c r="A7385" t="s">
        <v>77</v>
      </c>
      <c r="B7385" s="25">
        <v>45267</v>
      </c>
      <c r="C7385" t="s">
        <v>257</v>
      </c>
      <c r="D7385" t="s">
        <v>32</v>
      </c>
      <c r="E7385" t="s">
        <v>27</v>
      </c>
      <c r="G7385" s="30">
        <v>14.2</v>
      </c>
      <c r="H7385" t="s">
        <v>309</v>
      </c>
      <c r="J7385" t="s">
        <v>15</v>
      </c>
      <c r="K7385" t="s">
        <v>307</v>
      </c>
      <c r="L7385" s="26">
        <v>61600</v>
      </c>
      <c r="M7385">
        <v>2</v>
      </c>
    </row>
    <row r="7386" spans="1:13" x14ac:dyDescent="0.25">
      <c r="A7386" t="s">
        <v>57</v>
      </c>
      <c r="B7386" s="25">
        <v>45394</v>
      </c>
      <c r="C7386" t="s">
        <v>257</v>
      </c>
      <c r="D7386" t="s">
        <v>32</v>
      </c>
      <c r="E7386" t="s">
        <v>27</v>
      </c>
      <c r="F7386" t="s">
        <v>258</v>
      </c>
      <c r="G7386" s="30">
        <v>14.2</v>
      </c>
      <c r="H7386" t="s">
        <v>309</v>
      </c>
      <c r="J7386" t="s">
        <v>15</v>
      </c>
      <c r="K7386" t="s">
        <v>307</v>
      </c>
      <c r="L7386" s="26">
        <v>965850</v>
      </c>
      <c r="M7386">
        <v>9</v>
      </c>
    </row>
    <row r="7387" spans="1:13" x14ac:dyDescent="0.25">
      <c r="A7387" t="s">
        <v>30</v>
      </c>
      <c r="B7387" s="25">
        <v>45447</v>
      </c>
      <c r="C7387" t="s">
        <v>257</v>
      </c>
      <c r="D7387" t="s">
        <v>32</v>
      </c>
      <c r="E7387" t="s">
        <v>27</v>
      </c>
      <c r="F7387" t="s">
        <v>258</v>
      </c>
      <c r="G7387" s="30">
        <v>14.2</v>
      </c>
      <c r="H7387" t="s">
        <v>309</v>
      </c>
      <c r="J7387" t="s">
        <v>15</v>
      </c>
      <c r="K7387" t="s">
        <v>307</v>
      </c>
      <c r="L7387" s="26">
        <v>848700</v>
      </c>
      <c r="M7387">
        <v>13</v>
      </c>
    </row>
    <row r="7388" spans="1:13" x14ac:dyDescent="0.25">
      <c r="A7388" t="s">
        <v>80</v>
      </c>
      <c r="B7388" s="25">
        <v>45260</v>
      </c>
      <c r="C7388" t="s">
        <v>257</v>
      </c>
      <c r="D7388" t="s">
        <v>32</v>
      </c>
      <c r="E7388" t="s">
        <v>27</v>
      </c>
      <c r="G7388" s="30">
        <v>14.2</v>
      </c>
      <c r="H7388" t="s">
        <v>309</v>
      </c>
      <c r="J7388" t="s">
        <v>15</v>
      </c>
      <c r="K7388" t="s">
        <v>307</v>
      </c>
      <c r="L7388" s="26">
        <v>37800</v>
      </c>
      <c r="M7388">
        <v>2</v>
      </c>
    </row>
    <row r="7389" spans="1:13" x14ac:dyDescent="0.25">
      <c r="A7389" t="s">
        <v>69</v>
      </c>
      <c r="B7389" s="25">
        <v>45328</v>
      </c>
      <c r="C7389" t="s">
        <v>257</v>
      </c>
      <c r="D7389" t="s">
        <v>32</v>
      </c>
      <c r="E7389" t="s">
        <v>27</v>
      </c>
      <c r="G7389" s="30">
        <v>14.2</v>
      </c>
      <c r="H7389" t="s">
        <v>309</v>
      </c>
      <c r="J7389" t="s">
        <v>15</v>
      </c>
      <c r="K7389" t="s">
        <v>307</v>
      </c>
      <c r="L7389" s="26">
        <v>275600</v>
      </c>
      <c r="M7389">
        <v>7</v>
      </c>
    </row>
    <row r="7390" spans="1:13" x14ac:dyDescent="0.25">
      <c r="A7390" t="s">
        <v>74</v>
      </c>
      <c r="B7390" s="25">
        <v>45275</v>
      </c>
      <c r="C7390" t="s">
        <v>257</v>
      </c>
      <c r="D7390" t="s">
        <v>32</v>
      </c>
      <c r="E7390" t="s">
        <v>27</v>
      </c>
      <c r="F7390" t="s">
        <v>258</v>
      </c>
      <c r="G7390" s="30">
        <v>14.2</v>
      </c>
      <c r="H7390" t="s">
        <v>309</v>
      </c>
      <c r="J7390" t="s">
        <v>15</v>
      </c>
      <c r="K7390" t="s">
        <v>307</v>
      </c>
      <c r="L7390" s="26">
        <v>12142850</v>
      </c>
      <c r="M7390">
        <v>27</v>
      </c>
    </row>
    <row r="7391" spans="1:13" x14ac:dyDescent="0.25">
      <c r="A7391" t="s">
        <v>63</v>
      </c>
      <c r="B7391" s="25">
        <v>45344</v>
      </c>
      <c r="C7391" t="s">
        <v>257</v>
      </c>
      <c r="D7391" t="s">
        <v>32</v>
      </c>
      <c r="E7391" t="s">
        <v>27</v>
      </c>
      <c r="F7391" t="s">
        <v>258</v>
      </c>
      <c r="G7391" s="30">
        <v>14.2</v>
      </c>
      <c r="H7391" t="s">
        <v>309</v>
      </c>
      <c r="J7391" t="s">
        <v>15</v>
      </c>
      <c r="K7391" t="s">
        <v>307</v>
      </c>
      <c r="L7391" s="26">
        <v>152000</v>
      </c>
      <c r="M7391">
        <v>5</v>
      </c>
    </row>
    <row r="7392" spans="1:13" x14ac:dyDescent="0.25">
      <c r="A7392" t="s">
        <v>66</v>
      </c>
      <c r="B7392" s="25">
        <v>45335</v>
      </c>
      <c r="C7392" t="s">
        <v>257</v>
      </c>
      <c r="D7392" t="s">
        <v>32</v>
      </c>
      <c r="E7392" t="s">
        <v>27</v>
      </c>
      <c r="F7392" t="s">
        <v>258</v>
      </c>
      <c r="G7392" s="30">
        <v>14.2</v>
      </c>
      <c r="H7392" t="s">
        <v>309</v>
      </c>
      <c r="J7392" t="s">
        <v>15</v>
      </c>
      <c r="K7392" t="s">
        <v>307</v>
      </c>
      <c r="L7392" s="26">
        <v>2326500</v>
      </c>
      <c r="M7392">
        <v>40</v>
      </c>
    </row>
    <row r="7393" spans="1:13" x14ac:dyDescent="0.25">
      <c r="A7393" t="s">
        <v>72</v>
      </c>
      <c r="B7393" s="25">
        <v>45288</v>
      </c>
      <c r="C7393" t="s">
        <v>257</v>
      </c>
      <c r="D7393" t="s">
        <v>32</v>
      </c>
      <c r="E7393" t="s">
        <v>27</v>
      </c>
      <c r="F7393" t="s">
        <v>258</v>
      </c>
      <c r="G7393" s="30">
        <v>14.2</v>
      </c>
      <c r="H7393" t="s">
        <v>309</v>
      </c>
      <c r="J7393" t="s">
        <v>15</v>
      </c>
      <c r="K7393" t="s">
        <v>307</v>
      </c>
      <c r="L7393" s="26">
        <v>151500</v>
      </c>
      <c r="M7393">
        <v>3</v>
      </c>
    </row>
    <row r="7394" spans="1:13" x14ac:dyDescent="0.25">
      <c r="A7394" t="s">
        <v>83</v>
      </c>
      <c r="B7394" s="25">
        <v>45252</v>
      </c>
      <c r="C7394" t="s">
        <v>257</v>
      </c>
      <c r="D7394" t="s">
        <v>32</v>
      </c>
      <c r="E7394" t="s">
        <v>27</v>
      </c>
      <c r="F7394" t="s">
        <v>258</v>
      </c>
      <c r="G7394" s="30">
        <v>14.2</v>
      </c>
      <c r="H7394" t="s">
        <v>309</v>
      </c>
      <c r="J7394" t="s">
        <v>15</v>
      </c>
      <c r="K7394" t="s">
        <v>307</v>
      </c>
      <c r="L7394" s="26">
        <v>2522850</v>
      </c>
      <c r="M7394">
        <v>19</v>
      </c>
    </row>
    <row r="7395" spans="1:13" x14ac:dyDescent="0.25">
      <c r="A7395" t="s">
        <v>54</v>
      </c>
      <c r="B7395" s="25">
        <v>45212</v>
      </c>
      <c r="C7395" t="s">
        <v>257</v>
      </c>
      <c r="D7395" t="s">
        <v>32</v>
      </c>
      <c r="E7395" t="s">
        <v>27</v>
      </c>
      <c r="G7395" s="30">
        <v>14.2</v>
      </c>
      <c r="H7395" t="s">
        <v>309</v>
      </c>
      <c r="J7395" t="s">
        <v>15</v>
      </c>
      <c r="K7395" t="s">
        <v>307</v>
      </c>
      <c r="L7395" s="26">
        <v>115884</v>
      </c>
      <c r="M7395">
        <v>22</v>
      </c>
    </row>
    <row r="7396" spans="1:13" x14ac:dyDescent="0.25">
      <c r="A7396" t="s">
        <v>50</v>
      </c>
      <c r="B7396" s="25">
        <v>45408</v>
      </c>
      <c r="C7396" t="s">
        <v>257</v>
      </c>
      <c r="D7396" t="s">
        <v>32</v>
      </c>
      <c r="E7396" t="s">
        <v>27</v>
      </c>
      <c r="G7396" s="30">
        <v>14.2</v>
      </c>
      <c r="H7396" t="s">
        <v>309</v>
      </c>
      <c r="J7396" t="s">
        <v>15</v>
      </c>
      <c r="K7396" t="s">
        <v>307</v>
      </c>
      <c r="L7396" s="26">
        <v>212500</v>
      </c>
      <c r="M7396">
        <v>31</v>
      </c>
    </row>
    <row r="7397" spans="1:13" x14ac:dyDescent="0.25">
      <c r="A7397" t="s">
        <v>50</v>
      </c>
      <c r="B7397" s="25">
        <v>45408</v>
      </c>
      <c r="C7397" t="s">
        <v>257</v>
      </c>
      <c r="D7397" t="s">
        <v>32</v>
      </c>
      <c r="E7397" t="s">
        <v>27</v>
      </c>
      <c r="F7397" t="s">
        <v>258</v>
      </c>
      <c r="G7397" s="30">
        <v>14.2</v>
      </c>
      <c r="H7397" t="s">
        <v>309</v>
      </c>
      <c r="J7397" t="s">
        <v>15</v>
      </c>
      <c r="K7397" t="s">
        <v>307</v>
      </c>
      <c r="L7397" s="26">
        <v>2117500</v>
      </c>
      <c r="M7397">
        <v>39</v>
      </c>
    </row>
    <row r="7398" spans="1:13" x14ac:dyDescent="0.25">
      <c r="A7398" t="s">
        <v>72</v>
      </c>
      <c r="B7398" s="25">
        <v>45288</v>
      </c>
      <c r="C7398" t="s">
        <v>257</v>
      </c>
      <c r="D7398" t="s">
        <v>32</v>
      </c>
      <c r="E7398" t="s">
        <v>27</v>
      </c>
      <c r="G7398" s="30">
        <v>14.2</v>
      </c>
      <c r="H7398" t="s">
        <v>309</v>
      </c>
      <c r="J7398" t="s">
        <v>15</v>
      </c>
      <c r="K7398" t="s">
        <v>307</v>
      </c>
      <c r="L7398" s="26">
        <v>2000</v>
      </c>
      <c r="M7398">
        <v>1</v>
      </c>
    </row>
    <row r="7399" spans="1:13" x14ac:dyDescent="0.25">
      <c r="A7399" t="s">
        <v>54</v>
      </c>
      <c r="B7399" s="25">
        <v>45401</v>
      </c>
      <c r="C7399" t="s">
        <v>257</v>
      </c>
      <c r="D7399" t="s">
        <v>32</v>
      </c>
      <c r="E7399" t="s">
        <v>27</v>
      </c>
      <c r="F7399" t="s">
        <v>258</v>
      </c>
      <c r="G7399" s="30">
        <v>14.2</v>
      </c>
      <c r="H7399" t="s">
        <v>309</v>
      </c>
      <c r="J7399" t="s">
        <v>15</v>
      </c>
      <c r="K7399" t="s">
        <v>307</v>
      </c>
      <c r="L7399" s="26">
        <v>1840380</v>
      </c>
      <c r="M7399">
        <v>13</v>
      </c>
    </row>
    <row r="7400" spans="1:13" x14ac:dyDescent="0.25">
      <c r="A7400" t="s">
        <v>66</v>
      </c>
      <c r="B7400" s="25">
        <v>45335</v>
      </c>
      <c r="C7400" t="s">
        <v>257</v>
      </c>
      <c r="D7400" t="s">
        <v>32</v>
      </c>
      <c r="E7400" t="s">
        <v>27</v>
      </c>
      <c r="G7400" s="30">
        <v>14.2</v>
      </c>
      <c r="H7400" t="s">
        <v>309</v>
      </c>
      <c r="J7400" t="s">
        <v>15</v>
      </c>
      <c r="K7400" t="s">
        <v>307</v>
      </c>
      <c r="L7400" s="26">
        <v>270000</v>
      </c>
      <c r="M7400">
        <v>28</v>
      </c>
    </row>
    <row r="7401" spans="1:13" x14ac:dyDescent="0.25">
      <c r="A7401" t="s">
        <v>86</v>
      </c>
      <c r="B7401" s="25">
        <v>45251</v>
      </c>
      <c r="C7401" t="s">
        <v>257</v>
      </c>
      <c r="D7401" t="s">
        <v>32</v>
      </c>
      <c r="E7401" t="s">
        <v>27</v>
      </c>
      <c r="G7401" s="30">
        <v>14.2</v>
      </c>
      <c r="H7401" t="s">
        <v>309</v>
      </c>
      <c r="J7401" t="s">
        <v>15</v>
      </c>
      <c r="K7401" t="s">
        <v>307</v>
      </c>
      <c r="L7401" s="26">
        <v>40500</v>
      </c>
      <c r="M7401">
        <v>5</v>
      </c>
    </row>
    <row r="7402" spans="1:13" x14ac:dyDescent="0.25">
      <c r="A7402" t="s">
        <v>92</v>
      </c>
      <c r="B7402" s="25">
        <v>45198</v>
      </c>
      <c r="C7402" t="s">
        <v>257</v>
      </c>
      <c r="D7402" t="s">
        <v>32</v>
      </c>
      <c r="E7402" t="s">
        <v>27</v>
      </c>
      <c r="F7402" t="s">
        <v>258</v>
      </c>
      <c r="G7402" s="30">
        <v>14.2</v>
      </c>
      <c r="H7402" t="s">
        <v>309</v>
      </c>
      <c r="J7402" t="s">
        <v>15</v>
      </c>
      <c r="K7402" t="s">
        <v>307</v>
      </c>
      <c r="L7402" s="26">
        <v>496530</v>
      </c>
      <c r="M7402">
        <v>7</v>
      </c>
    </row>
    <row r="7403" spans="1:13" x14ac:dyDescent="0.25">
      <c r="A7403" t="s">
        <v>60</v>
      </c>
      <c r="B7403" s="25">
        <v>45380</v>
      </c>
      <c r="C7403" t="s">
        <v>257</v>
      </c>
      <c r="D7403" t="s">
        <v>32</v>
      </c>
      <c r="E7403" t="s">
        <v>27</v>
      </c>
      <c r="G7403" s="30">
        <v>14.2</v>
      </c>
      <c r="H7403" t="s">
        <v>309</v>
      </c>
      <c r="J7403" t="s">
        <v>15</v>
      </c>
      <c r="K7403" t="s">
        <v>307</v>
      </c>
      <c r="L7403" s="26">
        <v>217000</v>
      </c>
      <c r="M7403">
        <v>17</v>
      </c>
    </row>
    <row r="7404" spans="1:13" x14ac:dyDescent="0.25">
      <c r="A7404" t="s">
        <v>164</v>
      </c>
      <c r="B7404" s="25">
        <v>45478</v>
      </c>
      <c r="C7404" t="s">
        <v>257</v>
      </c>
      <c r="D7404" t="s">
        <v>32</v>
      </c>
      <c r="E7404" t="s">
        <v>27</v>
      </c>
      <c r="F7404" t="s">
        <v>258</v>
      </c>
      <c r="G7404" s="30">
        <v>14.2</v>
      </c>
      <c r="H7404" t="s">
        <v>309</v>
      </c>
      <c r="J7404" t="s">
        <v>15</v>
      </c>
      <c r="K7404" t="s">
        <v>307</v>
      </c>
      <c r="L7404" s="26">
        <v>729000</v>
      </c>
      <c r="M7404">
        <v>7</v>
      </c>
    </row>
    <row r="7405" spans="1:13" x14ac:dyDescent="0.25">
      <c r="A7405" t="s">
        <v>164</v>
      </c>
      <c r="B7405" s="25">
        <v>45478</v>
      </c>
      <c r="C7405" t="s">
        <v>257</v>
      </c>
      <c r="D7405" t="s">
        <v>32</v>
      </c>
      <c r="E7405" t="s">
        <v>27</v>
      </c>
      <c r="G7405" s="30">
        <v>14.2</v>
      </c>
      <c r="H7405" t="s">
        <v>309</v>
      </c>
      <c r="J7405" t="s">
        <v>15</v>
      </c>
      <c r="K7405" t="s">
        <v>307</v>
      </c>
      <c r="L7405" s="26">
        <v>43800</v>
      </c>
      <c r="M7405">
        <v>13</v>
      </c>
    </row>
    <row r="7406" spans="1:13" x14ac:dyDescent="0.25">
      <c r="A7406" t="s">
        <v>60</v>
      </c>
      <c r="B7406" s="25">
        <v>45380</v>
      </c>
      <c r="C7406" t="s">
        <v>257</v>
      </c>
      <c r="D7406" t="s">
        <v>32</v>
      </c>
      <c r="E7406" t="s">
        <v>27</v>
      </c>
      <c r="F7406" t="s">
        <v>258</v>
      </c>
      <c r="G7406" s="30">
        <v>14.2</v>
      </c>
      <c r="H7406" t="s">
        <v>309</v>
      </c>
      <c r="J7406" t="s">
        <v>15</v>
      </c>
      <c r="K7406" t="s">
        <v>307</v>
      </c>
      <c r="L7406" s="26">
        <v>1897875</v>
      </c>
      <c r="M7406">
        <v>26</v>
      </c>
    </row>
    <row r="7407" spans="1:13" x14ac:dyDescent="0.25">
      <c r="A7407" t="s">
        <v>89</v>
      </c>
      <c r="B7407" s="25">
        <v>45232</v>
      </c>
      <c r="C7407" t="s">
        <v>257</v>
      </c>
      <c r="D7407" t="s">
        <v>32</v>
      </c>
      <c r="E7407" t="s">
        <v>27</v>
      </c>
      <c r="F7407" t="s">
        <v>258</v>
      </c>
      <c r="G7407" s="30">
        <v>14.2</v>
      </c>
      <c r="H7407" t="s">
        <v>309</v>
      </c>
      <c r="J7407" t="s">
        <v>15</v>
      </c>
      <c r="K7407" t="s">
        <v>307</v>
      </c>
      <c r="L7407" s="26">
        <v>886950</v>
      </c>
      <c r="M7407">
        <v>7</v>
      </c>
    </row>
    <row r="7408" spans="1:13" x14ac:dyDescent="0.25">
      <c r="A7408" t="s">
        <v>83</v>
      </c>
      <c r="B7408" s="25">
        <v>45252</v>
      </c>
      <c r="C7408" t="s">
        <v>257</v>
      </c>
      <c r="D7408" t="s">
        <v>32</v>
      </c>
      <c r="E7408" t="s">
        <v>27</v>
      </c>
      <c r="G7408" s="30">
        <v>14.2</v>
      </c>
      <c r="H7408" t="s">
        <v>309</v>
      </c>
      <c r="J7408" t="s">
        <v>15</v>
      </c>
      <c r="K7408" t="s">
        <v>307</v>
      </c>
      <c r="L7408" s="26">
        <v>271150</v>
      </c>
      <c r="M7408">
        <v>16</v>
      </c>
    </row>
    <row r="7409" spans="1:13" x14ac:dyDescent="0.25">
      <c r="A7409" t="s">
        <v>164</v>
      </c>
      <c r="B7409" s="25">
        <v>45478</v>
      </c>
      <c r="C7409" t="s">
        <v>257</v>
      </c>
      <c r="D7409" t="s">
        <v>32</v>
      </c>
      <c r="E7409" t="s">
        <v>27</v>
      </c>
      <c r="F7409" t="s">
        <v>258</v>
      </c>
      <c r="G7409" s="30">
        <v>14.3</v>
      </c>
      <c r="H7409" t="s">
        <v>309</v>
      </c>
      <c r="I7409">
        <v>14.3</v>
      </c>
      <c r="J7409" t="s">
        <v>228</v>
      </c>
      <c r="K7409" t="s">
        <v>314</v>
      </c>
      <c r="L7409" s="26">
        <v>1106600</v>
      </c>
      <c r="M7409">
        <v>1</v>
      </c>
    </row>
    <row r="7410" spans="1:13" x14ac:dyDescent="0.25">
      <c r="A7410" t="s">
        <v>172</v>
      </c>
      <c r="B7410" s="25">
        <v>45485</v>
      </c>
      <c r="C7410" t="s">
        <v>257</v>
      </c>
      <c r="D7410" t="s">
        <v>32</v>
      </c>
      <c r="E7410" t="s">
        <v>27</v>
      </c>
      <c r="F7410" t="s">
        <v>258</v>
      </c>
      <c r="G7410" s="30">
        <v>14.3</v>
      </c>
      <c r="H7410" t="s">
        <v>309</v>
      </c>
      <c r="I7410">
        <v>14.3</v>
      </c>
      <c r="J7410" t="s">
        <v>228</v>
      </c>
      <c r="K7410" t="s">
        <v>314</v>
      </c>
      <c r="L7410" s="26">
        <v>2111600</v>
      </c>
      <c r="M7410">
        <v>1</v>
      </c>
    </row>
    <row r="7411" spans="1:13" x14ac:dyDescent="0.25">
      <c r="A7411" t="s">
        <v>83</v>
      </c>
      <c r="B7411" s="25">
        <v>45468</v>
      </c>
      <c r="C7411" t="s">
        <v>257</v>
      </c>
      <c r="D7411" t="s">
        <v>32</v>
      </c>
      <c r="E7411" t="s">
        <v>27</v>
      </c>
      <c r="G7411" s="30">
        <v>14.3</v>
      </c>
      <c r="H7411" t="s">
        <v>309</v>
      </c>
      <c r="J7411" t="s">
        <v>15</v>
      </c>
      <c r="K7411" t="s">
        <v>307</v>
      </c>
      <c r="L7411" s="26">
        <v>305370</v>
      </c>
      <c r="M7411">
        <v>6</v>
      </c>
    </row>
    <row r="7412" spans="1:13" x14ac:dyDescent="0.25">
      <c r="A7412" t="s">
        <v>63</v>
      </c>
      <c r="B7412" s="25">
        <v>45344</v>
      </c>
      <c r="C7412" t="s">
        <v>257</v>
      </c>
      <c r="D7412" t="s">
        <v>32</v>
      </c>
      <c r="E7412" t="s">
        <v>27</v>
      </c>
      <c r="G7412" s="30">
        <v>14.3</v>
      </c>
      <c r="H7412" t="s">
        <v>309</v>
      </c>
      <c r="J7412" t="s">
        <v>15</v>
      </c>
      <c r="K7412" t="s">
        <v>307</v>
      </c>
      <c r="L7412" s="26">
        <v>288800</v>
      </c>
      <c r="M7412">
        <v>6</v>
      </c>
    </row>
    <row r="7413" spans="1:13" x14ac:dyDescent="0.25">
      <c r="A7413" t="s">
        <v>92</v>
      </c>
      <c r="B7413" s="25">
        <v>45198</v>
      </c>
      <c r="C7413" t="s">
        <v>257</v>
      </c>
      <c r="D7413" t="s">
        <v>32</v>
      </c>
      <c r="E7413" t="s">
        <v>27</v>
      </c>
      <c r="G7413" s="30">
        <v>14.3</v>
      </c>
      <c r="H7413" t="s">
        <v>309</v>
      </c>
      <c r="J7413" t="s">
        <v>15</v>
      </c>
      <c r="K7413" t="s">
        <v>307</v>
      </c>
      <c r="L7413" s="26">
        <v>637765.19999999995</v>
      </c>
      <c r="M7413">
        <v>11</v>
      </c>
    </row>
    <row r="7414" spans="1:13" x14ac:dyDescent="0.25">
      <c r="A7414" t="s">
        <v>57</v>
      </c>
      <c r="B7414" s="25">
        <v>45394</v>
      </c>
      <c r="C7414" t="s">
        <v>257</v>
      </c>
      <c r="D7414" t="s">
        <v>32</v>
      </c>
      <c r="E7414" t="s">
        <v>27</v>
      </c>
      <c r="G7414" s="30">
        <v>14.3</v>
      </c>
      <c r="H7414" t="s">
        <v>309</v>
      </c>
      <c r="J7414" t="s">
        <v>15</v>
      </c>
      <c r="K7414" t="s">
        <v>307</v>
      </c>
      <c r="L7414" s="26">
        <v>79900</v>
      </c>
      <c r="M7414">
        <v>8</v>
      </c>
    </row>
    <row r="7415" spans="1:13" x14ac:dyDescent="0.25">
      <c r="A7415" t="s">
        <v>80</v>
      </c>
      <c r="B7415" s="25">
        <v>45260</v>
      </c>
      <c r="C7415" t="s">
        <v>257</v>
      </c>
      <c r="D7415" t="s">
        <v>32</v>
      </c>
      <c r="E7415" t="s">
        <v>27</v>
      </c>
      <c r="G7415" s="30">
        <v>14.3</v>
      </c>
      <c r="H7415" t="s">
        <v>309</v>
      </c>
      <c r="J7415" t="s">
        <v>15</v>
      </c>
      <c r="K7415" t="s">
        <v>307</v>
      </c>
      <c r="L7415" s="26">
        <v>18900</v>
      </c>
      <c r="M7415">
        <v>1</v>
      </c>
    </row>
    <row r="7416" spans="1:13" x14ac:dyDescent="0.25">
      <c r="A7416" t="s">
        <v>101</v>
      </c>
      <c r="B7416" s="25">
        <v>45079</v>
      </c>
      <c r="C7416" t="s">
        <v>257</v>
      </c>
      <c r="D7416" t="s">
        <v>32</v>
      </c>
      <c r="E7416" t="s">
        <v>27</v>
      </c>
      <c r="G7416" s="30">
        <v>14.3</v>
      </c>
      <c r="H7416" t="s">
        <v>309</v>
      </c>
      <c r="J7416" t="s">
        <v>15</v>
      </c>
      <c r="K7416" t="s">
        <v>307</v>
      </c>
      <c r="L7416" s="26">
        <v>19865.25</v>
      </c>
      <c r="M7416">
        <v>1</v>
      </c>
    </row>
    <row r="7417" spans="1:13" x14ac:dyDescent="0.25">
      <c r="A7417" t="s">
        <v>30</v>
      </c>
      <c r="B7417" s="25">
        <v>45447</v>
      </c>
      <c r="C7417" t="s">
        <v>257</v>
      </c>
      <c r="D7417" t="s">
        <v>32</v>
      </c>
      <c r="E7417" t="s">
        <v>27</v>
      </c>
      <c r="G7417" s="30">
        <v>14.3</v>
      </c>
      <c r="H7417" t="s">
        <v>309</v>
      </c>
      <c r="J7417" t="s">
        <v>15</v>
      </c>
      <c r="K7417" t="s">
        <v>307</v>
      </c>
      <c r="L7417" s="26">
        <v>15300</v>
      </c>
      <c r="M7417">
        <v>7</v>
      </c>
    </row>
    <row r="7418" spans="1:13" x14ac:dyDescent="0.25">
      <c r="A7418" t="s">
        <v>54</v>
      </c>
      <c r="B7418" s="25">
        <v>45401</v>
      </c>
      <c r="C7418" t="s">
        <v>257</v>
      </c>
      <c r="D7418" t="s">
        <v>32</v>
      </c>
      <c r="E7418" t="s">
        <v>27</v>
      </c>
      <c r="G7418" s="30">
        <v>14.3</v>
      </c>
      <c r="H7418" t="s">
        <v>309</v>
      </c>
      <c r="J7418" t="s">
        <v>15</v>
      </c>
      <c r="K7418" t="s">
        <v>307</v>
      </c>
      <c r="L7418" s="26">
        <v>46620</v>
      </c>
      <c r="M7418">
        <v>10</v>
      </c>
    </row>
    <row r="7419" spans="1:13" x14ac:dyDescent="0.25">
      <c r="A7419" t="s">
        <v>50</v>
      </c>
      <c r="B7419" s="25">
        <v>45408</v>
      </c>
      <c r="C7419" t="s">
        <v>257</v>
      </c>
      <c r="D7419" t="s">
        <v>32</v>
      </c>
      <c r="E7419" t="s">
        <v>27</v>
      </c>
      <c r="F7419" t="s">
        <v>258</v>
      </c>
      <c r="G7419" s="30">
        <v>14.3</v>
      </c>
      <c r="H7419" t="s">
        <v>309</v>
      </c>
      <c r="J7419" t="s">
        <v>15</v>
      </c>
      <c r="K7419" t="s">
        <v>307</v>
      </c>
      <c r="L7419" s="26">
        <v>1392500</v>
      </c>
      <c r="M7419">
        <v>27</v>
      </c>
    </row>
    <row r="7420" spans="1:13" x14ac:dyDescent="0.25">
      <c r="A7420" t="s">
        <v>63</v>
      </c>
      <c r="B7420" s="25">
        <v>45344</v>
      </c>
      <c r="C7420" t="s">
        <v>257</v>
      </c>
      <c r="D7420" t="s">
        <v>32</v>
      </c>
      <c r="E7420" t="s">
        <v>27</v>
      </c>
      <c r="F7420" t="s">
        <v>258</v>
      </c>
      <c r="G7420" s="30">
        <v>14.3</v>
      </c>
      <c r="H7420" t="s">
        <v>309</v>
      </c>
      <c r="J7420" t="s">
        <v>15</v>
      </c>
      <c r="K7420" t="s">
        <v>307</v>
      </c>
      <c r="L7420" s="26">
        <v>532000</v>
      </c>
      <c r="M7420">
        <v>6</v>
      </c>
    </row>
    <row r="7421" spans="1:13" x14ac:dyDescent="0.25">
      <c r="A7421" t="s">
        <v>77</v>
      </c>
      <c r="B7421" s="25">
        <v>45267</v>
      </c>
      <c r="C7421" t="s">
        <v>257</v>
      </c>
      <c r="D7421" t="s">
        <v>32</v>
      </c>
      <c r="E7421" t="s">
        <v>27</v>
      </c>
      <c r="G7421" s="30">
        <v>14.3</v>
      </c>
      <c r="H7421" t="s">
        <v>309</v>
      </c>
      <c r="J7421" t="s">
        <v>15</v>
      </c>
      <c r="K7421" t="s">
        <v>307</v>
      </c>
      <c r="L7421" s="26">
        <v>379400</v>
      </c>
      <c r="M7421">
        <v>4</v>
      </c>
    </row>
    <row r="7422" spans="1:13" x14ac:dyDescent="0.25">
      <c r="A7422" t="s">
        <v>89</v>
      </c>
      <c r="B7422" s="25">
        <v>45232</v>
      </c>
      <c r="C7422" t="s">
        <v>257</v>
      </c>
      <c r="D7422" t="s">
        <v>32</v>
      </c>
      <c r="E7422" t="s">
        <v>27</v>
      </c>
      <c r="G7422" s="30">
        <v>14.3</v>
      </c>
      <c r="H7422" t="s">
        <v>309</v>
      </c>
      <c r="J7422" t="s">
        <v>15</v>
      </c>
      <c r="K7422" t="s">
        <v>307</v>
      </c>
      <c r="L7422" s="26">
        <v>413100</v>
      </c>
      <c r="M7422">
        <v>11</v>
      </c>
    </row>
    <row r="7423" spans="1:13" x14ac:dyDescent="0.25">
      <c r="A7423" t="s">
        <v>30</v>
      </c>
      <c r="B7423" s="25">
        <v>45447</v>
      </c>
      <c r="C7423" t="s">
        <v>257</v>
      </c>
      <c r="D7423" t="s">
        <v>32</v>
      </c>
      <c r="E7423" t="s">
        <v>27</v>
      </c>
      <c r="F7423" t="s">
        <v>258</v>
      </c>
      <c r="G7423" s="30">
        <v>14.3</v>
      </c>
      <c r="H7423" t="s">
        <v>309</v>
      </c>
      <c r="J7423" t="s">
        <v>15</v>
      </c>
      <c r="K7423" t="s">
        <v>307</v>
      </c>
      <c r="L7423" s="26">
        <v>763200</v>
      </c>
      <c r="M7423">
        <v>14</v>
      </c>
    </row>
    <row r="7424" spans="1:13" x14ac:dyDescent="0.25">
      <c r="A7424" t="s">
        <v>86</v>
      </c>
      <c r="B7424" s="25">
        <v>45251</v>
      </c>
      <c r="C7424" t="s">
        <v>257</v>
      </c>
      <c r="D7424" t="s">
        <v>32</v>
      </c>
      <c r="E7424" t="s">
        <v>27</v>
      </c>
      <c r="G7424" s="30">
        <v>14.3</v>
      </c>
      <c r="H7424" t="s">
        <v>309</v>
      </c>
      <c r="J7424" t="s">
        <v>15</v>
      </c>
      <c r="K7424" t="s">
        <v>307</v>
      </c>
      <c r="L7424" s="26">
        <v>225000</v>
      </c>
      <c r="M7424">
        <v>2</v>
      </c>
    </row>
    <row r="7425" spans="1:13" x14ac:dyDescent="0.25">
      <c r="A7425" t="s">
        <v>57</v>
      </c>
      <c r="B7425" s="25">
        <v>45394</v>
      </c>
      <c r="C7425" t="s">
        <v>257</v>
      </c>
      <c r="D7425" t="s">
        <v>32</v>
      </c>
      <c r="E7425" t="s">
        <v>27</v>
      </c>
      <c r="F7425" t="s">
        <v>258</v>
      </c>
      <c r="G7425" s="30">
        <v>14.3</v>
      </c>
      <c r="H7425" t="s">
        <v>309</v>
      </c>
      <c r="J7425" t="s">
        <v>15</v>
      </c>
      <c r="K7425" t="s">
        <v>307</v>
      </c>
      <c r="L7425" s="26">
        <v>4002050</v>
      </c>
      <c r="M7425">
        <v>9</v>
      </c>
    </row>
    <row r="7426" spans="1:13" x14ac:dyDescent="0.25">
      <c r="A7426" t="s">
        <v>80</v>
      </c>
      <c r="B7426" s="25">
        <v>45260</v>
      </c>
      <c r="C7426" t="s">
        <v>257</v>
      </c>
      <c r="D7426" t="s">
        <v>32</v>
      </c>
      <c r="E7426" t="s">
        <v>27</v>
      </c>
      <c r="F7426" t="s">
        <v>258</v>
      </c>
      <c r="G7426" s="30">
        <v>14.3</v>
      </c>
      <c r="H7426" t="s">
        <v>309</v>
      </c>
      <c r="J7426" t="s">
        <v>15</v>
      </c>
      <c r="K7426" t="s">
        <v>307</v>
      </c>
      <c r="L7426" s="26">
        <v>369000</v>
      </c>
      <c r="M7426">
        <v>2</v>
      </c>
    </row>
    <row r="7427" spans="1:13" x14ac:dyDescent="0.25">
      <c r="A7427" t="s">
        <v>101</v>
      </c>
      <c r="B7427" s="25">
        <v>45079</v>
      </c>
      <c r="C7427" t="s">
        <v>257</v>
      </c>
      <c r="D7427" t="s">
        <v>32</v>
      </c>
      <c r="E7427" t="s">
        <v>27</v>
      </c>
      <c r="F7427" t="s">
        <v>258</v>
      </c>
      <c r="G7427" s="30">
        <v>14.3</v>
      </c>
      <c r="H7427" t="s">
        <v>309</v>
      </c>
      <c r="J7427" t="s">
        <v>15</v>
      </c>
      <c r="K7427" t="s">
        <v>307</v>
      </c>
      <c r="L7427" s="26">
        <v>49936.5</v>
      </c>
      <c r="M7427">
        <v>1</v>
      </c>
    </row>
    <row r="7428" spans="1:13" x14ac:dyDescent="0.25">
      <c r="A7428" t="s">
        <v>172</v>
      </c>
      <c r="B7428" s="25">
        <v>45485</v>
      </c>
      <c r="C7428" t="s">
        <v>257</v>
      </c>
      <c r="D7428" t="s">
        <v>32</v>
      </c>
      <c r="E7428" t="s">
        <v>27</v>
      </c>
      <c r="G7428" s="30">
        <v>14.3</v>
      </c>
      <c r="H7428" t="s">
        <v>309</v>
      </c>
      <c r="J7428" t="s">
        <v>15</v>
      </c>
      <c r="K7428" t="s">
        <v>307</v>
      </c>
      <c r="L7428" s="26">
        <v>12400</v>
      </c>
      <c r="M7428">
        <v>4</v>
      </c>
    </row>
    <row r="7429" spans="1:13" x14ac:dyDescent="0.25">
      <c r="A7429" t="s">
        <v>104</v>
      </c>
      <c r="B7429" s="25">
        <v>45041</v>
      </c>
      <c r="C7429" t="s">
        <v>257</v>
      </c>
      <c r="D7429" t="s">
        <v>32</v>
      </c>
      <c r="E7429" t="s">
        <v>27</v>
      </c>
      <c r="G7429" s="30">
        <v>14.3</v>
      </c>
      <c r="H7429" t="s">
        <v>309</v>
      </c>
      <c r="J7429" t="s">
        <v>15</v>
      </c>
      <c r="K7429" t="s">
        <v>307</v>
      </c>
      <c r="L7429" s="26">
        <v>20562</v>
      </c>
      <c r="M7429">
        <v>2</v>
      </c>
    </row>
    <row r="7430" spans="1:13" x14ac:dyDescent="0.25">
      <c r="A7430" t="s">
        <v>83</v>
      </c>
      <c r="B7430" s="25">
        <v>45468</v>
      </c>
      <c r="C7430" t="s">
        <v>257</v>
      </c>
      <c r="D7430" t="s">
        <v>32</v>
      </c>
      <c r="E7430" t="s">
        <v>27</v>
      </c>
      <c r="F7430" t="s">
        <v>258</v>
      </c>
      <c r="G7430" s="30">
        <v>14.3</v>
      </c>
      <c r="H7430" t="s">
        <v>309</v>
      </c>
      <c r="J7430" t="s">
        <v>15</v>
      </c>
      <c r="K7430" t="s">
        <v>307</v>
      </c>
      <c r="L7430" s="26">
        <v>153090</v>
      </c>
      <c r="M7430">
        <v>2</v>
      </c>
    </row>
    <row r="7431" spans="1:13" x14ac:dyDescent="0.25">
      <c r="A7431" t="s">
        <v>205</v>
      </c>
      <c r="B7431" s="25">
        <v>45566</v>
      </c>
      <c r="C7431" t="s">
        <v>257</v>
      </c>
      <c r="D7431" t="s">
        <v>32</v>
      </c>
      <c r="E7431" t="s">
        <v>27</v>
      </c>
      <c r="F7431" t="s">
        <v>258</v>
      </c>
      <c r="G7431" s="30">
        <v>14.3</v>
      </c>
      <c r="H7431" t="s">
        <v>309</v>
      </c>
      <c r="J7431" t="s">
        <v>15</v>
      </c>
      <c r="K7431" t="s">
        <v>307</v>
      </c>
      <c r="L7431" s="26">
        <v>616550</v>
      </c>
      <c r="M7431">
        <v>7</v>
      </c>
    </row>
    <row r="7432" spans="1:13" x14ac:dyDescent="0.25">
      <c r="A7432" t="s">
        <v>164</v>
      </c>
      <c r="B7432" s="25">
        <v>45478</v>
      </c>
      <c r="C7432" t="s">
        <v>257</v>
      </c>
      <c r="D7432" t="s">
        <v>32</v>
      </c>
      <c r="E7432" t="s">
        <v>27</v>
      </c>
      <c r="G7432" s="30">
        <v>14.3</v>
      </c>
      <c r="H7432" t="s">
        <v>309</v>
      </c>
      <c r="J7432" t="s">
        <v>15</v>
      </c>
      <c r="K7432" t="s">
        <v>307</v>
      </c>
      <c r="L7432" s="26">
        <v>73200</v>
      </c>
      <c r="M7432">
        <v>8</v>
      </c>
    </row>
    <row r="7433" spans="1:13" x14ac:dyDescent="0.25">
      <c r="A7433" t="s">
        <v>74</v>
      </c>
      <c r="B7433" s="25">
        <v>45275</v>
      </c>
      <c r="C7433" t="s">
        <v>257</v>
      </c>
      <c r="D7433" t="s">
        <v>32</v>
      </c>
      <c r="E7433" t="s">
        <v>27</v>
      </c>
      <c r="G7433" s="30">
        <v>14.3</v>
      </c>
      <c r="H7433" t="s">
        <v>309</v>
      </c>
      <c r="J7433" t="s">
        <v>15</v>
      </c>
      <c r="K7433" t="s">
        <v>307</v>
      </c>
      <c r="L7433" s="26">
        <v>692300</v>
      </c>
      <c r="M7433">
        <v>15</v>
      </c>
    </row>
    <row r="7434" spans="1:13" x14ac:dyDescent="0.25">
      <c r="A7434" t="s">
        <v>205</v>
      </c>
      <c r="B7434" s="25">
        <v>45566</v>
      </c>
      <c r="C7434" t="s">
        <v>257</v>
      </c>
      <c r="D7434" t="s">
        <v>32</v>
      </c>
      <c r="E7434" t="s">
        <v>27</v>
      </c>
      <c r="G7434" s="30">
        <v>14.3</v>
      </c>
      <c r="H7434" t="s">
        <v>309</v>
      </c>
      <c r="J7434" t="s">
        <v>15</v>
      </c>
      <c r="K7434" t="s">
        <v>307</v>
      </c>
      <c r="L7434" s="26">
        <v>570</v>
      </c>
      <c r="M7434">
        <v>2</v>
      </c>
    </row>
    <row r="7435" spans="1:13" x14ac:dyDescent="0.25">
      <c r="A7435" t="s">
        <v>209</v>
      </c>
      <c r="B7435" s="25">
        <v>45572</v>
      </c>
      <c r="C7435" t="s">
        <v>257</v>
      </c>
      <c r="D7435" t="s">
        <v>32</v>
      </c>
      <c r="E7435" t="s">
        <v>27</v>
      </c>
      <c r="G7435" s="30">
        <v>14.3</v>
      </c>
      <c r="H7435" t="s">
        <v>309</v>
      </c>
      <c r="J7435" t="s">
        <v>15</v>
      </c>
      <c r="K7435" t="s">
        <v>307</v>
      </c>
      <c r="L7435" s="26">
        <v>20000</v>
      </c>
      <c r="M7435">
        <v>2</v>
      </c>
    </row>
    <row r="7436" spans="1:13" x14ac:dyDescent="0.25">
      <c r="A7436" t="s">
        <v>175</v>
      </c>
      <c r="B7436" s="25">
        <v>45503</v>
      </c>
      <c r="C7436" t="s">
        <v>257</v>
      </c>
      <c r="D7436" t="s">
        <v>32</v>
      </c>
      <c r="E7436" t="s">
        <v>27</v>
      </c>
      <c r="G7436" s="30">
        <v>14.3</v>
      </c>
      <c r="H7436" t="s">
        <v>309</v>
      </c>
      <c r="J7436" t="s">
        <v>15</v>
      </c>
      <c r="K7436" t="s">
        <v>307</v>
      </c>
      <c r="L7436" s="26">
        <v>194</v>
      </c>
      <c r="M7436">
        <v>1</v>
      </c>
    </row>
    <row r="7437" spans="1:13" x14ac:dyDescent="0.25">
      <c r="A7437" t="s">
        <v>209</v>
      </c>
      <c r="B7437" s="25">
        <v>45572</v>
      </c>
      <c r="C7437" t="s">
        <v>257</v>
      </c>
      <c r="D7437" t="s">
        <v>32</v>
      </c>
      <c r="E7437" t="s">
        <v>27</v>
      </c>
      <c r="F7437" t="s">
        <v>258</v>
      </c>
      <c r="G7437" s="30">
        <v>14.3</v>
      </c>
      <c r="H7437" t="s">
        <v>309</v>
      </c>
      <c r="J7437" t="s">
        <v>15</v>
      </c>
      <c r="K7437" t="s">
        <v>307</v>
      </c>
      <c r="L7437" s="26">
        <v>30000</v>
      </c>
      <c r="M7437">
        <v>1</v>
      </c>
    </row>
    <row r="7438" spans="1:13" x14ac:dyDescent="0.25">
      <c r="A7438" t="s">
        <v>69</v>
      </c>
      <c r="B7438" s="25">
        <v>45328</v>
      </c>
      <c r="C7438" t="s">
        <v>257</v>
      </c>
      <c r="D7438" t="s">
        <v>32</v>
      </c>
      <c r="E7438" t="s">
        <v>27</v>
      </c>
      <c r="G7438" s="30">
        <v>14.3</v>
      </c>
      <c r="H7438" t="s">
        <v>309</v>
      </c>
      <c r="J7438" t="s">
        <v>15</v>
      </c>
      <c r="K7438" t="s">
        <v>307</v>
      </c>
      <c r="L7438" s="26">
        <v>130645</v>
      </c>
      <c r="M7438">
        <v>9</v>
      </c>
    </row>
    <row r="7439" spans="1:13" x14ac:dyDescent="0.25">
      <c r="A7439" t="s">
        <v>60</v>
      </c>
      <c r="B7439" s="25">
        <v>45380</v>
      </c>
      <c r="C7439" t="s">
        <v>257</v>
      </c>
      <c r="D7439" t="s">
        <v>32</v>
      </c>
      <c r="E7439" t="s">
        <v>27</v>
      </c>
      <c r="F7439" t="s">
        <v>258</v>
      </c>
      <c r="G7439" s="30">
        <v>14.3</v>
      </c>
      <c r="H7439" t="s">
        <v>309</v>
      </c>
      <c r="J7439" t="s">
        <v>15</v>
      </c>
      <c r="K7439" t="s">
        <v>307</v>
      </c>
      <c r="L7439" s="26">
        <v>14144375</v>
      </c>
      <c r="M7439">
        <v>34</v>
      </c>
    </row>
    <row r="7440" spans="1:13" x14ac:dyDescent="0.25">
      <c r="A7440" t="s">
        <v>66</v>
      </c>
      <c r="B7440" s="25">
        <v>45335</v>
      </c>
      <c r="C7440" t="s">
        <v>257</v>
      </c>
      <c r="D7440" t="s">
        <v>32</v>
      </c>
      <c r="E7440" t="s">
        <v>27</v>
      </c>
      <c r="F7440" t="s">
        <v>258</v>
      </c>
      <c r="G7440" s="30">
        <v>14.3</v>
      </c>
      <c r="H7440" t="s">
        <v>309</v>
      </c>
      <c r="J7440" t="s">
        <v>15</v>
      </c>
      <c r="K7440" t="s">
        <v>307</v>
      </c>
      <c r="L7440" s="26">
        <v>931500</v>
      </c>
      <c r="M7440">
        <v>40</v>
      </c>
    </row>
    <row r="7441" spans="1:13" x14ac:dyDescent="0.25">
      <c r="A7441" t="s">
        <v>54</v>
      </c>
      <c r="B7441" s="25">
        <v>45212</v>
      </c>
      <c r="C7441" t="s">
        <v>257</v>
      </c>
      <c r="D7441" t="s">
        <v>32</v>
      </c>
      <c r="E7441" t="s">
        <v>27</v>
      </c>
      <c r="G7441" s="30">
        <v>14.3</v>
      </c>
      <c r="H7441" t="s">
        <v>309</v>
      </c>
      <c r="J7441" t="s">
        <v>15</v>
      </c>
      <c r="K7441" t="s">
        <v>307</v>
      </c>
      <c r="L7441" s="26">
        <v>82584</v>
      </c>
      <c r="M7441">
        <v>16</v>
      </c>
    </row>
    <row r="7442" spans="1:13" x14ac:dyDescent="0.25">
      <c r="A7442" t="s">
        <v>83</v>
      </c>
      <c r="B7442" s="25">
        <v>45252</v>
      </c>
      <c r="C7442" t="s">
        <v>257</v>
      </c>
      <c r="D7442" t="s">
        <v>32</v>
      </c>
      <c r="E7442" t="s">
        <v>27</v>
      </c>
      <c r="G7442" s="30">
        <v>14.3</v>
      </c>
      <c r="H7442" t="s">
        <v>309</v>
      </c>
      <c r="J7442" t="s">
        <v>15</v>
      </c>
      <c r="K7442" t="s">
        <v>307</v>
      </c>
      <c r="L7442" s="26">
        <v>202950</v>
      </c>
      <c r="M7442">
        <v>20</v>
      </c>
    </row>
    <row r="7443" spans="1:13" x14ac:dyDescent="0.25">
      <c r="A7443" t="s">
        <v>66</v>
      </c>
      <c r="B7443" s="25">
        <v>45335</v>
      </c>
      <c r="C7443" t="s">
        <v>257</v>
      </c>
      <c r="D7443" t="s">
        <v>32</v>
      </c>
      <c r="E7443" t="s">
        <v>27</v>
      </c>
      <c r="G7443" s="30">
        <v>14.3</v>
      </c>
      <c r="H7443" t="s">
        <v>309</v>
      </c>
      <c r="J7443" t="s">
        <v>15</v>
      </c>
      <c r="K7443" t="s">
        <v>307</v>
      </c>
      <c r="L7443" s="26">
        <v>265500</v>
      </c>
      <c r="M7443">
        <v>26</v>
      </c>
    </row>
    <row r="7444" spans="1:13" x14ac:dyDescent="0.25">
      <c r="A7444" t="s">
        <v>74</v>
      </c>
      <c r="B7444" s="25">
        <v>45275</v>
      </c>
      <c r="C7444" t="s">
        <v>257</v>
      </c>
      <c r="D7444" t="s">
        <v>32</v>
      </c>
      <c r="E7444" t="s">
        <v>27</v>
      </c>
      <c r="F7444" t="s">
        <v>258</v>
      </c>
      <c r="G7444" s="30">
        <v>14.3</v>
      </c>
      <c r="H7444" t="s">
        <v>309</v>
      </c>
      <c r="J7444" t="s">
        <v>15</v>
      </c>
      <c r="K7444" t="s">
        <v>307</v>
      </c>
      <c r="L7444" s="26">
        <v>1269600</v>
      </c>
      <c r="M7444">
        <v>18</v>
      </c>
    </row>
    <row r="7445" spans="1:13" x14ac:dyDescent="0.25">
      <c r="A7445" t="s">
        <v>89</v>
      </c>
      <c r="B7445" s="25">
        <v>45232</v>
      </c>
      <c r="C7445" t="s">
        <v>257</v>
      </c>
      <c r="D7445" t="s">
        <v>32</v>
      </c>
      <c r="E7445" t="s">
        <v>27</v>
      </c>
      <c r="F7445" t="s">
        <v>258</v>
      </c>
      <c r="G7445" s="30">
        <v>14.3</v>
      </c>
      <c r="H7445" t="s">
        <v>309</v>
      </c>
      <c r="J7445" t="s">
        <v>15</v>
      </c>
      <c r="K7445" t="s">
        <v>307</v>
      </c>
      <c r="L7445" s="26">
        <v>976050</v>
      </c>
      <c r="M7445">
        <v>11</v>
      </c>
    </row>
    <row r="7446" spans="1:13" x14ac:dyDescent="0.25">
      <c r="A7446" t="s">
        <v>104</v>
      </c>
      <c r="B7446" s="25">
        <v>45041</v>
      </c>
      <c r="C7446" t="s">
        <v>257</v>
      </c>
      <c r="D7446" t="s">
        <v>32</v>
      </c>
      <c r="E7446" t="s">
        <v>27</v>
      </c>
      <c r="F7446" t="s">
        <v>258</v>
      </c>
      <c r="G7446" s="30">
        <v>14.3</v>
      </c>
      <c r="H7446" t="s">
        <v>309</v>
      </c>
      <c r="J7446" t="s">
        <v>15</v>
      </c>
      <c r="K7446" t="s">
        <v>307</v>
      </c>
      <c r="L7446" s="26">
        <v>21456</v>
      </c>
      <c r="M7446">
        <v>1</v>
      </c>
    </row>
    <row r="7447" spans="1:13" x14ac:dyDescent="0.25">
      <c r="A7447" t="s">
        <v>164</v>
      </c>
      <c r="B7447" s="25">
        <v>45478</v>
      </c>
      <c r="C7447" t="s">
        <v>257</v>
      </c>
      <c r="D7447" t="s">
        <v>32</v>
      </c>
      <c r="E7447" t="s">
        <v>27</v>
      </c>
      <c r="F7447" t="s">
        <v>258</v>
      </c>
      <c r="G7447" s="30">
        <v>14.3</v>
      </c>
      <c r="H7447" t="s">
        <v>309</v>
      </c>
      <c r="J7447" t="s">
        <v>15</v>
      </c>
      <c r="K7447" t="s">
        <v>307</v>
      </c>
      <c r="L7447" s="26">
        <v>779200</v>
      </c>
      <c r="M7447">
        <v>7</v>
      </c>
    </row>
    <row r="7448" spans="1:13" x14ac:dyDescent="0.25">
      <c r="A7448" t="s">
        <v>54</v>
      </c>
      <c r="B7448" s="25">
        <v>45212</v>
      </c>
      <c r="C7448" t="s">
        <v>257</v>
      </c>
      <c r="D7448" t="s">
        <v>32</v>
      </c>
      <c r="E7448" t="s">
        <v>27</v>
      </c>
      <c r="F7448" t="s">
        <v>258</v>
      </c>
      <c r="G7448" s="30">
        <v>14.3</v>
      </c>
      <c r="H7448" t="s">
        <v>309</v>
      </c>
      <c r="J7448" t="s">
        <v>15</v>
      </c>
      <c r="K7448" t="s">
        <v>307</v>
      </c>
      <c r="L7448" s="26">
        <v>2556108</v>
      </c>
      <c r="M7448">
        <v>22</v>
      </c>
    </row>
    <row r="7449" spans="1:13" x14ac:dyDescent="0.25">
      <c r="A7449" t="s">
        <v>69</v>
      </c>
      <c r="B7449" s="25">
        <v>45328</v>
      </c>
      <c r="C7449" t="s">
        <v>257</v>
      </c>
      <c r="D7449" t="s">
        <v>32</v>
      </c>
      <c r="E7449" t="s">
        <v>27</v>
      </c>
      <c r="F7449" t="s">
        <v>258</v>
      </c>
      <c r="G7449" s="30">
        <v>14.3</v>
      </c>
      <c r="H7449" t="s">
        <v>309</v>
      </c>
      <c r="J7449" t="s">
        <v>15</v>
      </c>
      <c r="K7449" t="s">
        <v>307</v>
      </c>
      <c r="L7449" s="26">
        <v>763995</v>
      </c>
      <c r="M7449">
        <v>12</v>
      </c>
    </row>
    <row r="7450" spans="1:13" x14ac:dyDescent="0.25">
      <c r="A7450" t="s">
        <v>92</v>
      </c>
      <c r="B7450" s="25">
        <v>45198</v>
      </c>
      <c r="C7450" t="s">
        <v>257</v>
      </c>
      <c r="D7450" t="s">
        <v>32</v>
      </c>
      <c r="E7450" t="s">
        <v>27</v>
      </c>
      <c r="F7450" t="s">
        <v>258</v>
      </c>
      <c r="G7450" s="30">
        <v>14.3</v>
      </c>
      <c r="H7450" t="s">
        <v>309</v>
      </c>
      <c r="J7450" t="s">
        <v>15</v>
      </c>
      <c r="K7450" t="s">
        <v>307</v>
      </c>
      <c r="L7450" s="26">
        <v>3078486</v>
      </c>
      <c r="M7450">
        <v>3</v>
      </c>
    </row>
    <row r="7451" spans="1:13" x14ac:dyDescent="0.25">
      <c r="A7451" t="s">
        <v>60</v>
      </c>
      <c r="B7451" s="25">
        <v>45380</v>
      </c>
      <c r="C7451" t="s">
        <v>257</v>
      </c>
      <c r="D7451" t="s">
        <v>32</v>
      </c>
      <c r="E7451" t="s">
        <v>27</v>
      </c>
      <c r="G7451" s="30">
        <v>14.3</v>
      </c>
      <c r="H7451" t="s">
        <v>309</v>
      </c>
      <c r="J7451" t="s">
        <v>15</v>
      </c>
      <c r="K7451" t="s">
        <v>307</v>
      </c>
      <c r="L7451" s="26">
        <v>135625</v>
      </c>
      <c r="M7451">
        <v>20</v>
      </c>
    </row>
    <row r="7452" spans="1:13" x14ac:dyDescent="0.25">
      <c r="A7452" t="s">
        <v>54</v>
      </c>
      <c r="B7452" s="25">
        <v>45401</v>
      </c>
      <c r="C7452" t="s">
        <v>257</v>
      </c>
      <c r="D7452" t="s">
        <v>32</v>
      </c>
      <c r="E7452" t="s">
        <v>27</v>
      </c>
      <c r="F7452" t="s">
        <v>258</v>
      </c>
      <c r="G7452" s="30">
        <v>14.3</v>
      </c>
      <c r="H7452" t="s">
        <v>309</v>
      </c>
      <c r="J7452" t="s">
        <v>15</v>
      </c>
      <c r="K7452" t="s">
        <v>307</v>
      </c>
      <c r="L7452" s="26">
        <v>1537905</v>
      </c>
      <c r="M7452">
        <v>11</v>
      </c>
    </row>
    <row r="7453" spans="1:13" x14ac:dyDescent="0.25">
      <c r="A7453" t="s">
        <v>211</v>
      </c>
      <c r="B7453" s="25">
        <v>45582</v>
      </c>
      <c r="C7453" t="s">
        <v>257</v>
      </c>
      <c r="D7453" t="s">
        <v>32</v>
      </c>
      <c r="E7453" t="s">
        <v>27</v>
      </c>
      <c r="F7453" t="s">
        <v>258</v>
      </c>
      <c r="G7453" s="30">
        <v>14.3</v>
      </c>
      <c r="H7453" t="s">
        <v>309</v>
      </c>
      <c r="J7453" t="s">
        <v>15</v>
      </c>
      <c r="K7453" t="s">
        <v>307</v>
      </c>
      <c r="L7453" s="26">
        <v>344050</v>
      </c>
      <c r="M7453">
        <v>8</v>
      </c>
    </row>
    <row r="7454" spans="1:13" x14ac:dyDescent="0.25">
      <c r="A7454" t="s">
        <v>211</v>
      </c>
      <c r="B7454" s="25">
        <v>45582</v>
      </c>
      <c r="C7454" t="s">
        <v>257</v>
      </c>
      <c r="D7454" t="s">
        <v>32</v>
      </c>
      <c r="E7454" t="s">
        <v>27</v>
      </c>
      <c r="G7454" s="30">
        <v>14.3</v>
      </c>
      <c r="H7454" t="s">
        <v>309</v>
      </c>
      <c r="J7454" t="s">
        <v>15</v>
      </c>
      <c r="K7454" t="s">
        <v>307</v>
      </c>
      <c r="L7454" s="26">
        <v>10850</v>
      </c>
      <c r="M7454">
        <v>10</v>
      </c>
    </row>
    <row r="7455" spans="1:13" x14ac:dyDescent="0.25">
      <c r="A7455" t="s">
        <v>50</v>
      </c>
      <c r="B7455" s="25">
        <v>45408</v>
      </c>
      <c r="C7455" t="s">
        <v>257</v>
      </c>
      <c r="D7455" t="s">
        <v>32</v>
      </c>
      <c r="E7455" t="s">
        <v>27</v>
      </c>
      <c r="G7455" s="30">
        <v>14.3</v>
      </c>
      <c r="H7455" t="s">
        <v>309</v>
      </c>
      <c r="J7455" t="s">
        <v>15</v>
      </c>
      <c r="K7455" t="s">
        <v>307</v>
      </c>
      <c r="L7455" s="26">
        <v>322500</v>
      </c>
      <c r="M7455">
        <v>27</v>
      </c>
    </row>
    <row r="7456" spans="1:13" x14ac:dyDescent="0.25">
      <c r="A7456" t="s">
        <v>83</v>
      </c>
      <c r="B7456" s="25">
        <v>45252</v>
      </c>
      <c r="C7456" t="s">
        <v>257</v>
      </c>
      <c r="D7456" t="s">
        <v>32</v>
      </c>
      <c r="E7456" t="s">
        <v>27</v>
      </c>
      <c r="F7456" t="s">
        <v>258</v>
      </c>
      <c r="G7456" s="30">
        <v>14.3</v>
      </c>
      <c r="H7456" t="s">
        <v>309</v>
      </c>
      <c r="J7456" t="s">
        <v>15</v>
      </c>
      <c r="K7456" t="s">
        <v>307</v>
      </c>
      <c r="L7456" s="26">
        <v>2616900</v>
      </c>
      <c r="M7456">
        <v>16</v>
      </c>
    </row>
    <row r="7457" spans="1:13" x14ac:dyDescent="0.25">
      <c r="A7457" t="s">
        <v>89</v>
      </c>
      <c r="B7457" s="25">
        <v>45232</v>
      </c>
      <c r="C7457" t="s">
        <v>257</v>
      </c>
      <c r="D7457" t="s">
        <v>32</v>
      </c>
      <c r="E7457" t="s">
        <v>27</v>
      </c>
      <c r="G7457" s="30">
        <v>14.4</v>
      </c>
      <c r="H7457" t="s">
        <v>309</v>
      </c>
      <c r="J7457" t="s">
        <v>15</v>
      </c>
      <c r="K7457" t="s">
        <v>307</v>
      </c>
      <c r="L7457" s="26">
        <v>132300</v>
      </c>
      <c r="M7457">
        <v>9</v>
      </c>
    </row>
    <row r="7458" spans="1:13" x14ac:dyDescent="0.25">
      <c r="A7458" t="s">
        <v>54</v>
      </c>
      <c r="B7458" s="25">
        <v>45401</v>
      </c>
      <c r="C7458" t="s">
        <v>257</v>
      </c>
      <c r="D7458" t="s">
        <v>32</v>
      </c>
      <c r="E7458" t="s">
        <v>27</v>
      </c>
      <c r="G7458" s="30">
        <v>14.4</v>
      </c>
      <c r="H7458" t="s">
        <v>309</v>
      </c>
      <c r="J7458" t="s">
        <v>15</v>
      </c>
      <c r="K7458" t="s">
        <v>307</v>
      </c>
      <c r="L7458" s="26">
        <v>495060</v>
      </c>
      <c r="M7458">
        <v>13</v>
      </c>
    </row>
    <row r="7459" spans="1:13" x14ac:dyDescent="0.25">
      <c r="A7459" t="s">
        <v>80</v>
      </c>
      <c r="B7459" s="25">
        <v>45260</v>
      </c>
      <c r="C7459" t="s">
        <v>257</v>
      </c>
      <c r="D7459" t="s">
        <v>32</v>
      </c>
      <c r="E7459" t="s">
        <v>27</v>
      </c>
      <c r="G7459" s="30">
        <v>14.4</v>
      </c>
      <c r="H7459" t="s">
        <v>309</v>
      </c>
      <c r="J7459" t="s">
        <v>15</v>
      </c>
      <c r="K7459" t="s">
        <v>307</v>
      </c>
      <c r="L7459" s="26">
        <v>48600</v>
      </c>
      <c r="M7459">
        <v>1</v>
      </c>
    </row>
    <row r="7460" spans="1:13" x14ac:dyDescent="0.25">
      <c r="A7460" t="s">
        <v>205</v>
      </c>
      <c r="B7460" s="25">
        <v>45566</v>
      </c>
      <c r="C7460" t="s">
        <v>257</v>
      </c>
      <c r="D7460" t="s">
        <v>32</v>
      </c>
      <c r="E7460" t="s">
        <v>27</v>
      </c>
      <c r="G7460" s="30">
        <v>14.4</v>
      </c>
      <c r="H7460" t="s">
        <v>309</v>
      </c>
      <c r="J7460" t="s">
        <v>15</v>
      </c>
      <c r="K7460" t="s">
        <v>307</v>
      </c>
      <c r="L7460" s="26">
        <v>1805</v>
      </c>
      <c r="M7460">
        <v>3</v>
      </c>
    </row>
    <row r="7461" spans="1:13" x14ac:dyDescent="0.25">
      <c r="A7461" t="s">
        <v>63</v>
      </c>
      <c r="B7461" s="25">
        <v>45344</v>
      </c>
      <c r="C7461" t="s">
        <v>257</v>
      </c>
      <c r="D7461" t="s">
        <v>32</v>
      </c>
      <c r="E7461" t="s">
        <v>27</v>
      </c>
      <c r="F7461" t="s">
        <v>258</v>
      </c>
      <c r="G7461" s="30">
        <v>14.4</v>
      </c>
      <c r="H7461" t="s">
        <v>309</v>
      </c>
      <c r="J7461" t="s">
        <v>15</v>
      </c>
      <c r="K7461" t="s">
        <v>307</v>
      </c>
      <c r="L7461" s="26">
        <v>1412650</v>
      </c>
      <c r="M7461">
        <v>3</v>
      </c>
    </row>
    <row r="7462" spans="1:13" x14ac:dyDescent="0.25">
      <c r="A7462" t="s">
        <v>63</v>
      </c>
      <c r="B7462" s="25">
        <v>45344</v>
      </c>
      <c r="C7462" t="s">
        <v>257</v>
      </c>
      <c r="D7462" t="s">
        <v>32</v>
      </c>
      <c r="E7462" t="s">
        <v>27</v>
      </c>
      <c r="G7462" s="30">
        <v>14.4</v>
      </c>
      <c r="H7462" t="s">
        <v>309</v>
      </c>
      <c r="J7462" t="s">
        <v>15</v>
      </c>
      <c r="K7462" t="s">
        <v>307</v>
      </c>
      <c r="L7462" s="26">
        <v>711550</v>
      </c>
      <c r="M7462">
        <v>5</v>
      </c>
    </row>
    <row r="7463" spans="1:13" x14ac:dyDescent="0.25">
      <c r="A7463" t="s">
        <v>72</v>
      </c>
      <c r="B7463" s="25">
        <v>45288</v>
      </c>
      <c r="C7463" t="s">
        <v>257</v>
      </c>
      <c r="D7463" t="s">
        <v>32</v>
      </c>
      <c r="E7463" t="s">
        <v>27</v>
      </c>
      <c r="F7463" t="s">
        <v>258</v>
      </c>
      <c r="G7463" s="30">
        <v>14.4</v>
      </c>
      <c r="H7463" t="s">
        <v>309</v>
      </c>
      <c r="J7463" t="s">
        <v>15</v>
      </c>
      <c r="K7463" t="s">
        <v>307</v>
      </c>
      <c r="L7463" s="26">
        <v>29750</v>
      </c>
      <c r="M7463">
        <v>1</v>
      </c>
    </row>
    <row r="7464" spans="1:13" x14ac:dyDescent="0.25">
      <c r="A7464" t="s">
        <v>92</v>
      </c>
      <c r="B7464" s="25">
        <v>45198</v>
      </c>
      <c r="C7464" t="s">
        <v>257</v>
      </c>
      <c r="D7464" t="s">
        <v>32</v>
      </c>
      <c r="E7464" t="s">
        <v>27</v>
      </c>
      <c r="F7464" t="s">
        <v>258</v>
      </c>
      <c r="G7464" s="30">
        <v>14.4</v>
      </c>
      <c r="H7464" t="s">
        <v>309</v>
      </c>
      <c r="J7464" t="s">
        <v>15</v>
      </c>
      <c r="K7464" t="s">
        <v>307</v>
      </c>
      <c r="L7464" s="26">
        <v>7390573.2000000002</v>
      </c>
      <c r="M7464">
        <v>13</v>
      </c>
    </row>
    <row r="7465" spans="1:13" x14ac:dyDescent="0.25">
      <c r="A7465" t="s">
        <v>60</v>
      </c>
      <c r="B7465" s="25">
        <v>45380</v>
      </c>
      <c r="C7465" t="s">
        <v>257</v>
      </c>
      <c r="D7465" t="s">
        <v>32</v>
      </c>
      <c r="E7465" t="s">
        <v>27</v>
      </c>
      <c r="F7465" t="s">
        <v>258</v>
      </c>
      <c r="G7465" s="30">
        <v>14.4</v>
      </c>
      <c r="H7465" t="s">
        <v>309</v>
      </c>
      <c r="J7465" t="s">
        <v>15</v>
      </c>
      <c r="K7465" t="s">
        <v>307</v>
      </c>
      <c r="L7465" s="26">
        <v>1471750</v>
      </c>
      <c r="M7465">
        <v>28</v>
      </c>
    </row>
    <row r="7466" spans="1:13" x14ac:dyDescent="0.25">
      <c r="A7466" t="s">
        <v>30</v>
      </c>
      <c r="B7466" s="25">
        <v>45447</v>
      </c>
      <c r="C7466" t="s">
        <v>257</v>
      </c>
      <c r="D7466" t="s">
        <v>32</v>
      </c>
      <c r="E7466" t="s">
        <v>27</v>
      </c>
      <c r="G7466" s="30">
        <v>14.4</v>
      </c>
      <c r="H7466" t="s">
        <v>309</v>
      </c>
      <c r="J7466" t="s">
        <v>15</v>
      </c>
      <c r="K7466" t="s">
        <v>307</v>
      </c>
      <c r="L7466" s="26">
        <v>5700</v>
      </c>
      <c r="M7466">
        <v>4</v>
      </c>
    </row>
    <row r="7467" spans="1:13" x14ac:dyDescent="0.25">
      <c r="A7467" t="s">
        <v>74</v>
      </c>
      <c r="B7467" s="25">
        <v>45275</v>
      </c>
      <c r="C7467" t="s">
        <v>257</v>
      </c>
      <c r="D7467" t="s">
        <v>32</v>
      </c>
      <c r="E7467" t="s">
        <v>27</v>
      </c>
      <c r="G7467" s="30">
        <v>14.4</v>
      </c>
      <c r="H7467" t="s">
        <v>309</v>
      </c>
      <c r="J7467" t="s">
        <v>15</v>
      </c>
      <c r="K7467" t="s">
        <v>307</v>
      </c>
      <c r="L7467" s="26">
        <v>5628100</v>
      </c>
      <c r="M7467">
        <v>22</v>
      </c>
    </row>
    <row r="7468" spans="1:13" x14ac:dyDescent="0.25">
      <c r="A7468" t="s">
        <v>66</v>
      </c>
      <c r="B7468" s="25">
        <v>45335</v>
      </c>
      <c r="C7468" t="s">
        <v>257</v>
      </c>
      <c r="D7468" t="s">
        <v>32</v>
      </c>
      <c r="E7468" t="s">
        <v>27</v>
      </c>
      <c r="F7468" t="s">
        <v>258</v>
      </c>
      <c r="G7468" s="30">
        <v>14.4</v>
      </c>
      <c r="H7468" t="s">
        <v>309</v>
      </c>
      <c r="J7468" t="s">
        <v>15</v>
      </c>
      <c r="K7468" t="s">
        <v>307</v>
      </c>
      <c r="L7468" s="26">
        <v>1399500</v>
      </c>
      <c r="M7468">
        <v>40</v>
      </c>
    </row>
    <row r="7469" spans="1:13" x14ac:dyDescent="0.25">
      <c r="A7469" t="s">
        <v>83</v>
      </c>
      <c r="B7469" s="25">
        <v>45468</v>
      </c>
      <c r="C7469" t="s">
        <v>257</v>
      </c>
      <c r="D7469" t="s">
        <v>32</v>
      </c>
      <c r="E7469" t="s">
        <v>27</v>
      </c>
      <c r="G7469" s="30">
        <v>14.4</v>
      </c>
      <c r="H7469" t="s">
        <v>309</v>
      </c>
      <c r="J7469" t="s">
        <v>15</v>
      </c>
      <c r="K7469" t="s">
        <v>307</v>
      </c>
      <c r="L7469" s="26">
        <v>11340</v>
      </c>
      <c r="M7469">
        <v>1</v>
      </c>
    </row>
    <row r="7470" spans="1:13" x14ac:dyDescent="0.25">
      <c r="A7470" t="s">
        <v>54</v>
      </c>
      <c r="B7470" s="25">
        <v>45401</v>
      </c>
      <c r="C7470" t="s">
        <v>257</v>
      </c>
      <c r="D7470" t="s">
        <v>32</v>
      </c>
      <c r="E7470" t="s">
        <v>27</v>
      </c>
      <c r="F7470" t="s">
        <v>258</v>
      </c>
      <c r="G7470" s="30">
        <v>14.4</v>
      </c>
      <c r="H7470" t="s">
        <v>309</v>
      </c>
      <c r="J7470" t="s">
        <v>15</v>
      </c>
      <c r="K7470" t="s">
        <v>307</v>
      </c>
      <c r="L7470" s="26">
        <v>1569540</v>
      </c>
      <c r="M7470">
        <v>16</v>
      </c>
    </row>
    <row r="7471" spans="1:13" x14ac:dyDescent="0.25">
      <c r="A7471" t="s">
        <v>164</v>
      </c>
      <c r="B7471" s="25">
        <v>45478</v>
      </c>
      <c r="C7471" t="s">
        <v>257</v>
      </c>
      <c r="D7471" t="s">
        <v>32</v>
      </c>
      <c r="E7471" t="s">
        <v>27</v>
      </c>
      <c r="F7471" t="s">
        <v>258</v>
      </c>
      <c r="G7471" s="30">
        <v>14.4</v>
      </c>
      <c r="H7471" t="s">
        <v>309</v>
      </c>
      <c r="J7471" t="s">
        <v>15</v>
      </c>
      <c r="K7471" t="s">
        <v>307</v>
      </c>
      <c r="L7471" s="26">
        <v>3146600</v>
      </c>
      <c r="M7471">
        <v>13</v>
      </c>
    </row>
    <row r="7472" spans="1:13" x14ac:dyDescent="0.25">
      <c r="A7472" t="s">
        <v>211</v>
      </c>
      <c r="B7472" s="25">
        <v>45582</v>
      </c>
      <c r="C7472" t="s">
        <v>257</v>
      </c>
      <c r="D7472" t="s">
        <v>32</v>
      </c>
      <c r="E7472" t="s">
        <v>27</v>
      </c>
      <c r="F7472" t="s">
        <v>258</v>
      </c>
      <c r="G7472" s="30">
        <v>14.4</v>
      </c>
      <c r="H7472" t="s">
        <v>309</v>
      </c>
      <c r="J7472" t="s">
        <v>15</v>
      </c>
      <c r="K7472" t="s">
        <v>307</v>
      </c>
      <c r="L7472" s="26">
        <v>3872400</v>
      </c>
      <c r="M7472">
        <v>14</v>
      </c>
    </row>
    <row r="7473" spans="1:13" x14ac:dyDescent="0.25">
      <c r="A7473" t="s">
        <v>54</v>
      </c>
      <c r="B7473" s="25">
        <v>45212</v>
      </c>
      <c r="C7473" t="s">
        <v>257</v>
      </c>
      <c r="D7473" t="s">
        <v>32</v>
      </c>
      <c r="E7473" t="s">
        <v>27</v>
      </c>
      <c r="G7473" s="30">
        <v>14.4</v>
      </c>
      <c r="H7473" t="s">
        <v>309</v>
      </c>
      <c r="J7473" t="s">
        <v>15</v>
      </c>
      <c r="K7473" t="s">
        <v>307</v>
      </c>
      <c r="L7473" s="26">
        <v>195471</v>
      </c>
      <c r="M7473">
        <v>36</v>
      </c>
    </row>
    <row r="7474" spans="1:13" x14ac:dyDescent="0.25">
      <c r="A7474" t="s">
        <v>86</v>
      </c>
      <c r="B7474" s="25">
        <v>45251</v>
      </c>
      <c r="C7474" t="s">
        <v>257</v>
      </c>
      <c r="D7474" t="s">
        <v>32</v>
      </c>
      <c r="E7474" t="s">
        <v>27</v>
      </c>
      <c r="F7474" t="s">
        <v>258</v>
      </c>
      <c r="G7474" s="30">
        <v>14.4</v>
      </c>
      <c r="H7474" t="s">
        <v>309</v>
      </c>
      <c r="J7474" t="s">
        <v>15</v>
      </c>
      <c r="K7474" t="s">
        <v>307</v>
      </c>
      <c r="L7474" s="26">
        <v>120000</v>
      </c>
      <c r="M7474">
        <v>2</v>
      </c>
    </row>
    <row r="7475" spans="1:13" x14ac:dyDescent="0.25">
      <c r="A7475" t="s">
        <v>89</v>
      </c>
      <c r="B7475" s="25">
        <v>45232</v>
      </c>
      <c r="C7475" t="s">
        <v>257</v>
      </c>
      <c r="D7475" t="s">
        <v>32</v>
      </c>
      <c r="E7475" t="s">
        <v>27</v>
      </c>
      <c r="F7475" t="s">
        <v>258</v>
      </c>
      <c r="G7475" s="30">
        <v>14.4</v>
      </c>
      <c r="H7475" t="s">
        <v>309</v>
      </c>
      <c r="J7475" t="s">
        <v>15</v>
      </c>
      <c r="K7475" t="s">
        <v>307</v>
      </c>
      <c r="L7475" s="26">
        <v>432675</v>
      </c>
      <c r="M7475">
        <v>9</v>
      </c>
    </row>
    <row r="7476" spans="1:13" x14ac:dyDescent="0.25">
      <c r="A7476" t="s">
        <v>74</v>
      </c>
      <c r="B7476" s="25">
        <v>45275</v>
      </c>
      <c r="C7476" t="s">
        <v>257</v>
      </c>
      <c r="D7476" t="s">
        <v>32</v>
      </c>
      <c r="E7476" t="s">
        <v>27</v>
      </c>
      <c r="F7476" t="s">
        <v>258</v>
      </c>
      <c r="G7476" s="30">
        <v>14.4</v>
      </c>
      <c r="H7476" t="s">
        <v>309</v>
      </c>
      <c r="J7476" t="s">
        <v>15</v>
      </c>
      <c r="K7476" t="s">
        <v>307</v>
      </c>
      <c r="L7476" s="26">
        <v>1225900</v>
      </c>
      <c r="M7476">
        <v>24</v>
      </c>
    </row>
    <row r="7477" spans="1:13" x14ac:dyDescent="0.25">
      <c r="A7477" t="s">
        <v>83</v>
      </c>
      <c r="B7477" s="25">
        <v>45468</v>
      </c>
      <c r="C7477" t="s">
        <v>257</v>
      </c>
      <c r="D7477" t="s">
        <v>32</v>
      </c>
      <c r="E7477" t="s">
        <v>27</v>
      </c>
      <c r="F7477" t="s">
        <v>258</v>
      </c>
      <c r="G7477" s="30">
        <v>14.4</v>
      </c>
      <c r="H7477" t="s">
        <v>309</v>
      </c>
      <c r="J7477" t="s">
        <v>15</v>
      </c>
      <c r="K7477" t="s">
        <v>307</v>
      </c>
      <c r="L7477" s="26">
        <v>8129160</v>
      </c>
      <c r="M7477">
        <v>5</v>
      </c>
    </row>
    <row r="7478" spans="1:13" x14ac:dyDescent="0.25">
      <c r="A7478" t="s">
        <v>57</v>
      </c>
      <c r="B7478" s="25">
        <v>45394</v>
      </c>
      <c r="C7478" t="s">
        <v>257</v>
      </c>
      <c r="D7478" t="s">
        <v>32</v>
      </c>
      <c r="E7478" t="s">
        <v>27</v>
      </c>
      <c r="G7478" s="30">
        <v>14.4</v>
      </c>
      <c r="H7478" t="s">
        <v>309</v>
      </c>
      <c r="J7478" t="s">
        <v>15</v>
      </c>
      <c r="K7478" t="s">
        <v>307</v>
      </c>
      <c r="L7478" s="26">
        <v>28200</v>
      </c>
      <c r="M7478">
        <v>6</v>
      </c>
    </row>
    <row r="7479" spans="1:13" x14ac:dyDescent="0.25">
      <c r="A7479" t="s">
        <v>209</v>
      </c>
      <c r="B7479" s="25">
        <v>45572</v>
      </c>
      <c r="C7479" t="s">
        <v>257</v>
      </c>
      <c r="D7479" t="s">
        <v>32</v>
      </c>
      <c r="E7479" t="s">
        <v>27</v>
      </c>
      <c r="F7479" t="s">
        <v>258</v>
      </c>
      <c r="G7479" s="30">
        <v>14.4</v>
      </c>
      <c r="H7479" t="s">
        <v>309</v>
      </c>
      <c r="J7479" t="s">
        <v>15</v>
      </c>
      <c r="K7479" t="s">
        <v>307</v>
      </c>
      <c r="L7479" s="26">
        <v>310000</v>
      </c>
      <c r="M7479">
        <v>2</v>
      </c>
    </row>
    <row r="7480" spans="1:13" x14ac:dyDescent="0.25">
      <c r="A7480" t="s">
        <v>60</v>
      </c>
      <c r="B7480" s="25">
        <v>45380</v>
      </c>
      <c r="C7480" t="s">
        <v>257</v>
      </c>
      <c r="D7480" t="s">
        <v>32</v>
      </c>
      <c r="E7480" t="s">
        <v>27</v>
      </c>
      <c r="G7480" s="30">
        <v>14.4</v>
      </c>
      <c r="H7480" t="s">
        <v>309</v>
      </c>
      <c r="J7480" t="s">
        <v>15</v>
      </c>
      <c r="K7480" t="s">
        <v>307</v>
      </c>
      <c r="L7480" s="26">
        <v>316750</v>
      </c>
      <c r="M7480">
        <v>24</v>
      </c>
    </row>
    <row r="7481" spans="1:13" x14ac:dyDescent="0.25">
      <c r="A7481" t="s">
        <v>69</v>
      </c>
      <c r="B7481" s="25">
        <v>45328</v>
      </c>
      <c r="C7481" t="s">
        <v>257</v>
      </c>
      <c r="D7481" t="s">
        <v>32</v>
      </c>
      <c r="E7481" t="s">
        <v>27</v>
      </c>
      <c r="F7481" t="s">
        <v>258</v>
      </c>
      <c r="G7481" s="30">
        <v>14.4</v>
      </c>
      <c r="H7481" t="s">
        <v>309</v>
      </c>
      <c r="J7481" t="s">
        <v>15</v>
      </c>
      <c r="K7481" t="s">
        <v>307</v>
      </c>
      <c r="L7481" s="26">
        <v>372060</v>
      </c>
      <c r="M7481">
        <v>8</v>
      </c>
    </row>
    <row r="7482" spans="1:13" x14ac:dyDescent="0.25">
      <c r="A7482" t="s">
        <v>83</v>
      </c>
      <c r="B7482" s="25">
        <v>45252</v>
      </c>
      <c r="C7482" t="s">
        <v>257</v>
      </c>
      <c r="D7482" t="s">
        <v>32</v>
      </c>
      <c r="E7482" t="s">
        <v>27</v>
      </c>
      <c r="G7482" s="30">
        <v>14.4</v>
      </c>
      <c r="H7482" t="s">
        <v>309</v>
      </c>
      <c r="J7482" t="s">
        <v>15</v>
      </c>
      <c r="K7482" t="s">
        <v>307</v>
      </c>
      <c r="L7482" s="26">
        <v>249150</v>
      </c>
      <c r="M7482">
        <v>9</v>
      </c>
    </row>
    <row r="7483" spans="1:13" x14ac:dyDescent="0.25">
      <c r="A7483" t="s">
        <v>54</v>
      </c>
      <c r="B7483" s="25">
        <v>45212</v>
      </c>
      <c r="C7483" t="s">
        <v>257</v>
      </c>
      <c r="D7483" t="s">
        <v>32</v>
      </c>
      <c r="E7483" t="s">
        <v>27</v>
      </c>
      <c r="F7483" t="s">
        <v>258</v>
      </c>
      <c r="G7483" s="30">
        <v>14.4</v>
      </c>
      <c r="H7483" t="s">
        <v>309</v>
      </c>
      <c r="J7483" t="s">
        <v>15</v>
      </c>
      <c r="K7483" t="s">
        <v>307</v>
      </c>
      <c r="L7483" s="26">
        <v>2534463</v>
      </c>
      <c r="M7483">
        <v>49</v>
      </c>
    </row>
    <row r="7484" spans="1:13" x14ac:dyDescent="0.25">
      <c r="A7484" t="s">
        <v>211</v>
      </c>
      <c r="B7484" s="25">
        <v>45582</v>
      </c>
      <c r="C7484" t="s">
        <v>257</v>
      </c>
      <c r="D7484" t="s">
        <v>32</v>
      </c>
      <c r="E7484" t="s">
        <v>27</v>
      </c>
      <c r="G7484" s="30">
        <v>14.4</v>
      </c>
      <c r="H7484" t="s">
        <v>309</v>
      </c>
      <c r="J7484" t="s">
        <v>15</v>
      </c>
      <c r="K7484" t="s">
        <v>307</v>
      </c>
      <c r="L7484" s="26">
        <v>21700</v>
      </c>
      <c r="M7484">
        <v>6</v>
      </c>
    </row>
    <row r="7485" spans="1:13" x14ac:dyDescent="0.25">
      <c r="A7485" t="s">
        <v>30</v>
      </c>
      <c r="B7485" s="25">
        <v>45447</v>
      </c>
      <c r="C7485" t="s">
        <v>257</v>
      </c>
      <c r="D7485" t="s">
        <v>32</v>
      </c>
      <c r="E7485" t="s">
        <v>27</v>
      </c>
      <c r="F7485" t="s">
        <v>258</v>
      </c>
      <c r="G7485" s="30">
        <v>14.4</v>
      </c>
      <c r="H7485" t="s">
        <v>309</v>
      </c>
      <c r="J7485" t="s">
        <v>15</v>
      </c>
      <c r="K7485" t="s">
        <v>307</v>
      </c>
      <c r="L7485" s="26">
        <v>85800</v>
      </c>
      <c r="M7485">
        <v>3</v>
      </c>
    </row>
    <row r="7486" spans="1:13" x14ac:dyDescent="0.25">
      <c r="A7486" t="s">
        <v>209</v>
      </c>
      <c r="B7486" s="25">
        <v>45572</v>
      </c>
      <c r="C7486" t="s">
        <v>257</v>
      </c>
      <c r="D7486" t="s">
        <v>32</v>
      </c>
      <c r="E7486" t="s">
        <v>27</v>
      </c>
      <c r="G7486" s="30">
        <v>14.4</v>
      </c>
      <c r="H7486" t="s">
        <v>309</v>
      </c>
      <c r="J7486" t="s">
        <v>15</v>
      </c>
      <c r="K7486" t="s">
        <v>307</v>
      </c>
      <c r="L7486" s="26">
        <v>21000</v>
      </c>
      <c r="M7486">
        <v>2</v>
      </c>
    </row>
    <row r="7487" spans="1:13" x14ac:dyDescent="0.25">
      <c r="A7487" t="s">
        <v>172</v>
      </c>
      <c r="B7487" s="25">
        <v>45485</v>
      </c>
      <c r="C7487" t="s">
        <v>257</v>
      </c>
      <c r="D7487" t="s">
        <v>32</v>
      </c>
      <c r="E7487" t="s">
        <v>27</v>
      </c>
      <c r="F7487" t="s">
        <v>258</v>
      </c>
      <c r="G7487" s="30">
        <v>14.4</v>
      </c>
      <c r="H7487" t="s">
        <v>309</v>
      </c>
      <c r="J7487" t="s">
        <v>15</v>
      </c>
      <c r="K7487" t="s">
        <v>307</v>
      </c>
      <c r="L7487" s="26">
        <v>285200</v>
      </c>
      <c r="M7487">
        <v>2</v>
      </c>
    </row>
    <row r="7488" spans="1:13" x14ac:dyDescent="0.25">
      <c r="A7488" t="s">
        <v>205</v>
      </c>
      <c r="B7488" s="25">
        <v>45566</v>
      </c>
      <c r="C7488" t="s">
        <v>257</v>
      </c>
      <c r="D7488" t="s">
        <v>32</v>
      </c>
      <c r="E7488" t="s">
        <v>27</v>
      </c>
      <c r="F7488" t="s">
        <v>258</v>
      </c>
      <c r="G7488" s="30">
        <v>14.4</v>
      </c>
      <c r="H7488" t="s">
        <v>309</v>
      </c>
      <c r="J7488" t="s">
        <v>15</v>
      </c>
      <c r="K7488" t="s">
        <v>307</v>
      </c>
      <c r="L7488" s="26">
        <v>1527220</v>
      </c>
      <c r="M7488">
        <v>13</v>
      </c>
    </row>
    <row r="7489" spans="1:13" x14ac:dyDescent="0.25">
      <c r="A7489" t="s">
        <v>92</v>
      </c>
      <c r="B7489" s="25">
        <v>45198</v>
      </c>
      <c r="C7489" t="s">
        <v>257</v>
      </c>
      <c r="D7489" t="s">
        <v>32</v>
      </c>
      <c r="E7489" t="s">
        <v>27</v>
      </c>
      <c r="G7489" s="30">
        <v>14.4</v>
      </c>
      <c r="H7489" t="s">
        <v>309</v>
      </c>
      <c r="J7489" t="s">
        <v>15</v>
      </c>
      <c r="K7489" t="s">
        <v>307</v>
      </c>
      <c r="L7489" s="26">
        <v>154476</v>
      </c>
      <c r="M7489">
        <v>4</v>
      </c>
    </row>
    <row r="7490" spans="1:13" x14ac:dyDescent="0.25">
      <c r="A7490" t="s">
        <v>50</v>
      </c>
      <c r="B7490" s="25">
        <v>45408</v>
      </c>
      <c r="C7490" t="s">
        <v>257</v>
      </c>
      <c r="D7490" t="s">
        <v>32</v>
      </c>
      <c r="E7490" t="s">
        <v>27</v>
      </c>
      <c r="F7490" t="s">
        <v>258</v>
      </c>
      <c r="G7490" s="30">
        <v>14.4</v>
      </c>
      <c r="H7490" t="s">
        <v>309</v>
      </c>
      <c r="J7490" t="s">
        <v>15</v>
      </c>
      <c r="K7490" t="s">
        <v>307</v>
      </c>
      <c r="L7490" s="26">
        <v>22555000</v>
      </c>
      <c r="M7490">
        <v>52</v>
      </c>
    </row>
    <row r="7491" spans="1:13" x14ac:dyDescent="0.25">
      <c r="A7491" t="s">
        <v>172</v>
      </c>
      <c r="B7491" s="25">
        <v>45485</v>
      </c>
      <c r="C7491" t="s">
        <v>257</v>
      </c>
      <c r="D7491" t="s">
        <v>32</v>
      </c>
      <c r="E7491" t="s">
        <v>27</v>
      </c>
      <c r="G7491" s="30">
        <v>14.4</v>
      </c>
      <c r="H7491" t="s">
        <v>309</v>
      </c>
      <c r="J7491" t="s">
        <v>15</v>
      </c>
      <c r="K7491" t="s">
        <v>307</v>
      </c>
      <c r="L7491" s="26">
        <v>4400</v>
      </c>
      <c r="M7491">
        <v>2</v>
      </c>
    </row>
    <row r="7492" spans="1:13" x14ac:dyDescent="0.25">
      <c r="A7492" t="s">
        <v>57</v>
      </c>
      <c r="B7492" s="25">
        <v>45394</v>
      </c>
      <c r="C7492" t="s">
        <v>257</v>
      </c>
      <c r="D7492" t="s">
        <v>32</v>
      </c>
      <c r="E7492" t="s">
        <v>27</v>
      </c>
      <c r="F7492" t="s">
        <v>258</v>
      </c>
      <c r="G7492" s="30">
        <v>14.4</v>
      </c>
      <c r="H7492" t="s">
        <v>309</v>
      </c>
      <c r="J7492" t="s">
        <v>15</v>
      </c>
      <c r="K7492" t="s">
        <v>307</v>
      </c>
      <c r="L7492" s="26">
        <v>1353600</v>
      </c>
      <c r="M7492">
        <v>12</v>
      </c>
    </row>
    <row r="7493" spans="1:13" x14ac:dyDescent="0.25">
      <c r="A7493" t="s">
        <v>66</v>
      </c>
      <c r="B7493" s="25">
        <v>45335</v>
      </c>
      <c r="C7493" t="s">
        <v>257</v>
      </c>
      <c r="D7493" t="s">
        <v>32</v>
      </c>
      <c r="E7493" t="s">
        <v>27</v>
      </c>
      <c r="G7493" s="30">
        <v>14.4</v>
      </c>
      <c r="H7493" t="s">
        <v>309</v>
      </c>
      <c r="J7493" t="s">
        <v>15</v>
      </c>
      <c r="K7493" t="s">
        <v>307</v>
      </c>
      <c r="L7493" s="26">
        <v>207000</v>
      </c>
      <c r="M7493">
        <v>23</v>
      </c>
    </row>
    <row r="7494" spans="1:13" x14ac:dyDescent="0.25">
      <c r="A7494" t="s">
        <v>69</v>
      </c>
      <c r="B7494" s="25">
        <v>45328</v>
      </c>
      <c r="C7494" t="s">
        <v>257</v>
      </c>
      <c r="D7494" t="s">
        <v>32</v>
      </c>
      <c r="E7494" t="s">
        <v>27</v>
      </c>
      <c r="G7494" s="30">
        <v>14.4</v>
      </c>
      <c r="H7494" t="s">
        <v>309</v>
      </c>
      <c r="J7494" t="s">
        <v>15</v>
      </c>
      <c r="K7494" t="s">
        <v>307</v>
      </c>
      <c r="L7494" s="26">
        <v>245125</v>
      </c>
      <c r="M7494">
        <v>11</v>
      </c>
    </row>
    <row r="7495" spans="1:13" x14ac:dyDescent="0.25">
      <c r="A7495" t="s">
        <v>104</v>
      </c>
      <c r="B7495" s="25">
        <v>45041</v>
      </c>
      <c r="C7495" t="s">
        <v>257</v>
      </c>
      <c r="D7495" t="s">
        <v>32</v>
      </c>
      <c r="E7495" t="s">
        <v>27</v>
      </c>
      <c r="F7495" t="s">
        <v>258</v>
      </c>
      <c r="G7495" s="30">
        <v>14.4</v>
      </c>
      <c r="H7495" t="s">
        <v>309</v>
      </c>
      <c r="J7495" t="s">
        <v>15</v>
      </c>
      <c r="K7495" t="s">
        <v>307</v>
      </c>
      <c r="L7495" s="26">
        <v>421968</v>
      </c>
      <c r="M7495">
        <v>4</v>
      </c>
    </row>
    <row r="7496" spans="1:13" x14ac:dyDescent="0.25">
      <c r="A7496" t="s">
        <v>83</v>
      </c>
      <c r="B7496" s="25">
        <v>45252</v>
      </c>
      <c r="C7496" t="s">
        <v>257</v>
      </c>
      <c r="D7496" t="s">
        <v>32</v>
      </c>
      <c r="E7496" t="s">
        <v>27</v>
      </c>
      <c r="F7496" t="s">
        <v>258</v>
      </c>
      <c r="G7496" s="30">
        <v>14.4</v>
      </c>
      <c r="H7496" t="s">
        <v>309</v>
      </c>
      <c r="J7496" t="s">
        <v>15</v>
      </c>
      <c r="K7496" t="s">
        <v>307</v>
      </c>
      <c r="L7496" s="26">
        <v>4551250</v>
      </c>
      <c r="M7496">
        <v>6</v>
      </c>
    </row>
    <row r="7497" spans="1:13" x14ac:dyDescent="0.25">
      <c r="A7497" t="s">
        <v>164</v>
      </c>
      <c r="B7497" s="25">
        <v>45478</v>
      </c>
      <c r="C7497" t="s">
        <v>257</v>
      </c>
      <c r="D7497" t="s">
        <v>32</v>
      </c>
      <c r="E7497" t="s">
        <v>27</v>
      </c>
      <c r="G7497" s="30">
        <v>14.4</v>
      </c>
      <c r="H7497" t="s">
        <v>309</v>
      </c>
      <c r="J7497" t="s">
        <v>15</v>
      </c>
      <c r="K7497" t="s">
        <v>307</v>
      </c>
      <c r="L7497" s="26">
        <v>124600</v>
      </c>
      <c r="M7497">
        <v>17</v>
      </c>
    </row>
    <row r="7498" spans="1:13" x14ac:dyDescent="0.25">
      <c r="A7498" t="s">
        <v>77</v>
      </c>
      <c r="B7498" s="25">
        <v>45267</v>
      </c>
      <c r="C7498" t="s">
        <v>257</v>
      </c>
      <c r="D7498" t="s">
        <v>32</v>
      </c>
      <c r="E7498" t="s">
        <v>27</v>
      </c>
      <c r="F7498" t="s">
        <v>258</v>
      </c>
      <c r="G7498" s="30">
        <v>14.4</v>
      </c>
      <c r="H7498" t="s">
        <v>309</v>
      </c>
      <c r="J7498" t="s">
        <v>15</v>
      </c>
      <c r="K7498" t="s">
        <v>307</v>
      </c>
      <c r="L7498" s="26">
        <v>134400</v>
      </c>
      <c r="M7498">
        <v>3</v>
      </c>
    </row>
    <row r="7499" spans="1:13" x14ac:dyDescent="0.25">
      <c r="A7499" t="s">
        <v>50</v>
      </c>
      <c r="B7499" s="25">
        <v>45408</v>
      </c>
      <c r="C7499" t="s">
        <v>257</v>
      </c>
      <c r="D7499" t="s">
        <v>32</v>
      </c>
      <c r="E7499" t="s">
        <v>27</v>
      </c>
      <c r="G7499" s="30">
        <v>14.4</v>
      </c>
      <c r="H7499" t="s">
        <v>309</v>
      </c>
      <c r="J7499" t="s">
        <v>15</v>
      </c>
      <c r="K7499" t="s">
        <v>307</v>
      </c>
      <c r="L7499" s="26">
        <v>210000</v>
      </c>
      <c r="M7499">
        <v>33</v>
      </c>
    </row>
    <row r="7500" spans="1:13" x14ac:dyDescent="0.25">
      <c r="A7500" t="s">
        <v>77</v>
      </c>
      <c r="B7500" s="25">
        <v>45267</v>
      </c>
      <c r="C7500" t="s">
        <v>257</v>
      </c>
      <c r="D7500" t="s">
        <v>32</v>
      </c>
      <c r="E7500" t="s">
        <v>27</v>
      </c>
      <c r="G7500" s="30">
        <v>14.4</v>
      </c>
      <c r="H7500" t="s">
        <v>309</v>
      </c>
      <c r="J7500" t="s">
        <v>15</v>
      </c>
      <c r="K7500" t="s">
        <v>307</v>
      </c>
      <c r="L7500" s="26">
        <v>25200</v>
      </c>
      <c r="M7500">
        <v>1</v>
      </c>
    </row>
    <row r="7501" spans="1:13" x14ac:dyDescent="0.25">
      <c r="A7501" t="s">
        <v>80</v>
      </c>
      <c r="B7501" s="25">
        <v>45260</v>
      </c>
      <c r="C7501" t="s">
        <v>257</v>
      </c>
      <c r="D7501" t="s">
        <v>32</v>
      </c>
      <c r="E7501" t="s">
        <v>27</v>
      </c>
      <c r="F7501" t="s">
        <v>258</v>
      </c>
      <c r="G7501" s="30">
        <v>14.4</v>
      </c>
      <c r="H7501" t="s">
        <v>309</v>
      </c>
      <c r="J7501" t="s">
        <v>15</v>
      </c>
      <c r="K7501" t="s">
        <v>307</v>
      </c>
      <c r="L7501" s="26">
        <v>207000</v>
      </c>
      <c r="M7501">
        <v>3</v>
      </c>
    </row>
    <row r="7502" spans="1:13" x14ac:dyDescent="0.25">
      <c r="A7502" t="s">
        <v>54</v>
      </c>
      <c r="B7502" s="25">
        <v>45212</v>
      </c>
      <c r="C7502" t="s">
        <v>257</v>
      </c>
      <c r="D7502" t="s">
        <v>32</v>
      </c>
      <c r="E7502" t="s">
        <v>27</v>
      </c>
      <c r="G7502" s="30">
        <v>14.5</v>
      </c>
      <c r="H7502" t="s">
        <v>309</v>
      </c>
      <c r="J7502" t="s">
        <v>15</v>
      </c>
      <c r="K7502" t="s">
        <v>307</v>
      </c>
      <c r="L7502" s="26">
        <v>72261</v>
      </c>
      <c r="M7502">
        <v>21</v>
      </c>
    </row>
    <row r="7503" spans="1:13" x14ac:dyDescent="0.25">
      <c r="A7503" t="s">
        <v>77</v>
      </c>
      <c r="B7503" s="25">
        <v>45267</v>
      </c>
      <c r="C7503" t="s">
        <v>257</v>
      </c>
      <c r="D7503" t="s">
        <v>32</v>
      </c>
      <c r="E7503" t="s">
        <v>27</v>
      </c>
      <c r="F7503" t="s">
        <v>258</v>
      </c>
      <c r="G7503" s="30">
        <v>14.5</v>
      </c>
      <c r="H7503" t="s">
        <v>309</v>
      </c>
      <c r="J7503" t="s">
        <v>15</v>
      </c>
      <c r="K7503" t="s">
        <v>307</v>
      </c>
      <c r="L7503" s="26">
        <v>200200</v>
      </c>
      <c r="M7503">
        <v>2</v>
      </c>
    </row>
    <row r="7504" spans="1:13" x14ac:dyDescent="0.25">
      <c r="A7504" t="s">
        <v>77</v>
      </c>
      <c r="B7504" s="25">
        <v>45267</v>
      </c>
      <c r="C7504" t="s">
        <v>257</v>
      </c>
      <c r="D7504" t="s">
        <v>32</v>
      </c>
      <c r="E7504" t="s">
        <v>27</v>
      </c>
      <c r="G7504" s="30">
        <v>14.5</v>
      </c>
      <c r="H7504" t="s">
        <v>309</v>
      </c>
      <c r="J7504" t="s">
        <v>15</v>
      </c>
      <c r="K7504" t="s">
        <v>307</v>
      </c>
      <c r="L7504" s="26">
        <v>29400</v>
      </c>
      <c r="M7504">
        <v>2</v>
      </c>
    </row>
    <row r="7505" spans="1:13" x14ac:dyDescent="0.25">
      <c r="A7505" t="s">
        <v>57</v>
      </c>
      <c r="B7505" s="25">
        <v>45394</v>
      </c>
      <c r="C7505" t="s">
        <v>257</v>
      </c>
      <c r="D7505" t="s">
        <v>32</v>
      </c>
      <c r="E7505" t="s">
        <v>27</v>
      </c>
      <c r="F7505" t="s">
        <v>258</v>
      </c>
      <c r="G7505" s="30">
        <v>14.5</v>
      </c>
      <c r="H7505" t="s">
        <v>309</v>
      </c>
      <c r="J7505" t="s">
        <v>15</v>
      </c>
      <c r="K7505" t="s">
        <v>307</v>
      </c>
      <c r="L7505" s="26">
        <v>1856500</v>
      </c>
      <c r="M7505">
        <v>21</v>
      </c>
    </row>
    <row r="7506" spans="1:13" x14ac:dyDescent="0.25">
      <c r="A7506" t="s">
        <v>92</v>
      </c>
      <c r="B7506" s="25">
        <v>45198</v>
      </c>
      <c r="C7506" t="s">
        <v>257</v>
      </c>
      <c r="D7506" t="s">
        <v>32</v>
      </c>
      <c r="E7506" t="s">
        <v>27</v>
      </c>
      <c r="F7506" t="s">
        <v>258</v>
      </c>
      <c r="G7506" s="30">
        <v>14.5</v>
      </c>
      <c r="H7506" t="s">
        <v>309</v>
      </c>
      <c r="J7506" t="s">
        <v>15</v>
      </c>
      <c r="K7506" t="s">
        <v>307</v>
      </c>
      <c r="L7506" s="26">
        <v>986439.6</v>
      </c>
      <c r="M7506">
        <v>9</v>
      </c>
    </row>
    <row r="7507" spans="1:13" x14ac:dyDescent="0.25">
      <c r="A7507" t="s">
        <v>86</v>
      </c>
      <c r="B7507" s="25">
        <v>45251</v>
      </c>
      <c r="C7507" t="s">
        <v>257</v>
      </c>
      <c r="D7507" t="s">
        <v>32</v>
      </c>
      <c r="E7507" t="s">
        <v>27</v>
      </c>
      <c r="G7507" s="30">
        <v>14.5</v>
      </c>
      <c r="H7507" t="s">
        <v>309</v>
      </c>
      <c r="J7507" t="s">
        <v>15</v>
      </c>
      <c r="K7507" t="s">
        <v>307</v>
      </c>
      <c r="L7507" s="26">
        <v>920250</v>
      </c>
      <c r="M7507">
        <v>7</v>
      </c>
    </row>
    <row r="7508" spans="1:13" x14ac:dyDescent="0.25">
      <c r="A7508" t="s">
        <v>104</v>
      </c>
      <c r="B7508" s="25">
        <v>45041</v>
      </c>
      <c r="C7508" t="s">
        <v>257</v>
      </c>
      <c r="D7508" t="s">
        <v>32</v>
      </c>
      <c r="E7508" t="s">
        <v>27</v>
      </c>
      <c r="F7508" t="s">
        <v>258</v>
      </c>
      <c r="G7508" s="30">
        <v>14.5</v>
      </c>
      <c r="H7508" t="s">
        <v>309</v>
      </c>
      <c r="J7508" t="s">
        <v>15</v>
      </c>
      <c r="K7508" t="s">
        <v>307</v>
      </c>
      <c r="L7508" s="26">
        <v>758648.4</v>
      </c>
      <c r="M7508">
        <v>6</v>
      </c>
    </row>
    <row r="7509" spans="1:13" x14ac:dyDescent="0.25">
      <c r="A7509" t="s">
        <v>164</v>
      </c>
      <c r="B7509" s="25">
        <v>45478</v>
      </c>
      <c r="C7509" t="s">
        <v>257</v>
      </c>
      <c r="D7509" t="s">
        <v>32</v>
      </c>
      <c r="E7509" t="s">
        <v>27</v>
      </c>
      <c r="F7509" t="s">
        <v>258</v>
      </c>
      <c r="G7509" s="30">
        <v>14.5</v>
      </c>
      <c r="H7509" t="s">
        <v>309</v>
      </c>
      <c r="J7509" t="s">
        <v>15</v>
      </c>
      <c r="K7509" t="s">
        <v>307</v>
      </c>
      <c r="L7509" s="26">
        <v>70400</v>
      </c>
      <c r="M7509">
        <v>5</v>
      </c>
    </row>
    <row r="7510" spans="1:13" x14ac:dyDescent="0.25">
      <c r="A7510" t="s">
        <v>164</v>
      </c>
      <c r="B7510" s="25">
        <v>45478</v>
      </c>
      <c r="C7510" t="s">
        <v>257</v>
      </c>
      <c r="D7510" t="s">
        <v>32</v>
      </c>
      <c r="E7510" t="s">
        <v>27</v>
      </c>
      <c r="G7510" s="30">
        <v>14.5</v>
      </c>
      <c r="H7510" t="s">
        <v>309</v>
      </c>
      <c r="J7510" t="s">
        <v>15</v>
      </c>
      <c r="K7510" t="s">
        <v>307</v>
      </c>
      <c r="L7510" s="26">
        <v>73800</v>
      </c>
      <c r="M7510">
        <v>13</v>
      </c>
    </row>
    <row r="7511" spans="1:13" x14ac:dyDescent="0.25">
      <c r="A7511" t="s">
        <v>83</v>
      </c>
      <c r="B7511" s="25">
        <v>45252</v>
      </c>
      <c r="C7511" t="s">
        <v>257</v>
      </c>
      <c r="D7511" t="s">
        <v>32</v>
      </c>
      <c r="E7511" t="s">
        <v>27</v>
      </c>
      <c r="F7511" t="s">
        <v>258</v>
      </c>
      <c r="G7511" s="30">
        <v>14.5</v>
      </c>
      <c r="H7511" t="s">
        <v>309</v>
      </c>
      <c r="J7511" t="s">
        <v>15</v>
      </c>
      <c r="K7511" t="s">
        <v>307</v>
      </c>
      <c r="L7511" s="26">
        <v>7918350</v>
      </c>
      <c r="M7511">
        <v>24</v>
      </c>
    </row>
    <row r="7512" spans="1:13" x14ac:dyDescent="0.25">
      <c r="A7512" t="s">
        <v>205</v>
      </c>
      <c r="B7512" s="25">
        <v>45566</v>
      </c>
      <c r="C7512" t="s">
        <v>257</v>
      </c>
      <c r="D7512" t="s">
        <v>32</v>
      </c>
      <c r="E7512" t="s">
        <v>27</v>
      </c>
      <c r="G7512" s="30">
        <v>14.5</v>
      </c>
      <c r="H7512" t="s">
        <v>309</v>
      </c>
      <c r="J7512" t="s">
        <v>15</v>
      </c>
      <c r="K7512" t="s">
        <v>307</v>
      </c>
      <c r="L7512" s="26">
        <v>58330</v>
      </c>
      <c r="M7512">
        <v>3</v>
      </c>
    </row>
    <row r="7513" spans="1:13" x14ac:dyDescent="0.25">
      <c r="A7513" t="s">
        <v>66</v>
      </c>
      <c r="B7513" s="25">
        <v>45335</v>
      </c>
      <c r="C7513" t="s">
        <v>257</v>
      </c>
      <c r="D7513" t="s">
        <v>32</v>
      </c>
      <c r="E7513" t="s">
        <v>27</v>
      </c>
      <c r="F7513" t="s">
        <v>258</v>
      </c>
      <c r="G7513" s="30">
        <v>14.5</v>
      </c>
      <c r="H7513" t="s">
        <v>309</v>
      </c>
      <c r="J7513" t="s">
        <v>15</v>
      </c>
      <c r="K7513" t="s">
        <v>307</v>
      </c>
      <c r="L7513" s="26">
        <v>580500</v>
      </c>
      <c r="M7513">
        <v>24</v>
      </c>
    </row>
    <row r="7514" spans="1:13" x14ac:dyDescent="0.25">
      <c r="A7514" t="s">
        <v>83</v>
      </c>
      <c r="B7514" s="25">
        <v>45468</v>
      </c>
      <c r="C7514" t="s">
        <v>257</v>
      </c>
      <c r="D7514" t="s">
        <v>32</v>
      </c>
      <c r="E7514" t="s">
        <v>27</v>
      </c>
      <c r="G7514" s="30">
        <v>14.5</v>
      </c>
      <c r="H7514" t="s">
        <v>309</v>
      </c>
      <c r="J7514" t="s">
        <v>15</v>
      </c>
      <c r="K7514" t="s">
        <v>307</v>
      </c>
      <c r="L7514" s="26">
        <v>11340</v>
      </c>
      <c r="M7514">
        <v>3</v>
      </c>
    </row>
    <row r="7515" spans="1:13" x14ac:dyDescent="0.25">
      <c r="A7515" t="s">
        <v>72</v>
      </c>
      <c r="B7515" s="25">
        <v>45288</v>
      </c>
      <c r="C7515" t="s">
        <v>257</v>
      </c>
      <c r="D7515" t="s">
        <v>32</v>
      </c>
      <c r="E7515" t="s">
        <v>27</v>
      </c>
      <c r="G7515" s="30">
        <v>14.5</v>
      </c>
      <c r="H7515" t="s">
        <v>309</v>
      </c>
      <c r="J7515" t="s">
        <v>15</v>
      </c>
      <c r="K7515" t="s">
        <v>307</v>
      </c>
      <c r="L7515" s="26">
        <v>48750</v>
      </c>
      <c r="M7515">
        <v>1</v>
      </c>
    </row>
    <row r="7516" spans="1:13" x14ac:dyDescent="0.25">
      <c r="A7516" t="s">
        <v>89</v>
      </c>
      <c r="B7516" s="25">
        <v>45232</v>
      </c>
      <c r="C7516" t="s">
        <v>257</v>
      </c>
      <c r="D7516" t="s">
        <v>32</v>
      </c>
      <c r="E7516" t="s">
        <v>27</v>
      </c>
      <c r="G7516" s="30">
        <v>14.5</v>
      </c>
      <c r="H7516" t="s">
        <v>309</v>
      </c>
      <c r="J7516" t="s">
        <v>15</v>
      </c>
      <c r="K7516" t="s">
        <v>307</v>
      </c>
      <c r="L7516" s="26">
        <v>238275</v>
      </c>
      <c r="M7516">
        <v>8</v>
      </c>
    </row>
    <row r="7517" spans="1:13" x14ac:dyDescent="0.25">
      <c r="A7517" t="s">
        <v>30</v>
      </c>
      <c r="B7517" s="25">
        <v>45447</v>
      </c>
      <c r="C7517" t="s">
        <v>257</v>
      </c>
      <c r="D7517" t="s">
        <v>32</v>
      </c>
      <c r="E7517" t="s">
        <v>27</v>
      </c>
      <c r="G7517" s="30">
        <v>14.5</v>
      </c>
      <c r="H7517" t="s">
        <v>309</v>
      </c>
      <c r="J7517" t="s">
        <v>15</v>
      </c>
      <c r="K7517" t="s">
        <v>307</v>
      </c>
      <c r="L7517" s="26">
        <v>15600</v>
      </c>
      <c r="M7517">
        <v>8</v>
      </c>
    </row>
    <row r="7518" spans="1:13" x14ac:dyDescent="0.25">
      <c r="A7518" t="s">
        <v>54</v>
      </c>
      <c r="B7518" s="25">
        <v>45212</v>
      </c>
      <c r="C7518" t="s">
        <v>257</v>
      </c>
      <c r="D7518" t="s">
        <v>32</v>
      </c>
      <c r="E7518" t="s">
        <v>27</v>
      </c>
      <c r="F7518" t="s">
        <v>258</v>
      </c>
      <c r="G7518" s="30">
        <v>14.5</v>
      </c>
      <c r="H7518" t="s">
        <v>309</v>
      </c>
      <c r="J7518" t="s">
        <v>15</v>
      </c>
      <c r="K7518" t="s">
        <v>307</v>
      </c>
      <c r="L7518" s="26">
        <v>696303</v>
      </c>
      <c r="M7518">
        <v>32</v>
      </c>
    </row>
    <row r="7519" spans="1:13" x14ac:dyDescent="0.25">
      <c r="A7519" t="s">
        <v>86</v>
      </c>
      <c r="B7519" s="25">
        <v>45251</v>
      </c>
      <c r="C7519" t="s">
        <v>257</v>
      </c>
      <c r="D7519" t="s">
        <v>32</v>
      </c>
      <c r="E7519" t="s">
        <v>27</v>
      </c>
      <c r="F7519" t="s">
        <v>258</v>
      </c>
      <c r="G7519" s="30">
        <v>14.5</v>
      </c>
      <c r="H7519" t="s">
        <v>309</v>
      </c>
      <c r="J7519" t="s">
        <v>15</v>
      </c>
      <c r="K7519" t="s">
        <v>307</v>
      </c>
      <c r="L7519" s="26">
        <v>100000</v>
      </c>
      <c r="M7519">
        <v>1</v>
      </c>
    </row>
    <row r="7520" spans="1:13" x14ac:dyDescent="0.25">
      <c r="A7520" t="s">
        <v>54</v>
      </c>
      <c r="B7520" s="25">
        <v>45401</v>
      </c>
      <c r="C7520" t="s">
        <v>257</v>
      </c>
      <c r="D7520" t="s">
        <v>32</v>
      </c>
      <c r="E7520" t="s">
        <v>27</v>
      </c>
      <c r="F7520" t="s">
        <v>258</v>
      </c>
      <c r="G7520" s="30">
        <v>14.5</v>
      </c>
      <c r="H7520" t="s">
        <v>309</v>
      </c>
      <c r="J7520" t="s">
        <v>15</v>
      </c>
      <c r="K7520" t="s">
        <v>307</v>
      </c>
      <c r="L7520" s="26">
        <v>1199910</v>
      </c>
      <c r="M7520">
        <v>10</v>
      </c>
    </row>
    <row r="7521" spans="1:13" x14ac:dyDescent="0.25">
      <c r="A7521" t="s">
        <v>50</v>
      </c>
      <c r="B7521" s="25">
        <v>45408</v>
      </c>
      <c r="C7521" t="s">
        <v>257</v>
      </c>
      <c r="D7521" t="s">
        <v>32</v>
      </c>
      <c r="E7521" t="s">
        <v>27</v>
      </c>
      <c r="G7521" s="30">
        <v>14.5</v>
      </c>
      <c r="H7521" t="s">
        <v>309</v>
      </c>
      <c r="J7521" t="s">
        <v>15</v>
      </c>
      <c r="K7521" t="s">
        <v>307</v>
      </c>
      <c r="L7521" s="26">
        <v>317500</v>
      </c>
      <c r="M7521">
        <v>32</v>
      </c>
    </row>
    <row r="7522" spans="1:13" x14ac:dyDescent="0.25">
      <c r="A7522" t="s">
        <v>30</v>
      </c>
      <c r="B7522" s="25">
        <v>45447</v>
      </c>
      <c r="C7522" t="s">
        <v>257</v>
      </c>
      <c r="D7522" t="s">
        <v>32</v>
      </c>
      <c r="E7522" t="s">
        <v>27</v>
      </c>
      <c r="F7522" t="s">
        <v>258</v>
      </c>
      <c r="G7522" s="30">
        <v>14.5</v>
      </c>
      <c r="H7522" t="s">
        <v>309</v>
      </c>
      <c r="J7522" t="s">
        <v>15</v>
      </c>
      <c r="K7522" t="s">
        <v>307</v>
      </c>
      <c r="L7522" s="26">
        <v>644700</v>
      </c>
      <c r="M7522">
        <v>13</v>
      </c>
    </row>
    <row r="7523" spans="1:13" x14ac:dyDescent="0.25">
      <c r="A7523" t="s">
        <v>92</v>
      </c>
      <c r="B7523" s="25">
        <v>45198</v>
      </c>
      <c r="C7523" t="s">
        <v>257</v>
      </c>
      <c r="D7523" t="s">
        <v>32</v>
      </c>
      <c r="E7523" t="s">
        <v>27</v>
      </c>
      <c r="G7523" s="30">
        <v>14.5</v>
      </c>
      <c r="H7523" t="s">
        <v>309</v>
      </c>
      <c r="J7523" t="s">
        <v>15</v>
      </c>
      <c r="K7523" t="s">
        <v>307</v>
      </c>
      <c r="L7523" s="26">
        <v>114753.60000000001</v>
      </c>
      <c r="M7523">
        <v>5</v>
      </c>
    </row>
    <row r="7524" spans="1:13" x14ac:dyDescent="0.25">
      <c r="A7524" t="s">
        <v>209</v>
      </c>
      <c r="B7524" s="25">
        <v>45572</v>
      </c>
      <c r="C7524" t="s">
        <v>257</v>
      </c>
      <c r="D7524" t="s">
        <v>32</v>
      </c>
      <c r="E7524" t="s">
        <v>27</v>
      </c>
      <c r="F7524" t="s">
        <v>258</v>
      </c>
      <c r="G7524" s="30">
        <v>14.5</v>
      </c>
      <c r="H7524" t="s">
        <v>309</v>
      </c>
      <c r="J7524" t="s">
        <v>15</v>
      </c>
      <c r="K7524" t="s">
        <v>307</v>
      </c>
      <c r="L7524" s="26">
        <v>16875</v>
      </c>
      <c r="M7524">
        <v>1</v>
      </c>
    </row>
    <row r="7525" spans="1:13" x14ac:dyDescent="0.25">
      <c r="A7525" t="s">
        <v>89</v>
      </c>
      <c r="B7525" s="25">
        <v>45232</v>
      </c>
      <c r="C7525" t="s">
        <v>257</v>
      </c>
      <c r="D7525" t="s">
        <v>32</v>
      </c>
      <c r="E7525" t="s">
        <v>27</v>
      </c>
      <c r="F7525" t="s">
        <v>258</v>
      </c>
      <c r="G7525" s="30">
        <v>14.5</v>
      </c>
      <c r="H7525" t="s">
        <v>309</v>
      </c>
      <c r="J7525" t="s">
        <v>15</v>
      </c>
      <c r="K7525" t="s">
        <v>307</v>
      </c>
      <c r="L7525" s="26">
        <v>1525500</v>
      </c>
      <c r="M7525">
        <v>13</v>
      </c>
    </row>
    <row r="7526" spans="1:13" x14ac:dyDescent="0.25">
      <c r="A7526" t="s">
        <v>83</v>
      </c>
      <c r="B7526" s="25">
        <v>45252</v>
      </c>
      <c r="C7526" t="s">
        <v>257</v>
      </c>
      <c r="D7526" t="s">
        <v>32</v>
      </c>
      <c r="E7526" t="s">
        <v>27</v>
      </c>
      <c r="G7526" s="30">
        <v>14.5</v>
      </c>
      <c r="H7526" t="s">
        <v>309</v>
      </c>
      <c r="J7526" t="s">
        <v>15</v>
      </c>
      <c r="K7526" t="s">
        <v>307</v>
      </c>
      <c r="L7526" s="26">
        <v>375650</v>
      </c>
      <c r="M7526">
        <v>17</v>
      </c>
    </row>
    <row r="7527" spans="1:13" x14ac:dyDescent="0.25">
      <c r="A7527" t="s">
        <v>74</v>
      </c>
      <c r="B7527" s="25">
        <v>45275</v>
      </c>
      <c r="C7527" t="s">
        <v>257</v>
      </c>
      <c r="D7527" t="s">
        <v>32</v>
      </c>
      <c r="E7527" t="s">
        <v>27</v>
      </c>
      <c r="G7527" s="30">
        <v>14.5</v>
      </c>
      <c r="H7527" t="s">
        <v>309</v>
      </c>
      <c r="J7527" t="s">
        <v>15</v>
      </c>
      <c r="K7527" t="s">
        <v>307</v>
      </c>
      <c r="L7527" s="26">
        <v>346150</v>
      </c>
      <c r="M7527">
        <v>16</v>
      </c>
    </row>
    <row r="7528" spans="1:13" x14ac:dyDescent="0.25">
      <c r="A7528" t="s">
        <v>69</v>
      </c>
      <c r="B7528" s="25">
        <v>45328</v>
      </c>
      <c r="C7528" t="s">
        <v>257</v>
      </c>
      <c r="D7528" t="s">
        <v>32</v>
      </c>
      <c r="E7528" t="s">
        <v>27</v>
      </c>
      <c r="G7528" s="30">
        <v>14.5</v>
      </c>
      <c r="H7528" t="s">
        <v>309</v>
      </c>
      <c r="J7528" t="s">
        <v>15</v>
      </c>
      <c r="K7528" t="s">
        <v>307</v>
      </c>
      <c r="L7528" s="26">
        <v>19875</v>
      </c>
      <c r="M7528">
        <v>2</v>
      </c>
    </row>
    <row r="7529" spans="1:13" x14ac:dyDescent="0.25">
      <c r="A7529" t="s">
        <v>63</v>
      </c>
      <c r="B7529" s="25">
        <v>45344</v>
      </c>
      <c r="C7529" t="s">
        <v>257</v>
      </c>
      <c r="D7529" t="s">
        <v>32</v>
      </c>
      <c r="E7529" t="s">
        <v>27</v>
      </c>
      <c r="G7529" s="30">
        <v>14.5</v>
      </c>
      <c r="H7529" t="s">
        <v>309</v>
      </c>
      <c r="J7529" t="s">
        <v>15</v>
      </c>
      <c r="K7529" t="s">
        <v>307</v>
      </c>
      <c r="L7529" s="26">
        <v>183350</v>
      </c>
      <c r="M7529">
        <v>4</v>
      </c>
    </row>
    <row r="7530" spans="1:13" x14ac:dyDescent="0.25">
      <c r="A7530" t="s">
        <v>60</v>
      </c>
      <c r="B7530" s="25">
        <v>45380</v>
      </c>
      <c r="C7530" t="s">
        <v>257</v>
      </c>
      <c r="D7530" t="s">
        <v>32</v>
      </c>
      <c r="E7530" t="s">
        <v>27</v>
      </c>
      <c r="F7530" t="s">
        <v>258</v>
      </c>
      <c r="G7530" s="30">
        <v>14.5</v>
      </c>
      <c r="H7530" t="s">
        <v>309</v>
      </c>
      <c r="J7530" t="s">
        <v>15</v>
      </c>
      <c r="K7530" t="s">
        <v>307</v>
      </c>
      <c r="L7530" s="26">
        <v>2737875</v>
      </c>
      <c r="M7530">
        <v>53</v>
      </c>
    </row>
    <row r="7531" spans="1:13" x14ac:dyDescent="0.25">
      <c r="A7531" t="s">
        <v>63</v>
      </c>
      <c r="B7531" s="25">
        <v>45344</v>
      </c>
      <c r="C7531" t="s">
        <v>257</v>
      </c>
      <c r="D7531" t="s">
        <v>32</v>
      </c>
      <c r="E7531" t="s">
        <v>27</v>
      </c>
      <c r="F7531" t="s">
        <v>258</v>
      </c>
      <c r="G7531" s="30">
        <v>14.5</v>
      </c>
      <c r="H7531" t="s">
        <v>309</v>
      </c>
      <c r="J7531" t="s">
        <v>15</v>
      </c>
      <c r="K7531" t="s">
        <v>307</v>
      </c>
      <c r="L7531" s="26">
        <v>7600</v>
      </c>
      <c r="M7531">
        <v>1</v>
      </c>
    </row>
    <row r="7532" spans="1:13" x14ac:dyDescent="0.25">
      <c r="A7532" t="s">
        <v>83</v>
      </c>
      <c r="B7532" s="25">
        <v>45468</v>
      </c>
      <c r="C7532" t="s">
        <v>257</v>
      </c>
      <c r="D7532" t="s">
        <v>32</v>
      </c>
      <c r="E7532" t="s">
        <v>27</v>
      </c>
      <c r="F7532" t="s">
        <v>258</v>
      </c>
      <c r="G7532" s="30">
        <v>14.5</v>
      </c>
      <c r="H7532" t="s">
        <v>309</v>
      </c>
      <c r="J7532" t="s">
        <v>15</v>
      </c>
      <c r="K7532" t="s">
        <v>307</v>
      </c>
      <c r="L7532" s="26">
        <v>1500930</v>
      </c>
      <c r="M7532">
        <v>2</v>
      </c>
    </row>
    <row r="7533" spans="1:13" x14ac:dyDescent="0.25">
      <c r="A7533" t="s">
        <v>72</v>
      </c>
      <c r="B7533" s="25">
        <v>45288</v>
      </c>
      <c r="C7533" t="s">
        <v>257</v>
      </c>
      <c r="D7533" t="s">
        <v>32</v>
      </c>
      <c r="E7533" t="s">
        <v>27</v>
      </c>
      <c r="F7533" t="s">
        <v>258</v>
      </c>
      <c r="G7533" s="30">
        <v>14.5</v>
      </c>
      <c r="H7533" t="s">
        <v>309</v>
      </c>
      <c r="J7533" t="s">
        <v>15</v>
      </c>
      <c r="K7533" t="s">
        <v>307</v>
      </c>
      <c r="L7533" s="26">
        <v>49750</v>
      </c>
      <c r="M7533">
        <v>1</v>
      </c>
    </row>
    <row r="7534" spans="1:13" x14ac:dyDescent="0.25">
      <c r="A7534" t="s">
        <v>50</v>
      </c>
      <c r="B7534" s="25">
        <v>45408</v>
      </c>
      <c r="C7534" t="s">
        <v>257</v>
      </c>
      <c r="D7534" t="s">
        <v>32</v>
      </c>
      <c r="E7534" t="s">
        <v>27</v>
      </c>
      <c r="F7534" t="s">
        <v>258</v>
      </c>
      <c r="G7534" s="30">
        <v>14.5</v>
      </c>
      <c r="H7534" t="s">
        <v>309</v>
      </c>
      <c r="J7534" t="s">
        <v>15</v>
      </c>
      <c r="K7534" t="s">
        <v>307</v>
      </c>
      <c r="L7534" s="26">
        <v>2105000</v>
      </c>
      <c r="M7534">
        <v>45</v>
      </c>
    </row>
    <row r="7535" spans="1:13" x14ac:dyDescent="0.25">
      <c r="A7535" t="s">
        <v>80</v>
      </c>
      <c r="B7535" s="25">
        <v>45260</v>
      </c>
      <c r="C7535" t="s">
        <v>257</v>
      </c>
      <c r="D7535" t="s">
        <v>32</v>
      </c>
      <c r="E7535" t="s">
        <v>27</v>
      </c>
      <c r="F7535" t="s">
        <v>258</v>
      </c>
      <c r="G7535" s="30">
        <v>14.5</v>
      </c>
      <c r="H7535" t="s">
        <v>309</v>
      </c>
      <c r="J7535" t="s">
        <v>15</v>
      </c>
      <c r="K7535" t="s">
        <v>307</v>
      </c>
      <c r="L7535" s="26">
        <v>10224000</v>
      </c>
      <c r="M7535">
        <v>3</v>
      </c>
    </row>
    <row r="7536" spans="1:13" x14ac:dyDescent="0.25">
      <c r="A7536" t="s">
        <v>104</v>
      </c>
      <c r="B7536" s="25">
        <v>45041</v>
      </c>
      <c r="C7536" t="s">
        <v>257</v>
      </c>
      <c r="D7536" t="s">
        <v>32</v>
      </c>
      <c r="E7536" t="s">
        <v>27</v>
      </c>
      <c r="G7536" s="30">
        <v>14.5</v>
      </c>
      <c r="H7536" t="s">
        <v>309</v>
      </c>
      <c r="J7536" t="s">
        <v>15</v>
      </c>
      <c r="K7536" t="s">
        <v>307</v>
      </c>
      <c r="L7536" s="26">
        <v>5364</v>
      </c>
      <c r="M7536">
        <v>1</v>
      </c>
    </row>
    <row r="7537" spans="1:13" x14ac:dyDescent="0.25">
      <c r="A7537" t="s">
        <v>74</v>
      </c>
      <c r="B7537" s="25">
        <v>45275</v>
      </c>
      <c r="C7537" t="s">
        <v>257</v>
      </c>
      <c r="D7537" t="s">
        <v>32</v>
      </c>
      <c r="E7537" t="s">
        <v>27</v>
      </c>
      <c r="F7537" t="s">
        <v>258</v>
      </c>
      <c r="G7537" s="30">
        <v>14.5</v>
      </c>
      <c r="H7537" t="s">
        <v>309</v>
      </c>
      <c r="J7537" t="s">
        <v>15</v>
      </c>
      <c r="K7537" t="s">
        <v>307</v>
      </c>
      <c r="L7537" s="26">
        <v>5499300</v>
      </c>
      <c r="M7537">
        <v>18</v>
      </c>
    </row>
    <row r="7538" spans="1:13" x14ac:dyDescent="0.25">
      <c r="A7538" t="s">
        <v>69</v>
      </c>
      <c r="B7538" s="25">
        <v>45328</v>
      </c>
      <c r="C7538" t="s">
        <v>257</v>
      </c>
      <c r="D7538" t="s">
        <v>32</v>
      </c>
      <c r="E7538" t="s">
        <v>27</v>
      </c>
      <c r="F7538" t="s">
        <v>258</v>
      </c>
      <c r="G7538" s="30">
        <v>14.5</v>
      </c>
      <c r="H7538" t="s">
        <v>309</v>
      </c>
      <c r="J7538" t="s">
        <v>15</v>
      </c>
      <c r="K7538" t="s">
        <v>307</v>
      </c>
      <c r="L7538" s="26">
        <v>73405</v>
      </c>
      <c r="M7538">
        <v>3</v>
      </c>
    </row>
    <row r="7539" spans="1:13" x14ac:dyDescent="0.25">
      <c r="A7539" t="s">
        <v>172</v>
      </c>
      <c r="B7539" s="25">
        <v>45485</v>
      </c>
      <c r="C7539" t="s">
        <v>257</v>
      </c>
      <c r="D7539" t="s">
        <v>32</v>
      </c>
      <c r="E7539" t="s">
        <v>27</v>
      </c>
      <c r="F7539" t="s">
        <v>258</v>
      </c>
      <c r="G7539" s="30">
        <v>14.5</v>
      </c>
      <c r="H7539" t="s">
        <v>309</v>
      </c>
      <c r="J7539" t="s">
        <v>15</v>
      </c>
      <c r="K7539" t="s">
        <v>307</v>
      </c>
      <c r="L7539" s="26">
        <v>755600</v>
      </c>
      <c r="M7539">
        <v>2</v>
      </c>
    </row>
    <row r="7540" spans="1:13" x14ac:dyDescent="0.25">
      <c r="A7540" t="s">
        <v>54</v>
      </c>
      <c r="B7540" s="25">
        <v>45401</v>
      </c>
      <c r="C7540" t="s">
        <v>257</v>
      </c>
      <c r="D7540" t="s">
        <v>32</v>
      </c>
      <c r="E7540" t="s">
        <v>27</v>
      </c>
      <c r="G7540" s="30">
        <v>14.5</v>
      </c>
      <c r="H7540" t="s">
        <v>309</v>
      </c>
      <c r="J7540" t="s">
        <v>15</v>
      </c>
      <c r="K7540" t="s">
        <v>307</v>
      </c>
      <c r="L7540" s="26">
        <v>110445</v>
      </c>
      <c r="M7540">
        <v>14</v>
      </c>
    </row>
    <row r="7541" spans="1:13" x14ac:dyDescent="0.25">
      <c r="A7541" t="s">
        <v>66</v>
      </c>
      <c r="B7541" s="25">
        <v>45335</v>
      </c>
      <c r="C7541" t="s">
        <v>257</v>
      </c>
      <c r="D7541" t="s">
        <v>32</v>
      </c>
      <c r="E7541" t="s">
        <v>27</v>
      </c>
      <c r="G7541" s="30">
        <v>14.5</v>
      </c>
      <c r="H7541" t="s">
        <v>309</v>
      </c>
      <c r="J7541" t="s">
        <v>15</v>
      </c>
      <c r="K7541" t="s">
        <v>307</v>
      </c>
      <c r="L7541" s="26">
        <v>108000</v>
      </c>
      <c r="M7541">
        <v>14</v>
      </c>
    </row>
    <row r="7542" spans="1:13" x14ac:dyDescent="0.25">
      <c r="A7542" t="s">
        <v>80</v>
      </c>
      <c r="B7542" s="25">
        <v>45260</v>
      </c>
      <c r="C7542" t="s">
        <v>257</v>
      </c>
      <c r="D7542" t="s">
        <v>32</v>
      </c>
      <c r="E7542" t="s">
        <v>27</v>
      </c>
      <c r="G7542" s="30">
        <v>14.5</v>
      </c>
      <c r="H7542" t="s">
        <v>309</v>
      </c>
      <c r="J7542" t="s">
        <v>15</v>
      </c>
      <c r="K7542" t="s">
        <v>307</v>
      </c>
      <c r="L7542" s="26">
        <v>78300</v>
      </c>
      <c r="M7542">
        <v>3</v>
      </c>
    </row>
    <row r="7543" spans="1:13" x14ac:dyDescent="0.25">
      <c r="A7543" t="s">
        <v>211</v>
      </c>
      <c r="B7543" s="25">
        <v>45582</v>
      </c>
      <c r="C7543" t="s">
        <v>257</v>
      </c>
      <c r="D7543" t="s">
        <v>32</v>
      </c>
      <c r="E7543" t="s">
        <v>27</v>
      </c>
      <c r="F7543" t="s">
        <v>258</v>
      </c>
      <c r="G7543" s="30">
        <v>14.5</v>
      </c>
      <c r="H7543" t="s">
        <v>309</v>
      </c>
      <c r="J7543" t="s">
        <v>15</v>
      </c>
      <c r="K7543" t="s">
        <v>307</v>
      </c>
      <c r="L7543" s="26">
        <v>7639100</v>
      </c>
      <c r="M7543">
        <v>16</v>
      </c>
    </row>
    <row r="7544" spans="1:13" x14ac:dyDescent="0.25">
      <c r="A7544" t="s">
        <v>211</v>
      </c>
      <c r="B7544" s="25">
        <v>45582</v>
      </c>
      <c r="C7544" t="s">
        <v>257</v>
      </c>
      <c r="D7544" t="s">
        <v>32</v>
      </c>
      <c r="E7544" t="s">
        <v>27</v>
      </c>
      <c r="G7544" s="30">
        <v>14.5</v>
      </c>
      <c r="H7544" t="s">
        <v>309</v>
      </c>
      <c r="J7544" t="s">
        <v>15</v>
      </c>
      <c r="K7544" t="s">
        <v>307</v>
      </c>
      <c r="L7544" s="26">
        <v>9450</v>
      </c>
      <c r="M7544">
        <v>6</v>
      </c>
    </row>
    <row r="7545" spans="1:13" x14ac:dyDescent="0.25">
      <c r="A7545" t="s">
        <v>205</v>
      </c>
      <c r="B7545" s="25">
        <v>45566</v>
      </c>
      <c r="C7545" t="s">
        <v>257</v>
      </c>
      <c r="D7545" t="s">
        <v>32</v>
      </c>
      <c r="E7545" t="s">
        <v>27</v>
      </c>
      <c r="F7545" t="s">
        <v>258</v>
      </c>
      <c r="G7545" s="30">
        <v>14.5</v>
      </c>
      <c r="H7545" t="s">
        <v>309</v>
      </c>
      <c r="J7545" t="s">
        <v>15</v>
      </c>
      <c r="K7545" t="s">
        <v>307</v>
      </c>
      <c r="L7545" s="26">
        <v>297445</v>
      </c>
      <c r="M7545">
        <v>9</v>
      </c>
    </row>
    <row r="7546" spans="1:13" x14ac:dyDescent="0.25">
      <c r="A7546" t="s">
        <v>57</v>
      </c>
      <c r="B7546" s="25">
        <v>45394</v>
      </c>
      <c r="C7546" t="s">
        <v>257</v>
      </c>
      <c r="D7546" t="s">
        <v>32</v>
      </c>
      <c r="E7546" t="s">
        <v>27</v>
      </c>
      <c r="G7546" s="30">
        <v>14.5</v>
      </c>
      <c r="H7546" t="s">
        <v>309</v>
      </c>
      <c r="J7546" t="s">
        <v>15</v>
      </c>
      <c r="K7546" t="s">
        <v>307</v>
      </c>
      <c r="L7546" s="26">
        <v>63450</v>
      </c>
      <c r="M7546">
        <v>7</v>
      </c>
    </row>
    <row r="7547" spans="1:13" x14ac:dyDescent="0.25">
      <c r="A7547" t="s">
        <v>60</v>
      </c>
      <c r="B7547" s="25">
        <v>45380</v>
      </c>
      <c r="C7547" t="s">
        <v>257</v>
      </c>
      <c r="D7547" t="s">
        <v>32</v>
      </c>
      <c r="E7547" t="s">
        <v>27</v>
      </c>
      <c r="G7547" s="30">
        <v>14.5</v>
      </c>
      <c r="H7547" t="s">
        <v>309</v>
      </c>
      <c r="J7547" t="s">
        <v>15</v>
      </c>
      <c r="K7547" t="s">
        <v>307</v>
      </c>
      <c r="L7547" s="26">
        <v>125125</v>
      </c>
      <c r="M7547">
        <v>23</v>
      </c>
    </row>
    <row r="7548" spans="1:13" x14ac:dyDescent="0.25">
      <c r="A7548" t="s">
        <v>69</v>
      </c>
      <c r="B7548" s="25">
        <v>45328</v>
      </c>
      <c r="C7548" t="s">
        <v>257</v>
      </c>
      <c r="D7548" t="s">
        <v>32</v>
      </c>
      <c r="E7548" t="s">
        <v>27</v>
      </c>
      <c r="G7548" s="30">
        <v>14.6</v>
      </c>
      <c r="H7548" t="s">
        <v>309</v>
      </c>
      <c r="J7548" t="s">
        <v>15</v>
      </c>
      <c r="K7548" t="s">
        <v>307</v>
      </c>
      <c r="L7548" s="26">
        <v>274540</v>
      </c>
      <c r="M7548">
        <v>11</v>
      </c>
    </row>
    <row r="7549" spans="1:13" x14ac:dyDescent="0.25">
      <c r="A7549" t="s">
        <v>30</v>
      </c>
      <c r="B7549" s="25">
        <v>45447</v>
      </c>
      <c r="C7549" t="s">
        <v>257</v>
      </c>
      <c r="D7549" t="s">
        <v>32</v>
      </c>
      <c r="E7549" t="s">
        <v>27</v>
      </c>
      <c r="F7549" t="s">
        <v>258</v>
      </c>
      <c r="G7549" s="30">
        <v>14.6</v>
      </c>
      <c r="H7549" t="s">
        <v>309</v>
      </c>
      <c r="J7549" t="s">
        <v>15</v>
      </c>
      <c r="K7549" t="s">
        <v>307</v>
      </c>
      <c r="L7549" s="26">
        <v>2348700</v>
      </c>
      <c r="M7549">
        <v>7</v>
      </c>
    </row>
    <row r="7550" spans="1:13" x14ac:dyDescent="0.25">
      <c r="A7550" t="s">
        <v>104</v>
      </c>
      <c r="B7550" s="25">
        <v>45041</v>
      </c>
      <c r="C7550" t="s">
        <v>257</v>
      </c>
      <c r="D7550" t="s">
        <v>32</v>
      </c>
      <c r="E7550" t="s">
        <v>27</v>
      </c>
      <c r="F7550" t="s">
        <v>258</v>
      </c>
      <c r="G7550" s="30">
        <v>14.6</v>
      </c>
      <c r="H7550" t="s">
        <v>309</v>
      </c>
      <c r="J7550" t="s">
        <v>15</v>
      </c>
      <c r="K7550" t="s">
        <v>307</v>
      </c>
      <c r="L7550" s="26">
        <v>687128.4</v>
      </c>
      <c r="M7550">
        <v>6</v>
      </c>
    </row>
    <row r="7551" spans="1:13" x14ac:dyDescent="0.25">
      <c r="A7551" t="s">
        <v>172</v>
      </c>
      <c r="B7551" s="25">
        <v>45485</v>
      </c>
      <c r="C7551" t="s">
        <v>257</v>
      </c>
      <c r="D7551" t="s">
        <v>32</v>
      </c>
      <c r="E7551" t="s">
        <v>27</v>
      </c>
      <c r="F7551" t="s">
        <v>258</v>
      </c>
      <c r="G7551" s="30">
        <v>14.6</v>
      </c>
      <c r="H7551" t="s">
        <v>309</v>
      </c>
      <c r="J7551" t="s">
        <v>15</v>
      </c>
      <c r="K7551" t="s">
        <v>307</v>
      </c>
      <c r="L7551" s="26">
        <v>22000</v>
      </c>
      <c r="M7551">
        <v>3</v>
      </c>
    </row>
    <row r="7552" spans="1:13" x14ac:dyDescent="0.25">
      <c r="A7552" t="s">
        <v>164</v>
      </c>
      <c r="B7552" s="25">
        <v>45478</v>
      </c>
      <c r="C7552" t="s">
        <v>257</v>
      </c>
      <c r="D7552" t="s">
        <v>32</v>
      </c>
      <c r="E7552" t="s">
        <v>27</v>
      </c>
      <c r="G7552" s="30">
        <v>14.6</v>
      </c>
      <c r="H7552" t="s">
        <v>309</v>
      </c>
      <c r="J7552" t="s">
        <v>15</v>
      </c>
      <c r="K7552" t="s">
        <v>307</v>
      </c>
      <c r="L7552" s="26">
        <v>171400</v>
      </c>
      <c r="M7552">
        <v>12</v>
      </c>
    </row>
    <row r="7553" spans="1:13" x14ac:dyDescent="0.25">
      <c r="A7553" t="s">
        <v>54</v>
      </c>
      <c r="B7553" s="25">
        <v>45401</v>
      </c>
      <c r="C7553" t="s">
        <v>257</v>
      </c>
      <c r="D7553" t="s">
        <v>32</v>
      </c>
      <c r="E7553" t="s">
        <v>27</v>
      </c>
      <c r="F7553" t="s">
        <v>258</v>
      </c>
      <c r="G7553" s="30">
        <v>14.6</v>
      </c>
      <c r="H7553" t="s">
        <v>309</v>
      </c>
      <c r="J7553" t="s">
        <v>15</v>
      </c>
      <c r="K7553" t="s">
        <v>307</v>
      </c>
      <c r="L7553" s="26">
        <v>3221220</v>
      </c>
      <c r="M7553">
        <v>16</v>
      </c>
    </row>
    <row r="7554" spans="1:13" x14ac:dyDescent="0.25">
      <c r="A7554" t="s">
        <v>63</v>
      </c>
      <c r="B7554" s="25">
        <v>45344</v>
      </c>
      <c r="C7554" t="s">
        <v>257</v>
      </c>
      <c r="D7554" t="s">
        <v>32</v>
      </c>
      <c r="E7554" t="s">
        <v>27</v>
      </c>
      <c r="F7554" t="s">
        <v>258</v>
      </c>
      <c r="G7554" s="30">
        <v>14.6</v>
      </c>
      <c r="H7554" t="s">
        <v>309</v>
      </c>
      <c r="J7554" t="s">
        <v>15</v>
      </c>
      <c r="K7554" t="s">
        <v>307</v>
      </c>
      <c r="L7554" s="26">
        <v>371450</v>
      </c>
      <c r="M7554">
        <v>4</v>
      </c>
    </row>
    <row r="7555" spans="1:13" x14ac:dyDescent="0.25">
      <c r="A7555" t="s">
        <v>60</v>
      </c>
      <c r="B7555" s="25">
        <v>45380</v>
      </c>
      <c r="C7555" t="s">
        <v>257</v>
      </c>
      <c r="D7555" t="s">
        <v>32</v>
      </c>
      <c r="E7555" t="s">
        <v>27</v>
      </c>
      <c r="F7555" t="s">
        <v>258</v>
      </c>
      <c r="G7555" s="30">
        <v>14.6</v>
      </c>
      <c r="H7555" t="s">
        <v>309</v>
      </c>
      <c r="J7555" t="s">
        <v>15</v>
      </c>
      <c r="K7555" t="s">
        <v>307</v>
      </c>
      <c r="L7555" s="26">
        <v>2478000</v>
      </c>
      <c r="M7555">
        <v>25</v>
      </c>
    </row>
    <row r="7556" spans="1:13" x14ac:dyDescent="0.25">
      <c r="A7556" t="s">
        <v>54</v>
      </c>
      <c r="B7556" s="25">
        <v>45401</v>
      </c>
      <c r="C7556" t="s">
        <v>257</v>
      </c>
      <c r="D7556" t="s">
        <v>32</v>
      </c>
      <c r="E7556" t="s">
        <v>27</v>
      </c>
      <c r="G7556" s="30">
        <v>14.6</v>
      </c>
      <c r="H7556" t="s">
        <v>309</v>
      </c>
      <c r="J7556" t="s">
        <v>15</v>
      </c>
      <c r="K7556" t="s">
        <v>307</v>
      </c>
      <c r="L7556" s="26">
        <v>34965</v>
      </c>
      <c r="M7556">
        <v>10</v>
      </c>
    </row>
    <row r="7557" spans="1:13" x14ac:dyDescent="0.25">
      <c r="A7557" t="s">
        <v>92</v>
      </c>
      <c r="B7557" s="25">
        <v>45198</v>
      </c>
      <c r="C7557" t="s">
        <v>257</v>
      </c>
      <c r="D7557" t="s">
        <v>32</v>
      </c>
      <c r="E7557" t="s">
        <v>27</v>
      </c>
      <c r="G7557" s="30">
        <v>14.6</v>
      </c>
      <c r="H7557" t="s">
        <v>309</v>
      </c>
      <c r="J7557" t="s">
        <v>15</v>
      </c>
      <c r="K7557" t="s">
        <v>307</v>
      </c>
      <c r="L7557" s="26">
        <v>88272</v>
      </c>
      <c r="M7557">
        <v>8</v>
      </c>
    </row>
    <row r="7558" spans="1:13" x14ac:dyDescent="0.25">
      <c r="A7558" t="s">
        <v>77</v>
      </c>
      <c r="B7558" s="25">
        <v>45267</v>
      </c>
      <c r="C7558" t="s">
        <v>257</v>
      </c>
      <c r="D7558" t="s">
        <v>32</v>
      </c>
      <c r="E7558" t="s">
        <v>27</v>
      </c>
      <c r="G7558" s="30">
        <v>14.6</v>
      </c>
      <c r="H7558" t="s">
        <v>309</v>
      </c>
      <c r="J7558" t="s">
        <v>15</v>
      </c>
      <c r="K7558" t="s">
        <v>307</v>
      </c>
      <c r="L7558" s="26">
        <v>152600</v>
      </c>
      <c r="M7558">
        <v>3</v>
      </c>
    </row>
    <row r="7559" spans="1:13" x14ac:dyDescent="0.25">
      <c r="A7559" t="s">
        <v>66</v>
      </c>
      <c r="B7559" s="25">
        <v>45335</v>
      </c>
      <c r="C7559" t="s">
        <v>257</v>
      </c>
      <c r="D7559" t="s">
        <v>32</v>
      </c>
      <c r="E7559" t="s">
        <v>27</v>
      </c>
      <c r="G7559" s="30">
        <v>14.6</v>
      </c>
      <c r="H7559" t="s">
        <v>309</v>
      </c>
      <c r="J7559" t="s">
        <v>15</v>
      </c>
      <c r="K7559" t="s">
        <v>307</v>
      </c>
      <c r="L7559" s="26">
        <v>189000</v>
      </c>
      <c r="M7559">
        <v>19</v>
      </c>
    </row>
    <row r="7560" spans="1:13" x14ac:dyDescent="0.25">
      <c r="A7560" t="s">
        <v>77</v>
      </c>
      <c r="B7560" s="25">
        <v>45267</v>
      </c>
      <c r="C7560" t="s">
        <v>257</v>
      </c>
      <c r="D7560" t="s">
        <v>32</v>
      </c>
      <c r="E7560" t="s">
        <v>27</v>
      </c>
      <c r="F7560" t="s">
        <v>258</v>
      </c>
      <c r="G7560" s="30">
        <v>14.6</v>
      </c>
      <c r="H7560" t="s">
        <v>309</v>
      </c>
      <c r="J7560" t="s">
        <v>15</v>
      </c>
      <c r="K7560" t="s">
        <v>307</v>
      </c>
      <c r="L7560" s="26">
        <v>33600</v>
      </c>
      <c r="M7560">
        <v>2</v>
      </c>
    </row>
    <row r="7561" spans="1:13" x14ac:dyDescent="0.25">
      <c r="A7561" t="s">
        <v>57</v>
      </c>
      <c r="B7561" s="25">
        <v>45394</v>
      </c>
      <c r="C7561" t="s">
        <v>257</v>
      </c>
      <c r="D7561" t="s">
        <v>32</v>
      </c>
      <c r="E7561" t="s">
        <v>27</v>
      </c>
      <c r="F7561" t="s">
        <v>258</v>
      </c>
      <c r="G7561" s="30">
        <v>14.6</v>
      </c>
      <c r="H7561" t="s">
        <v>309</v>
      </c>
      <c r="J7561" t="s">
        <v>15</v>
      </c>
      <c r="K7561" t="s">
        <v>307</v>
      </c>
      <c r="L7561" s="26">
        <v>3816400</v>
      </c>
      <c r="M7561">
        <v>10</v>
      </c>
    </row>
    <row r="7562" spans="1:13" x14ac:dyDescent="0.25">
      <c r="A7562" t="s">
        <v>74</v>
      </c>
      <c r="B7562" s="25">
        <v>45275</v>
      </c>
      <c r="C7562" t="s">
        <v>257</v>
      </c>
      <c r="D7562" t="s">
        <v>32</v>
      </c>
      <c r="E7562" t="s">
        <v>27</v>
      </c>
      <c r="G7562" s="30">
        <v>14.6</v>
      </c>
      <c r="H7562" t="s">
        <v>309</v>
      </c>
      <c r="J7562" t="s">
        <v>15</v>
      </c>
      <c r="K7562" t="s">
        <v>307</v>
      </c>
      <c r="L7562" s="26">
        <v>466900</v>
      </c>
      <c r="M7562">
        <v>19</v>
      </c>
    </row>
    <row r="7563" spans="1:13" x14ac:dyDescent="0.25">
      <c r="A7563" t="s">
        <v>80</v>
      </c>
      <c r="B7563" s="25">
        <v>45260</v>
      </c>
      <c r="C7563" t="s">
        <v>257</v>
      </c>
      <c r="D7563" t="s">
        <v>32</v>
      </c>
      <c r="E7563" t="s">
        <v>27</v>
      </c>
      <c r="F7563" t="s">
        <v>258</v>
      </c>
      <c r="G7563" s="30">
        <v>14.6</v>
      </c>
      <c r="H7563" t="s">
        <v>309</v>
      </c>
      <c r="J7563" t="s">
        <v>15</v>
      </c>
      <c r="K7563" t="s">
        <v>307</v>
      </c>
      <c r="L7563" s="26">
        <v>866700</v>
      </c>
      <c r="M7563">
        <v>4</v>
      </c>
    </row>
    <row r="7564" spans="1:13" x14ac:dyDescent="0.25">
      <c r="A7564" t="s">
        <v>69</v>
      </c>
      <c r="B7564" s="25">
        <v>45328</v>
      </c>
      <c r="C7564" t="s">
        <v>257</v>
      </c>
      <c r="D7564" t="s">
        <v>32</v>
      </c>
      <c r="E7564" t="s">
        <v>27</v>
      </c>
      <c r="F7564" t="s">
        <v>258</v>
      </c>
      <c r="G7564" s="30">
        <v>14.6</v>
      </c>
      <c r="H7564" t="s">
        <v>309</v>
      </c>
      <c r="J7564" t="s">
        <v>15</v>
      </c>
      <c r="K7564" t="s">
        <v>307</v>
      </c>
      <c r="L7564" s="26">
        <v>165625</v>
      </c>
      <c r="M7564">
        <v>7</v>
      </c>
    </row>
    <row r="7565" spans="1:13" x14ac:dyDescent="0.25">
      <c r="A7565" t="s">
        <v>92</v>
      </c>
      <c r="B7565" s="25">
        <v>45198</v>
      </c>
      <c r="C7565" t="s">
        <v>257</v>
      </c>
      <c r="D7565" t="s">
        <v>32</v>
      </c>
      <c r="E7565" t="s">
        <v>27</v>
      </c>
      <c r="F7565" t="s">
        <v>258</v>
      </c>
      <c r="G7565" s="30">
        <v>14.6</v>
      </c>
      <c r="H7565" t="s">
        <v>309</v>
      </c>
      <c r="J7565" t="s">
        <v>15</v>
      </c>
      <c r="K7565" t="s">
        <v>307</v>
      </c>
      <c r="L7565" s="26">
        <v>247161.60000000001</v>
      </c>
      <c r="M7565">
        <v>7</v>
      </c>
    </row>
    <row r="7566" spans="1:13" x14ac:dyDescent="0.25">
      <c r="A7566" t="s">
        <v>211</v>
      </c>
      <c r="B7566" s="25">
        <v>45582</v>
      </c>
      <c r="C7566" t="s">
        <v>257</v>
      </c>
      <c r="D7566" t="s">
        <v>32</v>
      </c>
      <c r="E7566" t="s">
        <v>27</v>
      </c>
      <c r="F7566" t="s">
        <v>258</v>
      </c>
      <c r="G7566" s="30">
        <v>14.6</v>
      </c>
      <c r="H7566" t="s">
        <v>309</v>
      </c>
      <c r="J7566" t="s">
        <v>15</v>
      </c>
      <c r="K7566" t="s">
        <v>307</v>
      </c>
      <c r="L7566" s="26">
        <v>7199150</v>
      </c>
      <c r="M7566">
        <v>17</v>
      </c>
    </row>
    <row r="7567" spans="1:13" x14ac:dyDescent="0.25">
      <c r="A7567" t="s">
        <v>50</v>
      </c>
      <c r="B7567" s="25">
        <v>45408</v>
      </c>
      <c r="C7567" t="s">
        <v>257</v>
      </c>
      <c r="D7567" t="s">
        <v>32</v>
      </c>
      <c r="E7567" t="s">
        <v>27</v>
      </c>
      <c r="G7567" s="30">
        <v>14.6</v>
      </c>
      <c r="H7567" t="s">
        <v>309</v>
      </c>
      <c r="J7567" t="s">
        <v>15</v>
      </c>
      <c r="K7567" t="s">
        <v>307</v>
      </c>
      <c r="L7567" s="26">
        <v>367500</v>
      </c>
      <c r="M7567">
        <v>32</v>
      </c>
    </row>
    <row r="7568" spans="1:13" x14ac:dyDescent="0.25">
      <c r="A7568" t="s">
        <v>54</v>
      </c>
      <c r="B7568" s="25">
        <v>45212</v>
      </c>
      <c r="C7568" t="s">
        <v>257</v>
      </c>
      <c r="D7568" t="s">
        <v>32</v>
      </c>
      <c r="E7568" t="s">
        <v>27</v>
      </c>
      <c r="F7568" t="s">
        <v>258</v>
      </c>
      <c r="G7568" s="30">
        <v>14.6</v>
      </c>
      <c r="H7568" t="s">
        <v>309</v>
      </c>
      <c r="J7568" t="s">
        <v>15</v>
      </c>
      <c r="K7568" t="s">
        <v>307</v>
      </c>
      <c r="L7568" s="26">
        <v>744588</v>
      </c>
      <c r="M7568">
        <v>37</v>
      </c>
    </row>
    <row r="7569" spans="1:13" x14ac:dyDescent="0.25">
      <c r="A7569" t="s">
        <v>57</v>
      </c>
      <c r="B7569" s="25">
        <v>45394</v>
      </c>
      <c r="C7569" t="s">
        <v>257</v>
      </c>
      <c r="D7569" t="s">
        <v>32</v>
      </c>
      <c r="E7569" t="s">
        <v>27</v>
      </c>
      <c r="G7569" s="30">
        <v>14.6</v>
      </c>
      <c r="H7569" t="s">
        <v>309</v>
      </c>
      <c r="J7569" t="s">
        <v>15</v>
      </c>
      <c r="K7569" t="s">
        <v>307</v>
      </c>
      <c r="L7569" s="26">
        <v>39950</v>
      </c>
      <c r="M7569">
        <v>12</v>
      </c>
    </row>
    <row r="7570" spans="1:13" x14ac:dyDescent="0.25">
      <c r="A7570" t="s">
        <v>80</v>
      </c>
      <c r="B7570" s="25">
        <v>45260</v>
      </c>
      <c r="C7570" t="s">
        <v>257</v>
      </c>
      <c r="D7570" t="s">
        <v>32</v>
      </c>
      <c r="E7570" t="s">
        <v>27</v>
      </c>
      <c r="G7570" s="30">
        <v>14.6</v>
      </c>
      <c r="H7570" t="s">
        <v>309</v>
      </c>
      <c r="J7570" t="s">
        <v>15</v>
      </c>
      <c r="K7570" t="s">
        <v>307</v>
      </c>
      <c r="L7570" s="26">
        <v>59400</v>
      </c>
      <c r="M7570">
        <v>2</v>
      </c>
    </row>
    <row r="7571" spans="1:13" x14ac:dyDescent="0.25">
      <c r="A7571" t="s">
        <v>74</v>
      </c>
      <c r="B7571" s="25">
        <v>45275</v>
      </c>
      <c r="C7571" t="s">
        <v>257</v>
      </c>
      <c r="D7571" t="s">
        <v>32</v>
      </c>
      <c r="E7571" t="s">
        <v>27</v>
      </c>
      <c r="F7571" t="s">
        <v>258</v>
      </c>
      <c r="G7571" s="30">
        <v>14.6</v>
      </c>
      <c r="H7571" t="s">
        <v>309</v>
      </c>
      <c r="J7571" t="s">
        <v>15</v>
      </c>
      <c r="K7571" t="s">
        <v>307</v>
      </c>
      <c r="L7571" s="26">
        <v>3938750</v>
      </c>
      <c r="M7571">
        <v>32</v>
      </c>
    </row>
    <row r="7572" spans="1:13" x14ac:dyDescent="0.25">
      <c r="A7572" t="s">
        <v>86</v>
      </c>
      <c r="B7572" s="25">
        <v>45251</v>
      </c>
      <c r="C7572" t="s">
        <v>257</v>
      </c>
      <c r="D7572" t="s">
        <v>32</v>
      </c>
      <c r="E7572" t="s">
        <v>27</v>
      </c>
      <c r="G7572" s="30">
        <v>14.6</v>
      </c>
      <c r="H7572" t="s">
        <v>309</v>
      </c>
      <c r="J7572" t="s">
        <v>15</v>
      </c>
      <c r="K7572" t="s">
        <v>307</v>
      </c>
      <c r="L7572" s="26">
        <v>207750</v>
      </c>
      <c r="M7572">
        <v>6</v>
      </c>
    </row>
    <row r="7573" spans="1:13" x14ac:dyDescent="0.25">
      <c r="A7573" t="s">
        <v>211</v>
      </c>
      <c r="B7573" s="25">
        <v>45582</v>
      </c>
      <c r="C7573" t="s">
        <v>257</v>
      </c>
      <c r="D7573" t="s">
        <v>32</v>
      </c>
      <c r="E7573" t="s">
        <v>27</v>
      </c>
      <c r="G7573" s="30">
        <v>14.6</v>
      </c>
      <c r="H7573" t="s">
        <v>309</v>
      </c>
      <c r="J7573" t="s">
        <v>15</v>
      </c>
      <c r="K7573" t="s">
        <v>307</v>
      </c>
      <c r="L7573" s="26">
        <v>19950</v>
      </c>
      <c r="M7573">
        <v>9</v>
      </c>
    </row>
    <row r="7574" spans="1:13" x14ac:dyDescent="0.25">
      <c r="A7574" t="s">
        <v>30</v>
      </c>
      <c r="B7574" s="25">
        <v>45447</v>
      </c>
      <c r="C7574" t="s">
        <v>257</v>
      </c>
      <c r="D7574" t="s">
        <v>32</v>
      </c>
      <c r="E7574" t="s">
        <v>27</v>
      </c>
      <c r="G7574" s="30">
        <v>14.6</v>
      </c>
      <c r="H7574" t="s">
        <v>309</v>
      </c>
      <c r="J7574" t="s">
        <v>15</v>
      </c>
      <c r="K7574" t="s">
        <v>307</v>
      </c>
      <c r="L7574" s="26">
        <v>6900</v>
      </c>
      <c r="M7574">
        <v>5</v>
      </c>
    </row>
    <row r="7575" spans="1:13" x14ac:dyDescent="0.25">
      <c r="A7575" t="s">
        <v>83</v>
      </c>
      <c r="B7575" s="25">
        <v>45252</v>
      </c>
      <c r="C7575" t="s">
        <v>257</v>
      </c>
      <c r="D7575" t="s">
        <v>32</v>
      </c>
      <c r="E7575" t="s">
        <v>27</v>
      </c>
      <c r="G7575" s="30">
        <v>14.6</v>
      </c>
      <c r="H7575" t="s">
        <v>309</v>
      </c>
      <c r="J7575" t="s">
        <v>15</v>
      </c>
      <c r="K7575" t="s">
        <v>307</v>
      </c>
      <c r="L7575" s="26">
        <v>1287550</v>
      </c>
      <c r="M7575">
        <v>18</v>
      </c>
    </row>
    <row r="7576" spans="1:13" x14ac:dyDescent="0.25">
      <c r="A7576" t="s">
        <v>101</v>
      </c>
      <c r="B7576" s="25">
        <v>45079</v>
      </c>
      <c r="C7576" t="s">
        <v>257</v>
      </c>
      <c r="D7576" t="s">
        <v>32</v>
      </c>
      <c r="E7576" t="s">
        <v>27</v>
      </c>
      <c r="G7576" s="30">
        <v>14.6</v>
      </c>
      <c r="H7576" t="s">
        <v>309</v>
      </c>
      <c r="J7576" t="s">
        <v>15</v>
      </c>
      <c r="K7576" t="s">
        <v>307</v>
      </c>
      <c r="L7576" s="26">
        <v>209769.75</v>
      </c>
      <c r="M7576">
        <v>1</v>
      </c>
    </row>
    <row r="7577" spans="1:13" x14ac:dyDescent="0.25">
      <c r="A7577" t="s">
        <v>66</v>
      </c>
      <c r="B7577" s="25">
        <v>45335</v>
      </c>
      <c r="C7577" t="s">
        <v>257</v>
      </c>
      <c r="D7577" t="s">
        <v>32</v>
      </c>
      <c r="E7577" t="s">
        <v>27</v>
      </c>
      <c r="F7577" t="s">
        <v>258</v>
      </c>
      <c r="G7577" s="30">
        <v>14.6</v>
      </c>
      <c r="H7577" t="s">
        <v>309</v>
      </c>
      <c r="J7577" t="s">
        <v>15</v>
      </c>
      <c r="K7577" t="s">
        <v>307</v>
      </c>
      <c r="L7577" s="26">
        <v>436500</v>
      </c>
      <c r="M7577">
        <v>29</v>
      </c>
    </row>
    <row r="7578" spans="1:13" x14ac:dyDescent="0.25">
      <c r="A7578" t="s">
        <v>164</v>
      </c>
      <c r="B7578" s="25">
        <v>45478</v>
      </c>
      <c r="C7578" t="s">
        <v>257</v>
      </c>
      <c r="D7578" t="s">
        <v>32</v>
      </c>
      <c r="E7578" t="s">
        <v>27</v>
      </c>
      <c r="F7578" t="s">
        <v>258</v>
      </c>
      <c r="G7578" s="30">
        <v>14.6</v>
      </c>
      <c r="H7578" t="s">
        <v>309</v>
      </c>
      <c r="J7578" t="s">
        <v>15</v>
      </c>
      <c r="K7578" t="s">
        <v>307</v>
      </c>
      <c r="L7578" s="26">
        <v>617600</v>
      </c>
      <c r="M7578">
        <v>12</v>
      </c>
    </row>
    <row r="7579" spans="1:13" x14ac:dyDescent="0.25">
      <c r="A7579" t="s">
        <v>89</v>
      </c>
      <c r="B7579" s="25">
        <v>45232</v>
      </c>
      <c r="C7579" t="s">
        <v>257</v>
      </c>
      <c r="D7579" t="s">
        <v>32</v>
      </c>
      <c r="E7579" t="s">
        <v>27</v>
      </c>
      <c r="G7579" s="30">
        <v>14.6</v>
      </c>
      <c r="H7579" t="s">
        <v>309</v>
      </c>
      <c r="J7579" t="s">
        <v>15</v>
      </c>
      <c r="K7579" t="s">
        <v>307</v>
      </c>
      <c r="L7579" s="26">
        <v>287550</v>
      </c>
      <c r="M7579">
        <v>11</v>
      </c>
    </row>
    <row r="7580" spans="1:13" x14ac:dyDescent="0.25">
      <c r="A7580" t="s">
        <v>205</v>
      </c>
      <c r="B7580" s="25">
        <v>45566</v>
      </c>
      <c r="C7580" t="s">
        <v>257</v>
      </c>
      <c r="D7580" t="s">
        <v>32</v>
      </c>
      <c r="E7580" t="s">
        <v>27</v>
      </c>
      <c r="G7580" s="30">
        <v>14.6</v>
      </c>
      <c r="H7580" t="s">
        <v>309</v>
      </c>
      <c r="J7580" t="s">
        <v>15</v>
      </c>
      <c r="K7580" t="s">
        <v>307</v>
      </c>
      <c r="L7580" s="26">
        <v>16150</v>
      </c>
      <c r="M7580">
        <v>4</v>
      </c>
    </row>
    <row r="7581" spans="1:13" x14ac:dyDescent="0.25">
      <c r="A7581" t="s">
        <v>54</v>
      </c>
      <c r="B7581" s="25">
        <v>45212</v>
      </c>
      <c r="C7581" t="s">
        <v>257</v>
      </c>
      <c r="D7581" t="s">
        <v>32</v>
      </c>
      <c r="E7581" t="s">
        <v>27</v>
      </c>
      <c r="G7581" s="30">
        <v>14.6</v>
      </c>
      <c r="H7581" t="s">
        <v>309</v>
      </c>
      <c r="J7581" t="s">
        <v>15</v>
      </c>
      <c r="K7581" t="s">
        <v>307</v>
      </c>
      <c r="L7581" s="26">
        <v>53613</v>
      </c>
      <c r="M7581">
        <v>20</v>
      </c>
    </row>
    <row r="7582" spans="1:13" x14ac:dyDescent="0.25">
      <c r="A7582" t="s">
        <v>86</v>
      </c>
      <c r="B7582" s="25">
        <v>45251</v>
      </c>
      <c r="C7582" t="s">
        <v>257</v>
      </c>
      <c r="D7582" t="s">
        <v>32</v>
      </c>
      <c r="E7582" t="s">
        <v>27</v>
      </c>
      <c r="F7582" t="s">
        <v>258</v>
      </c>
      <c r="G7582" s="30">
        <v>14.6</v>
      </c>
      <c r="H7582" t="s">
        <v>309</v>
      </c>
      <c r="J7582" t="s">
        <v>15</v>
      </c>
      <c r="K7582" t="s">
        <v>307</v>
      </c>
      <c r="L7582" s="26">
        <v>708500</v>
      </c>
      <c r="M7582">
        <v>6</v>
      </c>
    </row>
    <row r="7583" spans="1:13" x14ac:dyDescent="0.25">
      <c r="A7583" t="s">
        <v>83</v>
      </c>
      <c r="B7583" s="25">
        <v>45468</v>
      </c>
      <c r="C7583" t="s">
        <v>257</v>
      </c>
      <c r="D7583" t="s">
        <v>32</v>
      </c>
      <c r="E7583" t="s">
        <v>27</v>
      </c>
      <c r="G7583" s="30">
        <v>14.6</v>
      </c>
      <c r="H7583" t="s">
        <v>309</v>
      </c>
      <c r="J7583" t="s">
        <v>15</v>
      </c>
      <c r="K7583" t="s">
        <v>307</v>
      </c>
      <c r="L7583" s="26">
        <v>62370</v>
      </c>
      <c r="M7583">
        <v>6</v>
      </c>
    </row>
    <row r="7584" spans="1:13" x14ac:dyDescent="0.25">
      <c r="A7584" t="s">
        <v>83</v>
      </c>
      <c r="B7584" s="25">
        <v>45468</v>
      </c>
      <c r="C7584" t="s">
        <v>257</v>
      </c>
      <c r="D7584" t="s">
        <v>32</v>
      </c>
      <c r="E7584" t="s">
        <v>27</v>
      </c>
      <c r="F7584" t="s">
        <v>258</v>
      </c>
      <c r="G7584" s="30">
        <v>14.6</v>
      </c>
      <c r="H7584" t="s">
        <v>309</v>
      </c>
      <c r="J7584" t="s">
        <v>15</v>
      </c>
      <c r="K7584" t="s">
        <v>307</v>
      </c>
      <c r="L7584" s="26">
        <v>2116530</v>
      </c>
      <c r="M7584">
        <v>7</v>
      </c>
    </row>
    <row r="7585" spans="1:13" x14ac:dyDescent="0.25">
      <c r="A7585" t="s">
        <v>83</v>
      </c>
      <c r="B7585" s="25">
        <v>45252</v>
      </c>
      <c r="C7585" t="s">
        <v>257</v>
      </c>
      <c r="D7585" t="s">
        <v>32</v>
      </c>
      <c r="E7585" t="s">
        <v>27</v>
      </c>
      <c r="F7585" t="s">
        <v>258</v>
      </c>
      <c r="G7585" s="30">
        <v>14.6</v>
      </c>
      <c r="H7585" t="s">
        <v>309</v>
      </c>
      <c r="J7585" t="s">
        <v>15</v>
      </c>
      <c r="K7585" t="s">
        <v>307</v>
      </c>
      <c r="L7585" s="26">
        <v>1254000</v>
      </c>
      <c r="M7585">
        <v>14</v>
      </c>
    </row>
    <row r="7586" spans="1:13" x14ac:dyDescent="0.25">
      <c r="A7586" t="s">
        <v>101</v>
      </c>
      <c r="B7586" s="25">
        <v>45079</v>
      </c>
      <c r="C7586" t="s">
        <v>257</v>
      </c>
      <c r="D7586" t="s">
        <v>32</v>
      </c>
      <c r="E7586" t="s">
        <v>27</v>
      </c>
      <c r="F7586" t="s">
        <v>258</v>
      </c>
      <c r="G7586" s="30">
        <v>14.6</v>
      </c>
      <c r="H7586" t="s">
        <v>309</v>
      </c>
      <c r="J7586" t="s">
        <v>15</v>
      </c>
      <c r="K7586" t="s">
        <v>307</v>
      </c>
      <c r="L7586" s="26">
        <v>18225</v>
      </c>
      <c r="M7586">
        <v>1</v>
      </c>
    </row>
    <row r="7587" spans="1:13" x14ac:dyDescent="0.25">
      <c r="A7587" t="s">
        <v>89</v>
      </c>
      <c r="B7587" s="25">
        <v>45232</v>
      </c>
      <c r="C7587" t="s">
        <v>257</v>
      </c>
      <c r="D7587" t="s">
        <v>32</v>
      </c>
      <c r="E7587" t="s">
        <v>27</v>
      </c>
      <c r="F7587" t="s">
        <v>258</v>
      </c>
      <c r="G7587" s="30">
        <v>14.6</v>
      </c>
      <c r="H7587" t="s">
        <v>309</v>
      </c>
      <c r="J7587" t="s">
        <v>15</v>
      </c>
      <c r="K7587" t="s">
        <v>307</v>
      </c>
      <c r="L7587" s="26">
        <v>2777625</v>
      </c>
      <c r="M7587">
        <v>12</v>
      </c>
    </row>
    <row r="7588" spans="1:13" x14ac:dyDescent="0.25">
      <c r="A7588" t="s">
        <v>72</v>
      </c>
      <c r="B7588" s="25">
        <v>45288</v>
      </c>
      <c r="C7588" t="s">
        <v>257</v>
      </c>
      <c r="D7588" t="s">
        <v>32</v>
      </c>
      <c r="E7588" t="s">
        <v>27</v>
      </c>
      <c r="G7588" s="30">
        <v>14.6</v>
      </c>
      <c r="H7588" t="s">
        <v>309</v>
      </c>
      <c r="J7588" t="s">
        <v>15</v>
      </c>
      <c r="K7588" t="s">
        <v>307</v>
      </c>
      <c r="L7588" s="26">
        <v>2000</v>
      </c>
      <c r="M7588">
        <v>1</v>
      </c>
    </row>
    <row r="7589" spans="1:13" x14ac:dyDescent="0.25">
      <c r="A7589" t="s">
        <v>172</v>
      </c>
      <c r="B7589" s="25">
        <v>45485</v>
      </c>
      <c r="C7589" t="s">
        <v>257</v>
      </c>
      <c r="D7589" t="s">
        <v>32</v>
      </c>
      <c r="E7589" t="s">
        <v>27</v>
      </c>
      <c r="G7589" s="30">
        <v>14.6</v>
      </c>
      <c r="H7589" t="s">
        <v>309</v>
      </c>
      <c r="J7589" t="s">
        <v>15</v>
      </c>
      <c r="K7589" t="s">
        <v>307</v>
      </c>
      <c r="L7589" s="26">
        <v>45200</v>
      </c>
      <c r="M7589">
        <v>3</v>
      </c>
    </row>
    <row r="7590" spans="1:13" x14ac:dyDescent="0.25">
      <c r="A7590" t="s">
        <v>205</v>
      </c>
      <c r="B7590" s="25">
        <v>45566</v>
      </c>
      <c r="C7590" t="s">
        <v>257</v>
      </c>
      <c r="D7590" t="s">
        <v>32</v>
      </c>
      <c r="E7590" t="s">
        <v>27</v>
      </c>
      <c r="F7590" t="s">
        <v>258</v>
      </c>
      <c r="G7590" s="30">
        <v>14.6</v>
      </c>
      <c r="H7590" t="s">
        <v>309</v>
      </c>
      <c r="J7590" t="s">
        <v>15</v>
      </c>
      <c r="K7590" t="s">
        <v>307</v>
      </c>
      <c r="L7590" s="26">
        <v>1566265</v>
      </c>
      <c r="M7590">
        <v>12</v>
      </c>
    </row>
    <row r="7591" spans="1:13" x14ac:dyDescent="0.25">
      <c r="A7591" t="s">
        <v>60</v>
      </c>
      <c r="B7591" s="25">
        <v>45380</v>
      </c>
      <c r="C7591" t="s">
        <v>257</v>
      </c>
      <c r="D7591" t="s">
        <v>32</v>
      </c>
      <c r="E7591" t="s">
        <v>27</v>
      </c>
      <c r="G7591" s="30">
        <v>14.6</v>
      </c>
      <c r="H7591" t="s">
        <v>309</v>
      </c>
      <c r="J7591" t="s">
        <v>15</v>
      </c>
      <c r="K7591" t="s">
        <v>307</v>
      </c>
      <c r="L7591" s="26">
        <v>92750</v>
      </c>
      <c r="M7591">
        <v>20</v>
      </c>
    </row>
    <row r="7592" spans="1:13" x14ac:dyDescent="0.25">
      <c r="A7592" t="s">
        <v>50</v>
      </c>
      <c r="B7592" s="25">
        <v>45408</v>
      </c>
      <c r="C7592" t="s">
        <v>257</v>
      </c>
      <c r="D7592" t="s">
        <v>32</v>
      </c>
      <c r="E7592" t="s">
        <v>27</v>
      </c>
      <c r="F7592" t="s">
        <v>258</v>
      </c>
      <c r="G7592" s="30">
        <v>14.6</v>
      </c>
      <c r="H7592" t="s">
        <v>309</v>
      </c>
      <c r="J7592" t="s">
        <v>15</v>
      </c>
      <c r="K7592" t="s">
        <v>307</v>
      </c>
      <c r="L7592" s="26">
        <v>11967500</v>
      </c>
      <c r="M7592">
        <v>50</v>
      </c>
    </row>
    <row r="7593" spans="1:13" x14ac:dyDescent="0.25">
      <c r="A7593" t="s">
        <v>172</v>
      </c>
      <c r="B7593" s="25">
        <v>45485</v>
      </c>
      <c r="C7593" t="s">
        <v>257</v>
      </c>
      <c r="D7593" t="s">
        <v>32</v>
      </c>
      <c r="E7593" t="s">
        <v>27</v>
      </c>
      <c r="F7593" t="s">
        <v>258</v>
      </c>
      <c r="G7593" s="30">
        <v>14.7</v>
      </c>
      <c r="H7593" t="s">
        <v>309</v>
      </c>
      <c r="I7593">
        <v>14.7</v>
      </c>
      <c r="J7593" t="s">
        <v>228</v>
      </c>
      <c r="K7593" t="s">
        <v>314</v>
      </c>
      <c r="L7593" s="26">
        <v>105200</v>
      </c>
      <c r="M7593">
        <v>1</v>
      </c>
    </row>
    <row r="7594" spans="1:13" x14ac:dyDescent="0.25">
      <c r="A7594" t="s">
        <v>164</v>
      </c>
      <c r="B7594" s="25">
        <v>45478</v>
      </c>
      <c r="C7594" t="s">
        <v>257</v>
      </c>
      <c r="D7594" t="s">
        <v>32</v>
      </c>
      <c r="E7594" t="s">
        <v>27</v>
      </c>
      <c r="F7594" t="s">
        <v>258</v>
      </c>
      <c r="G7594" s="30">
        <v>14.7</v>
      </c>
      <c r="H7594" t="s">
        <v>309</v>
      </c>
      <c r="I7594">
        <v>14.7</v>
      </c>
      <c r="J7594" t="s">
        <v>228</v>
      </c>
      <c r="K7594" t="s">
        <v>314</v>
      </c>
      <c r="L7594" s="26">
        <v>132600</v>
      </c>
      <c r="M7594">
        <v>1</v>
      </c>
    </row>
    <row r="7595" spans="1:13" x14ac:dyDescent="0.25">
      <c r="A7595" t="s">
        <v>54</v>
      </c>
      <c r="B7595" s="25">
        <v>45401</v>
      </c>
      <c r="C7595" t="s">
        <v>257</v>
      </c>
      <c r="D7595" t="s">
        <v>32</v>
      </c>
      <c r="E7595" t="s">
        <v>27</v>
      </c>
      <c r="G7595" s="30">
        <v>14.7</v>
      </c>
      <c r="H7595" t="s">
        <v>309</v>
      </c>
      <c r="J7595" t="s">
        <v>15</v>
      </c>
      <c r="K7595" t="s">
        <v>307</v>
      </c>
      <c r="L7595" s="26">
        <v>29970</v>
      </c>
      <c r="M7595">
        <v>7</v>
      </c>
    </row>
    <row r="7596" spans="1:13" x14ac:dyDescent="0.25">
      <c r="A7596" t="s">
        <v>80</v>
      </c>
      <c r="B7596" s="25">
        <v>45260</v>
      </c>
      <c r="C7596" t="s">
        <v>257</v>
      </c>
      <c r="D7596" t="s">
        <v>32</v>
      </c>
      <c r="E7596" t="s">
        <v>27</v>
      </c>
      <c r="G7596" s="30">
        <v>14.7</v>
      </c>
      <c r="H7596" t="s">
        <v>309</v>
      </c>
      <c r="J7596" t="s">
        <v>15</v>
      </c>
      <c r="K7596" t="s">
        <v>307</v>
      </c>
      <c r="L7596" s="26">
        <v>49500</v>
      </c>
      <c r="M7596">
        <v>2</v>
      </c>
    </row>
    <row r="7597" spans="1:13" x14ac:dyDescent="0.25">
      <c r="A7597" t="s">
        <v>205</v>
      </c>
      <c r="B7597" s="25">
        <v>45566</v>
      </c>
      <c r="C7597" t="s">
        <v>257</v>
      </c>
      <c r="D7597" t="s">
        <v>32</v>
      </c>
      <c r="E7597" t="s">
        <v>27</v>
      </c>
      <c r="G7597" s="30">
        <v>14.7</v>
      </c>
      <c r="H7597" t="s">
        <v>309</v>
      </c>
      <c r="J7597" t="s">
        <v>15</v>
      </c>
      <c r="K7597" t="s">
        <v>307</v>
      </c>
      <c r="L7597" s="26">
        <v>855</v>
      </c>
      <c r="M7597">
        <v>2</v>
      </c>
    </row>
    <row r="7598" spans="1:13" x14ac:dyDescent="0.25">
      <c r="A7598" t="s">
        <v>101</v>
      </c>
      <c r="B7598" s="25">
        <v>45079</v>
      </c>
      <c r="C7598" t="s">
        <v>257</v>
      </c>
      <c r="D7598" t="s">
        <v>32</v>
      </c>
      <c r="E7598" t="s">
        <v>27</v>
      </c>
      <c r="G7598" s="30">
        <v>14.7</v>
      </c>
      <c r="H7598" t="s">
        <v>309</v>
      </c>
      <c r="J7598" t="s">
        <v>15</v>
      </c>
      <c r="K7598" t="s">
        <v>307</v>
      </c>
      <c r="L7598" s="26">
        <v>49754.25</v>
      </c>
      <c r="M7598">
        <v>1</v>
      </c>
    </row>
    <row r="7599" spans="1:13" x14ac:dyDescent="0.25">
      <c r="A7599" t="s">
        <v>54</v>
      </c>
      <c r="B7599" s="25">
        <v>45401</v>
      </c>
      <c r="C7599" t="s">
        <v>257</v>
      </c>
      <c r="D7599" t="s">
        <v>32</v>
      </c>
      <c r="E7599" t="s">
        <v>27</v>
      </c>
      <c r="F7599" t="s">
        <v>258</v>
      </c>
      <c r="G7599" s="30">
        <v>14.7</v>
      </c>
      <c r="H7599" t="s">
        <v>309</v>
      </c>
      <c r="J7599" t="s">
        <v>15</v>
      </c>
      <c r="K7599" t="s">
        <v>307</v>
      </c>
      <c r="L7599" s="26">
        <v>239205</v>
      </c>
      <c r="M7599">
        <v>6</v>
      </c>
    </row>
    <row r="7600" spans="1:13" x14ac:dyDescent="0.25">
      <c r="A7600" t="s">
        <v>86</v>
      </c>
      <c r="B7600" s="25">
        <v>45251</v>
      </c>
      <c r="C7600" t="s">
        <v>257</v>
      </c>
      <c r="D7600" t="s">
        <v>32</v>
      </c>
      <c r="E7600" t="s">
        <v>27</v>
      </c>
      <c r="F7600" t="s">
        <v>258</v>
      </c>
      <c r="G7600" s="30">
        <v>14.7</v>
      </c>
      <c r="H7600" t="s">
        <v>309</v>
      </c>
      <c r="J7600" t="s">
        <v>15</v>
      </c>
      <c r="K7600" t="s">
        <v>307</v>
      </c>
      <c r="L7600" s="26">
        <v>175000</v>
      </c>
      <c r="M7600">
        <v>5</v>
      </c>
    </row>
    <row r="7601" spans="1:13" x14ac:dyDescent="0.25">
      <c r="A7601" t="s">
        <v>83</v>
      </c>
      <c r="B7601" s="25">
        <v>45252</v>
      </c>
      <c r="C7601" t="s">
        <v>257</v>
      </c>
      <c r="D7601" t="s">
        <v>32</v>
      </c>
      <c r="E7601" t="s">
        <v>27</v>
      </c>
      <c r="F7601" t="s">
        <v>258</v>
      </c>
      <c r="G7601" s="30">
        <v>14.7</v>
      </c>
      <c r="H7601" t="s">
        <v>309</v>
      </c>
      <c r="J7601" t="s">
        <v>15</v>
      </c>
      <c r="K7601" t="s">
        <v>307</v>
      </c>
      <c r="L7601" s="26">
        <v>1361250</v>
      </c>
      <c r="M7601">
        <v>24</v>
      </c>
    </row>
    <row r="7602" spans="1:13" x14ac:dyDescent="0.25">
      <c r="A7602" t="s">
        <v>69</v>
      </c>
      <c r="B7602" s="25">
        <v>45328</v>
      </c>
      <c r="C7602" t="s">
        <v>257</v>
      </c>
      <c r="D7602" t="s">
        <v>32</v>
      </c>
      <c r="E7602" t="s">
        <v>27</v>
      </c>
      <c r="F7602" t="s">
        <v>258</v>
      </c>
      <c r="G7602" s="30">
        <v>14.7</v>
      </c>
      <c r="H7602" t="s">
        <v>309</v>
      </c>
      <c r="J7602" t="s">
        <v>15</v>
      </c>
      <c r="K7602" t="s">
        <v>307</v>
      </c>
      <c r="L7602" s="26">
        <v>174370</v>
      </c>
      <c r="M7602">
        <v>6</v>
      </c>
    </row>
    <row r="7603" spans="1:13" x14ac:dyDescent="0.25">
      <c r="A7603" t="s">
        <v>74</v>
      </c>
      <c r="B7603" s="25">
        <v>45275</v>
      </c>
      <c r="C7603" t="s">
        <v>257</v>
      </c>
      <c r="D7603" t="s">
        <v>32</v>
      </c>
      <c r="E7603" t="s">
        <v>27</v>
      </c>
      <c r="G7603" s="30">
        <v>14.7</v>
      </c>
      <c r="H7603" t="s">
        <v>309</v>
      </c>
      <c r="J7603" t="s">
        <v>15</v>
      </c>
      <c r="K7603" t="s">
        <v>307</v>
      </c>
      <c r="L7603" s="26">
        <v>675050</v>
      </c>
      <c r="M7603">
        <v>27</v>
      </c>
    </row>
    <row r="7604" spans="1:13" x14ac:dyDescent="0.25">
      <c r="A7604" t="s">
        <v>83</v>
      </c>
      <c r="B7604" s="25">
        <v>45252</v>
      </c>
      <c r="C7604" t="s">
        <v>257</v>
      </c>
      <c r="D7604" t="s">
        <v>32</v>
      </c>
      <c r="E7604" t="s">
        <v>27</v>
      </c>
      <c r="G7604" s="30">
        <v>14.7</v>
      </c>
      <c r="H7604" t="s">
        <v>309</v>
      </c>
      <c r="J7604" t="s">
        <v>15</v>
      </c>
      <c r="K7604" t="s">
        <v>307</v>
      </c>
      <c r="L7604" s="26">
        <v>799150</v>
      </c>
      <c r="M7604">
        <v>25</v>
      </c>
    </row>
    <row r="7605" spans="1:13" x14ac:dyDescent="0.25">
      <c r="A7605" t="s">
        <v>66</v>
      </c>
      <c r="B7605" s="25">
        <v>45335</v>
      </c>
      <c r="C7605" t="s">
        <v>257</v>
      </c>
      <c r="D7605" t="s">
        <v>32</v>
      </c>
      <c r="E7605" t="s">
        <v>27</v>
      </c>
      <c r="F7605" t="s">
        <v>258</v>
      </c>
      <c r="G7605" s="30">
        <v>14.7</v>
      </c>
      <c r="H7605" t="s">
        <v>309</v>
      </c>
      <c r="J7605" t="s">
        <v>15</v>
      </c>
      <c r="K7605" t="s">
        <v>307</v>
      </c>
      <c r="L7605" s="26">
        <v>2596500</v>
      </c>
      <c r="M7605">
        <v>48</v>
      </c>
    </row>
    <row r="7606" spans="1:13" x14ac:dyDescent="0.25">
      <c r="A7606" t="s">
        <v>60</v>
      </c>
      <c r="B7606" s="25">
        <v>45380</v>
      </c>
      <c r="C7606" t="s">
        <v>257</v>
      </c>
      <c r="D7606" t="s">
        <v>32</v>
      </c>
      <c r="E7606" t="s">
        <v>27</v>
      </c>
      <c r="G7606" s="30">
        <v>14.7</v>
      </c>
      <c r="H7606" t="s">
        <v>309</v>
      </c>
      <c r="J7606" t="s">
        <v>15</v>
      </c>
      <c r="K7606" t="s">
        <v>307</v>
      </c>
      <c r="L7606" s="26">
        <v>132125</v>
      </c>
      <c r="M7606">
        <v>16</v>
      </c>
    </row>
    <row r="7607" spans="1:13" x14ac:dyDescent="0.25">
      <c r="A7607" t="s">
        <v>77</v>
      </c>
      <c r="B7607" s="25">
        <v>45267</v>
      </c>
      <c r="C7607" t="s">
        <v>257</v>
      </c>
      <c r="D7607" t="s">
        <v>32</v>
      </c>
      <c r="E7607" t="s">
        <v>27</v>
      </c>
      <c r="G7607" s="30">
        <v>14.7</v>
      </c>
      <c r="H7607" t="s">
        <v>309</v>
      </c>
      <c r="J7607" t="s">
        <v>15</v>
      </c>
      <c r="K7607" t="s">
        <v>307</v>
      </c>
      <c r="L7607" s="26">
        <v>5600</v>
      </c>
      <c r="M7607">
        <v>1</v>
      </c>
    </row>
    <row r="7608" spans="1:13" x14ac:dyDescent="0.25">
      <c r="A7608" t="s">
        <v>217</v>
      </c>
      <c r="B7608" s="25">
        <v>45595</v>
      </c>
      <c r="C7608" t="s">
        <v>257</v>
      </c>
      <c r="D7608" t="s">
        <v>32</v>
      </c>
      <c r="E7608" t="s">
        <v>27</v>
      </c>
      <c r="G7608" s="30">
        <v>14.7</v>
      </c>
      <c r="H7608" t="s">
        <v>309</v>
      </c>
      <c r="J7608" t="s">
        <v>15</v>
      </c>
      <c r="K7608" t="s">
        <v>307</v>
      </c>
      <c r="L7608" s="26">
        <v>8500</v>
      </c>
      <c r="M7608">
        <v>1</v>
      </c>
    </row>
    <row r="7609" spans="1:13" x14ac:dyDescent="0.25">
      <c r="A7609" t="s">
        <v>30</v>
      </c>
      <c r="B7609" s="25">
        <v>45447</v>
      </c>
      <c r="C7609" t="s">
        <v>257</v>
      </c>
      <c r="D7609" t="s">
        <v>32</v>
      </c>
      <c r="E7609" t="s">
        <v>27</v>
      </c>
      <c r="G7609" s="30">
        <v>14.7</v>
      </c>
      <c r="H7609" t="s">
        <v>309</v>
      </c>
      <c r="J7609" t="s">
        <v>15</v>
      </c>
      <c r="K7609" t="s">
        <v>307</v>
      </c>
      <c r="L7609" s="26">
        <v>1013100</v>
      </c>
      <c r="M7609">
        <v>6</v>
      </c>
    </row>
    <row r="7610" spans="1:13" x14ac:dyDescent="0.25">
      <c r="A7610" t="s">
        <v>104</v>
      </c>
      <c r="B7610" s="25">
        <v>45041</v>
      </c>
      <c r="C7610" t="s">
        <v>257</v>
      </c>
      <c r="D7610" t="s">
        <v>32</v>
      </c>
      <c r="E7610" t="s">
        <v>27</v>
      </c>
      <c r="F7610" t="s">
        <v>258</v>
      </c>
      <c r="G7610" s="30">
        <v>14.7</v>
      </c>
      <c r="H7610" t="s">
        <v>309</v>
      </c>
      <c r="J7610" t="s">
        <v>15</v>
      </c>
      <c r="K7610" t="s">
        <v>307</v>
      </c>
      <c r="L7610" s="26">
        <v>84572.4</v>
      </c>
      <c r="M7610">
        <v>3</v>
      </c>
    </row>
    <row r="7611" spans="1:13" x14ac:dyDescent="0.25">
      <c r="A7611" t="s">
        <v>101</v>
      </c>
      <c r="B7611" s="25">
        <v>45079</v>
      </c>
      <c r="C7611" t="s">
        <v>257</v>
      </c>
      <c r="D7611" t="s">
        <v>32</v>
      </c>
      <c r="E7611" t="s">
        <v>27</v>
      </c>
      <c r="F7611" t="s">
        <v>258</v>
      </c>
      <c r="G7611" s="30">
        <v>14.7</v>
      </c>
      <c r="H7611" t="s">
        <v>309</v>
      </c>
      <c r="J7611" t="s">
        <v>15</v>
      </c>
      <c r="K7611" t="s">
        <v>307</v>
      </c>
      <c r="L7611" s="26">
        <v>89985937.5</v>
      </c>
      <c r="M7611">
        <v>1</v>
      </c>
    </row>
    <row r="7612" spans="1:13" x14ac:dyDescent="0.25">
      <c r="A7612" t="s">
        <v>211</v>
      </c>
      <c r="B7612" s="25">
        <v>45582</v>
      </c>
      <c r="C7612" t="s">
        <v>257</v>
      </c>
      <c r="D7612" t="s">
        <v>32</v>
      </c>
      <c r="E7612" t="s">
        <v>27</v>
      </c>
      <c r="F7612" t="s">
        <v>258</v>
      </c>
      <c r="G7612" s="30">
        <v>14.7</v>
      </c>
      <c r="H7612" t="s">
        <v>309</v>
      </c>
      <c r="J7612" t="s">
        <v>15</v>
      </c>
      <c r="K7612" t="s">
        <v>307</v>
      </c>
      <c r="L7612" s="26">
        <v>3093650</v>
      </c>
      <c r="M7612">
        <v>7</v>
      </c>
    </row>
    <row r="7613" spans="1:13" x14ac:dyDescent="0.25">
      <c r="A7613" t="s">
        <v>50</v>
      </c>
      <c r="B7613" s="25">
        <v>45408</v>
      </c>
      <c r="C7613" t="s">
        <v>257</v>
      </c>
      <c r="D7613" t="s">
        <v>32</v>
      </c>
      <c r="E7613" t="s">
        <v>27</v>
      </c>
      <c r="F7613" t="s">
        <v>258</v>
      </c>
      <c r="G7613" s="30">
        <v>14.7</v>
      </c>
      <c r="H7613" t="s">
        <v>309</v>
      </c>
      <c r="J7613" t="s">
        <v>15</v>
      </c>
      <c r="K7613" t="s">
        <v>307</v>
      </c>
      <c r="L7613" s="26">
        <v>2435000</v>
      </c>
      <c r="M7613">
        <v>34</v>
      </c>
    </row>
    <row r="7614" spans="1:13" x14ac:dyDescent="0.25">
      <c r="A7614" t="s">
        <v>89</v>
      </c>
      <c r="B7614" s="25">
        <v>45232</v>
      </c>
      <c r="C7614" t="s">
        <v>257</v>
      </c>
      <c r="D7614" t="s">
        <v>32</v>
      </c>
      <c r="E7614" t="s">
        <v>27</v>
      </c>
      <c r="G7614" s="30">
        <v>14.7</v>
      </c>
      <c r="H7614" t="s">
        <v>309</v>
      </c>
      <c r="J7614" t="s">
        <v>15</v>
      </c>
      <c r="K7614" t="s">
        <v>307</v>
      </c>
      <c r="L7614" s="26">
        <v>211275</v>
      </c>
      <c r="M7614">
        <v>15</v>
      </c>
    </row>
    <row r="7615" spans="1:13" x14ac:dyDescent="0.25">
      <c r="A7615" t="s">
        <v>89</v>
      </c>
      <c r="B7615" s="25">
        <v>45232</v>
      </c>
      <c r="C7615" t="s">
        <v>257</v>
      </c>
      <c r="D7615" t="s">
        <v>32</v>
      </c>
      <c r="E7615" t="s">
        <v>27</v>
      </c>
      <c r="F7615" t="s">
        <v>258</v>
      </c>
      <c r="G7615" s="30">
        <v>14.7</v>
      </c>
      <c r="H7615" t="s">
        <v>309</v>
      </c>
      <c r="J7615" t="s">
        <v>15</v>
      </c>
      <c r="K7615" t="s">
        <v>307</v>
      </c>
      <c r="L7615" s="26">
        <v>1111725</v>
      </c>
      <c r="M7615">
        <v>17</v>
      </c>
    </row>
    <row r="7616" spans="1:13" x14ac:dyDescent="0.25">
      <c r="A7616" t="s">
        <v>92</v>
      </c>
      <c r="B7616" s="25">
        <v>45198</v>
      </c>
      <c r="C7616" t="s">
        <v>257</v>
      </c>
      <c r="D7616" t="s">
        <v>32</v>
      </c>
      <c r="E7616" t="s">
        <v>27</v>
      </c>
      <c r="F7616" t="s">
        <v>258</v>
      </c>
      <c r="G7616" s="30">
        <v>14.7</v>
      </c>
      <c r="H7616" t="s">
        <v>309</v>
      </c>
      <c r="J7616" t="s">
        <v>15</v>
      </c>
      <c r="K7616" t="s">
        <v>307</v>
      </c>
      <c r="L7616" s="26">
        <v>659833.19999999995</v>
      </c>
      <c r="M7616">
        <v>6</v>
      </c>
    </row>
    <row r="7617" spans="1:13" x14ac:dyDescent="0.25">
      <c r="A7617" t="s">
        <v>86</v>
      </c>
      <c r="B7617" s="25">
        <v>45251</v>
      </c>
      <c r="C7617" t="s">
        <v>257</v>
      </c>
      <c r="D7617" t="s">
        <v>32</v>
      </c>
      <c r="E7617" t="s">
        <v>27</v>
      </c>
      <c r="G7617" s="30">
        <v>14.7</v>
      </c>
      <c r="H7617" t="s">
        <v>309</v>
      </c>
      <c r="J7617" t="s">
        <v>15</v>
      </c>
      <c r="K7617" t="s">
        <v>307</v>
      </c>
      <c r="L7617" s="26">
        <v>164000</v>
      </c>
      <c r="M7617">
        <v>3</v>
      </c>
    </row>
    <row r="7618" spans="1:13" x14ac:dyDescent="0.25">
      <c r="A7618" t="s">
        <v>57</v>
      </c>
      <c r="B7618" s="25">
        <v>45394</v>
      </c>
      <c r="C7618" t="s">
        <v>257</v>
      </c>
      <c r="D7618" t="s">
        <v>32</v>
      </c>
      <c r="E7618" t="s">
        <v>27</v>
      </c>
      <c r="G7618" s="30">
        <v>14.7</v>
      </c>
      <c r="H7618" t="s">
        <v>309</v>
      </c>
      <c r="J7618" t="s">
        <v>15</v>
      </c>
      <c r="K7618" t="s">
        <v>307</v>
      </c>
      <c r="L7618" s="26">
        <v>16450</v>
      </c>
      <c r="M7618">
        <v>6</v>
      </c>
    </row>
    <row r="7619" spans="1:13" x14ac:dyDescent="0.25">
      <c r="A7619" t="s">
        <v>80</v>
      </c>
      <c r="B7619" s="25">
        <v>45260</v>
      </c>
      <c r="C7619" t="s">
        <v>257</v>
      </c>
      <c r="D7619" t="s">
        <v>32</v>
      </c>
      <c r="E7619" t="s">
        <v>27</v>
      </c>
      <c r="F7619" t="s">
        <v>258</v>
      </c>
      <c r="G7619" s="30">
        <v>14.7</v>
      </c>
      <c r="H7619" t="s">
        <v>309</v>
      </c>
      <c r="J7619" t="s">
        <v>15</v>
      </c>
      <c r="K7619" t="s">
        <v>307</v>
      </c>
      <c r="L7619" s="26">
        <v>1937700</v>
      </c>
      <c r="M7619">
        <v>5</v>
      </c>
    </row>
    <row r="7620" spans="1:13" x14ac:dyDescent="0.25">
      <c r="A7620" t="s">
        <v>30</v>
      </c>
      <c r="B7620" s="25">
        <v>45447</v>
      </c>
      <c r="C7620" t="s">
        <v>257</v>
      </c>
      <c r="D7620" t="s">
        <v>32</v>
      </c>
      <c r="E7620" t="s">
        <v>27</v>
      </c>
      <c r="F7620" t="s">
        <v>258</v>
      </c>
      <c r="G7620" s="30">
        <v>14.7</v>
      </c>
      <c r="H7620" t="s">
        <v>309</v>
      </c>
      <c r="J7620" t="s">
        <v>15</v>
      </c>
      <c r="K7620" t="s">
        <v>307</v>
      </c>
      <c r="L7620" s="26">
        <v>474900</v>
      </c>
      <c r="M7620">
        <v>6</v>
      </c>
    </row>
    <row r="7621" spans="1:13" x14ac:dyDescent="0.25">
      <c r="A7621" t="s">
        <v>172</v>
      </c>
      <c r="B7621" s="25">
        <v>45485</v>
      </c>
      <c r="C7621" t="s">
        <v>257</v>
      </c>
      <c r="D7621" t="s">
        <v>32</v>
      </c>
      <c r="E7621" t="s">
        <v>27</v>
      </c>
      <c r="G7621" s="30">
        <v>14.7</v>
      </c>
      <c r="H7621" t="s">
        <v>309</v>
      </c>
      <c r="J7621" t="s">
        <v>15</v>
      </c>
      <c r="K7621" t="s">
        <v>307</v>
      </c>
      <c r="L7621" s="26">
        <v>400</v>
      </c>
      <c r="M7621">
        <v>1</v>
      </c>
    </row>
    <row r="7622" spans="1:13" x14ac:dyDescent="0.25">
      <c r="A7622" t="s">
        <v>54</v>
      </c>
      <c r="B7622" s="25">
        <v>45212</v>
      </c>
      <c r="C7622" t="s">
        <v>257</v>
      </c>
      <c r="D7622" t="s">
        <v>32</v>
      </c>
      <c r="E7622" t="s">
        <v>27</v>
      </c>
      <c r="F7622" t="s">
        <v>258</v>
      </c>
      <c r="G7622" s="30">
        <v>14.7</v>
      </c>
      <c r="H7622" t="s">
        <v>309</v>
      </c>
      <c r="J7622" t="s">
        <v>15</v>
      </c>
      <c r="K7622" t="s">
        <v>307</v>
      </c>
      <c r="L7622" s="26">
        <v>1333332</v>
      </c>
      <c r="M7622">
        <v>52</v>
      </c>
    </row>
    <row r="7623" spans="1:13" x14ac:dyDescent="0.25">
      <c r="A7623" t="s">
        <v>50</v>
      </c>
      <c r="B7623" s="25">
        <v>45408</v>
      </c>
      <c r="C7623" t="s">
        <v>257</v>
      </c>
      <c r="D7623" t="s">
        <v>32</v>
      </c>
      <c r="E7623" t="s">
        <v>27</v>
      </c>
      <c r="G7623" s="30">
        <v>14.7</v>
      </c>
      <c r="H7623" t="s">
        <v>309</v>
      </c>
      <c r="J7623" t="s">
        <v>15</v>
      </c>
      <c r="K7623" t="s">
        <v>307</v>
      </c>
      <c r="L7623" s="26">
        <v>120000</v>
      </c>
      <c r="M7623">
        <v>27</v>
      </c>
    </row>
    <row r="7624" spans="1:13" x14ac:dyDescent="0.25">
      <c r="A7624" t="s">
        <v>60</v>
      </c>
      <c r="B7624" s="25">
        <v>45380</v>
      </c>
      <c r="C7624" t="s">
        <v>257</v>
      </c>
      <c r="D7624" t="s">
        <v>32</v>
      </c>
      <c r="E7624" t="s">
        <v>27</v>
      </c>
      <c r="F7624" t="s">
        <v>258</v>
      </c>
      <c r="G7624" s="30">
        <v>14.7</v>
      </c>
      <c r="H7624" t="s">
        <v>309</v>
      </c>
      <c r="J7624" t="s">
        <v>15</v>
      </c>
      <c r="K7624" t="s">
        <v>307</v>
      </c>
      <c r="L7624" s="26">
        <v>1458625</v>
      </c>
      <c r="M7624">
        <v>24</v>
      </c>
    </row>
    <row r="7625" spans="1:13" x14ac:dyDescent="0.25">
      <c r="A7625" t="s">
        <v>83</v>
      </c>
      <c r="B7625" s="25">
        <v>45468</v>
      </c>
      <c r="C7625" t="s">
        <v>257</v>
      </c>
      <c r="D7625" t="s">
        <v>32</v>
      </c>
      <c r="E7625" t="s">
        <v>27</v>
      </c>
      <c r="G7625" s="30">
        <v>14.7</v>
      </c>
      <c r="H7625" t="s">
        <v>309</v>
      </c>
      <c r="J7625" t="s">
        <v>15</v>
      </c>
      <c r="K7625" t="s">
        <v>307</v>
      </c>
      <c r="L7625" s="26">
        <v>446310</v>
      </c>
      <c r="M7625">
        <v>4</v>
      </c>
    </row>
    <row r="7626" spans="1:13" x14ac:dyDescent="0.25">
      <c r="A7626" t="s">
        <v>164</v>
      </c>
      <c r="B7626" s="25">
        <v>45478</v>
      </c>
      <c r="C7626" t="s">
        <v>257</v>
      </c>
      <c r="D7626" t="s">
        <v>32</v>
      </c>
      <c r="E7626" t="s">
        <v>27</v>
      </c>
      <c r="G7626" s="30">
        <v>14.7</v>
      </c>
      <c r="H7626" t="s">
        <v>309</v>
      </c>
      <c r="J7626" t="s">
        <v>15</v>
      </c>
      <c r="K7626" t="s">
        <v>307</v>
      </c>
      <c r="L7626" s="26">
        <v>40200</v>
      </c>
      <c r="M7626">
        <v>13</v>
      </c>
    </row>
    <row r="7627" spans="1:13" x14ac:dyDescent="0.25">
      <c r="A7627" t="s">
        <v>83</v>
      </c>
      <c r="B7627" s="25">
        <v>45468</v>
      </c>
      <c r="C7627" t="s">
        <v>257</v>
      </c>
      <c r="D7627" t="s">
        <v>32</v>
      </c>
      <c r="E7627" t="s">
        <v>27</v>
      </c>
      <c r="F7627" t="s">
        <v>258</v>
      </c>
      <c r="G7627" s="30">
        <v>14.7</v>
      </c>
      <c r="H7627" t="s">
        <v>309</v>
      </c>
      <c r="J7627" t="s">
        <v>15</v>
      </c>
      <c r="K7627" t="s">
        <v>307</v>
      </c>
      <c r="L7627" s="26">
        <v>127170</v>
      </c>
      <c r="M7627">
        <v>4</v>
      </c>
    </row>
    <row r="7628" spans="1:13" x14ac:dyDescent="0.25">
      <c r="A7628" t="s">
        <v>92</v>
      </c>
      <c r="B7628" s="25">
        <v>45198</v>
      </c>
      <c r="C7628" t="s">
        <v>257</v>
      </c>
      <c r="D7628" t="s">
        <v>32</v>
      </c>
      <c r="E7628" t="s">
        <v>27</v>
      </c>
      <c r="G7628" s="30">
        <v>14.7</v>
      </c>
      <c r="H7628" t="s">
        <v>309</v>
      </c>
      <c r="J7628" t="s">
        <v>15</v>
      </c>
      <c r="K7628" t="s">
        <v>307</v>
      </c>
      <c r="L7628" s="26">
        <v>55170</v>
      </c>
      <c r="M7628">
        <v>4</v>
      </c>
    </row>
    <row r="7629" spans="1:13" x14ac:dyDescent="0.25">
      <c r="A7629" t="s">
        <v>66</v>
      </c>
      <c r="B7629" s="25">
        <v>45335</v>
      </c>
      <c r="C7629" t="s">
        <v>257</v>
      </c>
      <c r="D7629" t="s">
        <v>32</v>
      </c>
      <c r="E7629" t="s">
        <v>27</v>
      </c>
      <c r="G7629" s="30">
        <v>14.7</v>
      </c>
      <c r="H7629" t="s">
        <v>309</v>
      </c>
      <c r="J7629" t="s">
        <v>15</v>
      </c>
      <c r="K7629" t="s">
        <v>307</v>
      </c>
      <c r="L7629" s="26">
        <v>319500</v>
      </c>
      <c r="M7629">
        <v>33</v>
      </c>
    </row>
    <row r="7630" spans="1:13" x14ac:dyDescent="0.25">
      <c r="A7630" t="s">
        <v>164</v>
      </c>
      <c r="B7630" s="25">
        <v>45478</v>
      </c>
      <c r="C7630" t="s">
        <v>257</v>
      </c>
      <c r="D7630" t="s">
        <v>32</v>
      </c>
      <c r="E7630" t="s">
        <v>27</v>
      </c>
      <c r="F7630" t="s">
        <v>258</v>
      </c>
      <c r="G7630" s="30">
        <v>14.7</v>
      </c>
      <c r="H7630" t="s">
        <v>309</v>
      </c>
      <c r="J7630" t="s">
        <v>15</v>
      </c>
      <c r="K7630" t="s">
        <v>307</v>
      </c>
      <c r="L7630" s="26">
        <v>1646600</v>
      </c>
      <c r="M7630">
        <v>14</v>
      </c>
    </row>
    <row r="7631" spans="1:13" x14ac:dyDescent="0.25">
      <c r="A7631" t="s">
        <v>54</v>
      </c>
      <c r="B7631" s="25">
        <v>45212</v>
      </c>
      <c r="C7631" t="s">
        <v>257</v>
      </c>
      <c r="D7631" t="s">
        <v>32</v>
      </c>
      <c r="E7631" t="s">
        <v>27</v>
      </c>
      <c r="G7631" s="30">
        <v>14.7</v>
      </c>
      <c r="H7631" t="s">
        <v>309</v>
      </c>
      <c r="J7631" t="s">
        <v>15</v>
      </c>
      <c r="K7631" t="s">
        <v>307</v>
      </c>
      <c r="L7631" s="26">
        <v>263070</v>
      </c>
      <c r="M7631">
        <v>28</v>
      </c>
    </row>
    <row r="7632" spans="1:13" x14ac:dyDescent="0.25">
      <c r="A7632" t="s">
        <v>63</v>
      </c>
      <c r="B7632" s="25">
        <v>45344</v>
      </c>
      <c r="C7632" t="s">
        <v>257</v>
      </c>
      <c r="D7632" t="s">
        <v>32</v>
      </c>
      <c r="E7632" t="s">
        <v>27</v>
      </c>
      <c r="F7632" t="s">
        <v>258</v>
      </c>
      <c r="G7632" s="30">
        <v>14.7</v>
      </c>
      <c r="H7632" t="s">
        <v>309</v>
      </c>
      <c r="J7632" t="s">
        <v>15</v>
      </c>
      <c r="K7632" t="s">
        <v>307</v>
      </c>
      <c r="L7632" s="26">
        <v>234650</v>
      </c>
      <c r="M7632">
        <v>3</v>
      </c>
    </row>
    <row r="7633" spans="1:13" x14ac:dyDescent="0.25">
      <c r="A7633" t="s">
        <v>74</v>
      </c>
      <c r="B7633" s="25">
        <v>45275</v>
      </c>
      <c r="C7633" t="s">
        <v>257</v>
      </c>
      <c r="D7633" t="s">
        <v>32</v>
      </c>
      <c r="E7633" t="s">
        <v>27</v>
      </c>
      <c r="F7633" t="s">
        <v>258</v>
      </c>
      <c r="G7633" s="30">
        <v>14.7</v>
      </c>
      <c r="H7633" t="s">
        <v>309</v>
      </c>
      <c r="J7633" t="s">
        <v>15</v>
      </c>
      <c r="K7633" t="s">
        <v>307</v>
      </c>
      <c r="L7633" s="26">
        <v>5338300</v>
      </c>
      <c r="M7633">
        <v>34</v>
      </c>
    </row>
    <row r="7634" spans="1:13" x14ac:dyDescent="0.25">
      <c r="A7634" t="s">
        <v>211</v>
      </c>
      <c r="B7634" s="25">
        <v>45582</v>
      </c>
      <c r="C7634" t="s">
        <v>257</v>
      </c>
      <c r="D7634" t="s">
        <v>32</v>
      </c>
      <c r="E7634" t="s">
        <v>27</v>
      </c>
      <c r="G7634" s="30">
        <v>14.7</v>
      </c>
      <c r="H7634" t="s">
        <v>309</v>
      </c>
      <c r="J7634" t="s">
        <v>15</v>
      </c>
      <c r="K7634" t="s">
        <v>307</v>
      </c>
      <c r="L7634" s="26">
        <v>18900</v>
      </c>
      <c r="M7634">
        <v>9</v>
      </c>
    </row>
    <row r="7635" spans="1:13" x14ac:dyDescent="0.25">
      <c r="A7635" t="s">
        <v>205</v>
      </c>
      <c r="B7635" s="25">
        <v>45566</v>
      </c>
      <c r="C7635" t="s">
        <v>257</v>
      </c>
      <c r="D7635" t="s">
        <v>32</v>
      </c>
      <c r="E7635" t="s">
        <v>27</v>
      </c>
      <c r="F7635" t="s">
        <v>258</v>
      </c>
      <c r="G7635" s="30">
        <v>14.7</v>
      </c>
      <c r="H7635" t="s">
        <v>309</v>
      </c>
      <c r="J7635" t="s">
        <v>15</v>
      </c>
      <c r="K7635" t="s">
        <v>307</v>
      </c>
      <c r="L7635" s="26">
        <v>925395</v>
      </c>
      <c r="M7635">
        <v>12</v>
      </c>
    </row>
    <row r="7636" spans="1:13" x14ac:dyDescent="0.25">
      <c r="A7636" t="s">
        <v>57</v>
      </c>
      <c r="B7636" s="25">
        <v>45394</v>
      </c>
      <c r="C7636" t="s">
        <v>257</v>
      </c>
      <c r="D7636" t="s">
        <v>32</v>
      </c>
      <c r="E7636" t="s">
        <v>27</v>
      </c>
      <c r="F7636" t="s">
        <v>258</v>
      </c>
      <c r="G7636" s="30">
        <v>14.7</v>
      </c>
      <c r="H7636" t="s">
        <v>309</v>
      </c>
      <c r="J7636" t="s">
        <v>15</v>
      </c>
      <c r="K7636" t="s">
        <v>307</v>
      </c>
      <c r="L7636" s="26">
        <v>317250</v>
      </c>
      <c r="M7636">
        <v>13</v>
      </c>
    </row>
    <row r="7637" spans="1:13" x14ac:dyDescent="0.25">
      <c r="A7637" t="s">
        <v>72</v>
      </c>
      <c r="B7637" s="25">
        <v>45288</v>
      </c>
      <c r="C7637" t="s">
        <v>257</v>
      </c>
      <c r="D7637" t="s">
        <v>32</v>
      </c>
      <c r="E7637" t="s">
        <v>27</v>
      </c>
      <c r="F7637" t="s">
        <v>258</v>
      </c>
      <c r="G7637" s="30">
        <v>14.7</v>
      </c>
      <c r="H7637" t="s">
        <v>309</v>
      </c>
      <c r="J7637" t="s">
        <v>15</v>
      </c>
      <c r="K7637" t="s">
        <v>307</v>
      </c>
      <c r="L7637" s="26">
        <v>91500</v>
      </c>
      <c r="M7637">
        <v>3</v>
      </c>
    </row>
    <row r="7638" spans="1:13" x14ac:dyDescent="0.25">
      <c r="A7638" t="s">
        <v>69</v>
      </c>
      <c r="B7638" s="25">
        <v>45328</v>
      </c>
      <c r="C7638" t="s">
        <v>257</v>
      </c>
      <c r="D7638" t="s">
        <v>32</v>
      </c>
      <c r="E7638" t="s">
        <v>27</v>
      </c>
      <c r="G7638" s="30">
        <v>14.7</v>
      </c>
      <c r="H7638" t="s">
        <v>309</v>
      </c>
      <c r="J7638" t="s">
        <v>15</v>
      </c>
      <c r="K7638" t="s">
        <v>307</v>
      </c>
      <c r="L7638" s="26">
        <v>151050</v>
      </c>
      <c r="M7638">
        <v>10</v>
      </c>
    </row>
    <row r="7639" spans="1:13" x14ac:dyDescent="0.25">
      <c r="A7639" t="s">
        <v>172</v>
      </c>
      <c r="B7639" s="25">
        <v>45485</v>
      </c>
      <c r="C7639" t="s">
        <v>257</v>
      </c>
      <c r="D7639" t="s">
        <v>32</v>
      </c>
      <c r="E7639" t="s">
        <v>27</v>
      </c>
      <c r="F7639" t="s">
        <v>258</v>
      </c>
      <c r="G7639" s="30">
        <v>14.8</v>
      </c>
      <c r="H7639" t="s">
        <v>309</v>
      </c>
      <c r="I7639">
        <v>14.8</v>
      </c>
      <c r="J7639" t="s">
        <v>228</v>
      </c>
      <c r="K7639" t="s">
        <v>314</v>
      </c>
      <c r="L7639" s="26">
        <v>3114800</v>
      </c>
      <c r="M7639">
        <v>1</v>
      </c>
    </row>
    <row r="7640" spans="1:13" x14ac:dyDescent="0.25">
      <c r="A7640" t="s">
        <v>60</v>
      </c>
      <c r="B7640" s="25">
        <v>45380</v>
      </c>
      <c r="C7640" t="s">
        <v>257</v>
      </c>
      <c r="D7640" t="s">
        <v>32</v>
      </c>
      <c r="E7640" t="s">
        <v>27</v>
      </c>
      <c r="F7640" t="s">
        <v>258</v>
      </c>
      <c r="G7640" s="30">
        <v>14.8</v>
      </c>
      <c r="H7640" t="s">
        <v>309</v>
      </c>
      <c r="J7640" t="s">
        <v>15</v>
      </c>
      <c r="K7640" t="s">
        <v>307</v>
      </c>
      <c r="L7640" s="26">
        <v>974750</v>
      </c>
      <c r="M7640">
        <v>30</v>
      </c>
    </row>
    <row r="7641" spans="1:13" x14ac:dyDescent="0.25">
      <c r="A7641" t="s">
        <v>89</v>
      </c>
      <c r="B7641" s="25">
        <v>45232</v>
      </c>
      <c r="C7641" t="s">
        <v>257</v>
      </c>
      <c r="D7641" t="s">
        <v>32</v>
      </c>
      <c r="E7641" t="s">
        <v>27</v>
      </c>
      <c r="G7641" s="30">
        <v>14.8</v>
      </c>
      <c r="H7641" t="s">
        <v>309</v>
      </c>
      <c r="J7641" t="s">
        <v>15</v>
      </c>
      <c r="K7641" t="s">
        <v>307</v>
      </c>
      <c r="L7641" s="26">
        <v>486000</v>
      </c>
      <c r="M7641">
        <v>8</v>
      </c>
    </row>
    <row r="7642" spans="1:13" x14ac:dyDescent="0.25">
      <c r="A7642" t="s">
        <v>54</v>
      </c>
      <c r="B7642" s="25">
        <v>45212</v>
      </c>
      <c r="C7642" t="s">
        <v>257</v>
      </c>
      <c r="D7642" t="s">
        <v>32</v>
      </c>
      <c r="E7642" t="s">
        <v>27</v>
      </c>
      <c r="F7642" t="s">
        <v>258</v>
      </c>
      <c r="G7642" s="30">
        <v>14.8</v>
      </c>
      <c r="H7642" t="s">
        <v>309</v>
      </c>
      <c r="J7642" t="s">
        <v>15</v>
      </c>
      <c r="K7642" t="s">
        <v>307</v>
      </c>
      <c r="L7642" s="26">
        <v>2941056</v>
      </c>
      <c r="M7642">
        <v>20</v>
      </c>
    </row>
    <row r="7643" spans="1:13" x14ac:dyDescent="0.25">
      <c r="A7643" t="s">
        <v>80</v>
      </c>
      <c r="B7643" s="25">
        <v>45260</v>
      </c>
      <c r="C7643" t="s">
        <v>257</v>
      </c>
      <c r="D7643" t="s">
        <v>32</v>
      </c>
      <c r="E7643" t="s">
        <v>27</v>
      </c>
      <c r="F7643" t="s">
        <v>258</v>
      </c>
      <c r="G7643" s="30">
        <v>14.8</v>
      </c>
      <c r="H7643" t="s">
        <v>309</v>
      </c>
      <c r="J7643" t="s">
        <v>15</v>
      </c>
      <c r="K7643" t="s">
        <v>307</v>
      </c>
      <c r="L7643" s="26">
        <v>3556800</v>
      </c>
      <c r="M7643">
        <v>7</v>
      </c>
    </row>
    <row r="7644" spans="1:13" x14ac:dyDescent="0.25">
      <c r="A7644" t="s">
        <v>54</v>
      </c>
      <c r="B7644" s="25">
        <v>45401</v>
      </c>
      <c r="C7644" t="s">
        <v>257</v>
      </c>
      <c r="D7644" t="s">
        <v>32</v>
      </c>
      <c r="E7644" t="s">
        <v>27</v>
      </c>
      <c r="G7644" s="30">
        <v>14.8</v>
      </c>
      <c r="H7644" t="s">
        <v>309</v>
      </c>
      <c r="J7644" t="s">
        <v>15</v>
      </c>
      <c r="K7644" t="s">
        <v>307</v>
      </c>
      <c r="L7644" s="26">
        <v>86025</v>
      </c>
      <c r="M7644">
        <v>7</v>
      </c>
    </row>
    <row r="7645" spans="1:13" x14ac:dyDescent="0.25">
      <c r="A7645" t="s">
        <v>92</v>
      </c>
      <c r="B7645" s="25">
        <v>45198</v>
      </c>
      <c r="C7645" t="s">
        <v>257</v>
      </c>
      <c r="D7645" t="s">
        <v>32</v>
      </c>
      <c r="E7645" t="s">
        <v>27</v>
      </c>
      <c r="G7645" s="30">
        <v>14.8</v>
      </c>
      <c r="H7645" t="s">
        <v>309</v>
      </c>
      <c r="J7645" t="s">
        <v>15</v>
      </c>
      <c r="K7645" t="s">
        <v>307</v>
      </c>
      <c r="L7645" s="26">
        <v>291297.59999999998</v>
      </c>
      <c r="M7645">
        <v>5</v>
      </c>
    </row>
    <row r="7646" spans="1:13" x14ac:dyDescent="0.25">
      <c r="A7646" t="s">
        <v>169</v>
      </c>
      <c r="B7646" s="25">
        <v>45490</v>
      </c>
      <c r="C7646" t="s">
        <v>257</v>
      </c>
      <c r="D7646" t="s">
        <v>32</v>
      </c>
      <c r="E7646" t="s">
        <v>27</v>
      </c>
      <c r="F7646" t="s">
        <v>258</v>
      </c>
      <c r="G7646" s="30">
        <v>14.8</v>
      </c>
      <c r="H7646" t="s">
        <v>309</v>
      </c>
      <c r="J7646" t="s">
        <v>15</v>
      </c>
      <c r="K7646" t="s">
        <v>307</v>
      </c>
      <c r="L7646" s="26">
        <v>298650</v>
      </c>
      <c r="M7646">
        <v>1</v>
      </c>
    </row>
    <row r="7647" spans="1:13" x14ac:dyDescent="0.25">
      <c r="A7647" t="s">
        <v>83</v>
      </c>
      <c r="B7647" s="25">
        <v>45468</v>
      </c>
      <c r="C7647" t="s">
        <v>257</v>
      </c>
      <c r="D7647" t="s">
        <v>32</v>
      </c>
      <c r="E7647" t="s">
        <v>27</v>
      </c>
      <c r="F7647" t="s">
        <v>258</v>
      </c>
      <c r="G7647" s="30">
        <v>14.8</v>
      </c>
      <c r="H7647" t="s">
        <v>309</v>
      </c>
      <c r="J7647" t="s">
        <v>15</v>
      </c>
      <c r="K7647" t="s">
        <v>307</v>
      </c>
      <c r="L7647" s="26">
        <v>7184700</v>
      </c>
      <c r="M7647">
        <v>1</v>
      </c>
    </row>
    <row r="7648" spans="1:13" x14ac:dyDescent="0.25">
      <c r="A7648" t="s">
        <v>92</v>
      </c>
      <c r="B7648" s="25">
        <v>45198</v>
      </c>
      <c r="C7648" t="s">
        <v>257</v>
      </c>
      <c r="D7648" t="s">
        <v>32</v>
      </c>
      <c r="E7648" t="s">
        <v>27</v>
      </c>
      <c r="F7648" t="s">
        <v>258</v>
      </c>
      <c r="G7648" s="30">
        <v>14.8</v>
      </c>
      <c r="H7648" t="s">
        <v>309</v>
      </c>
      <c r="J7648" t="s">
        <v>15</v>
      </c>
      <c r="K7648" t="s">
        <v>307</v>
      </c>
      <c r="L7648" s="26">
        <v>1299805.2</v>
      </c>
      <c r="M7648">
        <v>9</v>
      </c>
    </row>
    <row r="7649" spans="1:13" x14ac:dyDescent="0.25">
      <c r="A7649" t="s">
        <v>209</v>
      </c>
      <c r="B7649" s="25">
        <v>45572</v>
      </c>
      <c r="C7649" t="s">
        <v>257</v>
      </c>
      <c r="D7649" t="s">
        <v>32</v>
      </c>
      <c r="E7649" t="s">
        <v>27</v>
      </c>
      <c r="F7649" t="s">
        <v>258</v>
      </c>
      <c r="G7649" s="30">
        <v>14.8</v>
      </c>
      <c r="H7649" t="s">
        <v>309</v>
      </c>
      <c r="J7649" t="s">
        <v>15</v>
      </c>
      <c r="K7649" t="s">
        <v>307</v>
      </c>
      <c r="L7649" s="26">
        <v>5000</v>
      </c>
      <c r="M7649">
        <v>1</v>
      </c>
    </row>
    <row r="7650" spans="1:13" x14ac:dyDescent="0.25">
      <c r="A7650" t="s">
        <v>50</v>
      </c>
      <c r="B7650" s="25">
        <v>45408</v>
      </c>
      <c r="C7650" t="s">
        <v>257</v>
      </c>
      <c r="D7650" t="s">
        <v>32</v>
      </c>
      <c r="E7650" t="s">
        <v>27</v>
      </c>
      <c r="F7650" t="s">
        <v>258</v>
      </c>
      <c r="G7650" s="30">
        <v>14.8</v>
      </c>
      <c r="H7650" t="s">
        <v>309</v>
      </c>
      <c r="J7650" t="s">
        <v>15</v>
      </c>
      <c r="K7650" t="s">
        <v>307</v>
      </c>
      <c r="L7650" s="26">
        <v>1492500</v>
      </c>
      <c r="M7650">
        <v>30</v>
      </c>
    </row>
    <row r="7651" spans="1:13" x14ac:dyDescent="0.25">
      <c r="A7651" t="s">
        <v>63</v>
      </c>
      <c r="B7651" s="25">
        <v>45344</v>
      </c>
      <c r="C7651" t="s">
        <v>257</v>
      </c>
      <c r="D7651" t="s">
        <v>32</v>
      </c>
      <c r="E7651" t="s">
        <v>27</v>
      </c>
      <c r="F7651" t="s">
        <v>258</v>
      </c>
      <c r="G7651" s="30">
        <v>14.8</v>
      </c>
      <c r="H7651" t="s">
        <v>309</v>
      </c>
      <c r="J7651" t="s">
        <v>15</v>
      </c>
      <c r="K7651" t="s">
        <v>307</v>
      </c>
      <c r="L7651" s="26">
        <v>1940850</v>
      </c>
      <c r="M7651">
        <v>9</v>
      </c>
    </row>
    <row r="7652" spans="1:13" x14ac:dyDescent="0.25">
      <c r="A7652" t="s">
        <v>86</v>
      </c>
      <c r="B7652" s="25">
        <v>45251</v>
      </c>
      <c r="C7652" t="s">
        <v>257</v>
      </c>
      <c r="D7652" t="s">
        <v>32</v>
      </c>
      <c r="E7652" t="s">
        <v>27</v>
      </c>
      <c r="G7652" s="30">
        <v>14.8</v>
      </c>
      <c r="H7652" t="s">
        <v>309</v>
      </c>
      <c r="J7652" t="s">
        <v>15</v>
      </c>
      <c r="K7652" t="s">
        <v>307</v>
      </c>
      <c r="L7652" s="26">
        <v>230000</v>
      </c>
      <c r="M7652">
        <v>4</v>
      </c>
    </row>
    <row r="7653" spans="1:13" x14ac:dyDescent="0.25">
      <c r="A7653" t="s">
        <v>69</v>
      </c>
      <c r="B7653" s="25">
        <v>45328</v>
      </c>
      <c r="C7653" t="s">
        <v>257</v>
      </c>
      <c r="D7653" t="s">
        <v>32</v>
      </c>
      <c r="E7653" t="s">
        <v>27</v>
      </c>
      <c r="F7653" t="s">
        <v>258</v>
      </c>
      <c r="G7653" s="30">
        <v>14.8</v>
      </c>
      <c r="H7653" t="s">
        <v>309</v>
      </c>
      <c r="J7653" t="s">
        <v>15</v>
      </c>
      <c r="K7653" t="s">
        <v>307</v>
      </c>
      <c r="L7653" s="26">
        <v>1911975</v>
      </c>
      <c r="M7653">
        <v>9</v>
      </c>
    </row>
    <row r="7654" spans="1:13" x14ac:dyDescent="0.25">
      <c r="A7654" t="s">
        <v>74</v>
      </c>
      <c r="B7654" s="25">
        <v>45275</v>
      </c>
      <c r="C7654" t="s">
        <v>257</v>
      </c>
      <c r="D7654" t="s">
        <v>32</v>
      </c>
      <c r="E7654" t="s">
        <v>27</v>
      </c>
      <c r="F7654" t="s">
        <v>258</v>
      </c>
      <c r="G7654" s="30">
        <v>14.8</v>
      </c>
      <c r="H7654" t="s">
        <v>309</v>
      </c>
      <c r="J7654" t="s">
        <v>15</v>
      </c>
      <c r="K7654" t="s">
        <v>307</v>
      </c>
      <c r="L7654" s="26">
        <v>6898850</v>
      </c>
      <c r="M7654">
        <v>33</v>
      </c>
    </row>
    <row r="7655" spans="1:13" x14ac:dyDescent="0.25">
      <c r="A7655" t="s">
        <v>164</v>
      </c>
      <c r="B7655" s="25">
        <v>45478</v>
      </c>
      <c r="C7655" t="s">
        <v>257</v>
      </c>
      <c r="D7655" t="s">
        <v>32</v>
      </c>
      <c r="E7655" t="s">
        <v>27</v>
      </c>
      <c r="F7655" t="s">
        <v>258</v>
      </c>
      <c r="G7655" s="30">
        <v>14.8</v>
      </c>
      <c r="H7655" t="s">
        <v>309</v>
      </c>
      <c r="J7655" t="s">
        <v>15</v>
      </c>
      <c r="K7655" t="s">
        <v>307</v>
      </c>
      <c r="L7655" s="26">
        <v>1057400</v>
      </c>
      <c r="M7655">
        <v>13</v>
      </c>
    </row>
    <row r="7656" spans="1:13" x14ac:dyDescent="0.25">
      <c r="A7656" t="s">
        <v>74</v>
      </c>
      <c r="B7656" s="25">
        <v>45275</v>
      </c>
      <c r="C7656" t="s">
        <v>257</v>
      </c>
      <c r="D7656" t="s">
        <v>32</v>
      </c>
      <c r="E7656" t="s">
        <v>27</v>
      </c>
      <c r="G7656" s="30">
        <v>14.8</v>
      </c>
      <c r="H7656" t="s">
        <v>309</v>
      </c>
      <c r="J7656" t="s">
        <v>15</v>
      </c>
      <c r="K7656" t="s">
        <v>307</v>
      </c>
      <c r="L7656" s="26">
        <v>860200</v>
      </c>
      <c r="M7656">
        <v>29</v>
      </c>
    </row>
    <row r="7657" spans="1:13" x14ac:dyDescent="0.25">
      <c r="A7657" t="s">
        <v>211</v>
      </c>
      <c r="B7657" s="25">
        <v>45582</v>
      </c>
      <c r="C7657" t="s">
        <v>257</v>
      </c>
      <c r="D7657" t="s">
        <v>32</v>
      </c>
      <c r="E7657" t="s">
        <v>27</v>
      </c>
      <c r="F7657" t="s">
        <v>258</v>
      </c>
      <c r="G7657" s="30">
        <v>14.8</v>
      </c>
      <c r="H7657" t="s">
        <v>309</v>
      </c>
      <c r="J7657" t="s">
        <v>15</v>
      </c>
      <c r="K7657" t="s">
        <v>307</v>
      </c>
      <c r="L7657" s="26">
        <v>1599150</v>
      </c>
      <c r="M7657">
        <v>10</v>
      </c>
    </row>
    <row r="7658" spans="1:13" x14ac:dyDescent="0.25">
      <c r="A7658" t="s">
        <v>89</v>
      </c>
      <c r="B7658" s="25">
        <v>45232</v>
      </c>
      <c r="C7658" t="s">
        <v>257</v>
      </c>
      <c r="D7658" t="s">
        <v>32</v>
      </c>
      <c r="E7658" t="s">
        <v>27</v>
      </c>
      <c r="F7658" t="s">
        <v>258</v>
      </c>
      <c r="G7658" s="30">
        <v>14.8</v>
      </c>
      <c r="H7658" t="s">
        <v>309</v>
      </c>
      <c r="J7658" t="s">
        <v>15</v>
      </c>
      <c r="K7658" t="s">
        <v>307</v>
      </c>
      <c r="L7658" s="26">
        <v>832950</v>
      </c>
      <c r="M7658">
        <v>14</v>
      </c>
    </row>
    <row r="7659" spans="1:13" x14ac:dyDescent="0.25">
      <c r="A7659" t="s">
        <v>30</v>
      </c>
      <c r="B7659" s="25">
        <v>45447</v>
      </c>
      <c r="C7659" t="s">
        <v>257</v>
      </c>
      <c r="D7659" t="s">
        <v>32</v>
      </c>
      <c r="E7659" t="s">
        <v>27</v>
      </c>
      <c r="G7659" s="30">
        <v>14.8</v>
      </c>
      <c r="H7659" t="s">
        <v>309</v>
      </c>
      <c r="J7659" t="s">
        <v>15</v>
      </c>
      <c r="K7659" t="s">
        <v>307</v>
      </c>
      <c r="L7659" s="26">
        <v>14100</v>
      </c>
      <c r="M7659">
        <v>5</v>
      </c>
    </row>
    <row r="7660" spans="1:13" x14ac:dyDescent="0.25">
      <c r="A7660" t="s">
        <v>83</v>
      </c>
      <c r="B7660" s="25">
        <v>45468</v>
      </c>
      <c r="C7660" t="s">
        <v>257</v>
      </c>
      <c r="D7660" t="s">
        <v>32</v>
      </c>
      <c r="E7660" t="s">
        <v>27</v>
      </c>
      <c r="G7660" s="30">
        <v>14.8</v>
      </c>
      <c r="H7660" t="s">
        <v>309</v>
      </c>
      <c r="J7660" t="s">
        <v>15</v>
      </c>
      <c r="K7660" t="s">
        <v>307</v>
      </c>
      <c r="L7660" s="26">
        <v>8910</v>
      </c>
      <c r="M7660">
        <v>3</v>
      </c>
    </row>
    <row r="7661" spans="1:13" x14ac:dyDescent="0.25">
      <c r="A7661" t="s">
        <v>77</v>
      </c>
      <c r="B7661" s="25">
        <v>45267</v>
      </c>
      <c r="C7661" t="s">
        <v>257</v>
      </c>
      <c r="D7661" t="s">
        <v>32</v>
      </c>
      <c r="E7661" t="s">
        <v>27</v>
      </c>
      <c r="G7661" s="30">
        <v>14.8</v>
      </c>
      <c r="H7661" t="s">
        <v>309</v>
      </c>
      <c r="J7661" t="s">
        <v>15</v>
      </c>
      <c r="K7661" t="s">
        <v>307</v>
      </c>
      <c r="L7661" s="26">
        <v>14000</v>
      </c>
      <c r="M7661">
        <v>1</v>
      </c>
    </row>
    <row r="7662" spans="1:13" x14ac:dyDescent="0.25">
      <c r="A7662" t="s">
        <v>211</v>
      </c>
      <c r="B7662" s="25">
        <v>45582</v>
      </c>
      <c r="C7662" t="s">
        <v>257</v>
      </c>
      <c r="D7662" t="s">
        <v>32</v>
      </c>
      <c r="E7662" t="s">
        <v>27</v>
      </c>
      <c r="G7662" s="30">
        <v>14.8</v>
      </c>
      <c r="H7662" t="s">
        <v>309</v>
      </c>
      <c r="J7662" t="s">
        <v>15</v>
      </c>
      <c r="K7662" t="s">
        <v>307</v>
      </c>
      <c r="L7662" s="26">
        <v>91350</v>
      </c>
      <c r="M7662">
        <v>7</v>
      </c>
    </row>
    <row r="7663" spans="1:13" x14ac:dyDescent="0.25">
      <c r="A7663" t="s">
        <v>172</v>
      </c>
      <c r="B7663" s="25">
        <v>45485</v>
      </c>
      <c r="C7663" t="s">
        <v>257</v>
      </c>
      <c r="D7663" t="s">
        <v>32</v>
      </c>
      <c r="E7663" t="s">
        <v>27</v>
      </c>
      <c r="F7663" t="s">
        <v>258</v>
      </c>
      <c r="G7663" s="30">
        <v>14.8</v>
      </c>
      <c r="H7663" t="s">
        <v>309</v>
      </c>
      <c r="J7663" t="s">
        <v>15</v>
      </c>
      <c r="K7663" t="s">
        <v>307</v>
      </c>
      <c r="L7663" s="26">
        <v>105200</v>
      </c>
      <c r="M7663">
        <v>1</v>
      </c>
    </row>
    <row r="7664" spans="1:13" x14ac:dyDescent="0.25">
      <c r="A7664" t="s">
        <v>83</v>
      </c>
      <c r="B7664" s="25">
        <v>45252</v>
      </c>
      <c r="C7664" t="s">
        <v>257</v>
      </c>
      <c r="D7664" t="s">
        <v>32</v>
      </c>
      <c r="E7664" t="s">
        <v>27</v>
      </c>
      <c r="F7664" t="s">
        <v>258</v>
      </c>
      <c r="G7664" s="30">
        <v>14.8</v>
      </c>
      <c r="H7664" t="s">
        <v>309</v>
      </c>
      <c r="J7664" t="s">
        <v>15</v>
      </c>
      <c r="K7664" t="s">
        <v>307</v>
      </c>
      <c r="L7664" s="26">
        <v>5194200</v>
      </c>
      <c r="M7664">
        <v>33</v>
      </c>
    </row>
    <row r="7665" spans="1:13" x14ac:dyDescent="0.25">
      <c r="A7665" t="s">
        <v>80</v>
      </c>
      <c r="B7665" s="25">
        <v>45260</v>
      </c>
      <c r="C7665" t="s">
        <v>257</v>
      </c>
      <c r="D7665" t="s">
        <v>32</v>
      </c>
      <c r="E7665" t="s">
        <v>27</v>
      </c>
      <c r="G7665" s="30">
        <v>14.8</v>
      </c>
      <c r="H7665" t="s">
        <v>309</v>
      </c>
      <c r="J7665" t="s">
        <v>15</v>
      </c>
      <c r="K7665" t="s">
        <v>307</v>
      </c>
      <c r="L7665" s="26">
        <v>476100</v>
      </c>
      <c r="M7665">
        <v>10</v>
      </c>
    </row>
    <row r="7666" spans="1:13" x14ac:dyDescent="0.25">
      <c r="A7666" t="s">
        <v>60</v>
      </c>
      <c r="B7666" s="25">
        <v>45380</v>
      </c>
      <c r="C7666" t="s">
        <v>257</v>
      </c>
      <c r="D7666" t="s">
        <v>32</v>
      </c>
      <c r="E7666" t="s">
        <v>27</v>
      </c>
      <c r="G7666" s="30">
        <v>14.8</v>
      </c>
      <c r="H7666" t="s">
        <v>309</v>
      </c>
      <c r="J7666" t="s">
        <v>15</v>
      </c>
      <c r="K7666" t="s">
        <v>307</v>
      </c>
      <c r="L7666" s="26">
        <v>182000</v>
      </c>
      <c r="M7666">
        <v>22</v>
      </c>
    </row>
    <row r="7667" spans="1:13" x14ac:dyDescent="0.25">
      <c r="A7667" t="s">
        <v>172</v>
      </c>
      <c r="B7667" s="25">
        <v>45485</v>
      </c>
      <c r="C7667" t="s">
        <v>257</v>
      </c>
      <c r="D7667" t="s">
        <v>32</v>
      </c>
      <c r="E7667" t="s">
        <v>27</v>
      </c>
      <c r="G7667" s="30">
        <v>14.8</v>
      </c>
      <c r="H7667" t="s">
        <v>309</v>
      </c>
      <c r="J7667" t="s">
        <v>15</v>
      </c>
      <c r="K7667" t="s">
        <v>307</v>
      </c>
      <c r="L7667" s="26">
        <v>43200</v>
      </c>
      <c r="M7667">
        <v>4</v>
      </c>
    </row>
    <row r="7668" spans="1:13" x14ac:dyDescent="0.25">
      <c r="A7668" t="s">
        <v>57</v>
      </c>
      <c r="B7668" s="25">
        <v>45394</v>
      </c>
      <c r="C7668" t="s">
        <v>257</v>
      </c>
      <c r="D7668" t="s">
        <v>32</v>
      </c>
      <c r="E7668" t="s">
        <v>27</v>
      </c>
      <c r="G7668" s="30">
        <v>14.8</v>
      </c>
      <c r="H7668" t="s">
        <v>309</v>
      </c>
      <c r="J7668" t="s">
        <v>15</v>
      </c>
      <c r="K7668" t="s">
        <v>307</v>
      </c>
      <c r="L7668" s="26">
        <v>108100</v>
      </c>
      <c r="M7668">
        <v>7</v>
      </c>
    </row>
    <row r="7669" spans="1:13" x14ac:dyDescent="0.25">
      <c r="A7669" t="s">
        <v>57</v>
      </c>
      <c r="B7669" s="25">
        <v>45394</v>
      </c>
      <c r="C7669" t="s">
        <v>257</v>
      </c>
      <c r="D7669" t="s">
        <v>32</v>
      </c>
      <c r="E7669" t="s">
        <v>27</v>
      </c>
      <c r="F7669" t="s">
        <v>258</v>
      </c>
      <c r="G7669" s="30">
        <v>14.8</v>
      </c>
      <c r="H7669" t="s">
        <v>309</v>
      </c>
      <c r="J7669" t="s">
        <v>15</v>
      </c>
      <c r="K7669" t="s">
        <v>307</v>
      </c>
      <c r="L7669" s="26">
        <v>423000</v>
      </c>
      <c r="M7669">
        <v>8</v>
      </c>
    </row>
    <row r="7670" spans="1:13" x14ac:dyDescent="0.25">
      <c r="A7670" t="s">
        <v>50</v>
      </c>
      <c r="B7670" s="25">
        <v>45408</v>
      </c>
      <c r="C7670" t="s">
        <v>257</v>
      </c>
      <c r="D7670" t="s">
        <v>32</v>
      </c>
      <c r="E7670" t="s">
        <v>27</v>
      </c>
      <c r="G7670" s="30">
        <v>14.8</v>
      </c>
      <c r="H7670" t="s">
        <v>309</v>
      </c>
      <c r="J7670" t="s">
        <v>15</v>
      </c>
      <c r="K7670" t="s">
        <v>307</v>
      </c>
      <c r="L7670" s="26">
        <v>150000</v>
      </c>
      <c r="M7670">
        <v>21</v>
      </c>
    </row>
    <row r="7671" spans="1:13" x14ac:dyDescent="0.25">
      <c r="A7671" t="s">
        <v>63</v>
      </c>
      <c r="B7671" s="25">
        <v>45344</v>
      </c>
      <c r="C7671" t="s">
        <v>257</v>
      </c>
      <c r="D7671" t="s">
        <v>32</v>
      </c>
      <c r="E7671" t="s">
        <v>27</v>
      </c>
      <c r="G7671" s="30">
        <v>14.8</v>
      </c>
      <c r="H7671" t="s">
        <v>309</v>
      </c>
      <c r="J7671" t="s">
        <v>15</v>
      </c>
      <c r="K7671" t="s">
        <v>307</v>
      </c>
      <c r="L7671" s="26">
        <v>17100</v>
      </c>
      <c r="M7671">
        <v>1</v>
      </c>
    </row>
    <row r="7672" spans="1:13" x14ac:dyDescent="0.25">
      <c r="A7672" t="s">
        <v>77</v>
      </c>
      <c r="B7672" s="25">
        <v>45267</v>
      </c>
      <c r="C7672" t="s">
        <v>257</v>
      </c>
      <c r="D7672" t="s">
        <v>32</v>
      </c>
      <c r="E7672" t="s">
        <v>27</v>
      </c>
      <c r="F7672" t="s">
        <v>258</v>
      </c>
      <c r="G7672" s="30">
        <v>14.8</v>
      </c>
      <c r="H7672" t="s">
        <v>309</v>
      </c>
      <c r="J7672" t="s">
        <v>15</v>
      </c>
      <c r="K7672" t="s">
        <v>307</v>
      </c>
      <c r="L7672" s="26">
        <v>448000</v>
      </c>
      <c r="M7672">
        <v>7</v>
      </c>
    </row>
    <row r="7673" spans="1:13" x14ac:dyDescent="0.25">
      <c r="A7673" t="s">
        <v>66</v>
      </c>
      <c r="B7673" s="25">
        <v>45335</v>
      </c>
      <c r="C7673" t="s">
        <v>257</v>
      </c>
      <c r="D7673" t="s">
        <v>32</v>
      </c>
      <c r="E7673" t="s">
        <v>27</v>
      </c>
      <c r="F7673" t="s">
        <v>258</v>
      </c>
      <c r="G7673" s="30">
        <v>14.8</v>
      </c>
      <c r="H7673" t="s">
        <v>309</v>
      </c>
      <c r="J7673" t="s">
        <v>15</v>
      </c>
      <c r="K7673" t="s">
        <v>307</v>
      </c>
      <c r="L7673" s="26">
        <v>1066500</v>
      </c>
      <c r="M7673">
        <v>42</v>
      </c>
    </row>
    <row r="7674" spans="1:13" x14ac:dyDescent="0.25">
      <c r="A7674" t="s">
        <v>86</v>
      </c>
      <c r="B7674" s="25">
        <v>45251</v>
      </c>
      <c r="C7674" t="s">
        <v>257</v>
      </c>
      <c r="D7674" t="s">
        <v>32</v>
      </c>
      <c r="E7674" t="s">
        <v>27</v>
      </c>
      <c r="F7674" t="s">
        <v>258</v>
      </c>
      <c r="G7674" s="30">
        <v>14.8</v>
      </c>
      <c r="H7674" t="s">
        <v>309</v>
      </c>
      <c r="J7674" t="s">
        <v>15</v>
      </c>
      <c r="K7674" t="s">
        <v>307</v>
      </c>
      <c r="L7674" s="26">
        <v>400000</v>
      </c>
      <c r="M7674">
        <v>3</v>
      </c>
    </row>
    <row r="7675" spans="1:13" x14ac:dyDescent="0.25">
      <c r="A7675" t="s">
        <v>205</v>
      </c>
      <c r="B7675" s="25">
        <v>45566</v>
      </c>
      <c r="C7675" t="s">
        <v>257</v>
      </c>
      <c r="D7675" t="s">
        <v>32</v>
      </c>
      <c r="E7675" t="s">
        <v>27</v>
      </c>
      <c r="G7675" s="30">
        <v>14.8</v>
      </c>
      <c r="H7675" t="s">
        <v>309</v>
      </c>
      <c r="J7675" t="s">
        <v>15</v>
      </c>
      <c r="K7675" t="s">
        <v>307</v>
      </c>
      <c r="L7675" s="26">
        <v>2375</v>
      </c>
      <c r="M7675">
        <v>2</v>
      </c>
    </row>
    <row r="7676" spans="1:13" x14ac:dyDescent="0.25">
      <c r="A7676" t="s">
        <v>205</v>
      </c>
      <c r="B7676" s="25">
        <v>45566</v>
      </c>
      <c r="C7676" t="s">
        <v>257</v>
      </c>
      <c r="D7676" t="s">
        <v>32</v>
      </c>
      <c r="E7676" t="s">
        <v>27</v>
      </c>
      <c r="F7676" t="s">
        <v>258</v>
      </c>
      <c r="G7676" s="30">
        <v>14.8</v>
      </c>
      <c r="H7676" t="s">
        <v>309</v>
      </c>
      <c r="J7676" t="s">
        <v>15</v>
      </c>
      <c r="K7676" t="s">
        <v>307</v>
      </c>
      <c r="L7676" s="26">
        <v>881315</v>
      </c>
      <c r="M7676">
        <v>10</v>
      </c>
    </row>
    <row r="7677" spans="1:13" x14ac:dyDescent="0.25">
      <c r="A7677" t="s">
        <v>101</v>
      </c>
      <c r="B7677" s="25">
        <v>45079</v>
      </c>
      <c r="C7677" t="s">
        <v>257</v>
      </c>
      <c r="D7677" t="s">
        <v>32</v>
      </c>
      <c r="E7677" t="s">
        <v>27</v>
      </c>
      <c r="G7677" s="30">
        <v>14.8</v>
      </c>
      <c r="H7677" t="s">
        <v>309</v>
      </c>
      <c r="J7677" t="s">
        <v>15</v>
      </c>
      <c r="K7677" t="s">
        <v>307</v>
      </c>
      <c r="L7677" s="26">
        <v>17860.5</v>
      </c>
      <c r="M7677">
        <v>1</v>
      </c>
    </row>
    <row r="7678" spans="1:13" x14ac:dyDescent="0.25">
      <c r="A7678" t="s">
        <v>54</v>
      </c>
      <c r="B7678" s="25">
        <v>45401</v>
      </c>
      <c r="C7678" t="s">
        <v>257</v>
      </c>
      <c r="D7678" t="s">
        <v>32</v>
      </c>
      <c r="E7678" t="s">
        <v>27</v>
      </c>
      <c r="F7678" t="s">
        <v>258</v>
      </c>
      <c r="G7678" s="30">
        <v>14.8</v>
      </c>
      <c r="H7678" t="s">
        <v>309</v>
      </c>
      <c r="J7678" t="s">
        <v>15</v>
      </c>
      <c r="K7678" t="s">
        <v>307</v>
      </c>
      <c r="L7678" s="26">
        <v>1194360</v>
      </c>
      <c r="M7678">
        <v>14</v>
      </c>
    </row>
    <row r="7679" spans="1:13" x14ac:dyDescent="0.25">
      <c r="A7679" t="s">
        <v>66</v>
      </c>
      <c r="B7679" s="25">
        <v>45335</v>
      </c>
      <c r="C7679" t="s">
        <v>257</v>
      </c>
      <c r="D7679" t="s">
        <v>32</v>
      </c>
      <c r="E7679" t="s">
        <v>27</v>
      </c>
      <c r="G7679" s="30">
        <v>14.8</v>
      </c>
      <c r="H7679" t="s">
        <v>309</v>
      </c>
      <c r="J7679" t="s">
        <v>15</v>
      </c>
      <c r="K7679" t="s">
        <v>307</v>
      </c>
      <c r="L7679" s="26">
        <v>243000</v>
      </c>
      <c r="M7679">
        <v>19</v>
      </c>
    </row>
    <row r="7680" spans="1:13" x14ac:dyDescent="0.25">
      <c r="A7680" t="s">
        <v>30</v>
      </c>
      <c r="B7680" s="25">
        <v>45447</v>
      </c>
      <c r="C7680" t="s">
        <v>257</v>
      </c>
      <c r="D7680" t="s">
        <v>32</v>
      </c>
      <c r="E7680" t="s">
        <v>27</v>
      </c>
      <c r="F7680" t="s">
        <v>258</v>
      </c>
      <c r="G7680" s="30">
        <v>14.8</v>
      </c>
      <c r="H7680" t="s">
        <v>309</v>
      </c>
      <c r="J7680" t="s">
        <v>15</v>
      </c>
      <c r="K7680" t="s">
        <v>307</v>
      </c>
      <c r="L7680" s="26">
        <v>155100</v>
      </c>
      <c r="M7680">
        <v>7</v>
      </c>
    </row>
    <row r="7681" spans="1:13" x14ac:dyDescent="0.25">
      <c r="A7681" t="s">
        <v>83</v>
      </c>
      <c r="B7681" s="25">
        <v>45252</v>
      </c>
      <c r="C7681" t="s">
        <v>257</v>
      </c>
      <c r="D7681" t="s">
        <v>32</v>
      </c>
      <c r="E7681" t="s">
        <v>27</v>
      </c>
      <c r="G7681" s="30">
        <v>14.8</v>
      </c>
      <c r="H7681" t="s">
        <v>309</v>
      </c>
      <c r="J7681" t="s">
        <v>15</v>
      </c>
      <c r="K7681" t="s">
        <v>307</v>
      </c>
      <c r="L7681" s="26">
        <v>592350</v>
      </c>
      <c r="M7681">
        <v>30</v>
      </c>
    </row>
    <row r="7682" spans="1:13" x14ac:dyDescent="0.25">
      <c r="A7682" t="s">
        <v>69</v>
      </c>
      <c r="B7682" s="25">
        <v>45328</v>
      </c>
      <c r="C7682" t="s">
        <v>257</v>
      </c>
      <c r="D7682" t="s">
        <v>32</v>
      </c>
      <c r="E7682" t="s">
        <v>27</v>
      </c>
      <c r="G7682" s="30">
        <v>14.8</v>
      </c>
      <c r="H7682" t="s">
        <v>309</v>
      </c>
      <c r="J7682" t="s">
        <v>15</v>
      </c>
      <c r="K7682" t="s">
        <v>307</v>
      </c>
      <c r="L7682" s="26">
        <v>154760</v>
      </c>
      <c r="M7682">
        <v>9</v>
      </c>
    </row>
    <row r="7683" spans="1:13" x14ac:dyDescent="0.25">
      <c r="A7683" t="s">
        <v>164</v>
      </c>
      <c r="B7683" s="25">
        <v>45478</v>
      </c>
      <c r="C7683" t="s">
        <v>257</v>
      </c>
      <c r="D7683" t="s">
        <v>32</v>
      </c>
      <c r="E7683" t="s">
        <v>27</v>
      </c>
      <c r="G7683" s="30">
        <v>14.8</v>
      </c>
      <c r="H7683" t="s">
        <v>309</v>
      </c>
      <c r="J7683" t="s">
        <v>15</v>
      </c>
      <c r="K7683" t="s">
        <v>307</v>
      </c>
      <c r="L7683" s="26">
        <v>33400</v>
      </c>
      <c r="M7683">
        <v>9</v>
      </c>
    </row>
    <row r="7684" spans="1:13" x14ac:dyDescent="0.25">
      <c r="A7684" t="s">
        <v>54</v>
      </c>
      <c r="B7684" s="25">
        <v>45212</v>
      </c>
      <c r="C7684" t="s">
        <v>257</v>
      </c>
      <c r="D7684" t="s">
        <v>32</v>
      </c>
      <c r="E7684" t="s">
        <v>27</v>
      </c>
      <c r="G7684" s="30">
        <v>14.8</v>
      </c>
      <c r="H7684" t="s">
        <v>309</v>
      </c>
      <c r="J7684" t="s">
        <v>15</v>
      </c>
      <c r="K7684" t="s">
        <v>307</v>
      </c>
      <c r="L7684" s="26">
        <v>103230</v>
      </c>
      <c r="M7684">
        <v>31</v>
      </c>
    </row>
    <row r="7685" spans="1:13" x14ac:dyDescent="0.25">
      <c r="A7685" t="s">
        <v>80</v>
      </c>
      <c r="B7685" s="25">
        <v>45260</v>
      </c>
      <c r="C7685" t="s">
        <v>257</v>
      </c>
      <c r="D7685" t="s">
        <v>32</v>
      </c>
      <c r="E7685" t="s">
        <v>27</v>
      </c>
      <c r="F7685" t="s">
        <v>258</v>
      </c>
      <c r="G7685" s="30">
        <v>14.9</v>
      </c>
      <c r="H7685" t="s">
        <v>309</v>
      </c>
      <c r="J7685" t="s">
        <v>15</v>
      </c>
      <c r="K7685" t="s">
        <v>307</v>
      </c>
      <c r="L7685" s="26">
        <v>1134900</v>
      </c>
      <c r="M7685">
        <v>6</v>
      </c>
    </row>
    <row r="7686" spans="1:13" x14ac:dyDescent="0.25">
      <c r="A7686" t="s">
        <v>60</v>
      </c>
      <c r="B7686" s="25">
        <v>45380</v>
      </c>
      <c r="C7686" t="s">
        <v>257</v>
      </c>
      <c r="D7686" t="s">
        <v>32</v>
      </c>
      <c r="E7686" t="s">
        <v>27</v>
      </c>
      <c r="F7686" t="s">
        <v>258</v>
      </c>
      <c r="G7686" s="30">
        <v>14.9</v>
      </c>
      <c r="H7686" t="s">
        <v>309</v>
      </c>
      <c r="J7686" t="s">
        <v>15</v>
      </c>
      <c r="K7686" t="s">
        <v>307</v>
      </c>
      <c r="L7686" s="26">
        <v>5738250</v>
      </c>
      <c r="M7686">
        <v>44</v>
      </c>
    </row>
    <row r="7687" spans="1:13" x14ac:dyDescent="0.25">
      <c r="A7687" t="s">
        <v>60</v>
      </c>
      <c r="B7687" s="25">
        <v>45380</v>
      </c>
      <c r="C7687" t="s">
        <v>257</v>
      </c>
      <c r="D7687" t="s">
        <v>32</v>
      </c>
      <c r="E7687" t="s">
        <v>27</v>
      </c>
      <c r="G7687" s="30">
        <v>14.9</v>
      </c>
      <c r="H7687" t="s">
        <v>309</v>
      </c>
      <c r="J7687" t="s">
        <v>15</v>
      </c>
      <c r="K7687" t="s">
        <v>307</v>
      </c>
      <c r="L7687" s="26">
        <v>198625</v>
      </c>
      <c r="M7687">
        <v>28</v>
      </c>
    </row>
    <row r="7688" spans="1:13" x14ac:dyDescent="0.25">
      <c r="A7688" t="s">
        <v>172</v>
      </c>
      <c r="B7688" s="25">
        <v>45485</v>
      </c>
      <c r="C7688" t="s">
        <v>257</v>
      </c>
      <c r="D7688" t="s">
        <v>32</v>
      </c>
      <c r="E7688" t="s">
        <v>27</v>
      </c>
      <c r="F7688" t="s">
        <v>258</v>
      </c>
      <c r="G7688" s="30">
        <v>14.9</v>
      </c>
      <c r="H7688" t="s">
        <v>309</v>
      </c>
      <c r="J7688" t="s">
        <v>15</v>
      </c>
      <c r="K7688" t="s">
        <v>307</v>
      </c>
      <c r="L7688" s="26">
        <v>295200</v>
      </c>
      <c r="M7688">
        <v>1</v>
      </c>
    </row>
    <row r="7689" spans="1:13" x14ac:dyDescent="0.25">
      <c r="A7689" t="s">
        <v>83</v>
      </c>
      <c r="B7689" s="25">
        <v>45468</v>
      </c>
      <c r="C7689" t="s">
        <v>257</v>
      </c>
      <c r="D7689" t="s">
        <v>32</v>
      </c>
      <c r="E7689" t="s">
        <v>27</v>
      </c>
      <c r="G7689" s="30">
        <v>14.9</v>
      </c>
      <c r="H7689" t="s">
        <v>309</v>
      </c>
      <c r="J7689" t="s">
        <v>15</v>
      </c>
      <c r="K7689" t="s">
        <v>307</v>
      </c>
      <c r="L7689" s="26">
        <v>127980</v>
      </c>
      <c r="M7689">
        <v>3</v>
      </c>
    </row>
    <row r="7690" spans="1:13" x14ac:dyDescent="0.25">
      <c r="A7690" t="s">
        <v>101</v>
      </c>
      <c r="B7690" s="25">
        <v>45079</v>
      </c>
      <c r="C7690" t="s">
        <v>257</v>
      </c>
      <c r="D7690" t="s">
        <v>32</v>
      </c>
      <c r="E7690" t="s">
        <v>27</v>
      </c>
      <c r="F7690" t="s">
        <v>258</v>
      </c>
      <c r="G7690" s="30">
        <v>14.9</v>
      </c>
      <c r="H7690" t="s">
        <v>309</v>
      </c>
      <c r="J7690" t="s">
        <v>15</v>
      </c>
      <c r="K7690" t="s">
        <v>307</v>
      </c>
      <c r="L7690" s="26">
        <v>11299.5</v>
      </c>
      <c r="M7690">
        <v>2</v>
      </c>
    </row>
    <row r="7691" spans="1:13" x14ac:dyDescent="0.25">
      <c r="A7691" t="s">
        <v>83</v>
      </c>
      <c r="B7691" s="25">
        <v>45252</v>
      </c>
      <c r="C7691" t="s">
        <v>257</v>
      </c>
      <c r="D7691" t="s">
        <v>32</v>
      </c>
      <c r="E7691" t="s">
        <v>27</v>
      </c>
      <c r="F7691" t="s">
        <v>258</v>
      </c>
      <c r="G7691" s="30">
        <v>14.9</v>
      </c>
      <c r="H7691" t="s">
        <v>309</v>
      </c>
      <c r="J7691" t="s">
        <v>15</v>
      </c>
      <c r="K7691" t="s">
        <v>307</v>
      </c>
      <c r="L7691" s="26">
        <v>5216200</v>
      </c>
      <c r="M7691">
        <v>10</v>
      </c>
    </row>
    <row r="7692" spans="1:13" x14ac:dyDescent="0.25">
      <c r="A7692" t="s">
        <v>54</v>
      </c>
      <c r="B7692" s="25">
        <v>45401</v>
      </c>
      <c r="C7692" t="s">
        <v>257</v>
      </c>
      <c r="D7692" t="s">
        <v>32</v>
      </c>
      <c r="E7692" t="s">
        <v>27</v>
      </c>
      <c r="F7692" t="s">
        <v>258</v>
      </c>
      <c r="G7692" s="30">
        <v>14.9</v>
      </c>
      <c r="H7692" t="s">
        <v>309</v>
      </c>
      <c r="J7692" t="s">
        <v>15</v>
      </c>
      <c r="K7692" t="s">
        <v>307</v>
      </c>
      <c r="L7692" s="26">
        <v>9572085</v>
      </c>
      <c r="M7692">
        <v>19</v>
      </c>
    </row>
    <row r="7693" spans="1:13" x14ac:dyDescent="0.25">
      <c r="A7693" t="s">
        <v>63</v>
      </c>
      <c r="B7693" s="25">
        <v>45344</v>
      </c>
      <c r="C7693" t="s">
        <v>257</v>
      </c>
      <c r="D7693" t="s">
        <v>32</v>
      </c>
      <c r="E7693" t="s">
        <v>27</v>
      </c>
      <c r="G7693" s="30">
        <v>14.9</v>
      </c>
      <c r="H7693" t="s">
        <v>309</v>
      </c>
      <c r="J7693" t="s">
        <v>15</v>
      </c>
      <c r="K7693" t="s">
        <v>307</v>
      </c>
      <c r="L7693" s="26">
        <v>9500</v>
      </c>
      <c r="M7693">
        <v>4</v>
      </c>
    </row>
    <row r="7694" spans="1:13" x14ac:dyDescent="0.25">
      <c r="A7694" t="s">
        <v>211</v>
      </c>
      <c r="B7694" s="25">
        <v>45582</v>
      </c>
      <c r="C7694" t="s">
        <v>257</v>
      </c>
      <c r="D7694" t="s">
        <v>32</v>
      </c>
      <c r="E7694" t="s">
        <v>27</v>
      </c>
      <c r="G7694" s="30">
        <v>14.9</v>
      </c>
      <c r="H7694" t="s">
        <v>309</v>
      </c>
      <c r="J7694" t="s">
        <v>15</v>
      </c>
      <c r="K7694" t="s">
        <v>307</v>
      </c>
      <c r="L7694" s="26">
        <v>54250</v>
      </c>
      <c r="M7694">
        <v>11</v>
      </c>
    </row>
    <row r="7695" spans="1:13" x14ac:dyDescent="0.25">
      <c r="A7695" t="s">
        <v>164</v>
      </c>
      <c r="B7695" s="25">
        <v>45478</v>
      </c>
      <c r="C7695" t="s">
        <v>257</v>
      </c>
      <c r="D7695" t="s">
        <v>32</v>
      </c>
      <c r="E7695" t="s">
        <v>27</v>
      </c>
      <c r="G7695" s="30">
        <v>14.9</v>
      </c>
      <c r="H7695" t="s">
        <v>309</v>
      </c>
      <c r="J7695" t="s">
        <v>15</v>
      </c>
      <c r="K7695" t="s">
        <v>307</v>
      </c>
      <c r="L7695" s="26">
        <v>50400</v>
      </c>
      <c r="M7695">
        <v>8</v>
      </c>
    </row>
    <row r="7696" spans="1:13" x14ac:dyDescent="0.25">
      <c r="A7696" t="s">
        <v>57</v>
      </c>
      <c r="B7696" s="25">
        <v>45394</v>
      </c>
      <c r="C7696" t="s">
        <v>257</v>
      </c>
      <c r="D7696" t="s">
        <v>32</v>
      </c>
      <c r="E7696" t="s">
        <v>27</v>
      </c>
      <c r="G7696" s="30">
        <v>14.9</v>
      </c>
      <c r="H7696" t="s">
        <v>309</v>
      </c>
      <c r="J7696" t="s">
        <v>15</v>
      </c>
      <c r="K7696" t="s">
        <v>307</v>
      </c>
      <c r="L7696" s="26">
        <v>521700</v>
      </c>
      <c r="M7696">
        <v>15</v>
      </c>
    </row>
    <row r="7697" spans="1:13" x14ac:dyDescent="0.25">
      <c r="A7697" t="s">
        <v>66</v>
      </c>
      <c r="B7697" s="25">
        <v>45335</v>
      </c>
      <c r="C7697" t="s">
        <v>257</v>
      </c>
      <c r="D7697" t="s">
        <v>32</v>
      </c>
      <c r="E7697" t="s">
        <v>27</v>
      </c>
      <c r="G7697" s="30">
        <v>14.9</v>
      </c>
      <c r="H7697" t="s">
        <v>309</v>
      </c>
      <c r="J7697" t="s">
        <v>15</v>
      </c>
      <c r="K7697" t="s">
        <v>307</v>
      </c>
      <c r="L7697" s="26">
        <v>279000</v>
      </c>
      <c r="M7697">
        <v>32</v>
      </c>
    </row>
    <row r="7698" spans="1:13" x14ac:dyDescent="0.25">
      <c r="A7698" t="s">
        <v>164</v>
      </c>
      <c r="B7698" s="25">
        <v>45478</v>
      </c>
      <c r="C7698" t="s">
        <v>257</v>
      </c>
      <c r="D7698" t="s">
        <v>32</v>
      </c>
      <c r="E7698" t="s">
        <v>27</v>
      </c>
      <c r="F7698" t="s">
        <v>258</v>
      </c>
      <c r="G7698" s="30">
        <v>14.9</v>
      </c>
      <c r="H7698" t="s">
        <v>309</v>
      </c>
      <c r="J7698" t="s">
        <v>15</v>
      </c>
      <c r="K7698" t="s">
        <v>307</v>
      </c>
      <c r="L7698" s="26">
        <v>491800</v>
      </c>
      <c r="M7698">
        <v>11</v>
      </c>
    </row>
    <row r="7699" spans="1:13" x14ac:dyDescent="0.25">
      <c r="A7699" t="s">
        <v>83</v>
      </c>
      <c r="B7699" s="25">
        <v>45252</v>
      </c>
      <c r="C7699" t="s">
        <v>257</v>
      </c>
      <c r="D7699" t="s">
        <v>32</v>
      </c>
      <c r="E7699" t="s">
        <v>27</v>
      </c>
      <c r="G7699" s="30">
        <v>14.9</v>
      </c>
      <c r="H7699" t="s">
        <v>309</v>
      </c>
      <c r="J7699" t="s">
        <v>15</v>
      </c>
      <c r="K7699" t="s">
        <v>307</v>
      </c>
      <c r="L7699" s="26">
        <v>241450</v>
      </c>
      <c r="M7699">
        <v>12</v>
      </c>
    </row>
    <row r="7700" spans="1:13" x14ac:dyDescent="0.25">
      <c r="A7700" t="s">
        <v>80</v>
      </c>
      <c r="B7700" s="25">
        <v>45260</v>
      </c>
      <c r="C7700" t="s">
        <v>257</v>
      </c>
      <c r="D7700" t="s">
        <v>32</v>
      </c>
      <c r="E7700" t="s">
        <v>27</v>
      </c>
      <c r="G7700" s="30">
        <v>14.9</v>
      </c>
      <c r="H7700" t="s">
        <v>309</v>
      </c>
      <c r="J7700" t="s">
        <v>15</v>
      </c>
      <c r="K7700" t="s">
        <v>307</v>
      </c>
      <c r="L7700" s="26">
        <v>22500</v>
      </c>
      <c r="M7700">
        <v>2</v>
      </c>
    </row>
    <row r="7701" spans="1:13" x14ac:dyDescent="0.25">
      <c r="A7701" t="s">
        <v>72</v>
      </c>
      <c r="B7701" s="25">
        <v>45288</v>
      </c>
      <c r="C7701" t="s">
        <v>257</v>
      </c>
      <c r="D7701" t="s">
        <v>32</v>
      </c>
      <c r="E7701" t="s">
        <v>27</v>
      </c>
      <c r="F7701" t="s">
        <v>258</v>
      </c>
      <c r="G7701" s="30">
        <v>14.9</v>
      </c>
      <c r="H7701" t="s">
        <v>309</v>
      </c>
      <c r="J7701" t="s">
        <v>15</v>
      </c>
      <c r="K7701" t="s">
        <v>307</v>
      </c>
      <c r="L7701" s="26">
        <v>150000</v>
      </c>
      <c r="M7701">
        <v>2</v>
      </c>
    </row>
    <row r="7702" spans="1:13" x14ac:dyDescent="0.25">
      <c r="A7702" t="s">
        <v>89</v>
      </c>
      <c r="B7702" s="25">
        <v>45232</v>
      </c>
      <c r="C7702" t="s">
        <v>257</v>
      </c>
      <c r="D7702" t="s">
        <v>32</v>
      </c>
      <c r="E7702" t="s">
        <v>27</v>
      </c>
      <c r="F7702" t="s">
        <v>258</v>
      </c>
      <c r="G7702" s="30">
        <v>14.9</v>
      </c>
      <c r="H7702" t="s">
        <v>309</v>
      </c>
      <c r="J7702" t="s">
        <v>15</v>
      </c>
      <c r="K7702" t="s">
        <v>307</v>
      </c>
      <c r="L7702" s="26">
        <v>863325</v>
      </c>
      <c r="M7702">
        <v>15</v>
      </c>
    </row>
    <row r="7703" spans="1:13" x14ac:dyDescent="0.25">
      <c r="A7703" t="s">
        <v>54</v>
      </c>
      <c r="B7703" s="25">
        <v>45212</v>
      </c>
      <c r="C7703" t="s">
        <v>257</v>
      </c>
      <c r="D7703" t="s">
        <v>32</v>
      </c>
      <c r="E7703" t="s">
        <v>27</v>
      </c>
      <c r="G7703" s="30">
        <v>14.9</v>
      </c>
      <c r="H7703" t="s">
        <v>309</v>
      </c>
      <c r="J7703" t="s">
        <v>15</v>
      </c>
      <c r="K7703" t="s">
        <v>307</v>
      </c>
      <c r="L7703" s="26">
        <v>645354</v>
      </c>
      <c r="M7703">
        <v>44</v>
      </c>
    </row>
    <row r="7704" spans="1:13" x14ac:dyDescent="0.25">
      <c r="A7704" t="s">
        <v>172</v>
      </c>
      <c r="B7704" s="25">
        <v>45485</v>
      </c>
      <c r="C7704" t="s">
        <v>257</v>
      </c>
      <c r="D7704" t="s">
        <v>32</v>
      </c>
      <c r="E7704" t="s">
        <v>27</v>
      </c>
      <c r="G7704" s="30">
        <v>14.9</v>
      </c>
      <c r="H7704" t="s">
        <v>309</v>
      </c>
      <c r="J7704" t="s">
        <v>15</v>
      </c>
      <c r="K7704" t="s">
        <v>307</v>
      </c>
      <c r="L7704" s="26">
        <v>38800</v>
      </c>
      <c r="M7704">
        <v>3</v>
      </c>
    </row>
    <row r="7705" spans="1:13" x14ac:dyDescent="0.25">
      <c r="A7705" t="s">
        <v>89</v>
      </c>
      <c r="B7705" s="25">
        <v>45232</v>
      </c>
      <c r="C7705" t="s">
        <v>257</v>
      </c>
      <c r="D7705" t="s">
        <v>32</v>
      </c>
      <c r="E7705" t="s">
        <v>27</v>
      </c>
      <c r="G7705" s="30">
        <v>14.9</v>
      </c>
      <c r="H7705" t="s">
        <v>309</v>
      </c>
      <c r="J7705" t="s">
        <v>15</v>
      </c>
      <c r="K7705" t="s">
        <v>307</v>
      </c>
      <c r="L7705" s="26">
        <v>1139400</v>
      </c>
      <c r="M7705">
        <v>12</v>
      </c>
    </row>
    <row r="7706" spans="1:13" x14ac:dyDescent="0.25">
      <c r="A7706" t="s">
        <v>63</v>
      </c>
      <c r="B7706" s="25">
        <v>45344</v>
      </c>
      <c r="C7706" t="s">
        <v>257</v>
      </c>
      <c r="D7706" t="s">
        <v>32</v>
      </c>
      <c r="E7706" t="s">
        <v>27</v>
      </c>
      <c r="F7706" t="s">
        <v>258</v>
      </c>
      <c r="G7706" s="30">
        <v>14.9</v>
      </c>
      <c r="H7706" t="s">
        <v>309</v>
      </c>
      <c r="J7706" t="s">
        <v>15</v>
      </c>
      <c r="K7706" t="s">
        <v>307</v>
      </c>
      <c r="L7706" s="26">
        <v>7998050</v>
      </c>
      <c r="M7706">
        <v>7</v>
      </c>
    </row>
    <row r="7707" spans="1:13" x14ac:dyDescent="0.25">
      <c r="A7707" t="s">
        <v>69</v>
      </c>
      <c r="B7707" s="25">
        <v>45328</v>
      </c>
      <c r="C7707" t="s">
        <v>257</v>
      </c>
      <c r="D7707" t="s">
        <v>32</v>
      </c>
      <c r="E7707" t="s">
        <v>27</v>
      </c>
      <c r="F7707" t="s">
        <v>258</v>
      </c>
      <c r="G7707" s="30">
        <v>14.9</v>
      </c>
      <c r="H7707" t="s">
        <v>309</v>
      </c>
      <c r="J7707" t="s">
        <v>15</v>
      </c>
      <c r="K7707" t="s">
        <v>307</v>
      </c>
      <c r="L7707" s="26">
        <v>629640</v>
      </c>
      <c r="M7707">
        <v>13</v>
      </c>
    </row>
    <row r="7708" spans="1:13" x14ac:dyDescent="0.25">
      <c r="A7708" t="s">
        <v>30</v>
      </c>
      <c r="B7708" s="25">
        <v>45447</v>
      </c>
      <c r="C7708" t="s">
        <v>257</v>
      </c>
      <c r="D7708" t="s">
        <v>32</v>
      </c>
      <c r="E7708" t="s">
        <v>27</v>
      </c>
      <c r="F7708" t="s">
        <v>258</v>
      </c>
      <c r="G7708" s="30">
        <v>14.9</v>
      </c>
      <c r="H7708" t="s">
        <v>309</v>
      </c>
      <c r="J7708" t="s">
        <v>15</v>
      </c>
      <c r="K7708" t="s">
        <v>307</v>
      </c>
      <c r="L7708" s="26">
        <v>240000</v>
      </c>
      <c r="M7708">
        <v>8</v>
      </c>
    </row>
    <row r="7709" spans="1:13" x14ac:dyDescent="0.25">
      <c r="A7709" t="s">
        <v>50</v>
      </c>
      <c r="B7709" s="25">
        <v>45408</v>
      </c>
      <c r="C7709" t="s">
        <v>257</v>
      </c>
      <c r="D7709" t="s">
        <v>32</v>
      </c>
      <c r="E7709" t="s">
        <v>27</v>
      </c>
      <c r="G7709" s="30">
        <v>14.9</v>
      </c>
      <c r="H7709" t="s">
        <v>309</v>
      </c>
      <c r="J7709" t="s">
        <v>15</v>
      </c>
      <c r="K7709" t="s">
        <v>307</v>
      </c>
      <c r="L7709" s="26">
        <v>302500</v>
      </c>
      <c r="M7709">
        <v>45</v>
      </c>
    </row>
    <row r="7710" spans="1:13" x14ac:dyDescent="0.25">
      <c r="A7710" t="s">
        <v>211</v>
      </c>
      <c r="B7710" s="25">
        <v>45582</v>
      </c>
      <c r="C7710" t="s">
        <v>257</v>
      </c>
      <c r="D7710" t="s">
        <v>32</v>
      </c>
      <c r="E7710" t="s">
        <v>27</v>
      </c>
      <c r="F7710" t="s">
        <v>258</v>
      </c>
      <c r="G7710" s="30">
        <v>14.9</v>
      </c>
      <c r="H7710" t="s">
        <v>309</v>
      </c>
      <c r="J7710" t="s">
        <v>15</v>
      </c>
      <c r="K7710" t="s">
        <v>307</v>
      </c>
      <c r="L7710" s="26">
        <v>4921000</v>
      </c>
      <c r="M7710">
        <v>12</v>
      </c>
    </row>
    <row r="7711" spans="1:13" x14ac:dyDescent="0.25">
      <c r="A7711" t="s">
        <v>54</v>
      </c>
      <c r="B7711" s="25">
        <v>45212</v>
      </c>
      <c r="C7711" t="s">
        <v>257</v>
      </c>
      <c r="D7711" t="s">
        <v>32</v>
      </c>
      <c r="E7711" t="s">
        <v>27</v>
      </c>
      <c r="F7711" t="s">
        <v>258</v>
      </c>
      <c r="G7711" s="30">
        <v>14.9</v>
      </c>
      <c r="H7711" t="s">
        <v>309</v>
      </c>
      <c r="J7711" t="s">
        <v>15</v>
      </c>
      <c r="K7711" t="s">
        <v>307</v>
      </c>
      <c r="L7711" s="26">
        <v>4835826</v>
      </c>
      <c r="M7711">
        <v>46</v>
      </c>
    </row>
    <row r="7712" spans="1:13" x14ac:dyDescent="0.25">
      <c r="A7712" t="s">
        <v>92</v>
      </c>
      <c r="B7712" s="25">
        <v>45198</v>
      </c>
      <c r="C7712" t="s">
        <v>257</v>
      </c>
      <c r="D7712" t="s">
        <v>32</v>
      </c>
      <c r="E7712" t="s">
        <v>27</v>
      </c>
      <c r="F7712" t="s">
        <v>258</v>
      </c>
      <c r="G7712" s="30">
        <v>14.9</v>
      </c>
      <c r="H7712" t="s">
        <v>309</v>
      </c>
      <c r="J7712" t="s">
        <v>15</v>
      </c>
      <c r="K7712" t="s">
        <v>307</v>
      </c>
      <c r="L7712" s="26">
        <v>9138358.8000000007</v>
      </c>
      <c r="M7712">
        <v>22</v>
      </c>
    </row>
    <row r="7713" spans="1:13" x14ac:dyDescent="0.25">
      <c r="A7713" t="s">
        <v>50</v>
      </c>
      <c r="B7713" s="25">
        <v>45408</v>
      </c>
      <c r="C7713" t="s">
        <v>257</v>
      </c>
      <c r="D7713" t="s">
        <v>32</v>
      </c>
      <c r="E7713" t="s">
        <v>27</v>
      </c>
      <c r="F7713" t="s">
        <v>258</v>
      </c>
      <c r="G7713" s="30">
        <v>14.9</v>
      </c>
      <c r="H7713" t="s">
        <v>309</v>
      </c>
      <c r="J7713" t="s">
        <v>15</v>
      </c>
      <c r="K7713" t="s">
        <v>307</v>
      </c>
      <c r="L7713" s="26">
        <v>6890000</v>
      </c>
      <c r="M7713">
        <v>55</v>
      </c>
    </row>
    <row r="7714" spans="1:13" x14ac:dyDescent="0.25">
      <c r="A7714" t="s">
        <v>66</v>
      </c>
      <c r="B7714" s="25">
        <v>45335</v>
      </c>
      <c r="C7714" t="s">
        <v>257</v>
      </c>
      <c r="D7714" t="s">
        <v>32</v>
      </c>
      <c r="E7714" t="s">
        <v>27</v>
      </c>
      <c r="F7714" t="s">
        <v>258</v>
      </c>
      <c r="G7714" s="30">
        <v>14.9</v>
      </c>
      <c r="H7714" t="s">
        <v>309</v>
      </c>
      <c r="J7714" t="s">
        <v>15</v>
      </c>
      <c r="K7714" t="s">
        <v>307</v>
      </c>
      <c r="L7714" s="26">
        <v>1080000</v>
      </c>
      <c r="M7714">
        <v>50</v>
      </c>
    </row>
    <row r="7715" spans="1:13" x14ac:dyDescent="0.25">
      <c r="A7715" t="s">
        <v>74</v>
      </c>
      <c r="B7715" s="25">
        <v>45275</v>
      </c>
      <c r="C7715" t="s">
        <v>257</v>
      </c>
      <c r="D7715" t="s">
        <v>32</v>
      </c>
      <c r="E7715" t="s">
        <v>27</v>
      </c>
      <c r="F7715" t="s">
        <v>258</v>
      </c>
      <c r="G7715" s="30">
        <v>14.9</v>
      </c>
      <c r="H7715" t="s">
        <v>309</v>
      </c>
      <c r="J7715" t="s">
        <v>15</v>
      </c>
      <c r="K7715" t="s">
        <v>307</v>
      </c>
      <c r="L7715" s="26">
        <v>3496000</v>
      </c>
      <c r="M7715">
        <v>31</v>
      </c>
    </row>
    <row r="7716" spans="1:13" x14ac:dyDescent="0.25">
      <c r="A7716" t="s">
        <v>205</v>
      </c>
      <c r="B7716" s="25">
        <v>45566</v>
      </c>
      <c r="C7716" t="s">
        <v>257</v>
      </c>
      <c r="D7716" t="s">
        <v>32</v>
      </c>
      <c r="E7716" t="s">
        <v>27</v>
      </c>
      <c r="G7716" s="30">
        <v>14.9</v>
      </c>
      <c r="H7716" t="s">
        <v>309</v>
      </c>
      <c r="J7716" t="s">
        <v>15</v>
      </c>
      <c r="K7716" t="s">
        <v>307</v>
      </c>
      <c r="L7716" s="26">
        <v>5510</v>
      </c>
      <c r="M7716">
        <v>4</v>
      </c>
    </row>
    <row r="7717" spans="1:13" x14ac:dyDescent="0.25">
      <c r="A7717" t="s">
        <v>57</v>
      </c>
      <c r="B7717" s="25">
        <v>45394</v>
      </c>
      <c r="C7717" t="s">
        <v>257</v>
      </c>
      <c r="D7717" t="s">
        <v>32</v>
      </c>
      <c r="E7717" t="s">
        <v>27</v>
      </c>
      <c r="F7717" t="s">
        <v>258</v>
      </c>
      <c r="G7717" s="30">
        <v>14.9</v>
      </c>
      <c r="H7717" t="s">
        <v>309</v>
      </c>
      <c r="J7717" t="s">
        <v>15</v>
      </c>
      <c r="K7717" t="s">
        <v>307</v>
      </c>
      <c r="L7717" s="26">
        <v>2223100</v>
      </c>
      <c r="M7717">
        <v>24</v>
      </c>
    </row>
    <row r="7718" spans="1:13" x14ac:dyDescent="0.25">
      <c r="A7718" t="s">
        <v>74</v>
      </c>
      <c r="B7718" s="25">
        <v>45275</v>
      </c>
      <c r="C7718" t="s">
        <v>257</v>
      </c>
      <c r="D7718" t="s">
        <v>32</v>
      </c>
      <c r="E7718" t="s">
        <v>27</v>
      </c>
      <c r="G7718" s="30">
        <v>14.9</v>
      </c>
      <c r="H7718" t="s">
        <v>309</v>
      </c>
      <c r="J7718" t="s">
        <v>15</v>
      </c>
      <c r="K7718" t="s">
        <v>307</v>
      </c>
      <c r="L7718" s="26">
        <v>724500</v>
      </c>
      <c r="M7718">
        <v>16</v>
      </c>
    </row>
    <row r="7719" spans="1:13" x14ac:dyDescent="0.25">
      <c r="A7719" t="s">
        <v>205</v>
      </c>
      <c r="B7719" s="25">
        <v>45566</v>
      </c>
      <c r="C7719" t="s">
        <v>257</v>
      </c>
      <c r="D7719" t="s">
        <v>32</v>
      </c>
      <c r="E7719" t="s">
        <v>27</v>
      </c>
      <c r="F7719" t="s">
        <v>258</v>
      </c>
      <c r="G7719" s="30">
        <v>14.9</v>
      </c>
      <c r="H7719" t="s">
        <v>309</v>
      </c>
      <c r="J7719" t="s">
        <v>15</v>
      </c>
      <c r="K7719" t="s">
        <v>307</v>
      </c>
      <c r="L7719" s="26">
        <v>1375410</v>
      </c>
      <c r="M7719">
        <v>9</v>
      </c>
    </row>
    <row r="7720" spans="1:13" x14ac:dyDescent="0.25">
      <c r="A7720" t="s">
        <v>92</v>
      </c>
      <c r="B7720" s="25">
        <v>45198</v>
      </c>
      <c r="C7720" t="s">
        <v>257</v>
      </c>
      <c r="D7720" t="s">
        <v>32</v>
      </c>
      <c r="E7720" t="s">
        <v>27</v>
      </c>
      <c r="G7720" s="30">
        <v>14.9</v>
      </c>
      <c r="H7720" t="s">
        <v>309</v>
      </c>
      <c r="J7720" t="s">
        <v>15</v>
      </c>
      <c r="K7720" t="s">
        <v>307</v>
      </c>
      <c r="L7720" s="26">
        <v>280263.59999999998</v>
      </c>
      <c r="M7720">
        <v>7</v>
      </c>
    </row>
    <row r="7721" spans="1:13" x14ac:dyDescent="0.25">
      <c r="A7721" t="s">
        <v>30</v>
      </c>
      <c r="B7721" s="25">
        <v>45447</v>
      </c>
      <c r="C7721" t="s">
        <v>257</v>
      </c>
      <c r="D7721" t="s">
        <v>32</v>
      </c>
      <c r="E7721" t="s">
        <v>27</v>
      </c>
      <c r="G7721" s="30">
        <v>14.9</v>
      </c>
      <c r="H7721" t="s">
        <v>309</v>
      </c>
      <c r="J7721" t="s">
        <v>15</v>
      </c>
      <c r="K7721" t="s">
        <v>307</v>
      </c>
      <c r="L7721" s="26">
        <v>6300</v>
      </c>
      <c r="M7721">
        <v>4</v>
      </c>
    </row>
    <row r="7722" spans="1:13" x14ac:dyDescent="0.25">
      <c r="A7722" t="s">
        <v>86</v>
      </c>
      <c r="B7722" s="25">
        <v>45251</v>
      </c>
      <c r="C7722" t="s">
        <v>257</v>
      </c>
      <c r="D7722" t="s">
        <v>32</v>
      </c>
      <c r="E7722" t="s">
        <v>27</v>
      </c>
      <c r="G7722" s="30">
        <v>14.9</v>
      </c>
      <c r="H7722" t="s">
        <v>309</v>
      </c>
      <c r="J7722" t="s">
        <v>15</v>
      </c>
      <c r="K7722" t="s">
        <v>307</v>
      </c>
      <c r="L7722" s="26">
        <v>36750</v>
      </c>
      <c r="M7722">
        <v>6</v>
      </c>
    </row>
    <row r="7723" spans="1:13" x14ac:dyDescent="0.25">
      <c r="A7723" t="s">
        <v>209</v>
      </c>
      <c r="B7723" s="25">
        <v>45572</v>
      </c>
      <c r="C7723" t="s">
        <v>257</v>
      </c>
      <c r="D7723" t="s">
        <v>32</v>
      </c>
      <c r="E7723" t="s">
        <v>27</v>
      </c>
      <c r="F7723" t="s">
        <v>258</v>
      </c>
      <c r="G7723" s="30">
        <v>14.9</v>
      </c>
      <c r="H7723" t="s">
        <v>309</v>
      </c>
      <c r="J7723" t="s">
        <v>15</v>
      </c>
      <c r="K7723" t="s">
        <v>307</v>
      </c>
      <c r="L7723" s="26">
        <v>78000</v>
      </c>
      <c r="M7723">
        <v>2</v>
      </c>
    </row>
    <row r="7724" spans="1:13" x14ac:dyDescent="0.25">
      <c r="A7724" t="s">
        <v>69</v>
      </c>
      <c r="B7724" s="25">
        <v>45328</v>
      </c>
      <c r="C7724" t="s">
        <v>257</v>
      </c>
      <c r="D7724" t="s">
        <v>32</v>
      </c>
      <c r="E7724" t="s">
        <v>27</v>
      </c>
      <c r="G7724" s="30">
        <v>14.9</v>
      </c>
      <c r="H7724" t="s">
        <v>309</v>
      </c>
      <c r="J7724" t="s">
        <v>15</v>
      </c>
      <c r="K7724" t="s">
        <v>307</v>
      </c>
      <c r="L7724" s="26">
        <v>235850</v>
      </c>
      <c r="M7724">
        <v>10</v>
      </c>
    </row>
    <row r="7725" spans="1:13" x14ac:dyDescent="0.25">
      <c r="A7725" t="s">
        <v>77</v>
      </c>
      <c r="B7725" s="25">
        <v>45267</v>
      </c>
      <c r="C7725" t="s">
        <v>257</v>
      </c>
      <c r="D7725" t="s">
        <v>32</v>
      </c>
      <c r="E7725" t="s">
        <v>27</v>
      </c>
      <c r="G7725" s="30">
        <v>14.9</v>
      </c>
      <c r="H7725" t="s">
        <v>309</v>
      </c>
      <c r="J7725" t="s">
        <v>15</v>
      </c>
      <c r="K7725" t="s">
        <v>307</v>
      </c>
      <c r="L7725" s="26">
        <v>2800</v>
      </c>
      <c r="M7725">
        <v>1</v>
      </c>
    </row>
    <row r="7726" spans="1:13" x14ac:dyDescent="0.25">
      <c r="A7726" t="s">
        <v>175</v>
      </c>
      <c r="B7726" s="25">
        <v>45503</v>
      </c>
      <c r="C7726" t="s">
        <v>257</v>
      </c>
      <c r="D7726" t="s">
        <v>32</v>
      </c>
      <c r="E7726" t="s">
        <v>27</v>
      </c>
      <c r="G7726" s="30">
        <v>14.9</v>
      </c>
      <c r="H7726" t="s">
        <v>309</v>
      </c>
      <c r="J7726" t="s">
        <v>15</v>
      </c>
      <c r="K7726" t="s">
        <v>307</v>
      </c>
      <c r="L7726" s="26">
        <v>48500</v>
      </c>
      <c r="M7726">
        <v>1</v>
      </c>
    </row>
    <row r="7727" spans="1:13" x14ac:dyDescent="0.25">
      <c r="A7727" t="s">
        <v>54</v>
      </c>
      <c r="B7727" s="25">
        <v>45401</v>
      </c>
      <c r="C7727" t="s">
        <v>257</v>
      </c>
      <c r="D7727" t="s">
        <v>32</v>
      </c>
      <c r="E7727" t="s">
        <v>27</v>
      </c>
      <c r="G7727" s="30">
        <v>14.9</v>
      </c>
      <c r="H7727" t="s">
        <v>309</v>
      </c>
      <c r="J7727" t="s">
        <v>15</v>
      </c>
      <c r="K7727" t="s">
        <v>307</v>
      </c>
      <c r="L7727" s="26">
        <v>86025</v>
      </c>
      <c r="M7727">
        <v>19</v>
      </c>
    </row>
    <row r="7728" spans="1:13" x14ac:dyDescent="0.25">
      <c r="A7728" t="s">
        <v>83</v>
      </c>
      <c r="B7728" s="25">
        <v>45468</v>
      </c>
      <c r="C7728" t="s">
        <v>257</v>
      </c>
      <c r="D7728" t="s">
        <v>32</v>
      </c>
      <c r="E7728" t="s">
        <v>27</v>
      </c>
      <c r="F7728" t="s">
        <v>258</v>
      </c>
      <c r="G7728" s="30">
        <v>14.9</v>
      </c>
      <c r="H7728" t="s">
        <v>309</v>
      </c>
      <c r="J7728" t="s">
        <v>15</v>
      </c>
      <c r="K7728" t="s">
        <v>307</v>
      </c>
      <c r="L7728" s="26">
        <v>260820</v>
      </c>
      <c r="M7728">
        <v>2</v>
      </c>
    </row>
    <row r="7729" spans="1:13" x14ac:dyDescent="0.25">
      <c r="A7729" t="s">
        <v>66</v>
      </c>
      <c r="B7729" s="25">
        <v>45335</v>
      </c>
      <c r="C7729" t="s">
        <v>257</v>
      </c>
      <c r="D7729" t="s">
        <v>32</v>
      </c>
      <c r="E7729" t="s">
        <v>27</v>
      </c>
      <c r="F7729" t="s">
        <v>258</v>
      </c>
      <c r="G7729" s="30">
        <v>15</v>
      </c>
      <c r="H7729" t="s">
        <v>309</v>
      </c>
      <c r="J7729" t="s">
        <v>15</v>
      </c>
      <c r="K7729" t="s">
        <v>307</v>
      </c>
      <c r="L7729" s="26">
        <v>2295000</v>
      </c>
      <c r="M7729">
        <v>55</v>
      </c>
    </row>
    <row r="7730" spans="1:13" x14ac:dyDescent="0.25">
      <c r="A7730" t="s">
        <v>69</v>
      </c>
      <c r="B7730" s="25">
        <v>45328</v>
      </c>
      <c r="C7730" t="s">
        <v>257</v>
      </c>
      <c r="D7730" t="s">
        <v>32</v>
      </c>
      <c r="E7730" t="s">
        <v>27</v>
      </c>
      <c r="F7730" t="s">
        <v>258</v>
      </c>
      <c r="G7730" s="30">
        <v>15</v>
      </c>
      <c r="H7730" t="s">
        <v>309</v>
      </c>
      <c r="J7730" t="s">
        <v>15</v>
      </c>
      <c r="K7730" t="s">
        <v>307</v>
      </c>
      <c r="L7730" s="26">
        <v>23117805</v>
      </c>
      <c r="M7730">
        <v>16</v>
      </c>
    </row>
    <row r="7731" spans="1:13" x14ac:dyDescent="0.25">
      <c r="A7731" t="s">
        <v>101</v>
      </c>
      <c r="B7731" s="25">
        <v>45079</v>
      </c>
      <c r="C7731" t="s">
        <v>257</v>
      </c>
      <c r="D7731" t="s">
        <v>32</v>
      </c>
      <c r="E7731" t="s">
        <v>27</v>
      </c>
      <c r="G7731" s="30">
        <v>15</v>
      </c>
      <c r="H7731" t="s">
        <v>309</v>
      </c>
      <c r="J7731" t="s">
        <v>15</v>
      </c>
      <c r="K7731" t="s">
        <v>307</v>
      </c>
      <c r="L7731" s="26">
        <v>5103</v>
      </c>
      <c r="M7731">
        <v>1</v>
      </c>
    </row>
    <row r="7732" spans="1:13" x14ac:dyDescent="0.25">
      <c r="A7732" t="s">
        <v>80</v>
      </c>
      <c r="B7732" s="25">
        <v>45260</v>
      </c>
      <c r="C7732" t="s">
        <v>257</v>
      </c>
      <c r="D7732" t="s">
        <v>32</v>
      </c>
      <c r="E7732" t="s">
        <v>27</v>
      </c>
      <c r="F7732" t="s">
        <v>258</v>
      </c>
      <c r="G7732" s="30">
        <v>15</v>
      </c>
      <c r="H7732" t="s">
        <v>309</v>
      </c>
      <c r="J7732" t="s">
        <v>15</v>
      </c>
      <c r="K7732" t="s">
        <v>307</v>
      </c>
      <c r="L7732" s="26">
        <v>45813600</v>
      </c>
      <c r="M7732">
        <v>4</v>
      </c>
    </row>
    <row r="7733" spans="1:13" x14ac:dyDescent="0.25">
      <c r="A7733" t="s">
        <v>86</v>
      </c>
      <c r="B7733" s="25">
        <v>45251</v>
      </c>
      <c r="C7733" t="s">
        <v>257</v>
      </c>
      <c r="D7733" t="s">
        <v>32</v>
      </c>
      <c r="E7733" t="s">
        <v>27</v>
      </c>
      <c r="F7733" t="s">
        <v>258</v>
      </c>
      <c r="G7733" s="30">
        <v>15</v>
      </c>
      <c r="H7733" t="s">
        <v>309</v>
      </c>
      <c r="J7733" t="s">
        <v>15</v>
      </c>
      <c r="K7733" t="s">
        <v>307</v>
      </c>
      <c r="L7733" s="26">
        <v>550000</v>
      </c>
      <c r="M7733">
        <v>3</v>
      </c>
    </row>
    <row r="7734" spans="1:13" x14ac:dyDescent="0.25">
      <c r="A7734" t="s">
        <v>74</v>
      </c>
      <c r="B7734" s="25">
        <v>45275</v>
      </c>
      <c r="C7734" t="s">
        <v>257</v>
      </c>
      <c r="D7734" t="s">
        <v>32</v>
      </c>
      <c r="E7734" t="s">
        <v>27</v>
      </c>
      <c r="F7734" t="s">
        <v>258</v>
      </c>
      <c r="G7734" s="30">
        <v>15</v>
      </c>
      <c r="H7734" t="s">
        <v>309</v>
      </c>
      <c r="J7734" t="s">
        <v>15</v>
      </c>
      <c r="K7734" t="s">
        <v>307</v>
      </c>
      <c r="L7734" s="26">
        <v>3436200</v>
      </c>
      <c r="M7734">
        <v>30</v>
      </c>
    </row>
    <row r="7735" spans="1:13" x14ac:dyDescent="0.25">
      <c r="A7735" t="s">
        <v>83</v>
      </c>
      <c r="B7735" s="25">
        <v>45252</v>
      </c>
      <c r="C7735" t="s">
        <v>257</v>
      </c>
      <c r="D7735" t="s">
        <v>32</v>
      </c>
      <c r="E7735" t="s">
        <v>27</v>
      </c>
      <c r="G7735" s="30">
        <v>15</v>
      </c>
      <c r="H7735" t="s">
        <v>309</v>
      </c>
      <c r="J7735" t="s">
        <v>15</v>
      </c>
      <c r="K7735" t="s">
        <v>307</v>
      </c>
      <c r="L7735" s="26">
        <v>693000</v>
      </c>
      <c r="M7735">
        <v>26</v>
      </c>
    </row>
    <row r="7736" spans="1:13" x14ac:dyDescent="0.25">
      <c r="A7736" t="s">
        <v>60</v>
      </c>
      <c r="B7736" s="25">
        <v>45380</v>
      </c>
      <c r="C7736" t="s">
        <v>257</v>
      </c>
      <c r="D7736" t="s">
        <v>32</v>
      </c>
      <c r="E7736" t="s">
        <v>27</v>
      </c>
      <c r="F7736" t="s">
        <v>258</v>
      </c>
      <c r="G7736" s="30">
        <v>15</v>
      </c>
      <c r="H7736" t="s">
        <v>309</v>
      </c>
      <c r="J7736" t="s">
        <v>15</v>
      </c>
      <c r="K7736" t="s">
        <v>307</v>
      </c>
      <c r="L7736" s="26">
        <v>1932875</v>
      </c>
      <c r="M7736">
        <v>57</v>
      </c>
    </row>
    <row r="7737" spans="1:13" x14ac:dyDescent="0.25">
      <c r="A7737" t="s">
        <v>92</v>
      </c>
      <c r="B7737" s="25">
        <v>45198</v>
      </c>
      <c r="C7737" t="s">
        <v>257</v>
      </c>
      <c r="D7737" t="s">
        <v>32</v>
      </c>
      <c r="E7737" t="s">
        <v>27</v>
      </c>
      <c r="G7737" s="30">
        <v>15</v>
      </c>
      <c r="H7737" t="s">
        <v>309</v>
      </c>
      <c r="J7737" t="s">
        <v>15</v>
      </c>
      <c r="K7737" t="s">
        <v>307</v>
      </c>
      <c r="L7737" s="26">
        <v>633351.6</v>
      </c>
      <c r="M7737">
        <v>14</v>
      </c>
    </row>
    <row r="7738" spans="1:13" x14ac:dyDescent="0.25">
      <c r="A7738" t="s">
        <v>83</v>
      </c>
      <c r="B7738" s="25">
        <v>45468</v>
      </c>
      <c r="C7738" t="s">
        <v>257</v>
      </c>
      <c r="D7738" t="s">
        <v>32</v>
      </c>
      <c r="E7738" t="s">
        <v>27</v>
      </c>
      <c r="F7738" t="s">
        <v>258</v>
      </c>
      <c r="G7738" s="30">
        <v>15</v>
      </c>
      <c r="H7738" t="s">
        <v>309</v>
      </c>
      <c r="J7738" t="s">
        <v>15</v>
      </c>
      <c r="K7738" t="s">
        <v>307</v>
      </c>
      <c r="L7738" s="26">
        <v>813240</v>
      </c>
      <c r="M7738">
        <v>4</v>
      </c>
    </row>
    <row r="7739" spans="1:13" x14ac:dyDescent="0.25">
      <c r="A7739" t="s">
        <v>69</v>
      </c>
      <c r="B7739" s="25">
        <v>45328</v>
      </c>
      <c r="C7739" t="s">
        <v>257</v>
      </c>
      <c r="D7739" t="s">
        <v>32</v>
      </c>
      <c r="E7739" t="s">
        <v>27</v>
      </c>
      <c r="G7739" s="30">
        <v>15</v>
      </c>
      <c r="H7739" t="s">
        <v>309</v>
      </c>
      <c r="J7739" t="s">
        <v>15</v>
      </c>
      <c r="K7739" t="s">
        <v>307</v>
      </c>
      <c r="L7739" s="26">
        <v>619040</v>
      </c>
      <c r="M7739">
        <v>13</v>
      </c>
    </row>
    <row r="7740" spans="1:13" x14ac:dyDescent="0.25">
      <c r="A7740" t="s">
        <v>54</v>
      </c>
      <c r="B7740" s="25">
        <v>45212</v>
      </c>
      <c r="C7740" t="s">
        <v>257</v>
      </c>
      <c r="D7740" t="s">
        <v>32</v>
      </c>
      <c r="E7740" t="s">
        <v>27</v>
      </c>
      <c r="G7740" s="30">
        <v>15</v>
      </c>
      <c r="H7740" t="s">
        <v>309</v>
      </c>
      <c r="J7740" t="s">
        <v>15</v>
      </c>
      <c r="K7740" t="s">
        <v>307</v>
      </c>
      <c r="L7740" s="26">
        <v>353646</v>
      </c>
      <c r="M7740">
        <v>54</v>
      </c>
    </row>
    <row r="7741" spans="1:13" x14ac:dyDescent="0.25">
      <c r="A7741" t="s">
        <v>66</v>
      </c>
      <c r="B7741" s="25">
        <v>45335</v>
      </c>
      <c r="C7741" t="s">
        <v>257</v>
      </c>
      <c r="D7741" t="s">
        <v>32</v>
      </c>
      <c r="E7741" t="s">
        <v>27</v>
      </c>
      <c r="G7741" s="30">
        <v>15</v>
      </c>
      <c r="H7741" t="s">
        <v>309</v>
      </c>
      <c r="J7741" t="s">
        <v>15</v>
      </c>
      <c r="K7741" t="s">
        <v>307</v>
      </c>
      <c r="L7741" s="26">
        <v>414000</v>
      </c>
      <c r="M7741">
        <v>45</v>
      </c>
    </row>
    <row r="7742" spans="1:13" x14ac:dyDescent="0.25">
      <c r="A7742" t="s">
        <v>205</v>
      </c>
      <c r="B7742" s="25">
        <v>45566</v>
      </c>
      <c r="C7742" t="s">
        <v>257</v>
      </c>
      <c r="D7742" t="s">
        <v>32</v>
      </c>
      <c r="E7742" t="s">
        <v>27</v>
      </c>
      <c r="G7742" s="30">
        <v>15</v>
      </c>
      <c r="H7742" t="s">
        <v>309</v>
      </c>
      <c r="J7742" t="s">
        <v>15</v>
      </c>
      <c r="K7742" t="s">
        <v>307</v>
      </c>
      <c r="L7742" s="26">
        <v>6555</v>
      </c>
      <c r="M7742">
        <v>4</v>
      </c>
    </row>
    <row r="7743" spans="1:13" x14ac:dyDescent="0.25">
      <c r="A7743" t="s">
        <v>63</v>
      </c>
      <c r="B7743" s="25">
        <v>45344</v>
      </c>
      <c r="C7743" t="s">
        <v>257</v>
      </c>
      <c r="D7743" t="s">
        <v>32</v>
      </c>
      <c r="E7743" t="s">
        <v>27</v>
      </c>
      <c r="G7743" s="30">
        <v>15</v>
      </c>
      <c r="H7743" t="s">
        <v>309</v>
      </c>
      <c r="J7743" t="s">
        <v>15</v>
      </c>
      <c r="K7743" t="s">
        <v>307</v>
      </c>
      <c r="L7743" s="26">
        <v>30400</v>
      </c>
      <c r="M7743">
        <v>2</v>
      </c>
    </row>
    <row r="7744" spans="1:13" x14ac:dyDescent="0.25">
      <c r="A7744" t="s">
        <v>72</v>
      </c>
      <c r="B7744" s="25">
        <v>45288</v>
      </c>
      <c r="C7744" t="s">
        <v>257</v>
      </c>
      <c r="D7744" t="s">
        <v>32</v>
      </c>
      <c r="E7744" t="s">
        <v>27</v>
      </c>
      <c r="G7744" s="30">
        <v>15</v>
      </c>
      <c r="H7744" t="s">
        <v>309</v>
      </c>
      <c r="J7744" t="s">
        <v>15</v>
      </c>
      <c r="K7744" t="s">
        <v>307</v>
      </c>
      <c r="L7744" s="26">
        <v>1000</v>
      </c>
      <c r="M7744">
        <v>1</v>
      </c>
    </row>
    <row r="7745" spans="1:13" x14ac:dyDescent="0.25">
      <c r="A7745" t="s">
        <v>74</v>
      </c>
      <c r="B7745" s="25">
        <v>45275</v>
      </c>
      <c r="C7745" t="s">
        <v>257</v>
      </c>
      <c r="D7745" t="s">
        <v>32</v>
      </c>
      <c r="E7745" t="s">
        <v>27</v>
      </c>
      <c r="G7745" s="30">
        <v>15</v>
      </c>
      <c r="H7745" t="s">
        <v>309</v>
      </c>
      <c r="J7745" t="s">
        <v>15</v>
      </c>
      <c r="K7745" t="s">
        <v>307</v>
      </c>
      <c r="L7745" s="26">
        <v>2333350</v>
      </c>
      <c r="M7745">
        <v>17</v>
      </c>
    </row>
    <row r="7746" spans="1:13" x14ac:dyDescent="0.25">
      <c r="A7746" t="s">
        <v>57</v>
      </c>
      <c r="B7746" s="25">
        <v>45394</v>
      </c>
      <c r="C7746" t="s">
        <v>257</v>
      </c>
      <c r="D7746" t="s">
        <v>32</v>
      </c>
      <c r="E7746" t="s">
        <v>27</v>
      </c>
      <c r="G7746" s="30">
        <v>15</v>
      </c>
      <c r="H7746" t="s">
        <v>309</v>
      </c>
      <c r="J7746" t="s">
        <v>15</v>
      </c>
      <c r="K7746" t="s">
        <v>307</v>
      </c>
      <c r="L7746" s="26">
        <v>209150</v>
      </c>
      <c r="M7746">
        <v>8</v>
      </c>
    </row>
    <row r="7747" spans="1:13" x14ac:dyDescent="0.25">
      <c r="A7747" t="s">
        <v>92</v>
      </c>
      <c r="B7747" s="25">
        <v>45198</v>
      </c>
      <c r="C7747" t="s">
        <v>257</v>
      </c>
      <c r="D7747" t="s">
        <v>32</v>
      </c>
      <c r="E7747" t="s">
        <v>27</v>
      </c>
      <c r="F7747" t="s">
        <v>258</v>
      </c>
      <c r="G7747" s="30">
        <v>15</v>
      </c>
      <c r="H7747" t="s">
        <v>309</v>
      </c>
      <c r="J7747" t="s">
        <v>15</v>
      </c>
      <c r="K7747" t="s">
        <v>307</v>
      </c>
      <c r="L7747" s="26">
        <v>11272334.4</v>
      </c>
      <c r="M7747">
        <v>21</v>
      </c>
    </row>
    <row r="7748" spans="1:13" x14ac:dyDescent="0.25">
      <c r="A7748" t="s">
        <v>54</v>
      </c>
      <c r="B7748" s="25">
        <v>45401</v>
      </c>
      <c r="C7748" t="s">
        <v>257</v>
      </c>
      <c r="D7748" t="s">
        <v>32</v>
      </c>
      <c r="E7748" t="s">
        <v>27</v>
      </c>
      <c r="F7748" t="s">
        <v>258</v>
      </c>
      <c r="G7748" s="30">
        <v>15</v>
      </c>
      <c r="H7748" t="s">
        <v>309</v>
      </c>
      <c r="J7748" t="s">
        <v>15</v>
      </c>
      <c r="K7748" t="s">
        <v>307</v>
      </c>
      <c r="L7748" s="26">
        <v>976245</v>
      </c>
      <c r="M7748">
        <v>23</v>
      </c>
    </row>
    <row r="7749" spans="1:13" x14ac:dyDescent="0.25">
      <c r="A7749" t="s">
        <v>50</v>
      </c>
      <c r="B7749" s="25">
        <v>45408</v>
      </c>
      <c r="C7749" t="s">
        <v>257</v>
      </c>
      <c r="D7749" t="s">
        <v>32</v>
      </c>
      <c r="E7749" t="s">
        <v>27</v>
      </c>
      <c r="G7749" s="30">
        <v>15</v>
      </c>
      <c r="H7749" t="s">
        <v>309</v>
      </c>
      <c r="J7749" t="s">
        <v>15</v>
      </c>
      <c r="K7749" t="s">
        <v>307</v>
      </c>
      <c r="L7749" s="26">
        <v>295000</v>
      </c>
      <c r="M7749">
        <v>39</v>
      </c>
    </row>
    <row r="7750" spans="1:13" x14ac:dyDescent="0.25">
      <c r="A7750" t="s">
        <v>172</v>
      </c>
      <c r="B7750" s="25">
        <v>45485</v>
      </c>
      <c r="C7750" t="s">
        <v>257</v>
      </c>
      <c r="D7750" t="s">
        <v>32</v>
      </c>
      <c r="E7750" t="s">
        <v>27</v>
      </c>
      <c r="G7750" s="30">
        <v>15</v>
      </c>
      <c r="H7750" t="s">
        <v>309</v>
      </c>
      <c r="J7750" t="s">
        <v>15</v>
      </c>
      <c r="K7750" t="s">
        <v>307</v>
      </c>
      <c r="L7750" s="26">
        <v>4400</v>
      </c>
      <c r="M7750">
        <v>2</v>
      </c>
    </row>
    <row r="7751" spans="1:13" x14ac:dyDescent="0.25">
      <c r="A7751" t="s">
        <v>77</v>
      </c>
      <c r="B7751" s="25">
        <v>45267</v>
      </c>
      <c r="C7751" t="s">
        <v>257</v>
      </c>
      <c r="D7751" t="s">
        <v>32</v>
      </c>
      <c r="E7751" t="s">
        <v>27</v>
      </c>
      <c r="F7751" t="s">
        <v>258</v>
      </c>
      <c r="G7751" s="30">
        <v>15</v>
      </c>
      <c r="H7751" t="s">
        <v>309</v>
      </c>
      <c r="J7751" t="s">
        <v>15</v>
      </c>
      <c r="K7751" t="s">
        <v>307</v>
      </c>
      <c r="L7751" s="26">
        <v>4200</v>
      </c>
      <c r="M7751">
        <v>1</v>
      </c>
    </row>
    <row r="7752" spans="1:13" x14ac:dyDescent="0.25">
      <c r="A7752" t="s">
        <v>209</v>
      </c>
      <c r="B7752" s="25">
        <v>45572</v>
      </c>
      <c r="C7752" t="s">
        <v>257</v>
      </c>
      <c r="D7752" t="s">
        <v>32</v>
      </c>
      <c r="E7752" t="s">
        <v>27</v>
      </c>
      <c r="F7752" t="s">
        <v>258</v>
      </c>
      <c r="G7752" s="30">
        <v>15</v>
      </c>
      <c r="H7752" t="s">
        <v>309</v>
      </c>
      <c r="J7752" t="s">
        <v>15</v>
      </c>
      <c r="K7752" t="s">
        <v>307</v>
      </c>
      <c r="L7752" s="26">
        <v>1100000</v>
      </c>
      <c r="M7752">
        <v>2</v>
      </c>
    </row>
    <row r="7753" spans="1:13" x14ac:dyDescent="0.25">
      <c r="A7753" t="s">
        <v>50</v>
      </c>
      <c r="B7753" s="25">
        <v>45408</v>
      </c>
      <c r="C7753" t="s">
        <v>257</v>
      </c>
      <c r="D7753" t="s">
        <v>32</v>
      </c>
      <c r="E7753" t="s">
        <v>27</v>
      </c>
      <c r="F7753" t="s">
        <v>258</v>
      </c>
      <c r="G7753" s="30">
        <v>15</v>
      </c>
      <c r="H7753" t="s">
        <v>309</v>
      </c>
      <c r="J7753" t="s">
        <v>15</v>
      </c>
      <c r="K7753" t="s">
        <v>307</v>
      </c>
      <c r="L7753" s="26">
        <v>4445000</v>
      </c>
      <c r="M7753">
        <v>48</v>
      </c>
    </row>
    <row r="7754" spans="1:13" x14ac:dyDescent="0.25">
      <c r="A7754" t="s">
        <v>205</v>
      </c>
      <c r="B7754" s="25">
        <v>45566</v>
      </c>
      <c r="C7754" t="s">
        <v>257</v>
      </c>
      <c r="D7754" t="s">
        <v>32</v>
      </c>
      <c r="E7754" t="s">
        <v>27</v>
      </c>
      <c r="F7754" t="s">
        <v>258</v>
      </c>
      <c r="G7754" s="30">
        <v>15</v>
      </c>
      <c r="H7754" t="s">
        <v>309</v>
      </c>
      <c r="J7754" t="s">
        <v>15</v>
      </c>
      <c r="K7754" t="s">
        <v>307</v>
      </c>
      <c r="L7754" s="26">
        <v>396055</v>
      </c>
      <c r="M7754">
        <v>15</v>
      </c>
    </row>
    <row r="7755" spans="1:13" x14ac:dyDescent="0.25">
      <c r="A7755" t="s">
        <v>30</v>
      </c>
      <c r="B7755" s="25">
        <v>45447</v>
      </c>
      <c r="C7755" t="s">
        <v>257</v>
      </c>
      <c r="D7755" t="s">
        <v>32</v>
      </c>
      <c r="E7755" t="s">
        <v>27</v>
      </c>
      <c r="F7755" t="s">
        <v>258</v>
      </c>
      <c r="G7755" s="30">
        <v>15</v>
      </c>
      <c r="H7755" t="s">
        <v>309</v>
      </c>
      <c r="J7755" t="s">
        <v>15</v>
      </c>
      <c r="K7755" t="s">
        <v>307</v>
      </c>
      <c r="L7755" s="26">
        <v>2047500</v>
      </c>
      <c r="M7755">
        <v>6</v>
      </c>
    </row>
    <row r="7756" spans="1:13" x14ac:dyDescent="0.25">
      <c r="A7756" t="s">
        <v>211</v>
      </c>
      <c r="B7756" s="25">
        <v>45582</v>
      </c>
      <c r="C7756" t="s">
        <v>257</v>
      </c>
      <c r="D7756" t="s">
        <v>32</v>
      </c>
      <c r="E7756" t="s">
        <v>27</v>
      </c>
      <c r="G7756" s="30">
        <v>15</v>
      </c>
      <c r="H7756" t="s">
        <v>309</v>
      </c>
      <c r="J7756" t="s">
        <v>15</v>
      </c>
      <c r="K7756" t="s">
        <v>307</v>
      </c>
      <c r="L7756" s="26">
        <v>48650</v>
      </c>
      <c r="M7756">
        <v>20</v>
      </c>
    </row>
    <row r="7757" spans="1:13" x14ac:dyDescent="0.25">
      <c r="A7757" t="s">
        <v>77</v>
      </c>
      <c r="B7757" s="25">
        <v>45267</v>
      </c>
      <c r="C7757" t="s">
        <v>257</v>
      </c>
      <c r="D7757" t="s">
        <v>32</v>
      </c>
      <c r="E7757" t="s">
        <v>27</v>
      </c>
      <c r="G7757" s="30">
        <v>15</v>
      </c>
      <c r="H7757" t="s">
        <v>309</v>
      </c>
      <c r="J7757" t="s">
        <v>15</v>
      </c>
      <c r="K7757" t="s">
        <v>307</v>
      </c>
      <c r="L7757" s="26">
        <v>25200</v>
      </c>
      <c r="M7757">
        <v>3</v>
      </c>
    </row>
    <row r="7758" spans="1:13" x14ac:dyDescent="0.25">
      <c r="A7758" t="s">
        <v>172</v>
      </c>
      <c r="B7758" s="25">
        <v>45485</v>
      </c>
      <c r="C7758" t="s">
        <v>257</v>
      </c>
      <c r="D7758" t="s">
        <v>32</v>
      </c>
      <c r="E7758" t="s">
        <v>27</v>
      </c>
      <c r="F7758" t="s">
        <v>258</v>
      </c>
      <c r="G7758" s="30">
        <v>15</v>
      </c>
      <c r="H7758" t="s">
        <v>309</v>
      </c>
      <c r="J7758" t="s">
        <v>15</v>
      </c>
      <c r="K7758" t="s">
        <v>307</v>
      </c>
      <c r="L7758" s="26">
        <v>160400</v>
      </c>
      <c r="M7758">
        <v>5</v>
      </c>
    </row>
    <row r="7759" spans="1:13" x14ac:dyDescent="0.25">
      <c r="A7759" t="s">
        <v>63</v>
      </c>
      <c r="B7759" s="25">
        <v>45344</v>
      </c>
      <c r="C7759" t="s">
        <v>257</v>
      </c>
      <c r="D7759" t="s">
        <v>32</v>
      </c>
      <c r="E7759" t="s">
        <v>27</v>
      </c>
      <c r="F7759" t="s">
        <v>258</v>
      </c>
      <c r="G7759" s="30">
        <v>15</v>
      </c>
      <c r="H7759" t="s">
        <v>309</v>
      </c>
      <c r="J7759" t="s">
        <v>15</v>
      </c>
      <c r="K7759" t="s">
        <v>307</v>
      </c>
      <c r="L7759" s="26">
        <v>3434250</v>
      </c>
      <c r="M7759">
        <v>7</v>
      </c>
    </row>
    <row r="7760" spans="1:13" x14ac:dyDescent="0.25">
      <c r="A7760" t="s">
        <v>30</v>
      </c>
      <c r="B7760" s="25">
        <v>45447</v>
      </c>
      <c r="C7760" t="s">
        <v>257</v>
      </c>
      <c r="D7760" t="s">
        <v>32</v>
      </c>
      <c r="E7760" t="s">
        <v>27</v>
      </c>
      <c r="G7760" s="30">
        <v>15</v>
      </c>
      <c r="H7760" t="s">
        <v>309</v>
      </c>
      <c r="J7760" t="s">
        <v>15</v>
      </c>
      <c r="K7760" t="s">
        <v>307</v>
      </c>
      <c r="L7760" s="26">
        <v>37800</v>
      </c>
      <c r="M7760">
        <v>9</v>
      </c>
    </row>
    <row r="7761" spans="1:13" x14ac:dyDescent="0.25">
      <c r="A7761" t="s">
        <v>54</v>
      </c>
      <c r="B7761" s="25">
        <v>45401</v>
      </c>
      <c r="C7761" t="s">
        <v>257</v>
      </c>
      <c r="D7761" t="s">
        <v>32</v>
      </c>
      <c r="E7761" t="s">
        <v>27</v>
      </c>
      <c r="G7761" s="30">
        <v>15</v>
      </c>
      <c r="H7761" t="s">
        <v>309</v>
      </c>
      <c r="J7761" t="s">
        <v>15</v>
      </c>
      <c r="K7761" t="s">
        <v>307</v>
      </c>
      <c r="L7761" s="26">
        <v>51615</v>
      </c>
      <c r="M7761">
        <v>16</v>
      </c>
    </row>
    <row r="7762" spans="1:13" x14ac:dyDescent="0.25">
      <c r="A7762" t="s">
        <v>89</v>
      </c>
      <c r="B7762" s="25">
        <v>45232</v>
      </c>
      <c r="C7762" t="s">
        <v>257</v>
      </c>
      <c r="D7762" t="s">
        <v>32</v>
      </c>
      <c r="E7762" t="s">
        <v>27</v>
      </c>
      <c r="G7762" s="30">
        <v>15</v>
      </c>
      <c r="H7762" t="s">
        <v>309</v>
      </c>
      <c r="J7762" t="s">
        <v>15</v>
      </c>
      <c r="K7762" t="s">
        <v>307</v>
      </c>
      <c r="L7762" s="26">
        <v>932175</v>
      </c>
      <c r="M7762">
        <v>25</v>
      </c>
    </row>
    <row r="7763" spans="1:13" x14ac:dyDescent="0.25">
      <c r="A7763" t="s">
        <v>57</v>
      </c>
      <c r="B7763" s="25">
        <v>45394</v>
      </c>
      <c r="C7763" t="s">
        <v>257</v>
      </c>
      <c r="D7763" t="s">
        <v>32</v>
      </c>
      <c r="E7763" t="s">
        <v>27</v>
      </c>
      <c r="F7763" t="s">
        <v>258</v>
      </c>
      <c r="G7763" s="30">
        <v>15</v>
      </c>
      <c r="H7763" t="s">
        <v>309</v>
      </c>
      <c r="J7763" t="s">
        <v>15</v>
      </c>
      <c r="K7763" t="s">
        <v>307</v>
      </c>
      <c r="L7763" s="26">
        <v>1327750</v>
      </c>
      <c r="M7763">
        <v>24</v>
      </c>
    </row>
    <row r="7764" spans="1:13" x14ac:dyDescent="0.25">
      <c r="A7764" t="s">
        <v>86</v>
      </c>
      <c r="B7764" s="25">
        <v>45251</v>
      </c>
      <c r="C7764" t="s">
        <v>257</v>
      </c>
      <c r="D7764" t="s">
        <v>32</v>
      </c>
      <c r="E7764" t="s">
        <v>27</v>
      </c>
      <c r="G7764" s="30">
        <v>15</v>
      </c>
      <c r="H7764" t="s">
        <v>309</v>
      </c>
      <c r="J7764" t="s">
        <v>15</v>
      </c>
      <c r="K7764" t="s">
        <v>307</v>
      </c>
      <c r="L7764" s="26">
        <v>290000</v>
      </c>
      <c r="M7764">
        <v>5</v>
      </c>
    </row>
    <row r="7765" spans="1:13" x14ac:dyDescent="0.25">
      <c r="A7765" t="s">
        <v>164</v>
      </c>
      <c r="B7765" s="25">
        <v>45478</v>
      </c>
      <c r="C7765" t="s">
        <v>257</v>
      </c>
      <c r="D7765" t="s">
        <v>32</v>
      </c>
      <c r="E7765" t="s">
        <v>27</v>
      </c>
      <c r="F7765" t="s">
        <v>258</v>
      </c>
      <c r="G7765" s="30">
        <v>15</v>
      </c>
      <c r="H7765" t="s">
        <v>309</v>
      </c>
      <c r="J7765" t="s">
        <v>15</v>
      </c>
      <c r="K7765" t="s">
        <v>307</v>
      </c>
      <c r="L7765" s="26">
        <v>93600</v>
      </c>
      <c r="M7765">
        <v>6</v>
      </c>
    </row>
    <row r="7766" spans="1:13" x14ac:dyDescent="0.25">
      <c r="A7766" t="s">
        <v>164</v>
      </c>
      <c r="B7766" s="25">
        <v>45478</v>
      </c>
      <c r="C7766" t="s">
        <v>257</v>
      </c>
      <c r="D7766" t="s">
        <v>32</v>
      </c>
      <c r="E7766" t="s">
        <v>27</v>
      </c>
      <c r="G7766" s="30">
        <v>15</v>
      </c>
      <c r="H7766" t="s">
        <v>309</v>
      </c>
      <c r="J7766" t="s">
        <v>15</v>
      </c>
      <c r="K7766" t="s">
        <v>307</v>
      </c>
      <c r="L7766" s="26">
        <v>9400</v>
      </c>
      <c r="M7766">
        <v>4</v>
      </c>
    </row>
    <row r="7767" spans="1:13" x14ac:dyDescent="0.25">
      <c r="A7767" t="s">
        <v>80</v>
      </c>
      <c r="B7767" s="25">
        <v>45260</v>
      </c>
      <c r="C7767" t="s">
        <v>257</v>
      </c>
      <c r="D7767" t="s">
        <v>32</v>
      </c>
      <c r="E7767" t="s">
        <v>27</v>
      </c>
      <c r="G7767" s="30">
        <v>15</v>
      </c>
      <c r="H7767" t="s">
        <v>309</v>
      </c>
      <c r="J7767" t="s">
        <v>15</v>
      </c>
      <c r="K7767" t="s">
        <v>307</v>
      </c>
      <c r="L7767" s="26">
        <v>89100</v>
      </c>
      <c r="M7767">
        <v>2</v>
      </c>
    </row>
    <row r="7768" spans="1:13" x14ac:dyDescent="0.25">
      <c r="A7768" t="s">
        <v>89</v>
      </c>
      <c r="B7768" s="25">
        <v>45232</v>
      </c>
      <c r="C7768" t="s">
        <v>257</v>
      </c>
      <c r="D7768" t="s">
        <v>32</v>
      </c>
      <c r="E7768" t="s">
        <v>27</v>
      </c>
      <c r="F7768" t="s">
        <v>258</v>
      </c>
      <c r="G7768" s="30">
        <v>15</v>
      </c>
      <c r="H7768" t="s">
        <v>309</v>
      </c>
      <c r="J7768" t="s">
        <v>15</v>
      </c>
      <c r="K7768" t="s">
        <v>307</v>
      </c>
      <c r="L7768" s="26">
        <v>13442625</v>
      </c>
      <c r="M7768">
        <v>26</v>
      </c>
    </row>
    <row r="7769" spans="1:13" x14ac:dyDescent="0.25">
      <c r="A7769" t="s">
        <v>60</v>
      </c>
      <c r="B7769" s="25">
        <v>45380</v>
      </c>
      <c r="C7769" t="s">
        <v>257</v>
      </c>
      <c r="D7769" t="s">
        <v>32</v>
      </c>
      <c r="E7769" t="s">
        <v>27</v>
      </c>
      <c r="G7769" s="30">
        <v>15</v>
      </c>
      <c r="H7769" t="s">
        <v>309</v>
      </c>
      <c r="J7769" t="s">
        <v>15</v>
      </c>
      <c r="K7769" t="s">
        <v>307</v>
      </c>
      <c r="L7769" s="26">
        <v>410375</v>
      </c>
      <c r="M7769">
        <v>30</v>
      </c>
    </row>
    <row r="7770" spans="1:13" x14ac:dyDescent="0.25">
      <c r="A7770" t="s">
        <v>104</v>
      </c>
      <c r="B7770" s="25">
        <v>45041</v>
      </c>
      <c r="C7770" t="s">
        <v>257</v>
      </c>
      <c r="D7770" t="s">
        <v>32</v>
      </c>
      <c r="E7770" t="s">
        <v>27</v>
      </c>
      <c r="F7770" t="s">
        <v>258</v>
      </c>
      <c r="G7770" s="30">
        <v>15</v>
      </c>
      <c r="H7770" t="s">
        <v>309</v>
      </c>
      <c r="J7770" t="s">
        <v>15</v>
      </c>
      <c r="K7770" t="s">
        <v>307</v>
      </c>
      <c r="L7770" s="26">
        <v>35760</v>
      </c>
      <c r="M7770">
        <v>1</v>
      </c>
    </row>
    <row r="7771" spans="1:13" x14ac:dyDescent="0.25">
      <c r="A7771" t="s">
        <v>54</v>
      </c>
      <c r="B7771" s="25">
        <v>45212</v>
      </c>
      <c r="C7771" t="s">
        <v>257</v>
      </c>
      <c r="D7771" t="s">
        <v>32</v>
      </c>
      <c r="E7771" t="s">
        <v>27</v>
      </c>
      <c r="F7771" t="s">
        <v>258</v>
      </c>
      <c r="G7771" s="30">
        <v>15</v>
      </c>
      <c r="H7771" t="s">
        <v>309</v>
      </c>
      <c r="J7771" t="s">
        <v>15</v>
      </c>
      <c r="K7771" t="s">
        <v>307</v>
      </c>
      <c r="L7771" s="26">
        <v>5842152</v>
      </c>
      <c r="M7771">
        <v>89</v>
      </c>
    </row>
    <row r="7772" spans="1:13" x14ac:dyDescent="0.25">
      <c r="A7772" t="s">
        <v>211</v>
      </c>
      <c r="B7772" s="25">
        <v>45582</v>
      </c>
      <c r="C7772" t="s">
        <v>257</v>
      </c>
      <c r="D7772" t="s">
        <v>32</v>
      </c>
      <c r="E7772" t="s">
        <v>27</v>
      </c>
      <c r="F7772" t="s">
        <v>258</v>
      </c>
      <c r="G7772" s="30">
        <v>15</v>
      </c>
      <c r="H7772" t="s">
        <v>309</v>
      </c>
      <c r="J7772" t="s">
        <v>15</v>
      </c>
      <c r="K7772" t="s">
        <v>307</v>
      </c>
      <c r="L7772" s="26">
        <v>1989750</v>
      </c>
      <c r="M7772">
        <v>7</v>
      </c>
    </row>
    <row r="7773" spans="1:13" x14ac:dyDescent="0.25">
      <c r="A7773" t="s">
        <v>83</v>
      </c>
      <c r="B7773" s="25">
        <v>45252</v>
      </c>
      <c r="C7773" t="s">
        <v>257</v>
      </c>
      <c r="D7773" t="s">
        <v>32</v>
      </c>
      <c r="E7773" t="s">
        <v>27</v>
      </c>
      <c r="F7773" t="s">
        <v>258</v>
      </c>
      <c r="G7773" s="30">
        <v>15</v>
      </c>
      <c r="H7773" t="s">
        <v>309</v>
      </c>
      <c r="J7773" t="s">
        <v>15</v>
      </c>
      <c r="K7773" t="s">
        <v>307</v>
      </c>
      <c r="L7773" s="26">
        <v>37551250</v>
      </c>
      <c r="M7773">
        <v>25</v>
      </c>
    </row>
    <row r="7774" spans="1:13" x14ac:dyDescent="0.25">
      <c r="A7774" t="s">
        <v>172</v>
      </c>
      <c r="B7774" s="25">
        <v>45485</v>
      </c>
      <c r="C7774" t="s">
        <v>257</v>
      </c>
      <c r="D7774" t="s">
        <v>32</v>
      </c>
      <c r="E7774" t="s">
        <v>27</v>
      </c>
      <c r="F7774" t="s">
        <v>258</v>
      </c>
      <c r="G7774" s="30">
        <v>15.1</v>
      </c>
      <c r="H7774" t="s">
        <v>309</v>
      </c>
      <c r="I7774">
        <v>15.1</v>
      </c>
      <c r="J7774" t="s">
        <v>228</v>
      </c>
      <c r="K7774" t="s">
        <v>314</v>
      </c>
      <c r="L7774" s="26">
        <v>1512400</v>
      </c>
      <c r="M7774">
        <v>1</v>
      </c>
    </row>
    <row r="7775" spans="1:13" x14ac:dyDescent="0.25">
      <c r="A7775" t="s">
        <v>164</v>
      </c>
      <c r="B7775" s="25">
        <v>45478</v>
      </c>
      <c r="C7775" t="s">
        <v>257</v>
      </c>
      <c r="D7775" t="s">
        <v>32</v>
      </c>
      <c r="E7775" t="s">
        <v>27</v>
      </c>
      <c r="F7775" t="s">
        <v>258</v>
      </c>
      <c r="G7775" s="30">
        <v>15.1</v>
      </c>
      <c r="H7775" t="s">
        <v>309</v>
      </c>
      <c r="I7775">
        <v>15.1</v>
      </c>
      <c r="J7775" t="s">
        <v>228</v>
      </c>
      <c r="K7775" t="s">
        <v>314</v>
      </c>
      <c r="L7775" s="26">
        <v>540400</v>
      </c>
      <c r="M7775">
        <v>1</v>
      </c>
    </row>
    <row r="7776" spans="1:13" x14ac:dyDescent="0.25">
      <c r="A7776" t="s">
        <v>66</v>
      </c>
      <c r="B7776" s="25">
        <v>45335</v>
      </c>
      <c r="C7776" t="s">
        <v>257</v>
      </c>
      <c r="D7776" t="s">
        <v>32</v>
      </c>
      <c r="E7776" t="s">
        <v>27</v>
      </c>
      <c r="G7776" s="30">
        <v>15.1</v>
      </c>
      <c r="H7776" t="s">
        <v>309</v>
      </c>
      <c r="J7776" t="s">
        <v>15</v>
      </c>
      <c r="K7776" t="s">
        <v>307</v>
      </c>
      <c r="L7776" s="26">
        <v>139500</v>
      </c>
      <c r="M7776">
        <v>19</v>
      </c>
    </row>
    <row r="7777" spans="1:13" x14ac:dyDescent="0.25">
      <c r="A7777" t="s">
        <v>83</v>
      </c>
      <c r="B7777" s="25">
        <v>45468</v>
      </c>
      <c r="C7777" t="s">
        <v>257</v>
      </c>
      <c r="D7777" t="s">
        <v>32</v>
      </c>
      <c r="E7777" t="s">
        <v>27</v>
      </c>
      <c r="F7777" t="s">
        <v>258</v>
      </c>
      <c r="G7777" s="30">
        <v>15.1</v>
      </c>
      <c r="H7777" t="s">
        <v>309</v>
      </c>
      <c r="J7777" t="s">
        <v>15</v>
      </c>
      <c r="K7777" t="s">
        <v>307</v>
      </c>
      <c r="L7777" s="26">
        <v>17674200</v>
      </c>
      <c r="M7777">
        <v>4</v>
      </c>
    </row>
    <row r="7778" spans="1:13" x14ac:dyDescent="0.25">
      <c r="A7778" t="s">
        <v>50</v>
      </c>
      <c r="B7778" s="25">
        <v>45408</v>
      </c>
      <c r="C7778" t="s">
        <v>257</v>
      </c>
      <c r="D7778" t="s">
        <v>32</v>
      </c>
      <c r="E7778" t="s">
        <v>27</v>
      </c>
      <c r="F7778" t="s">
        <v>258</v>
      </c>
      <c r="G7778" s="30">
        <v>15.1</v>
      </c>
      <c r="H7778" t="s">
        <v>309</v>
      </c>
      <c r="J7778" t="s">
        <v>15</v>
      </c>
      <c r="K7778" t="s">
        <v>307</v>
      </c>
      <c r="L7778" s="26">
        <v>4165000</v>
      </c>
      <c r="M7778">
        <v>55</v>
      </c>
    </row>
    <row r="7779" spans="1:13" x14ac:dyDescent="0.25">
      <c r="A7779" t="s">
        <v>164</v>
      </c>
      <c r="B7779" s="25">
        <v>45478</v>
      </c>
      <c r="C7779" t="s">
        <v>257</v>
      </c>
      <c r="D7779" t="s">
        <v>32</v>
      </c>
      <c r="E7779" t="s">
        <v>27</v>
      </c>
      <c r="G7779" s="30">
        <v>15.1</v>
      </c>
      <c r="H7779" t="s">
        <v>309</v>
      </c>
      <c r="J7779" t="s">
        <v>15</v>
      </c>
      <c r="K7779" t="s">
        <v>307</v>
      </c>
      <c r="L7779" s="26">
        <v>62200</v>
      </c>
      <c r="M7779">
        <v>10</v>
      </c>
    </row>
    <row r="7780" spans="1:13" x14ac:dyDescent="0.25">
      <c r="A7780" t="s">
        <v>69</v>
      </c>
      <c r="B7780" s="25">
        <v>45328</v>
      </c>
      <c r="C7780" t="s">
        <v>257</v>
      </c>
      <c r="D7780" t="s">
        <v>32</v>
      </c>
      <c r="E7780" t="s">
        <v>27</v>
      </c>
      <c r="F7780" t="s">
        <v>258</v>
      </c>
      <c r="G7780" s="30">
        <v>15.1</v>
      </c>
      <c r="H7780" t="s">
        <v>309</v>
      </c>
      <c r="J7780" t="s">
        <v>15</v>
      </c>
      <c r="K7780" t="s">
        <v>307</v>
      </c>
      <c r="L7780" s="26">
        <v>10915615</v>
      </c>
      <c r="M7780">
        <v>8</v>
      </c>
    </row>
    <row r="7781" spans="1:13" x14ac:dyDescent="0.25">
      <c r="A7781" t="s">
        <v>172</v>
      </c>
      <c r="B7781" s="25">
        <v>45485</v>
      </c>
      <c r="C7781" t="s">
        <v>257</v>
      </c>
      <c r="D7781" t="s">
        <v>32</v>
      </c>
      <c r="E7781" t="s">
        <v>27</v>
      </c>
      <c r="G7781" s="30">
        <v>15.1</v>
      </c>
      <c r="H7781" t="s">
        <v>309</v>
      </c>
      <c r="J7781" t="s">
        <v>15</v>
      </c>
      <c r="K7781" t="s">
        <v>307</v>
      </c>
      <c r="L7781" s="26">
        <v>6400</v>
      </c>
      <c r="M7781">
        <v>2</v>
      </c>
    </row>
    <row r="7782" spans="1:13" x14ac:dyDescent="0.25">
      <c r="A7782" t="s">
        <v>63</v>
      </c>
      <c r="B7782" s="25">
        <v>45344</v>
      </c>
      <c r="C7782" t="s">
        <v>257</v>
      </c>
      <c r="D7782" t="s">
        <v>32</v>
      </c>
      <c r="E7782" t="s">
        <v>27</v>
      </c>
      <c r="G7782" s="30">
        <v>15.1</v>
      </c>
      <c r="H7782" t="s">
        <v>309</v>
      </c>
      <c r="J7782" t="s">
        <v>15</v>
      </c>
      <c r="K7782" t="s">
        <v>307</v>
      </c>
      <c r="L7782" s="26">
        <v>152000</v>
      </c>
      <c r="M7782">
        <v>4</v>
      </c>
    </row>
    <row r="7783" spans="1:13" x14ac:dyDescent="0.25">
      <c r="A7783" t="s">
        <v>77</v>
      </c>
      <c r="B7783" s="25">
        <v>45267</v>
      </c>
      <c r="C7783" t="s">
        <v>257</v>
      </c>
      <c r="D7783" t="s">
        <v>32</v>
      </c>
      <c r="E7783" t="s">
        <v>27</v>
      </c>
      <c r="F7783" t="s">
        <v>258</v>
      </c>
      <c r="G7783" s="30">
        <v>15.1</v>
      </c>
      <c r="H7783" t="s">
        <v>309</v>
      </c>
      <c r="J7783" t="s">
        <v>15</v>
      </c>
      <c r="K7783" t="s">
        <v>307</v>
      </c>
      <c r="L7783" s="26">
        <v>2539600</v>
      </c>
      <c r="M7783">
        <v>2</v>
      </c>
    </row>
    <row r="7784" spans="1:13" x14ac:dyDescent="0.25">
      <c r="A7784" t="s">
        <v>69</v>
      </c>
      <c r="B7784" s="25">
        <v>45328</v>
      </c>
      <c r="C7784" t="s">
        <v>257</v>
      </c>
      <c r="D7784" t="s">
        <v>32</v>
      </c>
      <c r="E7784" t="s">
        <v>27</v>
      </c>
      <c r="G7784" s="30">
        <v>15.1</v>
      </c>
      <c r="H7784" t="s">
        <v>309</v>
      </c>
      <c r="J7784" t="s">
        <v>15</v>
      </c>
      <c r="K7784" t="s">
        <v>307</v>
      </c>
      <c r="L7784" s="26">
        <v>159265</v>
      </c>
      <c r="M7784">
        <v>10</v>
      </c>
    </row>
    <row r="7785" spans="1:13" x14ac:dyDescent="0.25">
      <c r="A7785" t="s">
        <v>211</v>
      </c>
      <c r="B7785" s="25">
        <v>45582</v>
      </c>
      <c r="C7785" t="s">
        <v>257</v>
      </c>
      <c r="D7785" t="s">
        <v>32</v>
      </c>
      <c r="E7785" t="s">
        <v>27</v>
      </c>
      <c r="F7785" t="s">
        <v>258</v>
      </c>
      <c r="G7785" s="30">
        <v>15.1</v>
      </c>
      <c r="H7785" t="s">
        <v>309</v>
      </c>
      <c r="J7785" t="s">
        <v>15</v>
      </c>
      <c r="K7785" t="s">
        <v>307</v>
      </c>
      <c r="L7785" s="26">
        <v>2121000</v>
      </c>
      <c r="M7785">
        <v>16</v>
      </c>
    </row>
    <row r="7786" spans="1:13" x14ac:dyDescent="0.25">
      <c r="A7786" t="s">
        <v>80</v>
      </c>
      <c r="B7786" s="25">
        <v>45260</v>
      </c>
      <c r="C7786" t="s">
        <v>257</v>
      </c>
      <c r="D7786" t="s">
        <v>32</v>
      </c>
      <c r="E7786" t="s">
        <v>27</v>
      </c>
      <c r="F7786" t="s">
        <v>258</v>
      </c>
      <c r="G7786" s="30">
        <v>15.1</v>
      </c>
      <c r="H7786" t="s">
        <v>309</v>
      </c>
      <c r="J7786" t="s">
        <v>15</v>
      </c>
      <c r="K7786" t="s">
        <v>307</v>
      </c>
      <c r="L7786" s="26">
        <v>3851100</v>
      </c>
      <c r="M7786">
        <v>4</v>
      </c>
    </row>
    <row r="7787" spans="1:13" x14ac:dyDescent="0.25">
      <c r="A7787" t="s">
        <v>172</v>
      </c>
      <c r="B7787" s="25">
        <v>45485</v>
      </c>
      <c r="C7787" t="s">
        <v>257</v>
      </c>
      <c r="D7787" t="s">
        <v>32</v>
      </c>
      <c r="E7787" t="s">
        <v>27</v>
      </c>
      <c r="F7787" t="s">
        <v>258</v>
      </c>
      <c r="G7787" s="30">
        <v>15.1</v>
      </c>
      <c r="H7787" t="s">
        <v>309</v>
      </c>
      <c r="J7787" t="s">
        <v>15</v>
      </c>
      <c r="K7787" t="s">
        <v>307</v>
      </c>
      <c r="L7787" s="26">
        <v>668400</v>
      </c>
      <c r="M7787">
        <v>1</v>
      </c>
    </row>
    <row r="7788" spans="1:13" x14ac:dyDescent="0.25">
      <c r="A7788" t="s">
        <v>83</v>
      </c>
      <c r="B7788" s="25">
        <v>45252</v>
      </c>
      <c r="C7788" t="s">
        <v>257</v>
      </c>
      <c r="D7788" t="s">
        <v>32</v>
      </c>
      <c r="E7788" t="s">
        <v>27</v>
      </c>
      <c r="G7788" s="30">
        <v>15.1</v>
      </c>
      <c r="H7788" t="s">
        <v>309</v>
      </c>
      <c r="J7788" t="s">
        <v>15</v>
      </c>
      <c r="K7788" t="s">
        <v>307</v>
      </c>
      <c r="L7788" s="26">
        <v>900350</v>
      </c>
      <c r="M7788">
        <v>32</v>
      </c>
    </row>
    <row r="7789" spans="1:13" x14ac:dyDescent="0.25">
      <c r="A7789" t="s">
        <v>80</v>
      </c>
      <c r="B7789" s="25">
        <v>45260</v>
      </c>
      <c r="C7789" t="s">
        <v>257</v>
      </c>
      <c r="D7789" t="s">
        <v>32</v>
      </c>
      <c r="E7789" t="s">
        <v>27</v>
      </c>
      <c r="G7789" s="30">
        <v>15.1</v>
      </c>
      <c r="H7789" t="s">
        <v>309</v>
      </c>
      <c r="J7789" t="s">
        <v>15</v>
      </c>
      <c r="K7789" t="s">
        <v>307</v>
      </c>
      <c r="L7789" s="26">
        <v>1198800</v>
      </c>
      <c r="M7789">
        <v>6</v>
      </c>
    </row>
    <row r="7790" spans="1:13" x14ac:dyDescent="0.25">
      <c r="A7790" t="s">
        <v>72</v>
      </c>
      <c r="B7790" s="25">
        <v>45288</v>
      </c>
      <c r="C7790" t="s">
        <v>257</v>
      </c>
      <c r="D7790" t="s">
        <v>32</v>
      </c>
      <c r="E7790" t="s">
        <v>27</v>
      </c>
      <c r="G7790" s="30">
        <v>15.1</v>
      </c>
      <c r="H7790" t="s">
        <v>309</v>
      </c>
      <c r="J7790" t="s">
        <v>15</v>
      </c>
      <c r="K7790" t="s">
        <v>307</v>
      </c>
      <c r="L7790" s="26">
        <v>19750</v>
      </c>
      <c r="M7790">
        <v>1</v>
      </c>
    </row>
    <row r="7791" spans="1:13" x14ac:dyDescent="0.25">
      <c r="A7791" t="s">
        <v>89</v>
      </c>
      <c r="B7791" s="25">
        <v>45232</v>
      </c>
      <c r="C7791" t="s">
        <v>257</v>
      </c>
      <c r="D7791" t="s">
        <v>32</v>
      </c>
      <c r="E7791" t="s">
        <v>27</v>
      </c>
      <c r="G7791" s="30">
        <v>15.1</v>
      </c>
      <c r="H7791" t="s">
        <v>309</v>
      </c>
      <c r="J7791" t="s">
        <v>15</v>
      </c>
      <c r="K7791" t="s">
        <v>307</v>
      </c>
      <c r="L7791" s="26">
        <v>586575</v>
      </c>
      <c r="M7791">
        <v>28</v>
      </c>
    </row>
    <row r="7792" spans="1:13" x14ac:dyDescent="0.25">
      <c r="A7792" t="s">
        <v>92</v>
      </c>
      <c r="B7792" s="25">
        <v>45198</v>
      </c>
      <c r="C7792" t="s">
        <v>257</v>
      </c>
      <c r="D7792" t="s">
        <v>32</v>
      </c>
      <c r="E7792" t="s">
        <v>27</v>
      </c>
      <c r="G7792" s="30">
        <v>15.1</v>
      </c>
      <c r="H7792" t="s">
        <v>309</v>
      </c>
      <c r="J7792" t="s">
        <v>15</v>
      </c>
      <c r="K7792" t="s">
        <v>307</v>
      </c>
      <c r="L7792" s="26">
        <v>143442</v>
      </c>
      <c r="M7792">
        <v>2</v>
      </c>
    </row>
    <row r="7793" spans="1:13" x14ac:dyDescent="0.25">
      <c r="A7793" t="s">
        <v>60</v>
      </c>
      <c r="B7793" s="25">
        <v>45380</v>
      </c>
      <c r="C7793" t="s">
        <v>257</v>
      </c>
      <c r="D7793" t="s">
        <v>32</v>
      </c>
      <c r="E7793" t="s">
        <v>27</v>
      </c>
      <c r="F7793" t="s">
        <v>258</v>
      </c>
      <c r="G7793" s="30">
        <v>15.1</v>
      </c>
      <c r="H7793" t="s">
        <v>309</v>
      </c>
      <c r="J7793" t="s">
        <v>15</v>
      </c>
      <c r="K7793" t="s">
        <v>307</v>
      </c>
      <c r="L7793" s="26">
        <v>4273500</v>
      </c>
      <c r="M7793">
        <v>41</v>
      </c>
    </row>
    <row r="7794" spans="1:13" x14ac:dyDescent="0.25">
      <c r="A7794" t="s">
        <v>83</v>
      </c>
      <c r="B7794" s="25">
        <v>45468</v>
      </c>
      <c r="C7794" t="s">
        <v>257</v>
      </c>
      <c r="D7794" t="s">
        <v>32</v>
      </c>
      <c r="E7794" t="s">
        <v>27</v>
      </c>
      <c r="G7794" s="30">
        <v>15.1</v>
      </c>
      <c r="H7794" t="s">
        <v>309</v>
      </c>
      <c r="J7794" t="s">
        <v>15</v>
      </c>
      <c r="K7794" t="s">
        <v>307</v>
      </c>
      <c r="L7794" s="26">
        <v>26730</v>
      </c>
      <c r="M7794">
        <v>6</v>
      </c>
    </row>
    <row r="7795" spans="1:13" x14ac:dyDescent="0.25">
      <c r="A7795" t="s">
        <v>77</v>
      </c>
      <c r="B7795" s="25">
        <v>45267</v>
      </c>
      <c r="C7795" t="s">
        <v>257</v>
      </c>
      <c r="D7795" t="s">
        <v>32</v>
      </c>
      <c r="E7795" t="s">
        <v>27</v>
      </c>
      <c r="G7795" s="30">
        <v>15.1</v>
      </c>
      <c r="H7795" t="s">
        <v>309</v>
      </c>
      <c r="J7795" t="s">
        <v>15</v>
      </c>
      <c r="K7795" t="s">
        <v>307</v>
      </c>
      <c r="L7795" s="26">
        <v>292600</v>
      </c>
      <c r="M7795">
        <v>10</v>
      </c>
    </row>
    <row r="7796" spans="1:13" x14ac:dyDescent="0.25">
      <c r="A7796" t="s">
        <v>83</v>
      </c>
      <c r="B7796" s="25">
        <v>45252</v>
      </c>
      <c r="C7796" t="s">
        <v>257</v>
      </c>
      <c r="D7796" t="s">
        <v>32</v>
      </c>
      <c r="E7796" t="s">
        <v>27</v>
      </c>
      <c r="F7796" t="s">
        <v>258</v>
      </c>
      <c r="G7796" s="30">
        <v>15.1</v>
      </c>
      <c r="H7796" t="s">
        <v>309</v>
      </c>
      <c r="J7796" t="s">
        <v>15</v>
      </c>
      <c r="K7796" t="s">
        <v>307</v>
      </c>
      <c r="L7796" s="26">
        <v>14430900</v>
      </c>
      <c r="M7796">
        <v>54</v>
      </c>
    </row>
    <row r="7797" spans="1:13" x14ac:dyDescent="0.25">
      <c r="A7797" t="s">
        <v>209</v>
      </c>
      <c r="B7797" s="25">
        <v>45572</v>
      </c>
      <c r="C7797" t="s">
        <v>257</v>
      </c>
      <c r="D7797" t="s">
        <v>32</v>
      </c>
      <c r="E7797" t="s">
        <v>27</v>
      </c>
      <c r="F7797" t="s">
        <v>258</v>
      </c>
      <c r="G7797" s="30">
        <v>15.1</v>
      </c>
      <c r="H7797" t="s">
        <v>309</v>
      </c>
      <c r="J7797" t="s">
        <v>15</v>
      </c>
      <c r="K7797" t="s">
        <v>307</v>
      </c>
      <c r="L7797" s="26">
        <v>220000</v>
      </c>
      <c r="M7797">
        <v>2</v>
      </c>
    </row>
    <row r="7798" spans="1:13" x14ac:dyDescent="0.25">
      <c r="A7798" t="s">
        <v>86</v>
      </c>
      <c r="B7798" s="25">
        <v>45251</v>
      </c>
      <c r="C7798" t="s">
        <v>257</v>
      </c>
      <c r="D7798" t="s">
        <v>32</v>
      </c>
      <c r="E7798" t="s">
        <v>27</v>
      </c>
      <c r="G7798" s="30">
        <v>15.1</v>
      </c>
      <c r="H7798" t="s">
        <v>309</v>
      </c>
      <c r="J7798" t="s">
        <v>15</v>
      </c>
      <c r="K7798" t="s">
        <v>307</v>
      </c>
      <c r="L7798" s="26">
        <v>270500</v>
      </c>
      <c r="M7798">
        <v>5</v>
      </c>
    </row>
    <row r="7799" spans="1:13" x14ac:dyDescent="0.25">
      <c r="A7799" t="s">
        <v>30</v>
      </c>
      <c r="B7799" s="25">
        <v>45447</v>
      </c>
      <c r="C7799" t="s">
        <v>257</v>
      </c>
      <c r="D7799" t="s">
        <v>32</v>
      </c>
      <c r="E7799" t="s">
        <v>27</v>
      </c>
      <c r="F7799" t="s">
        <v>258</v>
      </c>
      <c r="G7799" s="30">
        <v>15.1</v>
      </c>
      <c r="H7799" t="s">
        <v>309</v>
      </c>
      <c r="J7799" t="s">
        <v>15</v>
      </c>
      <c r="K7799" t="s">
        <v>307</v>
      </c>
      <c r="L7799" s="26">
        <v>193500</v>
      </c>
      <c r="M7799">
        <v>10</v>
      </c>
    </row>
    <row r="7800" spans="1:13" x14ac:dyDescent="0.25">
      <c r="A7800" t="s">
        <v>205</v>
      </c>
      <c r="B7800" s="25">
        <v>45566</v>
      </c>
      <c r="C7800" t="s">
        <v>257</v>
      </c>
      <c r="D7800" t="s">
        <v>32</v>
      </c>
      <c r="E7800" t="s">
        <v>27</v>
      </c>
      <c r="F7800" t="s">
        <v>258</v>
      </c>
      <c r="G7800" s="30">
        <v>15.1</v>
      </c>
      <c r="H7800" t="s">
        <v>309</v>
      </c>
      <c r="J7800" t="s">
        <v>15</v>
      </c>
      <c r="K7800" t="s">
        <v>307</v>
      </c>
      <c r="L7800" s="26">
        <v>633555</v>
      </c>
      <c r="M7800">
        <v>8</v>
      </c>
    </row>
    <row r="7801" spans="1:13" x14ac:dyDescent="0.25">
      <c r="A7801" t="s">
        <v>66</v>
      </c>
      <c r="B7801" s="25">
        <v>45335</v>
      </c>
      <c r="C7801" t="s">
        <v>257</v>
      </c>
      <c r="D7801" t="s">
        <v>32</v>
      </c>
      <c r="E7801" t="s">
        <v>27</v>
      </c>
      <c r="F7801" t="s">
        <v>258</v>
      </c>
      <c r="G7801" s="30">
        <v>15.1</v>
      </c>
      <c r="H7801" t="s">
        <v>309</v>
      </c>
      <c r="J7801" t="s">
        <v>15</v>
      </c>
      <c r="K7801" t="s">
        <v>307</v>
      </c>
      <c r="L7801" s="26">
        <v>859500</v>
      </c>
      <c r="M7801">
        <v>37</v>
      </c>
    </row>
    <row r="7802" spans="1:13" x14ac:dyDescent="0.25">
      <c r="A7802" t="s">
        <v>54</v>
      </c>
      <c r="B7802" s="25">
        <v>45401</v>
      </c>
      <c r="C7802" t="s">
        <v>257</v>
      </c>
      <c r="D7802" t="s">
        <v>32</v>
      </c>
      <c r="E7802" t="s">
        <v>27</v>
      </c>
      <c r="G7802" s="30">
        <v>15.1</v>
      </c>
      <c r="H7802" t="s">
        <v>309</v>
      </c>
      <c r="J7802" t="s">
        <v>15</v>
      </c>
      <c r="K7802" t="s">
        <v>307</v>
      </c>
      <c r="L7802" s="26">
        <v>11655</v>
      </c>
      <c r="M7802">
        <v>9</v>
      </c>
    </row>
    <row r="7803" spans="1:13" x14ac:dyDescent="0.25">
      <c r="A7803" t="s">
        <v>63</v>
      </c>
      <c r="B7803" s="25">
        <v>45344</v>
      </c>
      <c r="C7803" t="s">
        <v>257</v>
      </c>
      <c r="D7803" t="s">
        <v>32</v>
      </c>
      <c r="E7803" t="s">
        <v>27</v>
      </c>
      <c r="F7803" t="s">
        <v>258</v>
      </c>
      <c r="G7803" s="30">
        <v>15.1</v>
      </c>
      <c r="H7803" t="s">
        <v>309</v>
      </c>
      <c r="J7803" t="s">
        <v>15</v>
      </c>
      <c r="K7803" t="s">
        <v>307</v>
      </c>
      <c r="L7803" s="26">
        <v>373350</v>
      </c>
      <c r="M7803">
        <v>8</v>
      </c>
    </row>
    <row r="7804" spans="1:13" x14ac:dyDescent="0.25">
      <c r="A7804" t="s">
        <v>92</v>
      </c>
      <c r="B7804" s="25">
        <v>45198</v>
      </c>
      <c r="C7804" t="s">
        <v>257</v>
      </c>
      <c r="D7804" t="s">
        <v>32</v>
      </c>
      <c r="E7804" t="s">
        <v>27</v>
      </c>
      <c r="F7804" t="s">
        <v>258</v>
      </c>
      <c r="G7804" s="30">
        <v>15.1</v>
      </c>
      <c r="H7804" t="s">
        <v>309</v>
      </c>
      <c r="J7804" t="s">
        <v>15</v>
      </c>
      <c r="K7804" t="s">
        <v>307</v>
      </c>
      <c r="L7804" s="26">
        <v>1132088.3999999999</v>
      </c>
      <c r="M7804">
        <v>6</v>
      </c>
    </row>
    <row r="7805" spans="1:13" x14ac:dyDescent="0.25">
      <c r="A7805" t="s">
        <v>89</v>
      </c>
      <c r="B7805" s="25">
        <v>45232</v>
      </c>
      <c r="C7805" t="s">
        <v>257</v>
      </c>
      <c r="D7805" t="s">
        <v>32</v>
      </c>
      <c r="E7805" t="s">
        <v>27</v>
      </c>
      <c r="F7805" t="s">
        <v>258</v>
      </c>
      <c r="G7805" s="30">
        <v>15.1</v>
      </c>
      <c r="H7805" t="s">
        <v>309</v>
      </c>
      <c r="J7805" t="s">
        <v>15</v>
      </c>
      <c r="K7805" t="s">
        <v>307</v>
      </c>
      <c r="L7805" s="26">
        <v>2311200</v>
      </c>
      <c r="M7805">
        <v>34</v>
      </c>
    </row>
    <row r="7806" spans="1:13" x14ac:dyDescent="0.25">
      <c r="A7806" t="s">
        <v>86</v>
      </c>
      <c r="B7806" s="25">
        <v>45251</v>
      </c>
      <c r="C7806" t="s">
        <v>257</v>
      </c>
      <c r="D7806" t="s">
        <v>32</v>
      </c>
      <c r="E7806" t="s">
        <v>27</v>
      </c>
      <c r="F7806" t="s">
        <v>258</v>
      </c>
      <c r="G7806" s="30">
        <v>15.1</v>
      </c>
      <c r="H7806" t="s">
        <v>309</v>
      </c>
      <c r="J7806" t="s">
        <v>15</v>
      </c>
      <c r="K7806" t="s">
        <v>307</v>
      </c>
      <c r="L7806" s="26">
        <v>3672500</v>
      </c>
      <c r="M7806">
        <v>9</v>
      </c>
    </row>
    <row r="7807" spans="1:13" x14ac:dyDescent="0.25">
      <c r="A7807" t="s">
        <v>74</v>
      </c>
      <c r="B7807" s="25">
        <v>45275</v>
      </c>
      <c r="C7807" t="s">
        <v>257</v>
      </c>
      <c r="D7807" t="s">
        <v>32</v>
      </c>
      <c r="E7807" t="s">
        <v>27</v>
      </c>
      <c r="G7807" s="30">
        <v>15.1</v>
      </c>
      <c r="H7807" t="s">
        <v>309</v>
      </c>
      <c r="J7807" t="s">
        <v>15</v>
      </c>
      <c r="K7807" t="s">
        <v>307</v>
      </c>
      <c r="L7807" s="26">
        <v>3178600</v>
      </c>
      <c r="M7807">
        <v>37</v>
      </c>
    </row>
    <row r="7808" spans="1:13" x14ac:dyDescent="0.25">
      <c r="A7808" t="s">
        <v>54</v>
      </c>
      <c r="B7808" s="25">
        <v>45212</v>
      </c>
      <c r="C7808" t="s">
        <v>257</v>
      </c>
      <c r="D7808" t="s">
        <v>32</v>
      </c>
      <c r="E7808" t="s">
        <v>27</v>
      </c>
      <c r="F7808" t="s">
        <v>258</v>
      </c>
      <c r="G7808" s="30">
        <v>15.1</v>
      </c>
      <c r="H7808" t="s">
        <v>309</v>
      </c>
      <c r="J7808" t="s">
        <v>15</v>
      </c>
      <c r="K7808" t="s">
        <v>307</v>
      </c>
      <c r="L7808" s="26">
        <v>2510820</v>
      </c>
      <c r="M7808">
        <v>57</v>
      </c>
    </row>
    <row r="7809" spans="1:13" x14ac:dyDescent="0.25">
      <c r="A7809" t="s">
        <v>50</v>
      </c>
      <c r="B7809" s="25">
        <v>45408</v>
      </c>
      <c r="C7809" t="s">
        <v>257</v>
      </c>
      <c r="D7809" t="s">
        <v>32</v>
      </c>
      <c r="E7809" t="s">
        <v>27</v>
      </c>
      <c r="G7809" s="30">
        <v>15.1</v>
      </c>
      <c r="H7809" t="s">
        <v>309</v>
      </c>
      <c r="J7809" t="s">
        <v>15</v>
      </c>
      <c r="K7809" t="s">
        <v>307</v>
      </c>
      <c r="L7809" s="26">
        <v>240000</v>
      </c>
      <c r="M7809">
        <v>34</v>
      </c>
    </row>
    <row r="7810" spans="1:13" x14ac:dyDescent="0.25">
      <c r="A7810" t="s">
        <v>30</v>
      </c>
      <c r="B7810" s="25">
        <v>45447</v>
      </c>
      <c r="C7810" t="s">
        <v>257</v>
      </c>
      <c r="D7810" t="s">
        <v>32</v>
      </c>
      <c r="E7810" t="s">
        <v>27</v>
      </c>
      <c r="G7810" s="30">
        <v>15.1</v>
      </c>
      <c r="H7810" t="s">
        <v>309</v>
      </c>
      <c r="J7810" t="s">
        <v>15</v>
      </c>
      <c r="K7810" t="s">
        <v>307</v>
      </c>
      <c r="L7810" s="26">
        <v>7800</v>
      </c>
      <c r="M7810">
        <v>6</v>
      </c>
    </row>
    <row r="7811" spans="1:13" x14ac:dyDescent="0.25">
      <c r="A7811" t="s">
        <v>74</v>
      </c>
      <c r="B7811" s="25">
        <v>45275</v>
      </c>
      <c r="C7811" t="s">
        <v>257</v>
      </c>
      <c r="D7811" t="s">
        <v>32</v>
      </c>
      <c r="E7811" t="s">
        <v>27</v>
      </c>
      <c r="F7811" t="s">
        <v>258</v>
      </c>
      <c r="G7811" s="30">
        <v>15.1</v>
      </c>
      <c r="H7811" t="s">
        <v>309</v>
      </c>
      <c r="J7811" t="s">
        <v>15</v>
      </c>
      <c r="K7811" t="s">
        <v>307</v>
      </c>
      <c r="L7811" s="26">
        <v>31543350</v>
      </c>
      <c r="M7811">
        <v>65</v>
      </c>
    </row>
    <row r="7812" spans="1:13" x14ac:dyDescent="0.25">
      <c r="A7812" t="s">
        <v>60</v>
      </c>
      <c r="B7812" s="25">
        <v>45380</v>
      </c>
      <c r="C7812" t="s">
        <v>257</v>
      </c>
      <c r="D7812" t="s">
        <v>32</v>
      </c>
      <c r="E7812" t="s">
        <v>27</v>
      </c>
      <c r="G7812" s="30">
        <v>15.1</v>
      </c>
      <c r="H7812" t="s">
        <v>309</v>
      </c>
      <c r="J7812" t="s">
        <v>15</v>
      </c>
      <c r="K7812" t="s">
        <v>307</v>
      </c>
      <c r="L7812" s="26">
        <v>175000</v>
      </c>
      <c r="M7812">
        <v>30</v>
      </c>
    </row>
    <row r="7813" spans="1:13" x14ac:dyDescent="0.25">
      <c r="A7813" t="s">
        <v>164</v>
      </c>
      <c r="B7813" s="25">
        <v>45478</v>
      </c>
      <c r="C7813" t="s">
        <v>257</v>
      </c>
      <c r="D7813" t="s">
        <v>32</v>
      </c>
      <c r="E7813" t="s">
        <v>27</v>
      </c>
      <c r="F7813" t="s">
        <v>258</v>
      </c>
      <c r="G7813" s="30">
        <v>15.1</v>
      </c>
      <c r="H7813" t="s">
        <v>309</v>
      </c>
      <c r="J7813" t="s">
        <v>15</v>
      </c>
      <c r="K7813" t="s">
        <v>307</v>
      </c>
      <c r="L7813" s="26">
        <v>95600</v>
      </c>
      <c r="M7813">
        <v>7</v>
      </c>
    </row>
    <row r="7814" spans="1:13" x14ac:dyDescent="0.25">
      <c r="A7814" t="s">
        <v>54</v>
      </c>
      <c r="B7814" s="25">
        <v>45401</v>
      </c>
      <c r="C7814" t="s">
        <v>257</v>
      </c>
      <c r="D7814" t="s">
        <v>32</v>
      </c>
      <c r="E7814" t="s">
        <v>27</v>
      </c>
      <c r="F7814" t="s">
        <v>258</v>
      </c>
      <c r="G7814" s="30">
        <v>15.1</v>
      </c>
      <c r="H7814" t="s">
        <v>309</v>
      </c>
      <c r="J7814" t="s">
        <v>15</v>
      </c>
      <c r="K7814" t="s">
        <v>307</v>
      </c>
      <c r="L7814" s="26">
        <v>3107445</v>
      </c>
      <c r="M7814">
        <v>24</v>
      </c>
    </row>
    <row r="7815" spans="1:13" x14ac:dyDescent="0.25">
      <c r="A7815" t="s">
        <v>211</v>
      </c>
      <c r="B7815" s="25">
        <v>45582</v>
      </c>
      <c r="C7815" t="s">
        <v>257</v>
      </c>
      <c r="D7815" t="s">
        <v>32</v>
      </c>
      <c r="E7815" t="s">
        <v>27</v>
      </c>
      <c r="G7815" s="30">
        <v>15.1</v>
      </c>
      <c r="H7815" t="s">
        <v>309</v>
      </c>
      <c r="J7815" t="s">
        <v>15</v>
      </c>
      <c r="K7815" t="s">
        <v>307</v>
      </c>
      <c r="L7815" s="26">
        <v>38150</v>
      </c>
      <c r="M7815">
        <v>10</v>
      </c>
    </row>
    <row r="7816" spans="1:13" x14ac:dyDescent="0.25">
      <c r="A7816" t="s">
        <v>205</v>
      </c>
      <c r="B7816" s="25">
        <v>45566</v>
      </c>
      <c r="C7816" t="s">
        <v>257</v>
      </c>
      <c r="D7816" t="s">
        <v>32</v>
      </c>
      <c r="E7816" t="s">
        <v>27</v>
      </c>
      <c r="G7816" s="30">
        <v>15.1</v>
      </c>
      <c r="H7816" t="s">
        <v>309</v>
      </c>
      <c r="J7816" t="s">
        <v>15</v>
      </c>
      <c r="K7816" t="s">
        <v>307</v>
      </c>
      <c r="L7816" s="26">
        <v>6175</v>
      </c>
      <c r="M7816">
        <v>4</v>
      </c>
    </row>
    <row r="7817" spans="1:13" x14ac:dyDescent="0.25">
      <c r="A7817" t="s">
        <v>101</v>
      </c>
      <c r="B7817" s="25">
        <v>45079</v>
      </c>
      <c r="C7817" t="s">
        <v>257</v>
      </c>
      <c r="D7817" t="s">
        <v>32</v>
      </c>
      <c r="E7817" t="s">
        <v>27</v>
      </c>
      <c r="F7817" t="s">
        <v>258</v>
      </c>
      <c r="G7817" s="30">
        <v>15.1</v>
      </c>
      <c r="H7817" t="s">
        <v>309</v>
      </c>
      <c r="J7817" t="s">
        <v>15</v>
      </c>
      <c r="K7817" t="s">
        <v>307</v>
      </c>
      <c r="L7817" s="26">
        <v>149991.75</v>
      </c>
      <c r="M7817">
        <v>2</v>
      </c>
    </row>
    <row r="7818" spans="1:13" x14ac:dyDescent="0.25">
      <c r="A7818" t="s">
        <v>54</v>
      </c>
      <c r="B7818" s="25">
        <v>45212</v>
      </c>
      <c r="C7818" t="s">
        <v>257</v>
      </c>
      <c r="D7818" t="s">
        <v>32</v>
      </c>
      <c r="E7818" t="s">
        <v>27</v>
      </c>
      <c r="G7818" s="30">
        <v>15.1</v>
      </c>
      <c r="H7818" t="s">
        <v>309</v>
      </c>
      <c r="J7818" t="s">
        <v>15</v>
      </c>
      <c r="K7818" t="s">
        <v>307</v>
      </c>
      <c r="L7818" s="26">
        <v>124542</v>
      </c>
      <c r="M7818">
        <v>37</v>
      </c>
    </row>
    <row r="7819" spans="1:13" x14ac:dyDescent="0.25">
      <c r="A7819" t="s">
        <v>57</v>
      </c>
      <c r="B7819" s="25">
        <v>45394</v>
      </c>
      <c r="C7819" t="s">
        <v>257</v>
      </c>
      <c r="D7819" t="s">
        <v>32</v>
      </c>
      <c r="E7819" t="s">
        <v>27</v>
      </c>
      <c r="F7819" t="s">
        <v>258</v>
      </c>
      <c r="G7819" s="30">
        <v>15.1</v>
      </c>
      <c r="H7819" t="s">
        <v>309</v>
      </c>
      <c r="J7819" t="s">
        <v>15</v>
      </c>
      <c r="K7819" t="s">
        <v>307</v>
      </c>
      <c r="L7819" s="26">
        <v>2157300</v>
      </c>
      <c r="M7819">
        <v>13</v>
      </c>
    </row>
    <row r="7820" spans="1:13" x14ac:dyDescent="0.25">
      <c r="A7820" t="s">
        <v>57</v>
      </c>
      <c r="B7820" s="25">
        <v>45394</v>
      </c>
      <c r="C7820" t="s">
        <v>257</v>
      </c>
      <c r="D7820" t="s">
        <v>32</v>
      </c>
      <c r="E7820" t="s">
        <v>27</v>
      </c>
      <c r="G7820" s="30">
        <v>15.1</v>
      </c>
      <c r="H7820" t="s">
        <v>309</v>
      </c>
      <c r="J7820" t="s">
        <v>15</v>
      </c>
      <c r="K7820" t="s">
        <v>307</v>
      </c>
      <c r="L7820" s="26">
        <v>47000</v>
      </c>
      <c r="M7820">
        <v>10</v>
      </c>
    </row>
    <row r="7821" spans="1:13" x14ac:dyDescent="0.25">
      <c r="A7821" t="s">
        <v>172</v>
      </c>
      <c r="B7821" s="25">
        <v>45485</v>
      </c>
      <c r="C7821" t="s">
        <v>257</v>
      </c>
      <c r="D7821" t="s">
        <v>32</v>
      </c>
      <c r="E7821" t="s">
        <v>27</v>
      </c>
      <c r="F7821" t="s">
        <v>258</v>
      </c>
      <c r="G7821" s="30">
        <v>15.2</v>
      </c>
      <c r="H7821" t="s">
        <v>309</v>
      </c>
      <c r="I7821">
        <v>15.2</v>
      </c>
      <c r="J7821" t="s">
        <v>228</v>
      </c>
      <c r="K7821" t="s">
        <v>314</v>
      </c>
      <c r="L7821" s="26">
        <v>41600</v>
      </c>
      <c r="M7821">
        <v>1</v>
      </c>
    </row>
    <row r="7822" spans="1:13" x14ac:dyDescent="0.25">
      <c r="A7822" t="s">
        <v>164</v>
      </c>
      <c r="B7822" s="25">
        <v>45478</v>
      </c>
      <c r="C7822" t="s">
        <v>257</v>
      </c>
      <c r="D7822" t="s">
        <v>32</v>
      </c>
      <c r="E7822" t="s">
        <v>27</v>
      </c>
      <c r="F7822" t="s">
        <v>258</v>
      </c>
      <c r="G7822" s="30">
        <v>15.2</v>
      </c>
      <c r="H7822" t="s">
        <v>309</v>
      </c>
      <c r="I7822">
        <v>15.2</v>
      </c>
      <c r="J7822" t="s">
        <v>228</v>
      </c>
      <c r="K7822" t="s">
        <v>314</v>
      </c>
      <c r="L7822" s="26">
        <v>19800</v>
      </c>
      <c r="M7822">
        <v>1</v>
      </c>
    </row>
    <row r="7823" spans="1:13" x14ac:dyDescent="0.25">
      <c r="A7823" t="s">
        <v>60</v>
      </c>
      <c r="B7823" s="25">
        <v>45380</v>
      </c>
      <c r="C7823" t="s">
        <v>257</v>
      </c>
      <c r="D7823" t="s">
        <v>32</v>
      </c>
      <c r="E7823" t="s">
        <v>27</v>
      </c>
      <c r="G7823" s="30">
        <v>15.2</v>
      </c>
      <c r="H7823" t="s">
        <v>309</v>
      </c>
      <c r="J7823" t="s">
        <v>15</v>
      </c>
      <c r="K7823" t="s">
        <v>307</v>
      </c>
      <c r="L7823" s="26">
        <v>133875</v>
      </c>
      <c r="M7823">
        <v>20</v>
      </c>
    </row>
    <row r="7824" spans="1:13" x14ac:dyDescent="0.25">
      <c r="A7824" t="s">
        <v>72</v>
      </c>
      <c r="B7824" s="25">
        <v>45288</v>
      </c>
      <c r="C7824" t="s">
        <v>257</v>
      </c>
      <c r="D7824" t="s">
        <v>32</v>
      </c>
      <c r="E7824" t="s">
        <v>27</v>
      </c>
      <c r="F7824" t="s">
        <v>258</v>
      </c>
      <c r="G7824" s="30">
        <v>15.2</v>
      </c>
      <c r="H7824" t="s">
        <v>309</v>
      </c>
      <c r="J7824" t="s">
        <v>15</v>
      </c>
      <c r="K7824" t="s">
        <v>307</v>
      </c>
      <c r="L7824" s="26">
        <v>924500</v>
      </c>
      <c r="M7824">
        <v>3</v>
      </c>
    </row>
    <row r="7825" spans="1:13" x14ac:dyDescent="0.25">
      <c r="A7825" t="s">
        <v>89</v>
      </c>
      <c r="B7825" s="25">
        <v>45232</v>
      </c>
      <c r="C7825" t="s">
        <v>257</v>
      </c>
      <c r="D7825" t="s">
        <v>32</v>
      </c>
      <c r="E7825" t="s">
        <v>27</v>
      </c>
      <c r="F7825" t="s">
        <v>258</v>
      </c>
      <c r="G7825" s="30">
        <v>15.2</v>
      </c>
      <c r="H7825" t="s">
        <v>309</v>
      </c>
      <c r="J7825" t="s">
        <v>15</v>
      </c>
      <c r="K7825" t="s">
        <v>307</v>
      </c>
      <c r="L7825" s="26">
        <v>543375</v>
      </c>
      <c r="M7825">
        <v>10</v>
      </c>
    </row>
    <row r="7826" spans="1:13" x14ac:dyDescent="0.25">
      <c r="A7826" t="s">
        <v>30</v>
      </c>
      <c r="B7826" s="25">
        <v>45447</v>
      </c>
      <c r="C7826" t="s">
        <v>257</v>
      </c>
      <c r="D7826" t="s">
        <v>32</v>
      </c>
      <c r="E7826" t="s">
        <v>27</v>
      </c>
      <c r="G7826" s="30">
        <v>15.2</v>
      </c>
      <c r="H7826" t="s">
        <v>309</v>
      </c>
      <c r="J7826" t="s">
        <v>15</v>
      </c>
      <c r="K7826" t="s">
        <v>307</v>
      </c>
      <c r="L7826" s="26">
        <v>4025400</v>
      </c>
      <c r="M7826">
        <v>12</v>
      </c>
    </row>
    <row r="7827" spans="1:13" x14ac:dyDescent="0.25">
      <c r="A7827" t="s">
        <v>69</v>
      </c>
      <c r="B7827" s="25">
        <v>45328</v>
      </c>
      <c r="C7827" t="s">
        <v>257</v>
      </c>
      <c r="D7827" t="s">
        <v>32</v>
      </c>
      <c r="E7827" t="s">
        <v>27</v>
      </c>
      <c r="G7827" s="30">
        <v>15.2</v>
      </c>
      <c r="H7827" t="s">
        <v>309</v>
      </c>
      <c r="J7827" t="s">
        <v>15</v>
      </c>
      <c r="K7827" t="s">
        <v>307</v>
      </c>
      <c r="L7827" s="26">
        <v>284875</v>
      </c>
      <c r="M7827">
        <v>19</v>
      </c>
    </row>
    <row r="7828" spans="1:13" x14ac:dyDescent="0.25">
      <c r="A7828" t="s">
        <v>92</v>
      </c>
      <c r="B7828" s="25">
        <v>45198</v>
      </c>
      <c r="C7828" t="s">
        <v>257</v>
      </c>
      <c r="D7828" t="s">
        <v>32</v>
      </c>
      <c r="E7828" t="s">
        <v>27</v>
      </c>
      <c r="F7828" t="s">
        <v>258</v>
      </c>
      <c r="G7828" s="30">
        <v>15.2</v>
      </c>
      <c r="H7828" t="s">
        <v>309</v>
      </c>
      <c r="J7828" t="s">
        <v>15</v>
      </c>
      <c r="K7828" t="s">
        <v>307</v>
      </c>
      <c r="L7828" s="26">
        <v>611283.6</v>
      </c>
      <c r="M7828">
        <v>7</v>
      </c>
    </row>
    <row r="7829" spans="1:13" x14ac:dyDescent="0.25">
      <c r="A7829" t="s">
        <v>89</v>
      </c>
      <c r="B7829" s="25">
        <v>45232</v>
      </c>
      <c r="C7829" t="s">
        <v>257</v>
      </c>
      <c r="D7829" t="s">
        <v>32</v>
      </c>
      <c r="E7829" t="s">
        <v>27</v>
      </c>
      <c r="G7829" s="30">
        <v>15.2</v>
      </c>
      <c r="H7829" t="s">
        <v>309</v>
      </c>
      <c r="J7829" t="s">
        <v>15</v>
      </c>
      <c r="K7829" t="s">
        <v>307</v>
      </c>
      <c r="L7829" s="26">
        <v>44550</v>
      </c>
      <c r="M7829">
        <v>4</v>
      </c>
    </row>
    <row r="7830" spans="1:13" x14ac:dyDescent="0.25">
      <c r="A7830" t="s">
        <v>63</v>
      </c>
      <c r="B7830" s="25">
        <v>45344</v>
      </c>
      <c r="C7830" t="s">
        <v>257</v>
      </c>
      <c r="D7830" t="s">
        <v>32</v>
      </c>
      <c r="E7830" t="s">
        <v>27</v>
      </c>
      <c r="G7830" s="30">
        <v>15.2</v>
      </c>
      <c r="H7830" t="s">
        <v>309</v>
      </c>
      <c r="J7830" t="s">
        <v>15</v>
      </c>
      <c r="K7830" t="s">
        <v>307</v>
      </c>
      <c r="L7830" s="26">
        <v>13300</v>
      </c>
      <c r="M7830">
        <v>5</v>
      </c>
    </row>
    <row r="7831" spans="1:13" x14ac:dyDescent="0.25">
      <c r="A7831" t="s">
        <v>77</v>
      </c>
      <c r="B7831" s="25">
        <v>45267</v>
      </c>
      <c r="C7831" t="s">
        <v>257</v>
      </c>
      <c r="D7831" t="s">
        <v>32</v>
      </c>
      <c r="E7831" t="s">
        <v>27</v>
      </c>
      <c r="G7831" s="30">
        <v>15.2</v>
      </c>
      <c r="H7831" t="s">
        <v>309</v>
      </c>
      <c r="J7831" t="s">
        <v>15</v>
      </c>
      <c r="K7831" t="s">
        <v>307</v>
      </c>
      <c r="L7831" s="26">
        <v>77000</v>
      </c>
      <c r="M7831">
        <v>4</v>
      </c>
    </row>
    <row r="7832" spans="1:13" x14ac:dyDescent="0.25">
      <c r="A7832" t="s">
        <v>211</v>
      </c>
      <c r="B7832" s="25">
        <v>45582</v>
      </c>
      <c r="C7832" t="s">
        <v>257</v>
      </c>
      <c r="D7832" t="s">
        <v>32</v>
      </c>
      <c r="E7832" t="s">
        <v>27</v>
      </c>
      <c r="G7832" s="30">
        <v>15.2</v>
      </c>
      <c r="H7832" t="s">
        <v>309</v>
      </c>
      <c r="J7832" t="s">
        <v>15</v>
      </c>
      <c r="K7832" t="s">
        <v>307</v>
      </c>
      <c r="L7832" s="26">
        <v>55650</v>
      </c>
      <c r="M7832">
        <v>7</v>
      </c>
    </row>
    <row r="7833" spans="1:13" x14ac:dyDescent="0.25">
      <c r="A7833" t="s">
        <v>205</v>
      </c>
      <c r="B7833" s="25">
        <v>45566</v>
      </c>
      <c r="C7833" t="s">
        <v>257</v>
      </c>
      <c r="D7833" t="s">
        <v>32</v>
      </c>
      <c r="E7833" t="s">
        <v>27</v>
      </c>
      <c r="F7833" t="s">
        <v>258</v>
      </c>
      <c r="G7833" s="30">
        <v>15.2</v>
      </c>
      <c r="H7833" t="s">
        <v>309</v>
      </c>
      <c r="J7833" t="s">
        <v>15</v>
      </c>
      <c r="K7833" t="s">
        <v>307</v>
      </c>
      <c r="L7833" s="26">
        <v>230565</v>
      </c>
      <c r="M7833">
        <v>7</v>
      </c>
    </row>
    <row r="7834" spans="1:13" x14ac:dyDescent="0.25">
      <c r="A7834" t="s">
        <v>83</v>
      </c>
      <c r="B7834" s="25">
        <v>45468</v>
      </c>
      <c r="C7834" t="s">
        <v>257</v>
      </c>
      <c r="D7834" t="s">
        <v>32</v>
      </c>
      <c r="E7834" t="s">
        <v>27</v>
      </c>
      <c r="F7834" t="s">
        <v>258</v>
      </c>
      <c r="G7834" s="30">
        <v>15.2</v>
      </c>
      <c r="H7834" t="s">
        <v>309</v>
      </c>
      <c r="J7834" t="s">
        <v>15</v>
      </c>
      <c r="K7834" t="s">
        <v>307</v>
      </c>
      <c r="L7834" s="26">
        <v>838350</v>
      </c>
      <c r="M7834">
        <v>8</v>
      </c>
    </row>
    <row r="7835" spans="1:13" x14ac:dyDescent="0.25">
      <c r="A7835" t="s">
        <v>66</v>
      </c>
      <c r="B7835" s="25">
        <v>45335</v>
      </c>
      <c r="C7835" t="s">
        <v>257</v>
      </c>
      <c r="D7835" t="s">
        <v>32</v>
      </c>
      <c r="E7835" t="s">
        <v>27</v>
      </c>
      <c r="F7835" t="s">
        <v>258</v>
      </c>
      <c r="G7835" s="30">
        <v>15.2</v>
      </c>
      <c r="H7835" t="s">
        <v>309</v>
      </c>
      <c r="J7835" t="s">
        <v>15</v>
      </c>
      <c r="K7835" t="s">
        <v>307</v>
      </c>
      <c r="L7835" s="26">
        <v>2092500</v>
      </c>
      <c r="M7835">
        <v>54</v>
      </c>
    </row>
    <row r="7836" spans="1:13" x14ac:dyDescent="0.25">
      <c r="A7836" t="s">
        <v>57</v>
      </c>
      <c r="B7836" s="25">
        <v>45394</v>
      </c>
      <c r="C7836" t="s">
        <v>257</v>
      </c>
      <c r="D7836" t="s">
        <v>32</v>
      </c>
      <c r="E7836" t="s">
        <v>27</v>
      </c>
      <c r="G7836" s="30">
        <v>15.2</v>
      </c>
      <c r="H7836" t="s">
        <v>309</v>
      </c>
      <c r="J7836" t="s">
        <v>15</v>
      </c>
      <c r="K7836" t="s">
        <v>307</v>
      </c>
      <c r="L7836" s="26">
        <v>47000</v>
      </c>
      <c r="M7836">
        <v>12</v>
      </c>
    </row>
    <row r="7837" spans="1:13" x14ac:dyDescent="0.25">
      <c r="A7837" t="s">
        <v>104</v>
      </c>
      <c r="B7837" s="25">
        <v>45041</v>
      </c>
      <c r="C7837" t="s">
        <v>257</v>
      </c>
      <c r="D7837" t="s">
        <v>32</v>
      </c>
      <c r="E7837" t="s">
        <v>27</v>
      </c>
      <c r="G7837" s="30">
        <v>15.2</v>
      </c>
      <c r="H7837" t="s">
        <v>309</v>
      </c>
      <c r="J7837" t="s">
        <v>15</v>
      </c>
      <c r="K7837" t="s">
        <v>307</v>
      </c>
      <c r="L7837" s="26">
        <v>59004</v>
      </c>
      <c r="M7837">
        <v>2</v>
      </c>
    </row>
    <row r="7838" spans="1:13" x14ac:dyDescent="0.25">
      <c r="A7838" t="s">
        <v>86</v>
      </c>
      <c r="B7838" s="25">
        <v>45251</v>
      </c>
      <c r="C7838" t="s">
        <v>257</v>
      </c>
      <c r="D7838" t="s">
        <v>32</v>
      </c>
      <c r="E7838" t="s">
        <v>27</v>
      </c>
      <c r="G7838" s="30">
        <v>15.2</v>
      </c>
      <c r="H7838" t="s">
        <v>309</v>
      </c>
      <c r="J7838" t="s">
        <v>15</v>
      </c>
      <c r="K7838" t="s">
        <v>307</v>
      </c>
      <c r="L7838" s="26">
        <v>186000</v>
      </c>
      <c r="M7838">
        <v>5</v>
      </c>
    </row>
    <row r="7839" spans="1:13" x14ac:dyDescent="0.25">
      <c r="A7839" t="s">
        <v>80</v>
      </c>
      <c r="B7839" s="25">
        <v>45260</v>
      </c>
      <c r="C7839" t="s">
        <v>257</v>
      </c>
      <c r="D7839" t="s">
        <v>32</v>
      </c>
      <c r="E7839" t="s">
        <v>27</v>
      </c>
      <c r="G7839" s="30">
        <v>15.2</v>
      </c>
      <c r="H7839" t="s">
        <v>309</v>
      </c>
      <c r="J7839" t="s">
        <v>15</v>
      </c>
      <c r="K7839" t="s">
        <v>307</v>
      </c>
      <c r="L7839" s="26">
        <v>112500</v>
      </c>
      <c r="M7839">
        <v>4</v>
      </c>
    </row>
    <row r="7840" spans="1:13" x14ac:dyDescent="0.25">
      <c r="A7840" t="s">
        <v>50</v>
      </c>
      <c r="B7840" s="25">
        <v>45408</v>
      </c>
      <c r="C7840" t="s">
        <v>257</v>
      </c>
      <c r="D7840" t="s">
        <v>32</v>
      </c>
      <c r="E7840" t="s">
        <v>27</v>
      </c>
      <c r="F7840" t="s">
        <v>258</v>
      </c>
      <c r="G7840" s="30">
        <v>15.2</v>
      </c>
      <c r="H7840" t="s">
        <v>309</v>
      </c>
      <c r="J7840" t="s">
        <v>15</v>
      </c>
      <c r="K7840" t="s">
        <v>307</v>
      </c>
      <c r="L7840" s="26">
        <v>5315000</v>
      </c>
      <c r="M7840">
        <v>61</v>
      </c>
    </row>
    <row r="7841" spans="1:13" x14ac:dyDescent="0.25">
      <c r="A7841" t="s">
        <v>54</v>
      </c>
      <c r="B7841" s="25">
        <v>45212</v>
      </c>
      <c r="C7841" t="s">
        <v>257</v>
      </c>
      <c r="D7841" t="s">
        <v>32</v>
      </c>
      <c r="E7841" t="s">
        <v>27</v>
      </c>
      <c r="G7841" s="30">
        <v>15.2</v>
      </c>
      <c r="H7841" t="s">
        <v>309</v>
      </c>
      <c r="J7841" t="s">
        <v>15</v>
      </c>
      <c r="K7841" t="s">
        <v>307</v>
      </c>
      <c r="L7841" s="26">
        <v>198135</v>
      </c>
      <c r="M7841">
        <v>12</v>
      </c>
    </row>
    <row r="7842" spans="1:13" x14ac:dyDescent="0.25">
      <c r="A7842" t="s">
        <v>211</v>
      </c>
      <c r="B7842" s="25">
        <v>45582</v>
      </c>
      <c r="C7842" t="s">
        <v>257</v>
      </c>
      <c r="D7842" t="s">
        <v>32</v>
      </c>
      <c r="E7842" t="s">
        <v>27</v>
      </c>
      <c r="F7842" t="s">
        <v>258</v>
      </c>
      <c r="G7842" s="30">
        <v>15.2</v>
      </c>
      <c r="H7842" t="s">
        <v>309</v>
      </c>
      <c r="J7842" t="s">
        <v>15</v>
      </c>
      <c r="K7842" t="s">
        <v>307</v>
      </c>
      <c r="L7842" s="26">
        <v>72100</v>
      </c>
      <c r="M7842">
        <v>6</v>
      </c>
    </row>
    <row r="7843" spans="1:13" x14ac:dyDescent="0.25">
      <c r="A7843" t="s">
        <v>172</v>
      </c>
      <c r="B7843" s="25">
        <v>45485</v>
      </c>
      <c r="C7843" t="s">
        <v>257</v>
      </c>
      <c r="D7843" t="s">
        <v>32</v>
      </c>
      <c r="E7843" t="s">
        <v>27</v>
      </c>
      <c r="G7843" s="30">
        <v>15.2</v>
      </c>
      <c r="H7843" t="s">
        <v>309</v>
      </c>
      <c r="J7843" t="s">
        <v>15</v>
      </c>
      <c r="K7843" t="s">
        <v>307</v>
      </c>
      <c r="L7843" s="26">
        <v>10000</v>
      </c>
      <c r="M7843">
        <v>2</v>
      </c>
    </row>
    <row r="7844" spans="1:13" x14ac:dyDescent="0.25">
      <c r="A7844" t="s">
        <v>30</v>
      </c>
      <c r="B7844" s="25">
        <v>45447</v>
      </c>
      <c r="C7844" t="s">
        <v>257</v>
      </c>
      <c r="D7844" t="s">
        <v>32</v>
      </c>
      <c r="E7844" t="s">
        <v>27</v>
      </c>
      <c r="F7844" t="s">
        <v>258</v>
      </c>
      <c r="G7844" s="30">
        <v>15.2</v>
      </c>
      <c r="H7844" t="s">
        <v>309</v>
      </c>
      <c r="J7844" t="s">
        <v>15</v>
      </c>
      <c r="K7844" t="s">
        <v>307</v>
      </c>
      <c r="L7844" s="26">
        <v>537000</v>
      </c>
      <c r="M7844">
        <v>13</v>
      </c>
    </row>
    <row r="7845" spans="1:13" x14ac:dyDescent="0.25">
      <c r="A7845" t="s">
        <v>72</v>
      </c>
      <c r="B7845" s="25">
        <v>45288</v>
      </c>
      <c r="C7845" t="s">
        <v>257</v>
      </c>
      <c r="D7845" t="s">
        <v>32</v>
      </c>
      <c r="E7845" t="s">
        <v>27</v>
      </c>
      <c r="G7845" s="30">
        <v>15.2</v>
      </c>
      <c r="H7845" t="s">
        <v>309</v>
      </c>
      <c r="J7845" t="s">
        <v>15</v>
      </c>
      <c r="K7845" t="s">
        <v>307</v>
      </c>
      <c r="L7845" s="26">
        <v>19750</v>
      </c>
      <c r="M7845">
        <v>1</v>
      </c>
    </row>
    <row r="7846" spans="1:13" x14ac:dyDescent="0.25">
      <c r="A7846" t="s">
        <v>74</v>
      </c>
      <c r="B7846" s="25">
        <v>45275</v>
      </c>
      <c r="C7846" t="s">
        <v>257</v>
      </c>
      <c r="D7846" t="s">
        <v>32</v>
      </c>
      <c r="E7846" t="s">
        <v>27</v>
      </c>
      <c r="F7846" t="s">
        <v>258</v>
      </c>
      <c r="G7846" s="30">
        <v>15.2</v>
      </c>
      <c r="H7846" t="s">
        <v>309</v>
      </c>
      <c r="J7846" t="s">
        <v>15</v>
      </c>
      <c r="K7846" t="s">
        <v>307</v>
      </c>
      <c r="L7846" s="26">
        <v>19438450</v>
      </c>
      <c r="M7846">
        <v>78</v>
      </c>
    </row>
    <row r="7847" spans="1:13" x14ac:dyDescent="0.25">
      <c r="A7847" t="s">
        <v>205</v>
      </c>
      <c r="B7847" s="25">
        <v>45566</v>
      </c>
      <c r="C7847" t="s">
        <v>257</v>
      </c>
      <c r="D7847" t="s">
        <v>32</v>
      </c>
      <c r="E7847" t="s">
        <v>27</v>
      </c>
      <c r="G7847" s="30">
        <v>15.2</v>
      </c>
      <c r="H7847" t="s">
        <v>309</v>
      </c>
      <c r="J7847" t="s">
        <v>15</v>
      </c>
      <c r="K7847" t="s">
        <v>307</v>
      </c>
      <c r="L7847" s="26">
        <v>5700</v>
      </c>
      <c r="M7847">
        <v>3</v>
      </c>
    </row>
    <row r="7848" spans="1:13" x14ac:dyDescent="0.25">
      <c r="A7848" t="s">
        <v>66</v>
      </c>
      <c r="B7848" s="25">
        <v>45335</v>
      </c>
      <c r="C7848" t="s">
        <v>257</v>
      </c>
      <c r="D7848" t="s">
        <v>32</v>
      </c>
      <c r="E7848" t="s">
        <v>27</v>
      </c>
      <c r="G7848" s="30">
        <v>15.2</v>
      </c>
      <c r="H7848" t="s">
        <v>309</v>
      </c>
      <c r="J7848" t="s">
        <v>15</v>
      </c>
      <c r="K7848" t="s">
        <v>307</v>
      </c>
      <c r="L7848" s="26">
        <v>571500</v>
      </c>
      <c r="M7848">
        <v>43</v>
      </c>
    </row>
    <row r="7849" spans="1:13" x14ac:dyDescent="0.25">
      <c r="A7849" t="s">
        <v>172</v>
      </c>
      <c r="B7849" s="25">
        <v>45485</v>
      </c>
      <c r="C7849" t="s">
        <v>257</v>
      </c>
      <c r="D7849" t="s">
        <v>32</v>
      </c>
      <c r="E7849" t="s">
        <v>27</v>
      </c>
      <c r="F7849" t="s">
        <v>258</v>
      </c>
      <c r="G7849" s="30">
        <v>15.2</v>
      </c>
      <c r="H7849" t="s">
        <v>309</v>
      </c>
      <c r="J7849" t="s">
        <v>15</v>
      </c>
      <c r="K7849" t="s">
        <v>307</v>
      </c>
      <c r="L7849" s="26">
        <v>62400</v>
      </c>
      <c r="M7849">
        <v>3</v>
      </c>
    </row>
    <row r="7850" spans="1:13" x14ac:dyDescent="0.25">
      <c r="A7850" t="s">
        <v>54</v>
      </c>
      <c r="B7850" s="25">
        <v>45401</v>
      </c>
      <c r="C7850" t="s">
        <v>257</v>
      </c>
      <c r="D7850" t="s">
        <v>32</v>
      </c>
      <c r="E7850" t="s">
        <v>27</v>
      </c>
      <c r="G7850" s="30">
        <v>15.2</v>
      </c>
      <c r="H7850" t="s">
        <v>309</v>
      </c>
      <c r="J7850" t="s">
        <v>15</v>
      </c>
      <c r="K7850" t="s">
        <v>307</v>
      </c>
      <c r="L7850" s="26">
        <v>137640</v>
      </c>
      <c r="M7850">
        <v>17</v>
      </c>
    </row>
    <row r="7851" spans="1:13" x14ac:dyDescent="0.25">
      <c r="A7851" t="s">
        <v>80</v>
      </c>
      <c r="B7851" s="25">
        <v>45260</v>
      </c>
      <c r="C7851" t="s">
        <v>257</v>
      </c>
      <c r="D7851" t="s">
        <v>32</v>
      </c>
      <c r="E7851" t="s">
        <v>27</v>
      </c>
      <c r="F7851" t="s">
        <v>258</v>
      </c>
      <c r="G7851" s="30">
        <v>15.2</v>
      </c>
      <c r="H7851" t="s">
        <v>309</v>
      </c>
      <c r="J7851" t="s">
        <v>15</v>
      </c>
      <c r="K7851" t="s">
        <v>307</v>
      </c>
      <c r="L7851" s="26">
        <v>2172600</v>
      </c>
      <c r="M7851">
        <v>12</v>
      </c>
    </row>
    <row r="7852" spans="1:13" x14ac:dyDescent="0.25">
      <c r="A7852" t="s">
        <v>60</v>
      </c>
      <c r="B7852" s="25">
        <v>45380</v>
      </c>
      <c r="C7852" t="s">
        <v>257</v>
      </c>
      <c r="D7852" t="s">
        <v>32</v>
      </c>
      <c r="E7852" t="s">
        <v>27</v>
      </c>
      <c r="F7852" t="s">
        <v>258</v>
      </c>
      <c r="G7852" s="30">
        <v>15.2</v>
      </c>
      <c r="H7852" t="s">
        <v>309</v>
      </c>
      <c r="J7852" t="s">
        <v>15</v>
      </c>
      <c r="K7852" t="s">
        <v>307</v>
      </c>
      <c r="L7852" s="26">
        <v>2583875</v>
      </c>
      <c r="M7852">
        <v>44</v>
      </c>
    </row>
    <row r="7853" spans="1:13" x14ac:dyDescent="0.25">
      <c r="A7853" t="s">
        <v>86</v>
      </c>
      <c r="B7853" s="25">
        <v>45251</v>
      </c>
      <c r="C7853" t="s">
        <v>257</v>
      </c>
      <c r="D7853" t="s">
        <v>32</v>
      </c>
      <c r="E7853" t="s">
        <v>27</v>
      </c>
      <c r="F7853" t="s">
        <v>258</v>
      </c>
      <c r="G7853" s="30">
        <v>15.2</v>
      </c>
      <c r="H7853" t="s">
        <v>309</v>
      </c>
      <c r="J7853" t="s">
        <v>15</v>
      </c>
      <c r="K7853" t="s">
        <v>307</v>
      </c>
      <c r="L7853" s="26">
        <v>152500</v>
      </c>
      <c r="M7853">
        <v>8</v>
      </c>
    </row>
    <row r="7854" spans="1:13" x14ac:dyDescent="0.25">
      <c r="A7854" t="s">
        <v>69</v>
      </c>
      <c r="B7854" s="25">
        <v>45328</v>
      </c>
      <c r="C7854" t="s">
        <v>257</v>
      </c>
      <c r="D7854" t="s">
        <v>32</v>
      </c>
      <c r="E7854" t="s">
        <v>27</v>
      </c>
      <c r="F7854" t="s">
        <v>258</v>
      </c>
      <c r="G7854" s="30">
        <v>15.2</v>
      </c>
      <c r="H7854" t="s">
        <v>309</v>
      </c>
      <c r="J7854" t="s">
        <v>15</v>
      </c>
      <c r="K7854" t="s">
        <v>307</v>
      </c>
      <c r="L7854" s="26">
        <v>285140</v>
      </c>
      <c r="M7854">
        <v>9</v>
      </c>
    </row>
    <row r="7855" spans="1:13" x14ac:dyDescent="0.25">
      <c r="A7855" t="s">
        <v>83</v>
      </c>
      <c r="B7855" s="25">
        <v>45468</v>
      </c>
      <c r="C7855" t="s">
        <v>257</v>
      </c>
      <c r="D7855" t="s">
        <v>32</v>
      </c>
      <c r="E7855" t="s">
        <v>27</v>
      </c>
      <c r="G7855" s="30">
        <v>15.2</v>
      </c>
      <c r="H7855" t="s">
        <v>309</v>
      </c>
      <c r="J7855" t="s">
        <v>15</v>
      </c>
      <c r="K7855" t="s">
        <v>307</v>
      </c>
      <c r="L7855" s="26">
        <v>220320</v>
      </c>
      <c r="M7855">
        <v>6</v>
      </c>
    </row>
    <row r="7856" spans="1:13" x14ac:dyDescent="0.25">
      <c r="A7856" t="s">
        <v>164</v>
      </c>
      <c r="B7856" s="25">
        <v>45478</v>
      </c>
      <c r="C7856" t="s">
        <v>257</v>
      </c>
      <c r="D7856" t="s">
        <v>32</v>
      </c>
      <c r="E7856" t="s">
        <v>27</v>
      </c>
      <c r="F7856" t="s">
        <v>258</v>
      </c>
      <c r="G7856" s="30">
        <v>15.2</v>
      </c>
      <c r="H7856" t="s">
        <v>309</v>
      </c>
      <c r="J7856" t="s">
        <v>15</v>
      </c>
      <c r="K7856" t="s">
        <v>307</v>
      </c>
      <c r="L7856" s="26">
        <v>2340200</v>
      </c>
      <c r="M7856">
        <v>15</v>
      </c>
    </row>
    <row r="7857" spans="1:13" x14ac:dyDescent="0.25">
      <c r="A7857" t="s">
        <v>83</v>
      </c>
      <c r="B7857" s="25">
        <v>45252</v>
      </c>
      <c r="C7857" t="s">
        <v>257</v>
      </c>
      <c r="D7857" t="s">
        <v>32</v>
      </c>
      <c r="E7857" t="s">
        <v>27</v>
      </c>
      <c r="G7857" s="30">
        <v>15.2</v>
      </c>
      <c r="H7857" t="s">
        <v>309</v>
      </c>
      <c r="J7857" t="s">
        <v>15</v>
      </c>
      <c r="K7857" t="s">
        <v>307</v>
      </c>
      <c r="L7857" s="26">
        <v>1028500</v>
      </c>
      <c r="M7857">
        <v>30</v>
      </c>
    </row>
    <row r="7858" spans="1:13" x14ac:dyDescent="0.25">
      <c r="A7858" t="s">
        <v>57</v>
      </c>
      <c r="B7858" s="25">
        <v>45394</v>
      </c>
      <c r="C7858" t="s">
        <v>257</v>
      </c>
      <c r="D7858" t="s">
        <v>32</v>
      </c>
      <c r="E7858" t="s">
        <v>27</v>
      </c>
      <c r="F7858" t="s">
        <v>258</v>
      </c>
      <c r="G7858" s="30">
        <v>15.2</v>
      </c>
      <c r="H7858" t="s">
        <v>309</v>
      </c>
      <c r="J7858" t="s">
        <v>15</v>
      </c>
      <c r="K7858" t="s">
        <v>307</v>
      </c>
      <c r="L7858" s="26">
        <v>1637950</v>
      </c>
      <c r="M7858">
        <v>15</v>
      </c>
    </row>
    <row r="7859" spans="1:13" x14ac:dyDescent="0.25">
      <c r="A7859" t="s">
        <v>54</v>
      </c>
      <c r="B7859" s="25">
        <v>45401</v>
      </c>
      <c r="C7859" t="s">
        <v>257</v>
      </c>
      <c r="D7859" t="s">
        <v>32</v>
      </c>
      <c r="E7859" t="s">
        <v>27</v>
      </c>
      <c r="F7859" t="s">
        <v>258</v>
      </c>
      <c r="G7859" s="30">
        <v>15.2</v>
      </c>
      <c r="H7859" t="s">
        <v>309</v>
      </c>
      <c r="J7859" t="s">
        <v>15</v>
      </c>
      <c r="K7859" t="s">
        <v>307</v>
      </c>
      <c r="L7859" s="26">
        <v>3105780</v>
      </c>
      <c r="M7859">
        <v>25</v>
      </c>
    </row>
    <row r="7860" spans="1:13" x14ac:dyDescent="0.25">
      <c r="A7860" t="s">
        <v>63</v>
      </c>
      <c r="B7860" s="25">
        <v>45344</v>
      </c>
      <c r="C7860" t="s">
        <v>257</v>
      </c>
      <c r="D7860" t="s">
        <v>32</v>
      </c>
      <c r="E7860" t="s">
        <v>27</v>
      </c>
      <c r="F7860" t="s">
        <v>258</v>
      </c>
      <c r="G7860" s="30">
        <v>15.2</v>
      </c>
      <c r="H7860" t="s">
        <v>309</v>
      </c>
      <c r="J7860" t="s">
        <v>15</v>
      </c>
      <c r="K7860" t="s">
        <v>307</v>
      </c>
      <c r="L7860" s="26">
        <v>475000</v>
      </c>
      <c r="M7860">
        <v>10</v>
      </c>
    </row>
    <row r="7861" spans="1:13" x14ac:dyDescent="0.25">
      <c r="A7861" t="s">
        <v>54</v>
      </c>
      <c r="B7861" s="25">
        <v>45212</v>
      </c>
      <c r="C7861" t="s">
        <v>257</v>
      </c>
      <c r="D7861" t="s">
        <v>32</v>
      </c>
      <c r="E7861" t="s">
        <v>27</v>
      </c>
      <c r="F7861" t="s">
        <v>258</v>
      </c>
      <c r="G7861" s="30">
        <v>15.2</v>
      </c>
      <c r="H7861" t="s">
        <v>309</v>
      </c>
      <c r="J7861" t="s">
        <v>15</v>
      </c>
      <c r="K7861" t="s">
        <v>307</v>
      </c>
      <c r="L7861" s="26">
        <v>1335330</v>
      </c>
      <c r="M7861">
        <v>27</v>
      </c>
    </row>
    <row r="7862" spans="1:13" x14ac:dyDescent="0.25">
      <c r="A7862" t="s">
        <v>74</v>
      </c>
      <c r="B7862" s="25">
        <v>45275</v>
      </c>
      <c r="C7862" t="s">
        <v>257</v>
      </c>
      <c r="D7862" t="s">
        <v>32</v>
      </c>
      <c r="E7862" t="s">
        <v>27</v>
      </c>
      <c r="G7862" s="30">
        <v>15.2</v>
      </c>
      <c r="H7862" t="s">
        <v>309</v>
      </c>
      <c r="J7862" t="s">
        <v>15</v>
      </c>
      <c r="K7862" t="s">
        <v>307</v>
      </c>
      <c r="L7862" s="26">
        <v>1136200</v>
      </c>
      <c r="M7862">
        <v>45</v>
      </c>
    </row>
    <row r="7863" spans="1:13" x14ac:dyDescent="0.25">
      <c r="A7863" t="s">
        <v>77</v>
      </c>
      <c r="B7863" s="25">
        <v>45267</v>
      </c>
      <c r="C7863" t="s">
        <v>257</v>
      </c>
      <c r="D7863" t="s">
        <v>32</v>
      </c>
      <c r="E7863" t="s">
        <v>27</v>
      </c>
      <c r="F7863" t="s">
        <v>258</v>
      </c>
      <c r="G7863" s="30">
        <v>15.2</v>
      </c>
      <c r="H7863" t="s">
        <v>309</v>
      </c>
      <c r="J7863" t="s">
        <v>15</v>
      </c>
      <c r="K7863" t="s">
        <v>307</v>
      </c>
      <c r="L7863" s="26">
        <v>442400</v>
      </c>
      <c r="M7863">
        <v>7</v>
      </c>
    </row>
    <row r="7864" spans="1:13" x14ac:dyDescent="0.25">
      <c r="A7864" t="s">
        <v>50</v>
      </c>
      <c r="B7864" s="25">
        <v>45408</v>
      </c>
      <c r="C7864" t="s">
        <v>257</v>
      </c>
      <c r="D7864" t="s">
        <v>32</v>
      </c>
      <c r="E7864" t="s">
        <v>27</v>
      </c>
      <c r="G7864" s="30">
        <v>15.2</v>
      </c>
      <c r="H7864" t="s">
        <v>309</v>
      </c>
      <c r="J7864" t="s">
        <v>15</v>
      </c>
      <c r="K7864" t="s">
        <v>307</v>
      </c>
      <c r="L7864" s="26">
        <v>305000</v>
      </c>
      <c r="M7864">
        <v>54</v>
      </c>
    </row>
    <row r="7865" spans="1:13" x14ac:dyDescent="0.25">
      <c r="A7865" t="s">
        <v>104</v>
      </c>
      <c r="B7865" s="25">
        <v>45041</v>
      </c>
      <c r="C7865" t="s">
        <v>257</v>
      </c>
      <c r="D7865" t="s">
        <v>32</v>
      </c>
      <c r="E7865" t="s">
        <v>27</v>
      </c>
      <c r="F7865" t="s">
        <v>258</v>
      </c>
      <c r="G7865" s="30">
        <v>15.2</v>
      </c>
      <c r="H7865" t="s">
        <v>309</v>
      </c>
      <c r="J7865" t="s">
        <v>15</v>
      </c>
      <c r="K7865" t="s">
        <v>307</v>
      </c>
      <c r="L7865" s="26">
        <v>12873.6</v>
      </c>
      <c r="M7865">
        <v>2</v>
      </c>
    </row>
    <row r="7866" spans="1:13" x14ac:dyDescent="0.25">
      <c r="A7866" t="s">
        <v>83</v>
      </c>
      <c r="B7866" s="25">
        <v>45252</v>
      </c>
      <c r="C7866" t="s">
        <v>257</v>
      </c>
      <c r="D7866" t="s">
        <v>32</v>
      </c>
      <c r="E7866" t="s">
        <v>27</v>
      </c>
      <c r="F7866" t="s">
        <v>258</v>
      </c>
      <c r="G7866" s="30">
        <v>15.2</v>
      </c>
      <c r="H7866" t="s">
        <v>309</v>
      </c>
      <c r="J7866" t="s">
        <v>15</v>
      </c>
      <c r="K7866" t="s">
        <v>307</v>
      </c>
      <c r="L7866" s="26">
        <v>4114550</v>
      </c>
      <c r="M7866">
        <v>39</v>
      </c>
    </row>
    <row r="7867" spans="1:13" x14ac:dyDescent="0.25">
      <c r="A7867" t="s">
        <v>164</v>
      </c>
      <c r="B7867" s="25">
        <v>45478</v>
      </c>
      <c r="C7867" t="s">
        <v>257</v>
      </c>
      <c r="D7867" t="s">
        <v>32</v>
      </c>
      <c r="E7867" t="s">
        <v>27</v>
      </c>
      <c r="G7867" s="30">
        <v>15.2</v>
      </c>
      <c r="H7867" t="s">
        <v>309</v>
      </c>
      <c r="J7867" t="s">
        <v>15</v>
      </c>
      <c r="K7867" t="s">
        <v>307</v>
      </c>
      <c r="L7867" s="26">
        <v>148400</v>
      </c>
      <c r="M7867">
        <v>17</v>
      </c>
    </row>
    <row r="7868" spans="1:13" x14ac:dyDescent="0.25">
      <c r="A7868" t="s">
        <v>83</v>
      </c>
      <c r="B7868" s="25">
        <v>45468</v>
      </c>
      <c r="C7868" t="s">
        <v>257</v>
      </c>
      <c r="D7868" t="s">
        <v>32</v>
      </c>
      <c r="E7868" t="s">
        <v>27</v>
      </c>
      <c r="G7868" s="30">
        <v>15.3</v>
      </c>
      <c r="H7868" t="s">
        <v>309</v>
      </c>
      <c r="J7868" t="s">
        <v>15</v>
      </c>
      <c r="K7868" t="s">
        <v>307</v>
      </c>
      <c r="L7868" s="26">
        <v>180630</v>
      </c>
      <c r="M7868">
        <v>2</v>
      </c>
    </row>
    <row r="7869" spans="1:13" x14ac:dyDescent="0.25">
      <c r="A7869" t="s">
        <v>69</v>
      </c>
      <c r="B7869" s="25">
        <v>45328</v>
      </c>
      <c r="C7869" t="s">
        <v>257</v>
      </c>
      <c r="D7869" t="s">
        <v>32</v>
      </c>
      <c r="E7869" t="s">
        <v>27</v>
      </c>
      <c r="F7869" t="s">
        <v>258</v>
      </c>
      <c r="G7869" s="30">
        <v>15.3</v>
      </c>
      <c r="H7869" t="s">
        <v>309</v>
      </c>
      <c r="J7869" t="s">
        <v>15</v>
      </c>
      <c r="K7869" t="s">
        <v>307</v>
      </c>
      <c r="L7869" s="26">
        <v>6647260</v>
      </c>
      <c r="M7869">
        <v>27</v>
      </c>
    </row>
    <row r="7870" spans="1:13" x14ac:dyDescent="0.25">
      <c r="A7870" t="s">
        <v>30</v>
      </c>
      <c r="B7870" s="25">
        <v>45447</v>
      </c>
      <c r="C7870" t="s">
        <v>257</v>
      </c>
      <c r="D7870" t="s">
        <v>32</v>
      </c>
      <c r="E7870" t="s">
        <v>27</v>
      </c>
      <c r="G7870" s="30">
        <v>15.3</v>
      </c>
      <c r="H7870" t="s">
        <v>309</v>
      </c>
      <c r="J7870" t="s">
        <v>15</v>
      </c>
      <c r="K7870" t="s">
        <v>307</v>
      </c>
      <c r="L7870" s="26">
        <v>17400</v>
      </c>
      <c r="M7870">
        <v>9</v>
      </c>
    </row>
    <row r="7871" spans="1:13" x14ac:dyDescent="0.25">
      <c r="A7871" t="s">
        <v>54</v>
      </c>
      <c r="B7871" s="25">
        <v>45401</v>
      </c>
      <c r="C7871" t="s">
        <v>257</v>
      </c>
      <c r="D7871" t="s">
        <v>32</v>
      </c>
      <c r="E7871" t="s">
        <v>27</v>
      </c>
      <c r="G7871" s="30">
        <v>15.3</v>
      </c>
      <c r="H7871" t="s">
        <v>309</v>
      </c>
      <c r="J7871" t="s">
        <v>15</v>
      </c>
      <c r="K7871" t="s">
        <v>307</v>
      </c>
      <c r="L7871" s="26">
        <v>82140</v>
      </c>
      <c r="M7871">
        <v>9</v>
      </c>
    </row>
    <row r="7872" spans="1:13" x14ac:dyDescent="0.25">
      <c r="A7872" t="s">
        <v>211</v>
      </c>
      <c r="B7872" s="25">
        <v>45582</v>
      </c>
      <c r="C7872" t="s">
        <v>257</v>
      </c>
      <c r="D7872" t="s">
        <v>32</v>
      </c>
      <c r="E7872" t="s">
        <v>27</v>
      </c>
      <c r="G7872" s="30">
        <v>15.3</v>
      </c>
      <c r="H7872" t="s">
        <v>309</v>
      </c>
      <c r="J7872" t="s">
        <v>15</v>
      </c>
      <c r="K7872" t="s">
        <v>307</v>
      </c>
      <c r="L7872" s="26">
        <v>17850</v>
      </c>
      <c r="M7872">
        <v>7</v>
      </c>
    </row>
    <row r="7873" spans="1:13" x14ac:dyDescent="0.25">
      <c r="A7873" t="s">
        <v>57</v>
      </c>
      <c r="B7873" s="25">
        <v>45394</v>
      </c>
      <c r="C7873" t="s">
        <v>257</v>
      </c>
      <c r="D7873" t="s">
        <v>32</v>
      </c>
      <c r="E7873" t="s">
        <v>27</v>
      </c>
      <c r="G7873" s="30">
        <v>15.3</v>
      </c>
      <c r="H7873" t="s">
        <v>309</v>
      </c>
      <c r="J7873" t="s">
        <v>15</v>
      </c>
      <c r="K7873" t="s">
        <v>307</v>
      </c>
      <c r="L7873" s="26">
        <v>103400</v>
      </c>
      <c r="M7873">
        <v>10</v>
      </c>
    </row>
    <row r="7874" spans="1:13" x14ac:dyDescent="0.25">
      <c r="A7874" t="s">
        <v>74</v>
      </c>
      <c r="B7874" s="25">
        <v>45275</v>
      </c>
      <c r="C7874" t="s">
        <v>257</v>
      </c>
      <c r="D7874" t="s">
        <v>32</v>
      </c>
      <c r="E7874" t="s">
        <v>27</v>
      </c>
      <c r="F7874" t="s">
        <v>258</v>
      </c>
      <c r="G7874" s="30">
        <v>15.3</v>
      </c>
      <c r="H7874" t="s">
        <v>309</v>
      </c>
      <c r="J7874" t="s">
        <v>15</v>
      </c>
      <c r="K7874" t="s">
        <v>307</v>
      </c>
      <c r="L7874" s="26">
        <v>4495350</v>
      </c>
      <c r="M7874">
        <v>38</v>
      </c>
    </row>
    <row r="7875" spans="1:13" x14ac:dyDescent="0.25">
      <c r="A7875" t="s">
        <v>54</v>
      </c>
      <c r="B7875" s="25">
        <v>45212</v>
      </c>
      <c r="C7875" t="s">
        <v>257</v>
      </c>
      <c r="D7875" t="s">
        <v>32</v>
      </c>
      <c r="E7875" t="s">
        <v>27</v>
      </c>
      <c r="G7875" s="30">
        <v>15.3</v>
      </c>
      <c r="H7875" t="s">
        <v>309</v>
      </c>
      <c r="J7875" t="s">
        <v>15</v>
      </c>
      <c r="K7875" t="s">
        <v>307</v>
      </c>
      <c r="L7875" s="26">
        <v>39627</v>
      </c>
      <c r="M7875">
        <v>14</v>
      </c>
    </row>
    <row r="7876" spans="1:13" x14ac:dyDescent="0.25">
      <c r="A7876" t="s">
        <v>54</v>
      </c>
      <c r="B7876" s="25">
        <v>45212</v>
      </c>
      <c r="C7876" t="s">
        <v>257</v>
      </c>
      <c r="D7876" t="s">
        <v>32</v>
      </c>
      <c r="E7876" t="s">
        <v>27</v>
      </c>
      <c r="F7876" t="s">
        <v>258</v>
      </c>
      <c r="G7876" s="30">
        <v>15.3</v>
      </c>
      <c r="H7876" t="s">
        <v>309</v>
      </c>
      <c r="J7876" t="s">
        <v>15</v>
      </c>
      <c r="K7876" t="s">
        <v>307</v>
      </c>
      <c r="L7876" s="26">
        <v>351315</v>
      </c>
      <c r="M7876">
        <v>17</v>
      </c>
    </row>
    <row r="7877" spans="1:13" x14ac:dyDescent="0.25">
      <c r="A7877" t="s">
        <v>172</v>
      </c>
      <c r="B7877" s="25">
        <v>45485</v>
      </c>
      <c r="C7877" t="s">
        <v>257</v>
      </c>
      <c r="D7877" t="s">
        <v>32</v>
      </c>
      <c r="E7877" t="s">
        <v>27</v>
      </c>
      <c r="G7877" s="30">
        <v>15.3</v>
      </c>
      <c r="H7877" t="s">
        <v>309</v>
      </c>
      <c r="J7877" t="s">
        <v>15</v>
      </c>
      <c r="K7877" t="s">
        <v>307</v>
      </c>
      <c r="L7877" s="26">
        <v>24400</v>
      </c>
      <c r="M7877">
        <v>7</v>
      </c>
    </row>
    <row r="7878" spans="1:13" x14ac:dyDescent="0.25">
      <c r="A7878" t="s">
        <v>83</v>
      </c>
      <c r="B7878" s="25">
        <v>45468</v>
      </c>
      <c r="C7878" t="s">
        <v>257</v>
      </c>
      <c r="D7878" t="s">
        <v>32</v>
      </c>
      <c r="E7878" t="s">
        <v>27</v>
      </c>
      <c r="F7878" t="s">
        <v>258</v>
      </c>
      <c r="G7878" s="30">
        <v>15.3</v>
      </c>
      <c r="H7878" t="s">
        <v>309</v>
      </c>
      <c r="J7878" t="s">
        <v>15</v>
      </c>
      <c r="K7878" t="s">
        <v>307</v>
      </c>
      <c r="L7878" s="26">
        <v>633420</v>
      </c>
      <c r="M7878">
        <v>9</v>
      </c>
    </row>
    <row r="7879" spans="1:13" x14ac:dyDescent="0.25">
      <c r="A7879" t="s">
        <v>74</v>
      </c>
      <c r="B7879" s="25">
        <v>45275</v>
      </c>
      <c r="C7879" t="s">
        <v>257</v>
      </c>
      <c r="D7879" t="s">
        <v>32</v>
      </c>
      <c r="E7879" t="s">
        <v>27</v>
      </c>
      <c r="G7879" s="30">
        <v>15.3</v>
      </c>
      <c r="H7879" t="s">
        <v>309</v>
      </c>
      <c r="J7879" t="s">
        <v>15</v>
      </c>
      <c r="K7879" t="s">
        <v>307</v>
      </c>
      <c r="L7879" s="26">
        <v>529000</v>
      </c>
      <c r="M7879">
        <v>19</v>
      </c>
    </row>
    <row r="7880" spans="1:13" x14ac:dyDescent="0.25">
      <c r="A7880" t="s">
        <v>92</v>
      </c>
      <c r="B7880" s="25">
        <v>45198</v>
      </c>
      <c r="C7880" t="s">
        <v>257</v>
      </c>
      <c r="D7880" t="s">
        <v>32</v>
      </c>
      <c r="E7880" t="s">
        <v>27</v>
      </c>
      <c r="F7880" t="s">
        <v>258</v>
      </c>
      <c r="G7880" s="30">
        <v>15.3</v>
      </c>
      <c r="H7880" t="s">
        <v>309</v>
      </c>
      <c r="J7880" t="s">
        <v>15</v>
      </c>
      <c r="K7880" t="s">
        <v>307</v>
      </c>
      <c r="L7880" s="26">
        <v>7103689.2000000002</v>
      </c>
      <c r="M7880">
        <v>8</v>
      </c>
    </row>
    <row r="7881" spans="1:13" x14ac:dyDescent="0.25">
      <c r="A7881" t="s">
        <v>104</v>
      </c>
      <c r="B7881" s="25">
        <v>45041</v>
      </c>
      <c r="C7881" t="s">
        <v>257</v>
      </c>
      <c r="D7881" t="s">
        <v>32</v>
      </c>
      <c r="E7881" t="s">
        <v>27</v>
      </c>
      <c r="F7881" t="s">
        <v>258</v>
      </c>
      <c r="G7881" s="30">
        <v>15.3</v>
      </c>
      <c r="H7881" t="s">
        <v>309</v>
      </c>
      <c r="J7881" t="s">
        <v>15</v>
      </c>
      <c r="K7881" t="s">
        <v>307</v>
      </c>
      <c r="L7881" s="26">
        <v>250141.2</v>
      </c>
      <c r="M7881">
        <v>3</v>
      </c>
    </row>
    <row r="7882" spans="1:13" x14ac:dyDescent="0.25">
      <c r="A7882" t="s">
        <v>80</v>
      </c>
      <c r="B7882" s="25">
        <v>45260</v>
      </c>
      <c r="C7882" t="s">
        <v>257</v>
      </c>
      <c r="D7882" t="s">
        <v>32</v>
      </c>
      <c r="E7882" t="s">
        <v>27</v>
      </c>
      <c r="F7882" t="s">
        <v>258</v>
      </c>
      <c r="G7882" s="30">
        <v>15.3</v>
      </c>
      <c r="H7882" t="s">
        <v>309</v>
      </c>
      <c r="J7882" t="s">
        <v>15</v>
      </c>
      <c r="K7882" t="s">
        <v>307</v>
      </c>
      <c r="L7882" s="26">
        <v>2975400</v>
      </c>
      <c r="M7882">
        <v>6</v>
      </c>
    </row>
    <row r="7883" spans="1:13" x14ac:dyDescent="0.25">
      <c r="A7883" t="s">
        <v>80</v>
      </c>
      <c r="B7883" s="25">
        <v>45260</v>
      </c>
      <c r="C7883" t="s">
        <v>257</v>
      </c>
      <c r="D7883" t="s">
        <v>32</v>
      </c>
      <c r="E7883" t="s">
        <v>27</v>
      </c>
      <c r="G7883" s="30">
        <v>15.3</v>
      </c>
      <c r="H7883" t="s">
        <v>309</v>
      </c>
      <c r="J7883" t="s">
        <v>15</v>
      </c>
      <c r="K7883" t="s">
        <v>307</v>
      </c>
      <c r="L7883" s="26">
        <v>39600</v>
      </c>
      <c r="M7883">
        <v>2</v>
      </c>
    </row>
    <row r="7884" spans="1:13" x14ac:dyDescent="0.25">
      <c r="A7884" t="s">
        <v>77</v>
      </c>
      <c r="B7884" s="25">
        <v>45267</v>
      </c>
      <c r="C7884" t="s">
        <v>257</v>
      </c>
      <c r="D7884" t="s">
        <v>32</v>
      </c>
      <c r="E7884" t="s">
        <v>27</v>
      </c>
      <c r="G7884" s="30">
        <v>15.3</v>
      </c>
      <c r="H7884" t="s">
        <v>309</v>
      </c>
      <c r="J7884" t="s">
        <v>15</v>
      </c>
      <c r="K7884" t="s">
        <v>307</v>
      </c>
      <c r="L7884" s="26">
        <v>4200</v>
      </c>
      <c r="M7884">
        <v>1</v>
      </c>
    </row>
    <row r="7885" spans="1:13" x14ac:dyDescent="0.25">
      <c r="A7885" t="s">
        <v>172</v>
      </c>
      <c r="B7885" s="25">
        <v>45485</v>
      </c>
      <c r="C7885" t="s">
        <v>257</v>
      </c>
      <c r="D7885" t="s">
        <v>32</v>
      </c>
      <c r="E7885" t="s">
        <v>27</v>
      </c>
      <c r="F7885" t="s">
        <v>258</v>
      </c>
      <c r="G7885" s="30">
        <v>15.3</v>
      </c>
      <c r="H7885" t="s">
        <v>309</v>
      </c>
      <c r="J7885" t="s">
        <v>15</v>
      </c>
      <c r="K7885" t="s">
        <v>307</v>
      </c>
      <c r="L7885" s="26">
        <v>89600</v>
      </c>
      <c r="M7885">
        <v>2</v>
      </c>
    </row>
    <row r="7886" spans="1:13" x14ac:dyDescent="0.25">
      <c r="A7886" t="s">
        <v>205</v>
      </c>
      <c r="B7886" s="25">
        <v>45566</v>
      </c>
      <c r="C7886" t="s">
        <v>257</v>
      </c>
      <c r="D7886" t="s">
        <v>32</v>
      </c>
      <c r="E7886" t="s">
        <v>27</v>
      </c>
      <c r="G7886" s="30">
        <v>15.3</v>
      </c>
      <c r="H7886" t="s">
        <v>309</v>
      </c>
      <c r="J7886" t="s">
        <v>15</v>
      </c>
      <c r="K7886" t="s">
        <v>307</v>
      </c>
      <c r="L7886" s="26">
        <v>1900</v>
      </c>
      <c r="M7886">
        <v>2</v>
      </c>
    </row>
    <row r="7887" spans="1:13" x14ac:dyDescent="0.25">
      <c r="A7887" t="s">
        <v>205</v>
      </c>
      <c r="B7887" s="25">
        <v>45566</v>
      </c>
      <c r="C7887" t="s">
        <v>257</v>
      </c>
      <c r="D7887" t="s">
        <v>32</v>
      </c>
      <c r="E7887" t="s">
        <v>27</v>
      </c>
      <c r="F7887" t="s">
        <v>258</v>
      </c>
      <c r="G7887" s="30">
        <v>15.3</v>
      </c>
      <c r="H7887" t="s">
        <v>309</v>
      </c>
      <c r="J7887" t="s">
        <v>15</v>
      </c>
      <c r="K7887" t="s">
        <v>307</v>
      </c>
      <c r="L7887" s="26">
        <v>506065</v>
      </c>
      <c r="M7887">
        <v>8</v>
      </c>
    </row>
    <row r="7888" spans="1:13" x14ac:dyDescent="0.25">
      <c r="A7888" t="s">
        <v>92</v>
      </c>
      <c r="B7888" s="25">
        <v>45198</v>
      </c>
      <c r="C7888" t="s">
        <v>257</v>
      </c>
      <c r="D7888" t="s">
        <v>32</v>
      </c>
      <c r="E7888" t="s">
        <v>27</v>
      </c>
      <c r="G7888" s="30">
        <v>15.3</v>
      </c>
      <c r="H7888" t="s">
        <v>309</v>
      </c>
      <c r="J7888" t="s">
        <v>15</v>
      </c>
      <c r="K7888" t="s">
        <v>307</v>
      </c>
      <c r="L7888" s="26">
        <v>28688.400000000001</v>
      </c>
      <c r="M7888">
        <v>2</v>
      </c>
    </row>
    <row r="7889" spans="1:13" x14ac:dyDescent="0.25">
      <c r="A7889" t="s">
        <v>89</v>
      </c>
      <c r="B7889" s="25">
        <v>45232</v>
      </c>
      <c r="C7889" t="s">
        <v>257</v>
      </c>
      <c r="D7889" t="s">
        <v>32</v>
      </c>
      <c r="E7889" t="s">
        <v>27</v>
      </c>
      <c r="G7889" s="30">
        <v>15.3</v>
      </c>
      <c r="H7889" t="s">
        <v>309</v>
      </c>
      <c r="J7889" t="s">
        <v>15</v>
      </c>
      <c r="K7889" t="s">
        <v>307</v>
      </c>
      <c r="L7889" s="26">
        <v>60075</v>
      </c>
      <c r="M7889">
        <v>3</v>
      </c>
    </row>
    <row r="7890" spans="1:13" x14ac:dyDescent="0.25">
      <c r="A7890" t="s">
        <v>211</v>
      </c>
      <c r="B7890" s="25">
        <v>45582</v>
      </c>
      <c r="C7890" t="s">
        <v>257</v>
      </c>
      <c r="D7890" t="s">
        <v>32</v>
      </c>
      <c r="E7890" t="s">
        <v>27</v>
      </c>
      <c r="F7890" t="s">
        <v>258</v>
      </c>
      <c r="G7890" s="30">
        <v>15.3</v>
      </c>
      <c r="H7890" t="s">
        <v>309</v>
      </c>
      <c r="J7890" t="s">
        <v>15</v>
      </c>
      <c r="K7890" t="s">
        <v>307</v>
      </c>
      <c r="L7890" s="26">
        <v>3381700</v>
      </c>
      <c r="M7890">
        <v>8</v>
      </c>
    </row>
    <row r="7891" spans="1:13" x14ac:dyDescent="0.25">
      <c r="A7891" t="s">
        <v>66</v>
      </c>
      <c r="B7891" s="25">
        <v>45335</v>
      </c>
      <c r="C7891" t="s">
        <v>257</v>
      </c>
      <c r="D7891" t="s">
        <v>32</v>
      </c>
      <c r="E7891" t="s">
        <v>27</v>
      </c>
      <c r="F7891" t="s">
        <v>258</v>
      </c>
      <c r="G7891" s="30">
        <v>15.3</v>
      </c>
      <c r="H7891" t="s">
        <v>309</v>
      </c>
      <c r="J7891" t="s">
        <v>15</v>
      </c>
      <c r="K7891" t="s">
        <v>307</v>
      </c>
      <c r="L7891" s="26">
        <v>4608000</v>
      </c>
      <c r="M7891">
        <v>89</v>
      </c>
    </row>
    <row r="7892" spans="1:13" x14ac:dyDescent="0.25">
      <c r="A7892" t="s">
        <v>89</v>
      </c>
      <c r="B7892" s="25">
        <v>45232</v>
      </c>
      <c r="C7892" t="s">
        <v>257</v>
      </c>
      <c r="D7892" t="s">
        <v>32</v>
      </c>
      <c r="E7892" t="s">
        <v>27</v>
      </c>
      <c r="F7892" t="s">
        <v>258</v>
      </c>
      <c r="G7892" s="30">
        <v>15.3</v>
      </c>
      <c r="H7892" t="s">
        <v>309</v>
      </c>
      <c r="J7892" t="s">
        <v>15</v>
      </c>
      <c r="K7892" t="s">
        <v>307</v>
      </c>
      <c r="L7892" s="26">
        <v>1254150</v>
      </c>
      <c r="M7892">
        <v>10</v>
      </c>
    </row>
    <row r="7893" spans="1:13" x14ac:dyDescent="0.25">
      <c r="A7893" t="s">
        <v>69</v>
      </c>
      <c r="B7893" s="25">
        <v>45328</v>
      </c>
      <c r="C7893" t="s">
        <v>257</v>
      </c>
      <c r="D7893" t="s">
        <v>32</v>
      </c>
      <c r="E7893" t="s">
        <v>27</v>
      </c>
      <c r="G7893" s="30">
        <v>15.3</v>
      </c>
      <c r="H7893" t="s">
        <v>309</v>
      </c>
      <c r="J7893" t="s">
        <v>15</v>
      </c>
      <c r="K7893" t="s">
        <v>307</v>
      </c>
      <c r="L7893" s="26">
        <v>235850</v>
      </c>
      <c r="M7893">
        <v>14</v>
      </c>
    </row>
    <row r="7894" spans="1:13" x14ac:dyDescent="0.25">
      <c r="A7894" t="s">
        <v>164</v>
      </c>
      <c r="B7894" s="25">
        <v>45478</v>
      </c>
      <c r="C7894" t="s">
        <v>257</v>
      </c>
      <c r="D7894" t="s">
        <v>32</v>
      </c>
      <c r="E7894" t="s">
        <v>27</v>
      </c>
      <c r="G7894" s="30">
        <v>15.3</v>
      </c>
      <c r="H7894" t="s">
        <v>309</v>
      </c>
      <c r="J7894" t="s">
        <v>15</v>
      </c>
      <c r="K7894" t="s">
        <v>307</v>
      </c>
      <c r="L7894" s="26">
        <v>32200</v>
      </c>
      <c r="M7894">
        <v>10</v>
      </c>
    </row>
    <row r="7895" spans="1:13" x14ac:dyDescent="0.25">
      <c r="A7895" t="s">
        <v>86</v>
      </c>
      <c r="B7895" s="25">
        <v>45251</v>
      </c>
      <c r="C7895" t="s">
        <v>257</v>
      </c>
      <c r="D7895" t="s">
        <v>32</v>
      </c>
      <c r="E7895" t="s">
        <v>27</v>
      </c>
      <c r="F7895" t="s">
        <v>258</v>
      </c>
      <c r="G7895" s="30">
        <v>15.3</v>
      </c>
      <c r="H7895" t="s">
        <v>309</v>
      </c>
      <c r="J7895" t="s">
        <v>15</v>
      </c>
      <c r="K7895" t="s">
        <v>307</v>
      </c>
      <c r="L7895" s="26">
        <v>12500</v>
      </c>
      <c r="M7895">
        <v>2</v>
      </c>
    </row>
    <row r="7896" spans="1:13" x14ac:dyDescent="0.25">
      <c r="A7896" t="s">
        <v>83</v>
      </c>
      <c r="B7896" s="25">
        <v>45252</v>
      </c>
      <c r="C7896" t="s">
        <v>257</v>
      </c>
      <c r="D7896" t="s">
        <v>32</v>
      </c>
      <c r="E7896" t="s">
        <v>27</v>
      </c>
      <c r="G7896" s="30">
        <v>15.3</v>
      </c>
      <c r="H7896" t="s">
        <v>309</v>
      </c>
      <c r="J7896" t="s">
        <v>15</v>
      </c>
      <c r="K7896" t="s">
        <v>307</v>
      </c>
      <c r="L7896" s="26">
        <v>514800</v>
      </c>
      <c r="M7896">
        <v>15</v>
      </c>
    </row>
    <row r="7897" spans="1:13" x14ac:dyDescent="0.25">
      <c r="A7897" t="s">
        <v>60</v>
      </c>
      <c r="B7897" s="25">
        <v>45380</v>
      </c>
      <c r="C7897" t="s">
        <v>257</v>
      </c>
      <c r="D7897" t="s">
        <v>32</v>
      </c>
      <c r="E7897" t="s">
        <v>27</v>
      </c>
      <c r="G7897" s="30">
        <v>15.3</v>
      </c>
      <c r="H7897" t="s">
        <v>309</v>
      </c>
      <c r="J7897" t="s">
        <v>15</v>
      </c>
      <c r="K7897" t="s">
        <v>307</v>
      </c>
      <c r="L7897" s="26">
        <v>140000</v>
      </c>
      <c r="M7897">
        <v>29</v>
      </c>
    </row>
    <row r="7898" spans="1:13" x14ac:dyDescent="0.25">
      <c r="A7898" t="s">
        <v>50</v>
      </c>
      <c r="B7898" s="25">
        <v>45408</v>
      </c>
      <c r="C7898" t="s">
        <v>257</v>
      </c>
      <c r="D7898" t="s">
        <v>32</v>
      </c>
      <c r="E7898" t="s">
        <v>27</v>
      </c>
      <c r="G7898" s="30">
        <v>15.3</v>
      </c>
      <c r="H7898" t="s">
        <v>309</v>
      </c>
      <c r="J7898" t="s">
        <v>15</v>
      </c>
      <c r="K7898" t="s">
        <v>307</v>
      </c>
      <c r="L7898" s="26">
        <v>232500</v>
      </c>
      <c r="M7898">
        <v>27</v>
      </c>
    </row>
    <row r="7899" spans="1:13" x14ac:dyDescent="0.25">
      <c r="A7899" t="s">
        <v>60</v>
      </c>
      <c r="B7899" s="25">
        <v>45380</v>
      </c>
      <c r="C7899" t="s">
        <v>257</v>
      </c>
      <c r="D7899" t="s">
        <v>32</v>
      </c>
      <c r="E7899" t="s">
        <v>27</v>
      </c>
      <c r="F7899" t="s">
        <v>258</v>
      </c>
      <c r="G7899" s="30">
        <v>15.3</v>
      </c>
      <c r="H7899" t="s">
        <v>309</v>
      </c>
      <c r="J7899" t="s">
        <v>15</v>
      </c>
      <c r="K7899" t="s">
        <v>307</v>
      </c>
      <c r="L7899" s="26">
        <v>11816000</v>
      </c>
      <c r="M7899">
        <v>50</v>
      </c>
    </row>
    <row r="7900" spans="1:13" x14ac:dyDescent="0.25">
      <c r="A7900" t="s">
        <v>54</v>
      </c>
      <c r="B7900" s="25">
        <v>45401</v>
      </c>
      <c r="C7900" t="s">
        <v>257</v>
      </c>
      <c r="D7900" t="s">
        <v>32</v>
      </c>
      <c r="E7900" t="s">
        <v>27</v>
      </c>
      <c r="F7900" t="s">
        <v>258</v>
      </c>
      <c r="G7900" s="30">
        <v>15.3</v>
      </c>
      <c r="H7900" t="s">
        <v>309</v>
      </c>
      <c r="J7900" t="s">
        <v>15</v>
      </c>
      <c r="K7900" t="s">
        <v>307</v>
      </c>
      <c r="L7900" s="26">
        <v>3190140</v>
      </c>
      <c r="M7900">
        <v>20</v>
      </c>
    </row>
    <row r="7901" spans="1:13" x14ac:dyDescent="0.25">
      <c r="A7901" t="s">
        <v>77</v>
      </c>
      <c r="B7901" s="25">
        <v>45267</v>
      </c>
      <c r="C7901" t="s">
        <v>257</v>
      </c>
      <c r="D7901" t="s">
        <v>32</v>
      </c>
      <c r="E7901" t="s">
        <v>27</v>
      </c>
      <c r="F7901" t="s">
        <v>258</v>
      </c>
      <c r="G7901" s="30">
        <v>15.3</v>
      </c>
      <c r="H7901" t="s">
        <v>309</v>
      </c>
      <c r="J7901" t="s">
        <v>15</v>
      </c>
      <c r="K7901" t="s">
        <v>307</v>
      </c>
      <c r="L7901" s="26">
        <v>235200</v>
      </c>
      <c r="M7901">
        <v>4</v>
      </c>
    </row>
    <row r="7902" spans="1:13" x14ac:dyDescent="0.25">
      <c r="A7902" t="s">
        <v>66</v>
      </c>
      <c r="B7902" s="25">
        <v>45335</v>
      </c>
      <c r="C7902" t="s">
        <v>257</v>
      </c>
      <c r="D7902" t="s">
        <v>32</v>
      </c>
      <c r="E7902" t="s">
        <v>27</v>
      </c>
      <c r="G7902" s="30">
        <v>15.3</v>
      </c>
      <c r="H7902" t="s">
        <v>309</v>
      </c>
      <c r="J7902" t="s">
        <v>15</v>
      </c>
      <c r="K7902" t="s">
        <v>307</v>
      </c>
      <c r="L7902" s="26">
        <v>468000</v>
      </c>
      <c r="M7902">
        <v>47</v>
      </c>
    </row>
    <row r="7903" spans="1:13" x14ac:dyDescent="0.25">
      <c r="A7903" t="s">
        <v>164</v>
      </c>
      <c r="B7903" s="25">
        <v>45478</v>
      </c>
      <c r="C7903" t="s">
        <v>257</v>
      </c>
      <c r="D7903" t="s">
        <v>32</v>
      </c>
      <c r="E7903" t="s">
        <v>27</v>
      </c>
      <c r="F7903" t="s">
        <v>258</v>
      </c>
      <c r="G7903" s="30">
        <v>15.3</v>
      </c>
      <c r="H7903" t="s">
        <v>309</v>
      </c>
      <c r="J7903" t="s">
        <v>15</v>
      </c>
      <c r="K7903" t="s">
        <v>307</v>
      </c>
      <c r="L7903" s="26">
        <v>1578200</v>
      </c>
      <c r="M7903">
        <v>16</v>
      </c>
    </row>
    <row r="7904" spans="1:13" x14ac:dyDescent="0.25">
      <c r="A7904" t="s">
        <v>217</v>
      </c>
      <c r="B7904" s="25">
        <v>45595</v>
      </c>
      <c r="C7904" t="s">
        <v>257</v>
      </c>
      <c r="D7904" t="s">
        <v>32</v>
      </c>
      <c r="E7904" t="s">
        <v>27</v>
      </c>
      <c r="F7904" t="s">
        <v>258</v>
      </c>
      <c r="G7904" s="30">
        <v>15.3</v>
      </c>
      <c r="H7904" t="s">
        <v>309</v>
      </c>
      <c r="J7904" t="s">
        <v>15</v>
      </c>
      <c r="K7904" t="s">
        <v>307</v>
      </c>
      <c r="L7904" s="26">
        <v>42500</v>
      </c>
      <c r="M7904">
        <v>1</v>
      </c>
    </row>
    <row r="7905" spans="1:13" x14ac:dyDescent="0.25">
      <c r="A7905" t="s">
        <v>50</v>
      </c>
      <c r="B7905" s="25">
        <v>45408</v>
      </c>
      <c r="C7905" t="s">
        <v>257</v>
      </c>
      <c r="D7905" t="s">
        <v>32</v>
      </c>
      <c r="E7905" t="s">
        <v>27</v>
      </c>
      <c r="F7905" t="s">
        <v>258</v>
      </c>
      <c r="G7905" s="30">
        <v>15.3</v>
      </c>
      <c r="H7905" t="s">
        <v>309</v>
      </c>
      <c r="J7905" t="s">
        <v>15</v>
      </c>
      <c r="K7905" t="s">
        <v>307</v>
      </c>
      <c r="L7905" s="26">
        <v>4377500</v>
      </c>
      <c r="M7905">
        <v>35</v>
      </c>
    </row>
    <row r="7906" spans="1:13" x14ac:dyDescent="0.25">
      <c r="A7906" t="s">
        <v>63</v>
      </c>
      <c r="B7906" s="25">
        <v>45344</v>
      </c>
      <c r="C7906" t="s">
        <v>257</v>
      </c>
      <c r="D7906" t="s">
        <v>32</v>
      </c>
      <c r="E7906" t="s">
        <v>27</v>
      </c>
      <c r="G7906" s="30">
        <v>15.3</v>
      </c>
      <c r="H7906" t="s">
        <v>309</v>
      </c>
      <c r="J7906" t="s">
        <v>15</v>
      </c>
      <c r="K7906" t="s">
        <v>307</v>
      </c>
      <c r="L7906" s="26">
        <v>821750</v>
      </c>
      <c r="M7906">
        <v>7</v>
      </c>
    </row>
    <row r="7907" spans="1:13" x14ac:dyDescent="0.25">
      <c r="A7907" t="s">
        <v>83</v>
      </c>
      <c r="B7907" s="25">
        <v>45252</v>
      </c>
      <c r="C7907" t="s">
        <v>257</v>
      </c>
      <c r="D7907" t="s">
        <v>32</v>
      </c>
      <c r="E7907" t="s">
        <v>27</v>
      </c>
      <c r="F7907" t="s">
        <v>258</v>
      </c>
      <c r="G7907" s="30">
        <v>15.3</v>
      </c>
      <c r="H7907" t="s">
        <v>309</v>
      </c>
      <c r="J7907" t="s">
        <v>15</v>
      </c>
      <c r="K7907" t="s">
        <v>307</v>
      </c>
      <c r="L7907" s="26">
        <v>483450</v>
      </c>
      <c r="M7907">
        <v>10</v>
      </c>
    </row>
    <row r="7908" spans="1:13" x14ac:dyDescent="0.25">
      <c r="A7908" t="s">
        <v>63</v>
      </c>
      <c r="B7908" s="25">
        <v>45344</v>
      </c>
      <c r="C7908" t="s">
        <v>257</v>
      </c>
      <c r="D7908" t="s">
        <v>32</v>
      </c>
      <c r="E7908" t="s">
        <v>27</v>
      </c>
      <c r="F7908" t="s">
        <v>258</v>
      </c>
      <c r="G7908" s="30">
        <v>15.3</v>
      </c>
      <c r="H7908" t="s">
        <v>309</v>
      </c>
      <c r="J7908" t="s">
        <v>15</v>
      </c>
      <c r="K7908" t="s">
        <v>307</v>
      </c>
      <c r="L7908" s="26">
        <v>516800</v>
      </c>
      <c r="M7908">
        <v>5</v>
      </c>
    </row>
    <row r="7909" spans="1:13" x14ac:dyDescent="0.25">
      <c r="A7909" t="s">
        <v>30</v>
      </c>
      <c r="B7909" s="25">
        <v>45447</v>
      </c>
      <c r="C7909" t="s">
        <v>257</v>
      </c>
      <c r="D7909" t="s">
        <v>32</v>
      </c>
      <c r="E7909" t="s">
        <v>27</v>
      </c>
      <c r="F7909" t="s">
        <v>258</v>
      </c>
      <c r="G7909" s="30">
        <v>15.3</v>
      </c>
      <c r="H7909" t="s">
        <v>309</v>
      </c>
      <c r="J7909" t="s">
        <v>15</v>
      </c>
      <c r="K7909" t="s">
        <v>307</v>
      </c>
      <c r="L7909" s="26">
        <v>378000</v>
      </c>
      <c r="M7909">
        <v>10</v>
      </c>
    </row>
    <row r="7910" spans="1:13" x14ac:dyDescent="0.25">
      <c r="A7910" t="s">
        <v>104</v>
      </c>
      <c r="B7910" s="25">
        <v>45041</v>
      </c>
      <c r="C7910" t="s">
        <v>257</v>
      </c>
      <c r="D7910" t="s">
        <v>32</v>
      </c>
      <c r="E7910" t="s">
        <v>27</v>
      </c>
      <c r="G7910" s="30">
        <v>15.3</v>
      </c>
      <c r="H7910" t="s">
        <v>309</v>
      </c>
      <c r="J7910" t="s">
        <v>15</v>
      </c>
      <c r="K7910" t="s">
        <v>307</v>
      </c>
      <c r="L7910" s="26">
        <v>100128</v>
      </c>
      <c r="M7910">
        <v>1</v>
      </c>
    </row>
    <row r="7911" spans="1:13" x14ac:dyDescent="0.25">
      <c r="A7911" t="s">
        <v>57</v>
      </c>
      <c r="B7911" s="25">
        <v>45394</v>
      </c>
      <c r="C7911" t="s">
        <v>257</v>
      </c>
      <c r="D7911" t="s">
        <v>32</v>
      </c>
      <c r="E7911" t="s">
        <v>27</v>
      </c>
      <c r="F7911" t="s">
        <v>258</v>
      </c>
      <c r="G7911" s="30">
        <v>15.3</v>
      </c>
      <c r="H7911" t="s">
        <v>309</v>
      </c>
      <c r="J7911" t="s">
        <v>15</v>
      </c>
      <c r="K7911" t="s">
        <v>307</v>
      </c>
      <c r="L7911" s="26">
        <v>3588450</v>
      </c>
      <c r="M7911">
        <v>15</v>
      </c>
    </row>
    <row r="7912" spans="1:13" x14ac:dyDescent="0.25">
      <c r="A7912" t="s">
        <v>164</v>
      </c>
      <c r="B7912" s="25">
        <v>45478</v>
      </c>
      <c r="C7912" t="s">
        <v>257</v>
      </c>
      <c r="D7912" t="s">
        <v>32</v>
      </c>
      <c r="E7912" t="s">
        <v>27</v>
      </c>
      <c r="F7912" t="s">
        <v>258</v>
      </c>
      <c r="G7912" s="30">
        <v>15.4</v>
      </c>
      <c r="H7912" t="s">
        <v>309</v>
      </c>
      <c r="I7912">
        <v>15.4</v>
      </c>
      <c r="J7912" t="s">
        <v>228</v>
      </c>
      <c r="K7912" t="s">
        <v>314</v>
      </c>
      <c r="L7912" s="26">
        <v>1903200</v>
      </c>
      <c r="M7912">
        <v>1</v>
      </c>
    </row>
    <row r="7913" spans="1:13" x14ac:dyDescent="0.25">
      <c r="A7913" t="s">
        <v>66</v>
      </c>
      <c r="B7913" s="25">
        <v>45335</v>
      </c>
      <c r="C7913" t="s">
        <v>257</v>
      </c>
      <c r="D7913" t="s">
        <v>32</v>
      </c>
      <c r="E7913" t="s">
        <v>27</v>
      </c>
      <c r="F7913" t="s">
        <v>258</v>
      </c>
      <c r="G7913" s="30">
        <v>15.4</v>
      </c>
      <c r="H7913" t="s">
        <v>309</v>
      </c>
      <c r="J7913" t="s">
        <v>15</v>
      </c>
      <c r="K7913" t="s">
        <v>307</v>
      </c>
      <c r="L7913" s="26">
        <v>2812500</v>
      </c>
      <c r="M7913">
        <v>82</v>
      </c>
    </row>
    <row r="7914" spans="1:13" x14ac:dyDescent="0.25">
      <c r="A7914" t="s">
        <v>63</v>
      </c>
      <c r="B7914" s="25">
        <v>45344</v>
      </c>
      <c r="C7914" t="s">
        <v>257</v>
      </c>
      <c r="D7914" t="s">
        <v>32</v>
      </c>
      <c r="E7914" t="s">
        <v>27</v>
      </c>
      <c r="F7914" t="s">
        <v>258</v>
      </c>
      <c r="G7914" s="30">
        <v>15.4</v>
      </c>
      <c r="H7914" t="s">
        <v>309</v>
      </c>
      <c r="J7914" t="s">
        <v>15</v>
      </c>
      <c r="K7914" t="s">
        <v>307</v>
      </c>
      <c r="L7914" s="26">
        <v>1629250</v>
      </c>
      <c r="M7914">
        <v>13</v>
      </c>
    </row>
    <row r="7915" spans="1:13" x14ac:dyDescent="0.25">
      <c r="A7915" t="s">
        <v>63</v>
      </c>
      <c r="B7915" s="25">
        <v>45344</v>
      </c>
      <c r="C7915" t="s">
        <v>257</v>
      </c>
      <c r="D7915" t="s">
        <v>32</v>
      </c>
      <c r="E7915" t="s">
        <v>27</v>
      </c>
      <c r="G7915" s="30">
        <v>15.4</v>
      </c>
      <c r="H7915" t="s">
        <v>309</v>
      </c>
      <c r="J7915" t="s">
        <v>15</v>
      </c>
      <c r="K7915" t="s">
        <v>307</v>
      </c>
      <c r="L7915" s="26">
        <v>329650</v>
      </c>
      <c r="M7915">
        <v>5</v>
      </c>
    </row>
    <row r="7916" spans="1:13" x14ac:dyDescent="0.25">
      <c r="A7916" t="s">
        <v>101</v>
      </c>
      <c r="B7916" s="25">
        <v>45079</v>
      </c>
      <c r="C7916" t="s">
        <v>257</v>
      </c>
      <c r="D7916" t="s">
        <v>32</v>
      </c>
      <c r="E7916" t="s">
        <v>27</v>
      </c>
      <c r="F7916" t="s">
        <v>258</v>
      </c>
      <c r="G7916" s="30">
        <v>15.4</v>
      </c>
      <c r="H7916" t="s">
        <v>309</v>
      </c>
      <c r="J7916" t="s">
        <v>15</v>
      </c>
      <c r="K7916" t="s">
        <v>307</v>
      </c>
      <c r="L7916" s="26">
        <v>59595.75</v>
      </c>
      <c r="M7916">
        <v>2</v>
      </c>
    </row>
    <row r="7917" spans="1:13" x14ac:dyDescent="0.25">
      <c r="A7917" t="s">
        <v>57</v>
      </c>
      <c r="B7917" s="25">
        <v>45394</v>
      </c>
      <c r="C7917" t="s">
        <v>257</v>
      </c>
      <c r="D7917" t="s">
        <v>32</v>
      </c>
      <c r="E7917" t="s">
        <v>27</v>
      </c>
      <c r="F7917" t="s">
        <v>258</v>
      </c>
      <c r="G7917" s="30">
        <v>15.4</v>
      </c>
      <c r="H7917" t="s">
        <v>309</v>
      </c>
      <c r="J7917" t="s">
        <v>15</v>
      </c>
      <c r="K7917" t="s">
        <v>307</v>
      </c>
      <c r="L7917" s="26">
        <v>3221850</v>
      </c>
      <c r="M7917">
        <v>12</v>
      </c>
    </row>
    <row r="7918" spans="1:13" x14ac:dyDescent="0.25">
      <c r="A7918" t="s">
        <v>164</v>
      </c>
      <c r="B7918" s="25">
        <v>45478</v>
      </c>
      <c r="C7918" t="s">
        <v>257</v>
      </c>
      <c r="D7918" t="s">
        <v>32</v>
      </c>
      <c r="E7918" t="s">
        <v>27</v>
      </c>
      <c r="G7918" s="30">
        <v>15.4</v>
      </c>
      <c r="H7918" t="s">
        <v>309</v>
      </c>
      <c r="J7918" t="s">
        <v>15</v>
      </c>
      <c r="K7918" t="s">
        <v>307</v>
      </c>
      <c r="L7918" s="26">
        <v>187000</v>
      </c>
      <c r="M7918">
        <v>17</v>
      </c>
    </row>
    <row r="7919" spans="1:13" x14ac:dyDescent="0.25">
      <c r="A7919" t="s">
        <v>77</v>
      </c>
      <c r="B7919" s="25">
        <v>45267</v>
      </c>
      <c r="C7919" t="s">
        <v>257</v>
      </c>
      <c r="D7919" t="s">
        <v>32</v>
      </c>
      <c r="E7919" t="s">
        <v>27</v>
      </c>
      <c r="F7919" t="s">
        <v>258</v>
      </c>
      <c r="G7919" s="30">
        <v>15.4</v>
      </c>
      <c r="H7919" t="s">
        <v>309</v>
      </c>
      <c r="J7919" t="s">
        <v>15</v>
      </c>
      <c r="K7919" t="s">
        <v>307</v>
      </c>
      <c r="L7919" s="26">
        <v>469000</v>
      </c>
      <c r="M7919">
        <v>2</v>
      </c>
    </row>
    <row r="7920" spans="1:13" x14ac:dyDescent="0.25">
      <c r="A7920" t="s">
        <v>69</v>
      </c>
      <c r="B7920" s="25">
        <v>45328</v>
      </c>
      <c r="C7920" t="s">
        <v>257</v>
      </c>
      <c r="D7920" t="s">
        <v>32</v>
      </c>
      <c r="E7920" t="s">
        <v>27</v>
      </c>
      <c r="G7920" s="30">
        <v>15.4</v>
      </c>
      <c r="H7920" t="s">
        <v>309</v>
      </c>
      <c r="J7920" t="s">
        <v>15</v>
      </c>
      <c r="K7920" t="s">
        <v>307</v>
      </c>
      <c r="L7920" s="26">
        <v>199545</v>
      </c>
      <c r="M7920">
        <v>16</v>
      </c>
    </row>
    <row r="7921" spans="1:13" x14ac:dyDescent="0.25">
      <c r="A7921" t="s">
        <v>83</v>
      </c>
      <c r="B7921" s="25">
        <v>45468</v>
      </c>
      <c r="C7921" t="s">
        <v>257</v>
      </c>
      <c r="D7921" t="s">
        <v>32</v>
      </c>
      <c r="E7921" t="s">
        <v>27</v>
      </c>
      <c r="G7921" s="30">
        <v>15.4</v>
      </c>
      <c r="H7921" t="s">
        <v>309</v>
      </c>
      <c r="J7921" t="s">
        <v>15</v>
      </c>
      <c r="K7921" t="s">
        <v>307</v>
      </c>
      <c r="L7921" s="26">
        <v>15390</v>
      </c>
      <c r="M7921">
        <v>3</v>
      </c>
    </row>
    <row r="7922" spans="1:13" x14ac:dyDescent="0.25">
      <c r="A7922" t="s">
        <v>50</v>
      </c>
      <c r="B7922" s="25">
        <v>45408</v>
      </c>
      <c r="C7922" t="s">
        <v>257</v>
      </c>
      <c r="D7922" t="s">
        <v>32</v>
      </c>
      <c r="E7922" t="s">
        <v>27</v>
      </c>
      <c r="F7922" t="s">
        <v>258</v>
      </c>
      <c r="G7922" s="30">
        <v>15.4</v>
      </c>
      <c r="H7922" t="s">
        <v>309</v>
      </c>
      <c r="J7922" t="s">
        <v>15</v>
      </c>
      <c r="K7922" t="s">
        <v>307</v>
      </c>
      <c r="L7922" s="26">
        <v>15395000</v>
      </c>
      <c r="M7922">
        <v>64</v>
      </c>
    </row>
    <row r="7923" spans="1:13" x14ac:dyDescent="0.25">
      <c r="A7923" t="s">
        <v>164</v>
      </c>
      <c r="B7923" s="25">
        <v>45478</v>
      </c>
      <c r="C7923" t="s">
        <v>257</v>
      </c>
      <c r="D7923" t="s">
        <v>32</v>
      </c>
      <c r="E7923" t="s">
        <v>27</v>
      </c>
      <c r="F7923" t="s">
        <v>258</v>
      </c>
      <c r="G7923" s="30">
        <v>15.4</v>
      </c>
      <c r="H7923" t="s">
        <v>309</v>
      </c>
      <c r="J7923" t="s">
        <v>15</v>
      </c>
      <c r="K7923" t="s">
        <v>307</v>
      </c>
      <c r="L7923" s="26">
        <v>304000</v>
      </c>
      <c r="M7923">
        <v>15</v>
      </c>
    </row>
    <row r="7924" spans="1:13" x14ac:dyDescent="0.25">
      <c r="A7924" t="s">
        <v>92</v>
      </c>
      <c r="B7924" s="25">
        <v>45198</v>
      </c>
      <c r="C7924" t="s">
        <v>257</v>
      </c>
      <c r="D7924" t="s">
        <v>32</v>
      </c>
      <c r="E7924" t="s">
        <v>27</v>
      </c>
      <c r="G7924" s="30">
        <v>15.4</v>
      </c>
      <c r="H7924" t="s">
        <v>309</v>
      </c>
      <c r="J7924" t="s">
        <v>15</v>
      </c>
      <c r="K7924" t="s">
        <v>307</v>
      </c>
      <c r="L7924" s="26">
        <v>540666</v>
      </c>
      <c r="M7924">
        <v>3</v>
      </c>
    </row>
    <row r="7925" spans="1:13" x14ac:dyDescent="0.25">
      <c r="A7925" t="s">
        <v>172</v>
      </c>
      <c r="B7925" s="25">
        <v>45485</v>
      </c>
      <c r="C7925" t="s">
        <v>257</v>
      </c>
      <c r="D7925" t="s">
        <v>32</v>
      </c>
      <c r="E7925" t="s">
        <v>27</v>
      </c>
      <c r="G7925" s="30">
        <v>15.4</v>
      </c>
      <c r="H7925" t="s">
        <v>309</v>
      </c>
      <c r="J7925" t="s">
        <v>15</v>
      </c>
      <c r="K7925" t="s">
        <v>307</v>
      </c>
      <c r="L7925" s="26">
        <v>6800</v>
      </c>
      <c r="M7925">
        <v>3</v>
      </c>
    </row>
    <row r="7926" spans="1:13" x14ac:dyDescent="0.25">
      <c r="A7926" t="s">
        <v>92</v>
      </c>
      <c r="B7926" s="25">
        <v>45198</v>
      </c>
      <c r="C7926" t="s">
        <v>257</v>
      </c>
      <c r="D7926" t="s">
        <v>32</v>
      </c>
      <c r="E7926" t="s">
        <v>27</v>
      </c>
      <c r="F7926" t="s">
        <v>258</v>
      </c>
      <c r="G7926" s="30">
        <v>15.4</v>
      </c>
      <c r="H7926" t="s">
        <v>309</v>
      </c>
      <c r="J7926" t="s">
        <v>15</v>
      </c>
      <c r="K7926" t="s">
        <v>307</v>
      </c>
      <c r="L7926" s="26">
        <v>803275.2</v>
      </c>
      <c r="M7926">
        <v>4</v>
      </c>
    </row>
    <row r="7927" spans="1:13" x14ac:dyDescent="0.25">
      <c r="A7927" t="s">
        <v>80</v>
      </c>
      <c r="B7927" s="25">
        <v>45260</v>
      </c>
      <c r="C7927" t="s">
        <v>257</v>
      </c>
      <c r="D7927" t="s">
        <v>32</v>
      </c>
      <c r="E7927" t="s">
        <v>27</v>
      </c>
      <c r="G7927" s="30">
        <v>15.4</v>
      </c>
      <c r="H7927" t="s">
        <v>309</v>
      </c>
      <c r="J7927" t="s">
        <v>15</v>
      </c>
      <c r="K7927" t="s">
        <v>307</v>
      </c>
      <c r="L7927" s="26">
        <v>18900</v>
      </c>
      <c r="M7927">
        <v>1</v>
      </c>
    </row>
    <row r="7928" spans="1:13" x14ac:dyDescent="0.25">
      <c r="A7928" t="s">
        <v>172</v>
      </c>
      <c r="B7928" s="25">
        <v>45485</v>
      </c>
      <c r="C7928" t="s">
        <v>257</v>
      </c>
      <c r="D7928" t="s">
        <v>32</v>
      </c>
      <c r="E7928" t="s">
        <v>27</v>
      </c>
      <c r="F7928" t="s">
        <v>258</v>
      </c>
      <c r="G7928" s="30">
        <v>15.4</v>
      </c>
      <c r="H7928" t="s">
        <v>309</v>
      </c>
      <c r="J7928" t="s">
        <v>15</v>
      </c>
      <c r="K7928" t="s">
        <v>307</v>
      </c>
      <c r="L7928" s="26">
        <v>36000</v>
      </c>
      <c r="M7928">
        <v>4</v>
      </c>
    </row>
    <row r="7929" spans="1:13" x14ac:dyDescent="0.25">
      <c r="A7929" t="s">
        <v>30</v>
      </c>
      <c r="B7929" s="25">
        <v>45447</v>
      </c>
      <c r="C7929" t="s">
        <v>257</v>
      </c>
      <c r="D7929" t="s">
        <v>32</v>
      </c>
      <c r="E7929" t="s">
        <v>27</v>
      </c>
      <c r="F7929" t="s">
        <v>258</v>
      </c>
      <c r="G7929" s="30">
        <v>15.4</v>
      </c>
      <c r="H7929" t="s">
        <v>309</v>
      </c>
      <c r="J7929" t="s">
        <v>15</v>
      </c>
      <c r="K7929" t="s">
        <v>307</v>
      </c>
      <c r="L7929" s="26">
        <v>2700600</v>
      </c>
      <c r="M7929">
        <v>11</v>
      </c>
    </row>
    <row r="7930" spans="1:13" x14ac:dyDescent="0.25">
      <c r="A7930" t="s">
        <v>60</v>
      </c>
      <c r="B7930" s="25">
        <v>45380</v>
      </c>
      <c r="C7930" t="s">
        <v>257</v>
      </c>
      <c r="D7930" t="s">
        <v>32</v>
      </c>
      <c r="E7930" t="s">
        <v>27</v>
      </c>
      <c r="F7930" t="s">
        <v>258</v>
      </c>
      <c r="G7930" s="30">
        <v>15.4</v>
      </c>
      <c r="H7930" t="s">
        <v>309</v>
      </c>
      <c r="J7930" t="s">
        <v>15</v>
      </c>
      <c r="K7930" t="s">
        <v>307</v>
      </c>
      <c r="L7930" s="26">
        <v>17647000</v>
      </c>
      <c r="M7930">
        <v>77</v>
      </c>
    </row>
    <row r="7931" spans="1:13" x14ac:dyDescent="0.25">
      <c r="A7931" t="s">
        <v>66</v>
      </c>
      <c r="B7931" s="25">
        <v>45335</v>
      </c>
      <c r="C7931" t="s">
        <v>257</v>
      </c>
      <c r="D7931" t="s">
        <v>32</v>
      </c>
      <c r="E7931" t="s">
        <v>27</v>
      </c>
      <c r="G7931" s="30">
        <v>15.4</v>
      </c>
      <c r="H7931" t="s">
        <v>309</v>
      </c>
      <c r="J7931" t="s">
        <v>15</v>
      </c>
      <c r="K7931" t="s">
        <v>307</v>
      </c>
      <c r="L7931" s="26">
        <v>2470500</v>
      </c>
      <c r="M7931">
        <v>52</v>
      </c>
    </row>
    <row r="7932" spans="1:13" x14ac:dyDescent="0.25">
      <c r="A7932" t="s">
        <v>211</v>
      </c>
      <c r="B7932" s="25">
        <v>45582</v>
      </c>
      <c r="C7932" t="s">
        <v>257</v>
      </c>
      <c r="D7932" t="s">
        <v>32</v>
      </c>
      <c r="E7932" t="s">
        <v>27</v>
      </c>
      <c r="F7932" t="s">
        <v>258</v>
      </c>
      <c r="G7932" s="30">
        <v>15.4</v>
      </c>
      <c r="H7932" t="s">
        <v>309</v>
      </c>
      <c r="J7932" t="s">
        <v>15</v>
      </c>
      <c r="K7932" t="s">
        <v>307</v>
      </c>
      <c r="L7932" s="26">
        <v>960050</v>
      </c>
      <c r="M7932">
        <v>13</v>
      </c>
    </row>
    <row r="7933" spans="1:13" x14ac:dyDescent="0.25">
      <c r="A7933" t="s">
        <v>30</v>
      </c>
      <c r="B7933" s="25">
        <v>45447</v>
      </c>
      <c r="C7933" t="s">
        <v>257</v>
      </c>
      <c r="D7933" t="s">
        <v>32</v>
      </c>
      <c r="E7933" t="s">
        <v>27</v>
      </c>
      <c r="G7933" s="30">
        <v>15.4</v>
      </c>
      <c r="H7933" t="s">
        <v>309</v>
      </c>
      <c r="J7933" t="s">
        <v>15</v>
      </c>
      <c r="K7933" t="s">
        <v>307</v>
      </c>
      <c r="L7933" s="26">
        <v>18000</v>
      </c>
      <c r="M7933">
        <v>6</v>
      </c>
    </row>
    <row r="7934" spans="1:13" x14ac:dyDescent="0.25">
      <c r="A7934" t="s">
        <v>69</v>
      </c>
      <c r="B7934" s="25">
        <v>45328</v>
      </c>
      <c r="C7934" t="s">
        <v>257</v>
      </c>
      <c r="D7934" t="s">
        <v>32</v>
      </c>
      <c r="E7934" t="s">
        <v>27</v>
      </c>
      <c r="F7934" t="s">
        <v>258</v>
      </c>
      <c r="G7934" s="30">
        <v>15.4</v>
      </c>
      <c r="H7934" t="s">
        <v>309</v>
      </c>
      <c r="J7934" t="s">
        <v>15</v>
      </c>
      <c r="K7934" t="s">
        <v>307</v>
      </c>
      <c r="L7934" s="26">
        <v>6378285</v>
      </c>
      <c r="M7934">
        <v>21</v>
      </c>
    </row>
    <row r="7935" spans="1:13" x14ac:dyDescent="0.25">
      <c r="A7935" t="s">
        <v>205</v>
      </c>
      <c r="B7935" s="25">
        <v>45566</v>
      </c>
      <c r="C7935" t="s">
        <v>257</v>
      </c>
      <c r="D7935" t="s">
        <v>32</v>
      </c>
      <c r="E7935" t="s">
        <v>27</v>
      </c>
      <c r="G7935" s="30">
        <v>15.4</v>
      </c>
      <c r="H7935" t="s">
        <v>309</v>
      </c>
      <c r="J7935" t="s">
        <v>15</v>
      </c>
      <c r="K7935" t="s">
        <v>307</v>
      </c>
      <c r="L7935" s="26">
        <v>7410</v>
      </c>
      <c r="M7935">
        <v>4</v>
      </c>
    </row>
    <row r="7936" spans="1:13" x14ac:dyDescent="0.25">
      <c r="A7936" t="s">
        <v>211</v>
      </c>
      <c r="B7936" s="25">
        <v>45582</v>
      </c>
      <c r="C7936" t="s">
        <v>257</v>
      </c>
      <c r="D7936" t="s">
        <v>32</v>
      </c>
      <c r="E7936" t="s">
        <v>27</v>
      </c>
      <c r="G7936" s="30">
        <v>15.4</v>
      </c>
      <c r="H7936" t="s">
        <v>309</v>
      </c>
      <c r="J7936" t="s">
        <v>15</v>
      </c>
      <c r="K7936" t="s">
        <v>307</v>
      </c>
      <c r="L7936" s="26">
        <v>281400</v>
      </c>
      <c r="M7936">
        <v>14</v>
      </c>
    </row>
    <row r="7937" spans="1:13" x14ac:dyDescent="0.25">
      <c r="A7937" t="s">
        <v>205</v>
      </c>
      <c r="B7937" s="25">
        <v>45566</v>
      </c>
      <c r="C7937" t="s">
        <v>257</v>
      </c>
      <c r="D7937" t="s">
        <v>32</v>
      </c>
      <c r="E7937" t="s">
        <v>27</v>
      </c>
      <c r="F7937" t="s">
        <v>258</v>
      </c>
      <c r="G7937" s="30">
        <v>15.4</v>
      </c>
      <c r="H7937" t="s">
        <v>309</v>
      </c>
      <c r="J7937" t="s">
        <v>15</v>
      </c>
      <c r="K7937" t="s">
        <v>307</v>
      </c>
      <c r="L7937" s="26">
        <v>763420</v>
      </c>
      <c r="M7937">
        <v>10</v>
      </c>
    </row>
    <row r="7938" spans="1:13" x14ac:dyDescent="0.25">
      <c r="A7938" t="s">
        <v>54</v>
      </c>
      <c r="B7938" s="25">
        <v>45401</v>
      </c>
      <c r="C7938" t="s">
        <v>257</v>
      </c>
      <c r="D7938" t="s">
        <v>32</v>
      </c>
      <c r="E7938" t="s">
        <v>27</v>
      </c>
      <c r="G7938" s="30">
        <v>15.4</v>
      </c>
      <c r="H7938" t="s">
        <v>309</v>
      </c>
      <c r="J7938" t="s">
        <v>15</v>
      </c>
      <c r="K7938" t="s">
        <v>307</v>
      </c>
      <c r="L7938" s="26">
        <v>149850</v>
      </c>
      <c r="M7938">
        <v>21</v>
      </c>
    </row>
    <row r="7939" spans="1:13" x14ac:dyDescent="0.25">
      <c r="A7939" t="s">
        <v>83</v>
      </c>
      <c r="B7939" s="25">
        <v>45468</v>
      </c>
      <c r="C7939" t="s">
        <v>257</v>
      </c>
      <c r="D7939" t="s">
        <v>32</v>
      </c>
      <c r="E7939" t="s">
        <v>27</v>
      </c>
      <c r="F7939" t="s">
        <v>258</v>
      </c>
      <c r="G7939" s="30">
        <v>15.4</v>
      </c>
      <c r="H7939" t="s">
        <v>309</v>
      </c>
      <c r="J7939" t="s">
        <v>15</v>
      </c>
      <c r="K7939" t="s">
        <v>307</v>
      </c>
      <c r="L7939" s="26">
        <v>6365790</v>
      </c>
      <c r="M7939">
        <v>8</v>
      </c>
    </row>
    <row r="7940" spans="1:13" x14ac:dyDescent="0.25">
      <c r="A7940" t="s">
        <v>74</v>
      </c>
      <c r="B7940" s="25">
        <v>45275</v>
      </c>
      <c r="C7940" t="s">
        <v>257</v>
      </c>
      <c r="D7940" t="s">
        <v>32</v>
      </c>
      <c r="E7940" t="s">
        <v>27</v>
      </c>
      <c r="G7940" s="30">
        <v>15.4</v>
      </c>
      <c r="H7940" t="s">
        <v>309</v>
      </c>
      <c r="J7940" t="s">
        <v>15</v>
      </c>
      <c r="K7940" t="s">
        <v>307</v>
      </c>
      <c r="L7940" s="26">
        <v>262200</v>
      </c>
      <c r="M7940">
        <v>11</v>
      </c>
    </row>
    <row r="7941" spans="1:13" x14ac:dyDescent="0.25">
      <c r="A7941" t="s">
        <v>209</v>
      </c>
      <c r="B7941" s="25">
        <v>45572</v>
      </c>
      <c r="C7941" t="s">
        <v>257</v>
      </c>
      <c r="D7941" t="s">
        <v>32</v>
      </c>
      <c r="E7941" t="s">
        <v>27</v>
      </c>
      <c r="F7941" t="s">
        <v>258</v>
      </c>
      <c r="G7941" s="30">
        <v>15.4</v>
      </c>
      <c r="H7941" t="s">
        <v>309</v>
      </c>
      <c r="J7941" t="s">
        <v>15</v>
      </c>
      <c r="K7941" t="s">
        <v>307</v>
      </c>
      <c r="L7941" s="26">
        <v>10000</v>
      </c>
      <c r="M7941">
        <v>1</v>
      </c>
    </row>
    <row r="7942" spans="1:13" x14ac:dyDescent="0.25">
      <c r="A7942" t="s">
        <v>60</v>
      </c>
      <c r="B7942" s="25">
        <v>45380</v>
      </c>
      <c r="C7942" t="s">
        <v>257</v>
      </c>
      <c r="D7942" t="s">
        <v>32</v>
      </c>
      <c r="E7942" t="s">
        <v>27</v>
      </c>
      <c r="G7942" s="30">
        <v>15.4</v>
      </c>
      <c r="H7942" t="s">
        <v>309</v>
      </c>
      <c r="J7942" t="s">
        <v>15</v>
      </c>
      <c r="K7942" t="s">
        <v>307</v>
      </c>
      <c r="L7942" s="26">
        <v>406875</v>
      </c>
      <c r="M7942">
        <v>48</v>
      </c>
    </row>
    <row r="7943" spans="1:13" x14ac:dyDescent="0.25">
      <c r="A7943" t="s">
        <v>83</v>
      </c>
      <c r="B7943" s="25">
        <v>45252</v>
      </c>
      <c r="C7943" t="s">
        <v>257</v>
      </c>
      <c r="D7943" t="s">
        <v>32</v>
      </c>
      <c r="E7943" t="s">
        <v>27</v>
      </c>
      <c r="G7943" s="30">
        <v>15.4</v>
      </c>
      <c r="H7943" t="s">
        <v>309</v>
      </c>
      <c r="J7943" t="s">
        <v>15</v>
      </c>
      <c r="K7943" t="s">
        <v>307</v>
      </c>
      <c r="L7943" s="26">
        <v>189200</v>
      </c>
      <c r="M7943">
        <v>13</v>
      </c>
    </row>
    <row r="7944" spans="1:13" x14ac:dyDescent="0.25">
      <c r="A7944" t="s">
        <v>54</v>
      </c>
      <c r="B7944" s="25">
        <v>45212</v>
      </c>
      <c r="C7944" t="s">
        <v>257</v>
      </c>
      <c r="D7944" t="s">
        <v>32</v>
      </c>
      <c r="E7944" t="s">
        <v>27</v>
      </c>
      <c r="G7944" s="30">
        <v>15.4</v>
      </c>
      <c r="H7944" t="s">
        <v>309</v>
      </c>
      <c r="J7944" t="s">
        <v>15</v>
      </c>
      <c r="K7944" t="s">
        <v>307</v>
      </c>
      <c r="L7944" s="26">
        <v>55611</v>
      </c>
      <c r="M7944">
        <v>20</v>
      </c>
    </row>
    <row r="7945" spans="1:13" x14ac:dyDescent="0.25">
      <c r="A7945" t="s">
        <v>209</v>
      </c>
      <c r="B7945" s="25">
        <v>45572</v>
      </c>
      <c r="C7945" t="s">
        <v>257</v>
      </c>
      <c r="D7945" t="s">
        <v>32</v>
      </c>
      <c r="E7945" t="s">
        <v>27</v>
      </c>
      <c r="G7945" s="30">
        <v>15.4</v>
      </c>
      <c r="H7945" t="s">
        <v>309</v>
      </c>
      <c r="J7945" t="s">
        <v>15</v>
      </c>
      <c r="K7945" t="s">
        <v>307</v>
      </c>
      <c r="L7945" s="26">
        <v>100000</v>
      </c>
      <c r="M7945">
        <v>1</v>
      </c>
    </row>
    <row r="7946" spans="1:13" x14ac:dyDescent="0.25">
      <c r="A7946" t="s">
        <v>74</v>
      </c>
      <c r="B7946" s="25">
        <v>45275</v>
      </c>
      <c r="C7946" t="s">
        <v>257</v>
      </c>
      <c r="D7946" t="s">
        <v>32</v>
      </c>
      <c r="E7946" t="s">
        <v>27</v>
      </c>
      <c r="F7946" t="s">
        <v>258</v>
      </c>
      <c r="G7946" s="30">
        <v>15.4</v>
      </c>
      <c r="H7946" t="s">
        <v>309</v>
      </c>
      <c r="J7946" t="s">
        <v>15</v>
      </c>
      <c r="K7946" t="s">
        <v>307</v>
      </c>
      <c r="L7946" s="26">
        <v>1419100</v>
      </c>
      <c r="M7946">
        <v>22</v>
      </c>
    </row>
    <row r="7947" spans="1:13" x14ac:dyDescent="0.25">
      <c r="A7947" t="s">
        <v>89</v>
      </c>
      <c r="B7947" s="25">
        <v>45232</v>
      </c>
      <c r="C7947" t="s">
        <v>257</v>
      </c>
      <c r="D7947" t="s">
        <v>32</v>
      </c>
      <c r="E7947" t="s">
        <v>27</v>
      </c>
      <c r="F7947" t="s">
        <v>258</v>
      </c>
      <c r="G7947" s="30">
        <v>15.4</v>
      </c>
      <c r="H7947" t="s">
        <v>309</v>
      </c>
      <c r="J7947" t="s">
        <v>15</v>
      </c>
      <c r="K7947" t="s">
        <v>307</v>
      </c>
      <c r="L7947" s="26">
        <v>176850</v>
      </c>
      <c r="M7947">
        <v>7</v>
      </c>
    </row>
    <row r="7948" spans="1:13" x14ac:dyDescent="0.25">
      <c r="A7948" t="s">
        <v>54</v>
      </c>
      <c r="B7948" s="25">
        <v>45401</v>
      </c>
      <c r="C7948" t="s">
        <v>257</v>
      </c>
      <c r="D7948" t="s">
        <v>32</v>
      </c>
      <c r="E7948" t="s">
        <v>27</v>
      </c>
      <c r="F7948" t="s">
        <v>258</v>
      </c>
      <c r="G7948" s="30">
        <v>15.4</v>
      </c>
      <c r="H7948" t="s">
        <v>309</v>
      </c>
      <c r="J7948" t="s">
        <v>15</v>
      </c>
      <c r="K7948" t="s">
        <v>307</v>
      </c>
      <c r="L7948" s="26">
        <v>47844330</v>
      </c>
      <c r="M7948">
        <v>17</v>
      </c>
    </row>
    <row r="7949" spans="1:13" x14ac:dyDescent="0.25">
      <c r="A7949" t="s">
        <v>57</v>
      </c>
      <c r="B7949" s="25">
        <v>45394</v>
      </c>
      <c r="C7949" t="s">
        <v>257</v>
      </c>
      <c r="D7949" t="s">
        <v>32</v>
      </c>
      <c r="E7949" t="s">
        <v>27</v>
      </c>
      <c r="G7949" s="30">
        <v>15.4</v>
      </c>
      <c r="H7949" t="s">
        <v>309</v>
      </c>
      <c r="J7949" t="s">
        <v>15</v>
      </c>
      <c r="K7949" t="s">
        <v>307</v>
      </c>
      <c r="L7949" s="26">
        <v>249100</v>
      </c>
      <c r="M7949">
        <v>22</v>
      </c>
    </row>
    <row r="7950" spans="1:13" x14ac:dyDescent="0.25">
      <c r="A7950" t="s">
        <v>50</v>
      </c>
      <c r="B7950" s="25">
        <v>45408</v>
      </c>
      <c r="C7950" t="s">
        <v>257</v>
      </c>
      <c r="D7950" t="s">
        <v>32</v>
      </c>
      <c r="E7950" t="s">
        <v>27</v>
      </c>
      <c r="G7950" s="30">
        <v>15.4</v>
      </c>
      <c r="H7950" t="s">
        <v>309</v>
      </c>
      <c r="J7950" t="s">
        <v>15</v>
      </c>
      <c r="K7950" t="s">
        <v>307</v>
      </c>
      <c r="L7950" s="26">
        <v>465000</v>
      </c>
      <c r="M7950">
        <v>44</v>
      </c>
    </row>
    <row r="7951" spans="1:13" x14ac:dyDescent="0.25">
      <c r="A7951" t="s">
        <v>89</v>
      </c>
      <c r="B7951" s="25">
        <v>45232</v>
      </c>
      <c r="C7951" t="s">
        <v>257</v>
      </c>
      <c r="D7951" t="s">
        <v>32</v>
      </c>
      <c r="E7951" t="s">
        <v>27</v>
      </c>
      <c r="G7951" s="30">
        <v>15.4</v>
      </c>
      <c r="H7951" t="s">
        <v>309</v>
      </c>
      <c r="J7951" t="s">
        <v>15</v>
      </c>
      <c r="K7951" t="s">
        <v>307</v>
      </c>
      <c r="L7951" s="26">
        <v>153225</v>
      </c>
      <c r="M7951">
        <v>11</v>
      </c>
    </row>
    <row r="7952" spans="1:13" x14ac:dyDescent="0.25">
      <c r="A7952" t="s">
        <v>83</v>
      </c>
      <c r="B7952" s="25">
        <v>45252</v>
      </c>
      <c r="C7952" t="s">
        <v>257</v>
      </c>
      <c r="D7952" t="s">
        <v>32</v>
      </c>
      <c r="E7952" t="s">
        <v>27</v>
      </c>
      <c r="F7952" t="s">
        <v>258</v>
      </c>
      <c r="G7952" s="30">
        <v>15.4</v>
      </c>
      <c r="H7952" t="s">
        <v>309</v>
      </c>
      <c r="J7952" t="s">
        <v>15</v>
      </c>
      <c r="K7952" t="s">
        <v>307</v>
      </c>
      <c r="L7952" s="26">
        <v>7498700</v>
      </c>
      <c r="M7952">
        <v>12</v>
      </c>
    </row>
    <row r="7953" spans="1:13" x14ac:dyDescent="0.25">
      <c r="A7953" t="s">
        <v>86</v>
      </c>
      <c r="B7953" s="25">
        <v>45251</v>
      </c>
      <c r="C7953" t="s">
        <v>257</v>
      </c>
      <c r="D7953" t="s">
        <v>32</v>
      </c>
      <c r="E7953" t="s">
        <v>27</v>
      </c>
      <c r="G7953" s="30">
        <v>15.4</v>
      </c>
      <c r="H7953" t="s">
        <v>309</v>
      </c>
      <c r="J7953" t="s">
        <v>15</v>
      </c>
      <c r="K7953" t="s">
        <v>307</v>
      </c>
      <c r="L7953" s="26">
        <v>270250</v>
      </c>
      <c r="M7953">
        <v>3</v>
      </c>
    </row>
    <row r="7954" spans="1:13" x14ac:dyDescent="0.25">
      <c r="A7954" t="s">
        <v>80</v>
      </c>
      <c r="B7954" s="25">
        <v>45260</v>
      </c>
      <c r="C7954" t="s">
        <v>257</v>
      </c>
      <c r="D7954" t="s">
        <v>32</v>
      </c>
      <c r="E7954" t="s">
        <v>27</v>
      </c>
      <c r="F7954" t="s">
        <v>258</v>
      </c>
      <c r="G7954" s="30">
        <v>15.4</v>
      </c>
      <c r="H7954" t="s">
        <v>309</v>
      </c>
      <c r="J7954" t="s">
        <v>15</v>
      </c>
      <c r="K7954" t="s">
        <v>307</v>
      </c>
      <c r="L7954" s="26">
        <v>128700</v>
      </c>
      <c r="M7954">
        <v>2</v>
      </c>
    </row>
    <row r="7955" spans="1:13" x14ac:dyDescent="0.25">
      <c r="A7955" t="s">
        <v>104</v>
      </c>
      <c r="B7955" s="25">
        <v>45041</v>
      </c>
      <c r="C7955" t="s">
        <v>257</v>
      </c>
      <c r="D7955" t="s">
        <v>32</v>
      </c>
      <c r="E7955" t="s">
        <v>27</v>
      </c>
      <c r="F7955" t="s">
        <v>258</v>
      </c>
      <c r="G7955" s="30">
        <v>15.4</v>
      </c>
      <c r="H7955" t="s">
        <v>309</v>
      </c>
      <c r="J7955" t="s">
        <v>15</v>
      </c>
      <c r="K7955" t="s">
        <v>307</v>
      </c>
      <c r="L7955" s="26">
        <v>9834</v>
      </c>
      <c r="M7955">
        <v>1</v>
      </c>
    </row>
    <row r="7956" spans="1:13" x14ac:dyDescent="0.25">
      <c r="A7956" t="s">
        <v>54</v>
      </c>
      <c r="B7956" s="25">
        <v>45212</v>
      </c>
      <c r="C7956" t="s">
        <v>257</v>
      </c>
      <c r="D7956" t="s">
        <v>32</v>
      </c>
      <c r="E7956" t="s">
        <v>27</v>
      </c>
      <c r="F7956" t="s">
        <v>258</v>
      </c>
      <c r="G7956" s="30">
        <v>15.4</v>
      </c>
      <c r="H7956" t="s">
        <v>309</v>
      </c>
      <c r="J7956" t="s">
        <v>15</v>
      </c>
      <c r="K7956" t="s">
        <v>307</v>
      </c>
      <c r="L7956" s="26">
        <v>307692</v>
      </c>
      <c r="M7956">
        <v>13</v>
      </c>
    </row>
    <row r="7957" spans="1:13" x14ac:dyDescent="0.25">
      <c r="A7957" t="s">
        <v>164</v>
      </c>
      <c r="B7957" s="25">
        <v>45478</v>
      </c>
      <c r="C7957" t="s">
        <v>257</v>
      </c>
      <c r="D7957" t="s">
        <v>32</v>
      </c>
      <c r="E7957" t="s">
        <v>27</v>
      </c>
      <c r="F7957" t="s">
        <v>258</v>
      </c>
      <c r="G7957" s="30">
        <v>15.5</v>
      </c>
      <c r="H7957" t="s">
        <v>309</v>
      </c>
      <c r="I7957">
        <v>15.5</v>
      </c>
      <c r="J7957" t="s">
        <v>228</v>
      </c>
      <c r="K7957" t="s">
        <v>314</v>
      </c>
      <c r="L7957" s="26">
        <v>1475400</v>
      </c>
      <c r="M7957">
        <v>1</v>
      </c>
    </row>
    <row r="7958" spans="1:13" x14ac:dyDescent="0.25">
      <c r="A7958" t="s">
        <v>69</v>
      </c>
      <c r="B7958" s="25">
        <v>45328</v>
      </c>
      <c r="C7958" t="s">
        <v>257</v>
      </c>
      <c r="D7958" t="s">
        <v>32</v>
      </c>
      <c r="E7958" t="s">
        <v>27</v>
      </c>
      <c r="G7958" s="30">
        <v>15.5</v>
      </c>
      <c r="H7958" t="s">
        <v>309</v>
      </c>
      <c r="J7958" t="s">
        <v>15</v>
      </c>
      <c r="K7958" t="s">
        <v>307</v>
      </c>
      <c r="L7958" s="26">
        <v>42930</v>
      </c>
      <c r="M7958">
        <v>6</v>
      </c>
    </row>
    <row r="7959" spans="1:13" x14ac:dyDescent="0.25">
      <c r="A7959" t="s">
        <v>50</v>
      </c>
      <c r="B7959" s="25">
        <v>45408</v>
      </c>
      <c r="C7959" t="s">
        <v>257</v>
      </c>
      <c r="D7959" t="s">
        <v>32</v>
      </c>
      <c r="E7959" t="s">
        <v>27</v>
      </c>
      <c r="G7959" s="30">
        <v>15.5</v>
      </c>
      <c r="H7959" t="s">
        <v>309</v>
      </c>
      <c r="J7959" t="s">
        <v>15</v>
      </c>
      <c r="K7959" t="s">
        <v>307</v>
      </c>
      <c r="L7959" s="26">
        <v>360000</v>
      </c>
      <c r="M7959">
        <v>63</v>
      </c>
    </row>
    <row r="7960" spans="1:13" x14ac:dyDescent="0.25">
      <c r="A7960" t="s">
        <v>164</v>
      </c>
      <c r="B7960" s="25">
        <v>45478</v>
      </c>
      <c r="C7960" t="s">
        <v>257</v>
      </c>
      <c r="D7960" t="s">
        <v>32</v>
      </c>
      <c r="E7960" t="s">
        <v>27</v>
      </c>
      <c r="G7960" s="30">
        <v>15.5</v>
      </c>
      <c r="H7960" t="s">
        <v>309</v>
      </c>
      <c r="J7960" t="s">
        <v>15</v>
      </c>
      <c r="K7960" t="s">
        <v>307</v>
      </c>
      <c r="L7960" s="26">
        <v>89200</v>
      </c>
      <c r="M7960">
        <v>15</v>
      </c>
    </row>
    <row r="7961" spans="1:13" x14ac:dyDescent="0.25">
      <c r="A7961" t="s">
        <v>60</v>
      </c>
      <c r="B7961" s="25">
        <v>45380</v>
      </c>
      <c r="C7961" t="s">
        <v>257</v>
      </c>
      <c r="D7961" t="s">
        <v>32</v>
      </c>
      <c r="E7961" t="s">
        <v>27</v>
      </c>
      <c r="F7961" t="s">
        <v>258</v>
      </c>
      <c r="G7961" s="30">
        <v>15.5</v>
      </c>
      <c r="H7961" t="s">
        <v>309</v>
      </c>
      <c r="J7961" t="s">
        <v>15</v>
      </c>
      <c r="K7961" t="s">
        <v>307</v>
      </c>
      <c r="L7961" s="26">
        <v>25913125</v>
      </c>
      <c r="M7961">
        <v>76</v>
      </c>
    </row>
    <row r="7962" spans="1:13" x14ac:dyDescent="0.25">
      <c r="A7962" t="s">
        <v>92</v>
      </c>
      <c r="B7962" s="25">
        <v>45198</v>
      </c>
      <c r="C7962" t="s">
        <v>257</v>
      </c>
      <c r="D7962" t="s">
        <v>32</v>
      </c>
      <c r="E7962" t="s">
        <v>27</v>
      </c>
      <c r="F7962" t="s">
        <v>258</v>
      </c>
      <c r="G7962" s="30">
        <v>15.5</v>
      </c>
      <c r="H7962" t="s">
        <v>309</v>
      </c>
      <c r="J7962" t="s">
        <v>15</v>
      </c>
      <c r="K7962" t="s">
        <v>307</v>
      </c>
      <c r="L7962" s="26">
        <v>1337320.8</v>
      </c>
      <c r="M7962">
        <v>7</v>
      </c>
    </row>
    <row r="7963" spans="1:13" x14ac:dyDescent="0.25">
      <c r="A7963" t="s">
        <v>66</v>
      </c>
      <c r="B7963" s="25">
        <v>45335</v>
      </c>
      <c r="C7963" t="s">
        <v>257</v>
      </c>
      <c r="D7963" t="s">
        <v>32</v>
      </c>
      <c r="E7963" t="s">
        <v>27</v>
      </c>
      <c r="F7963" t="s">
        <v>258</v>
      </c>
      <c r="G7963" s="30">
        <v>15.5</v>
      </c>
      <c r="H7963" t="s">
        <v>309</v>
      </c>
      <c r="J7963" t="s">
        <v>15</v>
      </c>
      <c r="K7963" t="s">
        <v>307</v>
      </c>
      <c r="L7963" s="26">
        <v>1305000</v>
      </c>
      <c r="M7963">
        <v>32</v>
      </c>
    </row>
    <row r="7964" spans="1:13" x14ac:dyDescent="0.25">
      <c r="A7964" t="s">
        <v>89</v>
      </c>
      <c r="B7964" s="25">
        <v>45232</v>
      </c>
      <c r="C7964" t="s">
        <v>257</v>
      </c>
      <c r="D7964" t="s">
        <v>32</v>
      </c>
      <c r="E7964" t="s">
        <v>27</v>
      </c>
      <c r="F7964" t="s">
        <v>258</v>
      </c>
      <c r="G7964" s="30">
        <v>15.5</v>
      </c>
      <c r="H7964" t="s">
        <v>309</v>
      </c>
      <c r="J7964" t="s">
        <v>15</v>
      </c>
      <c r="K7964" t="s">
        <v>307</v>
      </c>
      <c r="L7964" s="26">
        <v>326025</v>
      </c>
      <c r="M7964">
        <v>6</v>
      </c>
    </row>
    <row r="7965" spans="1:13" x14ac:dyDescent="0.25">
      <c r="A7965" t="s">
        <v>80</v>
      </c>
      <c r="B7965" s="25">
        <v>45260</v>
      </c>
      <c r="C7965" t="s">
        <v>257</v>
      </c>
      <c r="D7965" t="s">
        <v>32</v>
      </c>
      <c r="E7965" t="s">
        <v>27</v>
      </c>
      <c r="F7965" t="s">
        <v>258</v>
      </c>
      <c r="G7965" s="30">
        <v>15.5</v>
      </c>
      <c r="H7965" t="s">
        <v>309</v>
      </c>
      <c r="J7965" t="s">
        <v>15</v>
      </c>
      <c r="K7965" t="s">
        <v>307</v>
      </c>
      <c r="L7965" s="26">
        <v>49500</v>
      </c>
      <c r="M7965">
        <v>1</v>
      </c>
    </row>
    <row r="7966" spans="1:13" x14ac:dyDescent="0.25">
      <c r="A7966" t="s">
        <v>63</v>
      </c>
      <c r="B7966" s="25">
        <v>45344</v>
      </c>
      <c r="C7966" t="s">
        <v>257</v>
      </c>
      <c r="D7966" t="s">
        <v>32</v>
      </c>
      <c r="E7966" t="s">
        <v>27</v>
      </c>
      <c r="F7966" t="s">
        <v>258</v>
      </c>
      <c r="G7966" s="30">
        <v>15.5</v>
      </c>
      <c r="H7966" t="s">
        <v>309</v>
      </c>
      <c r="J7966" t="s">
        <v>15</v>
      </c>
      <c r="K7966" t="s">
        <v>307</v>
      </c>
      <c r="L7966" s="26">
        <v>4210400</v>
      </c>
      <c r="M7966">
        <v>8</v>
      </c>
    </row>
    <row r="7967" spans="1:13" x14ac:dyDescent="0.25">
      <c r="A7967" t="s">
        <v>30</v>
      </c>
      <c r="B7967" s="25">
        <v>45447</v>
      </c>
      <c r="C7967" t="s">
        <v>257</v>
      </c>
      <c r="D7967" t="s">
        <v>32</v>
      </c>
      <c r="E7967" t="s">
        <v>27</v>
      </c>
      <c r="F7967" t="s">
        <v>258</v>
      </c>
      <c r="G7967" s="30">
        <v>15.5</v>
      </c>
      <c r="H7967" t="s">
        <v>309</v>
      </c>
      <c r="J7967" t="s">
        <v>15</v>
      </c>
      <c r="K7967" t="s">
        <v>307</v>
      </c>
      <c r="L7967" s="26">
        <v>9563100</v>
      </c>
      <c r="M7967">
        <v>14</v>
      </c>
    </row>
    <row r="7968" spans="1:13" x14ac:dyDescent="0.25">
      <c r="A7968" t="s">
        <v>54</v>
      </c>
      <c r="B7968" s="25">
        <v>45212</v>
      </c>
      <c r="C7968" t="s">
        <v>257</v>
      </c>
      <c r="D7968" t="s">
        <v>32</v>
      </c>
      <c r="E7968" t="s">
        <v>27</v>
      </c>
      <c r="F7968" t="s">
        <v>258</v>
      </c>
      <c r="G7968" s="30">
        <v>15.5</v>
      </c>
      <c r="H7968" t="s">
        <v>309</v>
      </c>
      <c r="J7968" t="s">
        <v>15</v>
      </c>
      <c r="K7968" t="s">
        <v>307</v>
      </c>
      <c r="L7968" s="26">
        <v>141525</v>
      </c>
      <c r="M7968">
        <v>11</v>
      </c>
    </row>
    <row r="7969" spans="1:13" x14ac:dyDescent="0.25">
      <c r="A7969" t="s">
        <v>83</v>
      </c>
      <c r="B7969" s="25">
        <v>45468</v>
      </c>
      <c r="C7969" t="s">
        <v>257</v>
      </c>
      <c r="D7969" t="s">
        <v>32</v>
      </c>
      <c r="E7969" t="s">
        <v>27</v>
      </c>
      <c r="F7969" t="s">
        <v>258</v>
      </c>
      <c r="G7969" s="30">
        <v>15.5</v>
      </c>
      <c r="H7969" t="s">
        <v>309</v>
      </c>
      <c r="J7969" t="s">
        <v>15</v>
      </c>
      <c r="K7969" t="s">
        <v>307</v>
      </c>
      <c r="L7969" s="26">
        <v>19440</v>
      </c>
      <c r="M7969">
        <v>2</v>
      </c>
    </row>
    <row r="7970" spans="1:13" x14ac:dyDescent="0.25">
      <c r="A7970" t="s">
        <v>89</v>
      </c>
      <c r="B7970" s="25">
        <v>45232</v>
      </c>
      <c r="C7970" t="s">
        <v>257</v>
      </c>
      <c r="D7970" t="s">
        <v>32</v>
      </c>
      <c r="E7970" t="s">
        <v>27</v>
      </c>
      <c r="G7970" s="30">
        <v>15.5</v>
      </c>
      <c r="H7970" t="s">
        <v>309</v>
      </c>
      <c r="J7970" t="s">
        <v>15</v>
      </c>
      <c r="K7970" t="s">
        <v>307</v>
      </c>
      <c r="L7970" s="26">
        <v>124200</v>
      </c>
      <c r="M7970">
        <v>9</v>
      </c>
    </row>
    <row r="7971" spans="1:13" x14ac:dyDescent="0.25">
      <c r="A7971" t="s">
        <v>54</v>
      </c>
      <c r="B7971" s="25">
        <v>45401</v>
      </c>
      <c r="C7971" t="s">
        <v>257</v>
      </c>
      <c r="D7971" t="s">
        <v>32</v>
      </c>
      <c r="E7971" t="s">
        <v>27</v>
      </c>
      <c r="F7971" t="s">
        <v>258</v>
      </c>
      <c r="G7971" s="30">
        <v>15.5</v>
      </c>
      <c r="H7971" t="s">
        <v>309</v>
      </c>
      <c r="J7971" t="s">
        <v>15</v>
      </c>
      <c r="K7971" t="s">
        <v>307</v>
      </c>
      <c r="L7971" s="26">
        <v>16405800</v>
      </c>
      <c r="M7971">
        <v>48</v>
      </c>
    </row>
    <row r="7972" spans="1:13" x14ac:dyDescent="0.25">
      <c r="A7972" t="s">
        <v>205</v>
      </c>
      <c r="B7972" s="25">
        <v>45566</v>
      </c>
      <c r="C7972" t="s">
        <v>257</v>
      </c>
      <c r="D7972" t="s">
        <v>32</v>
      </c>
      <c r="E7972" t="s">
        <v>27</v>
      </c>
      <c r="F7972" t="s">
        <v>258</v>
      </c>
      <c r="G7972" s="30">
        <v>15.5</v>
      </c>
      <c r="H7972" t="s">
        <v>309</v>
      </c>
      <c r="J7972" t="s">
        <v>15</v>
      </c>
      <c r="K7972" t="s">
        <v>307</v>
      </c>
      <c r="L7972" s="26">
        <v>390165</v>
      </c>
      <c r="M7972">
        <v>21</v>
      </c>
    </row>
    <row r="7973" spans="1:13" x14ac:dyDescent="0.25">
      <c r="A7973" t="s">
        <v>60</v>
      </c>
      <c r="B7973" s="25">
        <v>45380</v>
      </c>
      <c r="C7973" t="s">
        <v>257</v>
      </c>
      <c r="D7973" t="s">
        <v>32</v>
      </c>
      <c r="E7973" t="s">
        <v>27</v>
      </c>
      <c r="G7973" s="30">
        <v>15.5</v>
      </c>
      <c r="H7973" t="s">
        <v>309</v>
      </c>
      <c r="J7973" t="s">
        <v>15</v>
      </c>
      <c r="K7973" t="s">
        <v>307</v>
      </c>
      <c r="L7973" s="26">
        <v>520625</v>
      </c>
      <c r="M7973">
        <v>53</v>
      </c>
    </row>
    <row r="7974" spans="1:13" x14ac:dyDescent="0.25">
      <c r="A7974" t="s">
        <v>205</v>
      </c>
      <c r="B7974" s="25">
        <v>45566</v>
      </c>
      <c r="C7974" t="s">
        <v>257</v>
      </c>
      <c r="D7974" t="s">
        <v>32</v>
      </c>
      <c r="E7974" t="s">
        <v>27</v>
      </c>
      <c r="G7974" s="30">
        <v>15.5</v>
      </c>
      <c r="H7974" t="s">
        <v>309</v>
      </c>
      <c r="J7974" t="s">
        <v>15</v>
      </c>
      <c r="K7974" t="s">
        <v>307</v>
      </c>
      <c r="L7974" s="26">
        <v>12350</v>
      </c>
      <c r="M7974">
        <v>4</v>
      </c>
    </row>
    <row r="7975" spans="1:13" x14ac:dyDescent="0.25">
      <c r="A7975" t="s">
        <v>164</v>
      </c>
      <c r="B7975" s="25">
        <v>45478</v>
      </c>
      <c r="C7975" t="s">
        <v>257</v>
      </c>
      <c r="D7975" t="s">
        <v>32</v>
      </c>
      <c r="E7975" t="s">
        <v>27</v>
      </c>
      <c r="F7975" t="s">
        <v>258</v>
      </c>
      <c r="G7975" s="30">
        <v>15.5</v>
      </c>
      <c r="H7975" t="s">
        <v>309</v>
      </c>
      <c r="J7975" t="s">
        <v>15</v>
      </c>
      <c r="K7975" t="s">
        <v>307</v>
      </c>
      <c r="L7975" s="26">
        <v>18200</v>
      </c>
      <c r="M7975">
        <v>4</v>
      </c>
    </row>
    <row r="7976" spans="1:13" x14ac:dyDescent="0.25">
      <c r="A7976" t="s">
        <v>54</v>
      </c>
      <c r="B7976" s="25">
        <v>45212</v>
      </c>
      <c r="C7976" t="s">
        <v>257</v>
      </c>
      <c r="D7976" t="s">
        <v>32</v>
      </c>
      <c r="E7976" t="s">
        <v>27</v>
      </c>
      <c r="G7976" s="30">
        <v>15.5</v>
      </c>
      <c r="H7976" t="s">
        <v>309</v>
      </c>
      <c r="J7976" t="s">
        <v>15</v>
      </c>
      <c r="K7976" t="s">
        <v>307</v>
      </c>
      <c r="L7976" s="26">
        <v>235431</v>
      </c>
      <c r="M7976">
        <v>19</v>
      </c>
    </row>
    <row r="7977" spans="1:13" x14ac:dyDescent="0.25">
      <c r="A7977" t="s">
        <v>77</v>
      </c>
      <c r="B7977" s="25">
        <v>45267</v>
      </c>
      <c r="C7977" t="s">
        <v>257</v>
      </c>
      <c r="D7977" t="s">
        <v>32</v>
      </c>
      <c r="E7977" t="s">
        <v>27</v>
      </c>
      <c r="G7977" s="30">
        <v>15.5</v>
      </c>
      <c r="H7977" t="s">
        <v>309</v>
      </c>
      <c r="J7977" t="s">
        <v>15</v>
      </c>
      <c r="K7977" t="s">
        <v>307</v>
      </c>
      <c r="L7977" s="26">
        <v>15400</v>
      </c>
      <c r="M7977">
        <v>1</v>
      </c>
    </row>
    <row r="7978" spans="1:13" x14ac:dyDescent="0.25">
      <c r="A7978" t="s">
        <v>86</v>
      </c>
      <c r="B7978" s="25">
        <v>45251</v>
      </c>
      <c r="C7978" t="s">
        <v>257</v>
      </c>
      <c r="D7978" t="s">
        <v>32</v>
      </c>
      <c r="E7978" t="s">
        <v>27</v>
      </c>
      <c r="G7978" s="30">
        <v>15.5</v>
      </c>
      <c r="H7978" t="s">
        <v>309</v>
      </c>
      <c r="J7978" t="s">
        <v>15</v>
      </c>
      <c r="K7978" t="s">
        <v>307</v>
      </c>
      <c r="L7978" s="26">
        <v>130000</v>
      </c>
      <c r="M7978">
        <v>2</v>
      </c>
    </row>
    <row r="7979" spans="1:13" x14ac:dyDescent="0.25">
      <c r="A7979" t="s">
        <v>172</v>
      </c>
      <c r="B7979" s="25">
        <v>45485</v>
      </c>
      <c r="C7979" t="s">
        <v>257</v>
      </c>
      <c r="D7979" t="s">
        <v>32</v>
      </c>
      <c r="E7979" t="s">
        <v>27</v>
      </c>
      <c r="F7979" t="s">
        <v>258</v>
      </c>
      <c r="G7979" s="30">
        <v>15.5</v>
      </c>
      <c r="H7979" t="s">
        <v>309</v>
      </c>
      <c r="J7979" t="s">
        <v>15</v>
      </c>
      <c r="K7979" t="s">
        <v>307</v>
      </c>
      <c r="L7979" s="26">
        <v>15200</v>
      </c>
      <c r="M7979">
        <v>2</v>
      </c>
    </row>
    <row r="7980" spans="1:13" x14ac:dyDescent="0.25">
      <c r="A7980" t="s">
        <v>69</v>
      </c>
      <c r="B7980" s="25">
        <v>45328</v>
      </c>
      <c r="C7980" t="s">
        <v>257</v>
      </c>
      <c r="D7980" t="s">
        <v>32</v>
      </c>
      <c r="E7980" t="s">
        <v>27</v>
      </c>
      <c r="F7980" t="s">
        <v>258</v>
      </c>
      <c r="G7980" s="30">
        <v>15.5</v>
      </c>
      <c r="H7980" t="s">
        <v>309</v>
      </c>
      <c r="J7980" t="s">
        <v>15</v>
      </c>
      <c r="K7980" t="s">
        <v>307</v>
      </c>
      <c r="L7980" s="26">
        <v>1028730</v>
      </c>
      <c r="M7980">
        <v>13</v>
      </c>
    </row>
    <row r="7981" spans="1:13" x14ac:dyDescent="0.25">
      <c r="A7981" t="s">
        <v>54</v>
      </c>
      <c r="B7981" s="25">
        <v>45401</v>
      </c>
      <c r="C7981" t="s">
        <v>257</v>
      </c>
      <c r="D7981" t="s">
        <v>32</v>
      </c>
      <c r="E7981" t="s">
        <v>27</v>
      </c>
      <c r="G7981" s="30">
        <v>15.5</v>
      </c>
      <c r="H7981" t="s">
        <v>309</v>
      </c>
      <c r="J7981" t="s">
        <v>15</v>
      </c>
      <c r="K7981" t="s">
        <v>307</v>
      </c>
      <c r="L7981" s="26">
        <v>188700</v>
      </c>
      <c r="M7981">
        <v>28</v>
      </c>
    </row>
    <row r="7982" spans="1:13" x14ac:dyDescent="0.25">
      <c r="A7982" t="s">
        <v>66</v>
      </c>
      <c r="B7982" s="25">
        <v>45335</v>
      </c>
      <c r="C7982" t="s">
        <v>257</v>
      </c>
      <c r="D7982" t="s">
        <v>32</v>
      </c>
      <c r="E7982" t="s">
        <v>27</v>
      </c>
      <c r="G7982" s="30">
        <v>15.5</v>
      </c>
      <c r="H7982" t="s">
        <v>309</v>
      </c>
      <c r="J7982" t="s">
        <v>15</v>
      </c>
      <c r="K7982" t="s">
        <v>307</v>
      </c>
      <c r="L7982" s="26">
        <v>216000</v>
      </c>
      <c r="M7982">
        <v>25</v>
      </c>
    </row>
    <row r="7983" spans="1:13" x14ac:dyDescent="0.25">
      <c r="A7983" t="s">
        <v>83</v>
      </c>
      <c r="B7983" s="25">
        <v>45252</v>
      </c>
      <c r="C7983" t="s">
        <v>257</v>
      </c>
      <c r="D7983" t="s">
        <v>32</v>
      </c>
      <c r="E7983" t="s">
        <v>27</v>
      </c>
      <c r="G7983" s="30">
        <v>15.5</v>
      </c>
      <c r="H7983" t="s">
        <v>309</v>
      </c>
      <c r="J7983" t="s">
        <v>15</v>
      </c>
      <c r="K7983" t="s">
        <v>307</v>
      </c>
      <c r="L7983" s="26">
        <v>144100</v>
      </c>
      <c r="M7983">
        <v>12</v>
      </c>
    </row>
    <row r="7984" spans="1:13" x14ac:dyDescent="0.25">
      <c r="A7984" t="s">
        <v>211</v>
      </c>
      <c r="B7984" s="25">
        <v>45582</v>
      </c>
      <c r="C7984" t="s">
        <v>257</v>
      </c>
      <c r="D7984" t="s">
        <v>32</v>
      </c>
      <c r="E7984" t="s">
        <v>27</v>
      </c>
      <c r="G7984" s="30">
        <v>15.5</v>
      </c>
      <c r="H7984" t="s">
        <v>309</v>
      </c>
      <c r="J7984" t="s">
        <v>15</v>
      </c>
      <c r="K7984" t="s">
        <v>307</v>
      </c>
      <c r="L7984" s="26">
        <v>17150</v>
      </c>
      <c r="M7984">
        <v>12</v>
      </c>
    </row>
    <row r="7985" spans="1:13" x14ac:dyDescent="0.25">
      <c r="A7985" t="s">
        <v>211</v>
      </c>
      <c r="B7985" s="25">
        <v>45582</v>
      </c>
      <c r="C7985" t="s">
        <v>257</v>
      </c>
      <c r="D7985" t="s">
        <v>32</v>
      </c>
      <c r="E7985" t="s">
        <v>27</v>
      </c>
      <c r="F7985" t="s">
        <v>258</v>
      </c>
      <c r="G7985" s="30">
        <v>15.5</v>
      </c>
      <c r="H7985" t="s">
        <v>309</v>
      </c>
      <c r="J7985" t="s">
        <v>15</v>
      </c>
      <c r="K7985" t="s">
        <v>307</v>
      </c>
      <c r="L7985" s="26">
        <v>659400</v>
      </c>
      <c r="M7985">
        <v>9</v>
      </c>
    </row>
    <row r="7986" spans="1:13" x14ac:dyDescent="0.25">
      <c r="A7986" t="s">
        <v>172</v>
      </c>
      <c r="B7986" s="25">
        <v>45485</v>
      </c>
      <c r="C7986" t="s">
        <v>257</v>
      </c>
      <c r="D7986" t="s">
        <v>32</v>
      </c>
      <c r="E7986" t="s">
        <v>27</v>
      </c>
      <c r="G7986" s="30">
        <v>15.5</v>
      </c>
      <c r="H7986" t="s">
        <v>309</v>
      </c>
      <c r="J7986" t="s">
        <v>15</v>
      </c>
      <c r="K7986" t="s">
        <v>307</v>
      </c>
      <c r="L7986" s="26">
        <v>1200</v>
      </c>
      <c r="M7986">
        <v>1</v>
      </c>
    </row>
    <row r="7987" spans="1:13" x14ac:dyDescent="0.25">
      <c r="A7987" t="s">
        <v>72</v>
      </c>
      <c r="B7987" s="25">
        <v>45288</v>
      </c>
      <c r="C7987" t="s">
        <v>257</v>
      </c>
      <c r="D7987" t="s">
        <v>32</v>
      </c>
      <c r="E7987" t="s">
        <v>27</v>
      </c>
      <c r="G7987" s="30">
        <v>15.5</v>
      </c>
      <c r="H7987" t="s">
        <v>309</v>
      </c>
      <c r="J7987" t="s">
        <v>15</v>
      </c>
      <c r="K7987" t="s">
        <v>307</v>
      </c>
      <c r="L7987" s="26">
        <v>31250</v>
      </c>
      <c r="M7987">
        <v>1</v>
      </c>
    </row>
    <row r="7988" spans="1:13" x14ac:dyDescent="0.25">
      <c r="A7988" t="s">
        <v>57</v>
      </c>
      <c r="B7988" s="25">
        <v>45394</v>
      </c>
      <c r="C7988" t="s">
        <v>257</v>
      </c>
      <c r="D7988" t="s">
        <v>32</v>
      </c>
      <c r="E7988" t="s">
        <v>27</v>
      </c>
      <c r="G7988" s="30">
        <v>15.5</v>
      </c>
      <c r="H7988" t="s">
        <v>309</v>
      </c>
      <c r="J7988" t="s">
        <v>15</v>
      </c>
      <c r="K7988" t="s">
        <v>307</v>
      </c>
      <c r="L7988" s="26">
        <v>263200</v>
      </c>
      <c r="M7988">
        <v>14</v>
      </c>
    </row>
    <row r="7989" spans="1:13" x14ac:dyDescent="0.25">
      <c r="A7989" t="s">
        <v>104</v>
      </c>
      <c r="B7989" s="25">
        <v>45041</v>
      </c>
      <c r="C7989" t="s">
        <v>257</v>
      </c>
      <c r="D7989" t="s">
        <v>32</v>
      </c>
      <c r="E7989" t="s">
        <v>27</v>
      </c>
      <c r="F7989" t="s">
        <v>258</v>
      </c>
      <c r="G7989" s="30">
        <v>15.5</v>
      </c>
      <c r="H7989" t="s">
        <v>309</v>
      </c>
      <c r="J7989" t="s">
        <v>15</v>
      </c>
      <c r="K7989" t="s">
        <v>307</v>
      </c>
      <c r="L7989" s="26">
        <v>71698.8</v>
      </c>
      <c r="M7989">
        <v>2</v>
      </c>
    </row>
    <row r="7990" spans="1:13" x14ac:dyDescent="0.25">
      <c r="A7990" t="s">
        <v>92</v>
      </c>
      <c r="B7990" s="25">
        <v>45198</v>
      </c>
      <c r="C7990" t="s">
        <v>257</v>
      </c>
      <c r="D7990" t="s">
        <v>32</v>
      </c>
      <c r="E7990" t="s">
        <v>27</v>
      </c>
      <c r="G7990" s="30">
        <v>15.5</v>
      </c>
      <c r="H7990" t="s">
        <v>309</v>
      </c>
      <c r="J7990" t="s">
        <v>15</v>
      </c>
      <c r="K7990" t="s">
        <v>307</v>
      </c>
      <c r="L7990" s="26">
        <v>24274.799999999999</v>
      </c>
      <c r="M7990">
        <v>3</v>
      </c>
    </row>
    <row r="7991" spans="1:13" x14ac:dyDescent="0.25">
      <c r="A7991" t="s">
        <v>83</v>
      </c>
      <c r="B7991" s="25">
        <v>45252</v>
      </c>
      <c r="C7991" t="s">
        <v>257</v>
      </c>
      <c r="D7991" t="s">
        <v>32</v>
      </c>
      <c r="E7991" t="s">
        <v>27</v>
      </c>
      <c r="F7991" t="s">
        <v>258</v>
      </c>
      <c r="G7991" s="30">
        <v>15.5</v>
      </c>
      <c r="H7991" t="s">
        <v>309</v>
      </c>
      <c r="J7991" t="s">
        <v>15</v>
      </c>
      <c r="K7991" t="s">
        <v>307</v>
      </c>
      <c r="L7991" s="26">
        <v>654500</v>
      </c>
      <c r="M7991">
        <v>8</v>
      </c>
    </row>
    <row r="7992" spans="1:13" x14ac:dyDescent="0.25">
      <c r="A7992" t="s">
        <v>50</v>
      </c>
      <c r="B7992" s="25">
        <v>45408</v>
      </c>
      <c r="C7992" t="s">
        <v>257</v>
      </c>
      <c r="D7992" t="s">
        <v>32</v>
      </c>
      <c r="E7992" t="s">
        <v>27</v>
      </c>
      <c r="F7992" t="s">
        <v>258</v>
      </c>
      <c r="G7992" s="30">
        <v>15.5</v>
      </c>
      <c r="H7992" t="s">
        <v>309</v>
      </c>
      <c r="J7992" t="s">
        <v>15</v>
      </c>
      <c r="K7992" t="s">
        <v>307</v>
      </c>
      <c r="L7992" s="26">
        <v>28852500</v>
      </c>
      <c r="M7992">
        <v>99</v>
      </c>
    </row>
    <row r="7993" spans="1:13" x14ac:dyDescent="0.25">
      <c r="A7993" t="s">
        <v>72</v>
      </c>
      <c r="B7993" s="25">
        <v>45288</v>
      </c>
      <c r="C7993" t="s">
        <v>257</v>
      </c>
      <c r="D7993" t="s">
        <v>32</v>
      </c>
      <c r="E7993" t="s">
        <v>27</v>
      </c>
      <c r="F7993" t="s">
        <v>258</v>
      </c>
      <c r="G7993" s="30">
        <v>15.5</v>
      </c>
      <c r="H7993" t="s">
        <v>309</v>
      </c>
      <c r="J7993" t="s">
        <v>15</v>
      </c>
      <c r="K7993" t="s">
        <v>307</v>
      </c>
      <c r="L7993" s="26">
        <v>100000</v>
      </c>
      <c r="M7993">
        <v>1</v>
      </c>
    </row>
    <row r="7994" spans="1:13" x14ac:dyDescent="0.25">
      <c r="A7994" t="s">
        <v>74</v>
      </c>
      <c r="B7994" s="25">
        <v>45275</v>
      </c>
      <c r="C7994" t="s">
        <v>257</v>
      </c>
      <c r="D7994" t="s">
        <v>32</v>
      </c>
      <c r="E7994" t="s">
        <v>27</v>
      </c>
      <c r="G7994" s="30">
        <v>15.5</v>
      </c>
      <c r="H7994" t="s">
        <v>309</v>
      </c>
      <c r="J7994" t="s">
        <v>15</v>
      </c>
      <c r="K7994" t="s">
        <v>307</v>
      </c>
      <c r="L7994" s="26">
        <v>92000</v>
      </c>
      <c r="M7994">
        <v>5</v>
      </c>
    </row>
    <row r="7995" spans="1:13" x14ac:dyDescent="0.25">
      <c r="A7995" t="s">
        <v>74</v>
      </c>
      <c r="B7995" s="25">
        <v>45275</v>
      </c>
      <c r="C7995" t="s">
        <v>257</v>
      </c>
      <c r="D7995" t="s">
        <v>32</v>
      </c>
      <c r="E7995" t="s">
        <v>27</v>
      </c>
      <c r="F7995" t="s">
        <v>258</v>
      </c>
      <c r="G7995" s="30">
        <v>15.5</v>
      </c>
      <c r="H7995" t="s">
        <v>309</v>
      </c>
      <c r="J7995" t="s">
        <v>15</v>
      </c>
      <c r="K7995" t="s">
        <v>307</v>
      </c>
      <c r="L7995" s="26">
        <v>1906700</v>
      </c>
      <c r="M7995">
        <v>12</v>
      </c>
    </row>
    <row r="7996" spans="1:13" x14ac:dyDescent="0.25">
      <c r="A7996" t="s">
        <v>30</v>
      </c>
      <c r="B7996" s="25">
        <v>45447</v>
      </c>
      <c r="C7996" t="s">
        <v>257</v>
      </c>
      <c r="D7996" t="s">
        <v>32</v>
      </c>
      <c r="E7996" t="s">
        <v>27</v>
      </c>
      <c r="G7996" s="30">
        <v>15.5</v>
      </c>
      <c r="H7996" t="s">
        <v>309</v>
      </c>
      <c r="J7996" t="s">
        <v>15</v>
      </c>
      <c r="K7996" t="s">
        <v>307</v>
      </c>
      <c r="L7996" s="26">
        <v>82500</v>
      </c>
      <c r="M7996">
        <v>15</v>
      </c>
    </row>
    <row r="7997" spans="1:13" x14ac:dyDescent="0.25">
      <c r="A7997" t="s">
        <v>209</v>
      </c>
      <c r="B7997" s="25">
        <v>45572</v>
      </c>
      <c r="C7997" t="s">
        <v>257</v>
      </c>
      <c r="D7997" t="s">
        <v>32</v>
      </c>
      <c r="E7997" t="s">
        <v>27</v>
      </c>
      <c r="F7997" t="s">
        <v>258</v>
      </c>
      <c r="G7997" s="30">
        <v>15.5</v>
      </c>
      <c r="H7997" t="s">
        <v>309</v>
      </c>
      <c r="J7997" t="s">
        <v>15</v>
      </c>
      <c r="K7997" t="s">
        <v>307</v>
      </c>
      <c r="L7997" s="26">
        <v>500000</v>
      </c>
      <c r="M7997">
        <v>1</v>
      </c>
    </row>
    <row r="7998" spans="1:13" x14ac:dyDescent="0.25">
      <c r="A7998" t="s">
        <v>57</v>
      </c>
      <c r="B7998" s="25">
        <v>45394</v>
      </c>
      <c r="C7998" t="s">
        <v>257</v>
      </c>
      <c r="D7998" t="s">
        <v>32</v>
      </c>
      <c r="E7998" t="s">
        <v>27</v>
      </c>
      <c r="F7998" t="s">
        <v>258</v>
      </c>
      <c r="G7998" s="30">
        <v>15.5</v>
      </c>
      <c r="H7998" t="s">
        <v>309</v>
      </c>
      <c r="J7998" t="s">
        <v>15</v>
      </c>
      <c r="K7998" t="s">
        <v>307</v>
      </c>
      <c r="L7998" s="26">
        <v>3179550</v>
      </c>
      <c r="M7998">
        <v>31</v>
      </c>
    </row>
    <row r="7999" spans="1:13" x14ac:dyDescent="0.25">
      <c r="A7999" t="s">
        <v>86</v>
      </c>
      <c r="B7999" s="25">
        <v>45251</v>
      </c>
      <c r="C7999" t="s">
        <v>257</v>
      </c>
      <c r="D7999" t="s">
        <v>32</v>
      </c>
      <c r="E7999" t="s">
        <v>27</v>
      </c>
      <c r="F7999" t="s">
        <v>258</v>
      </c>
      <c r="G7999" s="30">
        <v>15.5</v>
      </c>
      <c r="H7999" t="s">
        <v>309</v>
      </c>
      <c r="J7999" t="s">
        <v>15</v>
      </c>
      <c r="K7999" t="s">
        <v>307</v>
      </c>
      <c r="L7999" s="26">
        <v>300000</v>
      </c>
      <c r="M7999">
        <v>2</v>
      </c>
    </row>
    <row r="8000" spans="1:13" x14ac:dyDescent="0.25">
      <c r="A8000" t="s">
        <v>80</v>
      </c>
      <c r="B8000" s="25">
        <v>45260</v>
      </c>
      <c r="C8000" t="s">
        <v>257</v>
      </c>
      <c r="D8000" t="s">
        <v>32</v>
      </c>
      <c r="E8000" t="s">
        <v>27</v>
      </c>
      <c r="G8000" s="30">
        <v>15.5</v>
      </c>
      <c r="H8000" t="s">
        <v>309</v>
      </c>
      <c r="J8000" t="s">
        <v>15</v>
      </c>
      <c r="K8000" t="s">
        <v>307</v>
      </c>
      <c r="L8000" s="26">
        <v>212400</v>
      </c>
      <c r="M8000">
        <v>2</v>
      </c>
    </row>
    <row r="8001" spans="1:13" x14ac:dyDescent="0.25">
      <c r="A8001" t="s">
        <v>63</v>
      </c>
      <c r="B8001" s="25">
        <v>45344</v>
      </c>
      <c r="C8001" t="s">
        <v>257</v>
      </c>
      <c r="D8001" t="s">
        <v>32</v>
      </c>
      <c r="E8001" t="s">
        <v>27</v>
      </c>
      <c r="G8001" s="30">
        <v>15.5</v>
      </c>
      <c r="H8001" t="s">
        <v>309</v>
      </c>
      <c r="J8001" t="s">
        <v>15</v>
      </c>
      <c r="K8001" t="s">
        <v>307</v>
      </c>
      <c r="L8001" s="26">
        <v>52250</v>
      </c>
      <c r="M8001">
        <v>3</v>
      </c>
    </row>
    <row r="8002" spans="1:13" x14ac:dyDescent="0.25">
      <c r="A8002" t="s">
        <v>83</v>
      </c>
      <c r="B8002" s="25">
        <v>45468</v>
      </c>
      <c r="C8002" t="s">
        <v>257</v>
      </c>
      <c r="D8002" t="s">
        <v>32</v>
      </c>
      <c r="E8002" t="s">
        <v>27</v>
      </c>
      <c r="G8002" s="30">
        <v>15.5</v>
      </c>
      <c r="H8002" t="s">
        <v>309</v>
      </c>
      <c r="J8002" t="s">
        <v>15</v>
      </c>
      <c r="K8002" t="s">
        <v>307</v>
      </c>
      <c r="L8002" s="26">
        <v>5670</v>
      </c>
      <c r="M8002">
        <v>3</v>
      </c>
    </row>
    <row r="8003" spans="1:13" x14ac:dyDescent="0.25">
      <c r="A8003" t="s">
        <v>172</v>
      </c>
      <c r="B8003" s="25">
        <v>45485</v>
      </c>
      <c r="C8003" t="s">
        <v>257</v>
      </c>
      <c r="D8003" t="s">
        <v>32</v>
      </c>
      <c r="E8003" t="s">
        <v>27</v>
      </c>
      <c r="F8003" t="s">
        <v>258</v>
      </c>
      <c r="G8003" s="30">
        <v>15.6</v>
      </c>
      <c r="H8003" t="s">
        <v>309</v>
      </c>
      <c r="I8003">
        <v>15.6</v>
      </c>
      <c r="J8003" t="s">
        <v>228</v>
      </c>
      <c r="K8003" t="s">
        <v>314</v>
      </c>
      <c r="L8003" s="26">
        <v>351600</v>
      </c>
      <c r="M8003">
        <v>1</v>
      </c>
    </row>
    <row r="8004" spans="1:13" x14ac:dyDescent="0.25">
      <c r="A8004" t="s">
        <v>57</v>
      </c>
      <c r="B8004" s="25">
        <v>45394</v>
      </c>
      <c r="C8004" t="s">
        <v>257</v>
      </c>
      <c r="D8004" t="s">
        <v>32</v>
      </c>
      <c r="E8004" t="s">
        <v>27</v>
      </c>
      <c r="F8004" t="s">
        <v>258</v>
      </c>
      <c r="G8004" s="30">
        <v>15.6</v>
      </c>
      <c r="H8004" t="s">
        <v>309</v>
      </c>
      <c r="J8004" t="s">
        <v>15</v>
      </c>
      <c r="K8004" t="s">
        <v>307</v>
      </c>
      <c r="L8004" s="26">
        <v>7019450</v>
      </c>
      <c r="M8004">
        <v>23</v>
      </c>
    </row>
    <row r="8005" spans="1:13" x14ac:dyDescent="0.25">
      <c r="A8005" t="s">
        <v>80</v>
      </c>
      <c r="B8005" s="25">
        <v>45260</v>
      </c>
      <c r="C8005" t="s">
        <v>257</v>
      </c>
      <c r="D8005" t="s">
        <v>32</v>
      </c>
      <c r="E8005" t="s">
        <v>27</v>
      </c>
      <c r="F8005" t="s">
        <v>258</v>
      </c>
      <c r="G8005" s="30">
        <v>15.6</v>
      </c>
      <c r="H8005" t="s">
        <v>309</v>
      </c>
      <c r="J8005" t="s">
        <v>15</v>
      </c>
      <c r="K8005" t="s">
        <v>307</v>
      </c>
      <c r="L8005" s="26">
        <v>4514400</v>
      </c>
      <c r="M8005">
        <v>2</v>
      </c>
    </row>
    <row r="8006" spans="1:13" x14ac:dyDescent="0.25">
      <c r="A8006" t="s">
        <v>175</v>
      </c>
      <c r="B8006" s="25">
        <v>45503</v>
      </c>
      <c r="C8006" t="s">
        <v>257</v>
      </c>
      <c r="D8006" t="s">
        <v>32</v>
      </c>
      <c r="E8006" t="s">
        <v>27</v>
      </c>
      <c r="G8006" s="30">
        <v>15.6</v>
      </c>
      <c r="H8006" t="s">
        <v>309</v>
      </c>
      <c r="J8006" t="s">
        <v>15</v>
      </c>
      <c r="K8006" t="s">
        <v>307</v>
      </c>
      <c r="L8006" s="26">
        <v>1164</v>
      </c>
      <c r="M8006">
        <v>1</v>
      </c>
    </row>
    <row r="8007" spans="1:13" x14ac:dyDescent="0.25">
      <c r="A8007" t="s">
        <v>50</v>
      </c>
      <c r="B8007" s="25">
        <v>45408</v>
      </c>
      <c r="C8007" t="s">
        <v>257</v>
      </c>
      <c r="D8007" t="s">
        <v>32</v>
      </c>
      <c r="E8007" t="s">
        <v>27</v>
      </c>
      <c r="G8007" s="30">
        <v>15.6</v>
      </c>
      <c r="H8007" t="s">
        <v>309</v>
      </c>
      <c r="J8007" t="s">
        <v>15</v>
      </c>
      <c r="K8007" t="s">
        <v>307</v>
      </c>
      <c r="L8007" s="26">
        <v>637500</v>
      </c>
      <c r="M8007">
        <v>65</v>
      </c>
    </row>
    <row r="8008" spans="1:13" x14ac:dyDescent="0.25">
      <c r="A8008" t="s">
        <v>89</v>
      </c>
      <c r="B8008" s="25">
        <v>45232</v>
      </c>
      <c r="C8008" t="s">
        <v>257</v>
      </c>
      <c r="D8008" t="s">
        <v>32</v>
      </c>
      <c r="E8008" t="s">
        <v>27</v>
      </c>
      <c r="G8008" s="30">
        <v>15.6</v>
      </c>
      <c r="H8008" t="s">
        <v>309</v>
      </c>
      <c r="J8008" t="s">
        <v>15</v>
      </c>
      <c r="K8008" t="s">
        <v>307</v>
      </c>
      <c r="L8008" s="26">
        <v>708750</v>
      </c>
      <c r="M8008">
        <v>6</v>
      </c>
    </row>
    <row r="8009" spans="1:13" x14ac:dyDescent="0.25">
      <c r="A8009" t="s">
        <v>69</v>
      </c>
      <c r="B8009" s="25">
        <v>45328</v>
      </c>
      <c r="C8009" t="s">
        <v>257</v>
      </c>
      <c r="D8009" t="s">
        <v>32</v>
      </c>
      <c r="E8009" t="s">
        <v>27</v>
      </c>
      <c r="F8009" t="s">
        <v>258</v>
      </c>
      <c r="G8009" s="30">
        <v>15.6</v>
      </c>
      <c r="H8009" t="s">
        <v>309</v>
      </c>
      <c r="J8009" t="s">
        <v>15</v>
      </c>
      <c r="K8009" t="s">
        <v>307</v>
      </c>
      <c r="L8009" s="26">
        <v>707815</v>
      </c>
      <c r="M8009">
        <v>10</v>
      </c>
    </row>
    <row r="8010" spans="1:13" x14ac:dyDescent="0.25">
      <c r="A8010" t="s">
        <v>54</v>
      </c>
      <c r="B8010" s="25">
        <v>45401</v>
      </c>
      <c r="C8010" t="s">
        <v>257</v>
      </c>
      <c r="D8010" t="s">
        <v>32</v>
      </c>
      <c r="E8010" t="s">
        <v>27</v>
      </c>
      <c r="F8010" t="s">
        <v>258</v>
      </c>
      <c r="G8010" s="30">
        <v>15.6</v>
      </c>
      <c r="H8010" t="s">
        <v>309</v>
      </c>
      <c r="J8010" t="s">
        <v>15</v>
      </c>
      <c r="K8010" t="s">
        <v>307</v>
      </c>
      <c r="L8010" s="26">
        <v>1502385</v>
      </c>
      <c r="M8010">
        <v>29</v>
      </c>
    </row>
    <row r="8011" spans="1:13" x14ac:dyDescent="0.25">
      <c r="A8011" t="s">
        <v>60</v>
      </c>
      <c r="B8011" s="25">
        <v>45380</v>
      </c>
      <c r="C8011" t="s">
        <v>257</v>
      </c>
      <c r="D8011" t="s">
        <v>32</v>
      </c>
      <c r="E8011" t="s">
        <v>27</v>
      </c>
      <c r="G8011" s="30">
        <v>15.6</v>
      </c>
      <c r="H8011" t="s">
        <v>309</v>
      </c>
      <c r="J8011" t="s">
        <v>15</v>
      </c>
      <c r="K8011" t="s">
        <v>307</v>
      </c>
      <c r="L8011" s="26">
        <v>129500</v>
      </c>
      <c r="M8011">
        <v>18</v>
      </c>
    </row>
    <row r="8012" spans="1:13" x14ac:dyDescent="0.25">
      <c r="A8012" t="s">
        <v>69</v>
      </c>
      <c r="B8012" s="25">
        <v>45328</v>
      </c>
      <c r="C8012" t="s">
        <v>257</v>
      </c>
      <c r="D8012" t="s">
        <v>32</v>
      </c>
      <c r="E8012" t="s">
        <v>27</v>
      </c>
      <c r="G8012" s="30">
        <v>15.6</v>
      </c>
      <c r="H8012" t="s">
        <v>309</v>
      </c>
      <c r="J8012" t="s">
        <v>15</v>
      </c>
      <c r="K8012" t="s">
        <v>307</v>
      </c>
      <c r="L8012" s="26">
        <v>51145</v>
      </c>
      <c r="M8012">
        <v>5</v>
      </c>
    </row>
    <row r="8013" spans="1:13" x14ac:dyDescent="0.25">
      <c r="A8013" t="s">
        <v>164</v>
      </c>
      <c r="B8013" s="25">
        <v>45478</v>
      </c>
      <c r="C8013" t="s">
        <v>257</v>
      </c>
      <c r="D8013" t="s">
        <v>32</v>
      </c>
      <c r="E8013" t="s">
        <v>27</v>
      </c>
      <c r="F8013" t="s">
        <v>258</v>
      </c>
      <c r="G8013" s="30">
        <v>15.6</v>
      </c>
      <c r="H8013" t="s">
        <v>309</v>
      </c>
      <c r="J8013" t="s">
        <v>15</v>
      </c>
      <c r="K8013" t="s">
        <v>307</v>
      </c>
      <c r="L8013" s="26">
        <v>17233600</v>
      </c>
      <c r="M8013">
        <v>19</v>
      </c>
    </row>
    <row r="8014" spans="1:13" x14ac:dyDescent="0.25">
      <c r="A8014" t="s">
        <v>86</v>
      </c>
      <c r="B8014" s="25">
        <v>45251</v>
      </c>
      <c r="C8014" t="s">
        <v>257</v>
      </c>
      <c r="D8014" t="s">
        <v>32</v>
      </c>
      <c r="E8014" t="s">
        <v>27</v>
      </c>
      <c r="G8014" s="30">
        <v>15.6</v>
      </c>
      <c r="H8014" t="s">
        <v>309</v>
      </c>
      <c r="J8014" t="s">
        <v>15</v>
      </c>
      <c r="K8014" t="s">
        <v>307</v>
      </c>
      <c r="L8014" s="26">
        <v>45000</v>
      </c>
      <c r="M8014">
        <v>2</v>
      </c>
    </row>
    <row r="8015" spans="1:13" x14ac:dyDescent="0.25">
      <c r="A8015" t="s">
        <v>30</v>
      </c>
      <c r="B8015" s="25">
        <v>45447</v>
      </c>
      <c r="C8015" t="s">
        <v>257</v>
      </c>
      <c r="D8015" t="s">
        <v>32</v>
      </c>
      <c r="E8015" t="s">
        <v>27</v>
      </c>
      <c r="F8015" t="s">
        <v>258</v>
      </c>
      <c r="G8015" s="30">
        <v>15.6</v>
      </c>
      <c r="H8015" t="s">
        <v>309</v>
      </c>
      <c r="J8015" t="s">
        <v>15</v>
      </c>
      <c r="K8015" t="s">
        <v>307</v>
      </c>
      <c r="L8015" s="26">
        <v>9582900</v>
      </c>
      <c r="M8015">
        <v>17</v>
      </c>
    </row>
    <row r="8016" spans="1:13" x14ac:dyDescent="0.25">
      <c r="A8016" t="s">
        <v>66</v>
      </c>
      <c r="B8016" s="25">
        <v>45335</v>
      </c>
      <c r="C8016" t="s">
        <v>257</v>
      </c>
      <c r="D8016" t="s">
        <v>32</v>
      </c>
      <c r="E8016" t="s">
        <v>27</v>
      </c>
      <c r="G8016" s="30">
        <v>15.6</v>
      </c>
      <c r="H8016" t="s">
        <v>309</v>
      </c>
      <c r="J8016" t="s">
        <v>15</v>
      </c>
      <c r="K8016" t="s">
        <v>307</v>
      </c>
      <c r="L8016" s="26">
        <v>99000</v>
      </c>
      <c r="M8016">
        <v>15</v>
      </c>
    </row>
    <row r="8017" spans="1:13" x14ac:dyDescent="0.25">
      <c r="A8017" t="s">
        <v>83</v>
      </c>
      <c r="B8017" s="25">
        <v>45252</v>
      </c>
      <c r="C8017" t="s">
        <v>257</v>
      </c>
      <c r="D8017" t="s">
        <v>32</v>
      </c>
      <c r="E8017" t="s">
        <v>27</v>
      </c>
      <c r="F8017" t="s">
        <v>258</v>
      </c>
      <c r="G8017" s="30">
        <v>15.6</v>
      </c>
      <c r="H8017" t="s">
        <v>309</v>
      </c>
      <c r="J8017" t="s">
        <v>15</v>
      </c>
      <c r="K8017" t="s">
        <v>307</v>
      </c>
      <c r="L8017" s="26">
        <v>163350</v>
      </c>
      <c r="M8017">
        <v>9</v>
      </c>
    </row>
    <row r="8018" spans="1:13" x14ac:dyDescent="0.25">
      <c r="A8018" t="s">
        <v>30</v>
      </c>
      <c r="B8018" s="25">
        <v>45447</v>
      </c>
      <c r="C8018" t="s">
        <v>257</v>
      </c>
      <c r="D8018" t="s">
        <v>32</v>
      </c>
      <c r="E8018" t="s">
        <v>27</v>
      </c>
      <c r="G8018" s="30">
        <v>15.6</v>
      </c>
      <c r="H8018" t="s">
        <v>309</v>
      </c>
      <c r="J8018" t="s">
        <v>15</v>
      </c>
      <c r="K8018" t="s">
        <v>307</v>
      </c>
      <c r="L8018" s="26">
        <v>10042500</v>
      </c>
      <c r="M8018">
        <v>16</v>
      </c>
    </row>
    <row r="8019" spans="1:13" x14ac:dyDescent="0.25">
      <c r="A8019" t="s">
        <v>205</v>
      </c>
      <c r="B8019" s="25">
        <v>45566</v>
      </c>
      <c r="C8019" t="s">
        <v>257</v>
      </c>
      <c r="D8019" t="s">
        <v>32</v>
      </c>
      <c r="E8019" t="s">
        <v>27</v>
      </c>
      <c r="G8019" s="30">
        <v>15.6</v>
      </c>
      <c r="H8019" t="s">
        <v>309</v>
      </c>
      <c r="J8019" t="s">
        <v>15</v>
      </c>
      <c r="K8019" t="s">
        <v>307</v>
      </c>
      <c r="L8019" s="26">
        <v>11305</v>
      </c>
      <c r="M8019">
        <v>6</v>
      </c>
    </row>
    <row r="8020" spans="1:13" x14ac:dyDescent="0.25">
      <c r="A8020" t="s">
        <v>57</v>
      </c>
      <c r="B8020" s="25">
        <v>45394</v>
      </c>
      <c r="C8020" t="s">
        <v>257</v>
      </c>
      <c r="D8020" t="s">
        <v>32</v>
      </c>
      <c r="E8020" t="s">
        <v>27</v>
      </c>
      <c r="G8020" s="30">
        <v>15.6</v>
      </c>
      <c r="H8020" t="s">
        <v>309</v>
      </c>
      <c r="J8020" t="s">
        <v>15</v>
      </c>
      <c r="K8020" t="s">
        <v>307</v>
      </c>
      <c r="L8020" s="26">
        <v>202100</v>
      </c>
      <c r="M8020">
        <v>13</v>
      </c>
    </row>
    <row r="8021" spans="1:13" x14ac:dyDescent="0.25">
      <c r="A8021" t="s">
        <v>74</v>
      </c>
      <c r="B8021" s="25">
        <v>45275</v>
      </c>
      <c r="C8021" t="s">
        <v>257</v>
      </c>
      <c r="D8021" t="s">
        <v>32</v>
      </c>
      <c r="E8021" t="s">
        <v>27</v>
      </c>
      <c r="G8021" s="30">
        <v>15.6</v>
      </c>
      <c r="H8021" t="s">
        <v>309</v>
      </c>
      <c r="J8021" t="s">
        <v>15</v>
      </c>
      <c r="K8021" t="s">
        <v>307</v>
      </c>
      <c r="L8021" s="26">
        <v>548550</v>
      </c>
      <c r="M8021">
        <v>16</v>
      </c>
    </row>
    <row r="8022" spans="1:13" x14ac:dyDescent="0.25">
      <c r="A8022" t="s">
        <v>89</v>
      </c>
      <c r="B8022" s="25">
        <v>45232</v>
      </c>
      <c r="C8022" t="s">
        <v>257</v>
      </c>
      <c r="D8022" t="s">
        <v>32</v>
      </c>
      <c r="E8022" t="s">
        <v>27</v>
      </c>
      <c r="F8022" t="s">
        <v>258</v>
      </c>
      <c r="G8022" s="30">
        <v>15.6</v>
      </c>
      <c r="H8022" t="s">
        <v>309</v>
      </c>
      <c r="J8022" t="s">
        <v>15</v>
      </c>
      <c r="K8022" t="s">
        <v>307</v>
      </c>
      <c r="L8022" s="26">
        <v>290925</v>
      </c>
      <c r="M8022">
        <v>9</v>
      </c>
    </row>
    <row r="8023" spans="1:13" x14ac:dyDescent="0.25">
      <c r="A8023" t="s">
        <v>83</v>
      </c>
      <c r="B8023" s="25">
        <v>45252</v>
      </c>
      <c r="C8023" t="s">
        <v>257</v>
      </c>
      <c r="D8023" t="s">
        <v>32</v>
      </c>
      <c r="E8023" t="s">
        <v>27</v>
      </c>
      <c r="G8023" s="30">
        <v>15.6</v>
      </c>
      <c r="H8023" t="s">
        <v>309</v>
      </c>
      <c r="J8023" t="s">
        <v>15</v>
      </c>
      <c r="K8023" t="s">
        <v>307</v>
      </c>
      <c r="L8023" s="26">
        <v>77550</v>
      </c>
      <c r="M8023">
        <v>10</v>
      </c>
    </row>
    <row r="8024" spans="1:13" x14ac:dyDescent="0.25">
      <c r="A8024" t="s">
        <v>104</v>
      </c>
      <c r="B8024" s="25">
        <v>45041</v>
      </c>
      <c r="C8024" t="s">
        <v>257</v>
      </c>
      <c r="D8024" t="s">
        <v>32</v>
      </c>
      <c r="E8024" t="s">
        <v>27</v>
      </c>
      <c r="F8024" t="s">
        <v>258</v>
      </c>
      <c r="G8024" s="30">
        <v>15.6</v>
      </c>
      <c r="H8024" t="s">
        <v>309</v>
      </c>
      <c r="J8024" t="s">
        <v>15</v>
      </c>
      <c r="K8024" t="s">
        <v>307</v>
      </c>
      <c r="L8024" s="26">
        <v>37726.800000000003</v>
      </c>
      <c r="M8024">
        <v>2</v>
      </c>
    </row>
    <row r="8025" spans="1:13" x14ac:dyDescent="0.25">
      <c r="A8025" t="s">
        <v>205</v>
      </c>
      <c r="B8025" s="25">
        <v>45566</v>
      </c>
      <c r="C8025" t="s">
        <v>257</v>
      </c>
      <c r="D8025" t="s">
        <v>32</v>
      </c>
      <c r="E8025" t="s">
        <v>27</v>
      </c>
      <c r="F8025" t="s">
        <v>258</v>
      </c>
      <c r="G8025" s="30">
        <v>15.6</v>
      </c>
      <c r="H8025" t="s">
        <v>309</v>
      </c>
      <c r="J8025" t="s">
        <v>15</v>
      </c>
      <c r="K8025" t="s">
        <v>307</v>
      </c>
      <c r="L8025" s="26">
        <v>170145</v>
      </c>
      <c r="M8025">
        <v>9</v>
      </c>
    </row>
    <row r="8026" spans="1:13" x14ac:dyDescent="0.25">
      <c r="A8026" t="s">
        <v>77</v>
      </c>
      <c r="B8026" s="25">
        <v>45267</v>
      </c>
      <c r="C8026" t="s">
        <v>257</v>
      </c>
      <c r="D8026" t="s">
        <v>32</v>
      </c>
      <c r="E8026" t="s">
        <v>27</v>
      </c>
      <c r="G8026" s="30">
        <v>15.6</v>
      </c>
      <c r="H8026" t="s">
        <v>309</v>
      </c>
      <c r="J8026" t="s">
        <v>15</v>
      </c>
      <c r="K8026" t="s">
        <v>307</v>
      </c>
      <c r="L8026" s="26">
        <v>28000</v>
      </c>
      <c r="M8026">
        <v>2</v>
      </c>
    </row>
    <row r="8027" spans="1:13" x14ac:dyDescent="0.25">
      <c r="A8027" t="s">
        <v>83</v>
      </c>
      <c r="B8027" s="25">
        <v>45468</v>
      </c>
      <c r="C8027" t="s">
        <v>257</v>
      </c>
      <c r="D8027" t="s">
        <v>32</v>
      </c>
      <c r="E8027" t="s">
        <v>27</v>
      </c>
      <c r="F8027" t="s">
        <v>258</v>
      </c>
      <c r="G8027" s="30">
        <v>15.6</v>
      </c>
      <c r="H8027" t="s">
        <v>309</v>
      </c>
      <c r="J8027" t="s">
        <v>15</v>
      </c>
      <c r="K8027" t="s">
        <v>307</v>
      </c>
      <c r="L8027" s="26">
        <v>11710980</v>
      </c>
      <c r="M8027">
        <v>7</v>
      </c>
    </row>
    <row r="8028" spans="1:13" x14ac:dyDescent="0.25">
      <c r="A8028" t="s">
        <v>54</v>
      </c>
      <c r="B8028" s="25">
        <v>45212</v>
      </c>
      <c r="C8028" t="s">
        <v>257</v>
      </c>
      <c r="D8028" t="s">
        <v>32</v>
      </c>
      <c r="E8028" t="s">
        <v>27</v>
      </c>
      <c r="F8028" t="s">
        <v>258</v>
      </c>
      <c r="G8028" s="30">
        <v>15.6</v>
      </c>
      <c r="H8028" t="s">
        <v>309</v>
      </c>
      <c r="J8028" t="s">
        <v>15</v>
      </c>
      <c r="K8028" t="s">
        <v>307</v>
      </c>
      <c r="L8028" s="26">
        <v>1725273</v>
      </c>
      <c r="M8028">
        <v>20</v>
      </c>
    </row>
    <row r="8029" spans="1:13" x14ac:dyDescent="0.25">
      <c r="A8029" t="s">
        <v>209</v>
      </c>
      <c r="B8029" s="25">
        <v>45572</v>
      </c>
      <c r="C8029" t="s">
        <v>257</v>
      </c>
      <c r="D8029" t="s">
        <v>32</v>
      </c>
      <c r="E8029" t="s">
        <v>27</v>
      </c>
      <c r="G8029" s="30">
        <v>15.6</v>
      </c>
      <c r="H8029" t="s">
        <v>309</v>
      </c>
      <c r="J8029" t="s">
        <v>15</v>
      </c>
      <c r="K8029" t="s">
        <v>307</v>
      </c>
      <c r="L8029" s="26">
        <v>1000</v>
      </c>
      <c r="M8029">
        <v>1</v>
      </c>
    </row>
    <row r="8030" spans="1:13" x14ac:dyDescent="0.25">
      <c r="A8030" t="s">
        <v>92</v>
      </c>
      <c r="B8030" s="25">
        <v>45198</v>
      </c>
      <c r="C8030" t="s">
        <v>257</v>
      </c>
      <c r="D8030" t="s">
        <v>32</v>
      </c>
      <c r="E8030" t="s">
        <v>27</v>
      </c>
      <c r="F8030" t="s">
        <v>258</v>
      </c>
      <c r="G8030" s="30">
        <v>15.6</v>
      </c>
      <c r="H8030" t="s">
        <v>309</v>
      </c>
      <c r="J8030" t="s">
        <v>15</v>
      </c>
      <c r="K8030" t="s">
        <v>307</v>
      </c>
      <c r="L8030" s="26">
        <v>4354016.4000000004</v>
      </c>
      <c r="M8030">
        <v>4</v>
      </c>
    </row>
    <row r="8031" spans="1:13" x14ac:dyDescent="0.25">
      <c r="A8031" t="s">
        <v>80</v>
      </c>
      <c r="B8031" s="25">
        <v>45260</v>
      </c>
      <c r="C8031" t="s">
        <v>257</v>
      </c>
      <c r="D8031" t="s">
        <v>32</v>
      </c>
      <c r="E8031" t="s">
        <v>27</v>
      </c>
      <c r="G8031" s="30">
        <v>15.6</v>
      </c>
      <c r="H8031" t="s">
        <v>309</v>
      </c>
      <c r="J8031" t="s">
        <v>15</v>
      </c>
      <c r="K8031" t="s">
        <v>307</v>
      </c>
      <c r="L8031" s="26">
        <v>23400</v>
      </c>
      <c r="M8031">
        <v>2</v>
      </c>
    </row>
    <row r="8032" spans="1:13" x14ac:dyDescent="0.25">
      <c r="A8032" t="s">
        <v>101</v>
      </c>
      <c r="B8032" s="25">
        <v>45079</v>
      </c>
      <c r="C8032" t="s">
        <v>257</v>
      </c>
      <c r="D8032" t="s">
        <v>32</v>
      </c>
      <c r="E8032" t="s">
        <v>27</v>
      </c>
      <c r="G8032" s="30">
        <v>15.6</v>
      </c>
      <c r="H8032" t="s">
        <v>309</v>
      </c>
      <c r="J8032" t="s">
        <v>15</v>
      </c>
      <c r="K8032" t="s">
        <v>307</v>
      </c>
      <c r="L8032" s="26">
        <v>54857.25</v>
      </c>
      <c r="M8032">
        <v>1</v>
      </c>
    </row>
    <row r="8033" spans="1:13" x14ac:dyDescent="0.25">
      <c r="A8033" t="s">
        <v>60</v>
      </c>
      <c r="B8033" s="25">
        <v>45380</v>
      </c>
      <c r="C8033" t="s">
        <v>257</v>
      </c>
      <c r="D8033" t="s">
        <v>32</v>
      </c>
      <c r="E8033" t="s">
        <v>27</v>
      </c>
      <c r="F8033" t="s">
        <v>258</v>
      </c>
      <c r="G8033" s="30">
        <v>15.6</v>
      </c>
      <c r="H8033" t="s">
        <v>309</v>
      </c>
      <c r="J8033" t="s">
        <v>15</v>
      </c>
      <c r="K8033" t="s">
        <v>307</v>
      </c>
      <c r="L8033" s="26">
        <v>4838750</v>
      </c>
      <c r="M8033">
        <v>28</v>
      </c>
    </row>
    <row r="8034" spans="1:13" x14ac:dyDescent="0.25">
      <c r="A8034" t="s">
        <v>63</v>
      </c>
      <c r="B8034" s="25">
        <v>45344</v>
      </c>
      <c r="C8034" t="s">
        <v>257</v>
      </c>
      <c r="D8034" t="s">
        <v>32</v>
      </c>
      <c r="E8034" t="s">
        <v>27</v>
      </c>
      <c r="F8034" t="s">
        <v>258</v>
      </c>
      <c r="G8034" s="30">
        <v>15.6</v>
      </c>
      <c r="H8034" t="s">
        <v>309</v>
      </c>
      <c r="J8034" t="s">
        <v>15</v>
      </c>
      <c r="K8034" t="s">
        <v>307</v>
      </c>
      <c r="L8034" s="26">
        <v>9153250</v>
      </c>
      <c r="M8034">
        <v>6</v>
      </c>
    </row>
    <row r="8035" spans="1:13" x14ac:dyDescent="0.25">
      <c r="A8035" t="s">
        <v>50</v>
      </c>
      <c r="B8035" s="25">
        <v>45408</v>
      </c>
      <c r="C8035" t="s">
        <v>257</v>
      </c>
      <c r="D8035" t="s">
        <v>32</v>
      </c>
      <c r="E8035" t="s">
        <v>27</v>
      </c>
      <c r="F8035" t="s">
        <v>258</v>
      </c>
      <c r="G8035" s="30">
        <v>15.6</v>
      </c>
      <c r="H8035" t="s">
        <v>309</v>
      </c>
      <c r="J8035" t="s">
        <v>15</v>
      </c>
      <c r="K8035" t="s">
        <v>307</v>
      </c>
      <c r="L8035" s="26">
        <v>9205000</v>
      </c>
      <c r="M8035">
        <v>84</v>
      </c>
    </row>
    <row r="8036" spans="1:13" x14ac:dyDescent="0.25">
      <c r="A8036" t="s">
        <v>86</v>
      </c>
      <c r="B8036" s="25">
        <v>45251</v>
      </c>
      <c r="C8036" t="s">
        <v>257</v>
      </c>
      <c r="D8036" t="s">
        <v>32</v>
      </c>
      <c r="E8036" t="s">
        <v>27</v>
      </c>
      <c r="F8036" t="s">
        <v>258</v>
      </c>
      <c r="G8036" s="30">
        <v>15.6</v>
      </c>
      <c r="H8036" t="s">
        <v>309</v>
      </c>
      <c r="J8036" t="s">
        <v>15</v>
      </c>
      <c r="K8036" t="s">
        <v>307</v>
      </c>
      <c r="L8036" s="26">
        <v>375000</v>
      </c>
      <c r="M8036">
        <v>3</v>
      </c>
    </row>
    <row r="8037" spans="1:13" x14ac:dyDescent="0.25">
      <c r="A8037" t="s">
        <v>172</v>
      </c>
      <c r="B8037" s="25">
        <v>45485</v>
      </c>
      <c r="C8037" t="s">
        <v>257</v>
      </c>
      <c r="D8037" t="s">
        <v>32</v>
      </c>
      <c r="E8037" t="s">
        <v>27</v>
      </c>
      <c r="F8037" t="s">
        <v>258</v>
      </c>
      <c r="G8037" s="30">
        <v>15.6</v>
      </c>
      <c r="H8037" t="s">
        <v>309</v>
      </c>
      <c r="J8037" t="s">
        <v>15</v>
      </c>
      <c r="K8037" t="s">
        <v>307</v>
      </c>
      <c r="L8037" s="26">
        <v>103200</v>
      </c>
      <c r="M8037">
        <v>4</v>
      </c>
    </row>
    <row r="8038" spans="1:13" x14ac:dyDescent="0.25">
      <c r="A8038" t="s">
        <v>54</v>
      </c>
      <c r="B8038" s="25">
        <v>45212</v>
      </c>
      <c r="C8038" t="s">
        <v>257</v>
      </c>
      <c r="D8038" t="s">
        <v>32</v>
      </c>
      <c r="E8038" t="s">
        <v>27</v>
      </c>
      <c r="G8038" s="30">
        <v>15.6</v>
      </c>
      <c r="H8038" t="s">
        <v>309</v>
      </c>
      <c r="J8038" t="s">
        <v>15</v>
      </c>
      <c r="K8038" t="s">
        <v>307</v>
      </c>
      <c r="L8038" s="26">
        <v>37962</v>
      </c>
      <c r="M8038">
        <v>12</v>
      </c>
    </row>
    <row r="8039" spans="1:13" x14ac:dyDescent="0.25">
      <c r="A8039" t="s">
        <v>92</v>
      </c>
      <c r="B8039" s="25">
        <v>45198</v>
      </c>
      <c r="C8039" t="s">
        <v>257</v>
      </c>
      <c r="D8039" t="s">
        <v>32</v>
      </c>
      <c r="E8039" t="s">
        <v>27</v>
      </c>
      <c r="G8039" s="30">
        <v>15.6</v>
      </c>
      <c r="H8039" t="s">
        <v>309</v>
      </c>
      <c r="J8039" t="s">
        <v>15</v>
      </c>
      <c r="K8039" t="s">
        <v>307</v>
      </c>
      <c r="L8039" s="26">
        <v>253782</v>
      </c>
      <c r="M8039">
        <v>5</v>
      </c>
    </row>
    <row r="8040" spans="1:13" x14ac:dyDescent="0.25">
      <c r="A8040" t="s">
        <v>211</v>
      </c>
      <c r="B8040" s="25">
        <v>45582</v>
      </c>
      <c r="C8040" t="s">
        <v>257</v>
      </c>
      <c r="D8040" t="s">
        <v>32</v>
      </c>
      <c r="E8040" t="s">
        <v>27</v>
      </c>
      <c r="F8040" t="s">
        <v>258</v>
      </c>
      <c r="G8040" s="30">
        <v>15.6</v>
      </c>
      <c r="H8040" t="s">
        <v>309</v>
      </c>
      <c r="J8040" t="s">
        <v>15</v>
      </c>
      <c r="K8040" t="s">
        <v>307</v>
      </c>
      <c r="L8040" s="26">
        <v>1315300</v>
      </c>
      <c r="M8040">
        <v>15</v>
      </c>
    </row>
    <row r="8041" spans="1:13" x14ac:dyDescent="0.25">
      <c r="A8041" t="s">
        <v>54</v>
      </c>
      <c r="B8041" s="25">
        <v>45401</v>
      </c>
      <c r="C8041" t="s">
        <v>257</v>
      </c>
      <c r="D8041" t="s">
        <v>32</v>
      </c>
      <c r="E8041" t="s">
        <v>27</v>
      </c>
      <c r="G8041" s="30">
        <v>15.6</v>
      </c>
      <c r="H8041" t="s">
        <v>309</v>
      </c>
      <c r="J8041" t="s">
        <v>15</v>
      </c>
      <c r="K8041" t="s">
        <v>307</v>
      </c>
      <c r="L8041" s="26">
        <v>181485</v>
      </c>
      <c r="M8041">
        <v>22</v>
      </c>
    </row>
    <row r="8042" spans="1:13" x14ac:dyDescent="0.25">
      <c r="A8042" t="s">
        <v>74</v>
      </c>
      <c r="B8042" s="25">
        <v>45275</v>
      </c>
      <c r="C8042" t="s">
        <v>257</v>
      </c>
      <c r="D8042" t="s">
        <v>32</v>
      </c>
      <c r="E8042" t="s">
        <v>27</v>
      </c>
      <c r="F8042" t="s">
        <v>258</v>
      </c>
      <c r="G8042" s="30">
        <v>15.6</v>
      </c>
      <c r="H8042" t="s">
        <v>309</v>
      </c>
      <c r="J8042" t="s">
        <v>15</v>
      </c>
      <c r="K8042" t="s">
        <v>307</v>
      </c>
      <c r="L8042" s="26">
        <v>5225600</v>
      </c>
      <c r="M8042">
        <v>18</v>
      </c>
    </row>
    <row r="8043" spans="1:13" x14ac:dyDescent="0.25">
      <c r="A8043" t="s">
        <v>164</v>
      </c>
      <c r="B8043" s="25">
        <v>45478</v>
      </c>
      <c r="C8043" t="s">
        <v>257</v>
      </c>
      <c r="D8043" t="s">
        <v>32</v>
      </c>
      <c r="E8043" t="s">
        <v>27</v>
      </c>
      <c r="G8043" s="30">
        <v>15.6</v>
      </c>
      <c r="H8043" t="s">
        <v>309</v>
      </c>
      <c r="J8043" t="s">
        <v>15</v>
      </c>
      <c r="K8043" t="s">
        <v>307</v>
      </c>
      <c r="L8043" s="26">
        <v>119200</v>
      </c>
      <c r="M8043">
        <v>15</v>
      </c>
    </row>
    <row r="8044" spans="1:13" x14ac:dyDescent="0.25">
      <c r="A8044" t="s">
        <v>172</v>
      </c>
      <c r="B8044" s="25">
        <v>45485</v>
      </c>
      <c r="C8044" t="s">
        <v>257</v>
      </c>
      <c r="D8044" t="s">
        <v>32</v>
      </c>
      <c r="E8044" t="s">
        <v>27</v>
      </c>
      <c r="G8044" s="30">
        <v>15.6</v>
      </c>
      <c r="H8044" t="s">
        <v>309</v>
      </c>
      <c r="J8044" t="s">
        <v>15</v>
      </c>
      <c r="K8044" t="s">
        <v>307</v>
      </c>
      <c r="L8044" s="26">
        <v>12800</v>
      </c>
      <c r="M8044">
        <v>5</v>
      </c>
    </row>
    <row r="8045" spans="1:13" x14ac:dyDescent="0.25">
      <c r="A8045" t="s">
        <v>83</v>
      </c>
      <c r="B8045" s="25">
        <v>45468</v>
      </c>
      <c r="C8045" t="s">
        <v>257</v>
      </c>
      <c r="D8045" t="s">
        <v>32</v>
      </c>
      <c r="E8045" t="s">
        <v>27</v>
      </c>
      <c r="G8045" s="30">
        <v>15.6</v>
      </c>
      <c r="H8045" t="s">
        <v>309</v>
      </c>
      <c r="J8045" t="s">
        <v>15</v>
      </c>
      <c r="K8045" t="s">
        <v>307</v>
      </c>
      <c r="L8045" s="26">
        <v>32400</v>
      </c>
      <c r="M8045">
        <v>6</v>
      </c>
    </row>
    <row r="8046" spans="1:13" x14ac:dyDescent="0.25">
      <c r="A8046" t="s">
        <v>66</v>
      </c>
      <c r="B8046" s="25">
        <v>45335</v>
      </c>
      <c r="C8046" t="s">
        <v>257</v>
      </c>
      <c r="D8046" t="s">
        <v>32</v>
      </c>
      <c r="E8046" t="s">
        <v>27</v>
      </c>
      <c r="F8046" t="s">
        <v>258</v>
      </c>
      <c r="G8046" s="30">
        <v>15.6</v>
      </c>
      <c r="H8046" t="s">
        <v>309</v>
      </c>
      <c r="J8046" t="s">
        <v>15</v>
      </c>
      <c r="K8046" t="s">
        <v>307</v>
      </c>
      <c r="L8046" s="26">
        <v>508500</v>
      </c>
      <c r="M8046">
        <v>27</v>
      </c>
    </row>
    <row r="8047" spans="1:13" x14ac:dyDescent="0.25">
      <c r="A8047" t="s">
        <v>211</v>
      </c>
      <c r="B8047" s="25">
        <v>45582</v>
      </c>
      <c r="C8047" t="s">
        <v>257</v>
      </c>
      <c r="D8047" t="s">
        <v>32</v>
      </c>
      <c r="E8047" t="s">
        <v>27</v>
      </c>
      <c r="G8047" s="30">
        <v>15.6</v>
      </c>
      <c r="H8047" t="s">
        <v>309</v>
      </c>
      <c r="J8047" t="s">
        <v>15</v>
      </c>
      <c r="K8047" t="s">
        <v>307</v>
      </c>
      <c r="L8047" s="26">
        <v>148050</v>
      </c>
      <c r="M8047">
        <v>11</v>
      </c>
    </row>
    <row r="8048" spans="1:13" x14ac:dyDescent="0.25">
      <c r="A8048" t="s">
        <v>164</v>
      </c>
      <c r="B8048" s="25">
        <v>45478</v>
      </c>
      <c r="C8048" t="s">
        <v>257</v>
      </c>
      <c r="D8048" t="s">
        <v>32</v>
      </c>
      <c r="E8048" t="s">
        <v>27</v>
      </c>
      <c r="F8048" t="s">
        <v>258</v>
      </c>
      <c r="G8048" s="30">
        <v>15.7</v>
      </c>
      <c r="H8048" t="s">
        <v>309</v>
      </c>
      <c r="I8048">
        <v>15.7</v>
      </c>
      <c r="J8048" t="s">
        <v>228</v>
      </c>
      <c r="K8048" t="s">
        <v>314</v>
      </c>
      <c r="L8048" s="26">
        <v>705000</v>
      </c>
      <c r="M8048">
        <v>1</v>
      </c>
    </row>
    <row r="8049" spans="1:13" x14ac:dyDescent="0.25">
      <c r="A8049" t="s">
        <v>60</v>
      </c>
      <c r="B8049" s="25">
        <v>45380</v>
      </c>
      <c r="C8049" t="s">
        <v>257</v>
      </c>
      <c r="D8049" t="s">
        <v>32</v>
      </c>
      <c r="E8049" t="s">
        <v>27</v>
      </c>
      <c r="G8049" s="30">
        <v>15.7</v>
      </c>
      <c r="H8049" t="s">
        <v>309</v>
      </c>
      <c r="J8049" t="s">
        <v>15</v>
      </c>
      <c r="K8049" t="s">
        <v>307</v>
      </c>
      <c r="L8049" s="26">
        <v>83125</v>
      </c>
      <c r="M8049">
        <v>12</v>
      </c>
    </row>
    <row r="8050" spans="1:13" x14ac:dyDescent="0.25">
      <c r="A8050" t="s">
        <v>205</v>
      </c>
      <c r="B8050" s="25">
        <v>45566</v>
      </c>
      <c r="C8050" t="s">
        <v>257</v>
      </c>
      <c r="D8050" t="s">
        <v>32</v>
      </c>
      <c r="E8050" t="s">
        <v>27</v>
      </c>
      <c r="G8050" s="30">
        <v>15.7</v>
      </c>
      <c r="H8050" t="s">
        <v>309</v>
      </c>
      <c r="J8050" t="s">
        <v>15</v>
      </c>
      <c r="K8050" t="s">
        <v>307</v>
      </c>
      <c r="L8050" s="26">
        <v>5700</v>
      </c>
      <c r="M8050">
        <v>3</v>
      </c>
    </row>
    <row r="8051" spans="1:13" x14ac:dyDescent="0.25">
      <c r="A8051" t="s">
        <v>63</v>
      </c>
      <c r="B8051" s="25">
        <v>45344</v>
      </c>
      <c r="C8051" t="s">
        <v>257</v>
      </c>
      <c r="D8051" t="s">
        <v>32</v>
      </c>
      <c r="E8051" t="s">
        <v>27</v>
      </c>
      <c r="F8051" t="s">
        <v>258</v>
      </c>
      <c r="G8051" s="30">
        <v>15.7</v>
      </c>
      <c r="H8051" t="s">
        <v>309</v>
      </c>
      <c r="J8051" t="s">
        <v>15</v>
      </c>
      <c r="K8051" t="s">
        <v>307</v>
      </c>
      <c r="L8051" s="26">
        <v>58900</v>
      </c>
      <c r="M8051">
        <v>2</v>
      </c>
    </row>
    <row r="8052" spans="1:13" x14ac:dyDescent="0.25">
      <c r="A8052" t="s">
        <v>74</v>
      </c>
      <c r="B8052" s="25">
        <v>45275</v>
      </c>
      <c r="C8052" t="s">
        <v>257</v>
      </c>
      <c r="D8052" t="s">
        <v>32</v>
      </c>
      <c r="E8052" t="s">
        <v>27</v>
      </c>
      <c r="F8052" t="s">
        <v>258</v>
      </c>
      <c r="G8052" s="30">
        <v>15.7</v>
      </c>
      <c r="H8052" t="s">
        <v>309</v>
      </c>
      <c r="J8052" t="s">
        <v>15</v>
      </c>
      <c r="K8052" t="s">
        <v>307</v>
      </c>
      <c r="L8052" s="26">
        <v>1818150</v>
      </c>
      <c r="M8052">
        <v>16</v>
      </c>
    </row>
    <row r="8053" spans="1:13" x14ac:dyDescent="0.25">
      <c r="A8053" t="s">
        <v>77</v>
      </c>
      <c r="B8053" s="25">
        <v>45267</v>
      </c>
      <c r="C8053" t="s">
        <v>257</v>
      </c>
      <c r="D8053" t="s">
        <v>32</v>
      </c>
      <c r="E8053" t="s">
        <v>27</v>
      </c>
      <c r="F8053" t="s">
        <v>258</v>
      </c>
      <c r="G8053" s="30">
        <v>15.7</v>
      </c>
      <c r="H8053" t="s">
        <v>309</v>
      </c>
      <c r="J8053" t="s">
        <v>15</v>
      </c>
      <c r="K8053" t="s">
        <v>307</v>
      </c>
      <c r="L8053" s="26">
        <v>21000</v>
      </c>
      <c r="M8053">
        <v>1</v>
      </c>
    </row>
    <row r="8054" spans="1:13" x14ac:dyDescent="0.25">
      <c r="A8054" t="s">
        <v>57</v>
      </c>
      <c r="B8054" s="25">
        <v>45394</v>
      </c>
      <c r="C8054" t="s">
        <v>257</v>
      </c>
      <c r="D8054" t="s">
        <v>32</v>
      </c>
      <c r="E8054" t="s">
        <v>27</v>
      </c>
      <c r="G8054" s="30">
        <v>15.7</v>
      </c>
      <c r="H8054" t="s">
        <v>309</v>
      </c>
      <c r="J8054" t="s">
        <v>15</v>
      </c>
      <c r="K8054" t="s">
        <v>307</v>
      </c>
      <c r="L8054" s="26">
        <v>91650</v>
      </c>
      <c r="M8054">
        <v>7</v>
      </c>
    </row>
    <row r="8055" spans="1:13" x14ac:dyDescent="0.25">
      <c r="A8055" t="s">
        <v>77</v>
      </c>
      <c r="B8055" s="25">
        <v>45267</v>
      </c>
      <c r="C8055" t="s">
        <v>257</v>
      </c>
      <c r="D8055" t="s">
        <v>32</v>
      </c>
      <c r="E8055" t="s">
        <v>27</v>
      </c>
      <c r="G8055" s="30">
        <v>15.7</v>
      </c>
      <c r="H8055" t="s">
        <v>309</v>
      </c>
      <c r="J8055" t="s">
        <v>15</v>
      </c>
      <c r="K8055" t="s">
        <v>307</v>
      </c>
      <c r="L8055" s="26">
        <v>32200</v>
      </c>
      <c r="M8055">
        <v>2</v>
      </c>
    </row>
    <row r="8056" spans="1:13" x14ac:dyDescent="0.25">
      <c r="A8056" t="s">
        <v>217</v>
      </c>
      <c r="B8056" s="25">
        <v>45595</v>
      </c>
      <c r="C8056" t="s">
        <v>257</v>
      </c>
      <c r="D8056" t="s">
        <v>32</v>
      </c>
      <c r="E8056" t="s">
        <v>27</v>
      </c>
      <c r="F8056" t="s">
        <v>258</v>
      </c>
      <c r="G8056" s="30">
        <v>15.7</v>
      </c>
      <c r="H8056" t="s">
        <v>309</v>
      </c>
      <c r="J8056" t="s">
        <v>15</v>
      </c>
      <c r="K8056" t="s">
        <v>307</v>
      </c>
      <c r="L8056" s="26">
        <v>49710125</v>
      </c>
      <c r="M8056">
        <v>2</v>
      </c>
    </row>
    <row r="8057" spans="1:13" x14ac:dyDescent="0.25">
      <c r="A8057" t="s">
        <v>54</v>
      </c>
      <c r="B8057" s="25">
        <v>45212</v>
      </c>
      <c r="C8057" t="s">
        <v>257</v>
      </c>
      <c r="D8057" t="s">
        <v>32</v>
      </c>
      <c r="E8057" t="s">
        <v>27</v>
      </c>
      <c r="F8057" t="s">
        <v>258</v>
      </c>
      <c r="G8057" s="30">
        <v>15.7</v>
      </c>
      <c r="H8057" t="s">
        <v>309</v>
      </c>
      <c r="J8057" t="s">
        <v>15</v>
      </c>
      <c r="K8057" t="s">
        <v>307</v>
      </c>
      <c r="L8057" s="26">
        <v>1154844</v>
      </c>
      <c r="M8057">
        <v>27</v>
      </c>
    </row>
    <row r="8058" spans="1:13" x14ac:dyDescent="0.25">
      <c r="A8058" t="s">
        <v>89</v>
      </c>
      <c r="B8058" s="25">
        <v>45232</v>
      </c>
      <c r="C8058" t="s">
        <v>257</v>
      </c>
      <c r="D8058" t="s">
        <v>32</v>
      </c>
      <c r="E8058" t="s">
        <v>27</v>
      </c>
      <c r="F8058" t="s">
        <v>258</v>
      </c>
      <c r="G8058" s="30">
        <v>15.7</v>
      </c>
      <c r="H8058" t="s">
        <v>309</v>
      </c>
      <c r="J8058" t="s">
        <v>15</v>
      </c>
      <c r="K8058" t="s">
        <v>307</v>
      </c>
      <c r="L8058" s="26">
        <v>560925</v>
      </c>
      <c r="M8058">
        <v>12</v>
      </c>
    </row>
    <row r="8059" spans="1:13" x14ac:dyDescent="0.25">
      <c r="A8059" t="s">
        <v>30</v>
      </c>
      <c r="B8059" s="25">
        <v>45447</v>
      </c>
      <c r="C8059" t="s">
        <v>257</v>
      </c>
      <c r="D8059" t="s">
        <v>32</v>
      </c>
      <c r="E8059" t="s">
        <v>27</v>
      </c>
      <c r="G8059" s="30">
        <v>15.7</v>
      </c>
      <c r="H8059" t="s">
        <v>309</v>
      </c>
      <c r="J8059" t="s">
        <v>15</v>
      </c>
      <c r="K8059" t="s">
        <v>307</v>
      </c>
      <c r="L8059" s="26">
        <v>10800</v>
      </c>
      <c r="M8059">
        <v>7</v>
      </c>
    </row>
    <row r="8060" spans="1:13" x14ac:dyDescent="0.25">
      <c r="A8060" t="s">
        <v>211</v>
      </c>
      <c r="B8060" s="25">
        <v>45582</v>
      </c>
      <c r="C8060" t="s">
        <v>257</v>
      </c>
      <c r="D8060" t="s">
        <v>32</v>
      </c>
      <c r="E8060" t="s">
        <v>27</v>
      </c>
      <c r="F8060" t="s">
        <v>258</v>
      </c>
      <c r="G8060" s="30">
        <v>15.7</v>
      </c>
      <c r="H8060" t="s">
        <v>309</v>
      </c>
      <c r="J8060" t="s">
        <v>15</v>
      </c>
      <c r="K8060" t="s">
        <v>307</v>
      </c>
      <c r="L8060" s="26">
        <v>18979100</v>
      </c>
      <c r="M8060">
        <v>16</v>
      </c>
    </row>
    <row r="8061" spans="1:13" x14ac:dyDescent="0.25">
      <c r="A8061" t="s">
        <v>72</v>
      </c>
      <c r="B8061" s="25">
        <v>45288</v>
      </c>
      <c r="C8061" t="s">
        <v>257</v>
      </c>
      <c r="D8061" t="s">
        <v>32</v>
      </c>
      <c r="E8061" t="s">
        <v>27</v>
      </c>
      <c r="F8061" t="s">
        <v>258</v>
      </c>
      <c r="G8061" s="30">
        <v>15.7</v>
      </c>
      <c r="H8061" t="s">
        <v>309</v>
      </c>
      <c r="J8061" t="s">
        <v>15</v>
      </c>
      <c r="K8061" t="s">
        <v>307</v>
      </c>
      <c r="L8061" s="26">
        <v>9750</v>
      </c>
      <c r="M8061">
        <v>1</v>
      </c>
    </row>
    <row r="8062" spans="1:13" x14ac:dyDescent="0.25">
      <c r="A8062" t="s">
        <v>92</v>
      </c>
      <c r="B8062" s="25">
        <v>45198</v>
      </c>
      <c r="C8062" t="s">
        <v>257</v>
      </c>
      <c r="D8062" t="s">
        <v>32</v>
      </c>
      <c r="E8062" t="s">
        <v>27</v>
      </c>
      <c r="G8062" s="30">
        <v>15.7</v>
      </c>
      <c r="H8062" t="s">
        <v>309</v>
      </c>
      <c r="J8062" t="s">
        <v>15</v>
      </c>
      <c r="K8062" t="s">
        <v>307</v>
      </c>
      <c r="L8062" s="26">
        <v>70617.600000000006</v>
      </c>
      <c r="M8062">
        <v>5</v>
      </c>
    </row>
    <row r="8063" spans="1:13" x14ac:dyDescent="0.25">
      <c r="A8063" t="s">
        <v>63</v>
      </c>
      <c r="B8063" s="25">
        <v>45344</v>
      </c>
      <c r="C8063" t="s">
        <v>257</v>
      </c>
      <c r="D8063" t="s">
        <v>32</v>
      </c>
      <c r="E8063" t="s">
        <v>27</v>
      </c>
      <c r="G8063" s="30">
        <v>15.7</v>
      </c>
      <c r="H8063" t="s">
        <v>309</v>
      </c>
      <c r="J8063" t="s">
        <v>15</v>
      </c>
      <c r="K8063" t="s">
        <v>307</v>
      </c>
      <c r="L8063" s="26">
        <v>950</v>
      </c>
      <c r="M8063">
        <v>1</v>
      </c>
    </row>
    <row r="8064" spans="1:13" x14ac:dyDescent="0.25">
      <c r="A8064" t="s">
        <v>92</v>
      </c>
      <c r="B8064" s="25">
        <v>45198</v>
      </c>
      <c r="C8064" t="s">
        <v>257</v>
      </c>
      <c r="D8064" t="s">
        <v>32</v>
      </c>
      <c r="E8064" t="s">
        <v>27</v>
      </c>
      <c r="F8064" t="s">
        <v>258</v>
      </c>
      <c r="G8064" s="30">
        <v>15.7</v>
      </c>
      <c r="H8064" t="s">
        <v>309</v>
      </c>
      <c r="J8064" t="s">
        <v>15</v>
      </c>
      <c r="K8064" t="s">
        <v>307</v>
      </c>
      <c r="L8064" s="26">
        <v>7366298.4000000004</v>
      </c>
      <c r="M8064">
        <v>4</v>
      </c>
    </row>
    <row r="8065" spans="1:13" x14ac:dyDescent="0.25">
      <c r="A8065" t="s">
        <v>86</v>
      </c>
      <c r="B8065" s="25">
        <v>45251</v>
      </c>
      <c r="C8065" t="s">
        <v>257</v>
      </c>
      <c r="D8065" t="s">
        <v>32</v>
      </c>
      <c r="E8065" t="s">
        <v>27</v>
      </c>
      <c r="F8065" t="s">
        <v>258</v>
      </c>
      <c r="G8065" s="30">
        <v>15.7</v>
      </c>
      <c r="H8065" t="s">
        <v>309</v>
      </c>
      <c r="J8065" t="s">
        <v>15</v>
      </c>
      <c r="K8065" t="s">
        <v>307</v>
      </c>
      <c r="L8065" s="26">
        <v>750000</v>
      </c>
      <c r="M8065">
        <v>3</v>
      </c>
    </row>
    <row r="8066" spans="1:13" x14ac:dyDescent="0.25">
      <c r="A8066" t="s">
        <v>172</v>
      </c>
      <c r="B8066" s="25">
        <v>45485</v>
      </c>
      <c r="C8066" t="s">
        <v>257</v>
      </c>
      <c r="D8066" t="s">
        <v>32</v>
      </c>
      <c r="E8066" t="s">
        <v>27</v>
      </c>
      <c r="G8066" s="30">
        <v>15.7</v>
      </c>
      <c r="H8066" t="s">
        <v>309</v>
      </c>
      <c r="J8066" t="s">
        <v>15</v>
      </c>
      <c r="K8066" t="s">
        <v>307</v>
      </c>
      <c r="L8066" s="26">
        <v>168400</v>
      </c>
      <c r="M8066">
        <v>4</v>
      </c>
    </row>
    <row r="8067" spans="1:13" x14ac:dyDescent="0.25">
      <c r="A8067" t="s">
        <v>211</v>
      </c>
      <c r="B8067" s="25">
        <v>45582</v>
      </c>
      <c r="C8067" t="s">
        <v>257</v>
      </c>
      <c r="D8067" t="s">
        <v>32</v>
      </c>
      <c r="E8067" t="s">
        <v>27</v>
      </c>
      <c r="G8067" s="30">
        <v>15.7</v>
      </c>
      <c r="H8067" t="s">
        <v>309</v>
      </c>
      <c r="J8067" t="s">
        <v>15</v>
      </c>
      <c r="K8067" t="s">
        <v>307</v>
      </c>
      <c r="L8067" s="26">
        <v>13300</v>
      </c>
      <c r="M8067">
        <v>8</v>
      </c>
    </row>
    <row r="8068" spans="1:13" x14ac:dyDescent="0.25">
      <c r="A8068" t="s">
        <v>69</v>
      </c>
      <c r="B8068" s="25">
        <v>45328</v>
      </c>
      <c r="C8068" t="s">
        <v>257</v>
      </c>
      <c r="D8068" t="s">
        <v>32</v>
      </c>
      <c r="E8068" t="s">
        <v>27</v>
      </c>
      <c r="F8068" t="s">
        <v>258</v>
      </c>
      <c r="G8068" s="30">
        <v>15.7</v>
      </c>
      <c r="H8068" t="s">
        <v>309</v>
      </c>
      <c r="J8068" t="s">
        <v>15</v>
      </c>
      <c r="K8068" t="s">
        <v>307</v>
      </c>
      <c r="L8068" s="26">
        <v>2357440</v>
      </c>
      <c r="M8068">
        <v>6</v>
      </c>
    </row>
    <row r="8069" spans="1:13" x14ac:dyDescent="0.25">
      <c r="A8069" t="s">
        <v>60</v>
      </c>
      <c r="B8069" s="25">
        <v>45380</v>
      </c>
      <c r="C8069" t="s">
        <v>257</v>
      </c>
      <c r="D8069" t="s">
        <v>32</v>
      </c>
      <c r="E8069" t="s">
        <v>27</v>
      </c>
      <c r="F8069" t="s">
        <v>258</v>
      </c>
      <c r="G8069" s="30">
        <v>15.7</v>
      </c>
      <c r="H8069" t="s">
        <v>309</v>
      </c>
      <c r="J8069" t="s">
        <v>15</v>
      </c>
      <c r="K8069" t="s">
        <v>307</v>
      </c>
      <c r="L8069" s="26">
        <v>1682625</v>
      </c>
      <c r="M8069">
        <v>29</v>
      </c>
    </row>
    <row r="8070" spans="1:13" x14ac:dyDescent="0.25">
      <c r="A8070" t="s">
        <v>83</v>
      </c>
      <c r="B8070" s="25">
        <v>45252</v>
      </c>
      <c r="C8070" t="s">
        <v>257</v>
      </c>
      <c r="D8070" t="s">
        <v>32</v>
      </c>
      <c r="E8070" t="s">
        <v>27</v>
      </c>
      <c r="G8070" s="30">
        <v>15.7</v>
      </c>
      <c r="H8070" t="s">
        <v>309</v>
      </c>
      <c r="J8070" t="s">
        <v>15</v>
      </c>
      <c r="K8070" t="s">
        <v>307</v>
      </c>
      <c r="L8070" s="26">
        <v>398750</v>
      </c>
      <c r="M8070">
        <v>10</v>
      </c>
    </row>
    <row r="8071" spans="1:13" x14ac:dyDescent="0.25">
      <c r="A8071" t="s">
        <v>89</v>
      </c>
      <c r="B8071" s="25">
        <v>45232</v>
      </c>
      <c r="C8071" t="s">
        <v>257</v>
      </c>
      <c r="D8071" t="s">
        <v>32</v>
      </c>
      <c r="E8071" t="s">
        <v>27</v>
      </c>
      <c r="G8071" s="30">
        <v>15.7</v>
      </c>
      <c r="H8071" t="s">
        <v>309</v>
      </c>
      <c r="J8071" t="s">
        <v>15</v>
      </c>
      <c r="K8071" t="s">
        <v>307</v>
      </c>
      <c r="L8071" s="26">
        <v>76950</v>
      </c>
      <c r="M8071">
        <v>8</v>
      </c>
    </row>
    <row r="8072" spans="1:13" x14ac:dyDescent="0.25">
      <c r="A8072" t="s">
        <v>30</v>
      </c>
      <c r="B8072" s="25">
        <v>45447</v>
      </c>
      <c r="C8072" t="s">
        <v>257</v>
      </c>
      <c r="D8072" t="s">
        <v>32</v>
      </c>
      <c r="E8072" t="s">
        <v>27</v>
      </c>
      <c r="F8072" t="s">
        <v>258</v>
      </c>
      <c r="G8072" s="30">
        <v>15.7</v>
      </c>
      <c r="H8072" t="s">
        <v>309</v>
      </c>
      <c r="J8072" t="s">
        <v>15</v>
      </c>
      <c r="K8072" t="s">
        <v>307</v>
      </c>
      <c r="L8072" s="26">
        <v>823200</v>
      </c>
      <c r="M8072">
        <v>15</v>
      </c>
    </row>
    <row r="8073" spans="1:13" x14ac:dyDescent="0.25">
      <c r="A8073" t="s">
        <v>57</v>
      </c>
      <c r="B8073" s="25">
        <v>45394</v>
      </c>
      <c r="C8073" t="s">
        <v>257</v>
      </c>
      <c r="D8073" t="s">
        <v>32</v>
      </c>
      <c r="E8073" t="s">
        <v>27</v>
      </c>
      <c r="F8073" t="s">
        <v>258</v>
      </c>
      <c r="G8073" s="30">
        <v>15.7</v>
      </c>
      <c r="H8073" t="s">
        <v>309</v>
      </c>
      <c r="J8073" t="s">
        <v>15</v>
      </c>
      <c r="K8073" t="s">
        <v>307</v>
      </c>
      <c r="L8073" s="26">
        <v>2869350</v>
      </c>
      <c r="M8073">
        <v>11</v>
      </c>
    </row>
    <row r="8074" spans="1:13" x14ac:dyDescent="0.25">
      <c r="A8074" t="s">
        <v>83</v>
      </c>
      <c r="B8074" s="25">
        <v>45468</v>
      </c>
      <c r="C8074" t="s">
        <v>257</v>
      </c>
      <c r="D8074" t="s">
        <v>32</v>
      </c>
      <c r="E8074" t="s">
        <v>27</v>
      </c>
      <c r="F8074" t="s">
        <v>258</v>
      </c>
      <c r="G8074" s="30">
        <v>15.7</v>
      </c>
      <c r="H8074" t="s">
        <v>309</v>
      </c>
      <c r="J8074" t="s">
        <v>15</v>
      </c>
      <c r="K8074" t="s">
        <v>307</v>
      </c>
      <c r="L8074" s="26">
        <v>9962190</v>
      </c>
      <c r="M8074">
        <v>10</v>
      </c>
    </row>
    <row r="8075" spans="1:13" x14ac:dyDescent="0.25">
      <c r="A8075" t="s">
        <v>83</v>
      </c>
      <c r="B8075" s="25">
        <v>45252</v>
      </c>
      <c r="C8075" t="s">
        <v>257</v>
      </c>
      <c r="D8075" t="s">
        <v>32</v>
      </c>
      <c r="E8075" t="s">
        <v>27</v>
      </c>
      <c r="F8075" t="s">
        <v>258</v>
      </c>
      <c r="G8075" s="30">
        <v>15.7</v>
      </c>
      <c r="H8075" t="s">
        <v>309</v>
      </c>
      <c r="J8075" t="s">
        <v>15</v>
      </c>
      <c r="K8075" t="s">
        <v>307</v>
      </c>
      <c r="L8075" s="26">
        <v>7487150</v>
      </c>
      <c r="M8075">
        <v>15</v>
      </c>
    </row>
    <row r="8076" spans="1:13" x14ac:dyDescent="0.25">
      <c r="A8076" t="s">
        <v>175</v>
      </c>
      <c r="B8076" s="25">
        <v>45503</v>
      </c>
      <c r="C8076" t="s">
        <v>257</v>
      </c>
      <c r="D8076" t="s">
        <v>32</v>
      </c>
      <c r="E8076" t="s">
        <v>27</v>
      </c>
      <c r="G8076" s="30">
        <v>15.7</v>
      </c>
      <c r="H8076" t="s">
        <v>309</v>
      </c>
      <c r="J8076" t="s">
        <v>15</v>
      </c>
      <c r="K8076" t="s">
        <v>307</v>
      </c>
      <c r="L8076" s="26">
        <v>4850</v>
      </c>
      <c r="M8076">
        <v>1</v>
      </c>
    </row>
    <row r="8077" spans="1:13" x14ac:dyDescent="0.25">
      <c r="A8077" t="s">
        <v>54</v>
      </c>
      <c r="B8077" s="25">
        <v>45212</v>
      </c>
      <c r="C8077" t="s">
        <v>257</v>
      </c>
      <c r="D8077" t="s">
        <v>32</v>
      </c>
      <c r="E8077" t="s">
        <v>27</v>
      </c>
      <c r="G8077" s="30">
        <v>15.7</v>
      </c>
      <c r="H8077" t="s">
        <v>309</v>
      </c>
      <c r="J8077" t="s">
        <v>15</v>
      </c>
      <c r="K8077" t="s">
        <v>307</v>
      </c>
      <c r="L8077" s="26">
        <v>126207</v>
      </c>
      <c r="M8077">
        <v>23</v>
      </c>
    </row>
    <row r="8078" spans="1:13" x14ac:dyDescent="0.25">
      <c r="A8078" t="s">
        <v>54</v>
      </c>
      <c r="B8078" s="25">
        <v>45401</v>
      </c>
      <c r="C8078" t="s">
        <v>257</v>
      </c>
      <c r="D8078" t="s">
        <v>32</v>
      </c>
      <c r="E8078" t="s">
        <v>27</v>
      </c>
      <c r="G8078" s="30">
        <v>15.7</v>
      </c>
      <c r="H8078" t="s">
        <v>309</v>
      </c>
      <c r="J8078" t="s">
        <v>15</v>
      </c>
      <c r="K8078" t="s">
        <v>307</v>
      </c>
      <c r="L8078" s="26">
        <v>59940</v>
      </c>
      <c r="M8078">
        <v>8</v>
      </c>
    </row>
    <row r="8079" spans="1:13" x14ac:dyDescent="0.25">
      <c r="A8079" t="s">
        <v>83</v>
      </c>
      <c r="B8079" s="25">
        <v>45468</v>
      </c>
      <c r="C8079" t="s">
        <v>257</v>
      </c>
      <c r="D8079" t="s">
        <v>32</v>
      </c>
      <c r="E8079" t="s">
        <v>27</v>
      </c>
      <c r="G8079" s="30">
        <v>15.7</v>
      </c>
      <c r="H8079" t="s">
        <v>309</v>
      </c>
      <c r="J8079" t="s">
        <v>15</v>
      </c>
      <c r="K8079" t="s">
        <v>307</v>
      </c>
      <c r="L8079" s="26">
        <v>29970</v>
      </c>
      <c r="M8079">
        <v>6</v>
      </c>
    </row>
    <row r="8080" spans="1:13" x14ac:dyDescent="0.25">
      <c r="A8080" t="s">
        <v>74</v>
      </c>
      <c r="B8080" s="25">
        <v>45275</v>
      </c>
      <c r="C8080" t="s">
        <v>257</v>
      </c>
      <c r="D8080" t="s">
        <v>32</v>
      </c>
      <c r="E8080" t="s">
        <v>27</v>
      </c>
      <c r="G8080" s="30">
        <v>15.7</v>
      </c>
      <c r="H8080" t="s">
        <v>309</v>
      </c>
      <c r="J8080" t="s">
        <v>15</v>
      </c>
      <c r="K8080" t="s">
        <v>307</v>
      </c>
      <c r="L8080" s="26">
        <v>346150</v>
      </c>
      <c r="M8080">
        <v>11</v>
      </c>
    </row>
    <row r="8081" spans="1:13" x14ac:dyDescent="0.25">
      <c r="A8081" t="s">
        <v>80</v>
      </c>
      <c r="B8081" s="25">
        <v>45260</v>
      </c>
      <c r="C8081" t="s">
        <v>257</v>
      </c>
      <c r="D8081" t="s">
        <v>32</v>
      </c>
      <c r="E8081" t="s">
        <v>27</v>
      </c>
      <c r="G8081" s="30">
        <v>15.7</v>
      </c>
      <c r="H8081" t="s">
        <v>309</v>
      </c>
      <c r="J8081" t="s">
        <v>15</v>
      </c>
      <c r="K8081" t="s">
        <v>307</v>
      </c>
      <c r="L8081" s="26">
        <v>1998900</v>
      </c>
      <c r="M8081">
        <v>1</v>
      </c>
    </row>
    <row r="8082" spans="1:13" x14ac:dyDescent="0.25">
      <c r="A8082" t="s">
        <v>172</v>
      </c>
      <c r="B8082" s="25">
        <v>45485</v>
      </c>
      <c r="C8082" t="s">
        <v>257</v>
      </c>
      <c r="D8082" t="s">
        <v>32</v>
      </c>
      <c r="E8082" t="s">
        <v>27</v>
      </c>
      <c r="F8082" t="s">
        <v>258</v>
      </c>
      <c r="G8082" s="30">
        <v>15.7</v>
      </c>
      <c r="H8082" t="s">
        <v>309</v>
      </c>
      <c r="J8082" t="s">
        <v>15</v>
      </c>
      <c r="K8082" t="s">
        <v>307</v>
      </c>
      <c r="L8082" s="26">
        <v>766000</v>
      </c>
      <c r="M8082">
        <v>6</v>
      </c>
    </row>
    <row r="8083" spans="1:13" x14ac:dyDescent="0.25">
      <c r="A8083" t="s">
        <v>80</v>
      </c>
      <c r="B8083" s="25">
        <v>45260</v>
      </c>
      <c r="C8083" t="s">
        <v>257</v>
      </c>
      <c r="D8083" t="s">
        <v>32</v>
      </c>
      <c r="E8083" t="s">
        <v>27</v>
      </c>
      <c r="F8083" t="s">
        <v>258</v>
      </c>
      <c r="G8083" s="30">
        <v>15.7</v>
      </c>
      <c r="H8083" t="s">
        <v>309</v>
      </c>
      <c r="J8083" t="s">
        <v>15</v>
      </c>
      <c r="K8083" t="s">
        <v>307</v>
      </c>
      <c r="L8083" s="26">
        <v>675900</v>
      </c>
      <c r="M8083">
        <v>4</v>
      </c>
    </row>
    <row r="8084" spans="1:13" x14ac:dyDescent="0.25">
      <c r="A8084" t="s">
        <v>164</v>
      </c>
      <c r="B8084" s="25">
        <v>45478</v>
      </c>
      <c r="C8084" t="s">
        <v>257</v>
      </c>
      <c r="D8084" t="s">
        <v>32</v>
      </c>
      <c r="E8084" t="s">
        <v>27</v>
      </c>
      <c r="F8084" t="s">
        <v>258</v>
      </c>
      <c r="G8084" s="30">
        <v>15.7</v>
      </c>
      <c r="H8084" t="s">
        <v>309</v>
      </c>
      <c r="J8084" t="s">
        <v>15</v>
      </c>
      <c r="K8084" t="s">
        <v>307</v>
      </c>
      <c r="L8084" s="26">
        <v>2602800</v>
      </c>
      <c r="M8084">
        <v>25</v>
      </c>
    </row>
    <row r="8085" spans="1:13" x14ac:dyDescent="0.25">
      <c r="A8085" t="s">
        <v>86</v>
      </c>
      <c r="B8085" s="25">
        <v>45251</v>
      </c>
      <c r="C8085" t="s">
        <v>257</v>
      </c>
      <c r="D8085" t="s">
        <v>32</v>
      </c>
      <c r="E8085" t="s">
        <v>27</v>
      </c>
      <c r="G8085" s="30">
        <v>15.7</v>
      </c>
      <c r="H8085" t="s">
        <v>309</v>
      </c>
      <c r="J8085" t="s">
        <v>15</v>
      </c>
      <c r="K8085" t="s">
        <v>307</v>
      </c>
      <c r="L8085" s="26">
        <v>25000</v>
      </c>
      <c r="M8085">
        <v>1</v>
      </c>
    </row>
    <row r="8086" spans="1:13" x14ac:dyDescent="0.25">
      <c r="A8086" t="s">
        <v>205</v>
      </c>
      <c r="B8086" s="25">
        <v>45566</v>
      </c>
      <c r="C8086" t="s">
        <v>257</v>
      </c>
      <c r="D8086" t="s">
        <v>32</v>
      </c>
      <c r="E8086" t="s">
        <v>27</v>
      </c>
      <c r="F8086" t="s">
        <v>258</v>
      </c>
      <c r="G8086" s="30">
        <v>15.7</v>
      </c>
      <c r="H8086" t="s">
        <v>309</v>
      </c>
      <c r="J8086" t="s">
        <v>15</v>
      </c>
      <c r="K8086" t="s">
        <v>307</v>
      </c>
      <c r="L8086" s="26">
        <v>539030</v>
      </c>
      <c r="M8086">
        <v>15</v>
      </c>
    </row>
    <row r="8087" spans="1:13" x14ac:dyDescent="0.25">
      <c r="A8087" t="s">
        <v>104</v>
      </c>
      <c r="B8087" s="25">
        <v>45041</v>
      </c>
      <c r="C8087" t="s">
        <v>257</v>
      </c>
      <c r="D8087" t="s">
        <v>32</v>
      </c>
      <c r="E8087" t="s">
        <v>27</v>
      </c>
      <c r="G8087" s="30">
        <v>15.7</v>
      </c>
      <c r="H8087" t="s">
        <v>309</v>
      </c>
      <c r="J8087" t="s">
        <v>15</v>
      </c>
      <c r="K8087" t="s">
        <v>307</v>
      </c>
      <c r="L8087" s="26">
        <v>9834</v>
      </c>
      <c r="M8087">
        <v>1</v>
      </c>
    </row>
    <row r="8088" spans="1:13" x14ac:dyDescent="0.25">
      <c r="A8088" t="s">
        <v>66</v>
      </c>
      <c r="B8088" s="25">
        <v>45335</v>
      </c>
      <c r="C8088" t="s">
        <v>257</v>
      </c>
      <c r="D8088" t="s">
        <v>32</v>
      </c>
      <c r="E8088" t="s">
        <v>27</v>
      </c>
      <c r="F8088" t="s">
        <v>258</v>
      </c>
      <c r="G8088" s="30">
        <v>15.7</v>
      </c>
      <c r="H8088" t="s">
        <v>309</v>
      </c>
      <c r="J8088" t="s">
        <v>15</v>
      </c>
      <c r="K8088" t="s">
        <v>307</v>
      </c>
      <c r="L8088" s="26">
        <v>864000</v>
      </c>
      <c r="M8088">
        <v>29</v>
      </c>
    </row>
    <row r="8089" spans="1:13" x14ac:dyDescent="0.25">
      <c r="A8089" t="s">
        <v>50</v>
      </c>
      <c r="B8089" s="25">
        <v>45408</v>
      </c>
      <c r="C8089" t="s">
        <v>257</v>
      </c>
      <c r="D8089" t="s">
        <v>32</v>
      </c>
      <c r="E8089" t="s">
        <v>27</v>
      </c>
      <c r="F8089" t="s">
        <v>258</v>
      </c>
      <c r="G8089" s="30">
        <v>15.7</v>
      </c>
      <c r="H8089" t="s">
        <v>309</v>
      </c>
      <c r="J8089" t="s">
        <v>15</v>
      </c>
      <c r="K8089" t="s">
        <v>307</v>
      </c>
      <c r="L8089" s="26">
        <v>5627500</v>
      </c>
      <c r="M8089">
        <v>34</v>
      </c>
    </row>
    <row r="8090" spans="1:13" x14ac:dyDescent="0.25">
      <c r="A8090" t="s">
        <v>209</v>
      </c>
      <c r="B8090" s="25">
        <v>45572</v>
      </c>
      <c r="C8090" t="s">
        <v>257</v>
      </c>
      <c r="D8090" t="s">
        <v>32</v>
      </c>
      <c r="E8090" t="s">
        <v>27</v>
      </c>
      <c r="F8090" t="s">
        <v>258</v>
      </c>
      <c r="G8090" s="30">
        <v>15.7</v>
      </c>
      <c r="H8090" t="s">
        <v>309</v>
      </c>
      <c r="J8090" t="s">
        <v>15</v>
      </c>
      <c r="K8090" t="s">
        <v>307</v>
      </c>
      <c r="L8090" s="26">
        <v>17000000</v>
      </c>
      <c r="M8090">
        <v>1</v>
      </c>
    </row>
    <row r="8091" spans="1:13" x14ac:dyDescent="0.25">
      <c r="A8091" t="s">
        <v>54</v>
      </c>
      <c r="B8091" s="25">
        <v>45401</v>
      </c>
      <c r="C8091" t="s">
        <v>257</v>
      </c>
      <c r="D8091" t="s">
        <v>32</v>
      </c>
      <c r="E8091" t="s">
        <v>27</v>
      </c>
      <c r="F8091" t="s">
        <v>258</v>
      </c>
      <c r="G8091" s="30">
        <v>15.7</v>
      </c>
      <c r="H8091" t="s">
        <v>309</v>
      </c>
      <c r="J8091" t="s">
        <v>15</v>
      </c>
      <c r="K8091" t="s">
        <v>307</v>
      </c>
      <c r="L8091" s="26">
        <v>5168160</v>
      </c>
      <c r="M8091">
        <v>10</v>
      </c>
    </row>
    <row r="8092" spans="1:13" x14ac:dyDescent="0.25">
      <c r="A8092" t="s">
        <v>69</v>
      </c>
      <c r="B8092" s="25">
        <v>45328</v>
      </c>
      <c r="C8092" t="s">
        <v>257</v>
      </c>
      <c r="D8092" t="s">
        <v>32</v>
      </c>
      <c r="E8092" t="s">
        <v>27</v>
      </c>
      <c r="G8092" s="30">
        <v>15.7</v>
      </c>
      <c r="H8092" t="s">
        <v>309</v>
      </c>
      <c r="J8092" t="s">
        <v>15</v>
      </c>
      <c r="K8092" t="s">
        <v>307</v>
      </c>
      <c r="L8092" s="26">
        <v>41340</v>
      </c>
      <c r="M8092">
        <v>3</v>
      </c>
    </row>
    <row r="8093" spans="1:13" x14ac:dyDescent="0.25">
      <c r="A8093" t="s">
        <v>164</v>
      </c>
      <c r="B8093" s="25">
        <v>45478</v>
      </c>
      <c r="C8093" t="s">
        <v>257</v>
      </c>
      <c r="D8093" t="s">
        <v>32</v>
      </c>
      <c r="E8093" t="s">
        <v>27</v>
      </c>
      <c r="G8093" s="30">
        <v>15.7</v>
      </c>
      <c r="H8093" t="s">
        <v>309</v>
      </c>
      <c r="J8093" t="s">
        <v>15</v>
      </c>
      <c r="K8093" t="s">
        <v>307</v>
      </c>
      <c r="L8093" s="26">
        <v>272400</v>
      </c>
      <c r="M8093">
        <v>26</v>
      </c>
    </row>
    <row r="8094" spans="1:13" x14ac:dyDescent="0.25">
      <c r="A8094" t="s">
        <v>66</v>
      </c>
      <c r="B8094" s="25">
        <v>45335</v>
      </c>
      <c r="C8094" t="s">
        <v>257</v>
      </c>
      <c r="D8094" t="s">
        <v>32</v>
      </c>
      <c r="E8094" t="s">
        <v>27</v>
      </c>
      <c r="G8094" s="30">
        <v>15.7</v>
      </c>
      <c r="H8094" t="s">
        <v>309</v>
      </c>
      <c r="J8094" t="s">
        <v>15</v>
      </c>
      <c r="K8094" t="s">
        <v>307</v>
      </c>
      <c r="L8094" s="26">
        <v>72000</v>
      </c>
      <c r="M8094">
        <v>11</v>
      </c>
    </row>
    <row r="8095" spans="1:13" x14ac:dyDescent="0.25">
      <c r="A8095" t="s">
        <v>50</v>
      </c>
      <c r="B8095" s="25">
        <v>45408</v>
      </c>
      <c r="C8095" t="s">
        <v>257</v>
      </c>
      <c r="D8095" t="s">
        <v>32</v>
      </c>
      <c r="E8095" t="s">
        <v>27</v>
      </c>
      <c r="G8095" s="30">
        <v>15.7</v>
      </c>
      <c r="H8095" t="s">
        <v>309</v>
      </c>
      <c r="J8095" t="s">
        <v>15</v>
      </c>
      <c r="K8095" t="s">
        <v>307</v>
      </c>
      <c r="L8095" s="26">
        <v>205000</v>
      </c>
      <c r="M8095">
        <v>28</v>
      </c>
    </row>
    <row r="8096" spans="1:13" x14ac:dyDescent="0.25">
      <c r="A8096" t="s">
        <v>164</v>
      </c>
      <c r="B8096" s="25">
        <v>45478</v>
      </c>
      <c r="C8096" t="s">
        <v>257</v>
      </c>
      <c r="D8096" t="s">
        <v>32</v>
      </c>
      <c r="E8096" t="s">
        <v>27</v>
      </c>
      <c r="F8096" t="s">
        <v>258</v>
      </c>
      <c r="G8096" s="30">
        <v>15.8</v>
      </c>
      <c r="H8096" t="s">
        <v>309</v>
      </c>
      <c r="I8096">
        <v>15.8</v>
      </c>
      <c r="J8096" t="s">
        <v>228</v>
      </c>
      <c r="K8096" t="s">
        <v>314</v>
      </c>
      <c r="L8096" s="26">
        <v>2375200</v>
      </c>
      <c r="M8096">
        <v>1</v>
      </c>
    </row>
    <row r="8097" spans="1:13" x14ac:dyDescent="0.25">
      <c r="A8097" t="s">
        <v>63</v>
      </c>
      <c r="B8097" s="25">
        <v>45344</v>
      </c>
      <c r="C8097" t="s">
        <v>257</v>
      </c>
      <c r="D8097" t="s">
        <v>32</v>
      </c>
      <c r="E8097" t="s">
        <v>27</v>
      </c>
      <c r="G8097" s="30">
        <v>15.8</v>
      </c>
      <c r="H8097" t="s">
        <v>309</v>
      </c>
      <c r="J8097" t="s">
        <v>15</v>
      </c>
      <c r="K8097" t="s">
        <v>307</v>
      </c>
      <c r="L8097" s="26">
        <v>40850</v>
      </c>
      <c r="M8097">
        <v>2</v>
      </c>
    </row>
    <row r="8098" spans="1:13" x14ac:dyDescent="0.25">
      <c r="A8098" t="s">
        <v>63</v>
      </c>
      <c r="B8098" s="25">
        <v>45344</v>
      </c>
      <c r="C8098" t="s">
        <v>257</v>
      </c>
      <c r="D8098" t="s">
        <v>32</v>
      </c>
      <c r="E8098" t="s">
        <v>27</v>
      </c>
      <c r="F8098" t="s">
        <v>258</v>
      </c>
      <c r="G8098" s="30">
        <v>15.8</v>
      </c>
      <c r="H8098" t="s">
        <v>309</v>
      </c>
      <c r="J8098" t="s">
        <v>15</v>
      </c>
      <c r="K8098" t="s">
        <v>307</v>
      </c>
      <c r="L8098" s="26">
        <v>718200</v>
      </c>
      <c r="M8098">
        <v>2</v>
      </c>
    </row>
    <row r="8099" spans="1:13" x14ac:dyDescent="0.25">
      <c r="A8099" t="s">
        <v>101</v>
      </c>
      <c r="B8099" s="25">
        <v>45079</v>
      </c>
      <c r="C8099" t="s">
        <v>257</v>
      </c>
      <c r="D8099" t="s">
        <v>32</v>
      </c>
      <c r="E8099" t="s">
        <v>27</v>
      </c>
      <c r="F8099" t="s">
        <v>258</v>
      </c>
      <c r="G8099" s="30">
        <v>15.8</v>
      </c>
      <c r="H8099" t="s">
        <v>309</v>
      </c>
      <c r="J8099" t="s">
        <v>15</v>
      </c>
      <c r="K8099" t="s">
        <v>307</v>
      </c>
      <c r="L8099" s="26">
        <v>9112.5</v>
      </c>
      <c r="M8099">
        <v>1</v>
      </c>
    </row>
    <row r="8100" spans="1:13" x14ac:dyDescent="0.25">
      <c r="A8100" t="s">
        <v>104</v>
      </c>
      <c r="B8100" s="25">
        <v>45041</v>
      </c>
      <c r="C8100" t="s">
        <v>257</v>
      </c>
      <c r="D8100" t="s">
        <v>32</v>
      </c>
      <c r="E8100" t="s">
        <v>27</v>
      </c>
      <c r="F8100" t="s">
        <v>258</v>
      </c>
      <c r="G8100" s="30">
        <v>15.8</v>
      </c>
      <c r="H8100" t="s">
        <v>309</v>
      </c>
      <c r="J8100" t="s">
        <v>15</v>
      </c>
      <c r="K8100" t="s">
        <v>307</v>
      </c>
      <c r="L8100" s="26">
        <v>29859.599999999999</v>
      </c>
      <c r="M8100">
        <v>1</v>
      </c>
    </row>
    <row r="8101" spans="1:13" x14ac:dyDescent="0.25">
      <c r="A8101" t="s">
        <v>205</v>
      </c>
      <c r="B8101" s="25">
        <v>45566</v>
      </c>
      <c r="C8101" t="s">
        <v>257</v>
      </c>
      <c r="D8101" t="s">
        <v>32</v>
      </c>
      <c r="E8101" t="s">
        <v>27</v>
      </c>
      <c r="G8101" s="30">
        <v>15.8</v>
      </c>
      <c r="H8101" t="s">
        <v>309</v>
      </c>
      <c r="J8101" t="s">
        <v>15</v>
      </c>
      <c r="K8101" t="s">
        <v>307</v>
      </c>
      <c r="L8101" s="26">
        <v>40945</v>
      </c>
      <c r="M8101">
        <v>4</v>
      </c>
    </row>
    <row r="8102" spans="1:13" x14ac:dyDescent="0.25">
      <c r="A8102" t="s">
        <v>92</v>
      </c>
      <c r="B8102" s="25">
        <v>45198</v>
      </c>
      <c r="C8102" t="s">
        <v>257</v>
      </c>
      <c r="D8102" t="s">
        <v>32</v>
      </c>
      <c r="E8102" t="s">
        <v>27</v>
      </c>
      <c r="F8102" t="s">
        <v>258</v>
      </c>
      <c r="G8102" s="30">
        <v>15.8</v>
      </c>
      <c r="H8102" t="s">
        <v>309</v>
      </c>
      <c r="J8102" t="s">
        <v>15</v>
      </c>
      <c r="K8102" t="s">
        <v>307</v>
      </c>
      <c r="L8102" s="26">
        <v>1222567.2</v>
      </c>
      <c r="M8102">
        <v>5</v>
      </c>
    </row>
    <row r="8103" spans="1:13" x14ac:dyDescent="0.25">
      <c r="A8103" t="s">
        <v>172</v>
      </c>
      <c r="B8103" s="25">
        <v>45485</v>
      </c>
      <c r="C8103" t="s">
        <v>257</v>
      </c>
      <c r="D8103" t="s">
        <v>32</v>
      </c>
      <c r="E8103" t="s">
        <v>27</v>
      </c>
      <c r="G8103" s="30">
        <v>15.8</v>
      </c>
      <c r="H8103" t="s">
        <v>309</v>
      </c>
      <c r="J8103" t="s">
        <v>15</v>
      </c>
      <c r="K8103" t="s">
        <v>307</v>
      </c>
      <c r="L8103" s="26">
        <v>11600</v>
      </c>
      <c r="M8103">
        <v>3</v>
      </c>
    </row>
    <row r="8104" spans="1:13" x14ac:dyDescent="0.25">
      <c r="A8104" t="s">
        <v>83</v>
      </c>
      <c r="B8104" s="25">
        <v>45468</v>
      </c>
      <c r="C8104" t="s">
        <v>257</v>
      </c>
      <c r="D8104" t="s">
        <v>32</v>
      </c>
      <c r="E8104" t="s">
        <v>27</v>
      </c>
      <c r="G8104" s="30">
        <v>15.8</v>
      </c>
      <c r="H8104" t="s">
        <v>309</v>
      </c>
      <c r="J8104" t="s">
        <v>15</v>
      </c>
      <c r="K8104" t="s">
        <v>307</v>
      </c>
      <c r="L8104" s="26">
        <v>79380</v>
      </c>
      <c r="M8104">
        <v>3</v>
      </c>
    </row>
    <row r="8105" spans="1:13" x14ac:dyDescent="0.25">
      <c r="A8105" t="s">
        <v>172</v>
      </c>
      <c r="B8105" s="25">
        <v>45485</v>
      </c>
      <c r="C8105" t="s">
        <v>257</v>
      </c>
      <c r="D8105" t="s">
        <v>32</v>
      </c>
      <c r="E8105" t="s">
        <v>27</v>
      </c>
      <c r="F8105" t="s">
        <v>258</v>
      </c>
      <c r="G8105" s="30">
        <v>15.8</v>
      </c>
      <c r="H8105" t="s">
        <v>309</v>
      </c>
      <c r="J8105" t="s">
        <v>15</v>
      </c>
      <c r="K8105" t="s">
        <v>307</v>
      </c>
      <c r="L8105" s="26">
        <v>867600</v>
      </c>
      <c r="M8105">
        <v>9</v>
      </c>
    </row>
    <row r="8106" spans="1:13" x14ac:dyDescent="0.25">
      <c r="A8106" t="s">
        <v>205</v>
      </c>
      <c r="B8106" s="25">
        <v>45566</v>
      </c>
      <c r="C8106" t="s">
        <v>257</v>
      </c>
      <c r="D8106" t="s">
        <v>32</v>
      </c>
      <c r="E8106" t="s">
        <v>27</v>
      </c>
      <c r="F8106" t="s">
        <v>258</v>
      </c>
      <c r="G8106" s="30">
        <v>15.8</v>
      </c>
      <c r="H8106" t="s">
        <v>309</v>
      </c>
      <c r="J8106" t="s">
        <v>15</v>
      </c>
      <c r="K8106" t="s">
        <v>307</v>
      </c>
      <c r="L8106" s="26">
        <v>3891770</v>
      </c>
      <c r="M8106">
        <v>17</v>
      </c>
    </row>
    <row r="8107" spans="1:13" x14ac:dyDescent="0.25">
      <c r="A8107" t="s">
        <v>89</v>
      </c>
      <c r="B8107" s="25">
        <v>45232</v>
      </c>
      <c r="C8107" t="s">
        <v>257</v>
      </c>
      <c r="D8107" t="s">
        <v>32</v>
      </c>
      <c r="E8107" t="s">
        <v>27</v>
      </c>
      <c r="G8107" s="30">
        <v>15.8</v>
      </c>
      <c r="H8107" t="s">
        <v>309</v>
      </c>
      <c r="J8107" t="s">
        <v>15</v>
      </c>
      <c r="K8107" t="s">
        <v>307</v>
      </c>
      <c r="L8107" s="26">
        <v>54000</v>
      </c>
      <c r="M8107">
        <v>5</v>
      </c>
    </row>
    <row r="8108" spans="1:13" x14ac:dyDescent="0.25">
      <c r="A8108" t="s">
        <v>101</v>
      </c>
      <c r="B8108" s="25">
        <v>45079</v>
      </c>
      <c r="C8108" t="s">
        <v>257</v>
      </c>
      <c r="D8108" t="s">
        <v>32</v>
      </c>
      <c r="E8108" t="s">
        <v>27</v>
      </c>
      <c r="G8108" s="30">
        <v>15.8</v>
      </c>
      <c r="H8108" t="s">
        <v>309</v>
      </c>
      <c r="J8108" t="s">
        <v>15</v>
      </c>
      <c r="K8108" t="s">
        <v>307</v>
      </c>
      <c r="L8108" s="26">
        <v>49936.5</v>
      </c>
      <c r="M8108">
        <v>1</v>
      </c>
    </row>
    <row r="8109" spans="1:13" x14ac:dyDescent="0.25">
      <c r="A8109" t="s">
        <v>83</v>
      </c>
      <c r="B8109" s="25">
        <v>45252</v>
      </c>
      <c r="C8109" t="s">
        <v>257</v>
      </c>
      <c r="D8109" t="s">
        <v>32</v>
      </c>
      <c r="E8109" t="s">
        <v>27</v>
      </c>
      <c r="G8109" s="30">
        <v>15.8</v>
      </c>
      <c r="H8109" t="s">
        <v>309</v>
      </c>
      <c r="J8109" t="s">
        <v>15</v>
      </c>
      <c r="K8109" t="s">
        <v>307</v>
      </c>
      <c r="L8109" s="26">
        <v>270600</v>
      </c>
      <c r="M8109">
        <v>10</v>
      </c>
    </row>
    <row r="8110" spans="1:13" x14ac:dyDescent="0.25">
      <c r="A8110" t="s">
        <v>69</v>
      </c>
      <c r="B8110" s="25">
        <v>45328</v>
      </c>
      <c r="C8110" t="s">
        <v>257</v>
      </c>
      <c r="D8110" t="s">
        <v>32</v>
      </c>
      <c r="E8110" t="s">
        <v>27</v>
      </c>
      <c r="F8110" t="s">
        <v>258</v>
      </c>
      <c r="G8110" s="30">
        <v>15.8</v>
      </c>
      <c r="H8110" t="s">
        <v>309</v>
      </c>
      <c r="J8110" t="s">
        <v>15</v>
      </c>
      <c r="K8110" t="s">
        <v>307</v>
      </c>
      <c r="L8110" s="26">
        <v>389020</v>
      </c>
      <c r="M8110">
        <v>5</v>
      </c>
    </row>
    <row r="8111" spans="1:13" x14ac:dyDescent="0.25">
      <c r="A8111" t="s">
        <v>30</v>
      </c>
      <c r="B8111" s="25">
        <v>45447</v>
      </c>
      <c r="C8111" t="s">
        <v>257</v>
      </c>
      <c r="D8111" t="s">
        <v>32</v>
      </c>
      <c r="E8111" t="s">
        <v>27</v>
      </c>
      <c r="F8111" t="s">
        <v>258</v>
      </c>
      <c r="G8111" s="30">
        <v>15.8</v>
      </c>
      <c r="H8111" t="s">
        <v>309</v>
      </c>
      <c r="J8111" t="s">
        <v>15</v>
      </c>
      <c r="K8111" t="s">
        <v>307</v>
      </c>
      <c r="L8111" s="26">
        <v>620100</v>
      </c>
      <c r="M8111">
        <v>6</v>
      </c>
    </row>
    <row r="8112" spans="1:13" x14ac:dyDescent="0.25">
      <c r="A8112" t="s">
        <v>211</v>
      </c>
      <c r="B8112" s="25">
        <v>45582</v>
      </c>
      <c r="C8112" t="s">
        <v>257</v>
      </c>
      <c r="D8112" t="s">
        <v>32</v>
      </c>
      <c r="E8112" t="s">
        <v>27</v>
      </c>
      <c r="G8112" s="30">
        <v>15.8</v>
      </c>
      <c r="H8112" t="s">
        <v>309</v>
      </c>
      <c r="J8112" t="s">
        <v>15</v>
      </c>
      <c r="K8112" t="s">
        <v>307</v>
      </c>
      <c r="L8112" s="26">
        <v>23450</v>
      </c>
      <c r="M8112">
        <v>11</v>
      </c>
    </row>
    <row r="8113" spans="1:13" x14ac:dyDescent="0.25">
      <c r="A8113" t="s">
        <v>60</v>
      </c>
      <c r="B8113" s="25">
        <v>45380</v>
      </c>
      <c r="C8113" t="s">
        <v>257</v>
      </c>
      <c r="D8113" t="s">
        <v>32</v>
      </c>
      <c r="E8113" t="s">
        <v>27</v>
      </c>
      <c r="F8113" t="s">
        <v>258</v>
      </c>
      <c r="G8113" s="30">
        <v>15.8</v>
      </c>
      <c r="H8113" t="s">
        <v>309</v>
      </c>
      <c r="J8113" t="s">
        <v>15</v>
      </c>
      <c r="K8113" t="s">
        <v>307</v>
      </c>
      <c r="L8113" s="26">
        <v>4116000</v>
      </c>
      <c r="M8113">
        <v>16</v>
      </c>
    </row>
    <row r="8114" spans="1:13" x14ac:dyDescent="0.25">
      <c r="A8114" t="s">
        <v>69</v>
      </c>
      <c r="B8114" s="25">
        <v>45328</v>
      </c>
      <c r="C8114" t="s">
        <v>257</v>
      </c>
      <c r="D8114" t="s">
        <v>32</v>
      </c>
      <c r="E8114" t="s">
        <v>27</v>
      </c>
      <c r="G8114" s="30">
        <v>15.8</v>
      </c>
      <c r="H8114" t="s">
        <v>309</v>
      </c>
      <c r="J8114" t="s">
        <v>15</v>
      </c>
      <c r="K8114" t="s">
        <v>307</v>
      </c>
      <c r="L8114" s="26">
        <v>48495</v>
      </c>
      <c r="M8114">
        <v>6</v>
      </c>
    </row>
    <row r="8115" spans="1:13" x14ac:dyDescent="0.25">
      <c r="A8115" t="s">
        <v>72</v>
      </c>
      <c r="B8115" s="25">
        <v>45288</v>
      </c>
      <c r="C8115" t="s">
        <v>257</v>
      </c>
      <c r="D8115" t="s">
        <v>32</v>
      </c>
      <c r="E8115" t="s">
        <v>27</v>
      </c>
      <c r="F8115" t="s">
        <v>258</v>
      </c>
      <c r="G8115" s="30">
        <v>15.8</v>
      </c>
      <c r="H8115" t="s">
        <v>309</v>
      </c>
      <c r="J8115" t="s">
        <v>15</v>
      </c>
      <c r="K8115" t="s">
        <v>307</v>
      </c>
      <c r="L8115" s="26">
        <v>19500</v>
      </c>
      <c r="M8115">
        <v>1</v>
      </c>
    </row>
    <row r="8116" spans="1:13" x14ac:dyDescent="0.25">
      <c r="A8116" t="s">
        <v>211</v>
      </c>
      <c r="B8116" s="25">
        <v>45582</v>
      </c>
      <c r="C8116" t="s">
        <v>257</v>
      </c>
      <c r="D8116" t="s">
        <v>32</v>
      </c>
      <c r="E8116" t="s">
        <v>27</v>
      </c>
      <c r="F8116" t="s">
        <v>258</v>
      </c>
      <c r="G8116" s="30">
        <v>15.8</v>
      </c>
      <c r="H8116" t="s">
        <v>309</v>
      </c>
      <c r="J8116" t="s">
        <v>15</v>
      </c>
      <c r="K8116" t="s">
        <v>307</v>
      </c>
      <c r="L8116" s="26">
        <v>4214000</v>
      </c>
      <c r="M8116">
        <v>9</v>
      </c>
    </row>
    <row r="8117" spans="1:13" x14ac:dyDescent="0.25">
      <c r="A8117" t="s">
        <v>74</v>
      </c>
      <c r="B8117" s="25">
        <v>45275</v>
      </c>
      <c r="C8117" t="s">
        <v>257</v>
      </c>
      <c r="D8117" t="s">
        <v>32</v>
      </c>
      <c r="E8117" t="s">
        <v>27</v>
      </c>
      <c r="G8117" s="30">
        <v>15.8</v>
      </c>
      <c r="H8117" t="s">
        <v>309</v>
      </c>
      <c r="J8117" t="s">
        <v>15</v>
      </c>
      <c r="K8117" t="s">
        <v>307</v>
      </c>
      <c r="L8117" s="26">
        <v>313950</v>
      </c>
      <c r="M8117">
        <v>12</v>
      </c>
    </row>
    <row r="8118" spans="1:13" x14ac:dyDescent="0.25">
      <c r="A8118" t="s">
        <v>86</v>
      </c>
      <c r="B8118" s="25">
        <v>45251</v>
      </c>
      <c r="C8118" t="s">
        <v>257</v>
      </c>
      <c r="D8118" t="s">
        <v>32</v>
      </c>
      <c r="E8118" t="s">
        <v>27</v>
      </c>
      <c r="G8118" s="30">
        <v>15.8</v>
      </c>
      <c r="H8118" t="s">
        <v>309</v>
      </c>
      <c r="J8118" t="s">
        <v>15</v>
      </c>
      <c r="K8118" t="s">
        <v>307</v>
      </c>
      <c r="L8118" s="26">
        <v>10000</v>
      </c>
      <c r="M8118">
        <v>2</v>
      </c>
    </row>
    <row r="8119" spans="1:13" x14ac:dyDescent="0.25">
      <c r="A8119" t="s">
        <v>92</v>
      </c>
      <c r="B8119" s="25">
        <v>45198</v>
      </c>
      <c r="C8119" t="s">
        <v>257</v>
      </c>
      <c r="D8119" t="s">
        <v>32</v>
      </c>
      <c r="E8119" t="s">
        <v>27</v>
      </c>
      <c r="G8119" s="30">
        <v>15.8</v>
      </c>
      <c r="H8119" t="s">
        <v>309</v>
      </c>
      <c r="J8119" t="s">
        <v>15</v>
      </c>
      <c r="K8119" t="s">
        <v>307</v>
      </c>
      <c r="L8119" s="26">
        <v>103719.6</v>
      </c>
      <c r="M8119">
        <v>4</v>
      </c>
    </row>
    <row r="8120" spans="1:13" x14ac:dyDescent="0.25">
      <c r="A8120" t="s">
        <v>54</v>
      </c>
      <c r="B8120" s="25">
        <v>45212</v>
      </c>
      <c r="C8120" t="s">
        <v>257</v>
      </c>
      <c r="D8120" t="s">
        <v>32</v>
      </c>
      <c r="E8120" t="s">
        <v>27</v>
      </c>
      <c r="G8120" s="30">
        <v>15.8</v>
      </c>
      <c r="H8120" t="s">
        <v>309</v>
      </c>
      <c r="J8120" t="s">
        <v>15</v>
      </c>
      <c r="K8120" t="s">
        <v>307</v>
      </c>
      <c r="L8120" s="26">
        <v>10022967</v>
      </c>
      <c r="M8120">
        <v>10</v>
      </c>
    </row>
    <row r="8121" spans="1:13" x14ac:dyDescent="0.25">
      <c r="A8121" t="s">
        <v>66</v>
      </c>
      <c r="B8121" s="25">
        <v>45335</v>
      </c>
      <c r="C8121" t="s">
        <v>257</v>
      </c>
      <c r="D8121" t="s">
        <v>32</v>
      </c>
      <c r="E8121" t="s">
        <v>27</v>
      </c>
      <c r="F8121" t="s">
        <v>258</v>
      </c>
      <c r="G8121" s="30">
        <v>15.8</v>
      </c>
      <c r="H8121" t="s">
        <v>309</v>
      </c>
      <c r="J8121" t="s">
        <v>15</v>
      </c>
      <c r="K8121" t="s">
        <v>307</v>
      </c>
      <c r="L8121" s="26">
        <v>436500</v>
      </c>
      <c r="M8121">
        <v>22</v>
      </c>
    </row>
    <row r="8122" spans="1:13" x14ac:dyDescent="0.25">
      <c r="A8122" t="s">
        <v>57</v>
      </c>
      <c r="B8122" s="25">
        <v>45394</v>
      </c>
      <c r="C8122" t="s">
        <v>257</v>
      </c>
      <c r="D8122" t="s">
        <v>32</v>
      </c>
      <c r="E8122" t="s">
        <v>27</v>
      </c>
      <c r="F8122" t="s">
        <v>258</v>
      </c>
      <c r="G8122" s="30">
        <v>15.8</v>
      </c>
      <c r="H8122" t="s">
        <v>309</v>
      </c>
      <c r="J8122" t="s">
        <v>15</v>
      </c>
      <c r="K8122" t="s">
        <v>307</v>
      </c>
      <c r="L8122" s="26">
        <v>3141950</v>
      </c>
      <c r="M8122">
        <v>8</v>
      </c>
    </row>
    <row r="8123" spans="1:13" x14ac:dyDescent="0.25">
      <c r="A8123" t="s">
        <v>50</v>
      </c>
      <c r="B8123" s="25">
        <v>45408</v>
      </c>
      <c r="C8123" t="s">
        <v>257</v>
      </c>
      <c r="D8123" t="s">
        <v>32</v>
      </c>
      <c r="E8123" t="s">
        <v>27</v>
      </c>
      <c r="G8123" s="30">
        <v>15.8</v>
      </c>
      <c r="H8123" t="s">
        <v>309</v>
      </c>
      <c r="J8123" t="s">
        <v>15</v>
      </c>
      <c r="K8123" t="s">
        <v>307</v>
      </c>
      <c r="L8123" s="26">
        <v>80000</v>
      </c>
      <c r="M8123">
        <v>17</v>
      </c>
    </row>
    <row r="8124" spans="1:13" x14ac:dyDescent="0.25">
      <c r="A8124" t="s">
        <v>164</v>
      </c>
      <c r="B8124" s="25">
        <v>45478</v>
      </c>
      <c r="C8124" t="s">
        <v>257</v>
      </c>
      <c r="D8124" t="s">
        <v>32</v>
      </c>
      <c r="E8124" t="s">
        <v>27</v>
      </c>
      <c r="F8124" t="s">
        <v>258</v>
      </c>
      <c r="G8124" s="30">
        <v>15.8</v>
      </c>
      <c r="H8124" t="s">
        <v>309</v>
      </c>
      <c r="J8124" t="s">
        <v>15</v>
      </c>
      <c r="K8124" t="s">
        <v>307</v>
      </c>
      <c r="L8124" s="26">
        <v>1855400</v>
      </c>
      <c r="M8124">
        <v>26</v>
      </c>
    </row>
    <row r="8125" spans="1:13" x14ac:dyDescent="0.25">
      <c r="A8125" t="s">
        <v>60</v>
      </c>
      <c r="B8125" s="25">
        <v>45380</v>
      </c>
      <c r="C8125" t="s">
        <v>257</v>
      </c>
      <c r="D8125" t="s">
        <v>32</v>
      </c>
      <c r="E8125" t="s">
        <v>27</v>
      </c>
      <c r="G8125" s="30">
        <v>15.8</v>
      </c>
      <c r="H8125" t="s">
        <v>309</v>
      </c>
      <c r="J8125" t="s">
        <v>15</v>
      </c>
      <c r="K8125" t="s">
        <v>307</v>
      </c>
      <c r="L8125" s="26">
        <v>59500</v>
      </c>
      <c r="M8125">
        <v>14</v>
      </c>
    </row>
    <row r="8126" spans="1:13" x14ac:dyDescent="0.25">
      <c r="A8126" t="s">
        <v>54</v>
      </c>
      <c r="B8126" s="25">
        <v>45212</v>
      </c>
      <c r="C8126" t="s">
        <v>257</v>
      </c>
      <c r="D8126" t="s">
        <v>32</v>
      </c>
      <c r="E8126" t="s">
        <v>27</v>
      </c>
      <c r="F8126" t="s">
        <v>258</v>
      </c>
      <c r="G8126" s="30">
        <v>15.8</v>
      </c>
      <c r="H8126" t="s">
        <v>309</v>
      </c>
      <c r="J8126" t="s">
        <v>15</v>
      </c>
      <c r="K8126" t="s">
        <v>307</v>
      </c>
      <c r="L8126" s="26">
        <v>1107558</v>
      </c>
      <c r="M8126">
        <v>8</v>
      </c>
    </row>
    <row r="8127" spans="1:13" x14ac:dyDescent="0.25">
      <c r="A8127" t="s">
        <v>54</v>
      </c>
      <c r="B8127" s="25">
        <v>45401</v>
      </c>
      <c r="C8127" t="s">
        <v>257</v>
      </c>
      <c r="D8127" t="s">
        <v>32</v>
      </c>
      <c r="E8127" t="s">
        <v>27</v>
      </c>
      <c r="G8127" s="30">
        <v>15.8</v>
      </c>
      <c r="H8127" t="s">
        <v>309</v>
      </c>
      <c r="J8127" t="s">
        <v>15</v>
      </c>
      <c r="K8127" t="s">
        <v>307</v>
      </c>
      <c r="L8127" s="26">
        <v>34410</v>
      </c>
      <c r="M8127">
        <v>7</v>
      </c>
    </row>
    <row r="8128" spans="1:13" x14ac:dyDescent="0.25">
      <c r="A8128" t="s">
        <v>80</v>
      </c>
      <c r="B8128" s="25">
        <v>45260</v>
      </c>
      <c r="C8128" t="s">
        <v>257</v>
      </c>
      <c r="D8128" t="s">
        <v>32</v>
      </c>
      <c r="E8128" t="s">
        <v>27</v>
      </c>
      <c r="G8128" s="30">
        <v>15.8</v>
      </c>
      <c r="H8128" t="s">
        <v>309</v>
      </c>
      <c r="J8128" t="s">
        <v>15</v>
      </c>
      <c r="K8128" t="s">
        <v>307</v>
      </c>
      <c r="L8128" s="26">
        <v>76500</v>
      </c>
      <c r="M8128">
        <v>3</v>
      </c>
    </row>
    <row r="8129" spans="1:13" x14ac:dyDescent="0.25">
      <c r="A8129" t="s">
        <v>54</v>
      </c>
      <c r="B8129" s="25">
        <v>45401</v>
      </c>
      <c r="C8129" t="s">
        <v>257</v>
      </c>
      <c r="D8129" t="s">
        <v>32</v>
      </c>
      <c r="E8129" t="s">
        <v>27</v>
      </c>
      <c r="F8129" t="s">
        <v>258</v>
      </c>
      <c r="G8129" s="30">
        <v>15.8</v>
      </c>
      <c r="H8129" t="s">
        <v>309</v>
      </c>
      <c r="J8129" t="s">
        <v>15</v>
      </c>
      <c r="K8129" t="s">
        <v>307</v>
      </c>
      <c r="L8129" s="26">
        <v>1905315</v>
      </c>
      <c r="M8129">
        <v>15</v>
      </c>
    </row>
    <row r="8130" spans="1:13" x14ac:dyDescent="0.25">
      <c r="A8130" t="s">
        <v>57</v>
      </c>
      <c r="B8130" s="25">
        <v>45394</v>
      </c>
      <c r="C8130" t="s">
        <v>257</v>
      </c>
      <c r="D8130" t="s">
        <v>32</v>
      </c>
      <c r="E8130" t="s">
        <v>27</v>
      </c>
      <c r="G8130" s="30">
        <v>15.8</v>
      </c>
      <c r="H8130" t="s">
        <v>309</v>
      </c>
      <c r="J8130" t="s">
        <v>15</v>
      </c>
      <c r="K8130" t="s">
        <v>307</v>
      </c>
      <c r="L8130" s="26">
        <v>28200</v>
      </c>
      <c r="M8130">
        <v>3</v>
      </c>
    </row>
    <row r="8131" spans="1:13" x14ac:dyDescent="0.25">
      <c r="A8131" t="s">
        <v>83</v>
      </c>
      <c r="B8131" s="25">
        <v>45252</v>
      </c>
      <c r="C8131" t="s">
        <v>257</v>
      </c>
      <c r="D8131" t="s">
        <v>32</v>
      </c>
      <c r="E8131" t="s">
        <v>27</v>
      </c>
      <c r="F8131" t="s">
        <v>258</v>
      </c>
      <c r="G8131" s="30">
        <v>15.8</v>
      </c>
      <c r="H8131" t="s">
        <v>309</v>
      </c>
      <c r="J8131" t="s">
        <v>15</v>
      </c>
      <c r="K8131" t="s">
        <v>307</v>
      </c>
      <c r="L8131" s="26">
        <v>2864950</v>
      </c>
      <c r="M8131">
        <v>17</v>
      </c>
    </row>
    <row r="8132" spans="1:13" x14ac:dyDescent="0.25">
      <c r="A8132" t="s">
        <v>66</v>
      </c>
      <c r="B8132" s="25">
        <v>45335</v>
      </c>
      <c r="C8132" t="s">
        <v>257</v>
      </c>
      <c r="D8132" t="s">
        <v>32</v>
      </c>
      <c r="E8132" t="s">
        <v>27</v>
      </c>
      <c r="G8132" s="30">
        <v>15.8</v>
      </c>
      <c r="H8132" t="s">
        <v>309</v>
      </c>
      <c r="J8132" t="s">
        <v>15</v>
      </c>
      <c r="K8132" t="s">
        <v>307</v>
      </c>
      <c r="L8132" s="26">
        <v>130500</v>
      </c>
      <c r="M8132">
        <v>16</v>
      </c>
    </row>
    <row r="8133" spans="1:13" x14ac:dyDescent="0.25">
      <c r="A8133" t="s">
        <v>86</v>
      </c>
      <c r="B8133" s="25">
        <v>45251</v>
      </c>
      <c r="C8133" t="s">
        <v>257</v>
      </c>
      <c r="D8133" t="s">
        <v>32</v>
      </c>
      <c r="E8133" t="s">
        <v>27</v>
      </c>
      <c r="F8133" t="s">
        <v>258</v>
      </c>
      <c r="G8133" s="30">
        <v>15.8</v>
      </c>
      <c r="H8133" t="s">
        <v>309</v>
      </c>
      <c r="J8133" t="s">
        <v>15</v>
      </c>
      <c r="K8133" t="s">
        <v>307</v>
      </c>
      <c r="L8133" s="26">
        <v>55500</v>
      </c>
      <c r="M8133">
        <v>3</v>
      </c>
    </row>
    <row r="8134" spans="1:13" x14ac:dyDescent="0.25">
      <c r="A8134" t="s">
        <v>89</v>
      </c>
      <c r="B8134" s="25">
        <v>45232</v>
      </c>
      <c r="C8134" t="s">
        <v>257</v>
      </c>
      <c r="D8134" t="s">
        <v>32</v>
      </c>
      <c r="E8134" t="s">
        <v>27</v>
      </c>
      <c r="F8134" t="s">
        <v>258</v>
      </c>
      <c r="G8134" s="30">
        <v>15.8</v>
      </c>
      <c r="H8134" t="s">
        <v>309</v>
      </c>
      <c r="J8134" t="s">
        <v>15</v>
      </c>
      <c r="K8134" t="s">
        <v>307</v>
      </c>
      <c r="L8134" s="26">
        <v>505575</v>
      </c>
      <c r="M8134">
        <v>7</v>
      </c>
    </row>
    <row r="8135" spans="1:13" x14ac:dyDescent="0.25">
      <c r="A8135" t="s">
        <v>80</v>
      </c>
      <c r="B8135" s="25">
        <v>45260</v>
      </c>
      <c r="C8135" t="s">
        <v>257</v>
      </c>
      <c r="D8135" t="s">
        <v>32</v>
      </c>
      <c r="E8135" t="s">
        <v>27</v>
      </c>
      <c r="F8135" t="s">
        <v>258</v>
      </c>
      <c r="G8135" s="30">
        <v>15.8</v>
      </c>
      <c r="H8135" t="s">
        <v>309</v>
      </c>
      <c r="J8135" t="s">
        <v>15</v>
      </c>
      <c r="K8135" t="s">
        <v>307</v>
      </c>
      <c r="L8135" s="26">
        <v>1324800</v>
      </c>
      <c r="M8135">
        <v>2</v>
      </c>
    </row>
    <row r="8136" spans="1:13" x14ac:dyDescent="0.25">
      <c r="A8136" t="s">
        <v>164</v>
      </c>
      <c r="B8136" s="25">
        <v>45478</v>
      </c>
      <c r="C8136" t="s">
        <v>257</v>
      </c>
      <c r="D8136" t="s">
        <v>32</v>
      </c>
      <c r="E8136" t="s">
        <v>27</v>
      </c>
      <c r="G8136" s="30">
        <v>15.8</v>
      </c>
      <c r="H8136" t="s">
        <v>309</v>
      </c>
      <c r="J8136" t="s">
        <v>15</v>
      </c>
      <c r="K8136" t="s">
        <v>307</v>
      </c>
      <c r="L8136" s="26">
        <v>166000</v>
      </c>
      <c r="M8136">
        <v>19</v>
      </c>
    </row>
    <row r="8137" spans="1:13" x14ac:dyDescent="0.25">
      <c r="A8137" t="s">
        <v>83</v>
      </c>
      <c r="B8137" s="25">
        <v>45468</v>
      </c>
      <c r="C8137" t="s">
        <v>257</v>
      </c>
      <c r="D8137" t="s">
        <v>32</v>
      </c>
      <c r="E8137" t="s">
        <v>27</v>
      </c>
      <c r="F8137" t="s">
        <v>258</v>
      </c>
      <c r="G8137" s="30">
        <v>15.8</v>
      </c>
      <c r="H8137" t="s">
        <v>309</v>
      </c>
      <c r="J8137" t="s">
        <v>15</v>
      </c>
      <c r="K8137" t="s">
        <v>307</v>
      </c>
      <c r="L8137" s="26">
        <v>2009610</v>
      </c>
      <c r="M8137">
        <v>15</v>
      </c>
    </row>
    <row r="8138" spans="1:13" x14ac:dyDescent="0.25">
      <c r="A8138" t="s">
        <v>30</v>
      </c>
      <c r="B8138" s="25">
        <v>45447</v>
      </c>
      <c r="C8138" t="s">
        <v>257</v>
      </c>
      <c r="D8138" t="s">
        <v>32</v>
      </c>
      <c r="E8138" t="s">
        <v>27</v>
      </c>
      <c r="G8138" s="30">
        <v>15.8</v>
      </c>
      <c r="H8138" t="s">
        <v>309</v>
      </c>
      <c r="J8138" t="s">
        <v>15</v>
      </c>
      <c r="K8138" t="s">
        <v>307</v>
      </c>
      <c r="L8138" s="26">
        <v>19500</v>
      </c>
      <c r="M8138">
        <v>2</v>
      </c>
    </row>
    <row r="8139" spans="1:13" x14ac:dyDescent="0.25">
      <c r="A8139" t="s">
        <v>50</v>
      </c>
      <c r="B8139" s="25">
        <v>45408</v>
      </c>
      <c r="C8139" t="s">
        <v>257</v>
      </c>
      <c r="D8139" t="s">
        <v>32</v>
      </c>
      <c r="E8139" t="s">
        <v>27</v>
      </c>
      <c r="F8139" t="s">
        <v>258</v>
      </c>
      <c r="G8139" s="30">
        <v>15.8</v>
      </c>
      <c r="H8139" t="s">
        <v>309</v>
      </c>
      <c r="J8139" t="s">
        <v>15</v>
      </c>
      <c r="K8139" t="s">
        <v>307</v>
      </c>
      <c r="L8139" s="26">
        <v>1695000</v>
      </c>
      <c r="M8139">
        <v>32</v>
      </c>
    </row>
    <row r="8140" spans="1:13" x14ac:dyDescent="0.25">
      <c r="A8140" t="s">
        <v>74</v>
      </c>
      <c r="B8140" s="25">
        <v>45275</v>
      </c>
      <c r="C8140" t="s">
        <v>257</v>
      </c>
      <c r="D8140" t="s">
        <v>32</v>
      </c>
      <c r="E8140" t="s">
        <v>27</v>
      </c>
      <c r="F8140" t="s">
        <v>258</v>
      </c>
      <c r="G8140" s="30">
        <v>15.8</v>
      </c>
      <c r="H8140" t="s">
        <v>309</v>
      </c>
      <c r="J8140" t="s">
        <v>15</v>
      </c>
      <c r="K8140" t="s">
        <v>307</v>
      </c>
      <c r="L8140" s="26">
        <v>30716500</v>
      </c>
      <c r="M8140">
        <v>24</v>
      </c>
    </row>
    <row r="8141" spans="1:13" x14ac:dyDescent="0.25">
      <c r="A8141" t="s">
        <v>217</v>
      </c>
      <c r="B8141" s="25">
        <v>45595</v>
      </c>
      <c r="C8141" t="s">
        <v>257</v>
      </c>
      <c r="D8141" t="s">
        <v>32</v>
      </c>
      <c r="E8141" t="s">
        <v>27</v>
      </c>
      <c r="G8141" s="30">
        <v>15.8</v>
      </c>
      <c r="H8141" t="s">
        <v>309</v>
      </c>
      <c r="J8141" t="s">
        <v>15</v>
      </c>
      <c r="K8141" t="s">
        <v>307</v>
      </c>
      <c r="L8141" s="26">
        <v>4675</v>
      </c>
      <c r="M8141">
        <v>1</v>
      </c>
    </row>
    <row r="8142" spans="1:13" x14ac:dyDescent="0.25">
      <c r="A8142" t="s">
        <v>164</v>
      </c>
      <c r="B8142" s="25">
        <v>45478</v>
      </c>
      <c r="C8142" t="s">
        <v>257</v>
      </c>
      <c r="D8142" t="s">
        <v>32</v>
      </c>
      <c r="E8142" t="s">
        <v>27</v>
      </c>
      <c r="F8142" t="s">
        <v>258</v>
      </c>
      <c r="G8142" s="30">
        <v>15.9</v>
      </c>
      <c r="H8142" t="s">
        <v>309</v>
      </c>
      <c r="I8142">
        <v>15.9</v>
      </c>
      <c r="J8142" t="s">
        <v>228</v>
      </c>
      <c r="K8142" t="s">
        <v>314</v>
      </c>
      <c r="L8142" s="26">
        <v>147400</v>
      </c>
      <c r="M8142">
        <v>1</v>
      </c>
    </row>
    <row r="8143" spans="1:13" x14ac:dyDescent="0.25">
      <c r="A8143" t="s">
        <v>101</v>
      </c>
      <c r="B8143" s="25">
        <v>45079</v>
      </c>
      <c r="C8143" t="s">
        <v>257</v>
      </c>
      <c r="D8143" t="s">
        <v>32</v>
      </c>
      <c r="E8143" t="s">
        <v>27</v>
      </c>
      <c r="G8143" s="30">
        <v>15.9</v>
      </c>
      <c r="H8143" t="s">
        <v>309</v>
      </c>
      <c r="J8143" t="s">
        <v>15</v>
      </c>
      <c r="K8143" t="s">
        <v>307</v>
      </c>
      <c r="L8143" s="26">
        <v>24968.25</v>
      </c>
      <c r="M8143">
        <v>1</v>
      </c>
    </row>
    <row r="8144" spans="1:13" x14ac:dyDescent="0.25">
      <c r="A8144" t="s">
        <v>54</v>
      </c>
      <c r="B8144" s="25">
        <v>45212</v>
      </c>
      <c r="C8144" t="s">
        <v>257</v>
      </c>
      <c r="D8144" t="s">
        <v>32</v>
      </c>
      <c r="E8144" t="s">
        <v>27</v>
      </c>
      <c r="F8144" t="s">
        <v>258</v>
      </c>
      <c r="G8144" s="30">
        <v>15.9</v>
      </c>
      <c r="H8144" t="s">
        <v>309</v>
      </c>
      <c r="J8144" t="s">
        <v>15</v>
      </c>
      <c r="K8144" t="s">
        <v>307</v>
      </c>
      <c r="L8144" s="26">
        <v>225774</v>
      </c>
      <c r="M8144">
        <v>21</v>
      </c>
    </row>
    <row r="8145" spans="1:13" x14ac:dyDescent="0.25">
      <c r="A8145" t="s">
        <v>89</v>
      </c>
      <c r="B8145" s="25">
        <v>45232</v>
      </c>
      <c r="C8145" t="s">
        <v>257</v>
      </c>
      <c r="D8145" t="s">
        <v>32</v>
      </c>
      <c r="E8145" t="s">
        <v>27</v>
      </c>
      <c r="F8145" t="s">
        <v>258</v>
      </c>
      <c r="G8145" s="30">
        <v>15.9</v>
      </c>
      <c r="H8145" t="s">
        <v>309</v>
      </c>
      <c r="J8145" t="s">
        <v>15</v>
      </c>
      <c r="K8145" t="s">
        <v>307</v>
      </c>
      <c r="L8145" s="26">
        <v>40500</v>
      </c>
      <c r="M8145">
        <v>2</v>
      </c>
    </row>
    <row r="8146" spans="1:13" x14ac:dyDescent="0.25">
      <c r="A8146" t="s">
        <v>80</v>
      </c>
      <c r="B8146" s="25">
        <v>45260</v>
      </c>
      <c r="C8146" t="s">
        <v>257</v>
      </c>
      <c r="D8146" t="s">
        <v>32</v>
      </c>
      <c r="E8146" t="s">
        <v>27</v>
      </c>
      <c r="G8146" s="30">
        <v>15.9</v>
      </c>
      <c r="H8146" t="s">
        <v>309</v>
      </c>
      <c r="J8146" t="s">
        <v>15</v>
      </c>
      <c r="K8146" t="s">
        <v>307</v>
      </c>
      <c r="L8146" s="26">
        <v>32400</v>
      </c>
      <c r="M8146">
        <v>2</v>
      </c>
    </row>
    <row r="8147" spans="1:13" x14ac:dyDescent="0.25">
      <c r="A8147" t="s">
        <v>92</v>
      </c>
      <c r="B8147" s="25">
        <v>45198</v>
      </c>
      <c r="C8147" t="s">
        <v>257</v>
      </c>
      <c r="D8147" t="s">
        <v>32</v>
      </c>
      <c r="E8147" t="s">
        <v>27</v>
      </c>
      <c r="G8147" s="30">
        <v>15.9</v>
      </c>
      <c r="H8147" t="s">
        <v>309</v>
      </c>
      <c r="J8147" t="s">
        <v>15</v>
      </c>
      <c r="K8147" t="s">
        <v>307</v>
      </c>
      <c r="L8147" s="26">
        <v>169923.6</v>
      </c>
      <c r="M8147">
        <v>3</v>
      </c>
    </row>
    <row r="8148" spans="1:13" x14ac:dyDescent="0.25">
      <c r="A8148" t="s">
        <v>80</v>
      </c>
      <c r="B8148" s="25">
        <v>45260</v>
      </c>
      <c r="C8148" t="s">
        <v>257</v>
      </c>
      <c r="D8148" t="s">
        <v>32</v>
      </c>
      <c r="E8148" t="s">
        <v>27</v>
      </c>
      <c r="F8148" t="s">
        <v>258</v>
      </c>
      <c r="G8148" s="30">
        <v>15.9</v>
      </c>
      <c r="H8148" t="s">
        <v>309</v>
      </c>
      <c r="J8148" t="s">
        <v>15</v>
      </c>
      <c r="K8148" t="s">
        <v>307</v>
      </c>
      <c r="L8148" s="26">
        <v>599400</v>
      </c>
      <c r="M8148">
        <v>2</v>
      </c>
    </row>
    <row r="8149" spans="1:13" x14ac:dyDescent="0.25">
      <c r="A8149" t="s">
        <v>175</v>
      </c>
      <c r="B8149" s="25">
        <v>45503</v>
      </c>
      <c r="C8149" t="s">
        <v>257</v>
      </c>
      <c r="D8149" t="s">
        <v>32</v>
      </c>
      <c r="E8149" t="s">
        <v>27</v>
      </c>
      <c r="F8149" t="s">
        <v>258</v>
      </c>
      <c r="G8149" s="30">
        <v>15.9</v>
      </c>
      <c r="H8149" t="s">
        <v>309</v>
      </c>
      <c r="J8149" t="s">
        <v>15</v>
      </c>
      <c r="K8149" t="s">
        <v>307</v>
      </c>
      <c r="L8149" s="26">
        <v>194</v>
      </c>
      <c r="M8149">
        <v>2</v>
      </c>
    </row>
    <row r="8150" spans="1:13" x14ac:dyDescent="0.25">
      <c r="A8150" t="s">
        <v>57</v>
      </c>
      <c r="B8150" s="25">
        <v>45394</v>
      </c>
      <c r="C8150" t="s">
        <v>257</v>
      </c>
      <c r="D8150" t="s">
        <v>32</v>
      </c>
      <c r="E8150" t="s">
        <v>27</v>
      </c>
      <c r="G8150" s="30">
        <v>15.9</v>
      </c>
      <c r="H8150" t="s">
        <v>309</v>
      </c>
      <c r="J8150" t="s">
        <v>15</v>
      </c>
      <c r="K8150" t="s">
        <v>307</v>
      </c>
      <c r="L8150" s="26">
        <v>14100</v>
      </c>
      <c r="M8150">
        <v>6</v>
      </c>
    </row>
    <row r="8151" spans="1:13" x14ac:dyDescent="0.25">
      <c r="A8151" t="s">
        <v>205</v>
      </c>
      <c r="B8151" s="25">
        <v>45566</v>
      </c>
      <c r="C8151" t="s">
        <v>257</v>
      </c>
      <c r="D8151" t="s">
        <v>32</v>
      </c>
      <c r="E8151" t="s">
        <v>27</v>
      </c>
      <c r="G8151" s="30">
        <v>15.9</v>
      </c>
      <c r="H8151" t="s">
        <v>309</v>
      </c>
      <c r="J8151" t="s">
        <v>15</v>
      </c>
      <c r="K8151" t="s">
        <v>307</v>
      </c>
      <c r="L8151" s="26">
        <v>10925</v>
      </c>
      <c r="M8151">
        <v>6</v>
      </c>
    </row>
    <row r="8152" spans="1:13" x14ac:dyDescent="0.25">
      <c r="A8152" t="s">
        <v>50</v>
      </c>
      <c r="B8152" s="25">
        <v>45408</v>
      </c>
      <c r="C8152" t="s">
        <v>257</v>
      </c>
      <c r="D8152" t="s">
        <v>32</v>
      </c>
      <c r="E8152" t="s">
        <v>27</v>
      </c>
      <c r="F8152" t="s">
        <v>258</v>
      </c>
      <c r="G8152" s="30">
        <v>15.9</v>
      </c>
      <c r="H8152" t="s">
        <v>309</v>
      </c>
      <c r="J8152" t="s">
        <v>15</v>
      </c>
      <c r="K8152" t="s">
        <v>307</v>
      </c>
      <c r="L8152" s="26">
        <v>3752500</v>
      </c>
      <c r="M8152">
        <v>27</v>
      </c>
    </row>
    <row r="8153" spans="1:13" x14ac:dyDescent="0.25">
      <c r="A8153" t="s">
        <v>92</v>
      </c>
      <c r="B8153" s="25">
        <v>45198</v>
      </c>
      <c r="C8153" t="s">
        <v>257</v>
      </c>
      <c r="D8153" t="s">
        <v>32</v>
      </c>
      <c r="E8153" t="s">
        <v>27</v>
      </c>
      <c r="F8153" t="s">
        <v>258</v>
      </c>
      <c r="G8153" s="30">
        <v>15.9</v>
      </c>
      <c r="H8153" t="s">
        <v>309</v>
      </c>
      <c r="J8153" t="s">
        <v>15</v>
      </c>
      <c r="K8153" t="s">
        <v>307</v>
      </c>
      <c r="L8153" s="26">
        <v>948924</v>
      </c>
      <c r="M8153">
        <v>6</v>
      </c>
    </row>
    <row r="8154" spans="1:13" x14ac:dyDescent="0.25">
      <c r="A8154" t="s">
        <v>83</v>
      </c>
      <c r="B8154" s="25">
        <v>45468</v>
      </c>
      <c r="C8154" t="s">
        <v>257</v>
      </c>
      <c r="D8154" t="s">
        <v>32</v>
      </c>
      <c r="E8154" t="s">
        <v>27</v>
      </c>
      <c r="G8154" s="30">
        <v>15.9</v>
      </c>
      <c r="H8154" t="s">
        <v>309</v>
      </c>
      <c r="J8154" t="s">
        <v>15</v>
      </c>
      <c r="K8154" t="s">
        <v>307</v>
      </c>
      <c r="L8154" s="26">
        <v>73710</v>
      </c>
      <c r="M8154">
        <v>1</v>
      </c>
    </row>
    <row r="8155" spans="1:13" x14ac:dyDescent="0.25">
      <c r="A8155" t="s">
        <v>63</v>
      </c>
      <c r="B8155" s="25">
        <v>45344</v>
      </c>
      <c r="C8155" t="s">
        <v>257</v>
      </c>
      <c r="D8155" t="s">
        <v>32</v>
      </c>
      <c r="E8155" t="s">
        <v>27</v>
      </c>
      <c r="G8155" s="30">
        <v>15.9</v>
      </c>
      <c r="H8155" t="s">
        <v>309</v>
      </c>
      <c r="J8155" t="s">
        <v>15</v>
      </c>
      <c r="K8155" t="s">
        <v>307</v>
      </c>
      <c r="L8155" s="26">
        <v>34200</v>
      </c>
      <c r="M8155">
        <v>2</v>
      </c>
    </row>
    <row r="8156" spans="1:13" x14ac:dyDescent="0.25">
      <c r="A8156" t="s">
        <v>54</v>
      </c>
      <c r="B8156" s="25">
        <v>45401</v>
      </c>
      <c r="C8156" t="s">
        <v>257</v>
      </c>
      <c r="D8156" t="s">
        <v>32</v>
      </c>
      <c r="E8156" t="s">
        <v>27</v>
      </c>
      <c r="G8156" s="30">
        <v>15.9</v>
      </c>
      <c r="H8156" t="s">
        <v>309</v>
      </c>
      <c r="J8156" t="s">
        <v>15</v>
      </c>
      <c r="K8156" t="s">
        <v>307</v>
      </c>
      <c r="L8156" s="26">
        <v>68265</v>
      </c>
      <c r="M8156">
        <v>10</v>
      </c>
    </row>
    <row r="8157" spans="1:13" x14ac:dyDescent="0.25">
      <c r="A8157" t="s">
        <v>60</v>
      </c>
      <c r="B8157" s="25">
        <v>45380</v>
      </c>
      <c r="C8157" t="s">
        <v>257</v>
      </c>
      <c r="D8157" t="s">
        <v>32</v>
      </c>
      <c r="E8157" t="s">
        <v>27</v>
      </c>
      <c r="F8157" t="s">
        <v>258</v>
      </c>
      <c r="G8157" s="30">
        <v>15.9</v>
      </c>
      <c r="H8157" t="s">
        <v>309</v>
      </c>
      <c r="J8157" t="s">
        <v>15</v>
      </c>
      <c r="K8157" t="s">
        <v>307</v>
      </c>
      <c r="L8157" s="26">
        <v>1187375</v>
      </c>
      <c r="M8157">
        <v>23</v>
      </c>
    </row>
    <row r="8158" spans="1:13" x14ac:dyDescent="0.25">
      <c r="A8158" t="s">
        <v>209</v>
      </c>
      <c r="B8158" s="25">
        <v>45572</v>
      </c>
      <c r="C8158" t="s">
        <v>257</v>
      </c>
      <c r="D8158" t="s">
        <v>32</v>
      </c>
      <c r="E8158" t="s">
        <v>27</v>
      </c>
      <c r="G8158" s="30">
        <v>15.9</v>
      </c>
      <c r="H8158" t="s">
        <v>309</v>
      </c>
      <c r="J8158" t="s">
        <v>15</v>
      </c>
      <c r="K8158" t="s">
        <v>307</v>
      </c>
      <c r="L8158" s="26">
        <v>10000</v>
      </c>
      <c r="M8158">
        <v>1</v>
      </c>
    </row>
    <row r="8159" spans="1:13" x14ac:dyDescent="0.25">
      <c r="A8159" t="s">
        <v>66</v>
      </c>
      <c r="B8159" s="25">
        <v>45335</v>
      </c>
      <c r="C8159" t="s">
        <v>257</v>
      </c>
      <c r="D8159" t="s">
        <v>32</v>
      </c>
      <c r="E8159" t="s">
        <v>27</v>
      </c>
      <c r="F8159" t="s">
        <v>258</v>
      </c>
      <c r="G8159" s="30">
        <v>15.9</v>
      </c>
      <c r="H8159" t="s">
        <v>309</v>
      </c>
      <c r="J8159" t="s">
        <v>15</v>
      </c>
      <c r="K8159" t="s">
        <v>307</v>
      </c>
      <c r="L8159" s="26">
        <v>670500</v>
      </c>
      <c r="M8159">
        <v>29</v>
      </c>
    </row>
    <row r="8160" spans="1:13" x14ac:dyDescent="0.25">
      <c r="A8160" t="s">
        <v>83</v>
      </c>
      <c r="B8160" s="25">
        <v>45252</v>
      </c>
      <c r="C8160" t="s">
        <v>257</v>
      </c>
      <c r="D8160" t="s">
        <v>32</v>
      </c>
      <c r="E8160" t="s">
        <v>27</v>
      </c>
      <c r="F8160" t="s">
        <v>258</v>
      </c>
      <c r="G8160" s="30">
        <v>15.9</v>
      </c>
      <c r="H8160" t="s">
        <v>309</v>
      </c>
      <c r="J8160" t="s">
        <v>15</v>
      </c>
      <c r="K8160" t="s">
        <v>307</v>
      </c>
      <c r="L8160" s="26">
        <v>1725350</v>
      </c>
      <c r="M8160">
        <v>5</v>
      </c>
    </row>
    <row r="8161" spans="1:13" x14ac:dyDescent="0.25">
      <c r="A8161" t="s">
        <v>57</v>
      </c>
      <c r="B8161" s="25">
        <v>45394</v>
      </c>
      <c r="C8161" t="s">
        <v>257</v>
      </c>
      <c r="D8161" t="s">
        <v>32</v>
      </c>
      <c r="E8161" t="s">
        <v>27</v>
      </c>
      <c r="F8161" t="s">
        <v>258</v>
      </c>
      <c r="G8161" s="30">
        <v>15.9</v>
      </c>
      <c r="H8161" t="s">
        <v>309</v>
      </c>
      <c r="J8161" t="s">
        <v>15</v>
      </c>
      <c r="K8161" t="s">
        <v>307</v>
      </c>
      <c r="L8161" s="26">
        <v>1912900</v>
      </c>
      <c r="M8161">
        <v>12</v>
      </c>
    </row>
    <row r="8162" spans="1:13" x14ac:dyDescent="0.25">
      <c r="A8162" t="s">
        <v>69</v>
      </c>
      <c r="B8162" s="25">
        <v>45328</v>
      </c>
      <c r="C8162" t="s">
        <v>257</v>
      </c>
      <c r="D8162" t="s">
        <v>32</v>
      </c>
      <c r="E8162" t="s">
        <v>27</v>
      </c>
      <c r="G8162" s="30">
        <v>15.9</v>
      </c>
      <c r="H8162" t="s">
        <v>309</v>
      </c>
      <c r="J8162" t="s">
        <v>15</v>
      </c>
      <c r="K8162" t="s">
        <v>307</v>
      </c>
      <c r="L8162" s="26">
        <v>59095</v>
      </c>
      <c r="M8162">
        <v>6</v>
      </c>
    </row>
    <row r="8163" spans="1:13" x14ac:dyDescent="0.25">
      <c r="A8163" t="s">
        <v>83</v>
      </c>
      <c r="B8163" s="25">
        <v>45252</v>
      </c>
      <c r="C8163" t="s">
        <v>257</v>
      </c>
      <c r="D8163" t="s">
        <v>32</v>
      </c>
      <c r="E8163" t="s">
        <v>27</v>
      </c>
      <c r="G8163" s="30">
        <v>15.9</v>
      </c>
      <c r="H8163" t="s">
        <v>309</v>
      </c>
      <c r="J8163" t="s">
        <v>15</v>
      </c>
      <c r="K8163" t="s">
        <v>307</v>
      </c>
      <c r="L8163" s="26">
        <v>91850</v>
      </c>
      <c r="M8163">
        <v>9</v>
      </c>
    </row>
    <row r="8164" spans="1:13" x14ac:dyDescent="0.25">
      <c r="A8164" t="s">
        <v>50</v>
      </c>
      <c r="B8164" s="25">
        <v>45408</v>
      </c>
      <c r="C8164" t="s">
        <v>257</v>
      </c>
      <c r="D8164" t="s">
        <v>32</v>
      </c>
      <c r="E8164" t="s">
        <v>27</v>
      </c>
      <c r="G8164" s="30">
        <v>15.9</v>
      </c>
      <c r="H8164" t="s">
        <v>309</v>
      </c>
      <c r="J8164" t="s">
        <v>15</v>
      </c>
      <c r="K8164" t="s">
        <v>307</v>
      </c>
      <c r="L8164" s="26">
        <v>72500</v>
      </c>
      <c r="M8164">
        <v>18</v>
      </c>
    </row>
    <row r="8165" spans="1:13" x14ac:dyDescent="0.25">
      <c r="A8165" t="s">
        <v>104</v>
      </c>
      <c r="B8165" s="25">
        <v>45041</v>
      </c>
      <c r="C8165" t="s">
        <v>257</v>
      </c>
      <c r="D8165" t="s">
        <v>32</v>
      </c>
      <c r="E8165" t="s">
        <v>27</v>
      </c>
      <c r="F8165" t="s">
        <v>258</v>
      </c>
      <c r="G8165" s="30">
        <v>15.9</v>
      </c>
      <c r="H8165" t="s">
        <v>309</v>
      </c>
      <c r="J8165" t="s">
        <v>15</v>
      </c>
      <c r="K8165" t="s">
        <v>307</v>
      </c>
      <c r="L8165" s="26">
        <v>1743836.4</v>
      </c>
      <c r="M8165">
        <v>10</v>
      </c>
    </row>
    <row r="8166" spans="1:13" x14ac:dyDescent="0.25">
      <c r="A8166" t="s">
        <v>30</v>
      </c>
      <c r="B8166" s="25">
        <v>45447</v>
      </c>
      <c r="C8166" t="s">
        <v>257</v>
      </c>
      <c r="D8166" t="s">
        <v>32</v>
      </c>
      <c r="E8166" t="s">
        <v>27</v>
      </c>
      <c r="G8166" s="30">
        <v>15.9</v>
      </c>
      <c r="H8166" t="s">
        <v>309</v>
      </c>
      <c r="J8166" t="s">
        <v>15</v>
      </c>
      <c r="K8166" t="s">
        <v>307</v>
      </c>
      <c r="L8166" s="26">
        <v>5700</v>
      </c>
      <c r="M8166">
        <v>2</v>
      </c>
    </row>
    <row r="8167" spans="1:13" x14ac:dyDescent="0.25">
      <c r="A8167" t="s">
        <v>211</v>
      </c>
      <c r="B8167" s="25">
        <v>45582</v>
      </c>
      <c r="C8167" t="s">
        <v>257</v>
      </c>
      <c r="D8167" t="s">
        <v>32</v>
      </c>
      <c r="E8167" t="s">
        <v>27</v>
      </c>
      <c r="G8167" s="30">
        <v>15.9</v>
      </c>
      <c r="H8167" t="s">
        <v>309</v>
      </c>
      <c r="J8167" t="s">
        <v>15</v>
      </c>
      <c r="K8167" t="s">
        <v>307</v>
      </c>
      <c r="L8167" s="26">
        <v>17850</v>
      </c>
      <c r="M8167">
        <v>6</v>
      </c>
    </row>
    <row r="8168" spans="1:13" x14ac:dyDescent="0.25">
      <c r="A8168" t="s">
        <v>86</v>
      </c>
      <c r="B8168" s="25">
        <v>45251</v>
      </c>
      <c r="C8168" t="s">
        <v>257</v>
      </c>
      <c r="D8168" t="s">
        <v>32</v>
      </c>
      <c r="E8168" t="s">
        <v>27</v>
      </c>
      <c r="G8168" s="30">
        <v>15.9</v>
      </c>
      <c r="H8168" t="s">
        <v>309</v>
      </c>
      <c r="J8168" t="s">
        <v>15</v>
      </c>
      <c r="K8168" t="s">
        <v>307</v>
      </c>
      <c r="L8168" s="26">
        <v>50250</v>
      </c>
      <c r="M8168">
        <v>2</v>
      </c>
    </row>
    <row r="8169" spans="1:13" x14ac:dyDescent="0.25">
      <c r="A8169" t="s">
        <v>54</v>
      </c>
      <c r="B8169" s="25">
        <v>45401</v>
      </c>
      <c r="C8169" t="s">
        <v>257</v>
      </c>
      <c r="D8169" t="s">
        <v>32</v>
      </c>
      <c r="E8169" t="s">
        <v>27</v>
      </c>
      <c r="F8169" t="s">
        <v>258</v>
      </c>
      <c r="G8169" s="30">
        <v>15.9</v>
      </c>
      <c r="H8169" t="s">
        <v>309</v>
      </c>
      <c r="J8169" t="s">
        <v>15</v>
      </c>
      <c r="K8169" t="s">
        <v>307</v>
      </c>
      <c r="L8169" s="26">
        <v>230880</v>
      </c>
      <c r="M8169">
        <v>8</v>
      </c>
    </row>
    <row r="8170" spans="1:13" x14ac:dyDescent="0.25">
      <c r="A8170" t="s">
        <v>60</v>
      </c>
      <c r="B8170" s="25">
        <v>45380</v>
      </c>
      <c r="C8170" t="s">
        <v>257</v>
      </c>
      <c r="D8170" t="s">
        <v>32</v>
      </c>
      <c r="E8170" t="s">
        <v>27</v>
      </c>
      <c r="G8170" s="30">
        <v>15.9</v>
      </c>
      <c r="H8170" t="s">
        <v>309</v>
      </c>
      <c r="J8170" t="s">
        <v>15</v>
      </c>
      <c r="K8170" t="s">
        <v>307</v>
      </c>
      <c r="L8170" s="26">
        <v>72625</v>
      </c>
      <c r="M8170">
        <v>12</v>
      </c>
    </row>
    <row r="8171" spans="1:13" x14ac:dyDescent="0.25">
      <c r="A8171" t="s">
        <v>172</v>
      </c>
      <c r="B8171" s="25">
        <v>45485</v>
      </c>
      <c r="C8171" t="s">
        <v>257</v>
      </c>
      <c r="D8171" t="s">
        <v>32</v>
      </c>
      <c r="E8171" t="s">
        <v>27</v>
      </c>
      <c r="F8171" t="s">
        <v>258</v>
      </c>
      <c r="G8171" s="30">
        <v>15.9</v>
      </c>
      <c r="H8171" t="s">
        <v>309</v>
      </c>
      <c r="J8171" t="s">
        <v>15</v>
      </c>
      <c r="K8171" t="s">
        <v>307</v>
      </c>
      <c r="L8171" s="26">
        <v>24800</v>
      </c>
      <c r="M8171">
        <v>4</v>
      </c>
    </row>
    <row r="8172" spans="1:13" x14ac:dyDescent="0.25">
      <c r="A8172" t="s">
        <v>205</v>
      </c>
      <c r="B8172" s="25">
        <v>45566</v>
      </c>
      <c r="C8172" t="s">
        <v>257</v>
      </c>
      <c r="D8172" t="s">
        <v>32</v>
      </c>
      <c r="E8172" t="s">
        <v>27</v>
      </c>
      <c r="F8172" t="s">
        <v>258</v>
      </c>
      <c r="G8172" s="30">
        <v>15.9</v>
      </c>
      <c r="H8172" t="s">
        <v>309</v>
      </c>
      <c r="J8172" t="s">
        <v>15</v>
      </c>
      <c r="K8172" t="s">
        <v>307</v>
      </c>
      <c r="L8172" s="26">
        <v>1514205</v>
      </c>
      <c r="M8172">
        <v>15</v>
      </c>
    </row>
    <row r="8173" spans="1:13" x14ac:dyDescent="0.25">
      <c r="A8173" t="s">
        <v>104</v>
      </c>
      <c r="B8173" s="25">
        <v>45041</v>
      </c>
      <c r="C8173" t="s">
        <v>257</v>
      </c>
      <c r="D8173" t="s">
        <v>32</v>
      </c>
      <c r="E8173" t="s">
        <v>27</v>
      </c>
      <c r="G8173" s="30">
        <v>15.9</v>
      </c>
      <c r="H8173" t="s">
        <v>309</v>
      </c>
      <c r="J8173" t="s">
        <v>15</v>
      </c>
      <c r="K8173" t="s">
        <v>307</v>
      </c>
      <c r="L8173" s="26">
        <v>158595.6</v>
      </c>
      <c r="M8173">
        <v>5</v>
      </c>
    </row>
    <row r="8174" spans="1:13" x14ac:dyDescent="0.25">
      <c r="A8174" t="s">
        <v>69</v>
      </c>
      <c r="B8174" s="25">
        <v>45328</v>
      </c>
      <c r="C8174" t="s">
        <v>257</v>
      </c>
      <c r="D8174" t="s">
        <v>32</v>
      </c>
      <c r="E8174" t="s">
        <v>27</v>
      </c>
      <c r="F8174" t="s">
        <v>258</v>
      </c>
      <c r="G8174" s="30">
        <v>15.9</v>
      </c>
      <c r="H8174" t="s">
        <v>309</v>
      </c>
      <c r="J8174" t="s">
        <v>15</v>
      </c>
      <c r="K8174" t="s">
        <v>307</v>
      </c>
      <c r="L8174" s="26">
        <v>81885</v>
      </c>
      <c r="M8174">
        <v>5</v>
      </c>
    </row>
    <row r="8175" spans="1:13" x14ac:dyDescent="0.25">
      <c r="A8175" t="s">
        <v>164</v>
      </c>
      <c r="B8175" s="25">
        <v>45478</v>
      </c>
      <c r="C8175" t="s">
        <v>257</v>
      </c>
      <c r="D8175" t="s">
        <v>32</v>
      </c>
      <c r="E8175" t="s">
        <v>27</v>
      </c>
      <c r="G8175" s="30">
        <v>15.9</v>
      </c>
      <c r="H8175" t="s">
        <v>309</v>
      </c>
      <c r="J8175" t="s">
        <v>15</v>
      </c>
      <c r="K8175" t="s">
        <v>307</v>
      </c>
      <c r="L8175" s="26">
        <v>18000</v>
      </c>
      <c r="M8175">
        <v>5</v>
      </c>
    </row>
    <row r="8176" spans="1:13" x14ac:dyDescent="0.25">
      <c r="A8176" t="s">
        <v>217</v>
      </c>
      <c r="B8176" s="25">
        <v>45595</v>
      </c>
      <c r="C8176" t="s">
        <v>257</v>
      </c>
      <c r="D8176" t="s">
        <v>32</v>
      </c>
      <c r="E8176" t="s">
        <v>27</v>
      </c>
      <c r="G8176" s="30">
        <v>15.9</v>
      </c>
      <c r="H8176" t="s">
        <v>309</v>
      </c>
      <c r="J8176" t="s">
        <v>15</v>
      </c>
      <c r="K8176" t="s">
        <v>307</v>
      </c>
      <c r="L8176" s="26">
        <v>2550</v>
      </c>
      <c r="M8176">
        <v>1</v>
      </c>
    </row>
    <row r="8177" spans="1:13" x14ac:dyDescent="0.25">
      <c r="A8177" t="s">
        <v>63</v>
      </c>
      <c r="B8177" s="25">
        <v>45344</v>
      </c>
      <c r="C8177" t="s">
        <v>257</v>
      </c>
      <c r="D8177" t="s">
        <v>32</v>
      </c>
      <c r="E8177" t="s">
        <v>27</v>
      </c>
      <c r="F8177" t="s">
        <v>258</v>
      </c>
      <c r="G8177" s="30">
        <v>15.9</v>
      </c>
      <c r="H8177" t="s">
        <v>309</v>
      </c>
      <c r="J8177" t="s">
        <v>15</v>
      </c>
      <c r="K8177" t="s">
        <v>307</v>
      </c>
      <c r="L8177" s="26">
        <v>222300</v>
      </c>
      <c r="M8177">
        <v>4</v>
      </c>
    </row>
    <row r="8178" spans="1:13" x14ac:dyDescent="0.25">
      <c r="A8178" t="s">
        <v>164</v>
      </c>
      <c r="B8178" s="25">
        <v>45478</v>
      </c>
      <c r="C8178" t="s">
        <v>257</v>
      </c>
      <c r="D8178" t="s">
        <v>32</v>
      </c>
      <c r="E8178" t="s">
        <v>27</v>
      </c>
      <c r="F8178" t="s">
        <v>258</v>
      </c>
      <c r="G8178" s="30">
        <v>15.9</v>
      </c>
      <c r="H8178" t="s">
        <v>309</v>
      </c>
      <c r="J8178" t="s">
        <v>15</v>
      </c>
      <c r="K8178" t="s">
        <v>307</v>
      </c>
      <c r="L8178" s="26">
        <v>296600</v>
      </c>
      <c r="M8178">
        <v>10</v>
      </c>
    </row>
    <row r="8179" spans="1:13" x14ac:dyDescent="0.25">
      <c r="A8179" t="s">
        <v>72</v>
      </c>
      <c r="B8179" s="25">
        <v>45288</v>
      </c>
      <c r="C8179" t="s">
        <v>257</v>
      </c>
      <c r="D8179" t="s">
        <v>32</v>
      </c>
      <c r="E8179" t="s">
        <v>27</v>
      </c>
      <c r="F8179" t="s">
        <v>258</v>
      </c>
      <c r="G8179" s="30">
        <v>15.9</v>
      </c>
      <c r="H8179" t="s">
        <v>309</v>
      </c>
      <c r="J8179" t="s">
        <v>15</v>
      </c>
      <c r="K8179" t="s">
        <v>307</v>
      </c>
      <c r="L8179" s="26">
        <v>24750</v>
      </c>
      <c r="M8179">
        <v>1</v>
      </c>
    </row>
    <row r="8180" spans="1:13" x14ac:dyDescent="0.25">
      <c r="A8180" t="s">
        <v>66</v>
      </c>
      <c r="B8180" s="25">
        <v>45335</v>
      </c>
      <c r="C8180" t="s">
        <v>257</v>
      </c>
      <c r="D8180" t="s">
        <v>32</v>
      </c>
      <c r="E8180" t="s">
        <v>27</v>
      </c>
      <c r="G8180" s="30">
        <v>15.9</v>
      </c>
      <c r="H8180" t="s">
        <v>309</v>
      </c>
      <c r="J8180" t="s">
        <v>15</v>
      </c>
      <c r="K8180" t="s">
        <v>307</v>
      </c>
      <c r="L8180" s="26">
        <v>126000</v>
      </c>
      <c r="M8180">
        <v>14</v>
      </c>
    </row>
    <row r="8181" spans="1:13" x14ac:dyDescent="0.25">
      <c r="A8181" t="s">
        <v>89</v>
      </c>
      <c r="B8181" s="25">
        <v>45232</v>
      </c>
      <c r="C8181" t="s">
        <v>257</v>
      </c>
      <c r="D8181" t="s">
        <v>32</v>
      </c>
      <c r="E8181" t="s">
        <v>27</v>
      </c>
      <c r="G8181" s="30">
        <v>15.9</v>
      </c>
      <c r="H8181" t="s">
        <v>309</v>
      </c>
      <c r="J8181" t="s">
        <v>15</v>
      </c>
      <c r="K8181" t="s">
        <v>307</v>
      </c>
      <c r="L8181" s="26">
        <v>277425</v>
      </c>
      <c r="M8181">
        <v>7</v>
      </c>
    </row>
    <row r="8182" spans="1:13" x14ac:dyDescent="0.25">
      <c r="A8182" t="s">
        <v>83</v>
      </c>
      <c r="B8182" s="25">
        <v>45468</v>
      </c>
      <c r="C8182" t="s">
        <v>257</v>
      </c>
      <c r="D8182" t="s">
        <v>32</v>
      </c>
      <c r="E8182" t="s">
        <v>27</v>
      </c>
      <c r="F8182" t="s">
        <v>258</v>
      </c>
      <c r="G8182" s="30">
        <v>15.9</v>
      </c>
      <c r="H8182" t="s">
        <v>309</v>
      </c>
      <c r="J8182" t="s">
        <v>15</v>
      </c>
      <c r="K8182" t="s">
        <v>307</v>
      </c>
      <c r="L8182" s="26">
        <v>1372140</v>
      </c>
      <c r="M8182">
        <v>5</v>
      </c>
    </row>
    <row r="8183" spans="1:13" x14ac:dyDescent="0.25">
      <c r="A8183" t="s">
        <v>172</v>
      </c>
      <c r="B8183" s="25">
        <v>45485</v>
      </c>
      <c r="C8183" t="s">
        <v>257</v>
      </c>
      <c r="D8183" t="s">
        <v>32</v>
      </c>
      <c r="E8183" t="s">
        <v>27</v>
      </c>
      <c r="G8183" s="30">
        <v>15.9</v>
      </c>
      <c r="H8183" t="s">
        <v>309</v>
      </c>
      <c r="J8183" t="s">
        <v>15</v>
      </c>
      <c r="K8183" t="s">
        <v>307</v>
      </c>
      <c r="L8183" s="26">
        <v>400</v>
      </c>
      <c r="M8183">
        <v>1</v>
      </c>
    </row>
    <row r="8184" spans="1:13" x14ac:dyDescent="0.25">
      <c r="A8184" t="s">
        <v>74</v>
      </c>
      <c r="B8184" s="25">
        <v>45275</v>
      </c>
      <c r="C8184" t="s">
        <v>257</v>
      </c>
      <c r="D8184" t="s">
        <v>32</v>
      </c>
      <c r="E8184" t="s">
        <v>27</v>
      </c>
      <c r="F8184" t="s">
        <v>258</v>
      </c>
      <c r="G8184" s="30">
        <v>15.9</v>
      </c>
      <c r="H8184" t="s">
        <v>309</v>
      </c>
      <c r="J8184" t="s">
        <v>15</v>
      </c>
      <c r="K8184" t="s">
        <v>307</v>
      </c>
      <c r="L8184" s="26">
        <v>7587700</v>
      </c>
      <c r="M8184">
        <v>20</v>
      </c>
    </row>
    <row r="8185" spans="1:13" x14ac:dyDescent="0.25">
      <c r="A8185" t="s">
        <v>54</v>
      </c>
      <c r="B8185" s="25">
        <v>45212</v>
      </c>
      <c r="C8185" t="s">
        <v>257</v>
      </c>
      <c r="D8185" t="s">
        <v>32</v>
      </c>
      <c r="E8185" t="s">
        <v>27</v>
      </c>
      <c r="G8185" s="30">
        <v>15.9</v>
      </c>
      <c r="H8185" t="s">
        <v>309</v>
      </c>
      <c r="J8185" t="s">
        <v>15</v>
      </c>
      <c r="K8185" t="s">
        <v>307</v>
      </c>
      <c r="L8185" s="26">
        <v>56943</v>
      </c>
      <c r="M8185">
        <v>16</v>
      </c>
    </row>
    <row r="8186" spans="1:13" x14ac:dyDescent="0.25">
      <c r="A8186" t="s">
        <v>74</v>
      </c>
      <c r="B8186" s="25">
        <v>45275</v>
      </c>
      <c r="C8186" t="s">
        <v>257</v>
      </c>
      <c r="D8186" t="s">
        <v>32</v>
      </c>
      <c r="E8186" t="s">
        <v>27</v>
      </c>
      <c r="G8186" s="30">
        <v>15.9</v>
      </c>
      <c r="H8186" t="s">
        <v>309</v>
      </c>
      <c r="J8186" t="s">
        <v>15</v>
      </c>
      <c r="K8186" t="s">
        <v>307</v>
      </c>
      <c r="L8186" s="26">
        <v>602600</v>
      </c>
      <c r="M8186">
        <v>19</v>
      </c>
    </row>
    <row r="8187" spans="1:13" x14ac:dyDescent="0.25">
      <c r="A8187" t="s">
        <v>77</v>
      </c>
      <c r="B8187" s="25">
        <v>45267</v>
      </c>
      <c r="C8187" t="s">
        <v>257</v>
      </c>
      <c r="D8187" t="s">
        <v>32</v>
      </c>
      <c r="E8187" t="s">
        <v>27</v>
      </c>
      <c r="G8187" s="30">
        <v>15.9</v>
      </c>
      <c r="H8187" t="s">
        <v>309</v>
      </c>
      <c r="J8187" t="s">
        <v>15</v>
      </c>
      <c r="K8187" t="s">
        <v>307</v>
      </c>
      <c r="L8187" s="26">
        <v>172200</v>
      </c>
      <c r="M8187">
        <v>2</v>
      </c>
    </row>
    <row r="8188" spans="1:13" x14ac:dyDescent="0.25">
      <c r="A8188" t="s">
        <v>211</v>
      </c>
      <c r="B8188" s="25">
        <v>45582</v>
      </c>
      <c r="C8188" t="s">
        <v>257</v>
      </c>
      <c r="D8188" t="s">
        <v>32</v>
      </c>
      <c r="E8188" t="s">
        <v>27</v>
      </c>
      <c r="F8188" t="s">
        <v>258</v>
      </c>
      <c r="G8188" s="30">
        <v>15.9</v>
      </c>
      <c r="H8188" t="s">
        <v>309</v>
      </c>
      <c r="J8188" t="s">
        <v>15</v>
      </c>
      <c r="K8188" t="s">
        <v>307</v>
      </c>
      <c r="L8188" s="26">
        <v>16822750</v>
      </c>
      <c r="M8188">
        <v>17</v>
      </c>
    </row>
    <row r="8189" spans="1:13" x14ac:dyDescent="0.25">
      <c r="A8189" t="s">
        <v>30</v>
      </c>
      <c r="B8189" s="25">
        <v>45447</v>
      </c>
      <c r="C8189" t="s">
        <v>257</v>
      </c>
      <c r="D8189" t="s">
        <v>32</v>
      </c>
      <c r="E8189" t="s">
        <v>27</v>
      </c>
      <c r="F8189" t="s">
        <v>258</v>
      </c>
      <c r="G8189" s="30">
        <v>15.9</v>
      </c>
      <c r="H8189" t="s">
        <v>309</v>
      </c>
      <c r="J8189" t="s">
        <v>15</v>
      </c>
      <c r="K8189" t="s">
        <v>307</v>
      </c>
      <c r="L8189" s="26">
        <v>16200</v>
      </c>
      <c r="M8189">
        <v>8</v>
      </c>
    </row>
    <row r="8190" spans="1:13" x14ac:dyDescent="0.25">
      <c r="A8190" t="s">
        <v>72</v>
      </c>
      <c r="B8190" s="25">
        <v>45288</v>
      </c>
      <c r="C8190" t="s">
        <v>257</v>
      </c>
      <c r="D8190" t="s">
        <v>32</v>
      </c>
      <c r="E8190" t="s">
        <v>27</v>
      </c>
      <c r="G8190" s="30">
        <v>15.9</v>
      </c>
      <c r="H8190" t="s">
        <v>309</v>
      </c>
      <c r="J8190" t="s">
        <v>15</v>
      </c>
      <c r="K8190" t="s">
        <v>307</v>
      </c>
      <c r="L8190" s="26">
        <v>4000</v>
      </c>
      <c r="M8190">
        <v>1</v>
      </c>
    </row>
    <row r="8191" spans="1:13" x14ac:dyDescent="0.25">
      <c r="A8191" t="s">
        <v>50</v>
      </c>
      <c r="B8191" s="25">
        <v>45408</v>
      </c>
      <c r="C8191" t="s">
        <v>257</v>
      </c>
      <c r="D8191" t="s">
        <v>32</v>
      </c>
      <c r="E8191" t="s">
        <v>27</v>
      </c>
      <c r="G8191" s="30">
        <v>16</v>
      </c>
      <c r="H8191" t="s">
        <v>309</v>
      </c>
      <c r="J8191" t="s">
        <v>15</v>
      </c>
      <c r="K8191" t="s">
        <v>307</v>
      </c>
      <c r="L8191" s="26">
        <v>77500</v>
      </c>
      <c r="M8191">
        <v>11</v>
      </c>
    </row>
    <row r="8192" spans="1:13" x14ac:dyDescent="0.25">
      <c r="A8192" t="s">
        <v>89</v>
      </c>
      <c r="B8192" s="25">
        <v>45232</v>
      </c>
      <c r="C8192" t="s">
        <v>257</v>
      </c>
      <c r="D8192" t="s">
        <v>32</v>
      </c>
      <c r="E8192" t="s">
        <v>27</v>
      </c>
      <c r="F8192" t="s">
        <v>258</v>
      </c>
      <c r="G8192" s="30">
        <v>16</v>
      </c>
      <c r="H8192" t="s">
        <v>309</v>
      </c>
      <c r="J8192" t="s">
        <v>15</v>
      </c>
      <c r="K8192" t="s">
        <v>307</v>
      </c>
      <c r="L8192" s="26">
        <v>1097550</v>
      </c>
      <c r="M8192">
        <v>9</v>
      </c>
    </row>
    <row r="8193" spans="1:13" x14ac:dyDescent="0.25">
      <c r="A8193" t="s">
        <v>211</v>
      </c>
      <c r="B8193" s="25">
        <v>45582</v>
      </c>
      <c r="C8193" t="s">
        <v>257</v>
      </c>
      <c r="D8193" t="s">
        <v>32</v>
      </c>
      <c r="E8193" t="s">
        <v>27</v>
      </c>
      <c r="F8193" t="s">
        <v>258</v>
      </c>
      <c r="G8193" s="30">
        <v>16</v>
      </c>
      <c r="H8193" t="s">
        <v>309</v>
      </c>
      <c r="J8193" t="s">
        <v>15</v>
      </c>
      <c r="K8193" t="s">
        <v>307</v>
      </c>
      <c r="L8193" s="26">
        <v>16292150</v>
      </c>
      <c r="M8193">
        <v>33</v>
      </c>
    </row>
    <row r="8194" spans="1:13" x14ac:dyDescent="0.25">
      <c r="A8194" t="s">
        <v>54</v>
      </c>
      <c r="B8194" s="25">
        <v>45401</v>
      </c>
      <c r="C8194" t="s">
        <v>257</v>
      </c>
      <c r="D8194" t="s">
        <v>32</v>
      </c>
      <c r="E8194" t="s">
        <v>27</v>
      </c>
      <c r="F8194" t="s">
        <v>258</v>
      </c>
      <c r="G8194" s="30">
        <v>16</v>
      </c>
      <c r="H8194" t="s">
        <v>309</v>
      </c>
      <c r="J8194" t="s">
        <v>15</v>
      </c>
      <c r="K8194" t="s">
        <v>307</v>
      </c>
      <c r="L8194" s="26">
        <v>712620</v>
      </c>
      <c r="M8194">
        <v>7</v>
      </c>
    </row>
    <row r="8195" spans="1:13" x14ac:dyDescent="0.25">
      <c r="A8195" t="s">
        <v>30</v>
      </c>
      <c r="B8195" s="25">
        <v>45447</v>
      </c>
      <c r="C8195" t="s">
        <v>257</v>
      </c>
      <c r="D8195" t="s">
        <v>32</v>
      </c>
      <c r="E8195" t="s">
        <v>27</v>
      </c>
      <c r="F8195" t="s">
        <v>258</v>
      </c>
      <c r="G8195" s="30">
        <v>16</v>
      </c>
      <c r="H8195" t="s">
        <v>309</v>
      </c>
      <c r="J8195" t="s">
        <v>15</v>
      </c>
      <c r="K8195" t="s">
        <v>307</v>
      </c>
      <c r="L8195" s="26">
        <v>5128200</v>
      </c>
      <c r="M8195">
        <v>3</v>
      </c>
    </row>
    <row r="8196" spans="1:13" x14ac:dyDescent="0.25">
      <c r="A8196" t="s">
        <v>74</v>
      </c>
      <c r="B8196" s="25">
        <v>45275</v>
      </c>
      <c r="C8196" t="s">
        <v>257</v>
      </c>
      <c r="D8196" t="s">
        <v>32</v>
      </c>
      <c r="E8196" t="s">
        <v>27</v>
      </c>
      <c r="F8196" t="s">
        <v>258</v>
      </c>
      <c r="G8196" s="30">
        <v>16</v>
      </c>
      <c r="H8196" t="s">
        <v>309</v>
      </c>
      <c r="J8196" t="s">
        <v>15</v>
      </c>
      <c r="K8196" t="s">
        <v>307</v>
      </c>
      <c r="L8196" s="26">
        <v>1181050</v>
      </c>
      <c r="M8196">
        <v>17</v>
      </c>
    </row>
    <row r="8197" spans="1:13" x14ac:dyDescent="0.25">
      <c r="A8197" t="s">
        <v>86</v>
      </c>
      <c r="B8197" s="25">
        <v>45251</v>
      </c>
      <c r="C8197" t="s">
        <v>257</v>
      </c>
      <c r="D8197" t="s">
        <v>32</v>
      </c>
      <c r="E8197" t="s">
        <v>27</v>
      </c>
      <c r="G8197" s="30">
        <v>16</v>
      </c>
      <c r="H8197" t="s">
        <v>309</v>
      </c>
      <c r="J8197" t="s">
        <v>15</v>
      </c>
      <c r="K8197" t="s">
        <v>307</v>
      </c>
      <c r="L8197" s="26">
        <v>250</v>
      </c>
      <c r="M8197">
        <v>1</v>
      </c>
    </row>
    <row r="8198" spans="1:13" x14ac:dyDescent="0.25">
      <c r="A8198" t="s">
        <v>104</v>
      </c>
      <c r="B8198" s="25">
        <v>45041</v>
      </c>
      <c r="C8198" t="s">
        <v>257</v>
      </c>
      <c r="D8198" t="s">
        <v>32</v>
      </c>
      <c r="E8198" t="s">
        <v>27</v>
      </c>
      <c r="G8198" s="30">
        <v>16</v>
      </c>
      <c r="H8198" t="s">
        <v>309</v>
      </c>
      <c r="J8198" t="s">
        <v>15</v>
      </c>
      <c r="K8198" t="s">
        <v>307</v>
      </c>
      <c r="L8198" s="26">
        <v>150013.20000000001</v>
      </c>
      <c r="M8198">
        <v>1</v>
      </c>
    </row>
    <row r="8199" spans="1:13" x14ac:dyDescent="0.25">
      <c r="A8199" t="s">
        <v>54</v>
      </c>
      <c r="B8199" s="25">
        <v>45212</v>
      </c>
      <c r="C8199" t="s">
        <v>257</v>
      </c>
      <c r="D8199" t="s">
        <v>32</v>
      </c>
      <c r="E8199" t="s">
        <v>27</v>
      </c>
      <c r="F8199" t="s">
        <v>258</v>
      </c>
      <c r="G8199" s="30">
        <v>16</v>
      </c>
      <c r="H8199" t="s">
        <v>309</v>
      </c>
      <c r="J8199" t="s">
        <v>15</v>
      </c>
      <c r="K8199" t="s">
        <v>307</v>
      </c>
      <c r="L8199" s="26">
        <v>11721600</v>
      </c>
      <c r="M8199">
        <v>31</v>
      </c>
    </row>
    <row r="8200" spans="1:13" x14ac:dyDescent="0.25">
      <c r="A8200" t="s">
        <v>63</v>
      </c>
      <c r="B8200" s="25">
        <v>45344</v>
      </c>
      <c r="C8200" t="s">
        <v>257</v>
      </c>
      <c r="D8200" t="s">
        <v>32</v>
      </c>
      <c r="E8200" t="s">
        <v>27</v>
      </c>
      <c r="F8200" t="s">
        <v>258</v>
      </c>
      <c r="G8200" s="30">
        <v>16</v>
      </c>
      <c r="H8200" t="s">
        <v>309</v>
      </c>
      <c r="J8200" t="s">
        <v>15</v>
      </c>
      <c r="K8200" t="s">
        <v>307</v>
      </c>
      <c r="L8200" s="26">
        <v>1436400</v>
      </c>
      <c r="M8200">
        <v>4</v>
      </c>
    </row>
    <row r="8201" spans="1:13" x14ac:dyDescent="0.25">
      <c r="A8201" t="s">
        <v>74</v>
      </c>
      <c r="B8201" s="25">
        <v>45275</v>
      </c>
      <c r="C8201" t="s">
        <v>257</v>
      </c>
      <c r="D8201" t="s">
        <v>32</v>
      </c>
      <c r="E8201" t="s">
        <v>27</v>
      </c>
      <c r="G8201" s="30">
        <v>16</v>
      </c>
      <c r="H8201" t="s">
        <v>309</v>
      </c>
      <c r="J8201" t="s">
        <v>15</v>
      </c>
      <c r="K8201" t="s">
        <v>307</v>
      </c>
      <c r="L8201" s="26">
        <v>392150</v>
      </c>
      <c r="M8201">
        <v>12</v>
      </c>
    </row>
    <row r="8202" spans="1:13" x14ac:dyDescent="0.25">
      <c r="A8202" t="s">
        <v>66</v>
      </c>
      <c r="B8202" s="25">
        <v>45335</v>
      </c>
      <c r="C8202" t="s">
        <v>257</v>
      </c>
      <c r="D8202" t="s">
        <v>32</v>
      </c>
      <c r="E8202" t="s">
        <v>27</v>
      </c>
      <c r="G8202" s="30">
        <v>16</v>
      </c>
      <c r="H8202" t="s">
        <v>309</v>
      </c>
      <c r="J8202" t="s">
        <v>15</v>
      </c>
      <c r="K8202" t="s">
        <v>307</v>
      </c>
      <c r="L8202" s="26">
        <v>157500</v>
      </c>
      <c r="M8202">
        <v>20</v>
      </c>
    </row>
    <row r="8203" spans="1:13" x14ac:dyDescent="0.25">
      <c r="A8203" t="s">
        <v>50</v>
      </c>
      <c r="B8203" s="25">
        <v>45408</v>
      </c>
      <c r="C8203" t="s">
        <v>257</v>
      </c>
      <c r="D8203" t="s">
        <v>32</v>
      </c>
      <c r="E8203" t="s">
        <v>27</v>
      </c>
      <c r="F8203" t="s">
        <v>258</v>
      </c>
      <c r="G8203" s="30">
        <v>16</v>
      </c>
      <c r="H8203" t="s">
        <v>309</v>
      </c>
      <c r="J8203" t="s">
        <v>15</v>
      </c>
      <c r="K8203" t="s">
        <v>307</v>
      </c>
      <c r="L8203" s="26">
        <v>1387500</v>
      </c>
      <c r="M8203">
        <v>28</v>
      </c>
    </row>
    <row r="8204" spans="1:13" x14ac:dyDescent="0.25">
      <c r="A8204" t="s">
        <v>69</v>
      </c>
      <c r="B8204" s="25">
        <v>45328</v>
      </c>
      <c r="C8204" t="s">
        <v>257</v>
      </c>
      <c r="D8204" t="s">
        <v>32</v>
      </c>
      <c r="E8204" t="s">
        <v>27</v>
      </c>
      <c r="G8204" s="30">
        <v>16</v>
      </c>
      <c r="H8204" t="s">
        <v>309</v>
      </c>
      <c r="J8204" t="s">
        <v>15</v>
      </c>
      <c r="K8204" t="s">
        <v>307</v>
      </c>
      <c r="L8204" s="26">
        <v>40545</v>
      </c>
      <c r="M8204">
        <v>7</v>
      </c>
    </row>
    <row r="8205" spans="1:13" x14ac:dyDescent="0.25">
      <c r="A8205" t="s">
        <v>164</v>
      </c>
      <c r="B8205" s="25">
        <v>45478</v>
      </c>
      <c r="C8205" t="s">
        <v>257</v>
      </c>
      <c r="D8205" t="s">
        <v>32</v>
      </c>
      <c r="E8205" t="s">
        <v>27</v>
      </c>
      <c r="G8205" s="30">
        <v>16</v>
      </c>
      <c r="H8205" t="s">
        <v>309</v>
      </c>
      <c r="J8205" t="s">
        <v>15</v>
      </c>
      <c r="K8205" t="s">
        <v>307</v>
      </c>
      <c r="L8205" s="26">
        <v>26800</v>
      </c>
      <c r="M8205">
        <v>6</v>
      </c>
    </row>
    <row r="8206" spans="1:13" x14ac:dyDescent="0.25">
      <c r="A8206" t="s">
        <v>83</v>
      </c>
      <c r="B8206" s="25">
        <v>45252</v>
      </c>
      <c r="C8206" t="s">
        <v>257</v>
      </c>
      <c r="D8206" t="s">
        <v>32</v>
      </c>
      <c r="E8206" t="s">
        <v>27</v>
      </c>
      <c r="G8206" s="30">
        <v>16</v>
      </c>
      <c r="H8206" t="s">
        <v>309</v>
      </c>
      <c r="J8206" t="s">
        <v>15</v>
      </c>
      <c r="K8206" t="s">
        <v>307</v>
      </c>
      <c r="L8206" s="26">
        <v>98450</v>
      </c>
      <c r="M8206">
        <v>12</v>
      </c>
    </row>
    <row r="8207" spans="1:13" x14ac:dyDescent="0.25">
      <c r="A8207" t="s">
        <v>101</v>
      </c>
      <c r="B8207" s="25">
        <v>45079</v>
      </c>
      <c r="C8207" t="s">
        <v>257</v>
      </c>
      <c r="D8207" t="s">
        <v>32</v>
      </c>
      <c r="E8207" t="s">
        <v>27</v>
      </c>
      <c r="F8207" t="s">
        <v>258</v>
      </c>
      <c r="G8207" s="30">
        <v>16</v>
      </c>
      <c r="H8207" t="s">
        <v>309</v>
      </c>
      <c r="J8207" t="s">
        <v>15</v>
      </c>
      <c r="K8207" t="s">
        <v>307</v>
      </c>
      <c r="L8207" s="26">
        <v>616734</v>
      </c>
      <c r="M8207">
        <v>6</v>
      </c>
    </row>
    <row r="8208" spans="1:13" x14ac:dyDescent="0.25">
      <c r="A8208" t="s">
        <v>77</v>
      </c>
      <c r="B8208" s="25">
        <v>45267</v>
      </c>
      <c r="C8208" t="s">
        <v>257</v>
      </c>
      <c r="D8208" t="s">
        <v>32</v>
      </c>
      <c r="E8208" t="s">
        <v>27</v>
      </c>
      <c r="F8208" t="s">
        <v>258</v>
      </c>
      <c r="G8208" s="30">
        <v>16</v>
      </c>
      <c r="H8208" t="s">
        <v>309</v>
      </c>
      <c r="J8208" t="s">
        <v>15</v>
      </c>
      <c r="K8208" t="s">
        <v>307</v>
      </c>
      <c r="L8208" s="26">
        <v>166600</v>
      </c>
      <c r="M8208">
        <v>1</v>
      </c>
    </row>
    <row r="8209" spans="1:13" x14ac:dyDescent="0.25">
      <c r="A8209" t="s">
        <v>60</v>
      </c>
      <c r="B8209" s="25">
        <v>45380</v>
      </c>
      <c r="C8209" t="s">
        <v>257</v>
      </c>
      <c r="D8209" t="s">
        <v>32</v>
      </c>
      <c r="E8209" t="s">
        <v>27</v>
      </c>
      <c r="F8209" t="s">
        <v>258</v>
      </c>
      <c r="G8209" s="30">
        <v>16</v>
      </c>
      <c r="H8209" t="s">
        <v>309</v>
      </c>
      <c r="J8209" t="s">
        <v>15</v>
      </c>
      <c r="K8209" t="s">
        <v>307</v>
      </c>
      <c r="L8209" s="26">
        <v>1832250</v>
      </c>
      <c r="M8209">
        <v>20</v>
      </c>
    </row>
    <row r="8210" spans="1:13" x14ac:dyDescent="0.25">
      <c r="A8210" t="s">
        <v>86</v>
      </c>
      <c r="B8210" s="25">
        <v>45251</v>
      </c>
      <c r="C8210" t="s">
        <v>257</v>
      </c>
      <c r="D8210" t="s">
        <v>32</v>
      </c>
      <c r="E8210" t="s">
        <v>27</v>
      </c>
      <c r="F8210" t="s">
        <v>258</v>
      </c>
      <c r="G8210" s="30">
        <v>16</v>
      </c>
      <c r="H8210" t="s">
        <v>309</v>
      </c>
      <c r="J8210" t="s">
        <v>15</v>
      </c>
      <c r="K8210" t="s">
        <v>307</v>
      </c>
      <c r="L8210" s="26">
        <v>1070000</v>
      </c>
      <c r="M8210">
        <v>3</v>
      </c>
    </row>
    <row r="8211" spans="1:13" x14ac:dyDescent="0.25">
      <c r="A8211" t="s">
        <v>92</v>
      </c>
      <c r="B8211" s="25">
        <v>45198</v>
      </c>
      <c r="C8211" t="s">
        <v>257</v>
      </c>
      <c r="D8211" t="s">
        <v>32</v>
      </c>
      <c r="E8211" t="s">
        <v>27</v>
      </c>
      <c r="F8211" t="s">
        <v>258</v>
      </c>
      <c r="G8211" s="30">
        <v>16</v>
      </c>
      <c r="H8211" t="s">
        <v>309</v>
      </c>
      <c r="J8211" t="s">
        <v>15</v>
      </c>
      <c r="K8211" t="s">
        <v>307</v>
      </c>
      <c r="L8211" s="26">
        <v>578181.6</v>
      </c>
      <c r="M8211">
        <v>3</v>
      </c>
    </row>
    <row r="8212" spans="1:13" x14ac:dyDescent="0.25">
      <c r="A8212" t="s">
        <v>63</v>
      </c>
      <c r="B8212" s="25">
        <v>45344</v>
      </c>
      <c r="C8212" t="s">
        <v>257</v>
      </c>
      <c r="D8212" t="s">
        <v>32</v>
      </c>
      <c r="E8212" t="s">
        <v>27</v>
      </c>
      <c r="G8212" s="30">
        <v>16</v>
      </c>
      <c r="H8212" t="s">
        <v>309</v>
      </c>
      <c r="J8212" t="s">
        <v>15</v>
      </c>
      <c r="K8212" t="s">
        <v>307</v>
      </c>
      <c r="L8212" s="26">
        <v>206150</v>
      </c>
      <c r="M8212">
        <v>1</v>
      </c>
    </row>
    <row r="8213" spans="1:13" x14ac:dyDescent="0.25">
      <c r="A8213" t="s">
        <v>83</v>
      </c>
      <c r="B8213" s="25">
        <v>45468</v>
      </c>
      <c r="C8213" t="s">
        <v>257</v>
      </c>
      <c r="D8213" t="s">
        <v>32</v>
      </c>
      <c r="E8213" t="s">
        <v>27</v>
      </c>
      <c r="F8213" t="s">
        <v>258</v>
      </c>
      <c r="G8213" s="30">
        <v>16</v>
      </c>
      <c r="H8213" t="s">
        <v>309</v>
      </c>
      <c r="J8213" t="s">
        <v>15</v>
      </c>
      <c r="K8213" t="s">
        <v>307</v>
      </c>
      <c r="L8213" s="26">
        <v>5893560</v>
      </c>
      <c r="M8213">
        <v>3</v>
      </c>
    </row>
    <row r="8214" spans="1:13" x14ac:dyDescent="0.25">
      <c r="A8214" t="s">
        <v>66</v>
      </c>
      <c r="B8214" s="25">
        <v>45335</v>
      </c>
      <c r="C8214" t="s">
        <v>257</v>
      </c>
      <c r="D8214" t="s">
        <v>32</v>
      </c>
      <c r="E8214" t="s">
        <v>27</v>
      </c>
      <c r="F8214" t="s">
        <v>258</v>
      </c>
      <c r="G8214" s="30">
        <v>16</v>
      </c>
      <c r="H8214" t="s">
        <v>309</v>
      </c>
      <c r="J8214" t="s">
        <v>15</v>
      </c>
      <c r="K8214" t="s">
        <v>307</v>
      </c>
      <c r="L8214" s="26">
        <v>1620000</v>
      </c>
      <c r="M8214">
        <v>35</v>
      </c>
    </row>
    <row r="8215" spans="1:13" x14ac:dyDescent="0.25">
      <c r="A8215" t="s">
        <v>57</v>
      </c>
      <c r="B8215" s="25">
        <v>45394</v>
      </c>
      <c r="C8215" t="s">
        <v>257</v>
      </c>
      <c r="D8215" t="s">
        <v>32</v>
      </c>
      <c r="E8215" t="s">
        <v>27</v>
      </c>
      <c r="G8215" s="30">
        <v>16</v>
      </c>
      <c r="H8215" t="s">
        <v>309</v>
      </c>
      <c r="J8215" t="s">
        <v>15</v>
      </c>
      <c r="K8215" t="s">
        <v>307</v>
      </c>
      <c r="L8215" s="26">
        <v>42300</v>
      </c>
      <c r="M8215">
        <v>5</v>
      </c>
    </row>
    <row r="8216" spans="1:13" x14ac:dyDescent="0.25">
      <c r="A8216" t="s">
        <v>164</v>
      </c>
      <c r="B8216" s="25">
        <v>45478</v>
      </c>
      <c r="C8216" t="s">
        <v>257</v>
      </c>
      <c r="D8216" t="s">
        <v>32</v>
      </c>
      <c r="E8216" t="s">
        <v>27</v>
      </c>
      <c r="F8216" t="s">
        <v>258</v>
      </c>
      <c r="G8216" s="30">
        <v>16</v>
      </c>
      <c r="H8216" t="s">
        <v>309</v>
      </c>
      <c r="J8216" t="s">
        <v>15</v>
      </c>
      <c r="K8216" t="s">
        <v>307</v>
      </c>
      <c r="L8216" s="26">
        <v>497600</v>
      </c>
      <c r="M8216">
        <v>8</v>
      </c>
    </row>
    <row r="8217" spans="1:13" x14ac:dyDescent="0.25">
      <c r="A8217" t="s">
        <v>211</v>
      </c>
      <c r="B8217" s="25">
        <v>45582</v>
      </c>
      <c r="C8217" t="s">
        <v>257</v>
      </c>
      <c r="D8217" t="s">
        <v>32</v>
      </c>
      <c r="E8217" t="s">
        <v>27</v>
      </c>
      <c r="G8217" s="30">
        <v>16</v>
      </c>
      <c r="H8217" t="s">
        <v>309</v>
      </c>
      <c r="J8217" t="s">
        <v>15</v>
      </c>
      <c r="K8217" t="s">
        <v>307</v>
      </c>
      <c r="L8217" s="26">
        <v>49350</v>
      </c>
      <c r="M8217">
        <v>19</v>
      </c>
    </row>
    <row r="8218" spans="1:13" x14ac:dyDescent="0.25">
      <c r="A8218" t="s">
        <v>60</v>
      </c>
      <c r="B8218" s="25">
        <v>45380</v>
      </c>
      <c r="C8218" t="s">
        <v>257</v>
      </c>
      <c r="D8218" t="s">
        <v>32</v>
      </c>
      <c r="E8218" t="s">
        <v>27</v>
      </c>
      <c r="G8218" s="30">
        <v>16</v>
      </c>
      <c r="H8218" t="s">
        <v>309</v>
      </c>
      <c r="J8218" t="s">
        <v>15</v>
      </c>
      <c r="K8218" t="s">
        <v>307</v>
      </c>
      <c r="L8218" s="26">
        <v>35000</v>
      </c>
      <c r="M8218">
        <v>8</v>
      </c>
    </row>
    <row r="8219" spans="1:13" x14ac:dyDescent="0.25">
      <c r="A8219" t="s">
        <v>69</v>
      </c>
      <c r="B8219" s="25">
        <v>45328</v>
      </c>
      <c r="C8219" t="s">
        <v>257</v>
      </c>
      <c r="D8219" t="s">
        <v>32</v>
      </c>
      <c r="E8219" t="s">
        <v>27</v>
      </c>
      <c r="F8219" t="s">
        <v>258</v>
      </c>
      <c r="G8219" s="30">
        <v>16</v>
      </c>
      <c r="H8219" t="s">
        <v>309</v>
      </c>
      <c r="J8219" t="s">
        <v>15</v>
      </c>
      <c r="K8219" t="s">
        <v>307</v>
      </c>
      <c r="L8219" s="26">
        <v>177285</v>
      </c>
      <c r="M8219">
        <v>9</v>
      </c>
    </row>
    <row r="8220" spans="1:13" x14ac:dyDescent="0.25">
      <c r="A8220" t="s">
        <v>101</v>
      </c>
      <c r="B8220" s="25">
        <v>45079</v>
      </c>
      <c r="C8220" t="s">
        <v>257</v>
      </c>
      <c r="D8220" t="s">
        <v>32</v>
      </c>
      <c r="E8220" t="s">
        <v>27</v>
      </c>
      <c r="G8220" s="30">
        <v>16</v>
      </c>
      <c r="H8220" t="s">
        <v>309</v>
      </c>
      <c r="J8220" t="s">
        <v>15</v>
      </c>
      <c r="K8220" t="s">
        <v>307</v>
      </c>
      <c r="L8220" s="26">
        <v>286497</v>
      </c>
      <c r="M8220">
        <v>3</v>
      </c>
    </row>
    <row r="8221" spans="1:13" x14ac:dyDescent="0.25">
      <c r="A8221" t="s">
        <v>83</v>
      </c>
      <c r="B8221" s="25">
        <v>45468</v>
      </c>
      <c r="C8221" t="s">
        <v>257</v>
      </c>
      <c r="D8221" t="s">
        <v>32</v>
      </c>
      <c r="E8221" t="s">
        <v>27</v>
      </c>
      <c r="G8221" s="30">
        <v>16</v>
      </c>
      <c r="H8221" t="s">
        <v>309</v>
      </c>
      <c r="J8221" t="s">
        <v>15</v>
      </c>
      <c r="K8221" t="s">
        <v>307</v>
      </c>
      <c r="L8221" s="26">
        <v>4050</v>
      </c>
      <c r="M8221">
        <v>1</v>
      </c>
    </row>
    <row r="8222" spans="1:13" x14ac:dyDescent="0.25">
      <c r="A8222" t="s">
        <v>205</v>
      </c>
      <c r="B8222" s="25">
        <v>45566</v>
      </c>
      <c r="C8222" t="s">
        <v>257</v>
      </c>
      <c r="D8222" t="s">
        <v>32</v>
      </c>
      <c r="E8222" t="s">
        <v>27</v>
      </c>
      <c r="G8222" s="30">
        <v>16</v>
      </c>
      <c r="H8222" t="s">
        <v>309</v>
      </c>
      <c r="J8222" t="s">
        <v>15</v>
      </c>
      <c r="K8222" t="s">
        <v>307</v>
      </c>
      <c r="L8222" s="26">
        <v>18620</v>
      </c>
      <c r="M8222">
        <v>10</v>
      </c>
    </row>
    <row r="8223" spans="1:13" x14ac:dyDescent="0.25">
      <c r="A8223" t="s">
        <v>172</v>
      </c>
      <c r="B8223" s="25">
        <v>45485</v>
      </c>
      <c r="C8223" t="s">
        <v>257</v>
      </c>
      <c r="D8223" t="s">
        <v>32</v>
      </c>
      <c r="E8223" t="s">
        <v>27</v>
      </c>
      <c r="F8223" t="s">
        <v>258</v>
      </c>
      <c r="G8223" s="30">
        <v>16</v>
      </c>
      <c r="H8223" t="s">
        <v>309</v>
      </c>
      <c r="J8223" t="s">
        <v>15</v>
      </c>
      <c r="K8223" t="s">
        <v>307</v>
      </c>
      <c r="L8223" s="26">
        <v>19600</v>
      </c>
      <c r="M8223">
        <v>3</v>
      </c>
    </row>
    <row r="8224" spans="1:13" x14ac:dyDescent="0.25">
      <c r="A8224" t="s">
        <v>80</v>
      </c>
      <c r="B8224" s="25">
        <v>45260</v>
      </c>
      <c r="C8224" t="s">
        <v>257</v>
      </c>
      <c r="D8224" t="s">
        <v>32</v>
      </c>
      <c r="E8224" t="s">
        <v>27</v>
      </c>
      <c r="F8224" t="s">
        <v>258</v>
      </c>
      <c r="G8224" s="30">
        <v>16</v>
      </c>
      <c r="H8224" t="s">
        <v>309</v>
      </c>
      <c r="J8224" t="s">
        <v>15</v>
      </c>
      <c r="K8224" t="s">
        <v>307</v>
      </c>
      <c r="L8224" s="26">
        <v>599400</v>
      </c>
      <c r="M8224">
        <v>2</v>
      </c>
    </row>
    <row r="8225" spans="1:13" x14ac:dyDescent="0.25">
      <c r="A8225" t="s">
        <v>89</v>
      </c>
      <c r="B8225" s="25">
        <v>45232</v>
      </c>
      <c r="C8225" t="s">
        <v>257</v>
      </c>
      <c r="D8225" t="s">
        <v>32</v>
      </c>
      <c r="E8225" t="s">
        <v>27</v>
      </c>
      <c r="G8225" s="30">
        <v>16</v>
      </c>
      <c r="H8225" t="s">
        <v>309</v>
      </c>
      <c r="J8225" t="s">
        <v>15</v>
      </c>
      <c r="K8225" t="s">
        <v>307</v>
      </c>
      <c r="L8225" s="26">
        <v>213300</v>
      </c>
      <c r="M8225">
        <v>6</v>
      </c>
    </row>
    <row r="8226" spans="1:13" x14ac:dyDescent="0.25">
      <c r="A8226" t="s">
        <v>172</v>
      </c>
      <c r="B8226" s="25">
        <v>45485</v>
      </c>
      <c r="C8226" t="s">
        <v>257</v>
      </c>
      <c r="D8226" t="s">
        <v>32</v>
      </c>
      <c r="E8226" t="s">
        <v>27</v>
      </c>
      <c r="G8226" s="30">
        <v>16</v>
      </c>
      <c r="H8226" t="s">
        <v>309</v>
      </c>
      <c r="J8226" t="s">
        <v>15</v>
      </c>
      <c r="K8226" t="s">
        <v>307</v>
      </c>
      <c r="L8226" s="26">
        <v>17200</v>
      </c>
      <c r="M8226">
        <v>2</v>
      </c>
    </row>
    <row r="8227" spans="1:13" x14ac:dyDescent="0.25">
      <c r="A8227" t="s">
        <v>54</v>
      </c>
      <c r="B8227" s="25">
        <v>45212</v>
      </c>
      <c r="C8227" t="s">
        <v>257</v>
      </c>
      <c r="D8227" t="s">
        <v>32</v>
      </c>
      <c r="E8227" t="s">
        <v>27</v>
      </c>
      <c r="G8227" s="30">
        <v>16</v>
      </c>
      <c r="H8227" t="s">
        <v>309</v>
      </c>
      <c r="J8227" t="s">
        <v>15</v>
      </c>
      <c r="K8227" t="s">
        <v>307</v>
      </c>
      <c r="L8227" s="26">
        <v>31968</v>
      </c>
      <c r="M8227">
        <v>12</v>
      </c>
    </row>
    <row r="8228" spans="1:13" x14ac:dyDescent="0.25">
      <c r="A8228" t="s">
        <v>205</v>
      </c>
      <c r="B8228" s="25">
        <v>45566</v>
      </c>
      <c r="C8228" t="s">
        <v>257</v>
      </c>
      <c r="D8228" t="s">
        <v>32</v>
      </c>
      <c r="E8228" t="s">
        <v>27</v>
      </c>
      <c r="F8228" t="s">
        <v>258</v>
      </c>
      <c r="G8228" s="30">
        <v>16</v>
      </c>
      <c r="H8228" t="s">
        <v>309</v>
      </c>
      <c r="J8228" t="s">
        <v>15</v>
      </c>
      <c r="K8228" t="s">
        <v>307</v>
      </c>
      <c r="L8228" s="26">
        <v>860225</v>
      </c>
      <c r="M8228">
        <v>35</v>
      </c>
    </row>
    <row r="8229" spans="1:13" x14ac:dyDescent="0.25">
      <c r="A8229" t="s">
        <v>30</v>
      </c>
      <c r="B8229" s="25">
        <v>45447</v>
      </c>
      <c r="C8229" t="s">
        <v>257</v>
      </c>
      <c r="D8229" t="s">
        <v>32</v>
      </c>
      <c r="E8229" t="s">
        <v>27</v>
      </c>
      <c r="G8229" s="30">
        <v>16</v>
      </c>
      <c r="H8229" t="s">
        <v>309</v>
      </c>
      <c r="J8229" t="s">
        <v>15</v>
      </c>
      <c r="K8229" t="s">
        <v>307</v>
      </c>
      <c r="L8229" s="26">
        <v>1200</v>
      </c>
      <c r="M8229">
        <v>1</v>
      </c>
    </row>
    <row r="8230" spans="1:13" x14ac:dyDescent="0.25">
      <c r="A8230" t="s">
        <v>57</v>
      </c>
      <c r="B8230" s="25">
        <v>45394</v>
      </c>
      <c r="C8230" t="s">
        <v>257</v>
      </c>
      <c r="D8230" t="s">
        <v>32</v>
      </c>
      <c r="E8230" t="s">
        <v>27</v>
      </c>
      <c r="F8230" t="s">
        <v>258</v>
      </c>
      <c r="G8230" s="30">
        <v>16</v>
      </c>
      <c r="H8230" t="s">
        <v>309</v>
      </c>
      <c r="J8230" t="s">
        <v>15</v>
      </c>
      <c r="K8230" t="s">
        <v>307</v>
      </c>
      <c r="L8230" s="26">
        <v>305500</v>
      </c>
      <c r="M8230">
        <v>8</v>
      </c>
    </row>
    <row r="8231" spans="1:13" x14ac:dyDescent="0.25">
      <c r="A8231" t="s">
        <v>83</v>
      </c>
      <c r="B8231" s="25">
        <v>45252</v>
      </c>
      <c r="C8231" t="s">
        <v>257</v>
      </c>
      <c r="D8231" t="s">
        <v>32</v>
      </c>
      <c r="E8231" t="s">
        <v>27</v>
      </c>
      <c r="F8231" t="s">
        <v>258</v>
      </c>
      <c r="G8231" s="30">
        <v>16</v>
      </c>
      <c r="H8231" t="s">
        <v>309</v>
      </c>
      <c r="J8231" t="s">
        <v>15</v>
      </c>
      <c r="K8231" t="s">
        <v>307</v>
      </c>
      <c r="L8231" s="26">
        <v>1593900</v>
      </c>
      <c r="M8231">
        <v>13</v>
      </c>
    </row>
    <row r="8232" spans="1:13" x14ac:dyDescent="0.25">
      <c r="A8232" t="s">
        <v>80</v>
      </c>
      <c r="B8232" s="25">
        <v>45260</v>
      </c>
      <c r="C8232" t="s">
        <v>257</v>
      </c>
      <c r="D8232" t="s">
        <v>32</v>
      </c>
      <c r="E8232" t="s">
        <v>27</v>
      </c>
      <c r="G8232" s="30">
        <v>16</v>
      </c>
      <c r="H8232" t="s">
        <v>309</v>
      </c>
      <c r="J8232" t="s">
        <v>15</v>
      </c>
      <c r="K8232" t="s">
        <v>307</v>
      </c>
      <c r="L8232" s="26">
        <v>76500</v>
      </c>
      <c r="M8232">
        <v>4</v>
      </c>
    </row>
    <row r="8233" spans="1:13" x14ac:dyDescent="0.25">
      <c r="A8233" t="s">
        <v>54</v>
      </c>
      <c r="B8233" s="25">
        <v>45401</v>
      </c>
      <c r="C8233" t="s">
        <v>257</v>
      </c>
      <c r="D8233" t="s">
        <v>32</v>
      </c>
      <c r="E8233" t="s">
        <v>27</v>
      </c>
      <c r="G8233" s="30">
        <v>16</v>
      </c>
      <c r="H8233" t="s">
        <v>309</v>
      </c>
      <c r="J8233" t="s">
        <v>15</v>
      </c>
      <c r="K8233" t="s">
        <v>307</v>
      </c>
      <c r="L8233" s="26">
        <v>122655</v>
      </c>
      <c r="M8233">
        <v>9</v>
      </c>
    </row>
    <row r="8234" spans="1:13" x14ac:dyDescent="0.25">
      <c r="A8234" t="s">
        <v>92</v>
      </c>
      <c r="B8234" s="25">
        <v>45198</v>
      </c>
      <c r="C8234" t="s">
        <v>257</v>
      </c>
      <c r="D8234" t="s">
        <v>32</v>
      </c>
      <c r="E8234" t="s">
        <v>27</v>
      </c>
      <c r="G8234" s="30">
        <v>16</v>
      </c>
      <c r="H8234" t="s">
        <v>309</v>
      </c>
      <c r="J8234" t="s">
        <v>15</v>
      </c>
      <c r="K8234" t="s">
        <v>307</v>
      </c>
      <c r="L8234" s="26">
        <v>15447.6</v>
      </c>
      <c r="M8234">
        <v>1</v>
      </c>
    </row>
    <row r="8235" spans="1:13" x14ac:dyDescent="0.25">
      <c r="A8235" t="s">
        <v>172</v>
      </c>
      <c r="B8235" s="25">
        <v>45485</v>
      </c>
      <c r="C8235" t="s">
        <v>257</v>
      </c>
      <c r="D8235" t="s">
        <v>32</v>
      </c>
      <c r="E8235" t="s">
        <v>27</v>
      </c>
      <c r="F8235" t="s">
        <v>258</v>
      </c>
      <c r="G8235" s="30">
        <v>16.100000000000001</v>
      </c>
      <c r="H8235" t="s">
        <v>309</v>
      </c>
      <c r="I8235">
        <v>16.100000000000001</v>
      </c>
      <c r="J8235" t="s">
        <v>228</v>
      </c>
      <c r="K8235" t="s">
        <v>314</v>
      </c>
      <c r="L8235" s="26">
        <v>1952800</v>
      </c>
      <c r="M8235">
        <v>1</v>
      </c>
    </row>
    <row r="8236" spans="1:13" x14ac:dyDescent="0.25">
      <c r="A8236" t="s">
        <v>205</v>
      </c>
      <c r="B8236" s="25">
        <v>45566</v>
      </c>
      <c r="C8236" t="s">
        <v>257</v>
      </c>
      <c r="D8236" t="s">
        <v>32</v>
      </c>
      <c r="E8236" t="s">
        <v>27</v>
      </c>
      <c r="G8236" s="30">
        <v>16.100000000000001</v>
      </c>
      <c r="H8236" t="s">
        <v>309</v>
      </c>
      <c r="J8236" t="s">
        <v>15</v>
      </c>
      <c r="K8236" t="s">
        <v>307</v>
      </c>
      <c r="L8236" s="26">
        <v>950</v>
      </c>
      <c r="M8236">
        <v>2</v>
      </c>
    </row>
    <row r="8237" spans="1:13" x14ac:dyDescent="0.25">
      <c r="A8237" t="s">
        <v>69</v>
      </c>
      <c r="B8237" s="25">
        <v>45328</v>
      </c>
      <c r="C8237" t="s">
        <v>257</v>
      </c>
      <c r="D8237" t="s">
        <v>32</v>
      </c>
      <c r="E8237" t="s">
        <v>27</v>
      </c>
      <c r="F8237" t="s">
        <v>258</v>
      </c>
      <c r="G8237" s="30">
        <v>16.100000000000001</v>
      </c>
      <c r="H8237" t="s">
        <v>309</v>
      </c>
      <c r="J8237" t="s">
        <v>15</v>
      </c>
      <c r="K8237" t="s">
        <v>307</v>
      </c>
      <c r="L8237" s="26">
        <v>25259535</v>
      </c>
      <c r="M8237">
        <v>7</v>
      </c>
    </row>
    <row r="8238" spans="1:13" x14ac:dyDescent="0.25">
      <c r="A8238" t="s">
        <v>30</v>
      </c>
      <c r="B8238" s="25">
        <v>45447</v>
      </c>
      <c r="C8238" t="s">
        <v>257</v>
      </c>
      <c r="D8238" t="s">
        <v>32</v>
      </c>
      <c r="E8238" t="s">
        <v>27</v>
      </c>
      <c r="G8238" s="30">
        <v>16.100000000000001</v>
      </c>
      <c r="H8238" t="s">
        <v>309</v>
      </c>
      <c r="J8238" t="s">
        <v>15</v>
      </c>
      <c r="K8238" t="s">
        <v>307</v>
      </c>
      <c r="L8238" s="26">
        <v>6600</v>
      </c>
      <c r="M8238">
        <v>4</v>
      </c>
    </row>
    <row r="8239" spans="1:13" x14ac:dyDescent="0.25">
      <c r="A8239" t="s">
        <v>57</v>
      </c>
      <c r="B8239" s="25">
        <v>45394</v>
      </c>
      <c r="C8239" t="s">
        <v>257</v>
      </c>
      <c r="D8239" t="s">
        <v>32</v>
      </c>
      <c r="E8239" t="s">
        <v>27</v>
      </c>
      <c r="G8239" s="30">
        <v>16.100000000000001</v>
      </c>
      <c r="H8239" t="s">
        <v>309</v>
      </c>
      <c r="J8239" t="s">
        <v>15</v>
      </c>
      <c r="K8239" t="s">
        <v>307</v>
      </c>
      <c r="L8239" s="26">
        <v>119850</v>
      </c>
      <c r="M8239">
        <v>6</v>
      </c>
    </row>
    <row r="8240" spans="1:13" x14ac:dyDescent="0.25">
      <c r="A8240" t="s">
        <v>54</v>
      </c>
      <c r="B8240" s="25">
        <v>45401</v>
      </c>
      <c r="C8240" t="s">
        <v>257</v>
      </c>
      <c r="D8240" t="s">
        <v>32</v>
      </c>
      <c r="E8240" t="s">
        <v>27</v>
      </c>
      <c r="F8240" t="s">
        <v>258</v>
      </c>
      <c r="G8240" s="30">
        <v>16.100000000000001</v>
      </c>
      <c r="H8240" t="s">
        <v>309</v>
      </c>
      <c r="J8240" t="s">
        <v>15</v>
      </c>
      <c r="K8240" t="s">
        <v>307</v>
      </c>
      <c r="L8240" s="26">
        <v>2858805</v>
      </c>
      <c r="M8240">
        <v>11</v>
      </c>
    </row>
    <row r="8241" spans="1:13" x14ac:dyDescent="0.25">
      <c r="A8241" t="s">
        <v>54</v>
      </c>
      <c r="B8241" s="25">
        <v>45212</v>
      </c>
      <c r="C8241" t="s">
        <v>257</v>
      </c>
      <c r="D8241" t="s">
        <v>32</v>
      </c>
      <c r="E8241" t="s">
        <v>27</v>
      </c>
      <c r="F8241" t="s">
        <v>258</v>
      </c>
      <c r="G8241" s="30">
        <v>16.100000000000001</v>
      </c>
      <c r="H8241" t="s">
        <v>309</v>
      </c>
      <c r="J8241" t="s">
        <v>15</v>
      </c>
      <c r="K8241" t="s">
        <v>307</v>
      </c>
      <c r="L8241" s="26">
        <v>1220778</v>
      </c>
      <c r="M8241">
        <v>14</v>
      </c>
    </row>
    <row r="8242" spans="1:13" x14ac:dyDescent="0.25">
      <c r="A8242" t="s">
        <v>89</v>
      </c>
      <c r="B8242" s="25">
        <v>45232</v>
      </c>
      <c r="C8242" t="s">
        <v>257</v>
      </c>
      <c r="D8242" t="s">
        <v>32</v>
      </c>
      <c r="E8242" t="s">
        <v>27</v>
      </c>
      <c r="G8242" s="30">
        <v>16.100000000000001</v>
      </c>
      <c r="H8242" t="s">
        <v>309</v>
      </c>
      <c r="J8242" t="s">
        <v>15</v>
      </c>
      <c r="K8242" t="s">
        <v>307</v>
      </c>
      <c r="L8242" s="26">
        <v>28350</v>
      </c>
      <c r="M8242">
        <v>3</v>
      </c>
    </row>
    <row r="8243" spans="1:13" x14ac:dyDescent="0.25">
      <c r="A8243" t="s">
        <v>211</v>
      </c>
      <c r="B8243" s="25">
        <v>45582</v>
      </c>
      <c r="C8243" t="s">
        <v>257</v>
      </c>
      <c r="D8243" t="s">
        <v>32</v>
      </c>
      <c r="E8243" t="s">
        <v>27</v>
      </c>
      <c r="G8243" s="30">
        <v>16.100000000000001</v>
      </c>
      <c r="H8243" t="s">
        <v>309</v>
      </c>
      <c r="J8243" t="s">
        <v>15</v>
      </c>
      <c r="K8243" t="s">
        <v>307</v>
      </c>
      <c r="L8243" s="26">
        <v>29750</v>
      </c>
      <c r="M8243">
        <v>12</v>
      </c>
    </row>
    <row r="8244" spans="1:13" x14ac:dyDescent="0.25">
      <c r="A8244" t="s">
        <v>54</v>
      </c>
      <c r="B8244" s="25">
        <v>45401</v>
      </c>
      <c r="C8244" t="s">
        <v>257</v>
      </c>
      <c r="D8244" t="s">
        <v>32</v>
      </c>
      <c r="E8244" t="s">
        <v>27</v>
      </c>
      <c r="G8244" s="30">
        <v>16.100000000000001</v>
      </c>
      <c r="H8244" t="s">
        <v>309</v>
      </c>
      <c r="J8244" t="s">
        <v>15</v>
      </c>
      <c r="K8244" t="s">
        <v>307</v>
      </c>
      <c r="L8244" s="26">
        <v>37740</v>
      </c>
      <c r="M8244">
        <v>7</v>
      </c>
    </row>
    <row r="8245" spans="1:13" x14ac:dyDescent="0.25">
      <c r="A8245" t="s">
        <v>80</v>
      </c>
      <c r="B8245" s="25">
        <v>45260</v>
      </c>
      <c r="C8245" t="s">
        <v>257</v>
      </c>
      <c r="D8245" t="s">
        <v>32</v>
      </c>
      <c r="E8245" t="s">
        <v>27</v>
      </c>
      <c r="F8245" t="s">
        <v>258</v>
      </c>
      <c r="G8245" s="30">
        <v>16.100000000000001</v>
      </c>
      <c r="H8245" t="s">
        <v>309</v>
      </c>
      <c r="J8245" t="s">
        <v>15</v>
      </c>
      <c r="K8245" t="s">
        <v>307</v>
      </c>
      <c r="L8245" s="26">
        <v>1812600</v>
      </c>
      <c r="M8245">
        <v>5</v>
      </c>
    </row>
    <row r="8246" spans="1:13" x14ac:dyDescent="0.25">
      <c r="A8246" t="s">
        <v>83</v>
      </c>
      <c r="B8246" s="25">
        <v>45468</v>
      </c>
      <c r="C8246" t="s">
        <v>257</v>
      </c>
      <c r="D8246" t="s">
        <v>32</v>
      </c>
      <c r="E8246" t="s">
        <v>27</v>
      </c>
      <c r="F8246" t="s">
        <v>258</v>
      </c>
      <c r="G8246" s="30">
        <v>16.100000000000001</v>
      </c>
      <c r="H8246" t="s">
        <v>309</v>
      </c>
      <c r="J8246" t="s">
        <v>15</v>
      </c>
      <c r="K8246" t="s">
        <v>307</v>
      </c>
      <c r="L8246" s="26">
        <v>18630</v>
      </c>
      <c r="M8246">
        <v>1</v>
      </c>
    </row>
    <row r="8247" spans="1:13" x14ac:dyDescent="0.25">
      <c r="A8247" t="s">
        <v>104</v>
      </c>
      <c r="B8247" s="25">
        <v>45041</v>
      </c>
      <c r="C8247" t="s">
        <v>257</v>
      </c>
      <c r="D8247" t="s">
        <v>32</v>
      </c>
      <c r="E8247" t="s">
        <v>27</v>
      </c>
      <c r="G8247" s="30">
        <v>16.100000000000001</v>
      </c>
      <c r="H8247" t="s">
        <v>309</v>
      </c>
      <c r="J8247" t="s">
        <v>15</v>
      </c>
      <c r="K8247" t="s">
        <v>307</v>
      </c>
      <c r="L8247" s="26">
        <v>95121.600000000006</v>
      </c>
      <c r="M8247">
        <v>3</v>
      </c>
    </row>
    <row r="8248" spans="1:13" x14ac:dyDescent="0.25">
      <c r="A8248" t="s">
        <v>74</v>
      </c>
      <c r="B8248" s="25">
        <v>45275</v>
      </c>
      <c r="C8248" t="s">
        <v>257</v>
      </c>
      <c r="D8248" t="s">
        <v>32</v>
      </c>
      <c r="E8248" t="s">
        <v>27</v>
      </c>
      <c r="F8248" t="s">
        <v>258</v>
      </c>
      <c r="G8248" s="30">
        <v>16.100000000000001</v>
      </c>
      <c r="H8248" t="s">
        <v>309</v>
      </c>
      <c r="J8248" t="s">
        <v>15</v>
      </c>
      <c r="K8248" t="s">
        <v>307</v>
      </c>
      <c r="L8248" s="26">
        <v>805000</v>
      </c>
      <c r="M8248">
        <v>15</v>
      </c>
    </row>
    <row r="8249" spans="1:13" x14ac:dyDescent="0.25">
      <c r="A8249" t="s">
        <v>92</v>
      </c>
      <c r="B8249" s="25">
        <v>45198</v>
      </c>
      <c r="C8249" t="s">
        <v>257</v>
      </c>
      <c r="D8249" t="s">
        <v>32</v>
      </c>
      <c r="E8249" t="s">
        <v>27</v>
      </c>
      <c r="G8249" s="30">
        <v>16.100000000000001</v>
      </c>
      <c r="H8249" t="s">
        <v>309</v>
      </c>
      <c r="J8249" t="s">
        <v>15</v>
      </c>
      <c r="K8249" t="s">
        <v>307</v>
      </c>
      <c r="L8249" s="26">
        <v>94892.4</v>
      </c>
      <c r="M8249">
        <v>4</v>
      </c>
    </row>
    <row r="8250" spans="1:13" x14ac:dyDescent="0.25">
      <c r="A8250" t="s">
        <v>80</v>
      </c>
      <c r="B8250" s="25">
        <v>45260</v>
      </c>
      <c r="C8250" t="s">
        <v>257</v>
      </c>
      <c r="D8250" t="s">
        <v>32</v>
      </c>
      <c r="E8250" t="s">
        <v>27</v>
      </c>
      <c r="G8250" s="30">
        <v>16.100000000000001</v>
      </c>
      <c r="H8250" t="s">
        <v>309</v>
      </c>
      <c r="J8250" t="s">
        <v>15</v>
      </c>
      <c r="K8250" t="s">
        <v>307</v>
      </c>
      <c r="L8250" s="26">
        <v>18900</v>
      </c>
      <c r="M8250">
        <v>1</v>
      </c>
    </row>
    <row r="8251" spans="1:13" x14ac:dyDescent="0.25">
      <c r="A8251" t="s">
        <v>74</v>
      </c>
      <c r="B8251" s="25">
        <v>45275</v>
      </c>
      <c r="C8251" t="s">
        <v>257</v>
      </c>
      <c r="D8251" t="s">
        <v>32</v>
      </c>
      <c r="E8251" t="s">
        <v>27</v>
      </c>
      <c r="G8251" s="30">
        <v>16.100000000000001</v>
      </c>
      <c r="H8251" t="s">
        <v>309</v>
      </c>
      <c r="J8251" t="s">
        <v>15</v>
      </c>
      <c r="K8251" t="s">
        <v>307</v>
      </c>
      <c r="L8251" s="26">
        <v>272550</v>
      </c>
      <c r="M8251">
        <v>14</v>
      </c>
    </row>
    <row r="8252" spans="1:13" x14ac:dyDescent="0.25">
      <c r="A8252" t="s">
        <v>164</v>
      </c>
      <c r="B8252" s="25">
        <v>45478</v>
      </c>
      <c r="C8252" t="s">
        <v>257</v>
      </c>
      <c r="D8252" t="s">
        <v>32</v>
      </c>
      <c r="E8252" t="s">
        <v>27</v>
      </c>
      <c r="F8252" t="s">
        <v>258</v>
      </c>
      <c r="G8252" s="30">
        <v>16.100000000000001</v>
      </c>
      <c r="H8252" t="s">
        <v>309</v>
      </c>
      <c r="J8252" t="s">
        <v>15</v>
      </c>
      <c r="K8252" t="s">
        <v>307</v>
      </c>
      <c r="L8252" s="26">
        <v>215800</v>
      </c>
      <c r="M8252">
        <v>8</v>
      </c>
    </row>
    <row r="8253" spans="1:13" x14ac:dyDescent="0.25">
      <c r="A8253" t="s">
        <v>83</v>
      </c>
      <c r="B8253" s="25">
        <v>45252</v>
      </c>
      <c r="C8253" t="s">
        <v>257</v>
      </c>
      <c r="D8253" t="s">
        <v>32</v>
      </c>
      <c r="E8253" t="s">
        <v>27</v>
      </c>
      <c r="G8253" s="30">
        <v>16.100000000000001</v>
      </c>
      <c r="H8253" t="s">
        <v>309</v>
      </c>
      <c r="J8253" t="s">
        <v>15</v>
      </c>
      <c r="K8253" t="s">
        <v>307</v>
      </c>
      <c r="L8253" s="26">
        <v>119900</v>
      </c>
      <c r="M8253">
        <v>5</v>
      </c>
    </row>
    <row r="8254" spans="1:13" x14ac:dyDescent="0.25">
      <c r="A8254" t="s">
        <v>86</v>
      </c>
      <c r="B8254" s="25">
        <v>45251</v>
      </c>
      <c r="C8254" t="s">
        <v>257</v>
      </c>
      <c r="D8254" t="s">
        <v>32</v>
      </c>
      <c r="E8254" t="s">
        <v>27</v>
      </c>
      <c r="G8254" s="30">
        <v>16.100000000000001</v>
      </c>
      <c r="H8254" t="s">
        <v>309</v>
      </c>
      <c r="J8254" t="s">
        <v>15</v>
      </c>
      <c r="K8254" t="s">
        <v>307</v>
      </c>
      <c r="L8254" s="26">
        <v>320500</v>
      </c>
      <c r="M8254">
        <v>4</v>
      </c>
    </row>
    <row r="8255" spans="1:13" x14ac:dyDescent="0.25">
      <c r="A8255" t="s">
        <v>172</v>
      </c>
      <c r="B8255" s="25">
        <v>45485</v>
      </c>
      <c r="C8255" t="s">
        <v>257</v>
      </c>
      <c r="D8255" t="s">
        <v>32</v>
      </c>
      <c r="E8255" t="s">
        <v>27</v>
      </c>
      <c r="F8255" t="s">
        <v>258</v>
      </c>
      <c r="G8255" s="30">
        <v>16.100000000000001</v>
      </c>
      <c r="H8255" t="s">
        <v>309</v>
      </c>
      <c r="J8255" t="s">
        <v>15</v>
      </c>
      <c r="K8255" t="s">
        <v>307</v>
      </c>
      <c r="L8255" s="26">
        <v>27600</v>
      </c>
      <c r="M8255">
        <v>2</v>
      </c>
    </row>
    <row r="8256" spans="1:13" x14ac:dyDescent="0.25">
      <c r="A8256" t="s">
        <v>54</v>
      </c>
      <c r="B8256" s="25">
        <v>45212</v>
      </c>
      <c r="C8256" t="s">
        <v>257</v>
      </c>
      <c r="D8256" t="s">
        <v>32</v>
      </c>
      <c r="E8256" t="s">
        <v>27</v>
      </c>
      <c r="G8256" s="30">
        <v>16.100000000000001</v>
      </c>
      <c r="H8256" t="s">
        <v>309</v>
      </c>
      <c r="J8256" t="s">
        <v>15</v>
      </c>
      <c r="K8256" t="s">
        <v>307</v>
      </c>
      <c r="L8256" s="26">
        <v>61605</v>
      </c>
      <c r="M8256">
        <v>11</v>
      </c>
    </row>
    <row r="8257" spans="1:13" x14ac:dyDescent="0.25">
      <c r="A8257" t="s">
        <v>66</v>
      </c>
      <c r="B8257" s="25">
        <v>45335</v>
      </c>
      <c r="C8257" t="s">
        <v>257</v>
      </c>
      <c r="D8257" t="s">
        <v>32</v>
      </c>
      <c r="E8257" t="s">
        <v>27</v>
      </c>
      <c r="G8257" s="30">
        <v>16.100000000000001</v>
      </c>
      <c r="H8257" t="s">
        <v>309</v>
      </c>
      <c r="J8257" t="s">
        <v>15</v>
      </c>
      <c r="K8257" t="s">
        <v>307</v>
      </c>
      <c r="L8257" s="26">
        <v>202500</v>
      </c>
      <c r="M8257">
        <v>22</v>
      </c>
    </row>
    <row r="8258" spans="1:13" x14ac:dyDescent="0.25">
      <c r="A8258" t="s">
        <v>63</v>
      </c>
      <c r="B8258" s="25">
        <v>45344</v>
      </c>
      <c r="C8258" t="s">
        <v>257</v>
      </c>
      <c r="D8258" t="s">
        <v>32</v>
      </c>
      <c r="E8258" t="s">
        <v>27</v>
      </c>
      <c r="F8258" t="s">
        <v>258</v>
      </c>
      <c r="G8258" s="30">
        <v>16.100000000000001</v>
      </c>
      <c r="H8258" t="s">
        <v>309</v>
      </c>
      <c r="J8258" t="s">
        <v>15</v>
      </c>
      <c r="K8258" t="s">
        <v>307</v>
      </c>
      <c r="L8258" s="26">
        <v>309700</v>
      </c>
      <c r="M8258">
        <v>3</v>
      </c>
    </row>
    <row r="8259" spans="1:13" x14ac:dyDescent="0.25">
      <c r="A8259" t="s">
        <v>30</v>
      </c>
      <c r="B8259" s="25">
        <v>45447</v>
      </c>
      <c r="C8259" t="s">
        <v>257</v>
      </c>
      <c r="D8259" t="s">
        <v>32</v>
      </c>
      <c r="E8259" t="s">
        <v>27</v>
      </c>
      <c r="F8259" t="s">
        <v>258</v>
      </c>
      <c r="G8259" s="30">
        <v>16.100000000000001</v>
      </c>
      <c r="H8259" t="s">
        <v>309</v>
      </c>
      <c r="J8259" t="s">
        <v>15</v>
      </c>
      <c r="K8259" t="s">
        <v>307</v>
      </c>
      <c r="L8259" s="26">
        <v>836700</v>
      </c>
      <c r="M8259">
        <v>6</v>
      </c>
    </row>
    <row r="8260" spans="1:13" x14ac:dyDescent="0.25">
      <c r="A8260" t="s">
        <v>92</v>
      </c>
      <c r="B8260" s="25">
        <v>45198</v>
      </c>
      <c r="C8260" t="s">
        <v>257</v>
      </c>
      <c r="D8260" t="s">
        <v>32</v>
      </c>
      <c r="E8260" t="s">
        <v>27</v>
      </c>
      <c r="F8260" t="s">
        <v>258</v>
      </c>
      <c r="G8260" s="30">
        <v>16.100000000000001</v>
      </c>
      <c r="H8260" t="s">
        <v>309</v>
      </c>
      <c r="J8260" t="s">
        <v>15</v>
      </c>
      <c r="K8260" t="s">
        <v>307</v>
      </c>
      <c r="L8260" s="26">
        <v>990853.2</v>
      </c>
      <c r="M8260">
        <v>4</v>
      </c>
    </row>
    <row r="8261" spans="1:13" x14ac:dyDescent="0.25">
      <c r="A8261" t="s">
        <v>60</v>
      </c>
      <c r="B8261" s="25">
        <v>45380</v>
      </c>
      <c r="C8261" t="s">
        <v>257</v>
      </c>
      <c r="D8261" t="s">
        <v>32</v>
      </c>
      <c r="E8261" t="s">
        <v>27</v>
      </c>
      <c r="F8261" t="s">
        <v>258</v>
      </c>
      <c r="G8261" s="30">
        <v>16.100000000000001</v>
      </c>
      <c r="H8261" t="s">
        <v>309</v>
      </c>
      <c r="J8261" t="s">
        <v>15</v>
      </c>
      <c r="K8261" t="s">
        <v>307</v>
      </c>
      <c r="L8261" s="26">
        <v>5768000</v>
      </c>
      <c r="M8261">
        <v>38</v>
      </c>
    </row>
    <row r="8262" spans="1:13" x14ac:dyDescent="0.25">
      <c r="A8262" t="s">
        <v>50</v>
      </c>
      <c r="B8262" s="25">
        <v>45408</v>
      </c>
      <c r="C8262" t="s">
        <v>257</v>
      </c>
      <c r="D8262" t="s">
        <v>32</v>
      </c>
      <c r="E8262" t="s">
        <v>27</v>
      </c>
      <c r="F8262" t="s">
        <v>258</v>
      </c>
      <c r="G8262" s="30">
        <v>16.100000000000001</v>
      </c>
      <c r="H8262" t="s">
        <v>309</v>
      </c>
      <c r="J8262" t="s">
        <v>15</v>
      </c>
      <c r="K8262" t="s">
        <v>307</v>
      </c>
      <c r="L8262" s="26">
        <v>1785000</v>
      </c>
      <c r="M8262">
        <v>28</v>
      </c>
    </row>
    <row r="8263" spans="1:13" x14ac:dyDescent="0.25">
      <c r="A8263" t="s">
        <v>164</v>
      </c>
      <c r="B8263" s="25">
        <v>45478</v>
      </c>
      <c r="C8263" t="s">
        <v>257</v>
      </c>
      <c r="D8263" t="s">
        <v>32</v>
      </c>
      <c r="E8263" t="s">
        <v>27</v>
      </c>
      <c r="G8263" s="30">
        <v>16.100000000000001</v>
      </c>
      <c r="H8263" t="s">
        <v>309</v>
      </c>
      <c r="J8263" t="s">
        <v>15</v>
      </c>
      <c r="K8263" t="s">
        <v>307</v>
      </c>
      <c r="L8263" s="26">
        <v>56000</v>
      </c>
      <c r="M8263">
        <v>7</v>
      </c>
    </row>
    <row r="8264" spans="1:13" x14ac:dyDescent="0.25">
      <c r="A8264" t="s">
        <v>211</v>
      </c>
      <c r="B8264" s="25">
        <v>45582</v>
      </c>
      <c r="C8264" t="s">
        <v>257</v>
      </c>
      <c r="D8264" t="s">
        <v>32</v>
      </c>
      <c r="E8264" t="s">
        <v>27</v>
      </c>
      <c r="F8264" t="s">
        <v>258</v>
      </c>
      <c r="G8264" s="30">
        <v>16.100000000000001</v>
      </c>
      <c r="H8264" t="s">
        <v>309</v>
      </c>
      <c r="J8264" t="s">
        <v>15</v>
      </c>
      <c r="K8264" t="s">
        <v>307</v>
      </c>
      <c r="L8264" s="26">
        <v>2496200</v>
      </c>
      <c r="M8264">
        <v>30</v>
      </c>
    </row>
    <row r="8265" spans="1:13" x14ac:dyDescent="0.25">
      <c r="A8265" t="s">
        <v>86</v>
      </c>
      <c r="B8265" s="25">
        <v>45251</v>
      </c>
      <c r="C8265" t="s">
        <v>257</v>
      </c>
      <c r="D8265" t="s">
        <v>32</v>
      </c>
      <c r="E8265" t="s">
        <v>27</v>
      </c>
      <c r="F8265" t="s">
        <v>258</v>
      </c>
      <c r="G8265" s="30">
        <v>16.100000000000001</v>
      </c>
      <c r="H8265" t="s">
        <v>309</v>
      </c>
      <c r="J8265" t="s">
        <v>15</v>
      </c>
      <c r="K8265" t="s">
        <v>307</v>
      </c>
      <c r="L8265" s="26">
        <v>567500</v>
      </c>
      <c r="M8265">
        <v>3</v>
      </c>
    </row>
    <row r="8266" spans="1:13" x14ac:dyDescent="0.25">
      <c r="A8266" t="s">
        <v>172</v>
      </c>
      <c r="B8266" s="25">
        <v>45485</v>
      </c>
      <c r="C8266" t="s">
        <v>257</v>
      </c>
      <c r="D8266" t="s">
        <v>32</v>
      </c>
      <c r="E8266" t="s">
        <v>27</v>
      </c>
      <c r="G8266" s="30">
        <v>16.100000000000001</v>
      </c>
      <c r="H8266" t="s">
        <v>309</v>
      </c>
      <c r="J8266" t="s">
        <v>15</v>
      </c>
      <c r="K8266" t="s">
        <v>307</v>
      </c>
      <c r="L8266" s="26">
        <v>33200</v>
      </c>
      <c r="M8266">
        <v>2</v>
      </c>
    </row>
    <row r="8267" spans="1:13" x14ac:dyDescent="0.25">
      <c r="A8267" t="s">
        <v>83</v>
      </c>
      <c r="B8267" s="25">
        <v>45468</v>
      </c>
      <c r="C8267" t="s">
        <v>257</v>
      </c>
      <c r="D8267" t="s">
        <v>32</v>
      </c>
      <c r="E8267" t="s">
        <v>27</v>
      </c>
      <c r="G8267" s="30">
        <v>16.100000000000001</v>
      </c>
      <c r="H8267" t="s">
        <v>309</v>
      </c>
      <c r="J8267" t="s">
        <v>15</v>
      </c>
      <c r="K8267" t="s">
        <v>307</v>
      </c>
      <c r="L8267" s="26">
        <v>8100</v>
      </c>
      <c r="M8267">
        <v>2</v>
      </c>
    </row>
    <row r="8268" spans="1:13" x14ac:dyDescent="0.25">
      <c r="A8268" t="s">
        <v>77</v>
      </c>
      <c r="B8268" s="25">
        <v>45267</v>
      </c>
      <c r="C8268" t="s">
        <v>257</v>
      </c>
      <c r="D8268" t="s">
        <v>32</v>
      </c>
      <c r="E8268" t="s">
        <v>27</v>
      </c>
      <c r="F8268" t="s">
        <v>258</v>
      </c>
      <c r="G8268" s="30">
        <v>16.100000000000001</v>
      </c>
      <c r="H8268" t="s">
        <v>309</v>
      </c>
      <c r="J8268" t="s">
        <v>15</v>
      </c>
      <c r="K8268" t="s">
        <v>307</v>
      </c>
      <c r="L8268" s="26">
        <v>193200</v>
      </c>
      <c r="M8268">
        <v>2</v>
      </c>
    </row>
    <row r="8269" spans="1:13" x14ac:dyDescent="0.25">
      <c r="A8269" t="s">
        <v>83</v>
      </c>
      <c r="B8269" s="25">
        <v>45252</v>
      </c>
      <c r="C8269" t="s">
        <v>257</v>
      </c>
      <c r="D8269" t="s">
        <v>32</v>
      </c>
      <c r="E8269" t="s">
        <v>27</v>
      </c>
      <c r="F8269" t="s">
        <v>258</v>
      </c>
      <c r="G8269" s="30">
        <v>16.100000000000001</v>
      </c>
      <c r="H8269" t="s">
        <v>309</v>
      </c>
      <c r="J8269" t="s">
        <v>15</v>
      </c>
      <c r="K8269" t="s">
        <v>307</v>
      </c>
      <c r="L8269" s="26">
        <v>7006450</v>
      </c>
      <c r="M8269">
        <v>13</v>
      </c>
    </row>
    <row r="8270" spans="1:13" x14ac:dyDescent="0.25">
      <c r="A8270" t="s">
        <v>57</v>
      </c>
      <c r="B8270" s="25">
        <v>45394</v>
      </c>
      <c r="C8270" t="s">
        <v>257</v>
      </c>
      <c r="D8270" t="s">
        <v>32</v>
      </c>
      <c r="E8270" t="s">
        <v>27</v>
      </c>
      <c r="F8270" t="s">
        <v>258</v>
      </c>
      <c r="G8270" s="30">
        <v>16.100000000000001</v>
      </c>
      <c r="H8270" t="s">
        <v>309</v>
      </c>
      <c r="J8270" t="s">
        <v>15</v>
      </c>
      <c r="K8270" t="s">
        <v>307</v>
      </c>
      <c r="L8270" s="26">
        <v>1073950</v>
      </c>
      <c r="M8270">
        <v>17</v>
      </c>
    </row>
    <row r="8271" spans="1:13" x14ac:dyDescent="0.25">
      <c r="A8271" t="s">
        <v>63</v>
      </c>
      <c r="B8271" s="25">
        <v>45344</v>
      </c>
      <c r="C8271" t="s">
        <v>257</v>
      </c>
      <c r="D8271" t="s">
        <v>32</v>
      </c>
      <c r="E8271" t="s">
        <v>27</v>
      </c>
      <c r="G8271" s="30">
        <v>16.100000000000001</v>
      </c>
      <c r="H8271" t="s">
        <v>309</v>
      </c>
      <c r="J8271" t="s">
        <v>15</v>
      </c>
      <c r="K8271" t="s">
        <v>307</v>
      </c>
      <c r="L8271" s="26">
        <v>61750</v>
      </c>
      <c r="M8271">
        <v>3</v>
      </c>
    </row>
    <row r="8272" spans="1:13" x14ac:dyDescent="0.25">
      <c r="A8272" t="s">
        <v>60</v>
      </c>
      <c r="B8272" s="25">
        <v>45380</v>
      </c>
      <c r="C8272" t="s">
        <v>257</v>
      </c>
      <c r="D8272" t="s">
        <v>32</v>
      </c>
      <c r="E8272" t="s">
        <v>27</v>
      </c>
      <c r="G8272" s="30">
        <v>16.100000000000001</v>
      </c>
      <c r="H8272" t="s">
        <v>309</v>
      </c>
      <c r="J8272" t="s">
        <v>15</v>
      </c>
      <c r="K8272" t="s">
        <v>307</v>
      </c>
      <c r="L8272" s="26">
        <v>143500</v>
      </c>
      <c r="M8272">
        <v>20</v>
      </c>
    </row>
    <row r="8273" spans="1:13" x14ac:dyDescent="0.25">
      <c r="A8273" t="s">
        <v>89</v>
      </c>
      <c r="B8273" s="25">
        <v>45232</v>
      </c>
      <c r="C8273" t="s">
        <v>257</v>
      </c>
      <c r="D8273" t="s">
        <v>32</v>
      </c>
      <c r="E8273" t="s">
        <v>27</v>
      </c>
      <c r="F8273" t="s">
        <v>258</v>
      </c>
      <c r="G8273" s="30">
        <v>16.100000000000001</v>
      </c>
      <c r="H8273" t="s">
        <v>309</v>
      </c>
      <c r="J8273" t="s">
        <v>15</v>
      </c>
      <c r="K8273" t="s">
        <v>307</v>
      </c>
      <c r="L8273" s="26">
        <v>105300</v>
      </c>
      <c r="M8273">
        <v>4</v>
      </c>
    </row>
    <row r="8274" spans="1:13" x14ac:dyDescent="0.25">
      <c r="A8274" t="s">
        <v>66</v>
      </c>
      <c r="B8274" s="25">
        <v>45335</v>
      </c>
      <c r="C8274" t="s">
        <v>257</v>
      </c>
      <c r="D8274" t="s">
        <v>32</v>
      </c>
      <c r="E8274" t="s">
        <v>27</v>
      </c>
      <c r="F8274" t="s">
        <v>258</v>
      </c>
      <c r="G8274" s="30">
        <v>16.100000000000001</v>
      </c>
      <c r="H8274" t="s">
        <v>309</v>
      </c>
      <c r="J8274" t="s">
        <v>15</v>
      </c>
      <c r="K8274" t="s">
        <v>307</v>
      </c>
      <c r="L8274" s="26">
        <v>495000</v>
      </c>
      <c r="M8274">
        <v>23</v>
      </c>
    </row>
    <row r="8275" spans="1:13" x14ac:dyDescent="0.25">
      <c r="A8275" t="s">
        <v>77</v>
      </c>
      <c r="B8275" s="25">
        <v>45267</v>
      </c>
      <c r="C8275" t="s">
        <v>257</v>
      </c>
      <c r="D8275" t="s">
        <v>32</v>
      </c>
      <c r="E8275" t="s">
        <v>27</v>
      </c>
      <c r="G8275" s="30">
        <v>16.100000000000001</v>
      </c>
      <c r="H8275" t="s">
        <v>309</v>
      </c>
      <c r="J8275" t="s">
        <v>15</v>
      </c>
      <c r="K8275" t="s">
        <v>307</v>
      </c>
      <c r="L8275" s="26">
        <v>74200</v>
      </c>
      <c r="M8275">
        <v>4</v>
      </c>
    </row>
    <row r="8276" spans="1:13" x14ac:dyDescent="0.25">
      <c r="A8276" t="s">
        <v>69</v>
      </c>
      <c r="B8276" s="25">
        <v>45328</v>
      </c>
      <c r="C8276" t="s">
        <v>257</v>
      </c>
      <c r="D8276" t="s">
        <v>32</v>
      </c>
      <c r="E8276" t="s">
        <v>27</v>
      </c>
      <c r="G8276" s="30">
        <v>16.100000000000001</v>
      </c>
      <c r="H8276" t="s">
        <v>309</v>
      </c>
      <c r="J8276" t="s">
        <v>15</v>
      </c>
      <c r="K8276" t="s">
        <v>307</v>
      </c>
      <c r="L8276" s="26">
        <v>160325</v>
      </c>
      <c r="M8276">
        <v>4</v>
      </c>
    </row>
    <row r="8277" spans="1:13" x14ac:dyDescent="0.25">
      <c r="A8277" t="s">
        <v>205</v>
      </c>
      <c r="B8277" s="25">
        <v>45566</v>
      </c>
      <c r="C8277" t="s">
        <v>257</v>
      </c>
      <c r="D8277" t="s">
        <v>32</v>
      </c>
      <c r="E8277" t="s">
        <v>27</v>
      </c>
      <c r="F8277" t="s">
        <v>258</v>
      </c>
      <c r="G8277" s="30">
        <v>16.100000000000001</v>
      </c>
      <c r="H8277" t="s">
        <v>309</v>
      </c>
      <c r="J8277" t="s">
        <v>15</v>
      </c>
      <c r="K8277" t="s">
        <v>307</v>
      </c>
      <c r="L8277" s="26">
        <v>2900635</v>
      </c>
      <c r="M8277">
        <v>14</v>
      </c>
    </row>
    <row r="8278" spans="1:13" x14ac:dyDescent="0.25">
      <c r="A8278" t="s">
        <v>50</v>
      </c>
      <c r="B8278" s="25">
        <v>45408</v>
      </c>
      <c r="C8278" t="s">
        <v>257</v>
      </c>
      <c r="D8278" t="s">
        <v>32</v>
      </c>
      <c r="E8278" t="s">
        <v>27</v>
      </c>
      <c r="G8278" s="30">
        <v>16.100000000000001</v>
      </c>
      <c r="H8278" t="s">
        <v>309</v>
      </c>
      <c r="J8278" t="s">
        <v>15</v>
      </c>
      <c r="K8278" t="s">
        <v>307</v>
      </c>
      <c r="L8278" s="26">
        <v>65000</v>
      </c>
      <c r="M8278">
        <v>18</v>
      </c>
    </row>
    <row r="8279" spans="1:13" x14ac:dyDescent="0.25">
      <c r="A8279" t="s">
        <v>164</v>
      </c>
      <c r="B8279" s="25">
        <v>45478</v>
      </c>
      <c r="C8279" t="s">
        <v>257</v>
      </c>
      <c r="D8279" t="s">
        <v>32</v>
      </c>
      <c r="E8279" t="s">
        <v>27</v>
      </c>
      <c r="F8279" t="s">
        <v>258</v>
      </c>
      <c r="G8279" s="30">
        <v>16.2</v>
      </c>
      <c r="H8279" t="s">
        <v>309</v>
      </c>
      <c r="I8279">
        <v>16.2</v>
      </c>
      <c r="J8279" t="s">
        <v>228</v>
      </c>
      <c r="K8279" t="s">
        <v>314</v>
      </c>
      <c r="L8279" s="26">
        <v>1327800</v>
      </c>
      <c r="M8279">
        <v>1</v>
      </c>
    </row>
    <row r="8280" spans="1:13" x14ac:dyDescent="0.25">
      <c r="A8280" t="s">
        <v>30</v>
      </c>
      <c r="B8280" s="25">
        <v>45447</v>
      </c>
      <c r="C8280" t="s">
        <v>257</v>
      </c>
      <c r="D8280" t="s">
        <v>32</v>
      </c>
      <c r="E8280" t="s">
        <v>27</v>
      </c>
      <c r="F8280" t="s">
        <v>258</v>
      </c>
      <c r="G8280" s="30">
        <v>16.2</v>
      </c>
      <c r="H8280" t="s">
        <v>309</v>
      </c>
      <c r="J8280" t="s">
        <v>15</v>
      </c>
      <c r="K8280" t="s">
        <v>307</v>
      </c>
      <c r="L8280" s="26">
        <v>494700</v>
      </c>
      <c r="M8280">
        <v>6</v>
      </c>
    </row>
    <row r="8281" spans="1:13" x14ac:dyDescent="0.25">
      <c r="A8281" t="s">
        <v>89</v>
      </c>
      <c r="B8281" s="25">
        <v>45232</v>
      </c>
      <c r="C8281" t="s">
        <v>257</v>
      </c>
      <c r="D8281" t="s">
        <v>32</v>
      </c>
      <c r="E8281" t="s">
        <v>27</v>
      </c>
      <c r="F8281" t="s">
        <v>258</v>
      </c>
      <c r="G8281" s="30">
        <v>16.2</v>
      </c>
      <c r="H8281" t="s">
        <v>309</v>
      </c>
      <c r="J8281" t="s">
        <v>15</v>
      </c>
      <c r="K8281" t="s">
        <v>307</v>
      </c>
      <c r="L8281" s="26">
        <v>4018275</v>
      </c>
      <c r="M8281">
        <v>8</v>
      </c>
    </row>
    <row r="8282" spans="1:13" x14ac:dyDescent="0.25">
      <c r="A8282" t="s">
        <v>211</v>
      </c>
      <c r="B8282" s="25">
        <v>45582</v>
      </c>
      <c r="C8282" t="s">
        <v>257</v>
      </c>
      <c r="D8282" t="s">
        <v>32</v>
      </c>
      <c r="E8282" t="s">
        <v>27</v>
      </c>
      <c r="F8282" t="s">
        <v>258</v>
      </c>
      <c r="G8282" s="30">
        <v>16.2</v>
      </c>
      <c r="H8282" t="s">
        <v>309</v>
      </c>
      <c r="J8282" t="s">
        <v>15</v>
      </c>
      <c r="K8282" t="s">
        <v>307</v>
      </c>
      <c r="L8282" s="26">
        <v>1935850</v>
      </c>
      <c r="M8282">
        <v>12</v>
      </c>
    </row>
    <row r="8283" spans="1:13" x14ac:dyDescent="0.25">
      <c r="A8283" t="s">
        <v>205</v>
      </c>
      <c r="B8283" s="25">
        <v>45566</v>
      </c>
      <c r="C8283" t="s">
        <v>257</v>
      </c>
      <c r="D8283" t="s">
        <v>32</v>
      </c>
      <c r="E8283" t="s">
        <v>27</v>
      </c>
      <c r="F8283" t="s">
        <v>258</v>
      </c>
      <c r="G8283" s="30">
        <v>16.2</v>
      </c>
      <c r="H8283" t="s">
        <v>309</v>
      </c>
      <c r="J8283" t="s">
        <v>15</v>
      </c>
      <c r="K8283" t="s">
        <v>307</v>
      </c>
      <c r="L8283" s="26">
        <v>588525</v>
      </c>
      <c r="M8283">
        <v>6</v>
      </c>
    </row>
    <row r="8284" spans="1:13" x14ac:dyDescent="0.25">
      <c r="A8284" t="s">
        <v>101</v>
      </c>
      <c r="B8284" s="25">
        <v>45079</v>
      </c>
      <c r="C8284" t="s">
        <v>257</v>
      </c>
      <c r="D8284" t="s">
        <v>32</v>
      </c>
      <c r="E8284" t="s">
        <v>27</v>
      </c>
      <c r="F8284" t="s">
        <v>258</v>
      </c>
      <c r="G8284" s="30">
        <v>16.2</v>
      </c>
      <c r="H8284" t="s">
        <v>309</v>
      </c>
      <c r="J8284" t="s">
        <v>15</v>
      </c>
      <c r="K8284" t="s">
        <v>307</v>
      </c>
      <c r="L8284" s="26">
        <v>666670.5</v>
      </c>
      <c r="M8284">
        <v>2</v>
      </c>
    </row>
    <row r="8285" spans="1:13" x14ac:dyDescent="0.25">
      <c r="A8285" t="s">
        <v>57</v>
      </c>
      <c r="B8285" s="25">
        <v>45394</v>
      </c>
      <c r="C8285" t="s">
        <v>257</v>
      </c>
      <c r="D8285" t="s">
        <v>32</v>
      </c>
      <c r="E8285" t="s">
        <v>27</v>
      </c>
      <c r="F8285" t="s">
        <v>258</v>
      </c>
      <c r="G8285" s="30">
        <v>16.2</v>
      </c>
      <c r="H8285" t="s">
        <v>309</v>
      </c>
      <c r="J8285" t="s">
        <v>15</v>
      </c>
      <c r="K8285" t="s">
        <v>307</v>
      </c>
      <c r="L8285" s="26">
        <v>3760000</v>
      </c>
      <c r="M8285">
        <v>13</v>
      </c>
    </row>
    <row r="8286" spans="1:13" x14ac:dyDescent="0.25">
      <c r="A8286" t="s">
        <v>72</v>
      </c>
      <c r="B8286" s="25">
        <v>45288</v>
      </c>
      <c r="C8286" t="s">
        <v>257</v>
      </c>
      <c r="D8286" t="s">
        <v>32</v>
      </c>
      <c r="E8286" t="s">
        <v>27</v>
      </c>
      <c r="F8286" t="s">
        <v>258</v>
      </c>
      <c r="G8286" s="30">
        <v>16.2</v>
      </c>
      <c r="H8286" t="s">
        <v>309</v>
      </c>
      <c r="J8286" t="s">
        <v>15</v>
      </c>
      <c r="K8286" t="s">
        <v>307</v>
      </c>
      <c r="L8286" s="26">
        <v>21250</v>
      </c>
      <c r="M8286">
        <v>1</v>
      </c>
    </row>
    <row r="8287" spans="1:13" x14ac:dyDescent="0.25">
      <c r="A8287" t="s">
        <v>80</v>
      </c>
      <c r="B8287" s="25">
        <v>45260</v>
      </c>
      <c r="C8287" t="s">
        <v>257</v>
      </c>
      <c r="D8287" t="s">
        <v>32</v>
      </c>
      <c r="E8287" t="s">
        <v>27</v>
      </c>
      <c r="G8287" s="30">
        <v>16.2</v>
      </c>
      <c r="H8287" t="s">
        <v>309</v>
      </c>
      <c r="J8287" t="s">
        <v>15</v>
      </c>
      <c r="K8287" t="s">
        <v>307</v>
      </c>
      <c r="L8287" s="26">
        <v>38700</v>
      </c>
      <c r="M8287">
        <v>2</v>
      </c>
    </row>
    <row r="8288" spans="1:13" x14ac:dyDescent="0.25">
      <c r="A8288" t="s">
        <v>54</v>
      </c>
      <c r="B8288" s="25">
        <v>45401</v>
      </c>
      <c r="C8288" t="s">
        <v>257</v>
      </c>
      <c r="D8288" t="s">
        <v>32</v>
      </c>
      <c r="E8288" t="s">
        <v>27</v>
      </c>
      <c r="F8288" t="s">
        <v>258</v>
      </c>
      <c r="G8288" s="30">
        <v>16.2</v>
      </c>
      <c r="H8288" t="s">
        <v>309</v>
      </c>
      <c r="J8288" t="s">
        <v>15</v>
      </c>
      <c r="K8288" t="s">
        <v>307</v>
      </c>
      <c r="L8288" s="26">
        <v>8351085</v>
      </c>
      <c r="M8288">
        <v>18</v>
      </c>
    </row>
    <row r="8289" spans="1:13" x14ac:dyDescent="0.25">
      <c r="A8289" t="s">
        <v>54</v>
      </c>
      <c r="B8289" s="25">
        <v>45212</v>
      </c>
      <c r="C8289" t="s">
        <v>257</v>
      </c>
      <c r="D8289" t="s">
        <v>32</v>
      </c>
      <c r="E8289" t="s">
        <v>27</v>
      </c>
      <c r="G8289" s="30">
        <v>16.2</v>
      </c>
      <c r="H8289" t="s">
        <v>309</v>
      </c>
      <c r="J8289" t="s">
        <v>15</v>
      </c>
      <c r="K8289" t="s">
        <v>307</v>
      </c>
      <c r="L8289" s="26">
        <v>152181</v>
      </c>
      <c r="M8289">
        <v>10</v>
      </c>
    </row>
    <row r="8290" spans="1:13" x14ac:dyDescent="0.25">
      <c r="A8290" t="s">
        <v>164</v>
      </c>
      <c r="B8290" s="25">
        <v>45478</v>
      </c>
      <c r="C8290" t="s">
        <v>257</v>
      </c>
      <c r="D8290" t="s">
        <v>32</v>
      </c>
      <c r="E8290" t="s">
        <v>27</v>
      </c>
      <c r="F8290" t="s">
        <v>258</v>
      </c>
      <c r="G8290" s="30">
        <v>16.2</v>
      </c>
      <c r="H8290" t="s">
        <v>309</v>
      </c>
      <c r="J8290" t="s">
        <v>15</v>
      </c>
      <c r="K8290" t="s">
        <v>307</v>
      </c>
      <c r="L8290" s="26">
        <v>3450600</v>
      </c>
      <c r="M8290">
        <v>8</v>
      </c>
    </row>
    <row r="8291" spans="1:13" x14ac:dyDescent="0.25">
      <c r="A8291" t="s">
        <v>104</v>
      </c>
      <c r="B8291" s="25">
        <v>45041</v>
      </c>
      <c r="C8291" t="s">
        <v>257</v>
      </c>
      <c r="D8291" t="s">
        <v>32</v>
      </c>
      <c r="E8291" t="s">
        <v>27</v>
      </c>
      <c r="G8291" s="30">
        <v>16.2</v>
      </c>
      <c r="H8291" t="s">
        <v>309</v>
      </c>
      <c r="J8291" t="s">
        <v>15</v>
      </c>
      <c r="K8291" t="s">
        <v>307</v>
      </c>
      <c r="L8291" s="26">
        <v>983400</v>
      </c>
      <c r="M8291">
        <v>2</v>
      </c>
    </row>
    <row r="8292" spans="1:13" x14ac:dyDescent="0.25">
      <c r="A8292" t="s">
        <v>164</v>
      </c>
      <c r="B8292" s="25">
        <v>45478</v>
      </c>
      <c r="C8292" t="s">
        <v>257</v>
      </c>
      <c r="D8292" t="s">
        <v>32</v>
      </c>
      <c r="E8292" t="s">
        <v>27</v>
      </c>
      <c r="G8292" s="30">
        <v>16.2</v>
      </c>
      <c r="H8292" t="s">
        <v>309</v>
      </c>
      <c r="J8292" t="s">
        <v>15</v>
      </c>
      <c r="K8292" t="s">
        <v>307</v>
      </c>
      <c r="L8292" s="26">
        <v>12000</v>
      </c>
      <c r="M8292">
        <v>4</v>
      </c>
    </row>
    <row r="8293" spans="1:13" x14ac:dyDescent="0.25">
      <c r="A8293" t="s">
        <v>63</v>
      </c>
      <c r="B8293" s="25">
        <v>45344</v>
      </c>
      <c r="C8293" t="s">
        <v>257</v>
      </c>
      <c r="D8293" t="s">
        <v>32</v>
      </c>
      <c r="E8293" t="s">
        <v>27</v>
      </c>
      <c r="F8293" t="s">
        <v>258</v>
      </c>
      <c r="G8293" s="30">
        <v>16.2</v>
      </c>
      <c r="H8293" t="s">
        <v>309</v>
      </c>
      <c r="J8293" t="s">
        <v>15</v>
      </c>
      <c r="K8293" t="s">
        <v>307</v>
      </c>
      <c r="L8293" s="26">
        <v>49400</v>
      </c>
      <c r="M8293">
        <v>1</v>
      </c>
    </row>
    <row r="8294" spans="1:13" x14ac:dyDescent="0.25">
      <c r="A8294" t="s">
        <v>50</v>
      </c>
      <c r="B8294" s="25">
        <v>45408</v>
      </c>
      <c r="C8294" t="s">
        <v>257</v>
      </c>
      <c r="D8294" t="s">
        <v>32</v>
      </c>
      <c r="E8294" t="s">
        <v>27</v>
      </c>
      <c r="F8294" t="s">
        <v>258</v>
      </c>
      <c r="G8294" s="30">
        <v>16.2</v>
      </c>
      <c r="H8294" t="s">
        <v>309</v>
      </c>
      <c r="J8294" t="s">
        <v>15</v>
      </c>
      <c r="K8294" t="s">
        <v>307</v>
      </c>
      <c r="L8294" s="26">
        <v>9047500</v>
      </c>
      <c r="M8294">
        <v>34</v>
      </c>
    </row>
    <row r="8295" spans="1:13" x14ac:dyDescent="0.25">
      <c r="A8295" t="s">
        <v>83</v>
      </c>
      <c r="B8295" s="25">
        <v>45252</v>
      </c>
      <c r="C8295" t="s">
        <v>257</v>
      </c>
      <c r="D8295" t="s">
        <v>32</v>
      </c>
      <c r="E8295" t="s">
        <v>27</v>
      </c>
      <c r="G8295" s="30">
        <v>16.2</v>
      </c>
      <c r="H8295" t="s">
        <v>309</v>
      </c>
      <c r="J8295" t="s">
        <v>15</v>
      </c>
      <c r="K8295" t="s">
        <v>307</v>
      </c>
      <c r="L8295" s="26">
        <v>41800</v>
      </c>
      <c r="M8295">
        <v>9</v>
      </c>
    </row>
    <row r="8296" spans="1:13" x14ac:dyDescent="0.25">
      <c r="A8296" t="s">
        <v>83</v>
      </c>
      <c r="B8296" s="25">
        <v>45252</v>
      </c>
      <c r="C8296" t="s">
        <v>257</v>
      </c>
      <c r="D8296" t="s">
        <v>32</v>
      </c>
      <c r="E8296" t="s">
        <v>27</v>
      </c>
      <c r="F8296" t="s">
        <v>258</v>
      </c>
      <c r="G8296" s="30">
        <v>16.2</v>
      </c>
      <c r="H8296" t="s">
        <v>309</v>
      </c>
      <c r="J8296" t="s">
        <v>15</v>
      </c>
      <c r="K8296" t="s">
        <v>307</v>
      </c>
      <c r="L8296" s="26">
        <v>2338600</v>
      </c>
      <c r="M8296">
        <v>12</v>
      </c>
    </row>
    <row r="8297" spans="1:13" x14ac:dyDescent="0.25">
      <c r="A8297" t="s">
        <v>63</v>
      </c>
      <c r="B8297" s="25">
        <v>45344</v>
      </c>
      <c r="C8297" t="s">
        <v>257</v>
      </c>
      <c r="D8297" t="s">
        <v>32</v>
      </c>
      <c r="E8297" t="s">
        <v>27</v>
      </c>
      <c r="G8297" s="30">
        <v>16.2</v>
      </c>
      <c r="H8297" t="s">
        <v>309</v>
      </c>
      <c r="J8297" t="s">
        <v>15</v>
      </c>
      <c r="K8297" t="s">
        <v>307</v>
      </c>
      <c r="L8297" s="26">
        <v>401850</v>
      </c>
      <c r="M8297">
        <v>2</v>
      </c>
    </row>
    <row r="8298" spans="1:13" x14ac:dyDescent="0.25">
      <c r="A8298" t="s">
        <v>92</v>
      </c>
      <c r="B8298" s="25">
        <v>45198</v>
      </c>
      <c r="C8298" t="s">
        <v>257</v>
      </c>
      <c r="D8298" t="s">
        <v>32</v>
      </c>
      <c r="E8298" t="s">
        <v>27</v>
      </c>
      <c r="G8298" s="30">
        <v>16.2</v>
      </c>
      <c r="H8298" t="s">
        <v>309</v>
      </c>
      <c r="J8298" t="s">
        <v>15</v>
      </c>
      <c r="K8298" t="s">
        <v>307</v>
      </c>
      <c r="L8298" s="26">
        <v>44136</v>
      </c>
      <c r="M8298">
        <v>2</v>
      </c>
    </row>
    <row r="8299" spans="1:13" x14ac:dyDescent="0.25">
      <c r="A8299" t="s">
        <v>92</v>
      </c>
      <c r="B8299" s="25">
        <v>45198</v>
      </c>
      <c r="C8299" t="s">
        <v>257</v>
      </c>
      <c r="D8299" t="s">
        <v>32</v>
      </c>
      <c r="E8299" t="s">
        <v>27</v>
      </c>
      <c r="F8299" t="s">
        <v>258</v>
      </c>
      <c r="G8299" s="30">
        <v>16.2</v>
      </c>
      <c r="H8299" t="s">
        <v>309</v>
      </c>
      <c r="J8299" t="s">
        <v>15</v>
      </c>
      <c r="K8299" t="s">
        <v>307</v>
      </c>
      <c r="L8299" s="26">
        <v>19861.2</v>
      </c>
      <c r="M8299">
        <v>1</v>
      </c>
    </row>
    <row r="8300" spans="1:13" x14ac:dyDescent="0.25">
      <c r="A8300" t="s">
        <v>211</v>
      </c>
      <c r="B8300" s="25">
        <v>45582</v>
      </c>
      <c r="C8300" t="s">
        <v>257</v>
      </c>
      <c r="D8300" t="s">
        <v>32</v>
      </c>
      <c r="E8300" t="s">
        <v>27</v>
      </c>
      <c r="G8300" s="30">
        <v>16.2</v>
      </c>
      <c r="H8300" t="s">
        <v>309</v>
      </c>
      <c r="J8300" t="s">
        <v>15</v>
      </c>
      <c r="K8300" t="s">
        <v>307</v>
      </c>
      <c r="L8300" s="26">
        <v>8400</v>
      </c>
      <c r="M8300">
        <v>5</v>
      </c>
    </row>
    <row r="8301" spans="1:13" x14ac:dyDescent="0.25">
      <c r="A8301" t="s">
        <v>60</v>
      </c>
      <c r="B8301" s="25">
        <v>45380</v>
      </c>
      <c r="C8301" t="s">
        <v>257</v>
      </c>
      <c r="D8301" t="s">
        <v>32</v>
      </c>
      <c r="E8301" t="s">
        <v>27</v>
      </c>
      <c r="G8301" s="30">
        <v>16.2</v>
      </c>
      <c r="H8301" t="s">
        <v>309</v>
      </c>
      <c r="J8301" t="s">
        <v>15</v>
      </c>
      <c r="K8301" t="s">
        <v>307</v>
      </c>
      <c r="L8301" s="26">
        <v>191625</v>
      </c>
      <c r="M8301">
        <v>15</v>
      </c>
    </row>
    <row r="8302" spans="1:13" x14ac:dyDescent="0.25">
      <c r="A8302" t="s">
        <v>54</v>
      </c>
      <c r="B8302" s="25">
        <v>45212</v>
      </c>
      <c r="C8302" t="s">
        <v>257</v>
      </c>
      <c r="D8302" t="s">
        <v>32</v>
      </c>
      <c r="E8302" t="s">
        <v>27</v>
      </c>
      <c r="F8302" t="s">
        <v>258</v>
      </c>
      <c r="G8302" s="30">
        <v>16.2</v>
      </c>
      <c r="H8302" t="s">
        <v>309</v>
      </c>
      <c r="J8302" t="s">
        <v>15</v>
      </c>
      <c r="K8302" t="s">
        <v>307</v>
      </c>
      <c r="L8302" s="26">
        <v>151182</v>
      </c>
      <c r="M8302">
        <v>11</v>
      </c>
    </row>
    <row r="8303" spans="1:13" x14ac:dyDescent="0.25">
      <c r="A8303" t="s">
        <v>69</v>
      </c>
      <c r="B8303" s="25">
        <v>45328</v>
      </c>
      <c r="C8303" t="s">
        <v>257</v>
      </c>
      <c r="D8303" t="s">
        <v>32</v>
      </c>
      <c r="E8303" t="s">
        <v>27</v>
      </c>
      <c r="F8303" t="s">
        <v>258</v>
      </c>
      <c r="G8303" s="30">
        <v>16.2</v>
      </c>
      <c r="H8303" t="s">
        <v>309</v>
      </c>
      <c r="J8303" t="s">
        <v>15</v>
      </c>
      <c r="K8303" t="s">
        <v>307</v>
      </c>
      <c r="L8303" s="26">
        <v>826270</v>
      </c>
      <c r="M8303">
        <v>7</v>
      </c>
    </row>
    <row r="8304" spans="1:13" x14ac:dyDescent="0.25">
      <c r="A8304" t="s">
        <v>50</v>
      </c>
      <c r="B8304" s="25">
        <v>45408</v>
      </c>
      <c r="C8304" t="s">
        <v>257</v>
      </c>
      <c r="D8304" t="s">
        <v>32</v>
      </c>
      <c r="E8304" t="s">
        <v>27</v>
      </c>
      <c r="G8304" s="30">
        <v>16.2</v>
      </c>
      <c r="H8304" t="s">
        <v>309</v>
      </c>
      <c r="J8304" t="s">
        <v>15</v>
      </c>
      <c r="K8304" t="s">
        <v>307</v>
      </c>
      <c r="L8304" s="26">
        <v>107500</v>
      </c>
      <c r="M8304">
        <v>22</v>
      </c>
    </row>
    <row r="8305" spans="1:13" x14ac:dyDescent="0.25">
      <c r="A8305" t="s">
        <v>80</v>
      </c>
      <c r="B8305" s="25">
        <v>45260</v>
      </c>
      <c r="C8305" t="s">
        <v>257</v>
      </c>
      <c r="D8305" t="s">
        <v>32</v>
      </c>
      <c r="E8305" t="s">
        <v>27</v>
      </c>
      <c r="F8305" t="s">
        <v>258</v>
      </c>
      <c r="G8305" s="30">
        <v>16.2</v>
      </c>
      <c r="H8305" t="s">
        <v>309</v>
      </c>
      <c r="J8305" t="s">
        <v>15</v>
      </c>
      <c r="K8305" t="s">
        <v>307</v>
      </c>
      <c r="L8305" s="26">
        <v>1904400</v>
      </c>
      <c r="M8305">
        <v>3</v>
      </c>
    </row>
    <row r="8306" spans="1:13" x14ac:dyDescent="0.25">
      <c r="A8306" t="s">
        <v>60</v>
      </c>
      <c r="B8306" s="25">
        <v>45380</v>
      </c>
      <c r="C8306" t="s">
        <v>257</v>
      </c>
      <c r="D8306" t="s">
        <v>32</v>
      </c>
      <c r="E8306" t="s">
        <v>27</v>
      </c>
      <c r="F8306" t="s">
        <v>258</v>
      </c>
      <c r="G8306" s="30">
        <v>16.2</v>
      </c>
      <c r="H8306" t="s">
        <v>309</v>
      </c>
      <c r="J8306" t="s">
        <v>15</v>
      </c>
      <c r="K8306" t="s">
        <v>307</v>
      </c>
      <c r="L8306" s="26">
        <v>1666000</v>
      </c>
      <c r="M8306">
        <v>27</v>
      </c>
    </row>
    <row r="8307" spans="1:13" x14ac:dyDescent="0.25">
      <c r="A8307" t="s">
        <v>30</v>
      </c>
      <c r="B8307" s="25">
        <v>45447</v>
      </c>
      <c r="C8307" t="s">
        <v>257</v>
      </c>
      <c r="D8307" t="s">
        <v>32</v>
      </c>
      <c r="E8307" t="s">
        <v>27</v>
      </c>
      <c r="G8307" s="30">
        <v>16.2</v>
      </c>
      <c r="H8307" t="s">
        <v>309</v>
      </c>
      <c r="J8307" t="s">
        <v>15</v>
      </c>
      <c r="K8307" t="s">
        <v>307</v>
      </c>
      <c r="L8307" s="26">
        <v>2400</v>
      </c>
      <c r="M8307">
        <v>2</v>
      </c>
    </row>
    <row r="8308" spans="1:13" x14ac:dyDescent="0.25">
      <c r="A8308" t="s">
        <v>89</v>
      </c>
      <c r="B8308" s="25">
        <v>45232</v>
      </c>
      <c r="C8308" t="s">
        <v>257</v>
      </c>
      <c r="D8308" t="s">
        <v>32</v>
      </c>
      <c r="E8308" t="s">
        <v>27</v>
      </c>
      <c r="G8308" s="30">
        <v>16.2</v>
      </c>
      <c r="H8308" t="s">
        <v>309</v>
      </c>
      <c r="J8308" t="s">
        <v>15</v>
      </c>
      <c r="K8308" t="s">
        <v>307</v>
      </c>
      <c r="L8308" s="26">
        <v>77625</v>
      </c>
      <c r="M8308">
        <v>4</v>
      </c>
    </row>
    <row r="8309" spans="1:13" x14ac:dyDescent="0.25">
      <c r="A8309" t="s">
        <v>205</v>
      </c>
      <c r="B8309" s="25">
        <v>45566</v>
      </c>
      <c r="C8309" t="s">
        <v>257</v>
      </c>
      <c r="D8309" t="s">
        <v>32</v>
      </c>
      <c r="E8309" t="s">
        <v>27</v>
      </c>
      <c r="G8309" s="30">
        <v>16.2</v>
      </c>
      <c r="H8309" t="s">
        <v>309</v>
      </c>
      <c r="J8309" t="s">
        <v>15</v>
      </c>
      <c r="K8309" t="s">
        <v>307</v>
      </c>
      <c r="L8309" s="26">
        <v>3135</v>
      </c>
      <c r="M8309">
        <v>2</v>
      </c>
    </row>
    <row r="8310" spans="1:13" x14ac:dyDescent="0.25">
      <c r="A8310" t="s">
        <v>57</v>
      </c>
      <c r="B8310" s="25">
        <v>45394</v>
      </c>
      <c r="C8310" t="s">
        <v>257</v>
      </c>
      <c r="D8310" t="s">
        <v>32</v>
      </c>
      <c r="E8310" t="s">
        <v>27</v>
      </c>
      <c r="G8310" s="30">
        <v>16.2</v>
      </c>
      <c r="H8310" t="s">
        <v>309</v>
      </c>
      <c r="J8310" t="s">
        <v>15</v>
      </c>
      <c r="K8310" t="s">
        <v>307</v>
      </c>
      <c r="L8310" s="26">
        <v>394800</v>
      </c>
      <c r="M8310">
        <v>9</v>
      </c>
    </row>
    <row r="8311" spans="1:13" x14ac:dyDescent="0.25">
      <c r="A8311" t="s">
        <v>86</v>
      </c>
      <c r="B8311" s="25">
        <v>45251</v>
      </c>
      <c r="C8311" t="s">
        <v>257</v>
      </c>
      <c r="D8311" t="s">
        <v>32</v>
      </c>
      <c r="E8311" t="s">
        <v>27</v>
      </c>
      <c r="F8311" t="s">
        <v>258</v>
      </c>
      <c r="G8311" s="30">
        <v>16.2</v>
      </c>
      <c r="H8311" t="s">
        <v>309</v>
      </c>
      <c r="J8311" t="s">
        <v>15</v>
      </c>
      <c r="K8311" t="s">
        <v>307</v>
      </c>
      <c r="L8311" s="26">
        <v>50000</v>
      </c>
      <c r="M8311">
        <v>1</v>
      </c>
    </row>
    <row r="8312" spans="1:13" x14ac:dyDescent="0.25">
      <c r="A8312" t="s">
        <v>66</v>
      </c>
      <c r="B8312" s="25">
        <v>45335</v>
      </c>
      <c r="C8312" t="s">
        <v>257</v>
      </c>
      <c r="D8312" t="s">
        <v>32</v>
      </c>
      <c r="E8312" t="s">
        <v>27</v>
      </c>
      <c r="F8312" t="s">
        <v>258</v>
      </c>
      <c r="G8312" s="30">
        <v>16.2</v>
      </c>
      <c r="H8312" t="s">
        <v>309</v>
      </c>
      <c r="J8312" t="s">
        <v>15</v>
      </c>
      <c r="K8312" t="s">
        <v>307</v>
      </c>
      <c r="L8312" s="26">
        <v>715500</v>
      </c>
      <c r="M8312">
        <v>28</v>
      </c>
    </row>
    <row r="8313" spans="1:13" x14ac:dyDescent="0.25">
      <c r="A8313" t="s">
        <v>172</v>
      </c>
      <c r="B8313" s="25">
        <v>45485</v>
      </c>
      <c r="C8313" t="s">
        <v>257</v>
      </c>
      <c r="D8313" t="s">
        <v>32</v>
      </c>
      <c r="E8313" t="s">
        <v>27</v>
      </c>
      <c r="G8313" s="30">
        <v>16.2</v>
      </c>
      <c r="H8313" t="s">
        <v>309</v>
      </c>
      <c r="J8313" t="s">
        <v>15</v>
      </c>
      <c r="K8313" t="s">
        <v>307</v>
      </c>
      <c r="L8313" s="26">
        <v>4800</v>
      </c>
      <c r="M8313">
        <v>1</v>
      </c>
    </row>
    <row r="8314" spans="1:13" x14ac:dyDescent="0.25">
      <c r="A8314" t="s">
        <v>86</v>
      </c>
      <c r="B8314" s="25">
        <v>45251</v>
      </c>
      <c r="C8314" t="s">
        <v>257</v>
      </c>
      <c r="D8314" t="s">
        <v>32</v>
      </c>
      <c r="E8314" t="s">
        <v>27</v>
      </c>
      <c r="G8314" s="30">
        <v>16.2</v>
      </c>
      <c r="H8314" t="s">
        <v>309</v>
      </c>
      <c r="J8314" t="s">
        <v>15</v>
      </c>
      <c r="K8314" t="s">
        <v>307</v>
      </c>
      <c r="L8314" s="26">
        <v>12250</v>
      </c>
      <c r="M8314">
        <v>4</v>
      </c>
    </row>
    <row r="8315" spans="1:13" x14ac:dyDescent="0.25">
      <c r="A8315" t="s">
        <v>66</v>
      </c>
      <c r="B8315" s="25">
        <v>45335</v>
      </c>
      <c r="C8315" t="s">
        <v>257</v>
      </c>
      <c r="D8315" t="s">
        <v>32</v>
      </c>
      <c r="E8315" t="s">
        <v>27</v>
      </c>
      <c r="G8315" s="30">
        <v>16.2</v>
      </c>
      <c r="H8315" t="s">
        <v>309</v>
      </c>
      <c r="J8315" t="s">
        <v>15</v>
      </c>
      <c r="K8315" t="s">
        <v>307</v>
      </c>
      <c r="L8315" s="26">
        <v>220500</v>
      </c>
      <c r="M8315">
        <v>22</v>
      </c>
    </row>
    <row r="8316" spans="1:13" x14ac:dyDescent="0.25">
      <c r="A8316" t="s">
        <v>83</v>
      </c>
      <c r="B8316" s="25">
        <v>45468</v>
      </c>
      <c r="C8316" t="s">
        <v>257</v>
      </c>
      <c r="D8316" t="s">
        <v>32</v>
      </c>
      <c r="E8316" t="s">
        <v>27</v>
      </c>
      <c r="G8316" s="30">
        <v>16.2</v>
      </c>
      <c r="H8316" t="s">
        <v>309</v>
      </c>
      <c r="J8316" t="s">
        <v>15</v>
      </c>
      <c r="K8316" t="s">
        <v>307</v>
      </c>
      <c r="L8316" s="26">
        <v>5670</v>
      </c>
      <c r="M8316">
        <v>1</v>
      </c>
    </row>
    <row r="8317" spans="1:13" x14ac:dyDescent="0.25">
      <c r="A8317" t="s">
        <v>54</v>
      </c>
      <c r="B8317" s="25">
        <v>45401</v>
      </c>
      <c r="C8317" t="s">
        <v>257</v>
      </c>
      <c r="D8317" t="s">
        <v>32</v>
      </c>
      <c r="E8317" t="s">
        <v>27</v>
      </c>
      <c r="G8317" s="30">
        <v>16.2</v>
      </c>
      <c r="H8317" t="s">
        <v>309</v>
      </c>
      <c r="J8317" t="s">
        <v>15</v>
      </c>
      <c r="K8317" t="s">
        <v>307</v>
      </c>
      <c r="L8317" s="26">
        <v>212565</v>
      </c>
      <c r="M8317">
        <v>11</v>
      </c>
    </row>
    <row r="8318" spans="1:13" x14ac:dyDescent="0.25">
      <c r="A8318" t="s">
        <v>209</v>
      </c>
      <c r="B8318" s="25">
        <v>45572</v>
      </c>
      <c r="C8318" t="s">
        <v>257</v>
      </c>
      <c r="D8318" t="s">
        <v>32</v>
      </c>
      <c r="E8318" t="s">
        <v>27</v>
      </c>
      <c r="F8318" t="s">
        <v>258</v>
      </c>
      <c r="G8318" s="30">
        <v>16.2</v>
      </c>
      <c r="H8318" t="s">
        <v>309</v>
      </c>
      <c r="J8318" t="s">
        <v>15</v>
      </c>
      <c r="K8318" t="s">
        <v>307</v>
      </c>
      <c r="L8318" s="26">
        <v>1435000</v>
      </c>
      <c r="M8318">
        <v>3</v>
      </c>
    </row>
    <row r="8319" spans="1:13" x14ac:dyDescent="0.25">
      <c r="A8319" t="s">
        <v>69</v>
      </c>
      <c r="B8319" s="25">
        <v>45328</v>
      </c>
      <c r="C8319" t="s">
        <v>257</v>
      </c>
      <c r="D8319" t="s">
        <v>32</v>
      </c>
      <c r="E8319" t="s">
        <v>27</v>
      </c>
      <c r="G8319" s="30">
        <v>16.2</v>
      </c>
      <c r="H8319" t="s">
        <v>309</v>
      </c>
      <c r="J8319" t="s">
        <v>15</v>
      </c>
      <c r="K8319" t="s">
        <v>307</v>
      </c>
      <c r="L8319" s="26">
        <v>295210</v>
      </c>
      <c r="M8319">
        <v>9</v>
      </c>
    </row>
    <row r="8320" spans="1:13" x14ac:dyDescent="0.25">
      <c r="A8320" t="s">
        <v>74</v>
      </c>
      <c r="B8320" s="25">
        <v>45275</v>
      </c>
      <c r="C8320" t="s">
        <v>257</v>
      </c>
      <c r="D8320" t="s">
        <v>32</v>
      </c>
      <c r="E8320" t="s">
        <v>27</v>
      </c>
      <c r="G8320" s="30">
        <v>16.2</v>
      </c>
      <c r="H8320" t="s">
        <v>309</v>
      </c>
      <c r="J8320" t="s">
        <v>15</v>
      </c>
      <c r="K8320" t="s">
        <v>307</v>
      </c>
      <c r="L8320" s="26">
        <v>318550</v>
      </c>
      <c r="M8320">
        <v>14</v>
      </c>
    </row>
    <row r="8321" spans="1:13" x14ac:dyDescent="0.25">
      <c r="A8321" t="s">
        <v>83</v>
      </c>
      <c r="B8321" s="25">
        <v>45468</v>
      </c>
      <c r="C8321" t="s">
        <v>257</v>
      </c>
      <c r="D8321" t="s">
        <v>32</v>
      </c>
      <c r="E8321" t="s">
        <v>27</v>
      </c>
      <c r="F8321" t="s">
        <v>258</v>
      </c>
      <c r="G8321" s="30">
        <v>16.2</v>
      </c>
      <c r="H8321" t="s">
        <v>309</v>
      </c>
      <c r="J8321" t="s">
        <v>15</v>
      </c>
      <c r="K8321" t="s">
        <v>307</v>
      </c>
      <c r="L8321" s="26">
        <v>3252150</v>
      </c>
      <c r="M8321">
        <v>3</v>
      </c>
    </row>
    <row r="8322" spans="1:13" x14ac:dyDescent="0.25">
      <c r="A8322" t="s">
        <v>74</v>
      </c>
      <c r="B8322" s="25">
        <v>45275</v>
      </c>
      <c r="C8322" t="s">
        <v>257</v>
      </c>
      <c r="D8322" t="s">
        <v>32</v>
      </c>
      <c r="E8322" t="s">
        <v>27</v>
      </c>
      <c r="F8322" t="s">
        <v>258</v>
      </c>
      <c r="G8322" s="30">
        <v>16.2</v>
      </c>
      <c r="H8322" t="s">
        <v>309</v>
      </c>
      <c r="J8322" t="s">
        <v>15</v>
      </c>
      <c r="K8322" t="s">
        <v>307</v>
      </c>
      <c r="L8322" s="26">
        <v>1641050</v>
      </c>
      <c r="M8322">
        <v>18</v>
      </c>
    </row>
    <row r="8323" spans="1:13" x14ac:dyDescent="0.25">
      <c r="A8323" t="s">
        <v>30</v>
      </c>
      <c r="B8323" s="25">
        <v>45447</v>
      </c>
      <c r="C8323" t="s">
        <v>257</v>
      </c>
      <c r="D8323" t="s">
        <v>32</v>
      </c>
      <c r="E8323" t="s">
        <v>27</v>
      </c>
      <c r="G8323" s="30">
        <v>16.3</v>
      </c>
      <c r="H8323" t="s">
        <v>309</v>
      </c>
      <c r="J8323" t="s">
        <v>15</v>
      </c>
      <c r="K8323" t="s">
        <v>307</v>
      </c>
      <c r="L8323" s="26">
        <v>15900</v>
      </c>
      <c r="M8323">
        <v>5</v>
      </c>
    </row>
    <row r="8324" spans="1:13" x14ac:dyDescent="0.25">
      <c r="A8324" t="s">
        <v>172</v>
      </c>
      <c r="B8324" s="25">
        <v>45485</v>
      </c>
      <c r="C8324" t="s">
        <v>257</v>
      </c>
      <c r="D8324" t="s">
        <v>32</v>
      </c>
      <c r="E8324" t="s">
        <v>27</v>
      </c>
      <c r="G8324" s="30">
        <v>16.3</v>
      </c>
      <c r="H8324" t="s">
        <v>309</v>
      </c>
      <c r="J8324" t="s">
        <v>15</v>
      </c>
      <c r="K8324" t="s">
        <v>307</v>
      </c>
      <c r="L8324" s="26">
        <v>3200</v>
      </c>
      <c r="M8324">
        <v>1</v>
      </c>
    </row>
    <row r="8325" spans="1:13" x14ac:dyDescent="0.25">
      <c r="A8325" t="s">
        <v>92</v>
      </c>
      <c r="B8325" s="25">
        <v>45198</v>
      </c>
      <c r="C8325" t="s">
        <v>257</v>
      </c>
      <c r="D8325" t="s">
        <v>32</v>
      </c>
      <c r="E8325" t="s">
        <v>27</v>
      </c>
      <c r="F8325" t="s">
        <v>258</v>
      </c>
      <c r="G8325" s="30">
        <v>16.3</v>
      </c>
      <c r="H8325" t="s">
        <v>309</v>
      </c>
      <c r="J8325" t="s">
        <v>15</v>
      </c>
      <c r="K8325" t="s">
        <v>307</v>
      </c>
      <c r="L8325" s="26">
        <v>375156</v>
      </c>
      <c r="M8325">
        <v>1</v>
      </c>
    </row>
    <row r="8326" spans="1:13" x14ac:dyDescent="0.25">
      <c r="A8326" t="s">
        <v>92</v>
      </c>
      <c r="B8326" s="25">
        <v>45198</v>
      </c>
      <c r="C8326" t="s">
        <v>257</v>
      </c>
      <c r="D8326" t="s">
        <v>32</v>
      </c>
      <c r="E8326" t="s">
        <v>27</v>
      </c>
      <c r="G8326" s="30">
        <v>16.3</v>
      </c>
      <c r="H8326" t="s">
        <v>309</v>
      </c>
      <c r="J8326" t="s">
        <v>15</v>
      </c>
      <c r="K8326" t="s">
        <v>307</v>
      </c>
      <c r="L8326" s="26">
        <v>28688.400000000001</v>
      </c>
      <c r="M8326">
        <v>1</v>
      </c>
    </row>
    <row r="8327" spans="1:13" x14ac:dyDescent="0.25">
      <c r="A8327" t="s">
        <v>54</v>
      </c>
      <c r="B8327" s="25">
        <v>45212</v>
      </c>
      <c r="C8327" t="s">
        <v>257</v>
      </c>
      <c r="D8327" t="s">
        <v>32</v>
      </c>
      <c r="E8327" t="s">
        <v>27</v>
      </c>
      <c r="F8327" t="s">
        <v>258</v>
      </c>
      <c r="G8327" s="30">
        <v>16.3</v>
      </c>
      <c r="H8327" t="s">
        <v>309</v>
      </c>
      <c r="J8327" t="s">
        <v>15</v>
      </c>
      <c r="K8327" t="s">
        <v>307</v>
      </c>
      <c r="L8327" s="26">
        <v>645021</v>
      </c>
      <c r="M8327">
        <v>17</v>
      </c>
    </row>
    <row r="8328" spans="1:13" x14ac:dyDescent="0.25">
      <c r="A8328" t="s">
        <v>205</v>
      </c>
      <c r="B8328" s="25">
        <v>45566</v>
      </c>
      <c r="C8328" t="s">
        <v>257</v>
      </c>
      <c r="D8328" t="s">
        <v>32</v>
      </c>
      <c r="E8328" t="s">
        <v>27</v>
      </c>
      <c r="G8328" s="30">
        <v>16.3</v>
      </c>
      <c r="H8328" t="s">
        <v>309</v>
      </c>
      <c r="J8328" t="s">
        <v>15</v>
      </c>
      <c r="K8328" t="s">
        <v>307</v>
      </c>
      <c r="L8328" s="26">
        <v>13585</v>
      </c>
      <c r="M8328">
        <v>4</v>
      </c>
    </row>
    <row r="8329" spans="1:13" x14ac:dyDescent="0.25">
      <c r="A8329" t="s">
        <v>63</v>
      </c>
      <c r="B8329" s="25">
        <v>45344</v>
      </c>
      <c r="C8329" t="s">
        <v>257</v>
      </c>
      <c r="D8329" t="s">
        <v>32</v>
      </c>
      <c r="E8329" t="s">
        <v>27</v>
      </c>
      <c r="F8329" t="s">
        <v>258</v>
      </c>
      <c r="G8329" s="30">
        <v>16.3</v>
      </c>
      <c r="H8329" t="s">
        <v>309</v>
      </c>
      <c r="J8329" t="s">
        <v>15</v>
      </c>
      <c r="K8329" t="s">
        <v>307</v>
      </c>
      <c r="L8329" s="26">
        <v>435100</v>
      </c>
      <c r="M8329">
        <v>5</v>
      </c>
    </row>
    <row r="8330" spans="1:13" x14ac:dyDescent="0.25">
      <c r="A8330" t="s">
        <v>66</v>
      </c>
      <c r="B8330" s="25">
        <v>45335</v>
      </c>
      <c r="C8330" t="s">
        <v>257</v>
      </c>
      <c r="D8330" t="s">
        <v>32</v>
      </c>
      <c r="E8330" t="s">
        <v>27</v>
      </c>
      <c r="F8330" t="s">
        <v>258</v>
      </c>
      <c r="G8330" s="30">
        <v>16.3</v>
      </c>
      <c r="H8330" t="s">
        <v>309</v>
      </c>
      <c r="J8330" t="s">
        <v>15</v>
      </c>
      <c r="K8330" t="s">
        <v>307</v>
      </c>
      <c r="L8330" s="26">
        <v>2335500</v>
      </c>
      <c r="M8330">
        <v>27</v>
      </c>
    </row>
    <row r="8331" spans="1:13" x14ac:dyDescent="0.25">
      <c r="A8331" t="s">
        <v>74</v>
      </c>
      <c r="B8331" s="25">
        <v>45275</v>
      </c>
      <c r="C8331" t="s">
        <v>257</v>
      </c>
      <c r="D8331" t="s">
        <v>32</v>
      </c>
      <c r="E8331" t="s">
        <v>27</v>
      </c>
      <c r="G8331" s="30">
        <v>16.3</v>
      </c>
      <c r="H8331" t="s">
        <v>309</v>
      </c>
      <c r="J8331" t="s">
        <v>15</v>
      </c>
      <c r="K8331" t="s">
        <v>307</v>
      </c>
      <c r="L8331" s="26">
        <v>167900</v>
      </c>
      <c r="M8331">
        <v>6</v>
      </c>
    </row>
    <row r="8332" spans="1:13" x14ac:dyDescent="0.25">
      <c r="A8332" t="s">
        <v>83</v>
      </c>
      <c r="B8332" s="25">
        <v>45468</v>
      </c>
      <c r="C8332" t="s">
        <v>257</v>
      </c>
      <c r="D8332" t="s">
        <v>32</v>
      </c>
      <c r="E8332" t="s">
        <v>27</v>
      </c>
      <c r="G8332" s="30">
        <v>16.3</v>
      </c>
      <c r="H8332" t="s">
        <v>309</v>
      </c>
      <c r="J8332" t="s">
        <v>15</v>
      </c>
      <c r="K8332" t="s">
        <v>307</v>
      </c>
      <c r="L8332" s="26">
        <v>295650</v>
      </c>
      <c r="M8332">
        <v>1</v>
      </c>
    </row>
    <row r="8333" spans="1:13" x14ac:dyDescent="0.25">
      <c r="A8333" t="s">
        <v>172</v>
      </c>
      <c r="B8333" s="25">
        <v>45485</v>
      </c>
      <c r="C8333" t="s">
        <v>257</v>
      </c>
      <c r="D8333" t="s">
        <v>32</v>
      </c>
      <c r="E8333" t="s">
        <v>27</v>
      </c>
      <c r="F8333" t="s">
        <v>258</v>
      </c>
      <c r="G8333" s="30">
        <v>16.3</v>
      </c>
      <c r="H8333" t="s">
        <v>309</v>
      </c>
      <c r="J8333" t="s">
        <v>15</v>
      </c>
      <c r="K8333" t="s">
        <v>307</v>
      </c>
      <c r="L8333" s="26">
        <v>299200</v>
      </c>
      <c r="M8333">
        <v>3</v>
      </c>
    </row>
    <row r="8334" spans="1:13" x14ac:dyDescent="0.25">
      <c r="A8334" t="s">
        <v>30</v>
      </c>
      <c r="B8334" s="25">
        <v>45447</v>
      </c>
      <c r="C8334" t="s">
        <v>257</v>
      </c>
      <c r="D8334" t="s">
        <v>32</v>
      </c>
      <c r="E8334" t="s">
        <v>27</v>
      </c>
      <c r="F8334" t="s">
        <v>258</v>
      </c>
      <c r="G8334" s="30">
        <v>16.3</v>
      </c>
      <c r="H8334" t="s">
        <v>309</v>
      </c>
      <c r="J8334" t="s">
        <v>15</v>
      </c>
      <c r="K8334" t="s">
        <v>307</v>
      </c>
      <c r="L8334" s="26">
        <v>6877500</v>
      </c>
      <c r="M8334">
        <v>8</v>
      </c>
    </row>
    <row r="8335" spans="1:13" x14ac:dyDescent="0.25">
      <c r="A8335" t="s">
        <v>104</v>
      </c>
      <c r="B8335" s="25">
        <v>45041</v>
      </c>
      <c r="C8335" t="s">
        <v>257</v>
      </c>
      <c r="D8335" t="s">
        <v>32</v>
      </c>
      <c r="E8335" t="s">
        <v>27</v>
      </c>
      <c r="G8335" s="30">
        <v>16.3</v>
      </c>
      <c r="H8335" t="s">
        <v>309</v>
      </c>
      <c r="J8335" t="s">
        <v>15</v>
      </c>
      <c r="K8335" t="s">
        <v>307</v>
      </c>
      <c r="L8335" s="26">
        <v>107280</v>
      </c>
      <c r="M8335">
        <v>2</v>
      </c>
    </row>
    <row r="8336" spans="1:13" x14ac:dyDescent="0.25">
      <c r="A8336" t="s">
        <v>80</v>
      </c>
      <c r="B8336" s="25">
        <v>45260</v>
      </c>
      <c r="C8336" t="s">
        <v>257</v>
      </c>
      <c r="D8336" t="s">
        <v>32</v>
      </c>
      <c r="E8336" t="s">
        <v>27</v>
      </c>
      <c r="G8336" s="30">
        <v>16.3</v>
      </c>
      <c r="H8336" t="s">
        <v>309</v>
      </c>
      <c r="J8336" t="s">
        <v>15</v>
      </c>
      <c r="K8336" t="s">
        <v>307</v>
      </c>
      <c r="L8336" s="26">
        <v>90000</v>
      </c>
      <c r="M8336">
        <v>2</v>
      </c>
    </row>
    <row r="8337" spans="1:13" x14ac:dyDescent="0.25">
      <c r="A8337" t="s">
        <v>60</v>
      </c>
      <c r="B8337" s="25">
        <v>45380</v>
      </c>
      <c r="C8337" t="s">
        <v>257</v>
      </c>
      <c r="D8337" t="s">
        <v>32</v>
      </c>
      <c r="E8337" t="s">
        <v>27</v>
      </c>
      <c r="F8337" t="s">
        <v>258</v>
      </c>
      <c r="G8337" s="30">
        <v>16.3</v>
      </c>
      <c r="H8337" t="s">
        <v>309</v>
      </c>
      <c r="J8337" t="s">
        <v>15</v>
      </c>
      <c r="K8337" t="s">
        <v>307</v>
      </c>
      <c r="L8337" s="26">
        <v>261625</v>
      </c>
      <c r="M8337">
        <v>18</v>
      </c>
    </row>
    <row r="8338" spans="1:13" x14ac:dyDescent="0.25">
      <c r="A8338" t="s">
        <v>54</v>
      </c>
      <c r="B8338" s="25">
        <v>45401</v>
      </c>
      <c r="C8338" t="s">
        <v>257</v>
      </c>
      <c r="D8338" t="s">
        <v>32</v>
      </c>
      <c r="E8338" t="s">
        <v>27</v>
      </c>
      <c r="F8338" t="s">
        <v>258</v>
      </c>
      <c r="G8338" s="30">
        <v>16.3</v>
      </c>
      <c r="H8338" t="s">
        <v>309</v>
      </c>
      <c r="J8338" t="s">
        <v>15</v>
      </c>
      <c r="K8338" t="s">
        <v>307</v>
      </c>
      <c r="L8338" s="26">
        <v>435120</v>
      </c>
      <c r="M8338">
        <v>9</v>
      </c>
    </row>
    <row r="8339" spans="1:13" x14ac:dyDescent="0.25">
      <c r="A8339" t="s">
        <v>50</v>
      </c>
      <c r="B8339" s="25">
        <v>45408</v>
      </c>
      <c r="C8339" t="s">
        <v>257</v>
      </c>
      <c r="D8339" t="s">
        <v>32</v>
      </c>
      <c r="E8339" t="s">
        <v>27</v>
      </c>
      <c r="F8339" t="s">
        <v>258</v>
      </c>
      <c r="G8339" s="30">
        <v>16.3</v>
      </c>
      <c r="H8339" t="s">
        <v>309</v>
      </c>
      <c r="J8339" t="s">
        <v>15</v>
      </c>
      <c r="K8339" t="s">
        <v>307</v>
      </c>
      <c r="L8339" s="26">
        <v>1750000</v>
      </c>
      <c r="M8339">
        <v>35</v>
      </c>
    </row>
    <row r="8340" spans="1:13" x14ac:dyDescent="0.25">
      <c r="A8340" t="s">
        <v>60</v>
      </c>
      <c r="B8340" s="25">
        <v>45380</v>
      </c>
      <c r="C8340" t="s">
        <v>257</v>
      </c>
      <c r="D8340" t="s">
        <v>32</v>
      </c>
      <c r="E8340" t="s">
        <v>27</v>
      </c>
      <c r="G8340" s="30">
        <v>16.3</v>
      </c>
      <c r="H8340" t="s">
        <v>309</v>
      </c>
      <c r="J8340" t="s">
        <v>15</v>
      </c>
      <c r="K8340" t="s">
        <v>307</v>
      </c>
      <c r="L8340" s="26">
        <v>84875</v>
      </c>
      <c r="M8340">
        <v>14</v>
      </c>
    </row>
    <row r="8341" spans="1:13" x14ac:dyDescent="0.25">
      <c r="A8341" t="s">
        <v>74</v>
      </c>
      <c r="B8341" s="25">
        <v>45275</v>
      </c>
      <c r="C8341" t="s">
        <v>257</v>
      </c>
      <c r="D8341" t="s">
        <v>32</v>
      </c>
      <c r="E8341" t="s">
        <v>27</v>
      </c>
      <c r="F8341" t="s">
        <v>258</v>
      </c>
      <c r="G8341" s="30">
        <v>16.3</v>
      </c>
      <c r="H8341" t="s">
        <v>309</v>
      </c>
      <c r="J8341" t="s">
        <v>15</v>
      </c>
      <c r="K8341" t="s">
        <v>307</v>
      </c>
      <c r="L8341" s="26">
        <v>3093500</v>
      </c>
      <c r="M8341">
        <v>14</v>
      </c>
    </row>
    <row r="8342" spans="1:13" x14ac:dyDescent="0.25">
      <c r="A8342" t="s">
        <v>66</v>
      </c>
      <c r="B8342" s="25">
        <v>45335</v>
      </c>
      <c r="C8342" t="s">
        <v>257</v>
      </c>
      <c r="D8342" t="s">
        <v>32</v>
      </c>
      <c r="E8342" t="s">
        <v>27</v>
      </c>
      <c r="G8342" s="30">
        <v>16.3</v>
      </c>
      <c r="H8342" t="s">
        <v>309</v>
      </c>
      <c r="J8342" t="s">
        <v>15</v>
      </c>
      <c r="K8342" t="s">
        <v>307</v>
      </c>
      <c r="L8342" s="26">
        <v>171000</v>
      </c>
      <c r="M8342">
        <v>19</v>
      </c>
    </row>
    <row r="8343" spans="1:13" x14ac:dyDescent="0.25">
      <c r="A8343" t="s">
        <v>83</v>
      </c>
      <c r="B8343" s="25">
        <v>45252</v>
      </c>
      <c r="C8343" t="s">
        <v>257</v>
      </c>
      <c r="D8343" t="s">
        <v>32</v>
      </c>
      <c r="E8343" t="s">
        <v>27</v>
      </c>
      <c r="G8343" s="30">
        <v>16.3</v>
      </c>
      <c r="H8343" t="s">
        <v>309</v>
      </c>
      <c r="J8343" t="s">
        <v>15</v>
      </c>
      <c r="K8343" t="s">
        <v>307</v>
      </c>
      <c r="L8343" s="26">
        <v>129250</v>
      </c>
      <c r="M8343">
        <v>7</v>
      </c>
    </row>
    <row r="8344" spans="1:13" x14ac:dyDescent="0.25">
      <c r="A8344" t="s">
        <v>83</v>
      </c>
      <c r="B8344" s="25">
        <v>45252</v>
      </c>
      <c r="C8344" t="s">
        <v>257</v>
      </c>
      <c r="D8344" t="s">
        <v>32</v>
      </c>
      <c r="E8344" t="s">
        <v>27</v>
      </c>
      <c r="F8344" t="s">
        <v>258</v>
      </c>
      <c r="G8344" s="30">
        <v>16.3</v>
      </c>
      <c r="H8344" t="s">
        <v>309</v>
      </c>
      <c r="J8344" t="s">
        <v>15</v>
      </c>
      <c r="K8344" t="s">
        <v>307</v>
      </c>
      <c r="L8344" s="26">
        <v>529650</v>
      </c>
      <c r="M8344">
        <v>7</v>
      </c>
    </row>
    <row r="8345" spans="1:13" x14ac:dyDescent="0.25">
      <c r="A8345" t="s">
        <v>101</v>
      </c>
      <c r="B8345" s="25">
        <v>45079</v>
      </c>
      <c r="C8345" t="s">
        <v>257</v>
      </c>
      <c r="D8345" t="s">
        <v>32</v>
      </c>
      <c r="E8345" t="s">
        <v>27</v>
      </c>
      <c r="F8345" t="s">
        <v>258</v>
      </c>
      <c r="G8345" s="30">
        <v>16.3</v>
      </c>
      <c r="H8345" t="s">
        <v>309</v>
      </c>
      <c r="J8345" t="s">
        <v>15</v>
      </c>
      <c r="K8345" t="s">
        <v>307</v>
      </c>
      <c r="L8345" s="26">
        <v>273375</v>
      </c>
      <c r="M8345">
        <v>2</v>
      </c>
    </row>
    <row r="8346" spans="1:13" x14ac:dyDescent="0.25">
      <c r="A8346" t="s">
        <v>69</v>
      </c>
      <c r="B8346" s="25">
        <v>45328</v>
      </c>
      <c r="C8346" t="s">
        <v>257</v>
      </c>
      <c r="D8346" t="s">
        <v>32</v>
      </c>
      <c r="E8346" t="s">
        <v>27</v>
      </c>
      <c r="F8346" t="s">
        <v>258</v>
      </c>
      <c r="G8346" s="30">
        <v>16.3</v>
      </c>
      <c r="H8346" t="s">
        <v>309</v>
      </c>
      <c r="J8346" t="s">
        <v>15</v>
      </c>
      <c r="K8346" t="s">
        <v>307</v>
      </c>
      <c r="L8346" s="26">
        <v>290440</v>
      </c>
      <c r="M8346">
        <v>6</v>
      </c>
    </row>
    <row r="8347" spans="1:13" x14ac:dyDescent="0.25">
      <c r="A8347" t="s">
        <v>89</v>
      </c>
      <c r="B8347" s="25">
        <v>45232</v>
      </c>
      <c r="C8347" t="s">
        <v>257</v>
      </c>
      <c r="D8347" t="s">
        <v>32</v>
      </c>
      <c r="E8347" t="s">
        <v>27</v>
      </c>
      <c r="G8347" s="30">
        <v>16.3</v>
      </c>
      <c r="H8347" t="s">
        <v>309</v>
      </c>
      <c r="J8347" t="s">
        <v>15</v>
      </c>
      <c r="K8347" t="s">
        <v>307</v>
      </c>
      <c r="L8347" s="26">
        <v>24975</v>
      </c>
      <c r="M8347">
        <v>5</v>
      </c>
    </row>
    <row r="8348" spans="1:13" x14ac:dyDescent="0.25">
      <c r="A8348" t="s">
        <v>80</v>
      </c>
      <c r="B8348" s="25">
        <v>45260</v>
      </c>
      <c r="C8348" t="s">
        <v>257</v>
      </c>
      <c r="D8348" t="s">
        <v>32</v>
      </c>
      <c r="E8348" t="s">
        <v>27</v>
      </c>
      <c r="F8348" t="s">
        <v>258</v>
      </c>
      <c r="G8348" s="30">
        <v>16.3</v>
      </c>
      <c r="H8348" t="s">
        <v>309</v>
      </c>
      <c r="J8348" t="s">
        <v>15</v>
      </c>
      <c r="K8348" t="s">
        <v>307</v>
      </c>
      <c r="L8348" s="26">
        <v>9000</v>
      </c>
      <c r="M8348">
        <v>1</v>
      </c>
    </row>
    <row r="8349" spans="1:13" x14ac:dyDescent="0.25">
      <c r="A8349" t="s">
        <v>63</v>
      </c>
      <c r="B8349" s="25">
        <v>45344</v>
      </c>
      <c r="C8349" t="s">
        <v>257</v>
      </c>
      <c r="D8349" t="s">
        <v>32</v>
      </c>
      <c r="E8349" t="s">
        <v>27</v>
      </c>
      <c r="G8349" s="30">
        <v>16.3</v>
      </c>
      <c r="H8349" t="s">
        <v>309</v>
      </c>
      <c r="J8349" t="s">
        <v>15</v>
      </c>
      <c r="K8349" t="s">
        <v>307</v>
      </c>
      <c r="L8349" s="26">
        <v>95950</v>
      </c>
      <c r="M8349">
        <v>2</v>
      </c>
    </row>
    <row r="8350" spans="1:13" x14ac:dyDescent="0.25">
      <c r="A8350" t="s">
        <v>211</v>
      </c>
      <c r="B8350" s="25">
        <v>45582</v>
      </c>
      <c r="C8350" t="s">
        <v>257</v>
      </c>
      <c r="D8350" t="s">
        <v>32</v>
      </c>
      <c r="E8350" t="s">
        <v>27</v>
      </c>
      <c r="F8350" t="s">
        <v>258</v>
      </c>
      <c r="G8350" s="30">
        <v>16.3</v>
      </c>
      <c r="H8350" t="s">
        <v>309</v>
      </c>
      <c r="J8350" t="s">
        <v>15</v>
      </c>
      <c r="K8350" t="s">
        <v>307</v>
      </c>
      <c r="L8350" s="26">
        <v>397600</v>
      </c>
      <c r="M8350">
        <v>7</v>
      </c>
    </row>
    <row r="8351" spans="1:13" x14ac:dyDescent="0.25">
      <c r="A8351" t="s">
        <v>164</v>
      </c>
      <c r="B8351" s="25">
        <v>45478</v>
      </c>
      <c r="C8351" t="s">
        <v>257</v>
      </c>
      <c r="D8351" t="s">
        <v>32</v>
      </c>
      <c r="E8351" t="s">
        <v>27</v>
      </c>
      <c r="F8351" t="s">
        <v>258</v>
      </c>
      <c r="G8351" s="30">
        <v>16.3</v>
      </c>
      <c r="H8351" t="s">
        <v>309</v>
      </c>
      <c r="J8351" t="s">
        <v>15</v>
      </c>
      <c r="K8351" t="s">
        <v>307</v>
      </c>
      <c r="L8351" s="26">
        <v>111200</v>
      </c>
      <c r="M8351">
        <v>5</v>
      </c>
    </row>
    <row r="8352" spans="1:13" x14ac:dyDescent="0.25">
      <c r="A8352" t="s">
        <v>57</v>
      </c>
      <c r="B8352" s="25">
        <v>45394</v>
      </c>
      <c r="C8352" t="s">
        <v>257</v>
      </c>
      <c r="D8352" t="s">
        <v>32</v>
      </c>
      <c r="E8352" t="s">
        <v>27</v>
      </c>
      <c r="G8352" s="30">
        <v>16.3</v>
      </c>
      <c r="H8352" t="s">
        <v>309</v>
      </c>
      <c r="J8352" t="s">
        <v>15</v>
      </c>
      <c r="K8352" t="s">
        <v>307</v>
      </c>
      <c r="L8352" s="26">
        <v>30550</v>
      </c>
      <c r="M8352">
        <v>8</v>
      </c>
    </row>
    <row r="8353" spans="1:13" x14ac:dyDescent="0.25">
      <c r="A8353" t="s">
        <v>209</v>
      </c>
      <c r="B8353" s="25">
        <v>45572</v>
      </c>
      <c r="C8353" t="s">
        <v>257</v>
      </c>
      <c r="D8353" t="s">
        <v>32</v>
      </c>
      <c r="E8353" t="s">
        <v>27</v>
      </c>
      <c r="F8353" t="s">
        <v>258</v>
      </c>
      <c r="G8353" s="30">
        <v>16.3</v>
      </c>
      <c r="H8353" t="s">
        <v>309</v>
      </c>
      <c r="J8353" t="s">
        <v>15</v>
      </c>
      <c r="K8353" t="s">
        <v>307</v>
      </c>
      <c r="L8353" s="26">
        <v>10000</v>
      </c>
      <c r="M8353">
        <v>1</v>
      </c>
    </row>
    <row r="8354" spans="1:13" x14ac:dyDescent="0.25">
      <c r="A8354" t="s">
        <v>69</v>
      </c>
      <c r="B8354" s="25">
        <v>45328</v>
      </c>
      <c r="C8354" t="s">
        <v>257</v>
      </c>
      <c r="D8354" t="s">
        <v>32</v>
      </c>
      <c r="E8354" t="s">
        <v>27</v>
      </c>
      <c r="G8354" s="30">
        <v>16.3</v>
      </c>
      <c r="H8354" t="s">
        <v>309</v>
      </c>
      <c r="J8354" t="s">
        <v>15</v>
      </c>
      <c r="K8354" t="s">
        <v>307</v>
      </c>
      <c r="L8354" s="26">
        <v>102555</v>
      </c>
      <c r="M8354">
        <v>5</v>
      </c>
    </row>
    <row r="8355" spans="1:13" x14ac:dyDescent="0.25">
      <c r="A8355" t="s">
        <v>83</v>
      </c>
      <c r="B8355" s="25">
        <v>45468</v>
      </c>
      <c r="C8355" t="s">
        <v>257</v>
      </c>
      <c r="D8355" t="s">
        <v>32</v>
      </c>
      <c r="E8355" t="s">
        <v>27</v>
      </c>
      <c r="F8355" t="s">
        <v>258</v>
      </c>
      <c r="G8355" s="30">
        <v>16.3</v>
      </c>
      <c r="H8355" t="s">
        <v>309</v>
      </c>
      <c r="J8355" t="s">
        <v>15</v>
      </c>
      <c r="K8355" t="s">
        <v>307</v>
      </c>
      <c r="L8355" s="26">
        <v>248670</v>
      </c>
      <c r="M8355">
        <v>5</v>
      </c>
    </row>
    <row r="8356" spans="1:13" x14ac:dyDescent="0.25">
      <c r="A8356" t="s">
        <v>86</v>
      </c>
      <c r="B8356" s="25">
        <v>45251</v>
      </c>
      <c r="C8356" t="s">
        <v>257</v>
      </c>
      <c r="D8356" t="s">
        <v>32</v>
      </c>
      <c r="E8356" t="s">
        <v>27</v>
      </c>
      <c r="G8356" s="30">
        <v>16.3</v>
      </c>
      <c r="H8356" t="s">
        <v>309</v>
      </c>
      <c r="J8356" t="s">
        <v>15</v>
      </c>
      <c r="K8356" t="s">
        <v>307</v>
      </c>
      <c r="L8356" s="26">
        <v>2500</v>
      </c>
      <c r="M8356">
        <v>1</v>
      </c>
    </row>
    <row r="8357" spans="1:13" x14ac:dyDescent="0.25">
      <c r="A8357" t="s">
        <v>211</v>
      </c>
      <c r="B8357" s="25">
        <v>45582</v>
      </c>
      <c r="C8357" t="s">
        <v>257</v>
      </c>
      <c r="D8357" t="s">
        <v>32</v>
      </c>
      <c r="E8357" t="s">
        <v>27</v>
      </c>
      <c r="G8357" s="30">
        <v>16.3</v>
      </c>
      <c r="H8357" t="s">
        <v>309</v>
      </c>
      <c r="J8357" t="s">
        <v>15</v>
      </c>
      <c r="K8357" t="s">
        <v>307</v>
      </c>
      <c r="L8357" s="26">
        <v>108850</v>
      </c>
      <c r="M8357">
        <v>9</v>
      </c>
    </row>
    <row r="8358" spans="1:13" x14ac:dyDescent="0.25">
      <c r="A8358" t="s">
        <v>89</v>
      </c>
      <c r="B8358" s="25">
        <v>45232</v>
      </c>
      <c r="C8358" t="s">
        <v>257</v>
      </c>
      <c r="D8358" t="s">
        <v>32</v>
      </c>
      <c r="E8358" t="s">
        <v>27</v>
      </c>
      <c r="F8358" t="s">
        <v>258</v>
      </c>
      <c r="G8358" s="30">
        <v>16.3</v>
      </c>
      <c r="H8358" t="s">
        <v>309</v>
      </c>
      <c r="J8358" t="s">
        <v>15</v>
      </c>
      <c r="K8358" t="s">
        <v>307</v>
      </c>
      <c r="L8358" s="26">
        <v>171450</v>
      </c>
      <c r="M8358">
        <v>2</v>
      </c>
    </row>
    <row r="8359" spans="1:13" x14ac:dyDescent="0.25">
      <c r="A8359" t="s">
        <v>50</v>
      </c>
      <c r="B8359" s="25">
        <v>45408</v>
      </c>
      <c r="C8359" t="s">
        <v>257</v>
      </c>
      <c r="D8359" t="s">
        <v>32</v>
      </c>
      <c r="E8359" t="s">
        <v>27</v>
      </c>
      <c r="G8359" s="30">
        <v>16.3</v>
      </c>
      <c r="H8359" t="s">
        <v>309</v>
      </c>
      <c r="J8359" t="s">
        <v>15</v>
      </c>
      <c r="K8359" t="s">
        <v>307</v>
      </c>
      <c r="L8359" s="26">
        <v>175000</v>
      </c>
      <c r="M8359">
        <v>23</v>
      </c>
    </row>
    <row r="8360" spans="1:13" x14ac:dyDescent="0.25">
      <c r="A8360" t="s">
        <v>205</v>
      </c>
      <c r="B8360" s="25">
        <v>45566</v>
      </c>
      <c r="C8360" t="s">
        <v>257</v>
      </c>
      <c r="D8360" t="s">
        <v>32</v>
      </c>
      <c r="E8360" t="s">
        <v>27</v>
      </c>
      <c r="F8360" t="s">
        <v>258</v>
      </c>
      <c r="G8360" s="30">
        <v>16.3</v>
      </c>
      <c r="H8360" t="s">
        <v>309</v>
      </c>
      <c r="J8360" t="s">
        <v>15</v>
      </c>
      <c r="K8360" t="s">
        <v>307</v>
      </c>
      <c r="L8360" s="26">
        <v>101650</v>
      </c>
      <c r="M8360">
        <v>5</v>
      </c>
    </row>
    <row r="8361" spans="1:13" x14ac:dyDescent="0.25">
      <c r="A8361" t="s">
        <v>54</v>
      </c>
      <c r="B8361" s="25">
        <v>45212</v>
      </c>
      <c r="C8361" t="s">
        <v>257</v>
      </c>
      <c r="D8361" t="s">
        <v>32</v>
      </c>
      <c r="E8361" t="s">
        <v>27</v>
      </c>
      <c r="G8361" s="30">
        <v>16.3</v>
      </c>
      <c r="H8361" t="s">
        <v>309</v>
      </c>
      <c r="J8361" t="s">
        <v>15</v>
      </c>
      <c r="K8361" t="s">
        <v>307</v>
      </c>
      <c r="L8361" s="26">
        <v>19647</v>
      </c>
      <c r="M8361">
        <v>7</v>
      </c>
    </row>
    <row r="8362" spans="1:13" x14ac:dyDescent="0.25">
      <c r="A8362" t="s">
        <v>54</v>
      </c>
      <c r="B8362" s="25">
        <v>45401</v>
      </c>
      <c r="C8362" t="s">
        <v>257</v>
      </c>
      <c r="D8362" t="s">
        <v>32</v>
      </c>
      <c r="E8362" t="s">
        <v>27</v>
      </c>
      <c r="G8362" s="30">
        <v>16.3</v>
      </c>
      <c r="H8362" t="s">
        <v>309</v>
      </c>
      <c r="J8362" t="s">
        <v>15</v>
      </c>
      <c r="K8362" t="s">
        <v>307</v>
      </c>
      <c r="L8362" s="26">
        <v>1010655</v>
      </c>
      <c r="M8362">
        <v>5</v>
      </c>
    </row>
    <row r="8363" spans="1:13" x14ac:dyDescent="0.25">
      <c r="A8363" t="s">
        <v>57</v>
      </c>
      <c r="B8363" s="25">
        <v>45394</v>
      </c>
      <c r="C8363" t="s">
        <v>257</v>
      </c>
      <c r="D8363" t="s">
        <v>32</v>
      </c>
      <c r="E8363" t="s">
        <v>27</v>
      </c>
      <c r="F8363" t="s">
        <v>258</v>
      </c>
      <c r="G8363" s="30">
        <v>16.3</v>
      </c>
      <c r="H8363" t="s">
        <v>309</v>
      </c>
      <c r="J8363" t="s">
        <v>15</v>
      </c>
      <c r="K8363" t="s">
        <v>307</v>
      </c>
      <c r="L8363" s="26">
        <v>54050</v>
      </c>
      <c r="M8363">
        <v>3</v>
      </c>
    </row>
    <row r="8364" spans="1:13" x14ac:dyDescent="0.25">
      <c r="A8364" t="s">
        <v>77</v>
      </c>
      <c r="B8364" s="25">
        <v>45267</v>
      </c>
      <c r="C8364" t="s">
        <v>257</v>
      </c>
      <c r="D8364" t="s">
        <v>32</v>
      </c>
      <c r="E8364" t="s">
        <v>27</v>
      </c>
      <c r="G8364" s="30">
        <v>16.3</v>
      </c>
      <c r="H8364" t="s">
        <v>309</v>
      </c>
      <c r="J8364" t="s">
        <v>15</v>
      </c>
      <c r="K8364" t="s">
        <v>307</v>
      </c>
      <c r="L8364" s="26">
        <v>33600</v>
      </c>
      <c r="M8364">
        <v>2</v>
      </c>
    </row>
    <row r="8365" spans="1:13" x14ac:dyDescent="0.25">
      <c r="A8365" t="s">
        <v>164</v>
      </c>
      <c r="B8365" s="25">
        <v>45478</v>
      </c>
      <c r="C8365" t="s">
        <v>257</v>
      </c>
      <c r="D8365" t="s">
        <v>32</v>
      </c>
      <c r="E8365" t="s">
        <v>27</v>
      </c>
      <c r="G8365" s="30">
        <v>16.3</v>
      </c>
      <c r="H8365" t="s">
        <v>309</v>
      </c>
      <c r="J8365" t="s">
        <v>15</v>
      </c>
      <c r="K8365" t="s">
        <v>307</v>
      </c>
      <c r="L8365" s="26">
        <v>10000</v>
      </c>
      <c r="M8365">
        <v>4</v>
      </c>
    </row>
    <row r="8366" spans="1:13" x14ac:dyDescent="0.25">
      <c r="A8366" t="s">
        <v>60</v>
      </c>
      <c r="B8366" s="25">
        <v>45380</v>
      </c>
      <c r="C8366" t="s">
        <v>257</v>
      </c>
      <c r="D8366" t="s">
        <v>32</v>
      </c>
      <c r="E8366" t="s">
        <v>27</v>
      </c>
      <c r="F8366" t="s">
        <v>258</v>
      </c>
      <c r="G8366" s="30">
        <v>16.399999999999999</v>
      </c>
      <c r="H8366" t="s">
        <v>309</v>
      </c>
      <c r="J8366" t="s">
        <v>15</v>
      </c>
      <c r="K8366" t="s">
        <v>307</v>
      </c>
      <c r="L8366" s="26">
        <v>1707125</v>
      </c>
      <c r="M8366">
        <v>18</v>
      </c>
    </row>
    <row r="8367" spans="1:13" x14ac:dyDescent="0.25">
      <c r="A8367" t="s">
        <v>92</v>
      </c>
      <c r="B8367" s="25">
        <v>45198</v>
      </c>
      <c r="C8367" t="s">
        <v>257</v>
      </c>
      <c r="D8367" t="s">
        <v>32</v>
      </c>
      <c r="E8367" t="s">
        <v>27</v>
      </c>
      <c r="F8367" t="s">
        <v>258</v>
      </c>
      <c r="G8367" s="30">
        <v>16.399999999999999</v>
      </c>
      <c r="H8367" t="s">
        <v>309</v>
      </c>
      <c r="J8367" t="s">
        <v>15</v>
      </c>
      <c r="K8367" t="s">
        <v>307</v>
      </c>
      <c r="L8367" s="26">
        <v>9773917.1999999993</v>
      </c>
      <c r="M8367">
        <v>57</v>
      </c>
    </row>
    <row r="8368" spans="1:13" x14ac:dyDescent="0.25">
      <c r="A8368" t="s">
        <v>89</v>
      </c>
      <c r="B8368" s="25">
        <v>45232</v>
      </c>
      <c r="C8368" t="s">
        <v>257</v>
      </c>
      <c r="D8368" t="s">
        <v>32</v>
      </c>
      <c r="E8368" t="s">
        <v>27</v>
      </c>
      <c r="F8368" t="s">
        <v>258</v>
      </c>
      <c r="G8368" s="30">
        <v>16.399999999999999</v>
      </c>
      <c r="H8368" t="s">
        <v>309</v>
      </c>
      <c r="J8368" t="s">
        <v>15</v>
      </c>
      <c r="K8368" t="s">
        <v>307</v>
      </c>
      <c r="L8368" s="26">
        <v>616950</v>
      </c>
      <c r="M8368">
        <v>8</v>
      </c>
    </row>
    <row r="8369" spans="1:13" x14ac:dyDescent="0.25">
      <c r="A8369" t="s">
        <v>211</v>
      </c>
      <c r="B8369" s="25">
        <v>45582</v>
      </c>
      <c r="C8369" t="s">
        <v>257</v>
      </c>
      <c r="D8369" t="s">
        <v>32</v>
      </c>
      <c r="E8369" t="s">
        <v>27</v>
      </c>
      <c r="G8369" s="30">
        <v>16.399999999999999</v>
      </c>
      <c r="H8369" t="s">
        <v>309</v>
      </c>
      <c r="J8369" t="s">
        <v>15</v>
      </c>
      <c r="K8369" t="s">
        <v>307</v>
      </c>
      <c r="L8369" s="26">
        <v>49700</v>
      </c>
      <c r="M8369">
        <v>9</v>
      </c>
    </row>
    <row r="8370" spans="1:13" x14ac:dyDescent="0.25">
      <c r="A8370" t="s">
        <v>30</v>
      </c>
      <c r="B8370" s="25">
        <v>45447</v>
      </c>
      <c r="C8370" t="s">
        <v>257</v>
      </c>
      <c r="D8370" t="s">
        <v>32</v>
      </c>
      <c r="E8370" t="s">
        <v>27</v>
      </c>
      <c r="F8370" t="s">
        <v>258</v>
      </c>
      <c r="G8370" s="30">
        <v>16.399999999999999</v>
      </c>
      <c r="H8370" t="s">
        <v>309</v>
      </c>
      <c r="J8370" t="s">
        <v>15</v>
      </c>
      <c r="K8370" t="s">
        <v>307</v>
      </c>
      <c r="L8370" s="26">
        <v>736800</v>
      </c>
      <c r="M8370">
        <v>4</v>
      </c>
    </row>
    <row r="8371" spans="1:13" x14ac:dyDescent="0.25">
      <c r="A8371" t="s">
        <v>172</v>
      </c>
      <c r="B8371" s="25">
        <v>45485</v>
      </c>
      <c r="C8371" t="s">
        <v>257</v>
      </c>
      <c r="D8371" t="s">
        <v>32</v>
      </c>
      <c r="E8371" t="s">
        <v>27</v>
      </c>
      <c r="F8371" t="s">
        <v>258</v>
      </c>
      <c r="G8371" s="30">
        <v>16.399999999999999</v>
      </c>
      <c r="H8371" t="s">
        <v>309</v>
      </c>
      <c r="J8371" t="s">
        <v>15</v>
      </c>
      <c r="K8371" t="s">
        <v>307</v>
      </c>
      <c r="L8371" s="26">
        <v>360400</v>
      </c>
      <c r="M8371">
        <v>3</v>
      </c>
    </row>
    <row r="8372" spans="1:13" x14ac:dyDescent="0.25">
      <c r="A8372" t="s">
        <v>54</v>
      </c>
      <c r="B8372" s="25">
        <v>45212</v>
      </c>
      <c r="C8372" t="s">
        <v>257</v>
      </c>
      <c r="D8372" t="s">
        <v>32</v>
      </c>
      <c r="E8372" t="s">
        <v>27</v>
      </c>
      <c r="F8372" t="s">
        <v>258</v>
      </c>
      <c r="G8372" s="30">
        <v>16.399999999999999</v>
      </c>
      <c r="H8372" t="s">
        <v>309</v>
      </c>
      <c r="J8372" t="s">
        <v>15</v>
      </c>
      <c r="K8372" t="s">
        <v>307</v>
      </c>
      <c r="L8372" s="26">
        <v>8935056</v>
      </c>
      <c r="M8372">
        <v>217</v>
      </c>
    </row>
    <row r="8373" spans="1:13" x14ac:dyDescent="0.25">
      <c r="A8373" t="s">
        <v>54</v>
      </c>
      <c r="B8373" s="25">
        <v>45401</v>
      </c>
      <c r="C8373" t="s">
        <v>257</v>
      </c>
      <c r="D8373" t="s">
        <v>32</v>
      </c>
      <c r="E8373" t="s">
        <v>27</v>
      </c>
      <c r="F8373" t="s">
        <v>258</v>
      </c>
      <c r="G8373" s="30">
        <v>16.399999999999999</v>
      </c>
      <c r="H8373" t="s">
        <v>309</v>
      </c>
      <c r="J8373" t="s">
        <v>15</v>
      </c>
      <c r="K8373" t="s">
        <v>307</v>
      </c>
      <c r="L8373" s="26">
        <v>59385</v>
      </c>
      <c r="M8373">
        <v>6</v>
      </c>
    </row>
    <row r="8374" spans="1:13" x14ac:dyDescent="0.25">
      <c r="A8374" t="s">
        <v>57</v>
      </c>
      <c r="B8374" s="25">
        <v>45394</v>
      </c>
      <c r="C8374" t="s">
        <v>257</v>
      </c>
      <c r="D8374" t="s">
        <v>32</v>
      </c>
      <c r="E8374" t="s">
        <v>27</v>
      </c>
      <c r="G8374" s="30">
        <v>16.399999999999999</v>
      </c>
      <c r="H8374" t="s">
        <v>309</v>
      </c>
      <c r="J8374" t="s">
        <v>15</v>
      </c>
      <c r="K8374" t="s">
        <v>307</v>
      </c>
      <c r="L8374" s="26">
        <v>119850</v>
      </c>
      <c r="M8374">
        <v>5</v>
      </c>
    </row>
    <row r="8375" spans="1:13" x14ac:dyDescent="0.25">
      <c r="A8375" t="s">
        <v>69</v>
      </c>
      <c r="B8375" s="25">
        <v>45328</v>
      </c>
      <c r="C8375" t="s">
        <v>257</v>
      </c>
      <c r="D8375" t="s">
        <v>32</v>
      </c>
      <c r="E8375" t="s">
        <v>27</v>
      </c>
      <c r="G8375" s="30">
        <v>16.399999999999999</v>
      </c>
      <c r="H8375" t="s">
        <v>309</v>
      </c>
      <c r="J8375" t="s">
        <v>15</v>
      </c>
      <c r="K8375" t="s">
        <v>307</v>
      </c>
      <c r="L8375" s="26">
        <v>44785</v>
      </c>
      <c r="M8375">
        <v>5</v>
      </c>
    </row>
    <row r="8376" spans="1:13" x14ac:dyDescent="0.25">
      <c r="A8376" t="s">
        <v>54</v>
      </c>
      <c r="B8376" s="25">
        <v>45212</v>
      </c>
      <c r="C8376" t="s">
        <v>257</v>
      </c>
      <c r="D8376" t="s">
        <v>32</v>
      </c>
      <c r="E8376" t="s">
        <v>27</v>
      </c>
      <c r="G8376" s="30">
        <v>16.399999999999999</v>
      </c>
      <c r="H8376" t="s">
        <v>309</v>
      </c>
      <c r="J8376" t="s">
        <v>15</v>
      </c>
      <c r="K8376" t="s">
        <v>307</v>
      </c>
      <c r="L8376" s="26">
        <v>645354</v>
      </c>
      <c r="M8376">
        <v>137</v>
      </c>
    </row>
    <row r="8377" spans="1:13" x14ac:dyDescent="0.25">
      <c r="A8377" t="s">
        <v>205</v>
      </c>
      <c r="B8377" s="25">
        <v>45566</v>
      </c>
      <c r="C8377" t="s">
        <v>257</v>
      </c>
      <c r="D8377" t="s">
        <v>32</v>
      </c>
      <c r="E8377" t="s">
        <v>27</v>
      </c>
      <c r="F8377" t="s">
        <v>258</v>
      </c>
      <c r="G8377" s="30">
        <v>16.399999999999999</v>
      </c>
      <c r="H8377" t="s">
        <v>309</v>
      </c>
      <c r="J8377" t="s">
        <v>15</v>
      </c>
      <c r="K8377" t="s">
        <v>307</v>
      </c>
      <c r="L8377" s="26">
        <v>172615</v>
      </c>
      <c r="M8377">
        <v>6</v>
      </c>
    </row>
    <row r="8378" spans="1:13" x14ac:dyDescent="0.25">
      <c r="A8378" t="s">
        <v>77</v>
      </c>
      <c r="B8378" s="25">
        <v>45267</v>
      </c>
      <c r="C8378" t="s">
        <v>257</v>
      </c>
      <c r="D8378" t="s">
        <v>32</v>
      </c>
      <c r="E8378" t="s">
        <v>27</v>
      </c>
      <c r="F8378" t="s">
        <v>258</v>
      </c>
      <c r="G8378" s="30">
        <v>16.399999999999999</v>
      </c>
      <c r="H8378" t="s">
        <v>309</v>
      </c>
      <c r="J8378" t="s">
        <v>15</v>
      </c>
      <c r="K8378" t="s">
        <v>307</v>
      </c>
      <c r="L8378" s="26">
        <v>159600</v>
      </c>
      <c r="M8378">
        <v>4</v>
      </c>
    </row>
    <row r="8379" spans="1:13" x14ac:dyDescent="0.25">
      <c r="A8379" t="s">
        <v>83</v>
      </c>
      <c r="B8379" s="25">
        <v>45252</v>
      </c>
      <c r="C8379" t="s">
        <v>257</v>
      </c>
      <c r="D8379" t="s">
        <v>32</v>
      </c>
      <c r="E8379" t="s">
        <v>27</v>
      </c>
      <c r="F8379" t="s">
        <v>258</v>
      </c>
      <c r="G8379" s="30">
        <v>16.399999999999999</v>
      </c>
      <c r="H8379" t="s">
        <v>309</v>
      </c>
      <c r="J8379" t="s">
        <v>15</v>
      </c>
      <c r="K8379" t="s">
        <v>307</v>
      </c>
      <c r="L8379" s="26">
        <v>530750</v>
      </c>
      <c r="M8379">
        <v>9</v>
      </c>
    </row>
    <row r="8380" spans="1:13" x14ac:dyDescent="0.25">
      <c r="A8380" t="s">
        <v>74</v>
      </c>
      <c r="B8380" s="25">
        <v>45275</v>
      </c>
      <c r="C8380" t="s">
        <v>257</v>
      </c>
      <c r="D8380" t="s">
        <v>32</v>
      </c>
      <c r="E8380" t="s">
        <v>27</v>
      </c>
      <c r="G8380" s="30">
        <v>16.399999999999999</v>
      </c>
      <c r="H8380" t="s">
        <v>309</v>
      </c>
      <c r="J8380" t="s">
        <v>15</v>
      </c>
      <c r="K8380" t="s">
        <v>307</v>
      </c>
      <c r="L8380" s="26">
        <v>170200</v>
      </c>
      <c r="M8380">
        <v>6</v>
      </c>
    </row>
    <row r="8381" spans="1:13" x14ac:dyDescent="0.25">
      <c r="A8381" t="s">
        <v>101</v>
      </c>
      <c r="B8381" s="25">
        <v>45079</v>
      </c>
      <c r="C8381" t="s">
        <v>257</v>
      </c>
      <c r="D8381" t="s">
        <v>32</v>
      </c>
      <c r="E8381" t="s">
        <v>27</v>
      </c>
      <c r="F8381" t="s">
        <v>258</v>
      </c>
      <c r="G8381" s="30">
        <v>16.399999999999999</v>
      </c>
      <c r="H8381" t="s">
        <v>309</v>
      </c>
      <c r="J8381" t="s">
        <v>15</v>
      </c>
      <c r="K8381" t="s">
        <v>307</v>
      </c>
      <c r="L8381" s="26">
        <v>29889</v>
      </c>
      <c r="M8381">
        <v>1</v>
      </c>
    </row>
    <row r="8382" spans="1:13" x14ac:dyDescent="0.25">
      <c r="A8382" t="s">
        <v>83</v>
      </c>
      <c r="B8382" s="25">
        <v>45468</v>
      </c>
      <c r="C8382" t="s">
        <v>257</v>
      </c>
      <c r="D8382" t="s">
        <v>32</v>
      </c>
      <c r="E8382" t="s">
        <v>27</v>
      </c>
      <c r="F8382" t="s">
        <v>258</v>
      </c>
      <c r="G8382" s="30">
        <v>16.399999999999999</v>
      </c>
      <c r="H8382" t="s">
        <v>309</v>
      </c>
      <c r="J8382" t="s">
        <v>15</v>
      </c>
      <c r="K8382" t="s">
        <v>307</v>
      </c>
      <c r="L8382" s="26">
        <v>964710</v>
      </c>
      <c r="M8382">
        <v>4</v>
      </c>
    </row>
    <row r="8383" spans="1:13" x14ac:dyDescent="0.25">
      <c r="A8383" t="s">
        <v>60</v>
      </c>
      <c r="B8383" s="25">
        <v>45380</v>
      </c>
      <c r="C8383" t="s">
        <v>257</v>
      </c>
      <c r="D8383" t="s">
        <v>32</v>
      </c>
      <c r="E8383" t="s">
        <v>27</v>
      </c>
      <c r="G8383" s="30">
        <v>16.399999999999999</v>
      </c>
      <c r="H8383" t="s">
        <v>309</v>
      </c>
      <c r="J8383" t="s">
        <v>15</v>
      </c>
      <c r="K8383" t="s">
        <v>307</v>
      </c>
      <c r="L8383" s="26">
        <v>250250</v>
      </c>
      <c r="M8383">
        <v>13</v>
      </c>
    </row>
    <row r="8384" spans="1:13" x14ac:dyDescent="0.25">
      <c r="A8384" t="s">
        <v>63</v>
      </c>
      <c r="B8384" s="25">
        <v>45344</v>
      </c>
      <c r="C8384" t="s">
        <v>257</v>
      </c>
      <c r="D8384" t="s">
        <v>32</v>
      </c>
      <c r="E8384" t="s">
        <v>27</v>
      </c>
      <c r="F8384" t="s">
        <v>258</v>
      </c>
      <c r="G8384" s="30">
        <v>16.399999999999999</v>
      </c>
      <c r="H8384" t="s">
        <v>309</v>
      </c>
      <c r="J8384" t="s">
        <v>15</v>
      </c>
      <c r="K8384" t="s">
        <v>307</v>
      </c>
      <c r="L8384" s="26">
        <v>249850</v>
      </c>
      <c r="M8384">
        <v>5</v>
      </c>
    </row>
    <row r="8385" spans="1:13" x14ac:dyDescent="0.25">
      <c r="A8385" t="s">
        <v>54</v>
      </c>
      <c r="B8385" s="25">
        <v>45401</v>
      </c>
      <c r="C8385" t="s">
        <v>257</v>
      </c>
      <c r="D8385" t="s">
        <v>32</v>
      </c>
      <c r="E8385" t="s">
        <v>27</v>
      </c>
      <c r="G8385" s="30">
        <v>16.399999999999999</v>
      </c>
      <c r="H8385" t="s">
        <v>309</v>
      </c>
      <c r="J8385" t="s">
        <v>15</v>
      </c>
      <c r="K8385" t="s">
        <v>307</v>
      </c>
      <c r="L8385" s="26">
        <v>8880</v>
      </c>
      <c r="M8385">
        <v>6</v>
      </c>
    </row>
    <row r="8386" spans="1:13" x14ac:dyDescent="0.25">
      <c r="A8386" t="s">
        <v>164</v>
      </c>
      <c r="B8386" s="25">
        <v>45478</v>
      </c>
      <c r="C8386" t="s">
        <v>257</v>
      </c>
      <c r="D8386" t="s">
        <v>32</v>
      </c>
      <c r="E8386" t="s">
        <v>27</v>
      </c>
      <c r="F8386" t="s">
        <v>258</v>
      </c>
      <c r="G8386" s="30">
        <v>16.399999999999999</v>
      </c>
      <c r="H8386" t="s">
        <v>309</v>
      </c>
      <c r="J8386" t="s">
        <v>15</v>
      </c>
      <c r="K8386" t="s">
        <v>307</v>
      </c>
      <c r="L8386" s="26">
        <v>160200</v>
      </c>
      <c r="M8386">
        <v>7</v>
      </c>
    </row>
    <row r="8387" spans="1:13" x14ac:dyDescent="0.25">
      <c r="A8387" t="s">
        <v>211</v>
      </c>
      <c r="B8387" s="25">
        <v>45582</v>
      </c>
      <c r="C8387" t="s">
        <v>257</v>
      </c>
      <c r="D8387" t="s">
        <v>32</v>
      </c>
      <c r="E8387" t="s">
        <v>27</v>
      </c>
      <c r="F8387" t="s">
        <v>258</v>
      </c>
      <c r="G8387" s="30">
        <v>16.399999999999999</v>
      </c>
      <c r="H8387" t="s">
        <v>309</v>
      </c>
      <c r="J8387" t="s">
        <v>15</v>
      </c>
      <c r="K8387" t="s">
        <v>307</v>
      </c>
      <c r="L8387" s="26">
        <v>121450</v>
      </c>
      <c r="M8387">
        <v>10</v>
      </c>
    </row>
    <row r="8388" spans="1:13" x14ac:dyDescent="0.25">
      <c r="A8388" t="s">
        <v>77</v>
      </c>
      <c r="B8388" s="25">
        <v>45267</v>
      </c>
      <c r="C8388" t="s">
        <v>257</v>
      </c>
      <c r="D8388" t="s">
        <v>32</v>
      </c>
      <c r="E8388" t="s">
        <v>27</v>
      </c>
      <c r="G8388" s="30">
        <v>16.399999999999999</v>
      </c>
      <c r="H8388" t="s">
        <v>309</v>
      </c>
      <c r="J8388" t="s">
        <v>15</v>
      </c>
      <c r="K8388" t="s">
        <v>307</v>
      </c>
      <c r="L8388" s="26">
        <v>15400</v>
      </c>
      <c r="M8388">
        <v>1</v>
      </c>
    </row>
    <row r="8389" spans="1:13" x14ac:dyDescent="0.25">
      <c r="A8389" t="s">
        <v>86</v>
      </c>
      <c r="B8389" s="25">
        <v>45251</v>
      </c>
      <c r="C8389" t="s">
        <v>257</v>
      </c>
      <c r="D8389" t="s">
        <v>32</v>
      </c>
      <c r="E8389" t="s">
        <v>27</v>
      </c>
      <c r="F8389" t="s">
        <v>258</v>
      </c>
      <c r="G8389" s="30">
        <v>16.399999999999999</v>
      </c>
      <c r="H8389" t="s">
        <v>309</v>
      </c>
      <c r="J8389" t="s">
        <v>15</v>
      </c>
      <c r="K8389" t="s">
        <v>307</v>
      </c>
      <c r="L8389" s="26">
        <v>8250</v>
      </c>
      <c r="M8389">
        <v>2</v>
      </c>
    </row>
    <row r="8390" spans="1:13" x14ac:dyDescent="0.25">
      <c r="A8390" t="s">
        <v>66</v>
      </c>
      <c r="B8390" s="25">
        <v>45335</v>
      </c>
      <c r="C8390" t="s">
        <v>257</v>
      </c>
      <c r="D8390" t="s">
        <v>32</v>
      </c>
      <c r="E8390" t="s">
        <v>27</v>
      </c>
      <c r="F8390" t="s">
        <v>258</v>
      </c>
      <c r="G8390" s="30">
        <v>16.399999999999999</v>
      </c>
      <c r="H8390" t="s">
        <v>309</v>
      </c>
      <c r="J8390" t="s">
        <v>15</v>
      </c>
      <c r="K8390" t="s">
        <v>307</v>
      </c>
      <c r="L8390" s="26">
        <v>850500</v>
      </c>
      <c r="M8390">
        <v>30</v>
      </c>
    </row>
    <row r="8391" spans="1:13" x14ac:dyDescent="0.25">
      <c r="A8391" t="s">
        <v>57</v>
      </c>
      <c r="B8391" s="25">
        <v>45394</v>
      </c>
      <c r="C8391" t="s">
        <v>257</v>
      </c>
      <c r="D8391" t="s">
        <v>32</v>
      </c>
      <c r="E8391" t="s">
        <v>27</v>
      </c>
      <c r="F8391" t="s">
        <v>258</v>
      </c>
      <c r="G8391" s="30">
        <v>16.399999999999999</v>
      </c>
      <c r="H8391" t="s">
        <v>309</v>
      </c>
      <c r="J8391" t="s">
        <v>15</v>
      </c>
      <c r="K8391" t="s">
        <v>307</v>
      </c>
      <c r="L8391" s="26">
        <v>25850</v>
      </c>
      <c r="M8391">
        <v>4</v>
      </c>
    </row>
    <row r="8392" spans="1:13" x14ac:dyDescent="0.25">
      <c r="A8392" t="s">
        <v>50</v>
      </c>
      <c r="B8392" s="25">
        <v>45408</v>
      </c>
      <c r="C8392" t="s">
        <v>257</v>
      </c>
      <c r="D8392" t="s">
        <v>32</v>
      </c>
      <c r="E8392" t="s">
        <v>27</v>
      </c>
      <c r="F8392" t="s">
        <v>258</v>
      </c>
      <c r="G8392" s="30">
        <v>16.399999999999999</v>
      </c>
      <c r="H8392" t="s">
        <v>309</v>
      </c>
      <c r="J8392" t="s">
        <v>15</v>
      </c>
      <c r="K8392" t="s">
        <v>307</v>
      </c>
      <c r="L8392" s="26">
        <v>1197500</v>
      </c>
      <c r="M8392">
        <v>24</v>
      </c>
    </row>
    <row r="8393" spans="1:13" x14ac:dyDescent="0.25">
      <c r="A8393" t="s">
        <v>172</v>
      </c>
      <c r="B8393" s="25">
        <v>45485</v>
      </c>
      <c r="C8393" t="s">
        <v>257</v>
      </c>
      <c r="D8393" t="s">
        <v>32</v>
      </c>
      <c r="E8393" t="s">
        <v>27</v>
      </c>
      <c r="G8393" s="30">
        <v>16.399999999999999</v>
      </c>
      <c r="H8393" t="s">
        <v>309</v>
      </c>
      <c r="J8393" t="s">
        <v>15</v>
      </c>
      <c r="K8393" t="s">
        <v>307</v>
      </c>
      <c r="L8393" s="26">
        <v>34400</v>
      </c>
      <c r="M8393">
        <v>1</v>
      </c>
    </row>
    <row r="8394" spans="1:13" x14ac:dyDescent="0.25">
      <c r="A8394" t="s">
        <v>205</v>
      </c>
      <c r="B8394" s="25">
        <v>45566</v>
      </c>
      <c r="C8394" t="s">
        <v>257</v>
      </c>
      <c r="D8394" t="s">
        <v>32</v>
      </c>
      <c r="E8394" t="s">
        <v>27</v>
      </c>
      <c r="G8394" s="30">
        <v>16.399999999999999</v>
      </c>
      <c r="H8394" t="s">
        <v>309</v>
      </c>
      <c r="J8394" t="s">
        <v>15</v>
      </c>
      <c r="K8394" t="s">
        <v>307</v>
      </c>
      <c r="L8394" s="26">
        <v>7410</v>
      </c>
      <c r="M8394">
        <v>6</v>
      </c>
    </row>
    <row r="8395" spans="1:13" x14ac:dyDescent="0.25">
      <c r="A8395" t="s">
        <v>89</v>
      </c>
      <c r="B8395" s="25">
        <v>45232</v>
      </c>
      <c r="C8395" t="s">
        <v>257</v>
      </c>
      <c r="D8395" t="s">
        <v>32</v>
      </c>
      <c r="E8395" t="s">
        <v>27</v>
      </c>
      <c r="G8395" s="30">
        <v>16.399999999999999</v>
      </c>
      <c r="H8395" t="s">
        <v>309</v>
      </c>
      <c r="J8395" t="s">
        <v>15</v>
      </c>
      <c r="K8395" t="s">
        <v>307</v>
      </c>
      <c r="L8395" s="26">
        <v>18225</v>
      </c>
      <c r="M8395">
        <v>3</v>
      </c>
    </row>
    <row r="8396" spans="1:13" x14ac:dyDescent="0.25">
      <c r="A8396" t="s">
        <v>86</v>
      </c>
      <c r="B8396" s="25">
        <v>45251</v>
      </c>
      <c r="C8396" t="s">
        <v>257</v>
      </c>
      <c r="D8396" t="s">
        <v>32</v>
      </c>
      <c r="E8396" t="s">
        <v>27</v>
      </c>
      <c r="G8396" s="30">
        <v>16.399999999999999</v>
      </c>
      <c r="H8396" t="s">
        <v>309</v>
      </c>
      <c r="J8396" t="s">
        <v>15</v>
      </c>
      <c r="K8396" t="s">
        <v>307</v>
      </c>
      <c r="L8396" s="26">
        <v>1000</v>
      </c>
      <c r="M8396">
        <v>1</v>
      </c>
    </row>
    <row r="8397" spans="1:13" x14ac:dyDescent="0.25">
      <c r="A8397" t="s">
        <v>104</v>
      </c>
      <c r="B8397" s="25">
        <v>45041</v>
      </c>
      <c r="C8397" t="s">
        <v>257</v>
      </c>
      <c r="D8397" t="s">
        <v>32</v>
      </c>
      <c r="E8397" t="s">
        <v>27</v>
      </c>
      <c r="G8397" s="30">
        <v>16.399999999999999</v>
      </c>
      <c r="H8397" t="s">
        <v>309</v>
      </c>
      <c r="J8397" t="s">
        <v>15</v>
      </c>
      <c r="K8397" t="s">
        <v>307</v>
      </c>
      <c r="L8397" s="26">
        <v>25032</v>
      </c>
      <c r="M8397">
        <v>2</v>
      </c>
    </row>
    <row r="8398" spans="1:13" x14ac:dyDescent="0.25">
      <c r="A8398" t="s">
        <v>83</v>
      </c>
      <c r="B8398" s="25">
        <v>45252</v>
      </c>
      <c r="C8398" t="s">
        <v>257</v>
      </c>
      <c r="D8398" t="s">
        <v>32</v>
      </c>
      <c r="E8398" t="s">
        <v>27</v>
      </c>
      <c r="G8398" s="30">
        <v>16.399999999999999</v>
      </c>
      <c r="H8398" t="s">
        <v>309</v>
      </c>
      <c r="J8398" t="s">
        <v>15</v>
      </c>
      <c r="K8398" t="s">
        <v>307</v>
      </c>
      <c r="L8398" s="26">
        <v>186450</v>
      </c>
      <c r="M8398">
        <v>5</v>
      </c>
    </row>
    <row r="8399" spans="1:13" x14ac:dyDescent="0.25">
      <c r="A8399" t="s">
        <v>66</v>
      </c>
      <c r="B8399" s="25">
        <v>45335</v>
      </c>
      <c r="C8399" t="s">
        <v>257</v>
      </c>
      <c r="D8399" t="s">
        <v>32</v>
      </c>
      <c r="E8399" t="s">
        <v>27</v>
      </c>
      <c r="G8399" s="30">
        <v>16.399999999999999</v>
      </c>
      <c r="H8399" t="s">
        <v>309</v>
      </c>
      <c r="J8399" t="s">
        <v>15</v>
      </c>
      <c r="K8399" t="s">
        <v>307</v>
      </c>
      <c r="L8399" s="26">
        <v>112500</v>
      </c>
      <c r="M8399">
        <v>12</v>
      </c>
    </row>
    <row r="8400" spans="1:13" x14ac:dyDescent="0.25">
      <c r="A8400" t="s">
        <v>80</v>
      </c>
      <c r="B8400" s="25">
        <v>45260</v>
      </c>
      <c r="C8400" t="s">
        <v>257</v>
      </c>
      <c r="D8400" t="s">
        <v>32</v>
      </c>
      <c r="E8400" t="s">
        <v>27</v>
      </c>
      <c r="G8400" s="30">
        <v>16.399999999999999</v>
      </c>
      <c r="H8400" t="s">
        <v>309</v>
      </c>
      <c r="J8400" t="s">
        <v>15</v>
      </c>
      <c r="K8400" t="s">
        <v>307</v>
      </c>
      <c r="L8400" s="26">
        <v>115200</v>
      </c>
      <c r="M8400">
        <v>1</v>
      </c>
    </row>
    <row r="8401" spans="1:13" x14ac:dyDescent="0.25">
      <c r="A8401" t="s">
        <v>104</v>
      </c>
      <c r="B8401" s="25">
        <v>45041</v>
      </c>
      <c r="C8401" t="s">
        <v>257</v>
      </c>
      <c r="D8401" t="s">
        <v>32</v>
      </c>
      <c r="E8401" t="s">
        <v>27</v>
      </c>
      <c r="F8401" t="s">
        <v>258</v>
      </c>
      <c r="G8401" s="30">
        <v>16.399999999999999</v>
      </c>
      <c r="H8401" t="s">
        <v>309</v>
      </c>
      <c r="J8401" t="s">
        <v>15</v>
      </c>
      <c r="K8401" t="s">
        <v>307</v>
      </c>
      <c r="L8401" s="26">
        <v>450039.6</v>
      </c>
      <c r="M8401">
        <v>2</v>
      </c>
    </row>
    <row r="8402" spans="1:13" x14ac:dyDescent="0.25">
      <c r="A8402" t="s">
        <v>164</v>
      </c>
      <c r="B8402" s="25">
        <v>45478</v>
      </c>
      <c r="C8402" t="s">
        <v>257</v>
      </c>
      <c r="D8402" t="s">
        <v>32</v>
      </c>
      <c r="E8402" t="s">
        <v>27</v>
      </c>
      <c r="G8402" s="30">
        <v>16.399999999999999</v>
      </c>
      <c r="H8402" t="s">
        <v>309</v>
      </c>
      <c r="J8402" t="s">
        <v>15</v>
      </c>
      <c r="K8402" t="s">
        <v>307</v>
      </c>
      <c r="L8402" s="26">
        <v>42800</v>
      </c>
      <c r="M8402">
        <v>12</v>
      </c>
    </row>
    <row r="8403" spans="1:13" x14ac:dyDescent="0.25">
      <c r="A8403" t="s">
        <v>175</v>
      </c>
      <c r="B8403" s="25">
        <v>45503</v>
      </c>
      <c r="C8403" t="s">
        <v>257</v>
      </c>
      <c r="D8403" t="s">
        <v>32</v>
      </c>
      <c r="E8403" t="s">
        <v>27</v>
      </c>
      <c r="F8403" t="s">
        <v>258</v>
      </c>
      <c r="G8403" s="30">
        <v>16.399999999999999</v>
      </c>
      <c r="H8403" t="s">
        <v>309</v>
      </c>
      <c r="J8403" t="s">
        <v>15</v>
      </c>
      <c r="K8403" t="s">
        <v>307</v>
      </c>
      <c r="L8403" s="26">
        <v>48500</v>
      </c>
      <c r="M8403">
        <v>1</v>
      </c>
    </row>
    <row r="8404" spans="1:13" x14ac:dyDescent="0.25">
      <c r="A8404" t="s">
        <v>69</v>
      </c>
      <c r="B8404" s="25">
        <v>45328</v>
      </c>
      <c r="C8404" t="s">
        <v>257</v>
      </c>
      <c r="D8404" t="s">
        <v>32</v>
      </c>
      <c r="E8404" t="s">
        <v>27</v>
      </c>
      <c r="F8404" t="s">
        <v>258</v>
      </c>
      <c r="G8404" s="30">
        <v>16.399999999999999</v>
      </c>
      <c r="H8404" t="s">
        <v>309</v>
      </c>
      <c r="J8404" t="s">
        <v>15</v>
      </c>
      <c r="K8404" t="s">
        <v>307</v>
      </c>
      <c r="L8404" s="26">
        <v>1388600</v>
      </c>
      <c r="M8404">
        <v>7</v>
      </c>
    </row>
    <row r="8405" spans="1:13" x14ac:dyDescent="0.25">
      <c r="A8405" t="s">
        <v>30</v>
      </c>
      <c r="B8405" s="25">
        <v>45447</v>
      </c>
      <c r="C8405" t="s">
        <v>257</v>
      </c>
      <c r="D8405" t="s">
        <v>32</v>
      </c>
      <c r="E8405" t="s">
        <v>27</v>
      </c>
      <c r="G8405" s="30">
        <v>16.399999999999999</v>
      </c>
      <c r="H8405" t="s">
        <v>309</v>
      </c>
      <c r="J8405" t="s">
        <v>15</v>
      </c>
      <c r="K8405" t="s">
        <v>307</v>
      </c>
      <c r="L8405" s="26">
        <v>22800</v>
      </c>
      <c r="M8405">
        <v>5</v>
      </c>
    </row>
    <row r="8406" spans="1:13" x14ac:dyDescent="0.25">
      <c r="A8406" t="s">
        <v>74</v>
      </c>
      <c r="B8406" s="25">
        <v>45275</v>
      </c>
      <c r="C8406" t="s">
        <v>257</v>
      </c>
      <c r="D8406" t="s">
        <v>32</v>
      </c>
      <c r="E8406" t="s">
        <v>27</v>
      </c>
      <c r="F8406" t="s">
        <v>258</v>
      </c>
      <c r="G8406" s="30">
        <v>16.399999999999999</v>
      </c>
      <c r="H8406" t="s">
        <v>309</v>
      </c>
      <c r="J8406" t="s">
        <v>15</v>
      </c>
      <c r="K8406" t="s">
        <v>307</v>
      </c>
      <c r="L8406" s="26">
        <v>1799750</v>
      </c>
      <c r="M8406">
        <v>13</v>
      </c>
    </row>
    <row r="8407" spans="1:13" x14ac:dyDescent="0.25">
      <c r="A8407" t="s">
        <v>209</v>
      </c>
      <c r="B8407" s="25">
        <v>45572</v>
      </c>
      <c r="C8407" t="s">
        <v>257</v>
      </c>
      <c r="D8407" t="s">
        <v>32</v>
      </c>
      <c r="E8407" t="s">
        <v>27</v>
      </c>
      <c r="G8407" s="30">
        <v>16.399999999999999</v>
      </c>
      <c r="H8407" t="s">
        <v>309</v>
      </c>
      <c r="J8407" t="s">
        <v>15</v>
      </c>
      <c r="K8407" t="s">
        <v>307</v>
      </c>
      <c r="L8407" s="26">
        <v>61000</v>
      </c>
      <c r="M8407">
        <v>1</v>
      </c>
    </row>
    <row r="8408" spans="1:13" x14ac:dyDescent="0.25">
      <c r="A8408" t="s">
        <v>101</v>
      </c>
      <c r="B8408" s="25">
        <v>45079</v>
      </c>
      <c r="C8408" t="s">
        <v>257</v>
      </c>
      <c r="D8408" t="s">
        <v>32</v>
      </c>
      <c r="E8408" t="s">
        <v>27</v>
      </c>
      <c r="G8408" s="30">
        <v>16.399999999999999</v>
      </c>
      <c r="H8408" t="s">
        <v>309</v>
      </c>
      <c r="J8408" t="s">
        <v>15</v>
      </c>
      <c r="K8408" t="s">
        <v>307</v>
      </c>
      <c r="L8408" s="26">
        <v>19865.25</v>
      </c>
      <c r="M8408">
        <v>1</v>
      </c>
    </row>
    <row r="8409" spans="1:13" x14ac:dyDescent="0.25">
      <c r="A8409" t="s">
        <v>83</v>
      </c>
      <c r="B8409" s="25">
        <v>45468</v>
      </c>
      <c r="C8409" t="s">
        <v>257</v>
      </c>
      <c r="D8409" t="s">
        <v>32</v>
      </c>
      <c r="E8409" t="s">
        <v>27</v>
      </c>
      <c r="G8409" s="30">
        <v>16.399999999999999</v>
      </c>
      <c r="H8409" t="s">
        <v>309</v>
      </c>
      <c r="J8409" t="s">
        <v>15</v>
      </c>
      <c r="K8409" t="s">
        <v>307</v>
      </c>
      <c r="L8409" s="26">
        <v>39690</v>
      </c>
      <c r="M8409">
        <v>5</v>
      </c>
    </row>
    <row r="8410" spans="1:13" x14ac:dyDescent="0.25">
      <c r="A8410" t="s">
        <v>92</v>
      </c>
      <c r="B8410" s="25">
        <v>45198</v>
      </c>
      <c r="C8410" t="s">
        <v>257</v>
      </c>
      <c r="D8410" t="s">
        <v>32</v>
      </c>
      <c r="E8410" t="s">
        <v>27</v>
      </c>
      <c r="G8410" s="30">
        <v>16.399999999999999</v>
      </c>
      <c r="H8410" t="s">
        <v>309</v>
      </c>
      <c r="J8410" t="s">
        <v>15</v>
      </c>
      <c r="K8410" t="s">
        <v>307</v>
      </c>
      <c r="L8410" s="26">
        <v>1555794</v>
      </c>
      <c r="M8410">
        <v>42</v>
      </c>
    </row>
    <row r="8411" spans="1:13" x14ac:dyDescent="0.25">
      <c r="A8411" t="s">
        <v>50</v>
      </c>
      <c r="B8411" s="25">
        <v>45408</v>
      </c>
      <c r="C8411" t="s">
        <v>257</v>
      </c>
      <c r="D8411" t="s">
        <v>32</v>
      </c>
      <c r="E8411" t="s">
        <v>27</v>
      </c>
      <c r="G8411" s="30">
        <v>16.399999999999999</v>
      </c>
      <c r="H8411" t="s">
        <v>309</v>
      </c>
      <c r="J8411" t="s">
        <v>15</v>
      </c>
      <c r="K8411" t="s">
        <v>307</v>
      </c>
      <c r="L8411" s="26">
        <v>100000</v>
      </c>
      <c r="M8411">
        <v>19</v>
      </c>
    </row>
    <row r="8412" spans="1:13" x14ac:dyDescent="0.25">
      <c r="A8412" t="s">
        <v>50</v>
      </c>
      <c r="B8412" s="25">
        <v>45408</v>
      </c>
      <c r="C8412" t="s">
        <v>257</v>
      </c>
      <c r="D8412" t="s">
        <v>32</v>
      </c>
      <c r="E8412" t="s">
        <v>27</v>
      </c>
      <c r="G8412" s="30">
        <v>16.5</v>
      </c>
      <c r="H8412" t="s">
        <v>309</v>
      </c>
      <c r="J8412" t="s">
        <v>15</v>
      </c>
      <c r="K8412" t="s">
        <v>307</v>
      </c>
      <c r="L8412" s="26">
        <v>85000</v>
      </c>
      <c r="M8412">
        <v>23</v>
      </c>
    </row>
    <row r="8413" spans="1:13" x14ac:dyDescent="0.25">
      <c r="A8413" t="s">
        <v>92</v>
      </c>
      <c r="B8413" s="25">
        <v>45198</v>
      </c>
      <c r="C8413" t="s">
        <v>257</v>
      </c>
      <c r="D8413" t="s">
        <v>32</v>
      </c>
      <c r="E8413" t="s">
        <v>27</v>
      </c>
      <c r="F8413" t="s">
        <v>258</v>
      </c>
      <c r="G8413" s="30">
        <v>16.5</v>
      </c>
      <c r="H8413" t="s">
        <v>309</v>
      </c>
      <c r="J8413" t="s">
        <v>15</v>
      </c>
      <c r="K8413" t="s">
        <v>307</v>
      </c>
      <c r="L8413" s="26">
        <v>1727924.4</v>
      </c>
      <c r="M8413">
        <v>6</v>
      </c>
    </row>
    <row r="8414" spans="1:13" x14ac:dyDescent="0.25">
      <c r="A8414" t="s">
        <v>164</v>
      </c>
      <c r="B8414" s="25">
        <v>45478</v>
      </c>
      <c r="C8414" t="s">
        <v>257</v>
      </c>
      <c r="D8414" t="s">
        <v>32</v>
      </c>
      <c r="E8414" t="s">
        <v>27</v>
      </c>
      <c r="G8414" s="30">
        <v>16.5</v>
      </c>
      <c r="H8414" t="s">
        <v>309</v>
      </c>
      <c r="J8414" t="s">
        <v>15</v>
      </c>
      <c r="K8414" t="s">
        <v>307</v>
      </c>
      <c r="L8414" s="26">
        <v>91800</v>
      </c>
      <c r="M8414">
        <v>8</v>
      </c>
    </row>
    <row r="8415" spans="1:13" x14ac:dyDescent="0.25">
      <c r="A8415" t="s">
        <v>69</v>
      </c>
      <c r="B8415" s="25">
        <v>45328</v>
      </c>
      <c r="C8415" t="s">
        <v>257</v>
      </c>
      <c r="D8415" t="s">
        <v>32</v>
      </c>
      <c r="E8415" t="s">
        <v>27</v>
      </c>
      <c r="G8415" s="30">
        <v>16.5</v>
      </c>
      <c r="H8415" t="s">
        <v>309</v>
      </c>
      <c r="J8415" t="s">
        <v>15</v>
      </c>
      <c r="K8415" t="s">
        <v>307</v>
      </c>
      <c r="L8415" s="26">
        <v>272420</v>
      </c>
      <c r="M8415">
        <v>5</v>
      </c>
    </row>
    <row r="8416" spans="1:13" x14ac:dyDescent="0.25">
      <c r="A8416" t="s">
        <v>211</v>
      </c>
      <c r="B8416" s="25">
        <v>45582</v>
      </c>
      <c r="C8416" t="s">
        <v>257</v>
      </c>
      <c r="D8416" t="s">
        <v>32</v>
      </c>
      <c r="E8416" t="s">
        <v>27</v>
      </c>
      <c r="F8416" t="s">
        <v>258</v>
      </c>
      <c r="G8416" s="30">
        <v>16.5</v>
      </c>
      <c r="H8416" t="s">
        <v>309</v>
      </c>
      <c r="J8416" t="s">
        <v>15</v>
      </c>
      <c r="K8416" t="s">
        <v>307</v>
      </c>
      <c r="L8416" s="26">
        <v>50050</v>
      </c>
      <c r="M8416">
        <v>4</v>
      </c>
    </row>
    <row r="8417" spans="1:13" x14ac:dyDescent="0.25">
      <c r="A8417" t="s">
        <v>66</v>
      </c>
      <c r="B8417" s="25">
        <v>45335</v>
      </c>
      <c r="C8417" t="s">
        <v>257</v>
      </c>
      <c r="D8417" t="s">
        <v>32</v>
      </c>
      <c r="E8417" t="s">
        <v>27</v>
      </c>
      <c r="G8417" s="30">
        <v>16.5</v>
      </c>
      <c r="H8417" t="s">
        <v>309</v>
      </c>
      <c r="J8417" t="s">
        <v>15</v>
      </c>
      <c r="K8417" t="s">
        <v>307</v>
      </c>
      <c r="L8417" s="26">
        <v>144000</v>
      </c>
      <c r="M8417">
        <v>11</v>
      </c>
    </row>
    <row r="8418" spans="1:13" x14ac:dyDescent="0.25">
      <c r="A8418" t="s">
        <v>66</v>
      </c>
      <c r="B8418" s="25">
        <v>45335</v>
      </c>
      <c r="C8418" t="s">
        <v>257</v>
      </c>
      <c r="D8418" t="s">
        <v>32</v>
      </c>
      <c r="E8418" t="s">
        <v>27</v>
      </c>
      <c r="F8418" t="s">
        <v>258</v>
      </c>
      <c r="G8418" s="30">
        <v>16.5</v>
      </c>
      <c r="H8418" t="s">
        <v>309</v>
      </c>
      <c r="J8418" t="s">
        <v>15</v>
      </c>
      <c r="K8418" t="s">
        <v>307</v>
      </c>
      <c r="L8418" s="26">
        <v>535500</v>
      </c>
      <c r="M8418">
        <v>21</v>
      </c>
    </row>
    <row r="8419" spans="1:13" x14ac:dyDescent="0.25">
      <c r="A8419" t="s">
        <v>86</v>
      </c>
      <c r="B8419" s="25">
        <v>45251</v>
      </c>
      <c r="C8419" t="s">
        <v>257</v>
      </c>
      <c r="D8419" t="s">
        <v>32</v>
      </c>
      <c r="E8419" t="s">
        <v>27</v>
      </c>
      <c r="F8419" t="s">
        <v>258</v>
      </c>
      <c r="G8419" s="30">
        <v>16.5</v>
      </c>
      <c r="H8419" t="s">
        <v>309</v>
      </c>
      <c r="J8419" t="s">
        <v>15</v>
      </c>
      <c r="K8419" t="s">
        <v>307</v>
      </c>
      <c r="L8419" s="26">
        <v>1962500</v>
      </c>
      <c r="M8419">
        <v>21</v>
      </c>
    </row>
    <row r="8420" spans="1:13" x14ac:dyDescent="0.25">
      <c r="A8420" t="s">
        <v>54</v>
      </c>
      <c r="B8420" s="25">
        <v>45212</v>
      </c>
      <c r="C8420" t="s">
        <v>257</v>
      </c>
      <c r="D8420" t="s">
        <v>32</v>
      </c>
      <c r="E8420" t="s">
        <v>27</v>
      </c>
      <c r="G8420" s="30">
        <v>16.5</v>
      </c>
      <c r="H8420" t="s">
        <v>309</v>
      </c>
      <c r="J8420" t="s">
        <v>15</v>
      </c>
      <c r="K8420" t="s">
        <v>307</v>
      </c>
      <c r="L8420" s="26">
        <v>48951</v>
      </c>
      <c r="M8420">
        <v>12</v>
      </c>
    </row>
    <row r="8421" spans="1:13" x14ac:dyDescent="0.25">
      <c r="A8421" t="s">
        <v>80</v>
      </c>
      <c r="B8421" s="25">
        <v>45260</v>
      </c>
      <c r="C8421" t="s">
        <v>257</v>
      </c>
      <c r="D8421" t="s">
        <v>32</v>
      </c>
      <c r="E8421" t="s">
        <v>27</v>
      </c>
      <c r="G8421" s="30">
        <v>16.5</v>
      </c>
      <c r="H8421" t="s">
        <v>309</v>
      </c>
      <c r="J8421" t="s">
        <v>15</v>
      </c>
      <c r="K8421" t="s">
        <v>307</v>
      </c>
      <c r="L8421" s="26">
        <v>1122300</v>
      </c>
      <c r="M8421">
        <v>25</v>
      </c>
    </row>
    <row r="8422" spans="1:13" x14ac:dyDescent="0.25">
      <c r="A8422" t="s">
        <v>205</v>
      </c>
      <c r="B8422" s="25">
        <v>45566</v>
      </c>
      <c r="C8422" t="s">
        <v>257</v>
      </c>
      <c r="D8422" t="s">
        <v>32</v>
      </c>
      <c r="E8422" t="s">
        <v>27</v>
      </c>
      <c r="G8422" s="30">
        <v>16.5</v>
      </c>
      <c r="H8422" t="s">
        <v>309</v>
      </c>
      <c r="J8422" t="s">
        <v>15</v>
      </c>
      <c r="K8422" t="s">
        <v>307</v>
      </c>
      <c r="L8422" s="26">
        <v>1710</v>
      </c>
      <c r="M8422">
        <v>3</v>
      </c>
    </row>
    <row r="8423" spans="1:13" x14ac:dyDescent="0.25">
      <c r="A8423" t="s">
        <v>63</v>
      </c>
      <c r="B8423" s="25">
        <v>45344</v>
      </c>
      <c r="C8423" t="s">
        <v>257</v>
      </c>
      <c r="D8423" t="s">
        <v>32</v>
      </c>
      <c r="E8423" t="s">
        <v>27</v>
      </c>
      <c r="G8423" s="30">
        <v>16.5</v>
      </c>
      <c r="H8423" t="s">
        <v>309</v>
      </c>
      <c r="J8423" t="s">
        <v>15</v>
      </c>
      <c r="K8423" t="s">
        <v>307</v>
      </c>
      <c r="L8423" s="26">
        <v>89300</v>
      </c>
      <c r="M8423">
        <v>2</v>
      </c>
    </row>
    <row r="8424" spans="1:13" x14ac:dyDescent="0.25">
      <c r="A8424" t="s">
        <v>69</v>
      </c>
      <c r="B8424" s="25">
        <v>45328</v>
      </c>
      <c r="C8424" t="s">
        <v>257</v>
      </c>
      <c r="D8424" t="s">
        <v>32</v>
      </c>
      <c r="E8424" t="s">
        <v>27</v>
      </c>
      <c r="F8424" t="s">
        <v>258</v>
      </c>
      <c r="G8424" s="30">
        <v>16.5</v>
      </c>
      <c r="H8424" t="s">
        <v>309</v>
      </c>
      <c r="J8424" t="s">
        <v>15</v>
      </c>
      <c r="K8424" t="s">
        <v>307</v>
      </c>
      <c r="L8424" s="26">
        <v>61745</v>
      </c>
      <c r="M8424">
        <v>4</v>
      </c>
    </row>
    <row r="8425" spans="1:13" x14ac:dyDescent="0.25">
      <c r="A8425" t="s">
        <v>86</v>
      </c>
      <c r="B8425" s="25">
        <v>45251</v>
      </c>
      <c r="C8425" t="s">
        <v>257</v>
      </c>
      <c r="D8425" t="s">
        <v>32</v>
      </c>
      <c r="E8425" t="s">
        <v>27</v>
      </c>
      <c r="G8425" s="30">
        <v>16.5</v>
      </c>
      <c r="H8425" t="s">
        <v>309</v>
      </c>
      <c r="J8425" t="s">
        <v>15</v>
      </c>
      <c r="K8425" t="s">
        <v>307</v>
      </c>
      <c r="L8425" s="26">
        <v>1020500</v>
      </c>
      <c r="M8425">
        <v>26</v>
      </c>
    </row>
    <row r="8426" spans="1:13" x14ac:dyDescent="0.25">
      <c r="A8426" t="s">
        <v>83</v>
      </c>
      <c r="B8426" s="25">
        <v>45468</v>
      </c>
      <c r="C8426" t="s">
        <v>257</v>
      </c>
      <c r="D8426" t="s">
        <v>32</v>
      </c>
      <c r="E8426" t="s">
        <v>27</v>
      </c>
      <c r="G8426" s="30">
        <v>16.5</v>
      </c>
      <c r="H8426" t="s">
        <v>309</v>
      </c>
      <c r="J8426" t="s">
        <v>15</v>
      </c>
      <c r="K8426" t="s">
        <v>307</v>
      </c>
      <c r="L8426" s="26">
        <v>9720</v>
      </c>
      <c r="M8426">
        <v>2</v>
      </c>
    </row>
    <row r="8427" spans="1:13" x14ac:dyDescent="0.25">
      <c r="A8427" t="s">
        <v>172</v>
      </c>
      <c r="B8427" s="25">
        <v>45485</v>
      </c>
      <c r="C8427" t="s">
        <v>257</v>
      </c>
      <c r="D8427" t="s">
        <v>32</v>
      </c>
      <c r="E8427" t="s">
        <v>27</v>
      </c>
      <c r="G8427" s="30">
        <v>16.5</v>
      </c>
      <c r="H8427" t="s">
        <v>309</v>
      </c>
      <c r="J8427" t="s">
        <v>15</v>
      </c>
      <c r="K8427" t="s">
        <v>307</v>
      </c>
      <c r="L8427" s="26">
        <v>3600</v>
      </c>
      <c r="M8427">
        <v>2</v>
      </c>
    </row>
    <row r="8428" spans="1:13" x14ac:dyDescent="0.25">
      <c r="A8428" t="s">
        <v>83</v>
      </c>
      <c r="B8428" s="25">
        <v>45252</v>
      </c>
      <c r="C8428" t="s">
        <v>257</v>
      </c>
      <c r="D8428" t="s">
        <v>32</v>
      </c>
      <c r="E8428" t="s">
        <v>27</v>
      </c>
      <c r="F8428" t="s">
        <v>258</v>
      </c>
      <c r="G8428" s="30">
        <v>16.5</v>
      </c>
      <c r="H8428" t="s">
        <v>309</v>
      </c>
      <c r="J8428" t="s">
        <v>15</v>
      </c>
      <c r="K8428" t="s">
        <v>307</v>
      </c>
      <c r="L8428" s="26">
        <v>24520100</v>
      </c>
      <c r="M8428">
        <v>124</v>
      </c>
    </row>
    <row r="8429" spans="1:13" x14ac:dyDescent="0.25">
      <c r="A8429" t="s">
        <v>83</v>
      </c>
      <c r="B8429" s="25">
        <v>45252</v>
      </c>
      <c r="C8429" t="s">
        <v>257</v>
      </c>
      <c r="D8429" t="s">
        <v>32</v>
      </c>
      <c r="E8429" t="s">
        <v>27</v>
      </c>
      <c r="G8429" s="30">
        <v>16.5</v>
      </c>
      <c r="H8429" t="s">
        <v>309</v>
      </c>
      <c r="J8429" t="s">
        <v>15</v>
      </c>
      <c r="K8429" t="s">
        <v>307</v>
      </c>
      <c r="L8429" s="26">
        <v>3013450</v>
      </c>
      <c r="M8429">
        <v>100</v>
      </c>
    </row>
    <row r="8430" spans="1:13" x14ac:dyDescent="0.25">
      <c r="A8430" t="s">
        <v>30</v>
      </c>
      <c r="B8430" s="25">
        <v>45447</v>
      </c>
      <c r="C8430" t="s">
        <v>257</v>
      </c>
      <c r="D8430" t="s">
        <v>32</v>
      </c>
      <c r="E8430" t="s">
        <v>27</v>
      </c>
      <c r="G8430" s="30">
        <v>16.5</v>
      </c>
      <c r="H8430" t="s">
        <v>309</v>
      </c>
      <c r="J8430" t="s">
        <v>15</v>
      </c>
      <c r="K8430" t="s">
        <v>307</v>
      </c>
      <c r="L8430" s="26">
        <v>16500</v>
      </c>
      <c r="M8430">
        <v>4</v>
      </c>
    </row>
    <row r="8431" spans="1:13" x14ac:dyDescent="0.25">
      <c r="A8431" t="s">
        <v>72</v>
      </c>
      <c r="B8431" s="25">
        <v>45288</v>
      </c>
      <c r="C8431" t="s">
        <v>257</v>
      </c>
      <c r="D8431" t="s">
        <v>32</v>
      </c>
      <c r="E8431" t="s">
        <v>27</v>
      </c>
      <c r="F8431" t="s">
        <v>258</v>
      </c>
      <c r="G8431" s="30">
        <v>16.5</v>
      </c>
      <c r="H8431" t="s">
        <v>309</v>
      </c>
      <c r="J8431" t="s">
        <v>15</v>
      </c>
      <c r="K8431" t="s">
        <v>307</v>
      </c>
      <c r="L8431" s="26">
        <v>49500</v>
      </c>
      <c r="M8431">
        <v>2</v>
      </c>
    </row>
    <row r="8432" spans="1:13" x14ac:dyDescent="0.25">
      <c r="A8432" t="s">
        <v>57</v>
      </c>
      <c r="B8432" s="25">
        <v>45394</v>
      </c>
      <c r="C8432" t="s">
        <v>257</v>
      </c>
      <c r="D8432" t="s">
        <v>32</v>
      </c>
      <c r="E8432" t="s">
        <v>27</v>
      </c>
      <c r="F8432" t="s">
        <v>258</v>
      </c>
      <c r="G8432" s="30">
        <v>16.5</v>
      </c>
      <c r="H8432" t="s">
        <v>309</v>
      </c>
      <c r="J8432" t="s">
        <v>15</v>
      </c>
      <c r="K8432" t="s">
        <v>307</v>
      </c>
      <c r="L8432" s="26">
        <v>230300</v>
      </c>
      <c r="M8432">
        <v>9</v>
      </c>
    </row>
    <row r="8433" spans="1:13" x14ac:dyDescent="0.25">
      <c r="A8433" t="s">
        <v>57</v>
      </c>
      <c r="B8433" s="25">
        <v>45394</v>
      </c>
      <c r="C8433" t="s">
        <v>257</v>
      </c>
      <c r="D8433" t="s">
        <v>32</v>
      </c>
      <c r="E8433" t="s">
        <v>27</v>
      </c>
      <c r="G8433" s="30">
        <v>16.5</v>
      </c>
      <c r="H8433" t="s">
        <v>309</v>
      </c>
      <c r="J8433" t="s">
        <v>15</v>
      </c>
      <c r="K8433" t="s">
        <v>307</v>
      </c>
      <c r="L8433" s="26">
        <v>157450</v>
      </c>
      <c r="M8433">
        <v>5</v>
      </c>
    </row>
    <row r="8434" spans="1:13" x14ac:dyDescent="0.25">
      <c r="A8434" t="s">
        <v>50</v>
      </c>
      <c r="B8434" s="25">
        <v>45408</v>
      </c>
      <c r="C8434" t="s">
        <v>257</v>
      </c>
      <c r="D8434" t="s">
        <v>32</v>
      </c>
      <c r="E8434" t="s">
        <v>27</v>
      </c>
      <c r="F8434" t="s">
        <v>258</v>
      </c>
      <c r="G8434" s="30">
        <v>16.5</v>
      </c>
      <c r="H8434" t="s">
        <v>309</v>
      </c>
      <c r="J8434" t="s">
        <v>15</v>
      </c>
      <c r="K8434" t="s">
        <v>307</v>
      </c>
      <c r="L8434" s="26">
        <v>12417500</v>
      </c>
      <c r="M8434">
        <v>26</v>
      </c>
    </row>
    <row r="8435" spans="1:13" x14ac:dyDescent="0.25">
      <c r="A8435" t="s">
        <v>80</v>
      </c>
      <c r="B8435" s="25">
        <v>45260</v>
      </c>
      <c r="C8435" t="s">
        <v>257</v>
      </c>
      <c r="D8435" t="s">
        <v>32</v>
      </c>
      <c r="E8435" t="s">
        <v>27</v>
      </c>
      <c r="F8435" t="s">
        <v>258</v>
      </c>
      <c r="G8435" s="30">
        <v>16.5</v>
      </c>
      <c r="H8435" t="s">
        <v>309</v>
      </c>
      <c r="J8435" t="s">
        <v>15</v>
      </c>
      <c r="K8435" t="s">
        <v>307</v>
      </c>
      <c r="L8435" s="26">
        <v>16239600</v>
      </c>
      <c r="M8435">
        <v>39</v>
      </c>
    </row>
    <row r="8436" spans="1:13" x14ac:dyDescent="0.25">
      <c r="A8436" t="s">
        <v>172</v>
      </c>
      <c r="B8436" s="25">
        <v>45485</v>
      </c>
      <c r="C8436" t="s">
        <v>257</v>
      </c>
      <c r="D8436" t="s">
        <v>32</v>
      </c>
      <c r="E8436" t="s">
        <v>27</v>
      </c>
      <c r="F8436" t="s">
        <v>258</v>
      </c>
      <c r="G8436" s="30">
        <v>16.5</v>
      </c>
      <c r="H8436" t="s">
        <v>309</v>
      </c>
      <c r="J8436" t="s">
        <v>15</v>
      </c>
      <c r="K8436" t="s">
        <v>307</v>
      </c>
      <c r="L8436" s="26">
        <v>10400</v>
      </c>
      <c r="M8436">
        <v>1</v>
      </c>
    </row>
    <row r="8437" spans="1:13" x14ac:dyDescent="0.25">
      <c r="A8437" t="s">
        <v>60</v>
      </c>
      <c r="B8437" s="25">
        <v>45380</v>
      </c>
      <c r="C8437" t="s">
        <v>257</v>
      </c>
      <c r="D8437" t="s">
        <v>32</v>
      </c>
      <c r="E8437" t="s">
        <v>27</v>
      </c>
      <c r="F8437" t="s">
        <v>258</v>
      </c>
      <c r="G8437" s="30">
        <v>16.5</v>
      </c>
      <c r="H8437" t="s">
        <v>309</v>
      </c>
      <c r="J8437" t="s">
        <v>15</v>
      </c>
      <c r="K8437" t="s">
        <v>307</v>
      </c>
      <c r="L8437" s="26">
        <v>3365250</v>
      </c>
      <c r="M8437">
        <v>25</v>
      </c>
    </row>
    <row r="8438" spans="1:13" x14ac:dyDescent="0.25">
      <c r="A8438" t="s">
        <v>83</v>
      </c>
      <c r="B8438" s="25">
        <v>45468</v>
      </c>
      <c r="C8438" t="s">
        <v>257</v>
      </c>
      <c r="D8438" t="s">
        <v>32</v>
      </c>
      <c r="E8438" t="s">
        <v>27</v>
      </c>
      <c r="F8438" t="s">
        <v>258</v>
      </c>
      <c r="G8438" s="30">
        <v>16.5</v>
      </c>
      <c r="H8438" t="s">
        <v>309</v>
      </c>
      <c r="J8438" t="s">
        <v>15</v>
      </c>
      <c r="K8438" t="s">
        <v>307</v>
      </c>
      <c r="L8438" s="26">
        <v>22680</v>
      </c>
      <c r="M8438">
        <v>2</v>
      </c>
    </row>
    <row r="8439" spans="1:13" x14ac:dyDescent="0.25">
      <c r="A8439" t="s">
        <v>74</v>
      </c>
      <c r="B8439" s="25">
        <v>45275</v>
      </c>
      <c r="C8439" t="s">
        <v>257</v>
      </c>
      <c r="D8439" t="s">
        <v>32</v>
      </c>
      <c r="E8439" t="s">
        <v>27</v>
      </c>
      <c r="G8439" s="30">
        <v>16.5</v>
      </c>
      <c r="H8439" t="s">
        <v>309</v>
      </c>
      <c r="J8439" t="s">
        <v>15</v>
      </c>
      <c r="K8439" t="s">
        <v>307</v>
      </c>
      <c r="L8439" s="26">
        <v>391000</v>
      </c>
      <c r="M8439">
        <v>5</v>
      </c>
    </row>
    <row r="8440" spans="1:13" x14ac:dyDescent="0.25">
      <c r="A8440" t="s">
        <v>205</v>
      </c>
      <c r="B8440" s="25">
        <v>45566</v>
      </c>
      <c r="C8440" t="s">
        <v>257</v>
      </c>
      <c r="D8440" t="s">
        <v>32</v>
      </c>
      <c r="E8440" t="s">
        <v>27</v>
      </c>
      <c r="F8440" t="s">
        <v>258</v>
      </c>
      <c r="G8440" s="30">
        <v>16.5</v>
      </c>
      <c r="H8440" t="s">
        <v>309</v>
      </c>
      <c r="J8440" t="s">
        <v>15</v>
      </c>
      <c r="K8440" t="s">
        <v>307</v>
      </c>
      <c r="L8440" s="26">
        <v>808830</v>
      </c>
      <c r="M8440">
        <v>6</v>
      </c>
    </row>
    <row r="8441" spans="1:13" x14ac:dyDescent="0.25">
      <c r="A8441" t="s">
        <v>89</v>
      </c>
      <c r="B8441" s="25">
        <v>45232</v>
      </c>
      <c r="C8441" t="s">
        <v>257</v>
      </c>
      <c r="D8441" t="s">
        <v>32</v>
      </c>
      <c r="E8441" t="s">
        <v>27</v>
      </c>
      <c r="F8441" t="s">
        <v>258</v>
      </c>
      <c r="G8441" s="30">
        <v>16.5</v>
      </c>
      <c r="H8441" t="s">
        <v>309</v>
      </c>
      <c r="J8441" t="s">
        <v>15</v>
      </c>
      <c r="K8441" t="s">
        <v>307</v>
      </c>
      <c r="L8441" s="26">
        <v>14520600</v>
      </c>
      <c r="M8441">
        <v>72</v>
      </c>
    </row>
    <row r="8442" spans="1:13" x14ac:dyDescent="0.25">
      <c r="A8442" t="s">
        <v>63</v>
      </c>
      <c r="B8442" s="25">
        <v>45344</v>
      </c>
      <c r="C8442" t="s">
        <v>257</v>
      </c>
      <c r="D8442" t="s">
        <v>32</v>
      </c>
      <c r="E8442" t="s">
        <v>27</v>
      </c>
      <c r="F8442" t="s">
        <v>258</v>
      </c>
      <c r="G8442" s="30">
        <v>16.5</v>
      </c>
      <c r="H8442" t="s">
        <v>309</v>
      </c>
      <c r="J8442" t="s">
        <v>15</v>
      </c>
      <c r="K8442" t="s">
        <v>307</v>
      </c>
      <c r="L8442" s="26">
        <v>1756550</v>
      </c>
      <c r="M8442">
        <v>4</v>
      </c>
    </row>
    <row r="8443" spans="1:13" x14ac:dyDescent="0.25">
      <c r="A8443" t="s">
        <v>54</v>
      </c>
      <c r="B8443" s="25">
        <v>45401</v>
      </c>
      <c r="C8443" t="s">
        <v>257</v>
      </c>
      <c r="D8443" t="s">
        <v>32</v>
      </c>
      <c r="E8443" t="s">
        <v>27</v>
      </c>
      <c r="G8443" s="30">
        <v>16.5</v>
      </c>
      <c r="H8443" t="s">
        <v>309</v>
      </c>
      <c r="J8443" t="s">
        <v>15</v>
      </c>
      <c r="K8443" t="s">
        <v>307</v>
      </c>
      <c r="L8443" s="26">
        <v>355200</v>
      </c>
      <c r="M8443">
        <v>12</v>
      </c>
    </row>
    <row r="8444" spans="1:13" x14ac:dyDescent="0.25">
      <c r="A8444" t="s">
        <v>60</v>
      </c>
      <c r="B8444" s="25">
        <v>45380</v>
      </c>
      <c r="C8444" t="s">
        <v>257</v>
      </c>
      <c r="D8444" t="s">
        <v>32</v>
      </c>
      <c r="E8444" t="s">
        <v>27</v>
      </c>
      <c r="G8444" s="30">
        <v>16.5</v>
      </c>
      <c r="H8444" t="s">
        <v>309</v>
      </c>
      <c r="J8444" t="s">
        <v>15</v>
      </c>
      <c r="K8444" t="s">
        <v>307</v>
      </c>
      <c r="L8444" s="26">
        <v>85750</v>
      </c>
      <c r="M8444">
        <v>13</v>
      </c>
    </row>
    <row r="8445" spans="1:13" x14ac:dyDescent="0.25">
      <c r="A8445" t="s">
        <v>77</v>
      </c>
      <c r="B8445" s="25">
        <v>45267</v>
      </c>
      <c r="C8445" t="s">
        <v>257</v>
      </c>
      <c r="D8445" t="s">
        <v>32</v>
      </c>
      <c r="E8445" t="s">
        <v>27</v>
      </c>
      <c r="G8445" s="30">
        <v>16.5</v>
      </c>
      <c r="H8445" t="s">
        <v>309</v>
      </c>
      <c r="J8445" t="s">
        <v>15</v>
      </c>
      <c r="K8445" t="s">
        <v>307</v>
      </c>
      <c r="L8445" s="26">
        <v>30800</v>
      </c>
      <c r="M8445">
        <v>2</v>
      </c>
    </row>
    <row r="8446" spans="1:13" x14ac:dyDescent="0.25">
      <c r="A8446" t="s">
        <v>164</v>
      </c>
      <c r="B8446" s="25">
        <v>45478</v>
      </c>
      <c r="C8446" t="s">
        <v>257</v>
      </c>
      <c r="D8446" t="s">
        <v>32</v>
      </c>
      <c r="E8446" t="s">
        <v>27</v>
      </c>
      <c r="F8446" t="s">
        <v>258</v>
      </c>
      <c r="G8446" s="30">
        <v>16.5</v>
      </c>
      <c r="H8446" t="s">
        <v>309</v>
      </c>
      <c r="J8446" t="s">
        <v>15</v>
      </c>
      <c r="K8446" t="s">
        <v>307</v>
      </c>
      <c r="L8446" s="26">
        <v>155400</v>
      </c>
      <c r="M8446">
        <v>8</v>
      </c>
    </row>
    <row r="8447" spans="1:13" x14ac:dyDescent="0.25">
      <c r="A8447" t="s">
        <v>209</v>
      </c>
      <c r="B8447" s="25">
        <v>45572</v>
      </c>
      <c r="C8447" t="s">
        <v>257</v>
      </c>
      <c r="D8447" t="s">
        <v>32</v>
      </c>
      <c r="E8447" t="s">
        <v>27</v>
      </c>
      <c r="G8447" s="30">
        <v>16.5</v>
      </c>
      <c r="H8447" t="s">
        <v>309</v>
      </c>
      <c r="J8447" t="s">
        <v>15</v>
      </c>
      <c r="K8447" t="s">
        <v>307</v>
      </c>
      <c r="L8447" s="26">
        <v>6000</v>
      </c>
      <c r="M8447">
        <v>1</v>
      </c>
    </row>
    <row r="8448" spans="1:13" x14ac:dyDescent="0.25">
      <c r="A8448" t="s">
        <v>74</v>
      </c>
      <c r="B8448" s="25">
        <v>45275</v>
      </c>
      <c r="C8448" t="s">
        <v>257</v>
      </c>
      <c r="D8448" t="s">
        <v>32</v>
      </c>
      <c r="E8448" t="s">
        <v>27</v>
      </c>
      <c r="F8448" t="s">
        <v>258</v>
      </c>
      <c r="G8448" s="30">
        <v>16.5</v>
      </c>
      <c r="H8448" t="s">
        <v>309</v>
      </c>
      <c r="J8448" t="s">
        <v>15</v>
      </c>
      <c r="K8448" t="s">
        <v>307</v>
      </c>
      <c r="L8448" s="26">
        <v>523250</v>
      </c>
      <c r="M8448">
        <v>12</v>
      </c>
    </row>
    <row r="8449" spans="1:13" x14ac:dyDescent="0.25">
      <c r="A8449" t="s">
        <v>30</v>
      </c>
      <c r="B8449" s="25">
        <v>45447</v>
      </c>
      <c r="C8449" t="s">
        <v>257</v>
      </c>
      <c r="D8449" t="s">
        <v>32</v>
      </c>
      <c r="E8449" t="s">
        <v>27</v>
      </c>
      <c r="F8449" t="s">
        <v>258</v>
      </c>
      <c r="G8449" s="30">
        <v>16.5</v>
      </c>
      <c r="H8449" t="s">
        <v>309</v>
      </c>
      <c r="J8449" t="s">
        <v>15</v>
      </c>
      <c r="K8449" t="s">
        <v>307</v>
      </c>
      <c r="L8449" s="26">
        <v>345600</v>
      </c>
      <c r="M8449">
        <v>5</v>
      </c>
    </row>
    <row r="8450" spans="1:13" x14ac:dyDescent="0.25">
      <c r="A8450" t="s">
        <v>54</v>
      </c>
      <c r="B8450" s="25">
        <v>45401</v>
      </c>
      <c r="C8450" t="s">
        <v>257</v>
      </c>
      <c r="D8450" t="s">
        <v>32</v>
      </c>
      <c r="E8450" t="s">
        <v>27</v>
      </c>
      <c r="F8450" t="s">
        <v>258</v>
      </c>
      <c r="G8450" s="30">
        <v>16.5</v>
      </c>
      <c r="H8450" t="s">
        <v>309</v>
      </c>
      <c r="J8450" t="s">
        <v>15</v>
      </c>
      <c r="K8450" t="s">
        <v>307</v>
      </c>
      <c r="L8450" s="26">
        <v>513375</v>
      </c>
      <c r="M8450">
        <v>9</v>
      </c>
    </row>
    <row r="8451" spans="1:13" x14ac:dyDescent="0.25">
      <c r="A8451" t="s">
        <v>54</v>
      </c>
      <c r="B8451" s="25">
        <v>45212</v>
      </c>
      <c r="C8451" t="s">
        <v>257</v>
      </c>
      <c r="D8451" t="s">
        <v>32</v>
      </c>
      <c r="E8451" t="s">
        <v>27</v>
      </c>
      <c r="F8451" t="s">
        <v>258</v>
      </c>
      <c r="G8451" s="30">
        <v>16.5</v>
      </c>
      <c r="H8451" t="s">
        <v>309</v>
      </c>
      <c r="J8451" t="s">
        <v>15</v>
      </c>
      <c r="K8451" t="s">
        <v>307</v>
      </c>
      <c r="L8451" s="26">
        <v>791874</v>
      </c>
      <c r="M8451">
        <v>21</v>
      </c>
    </row>
    <row r="8452" spans="1:13" x14ac:dyDescent="0.25">
      <c r="A8452" t="s">
        <v>92</v>
      </c>
      <c r="B8452" s="25">
        <v>45198</v>
      </c>
      <c r="C8452" t="s">
        <v>257</v>
      </c>
      <c r="D8452" t="s">
        <v>32</v>
      </c>
      <c r="E8452" t="s">
        <v>27</v>
      </c>
      <c r="G8452" s="30">
        <v>16.5</v>
      </c>
      <c r="H8452" t="s">
        <v>309</v>
      </c>
      <c r="J8452" t="s">
        <v>15</v>
      </c>
      <c r="K8452" t="s">
        <v>307</v>
      </c>
      <c r="L8452" s="26">
        <v>55170</v>
      </c>
      <c r="M8452">
        <v>4</v>
      </c>
    </row>
    <row r="8453" spans="1:13" x14ac:dyDescent="0.25">
      <c r="A8453" t="s">
        <v>89</v>
      </c>
      <c r="B8453" s="25">
        <v>45232</v>
      </c>
      <c r="C8453" t="s">
        <v>257</v>
      </c>
      <c r="D8453" t="s">
        <v>32</v>
      </c>
      <c r="E8453" t="s">
        <v>27</v>
      </c>
      <c r="G8453" s="30">
        <v>16.5</v>
      </c>
      <c r="H8453" t="s">
        <v>309</v>
      </c>
      <c r="J8453" t="s">
        <v>15</v>
      </c>
      <c r="K8453" t="s">
        <v>307</v>
      </c>
      <c r="L8453" s="26">
        <v>1568700</v>
      </c>
      <c r="M8453">
        <v>55</v>
      </c>
    </row>
    <row r="8454" spans="1:13" x14ac:dyDescent="0.25">
      <c r="A8454" t="s">
        <v>211</v>
      </c>
      <c r="B8454" s="25">
        <v>45582</v>
      </c>
      <c r="C8454" t="s">
        <v>257</v>
      </c>
      <c r="D8454" t="s">
        <v>32</v>
      </c>
      <c r="E8454" t="s">
        <v>27</v>
      </c>
      <c r="G8454" s="30">
        <v>16.5</v>
      </c>
      <c r="H8454" t="s">
        <v>309</v>
      </c>
      <c r="J8454" t="s">
        <v>15</v>
      </c>
      <c r="K8454" t="s">
        <v>307</v>
      </c>
      <c r="L8454" s="26">
        <v>15050</v>
      </c>
      <c r="M8454">
        <v>7</v>
      </c>
    </row>
    <row r="8455" spans="1:13" x14ac:dyDescent="0.25">
      <c r="A8455" t="s">
        <v>172</v>
      </c>
      <c r="B8455" s="25">
        <v>45485</v>
      </c>
      <c r="C8455" t="s">
        <v>257</v>
      </c>
      <c r="D8455" t="s">
        <v>32</v>
      </c>
      <c r="E8455" t="s">
        <v>27</v>
      </c>
      <c r="F8455" t="s">
        <v>258</v>
      </c>
      <c r="G8455" s="30">
        <v>16.600000000000001</v>
      </c>
      <c r="H8455" t="s">
        <v>309</v>
      </c>
      <c r="I8455">
        <v>16.600000000000001</v>
      </c>
      <c r="J8455" t="s">
        <v>228</v>
      </c>
      <c r="K8455" t="s">
        <v>314</v>
      </c>
      <c r="L8455" s="26">
        <v>1055600</v>
      </c>
      <c r="M8455">
        <v>1</v>
      </c>
    </row>
    <row r="8456" spans="1:13" x14ac:dyDescent="0.25">
      <c r="A8456" t="s">
        <v>83</v>
      </c>
      <c r="B8456" s="25">
        <v>45468</v>
      </c>
      <c r="C8456" t="s">
        <v>257</v>
      </c>
      <c r="D8456" t="s">
        <v>32</v>
      </c>
      <c r="E8456" t="s">
        <v>27</v>
      </c>
      <c r="G8456" s="30">
        <v>16.600000000000001</v>
      </c>
      <c r="H8456" t="s">
        <v>309</v>
      </c>
      <c r="J8456" t="s">
        <v>15</v>
      </c>
      <c r="K8456" t="s">
        <v>307</v>
      </c>
      <c r="L8456" s="26">
        <v>15390</v>
      </c>
      <c r="M8456">
        <v>4</v>
      </c>
    </row>
    <row r="8457" spans="1:13" x14ac:dyDescent="0.25">
      <c r="A8457" t="s">
        <v>60</v>
      </c>
      <c r="B8457" s="25">
        <v>45380</v>
      </c>
      <c r="C8457" t="s">
        <v>257</v>
      </c>
      <c r="D8457" t="s">
        <v>32</v>
      </c>
      <c r="E8457" t="s">
        <v>27</v>
      </c>
      <c r="G8457" s="30">
        <v>16.600000000000001</v>
      </c>
      <c r="H8457" t="s">
        <v>309</v>
      </c>
      <c r="J8457" t="s">
        <v>15</v>
      </c>
      <c r="K8457" t="s">
        <v>307</v>
      </c>
      <c r="L8457" s="26">
        <v>69125</v>
      </c>
      <c r="M8457">
        <v>8</v>
      </c>
    </row>
    <row r="8458" spans="1:13" x14ac:dyDescent="0.25">
      <c r="A8458" t="s">
        <v>83</v>
      </c>
      <c r="B8458" s="25">
        <v>45252</v>
      </c>
      <c r="C8458" t="s">
        <v>257</v>
      </c>
      <c r="D8458" t="s">
        <v>32</v>
      </c>
      <c r="E8458" t="s">
        <v>27</v>
      </c>
      <c r="F8458" t="s">
        <v>258</v>
      </c>
      <c r="G8458" s="30">
        <v>16.600000000000001</v>
      </c>
      <c r="H8458" t="s">
        <v>309</v>
      </c>
      <c r="J8458" t="s">
        <v>15</v>
      </c>
      <c r="K8458" t="s">
        <v>307</v>
      </c>
      <c r="L8458" s="26">
        <v>2918850</v>
      </c>
      <c r="M8458">
        <v>15</v>
      </c>
    </row>
    <row r="8459" spans="1:13" x14ac:dyDescent="0.25">
      <c r="A8459" t="s">
        <v>30</v>
      </c>
      <c r="B8459" s="25">
        <v>45447</v>
      </c>
      <c r="C8459" t="s">
        <v>257</v>
      </c>
      <c r="D8459" t="s">
        <v>32</v>
      </c>
      <c r="E8459" t="s">
        <v>27</v>
      </c>
      <c r="F8459" t="s">
        <v>258</v>
      </c>
      <c r="G8459" s="30">
        <v>16.600000000000001</v>
      </c>
      <c r="H8459" t="s">
        <v>309</v>
      </c>
      <c r="J8459" t="s">
        <v>15</v>
      </c>
      <c r="K8459" t="s">
        <v>307</v>
      </c>
      <c r="L8459" s="26">
        <v>463800</v>
      </c>
      <c r="M8459">
        <v>4</v>
      </c>
    </row>
    <row r="8460" spans="1:13" x14ac:dyDescent="0.25">
      <c r="A8460" t="s">
        <v>172</v>
      </c>
      <c r="B8460" s="25">
        <v>45485</v>
      </c>
      <c r="C8460" t="s">
        <v>257</v>
      </c>
      <c r="D8460" t="s">
        <v>32</v>
      </c>
      <c r="E8460" t="s">
        <v>27</v>
      </c>
      <c r="F8460" t="s">
        <v>258</v>
      </c>
      <c r="G8460" s="30">
        <v>16.600000000000001</v>
      </c>
      <c r="H8460" t="s">
        <v>309</v>
      </c>
      <c r="J8460" t="s">
        <v>15</v>
      </c>
      <c r="K8460" t="s">
        <v>307</v>
      </c>
      <c r="L8460" s="26">
        <v>742000</v>
      </c>
      <c r="M8460">
        <v>4</v>
      </c>
    </row>
    <row r="8461" spans="1:13" x14ac:dyDescent="0.25">
      <c r="A8461" t="s">
        <v>50</v>
      </c>
      <c r="B8461" s="25">
        <v>45408</v>
      </c>
      <c r="C8461" t="s">
        <v>257</v>
      </c>
      <c r="D8461" t="s">
        <v>32</v>
      </c>
      <c r="E8461" t="s">
        <v>27</v>
      </c>
      <c r="F8461" t="s">
        <v>258</v>
      </c>
      <c r="G8461" s="30">
        <v>16.600000000000001</v>
      </c>
      <c r="H8461" t="s">
        <v>309</v>
      </c>
      <c r="J8461" t="s">
        <v>15</v>
      </c>
      <c r="K8461" t="s">
        <v>307</v>
      </c>
      <c r="L8461" s="26">
        <v>2305000</v>
      </c>
      <c r="M8461">
        <v>28</v>
      </c>
    </row>
    <row r="8462" spans="1:13" x14ac:dyDescent="0.25">
      <c r="A8462" t="s">
        <v>86</v>
      </c>
      <c r="B8462" s="25">
        <v>45251</v>
      </c>
      <c r="C8462" t="s">
        <v>257</v>
      </c>
      <c r="D8462" t="s">
        <v>32</v>
      </c>
      <c r="E8462" t="s">
        <v>27</v>
      </c>
      <c r="G8462" s="30">
        <v>16.600000000000001</v>
      </c>
      <c r="H8462" t="s">
        <v>309</v>
      </c>
      <c r="J8462" t="s">
        <v>15</v>
      </c>
      <c r="K8462" t="s">
        <v>307</v>
      </c>
      <c r="L8462" s="26">
        <v>20000</v>
      </c>
      <c r="M8462">
        <v>1</v>
      </c>
    </row>
    <row r="8463" spans="1:13" x14ac:dyDescent="0.25">
      <c r="A8463" t="s">
        <v>92</v>
      </c>
      <c r="B8463" s="25">
        <v>45198</v>
      </c>
      <c r="C8463" t="s">
        <v>257</v>
      </c>
      <c r="D8463" t="s">
        <v>32</v>
      </c>
      <c r="E8463" t="s">
        <v>27</v>
      </c>
      <c r="G8463" s="30">
        <v>16.600000000000001</v>
      </c>
      <c r="H8463" t="s">
        <v>309</v>
      </c>
      <c r="J8463" t="s">
        <v>15</v>
      </c>
      <c r="K8463" t="s">
        <v>307</v>
      </c>
      <c r="L8463" s="26">
        <v>178750.8</v>
      </c>
      <c r="M8463">
        <v>7</v>
      </c>
    </row>
    <row r="8464" spans="1:13" x14ac:dyDescent="0.25">
      <c r="A8464" t="s">
        <v>63</v>
      </c>
      <c r="B8464" s="25">
        <v>45344</v>
      </c>
      <c r="C8464" t="s">
        <v>257</v>
      </c>
      <c r="D8464" t="s">
        <v>32</v>
      </c>
      <c r="E8464" t="s">
        <v>27</v>
      </c>
      <c r="F8464" t="s">
        <v>258</v>
      </c>
      <c r="G8464" s="30">
        <v>16.600000000000001</v>
      </c>
      <c r="H8464" t="s">
        <v>309</v>
      </c>
      <c r="J8464" t="s">
        <v>15</v>
      </c>
      <c r="K8464" t="s">
        <v>307</v>
      </c>
      <c r="L8464" s="26">
        <v>787550</v>
      </c>
      <c r="M8464">
        <v>3</v>
      </c>
    </row>
    <row r="8465" spans="1:13" x14ac:dyDescent="0.25">
      <c r="A8465" t="s">
        <v>50</v>
      </c>
      <c r="B8465" s="25">
        <v>45408</v>
      </c>
      <c r="C8465" t="s">
        <v>257</v>
      </c>
      <c r="D8465" t="s">
        <v>32</v>
      </c>
      <c r="E8465" t="s">
        <v>27</v>
      </c>
      <c r="G8465" s="30">
        <v>16.600000000000001</v>
      </c>
      <c r="H8465" t="s">
        <v>309</v>
      </c>
      <c r="J8465" t="s">
        <v>15</v>
      </c>
      <c r="K8465" t="s">
        <v>307</v>
      </c>
      <c r="L8465" s="26">
        <v>42500</v>
      </c>
      <c r="M8465">
        <v>11</v>
      </c>
    </row>
    <row r="8466" spans="1:13" x14ac:dyDescent="0.25">
      <c r="A8466" t="s">
        <v>211</v>
      </c>
      <c r="B8466" s="25">
        <v>45582</v>
      </c>
      <c r="C8466" t="s">
        <v>257</v>
      </c>
      <c r="D8466" t="s">
        <v>32</v>
      </c>
      <c r="E8466" t="s">
        <v>27</v>
      </c>
      <c r="F8466" t="s">
        <v>258</v>
      </c>
      <c r="G8466" s="30">
        <v>16.600000000000001</v>
      </c>
      <c r="H8466" t="s">
        <v>309</v>
      </c>
      <c r="J8466" t="s">
        <v>15</v>
      </c>
      <c r="K8466" t="s">
        <v>307</v>
      </c>
      <c r="L8466" s="26">
        <v>173950</v>
      </c>
      <c r="M8466">
        <v>6</v>
      </c>
    </row>
    <row r="8467" spans="1:13" x14ac:dyDescent="0.25">
      <c r="A8467" t="s">
        <v>63</v>
      </c>
      <c r="B8467" s="25">
        <v>45344</v>
      </c>
      <c r="C8467" t="s">
        <v>257</v>
      </c>
      <c r="D8467" t="s">
        <v>32</v>
      </c>
      <c r="E8467" t="s">
        <v>27</v>
      </c>
      <c r="G8467" s="30">
        <v>16.600000000000001</v>
      </c>
      <c r="H8467" t="s">
        <v>309</v>
      </c>
      <c r="J8467" t="s">
        <v>15</v>
      </c>
      <c r="K8467" t="s">
        <v>307</v>
      </c>
      <c r="L8467" s="26">
        <v>58900</v>
      </c>
      <c r="M8467">
        <v>3</v>
      </c>
    </row>
    <row r="8468" spans="1:13" x14ac:dyDescent="0.25">
      <c r="A8468" t="s">
        <v>30</v>
      </c>
      <c r="B8468" s="25">
        <v>45447</v>
      </c>
      <c r="C8468" t="s">
        <v>257</v>
      </c>
      <c r="D8468" t="s">
        <v>32</v>
      </c>
      <c r="E8468" t="s">
        <v>27</v>
      </c>
      <c r="G8468" s="30">
        <v>16.600000000000001</v>
      </c>
      <c r="H8468" t="s">
        <v>309</v>
      </c>
      <c r="J8468" t="s">
        <v>15</v>
      </c>
      <c r="K8468" t="s">
        <v>307</v>
      </c>
      <c r="L8468" s="26">
        <v>4800</v>
      </c>
      <c r="M8468">
        <v>4</v>
      </c>
    </row>
    <row r="8469" spans="1:13" x14ac:dyDescent="0.25">
      <c r="A8469" t="s">
        <v>74</v>
      </c>
      <c r="B8469" s="25">
        <v>45275</v>
      </c>
      <c r="C8469" t="s">
        <v>257</v>
      </c>
      <c r="D8469" t="s">
        <v>32</v>
      </c>
      <c r="E8469" t="s">
        <v>27</v>
      </c>
      <c r="G8469" s="30">
        <v>16.600000000000001</v>
      </c>
      <c r="H8469" t="s">
        <v>309</v>
      </c>
      <c r="J8469" t="s">
        <v>15</v>
      </c>
      <c r="K8469" t="s">
        <v>307</v>
      </c>
      <c r="L8469" s="26">
        <v>14583150</v>
      </c>
      <c r="M8469">
        <v>124</v>
      </c>
    </row>
    <row r="8470" spans="1:13" x14ac:dyDescent="0.25">
      <c r="A8470" t="s">
        <v>80</v>
      </c>
      <c r="B8470" s="25">
        <v>45260</v>
      </c>
      <c r="C8470" t="s">
        <v>257</v>
      </c>
      <c r="D8470" t="s">
        <v>32</v>
      </c>
      <c r="E8470" t="s">
        <v>27</v>
      </c>
      <c r="F8470" t="s">
        <v>258</v>
      </c>
      <c r="G8470" s="30">
        <v>16.600000000000001</v>
      </c>
      <c r="H8470" t="s">
        <v>309</v>
      </c>
      <c r="J8470" t="s">
        <v>15</v>
      </c>
      <c r="K8470" t="s">
        <v>307</v>
      </c>
      <c r="L8470" s="26">
        <v>1308600</v>
      </c>
      <c r="M8470">
        <v>3</v>
      </c>
    </row>
    <row r="8471" spans="1:13" x14ac:dyDescent="0.25">
      <c r="A8471" t="s">
        <v>54</v>
      </c>
      <c r="B8471" s="25">
        <v>45212</v>
      </c>
      <c r="C8471" t="s">
        <v>257</v>
      </c>
      <c r="D8471" t="s">
        <v>32</v>
      </c>
      <c r="E8471" t="s">
        <v>27</v>
      </c>
      <c r="F8471" t="s">
        <v>258</v>
      </c>
      <c r="G8471" s="30">
        <v>16.600000000000001</v>
      </c>
      <c r="H8471" t="s">
        <v>309</v>
      </c>
      <c r="J8471" t="s">
        <v>15</v>
      </c>
      <c r="K8471" t="s">
        <v>307</v>
      </c>
      <c r="L8471" s="26">
        <v>1313019</v>
      </c>
      <c r="M8471">
        <v>15</v>
      </c>
    </row>
    <row r="8472" spans="1:13" x14ac:dyDescent="0.25">
      <c r="A8472" t="s">
        <v>69</v>
      </c>
      <c r="B8472" s="25">
        <v>45328</v>
      </c>
      <c r="C8472" t="s">
        <v>257</v>
      </c>
      <c r="D8472" t="s">
        <v>32</v>
      </c>
      <c r="E8472" t="s">
        <v>27</v>
      </c>
      <c r="F8472" t="s">
        <v>258</v>
      </c>
      <c r="G8472" s="30">
        <v>16.600000000000001</v>
      </c>
      <c r="H8472" t="s">
        <v>309</v>
      </c>
      <c r="J8472" t="s">
        <v>15</v>
      </c>
      <c r="K8472" t="s">
        <v>307</v>
      </c>
      <c r="L8472" s="26">
        <v>217300</v>
      </c>
      <c r="M8472">
        <v>5</v>
      </c>
    </row>
    <row r="8473" spans="1:13" x14ac:dyDescent="0.25">
      <c r="A8473" t="s">
        <v>89</v>
      </c>
      <c r="B8473" s="25">
        <v>45232</v>
      </c>
      <c r="C8473" t="s">
        <v>257</v>
      </c>
      <c r="D8473" t="s">
        <v>32</v>
      </c>
      <c r="E8473" t="s">
        <v>27</v>
      </c>
      <c r="F8473" t="s">
        <v>258</v>
      </c>
      <c r="G8473" s="30">
        <v>16.600000000000001</v>
      </c>
      <c r="H8473" t="s">
        <v>309</v>
      </c>
      <c r="J8473" t="s">
        <v>15</v>
      </c>
      <c r="K8473" t="s">
        <v>307</v>
      </c>
      <c r="L8473" s="26">
        <v>848475</v>
      </c>
      <c r="M8473">
        <v>6</v>
      </c>
    </row>
    <row r="8474" spans="1:13" x14ac:dyDescent="0.25">
      <c r="A8474" t="s">
        <v>72</v>
      </c>
      <c r="B8474" s="25">
        <v>45288</v>
      </c>
      <c r="C8474" t="s">
        <v>257</v>
      </c>
      <c r="D8474" t="s">
        <v>32</v>
      </c>
      <c r="E8474" t="s">
        <v>27</v>
      </c>
      <c r="F8474" t="s">
        <v>258</v>
      </c>
      <c r="G8474" s="30">
        <v>16.600000000000001</v>
      </c>
      <c r="H8474" t="s">
        <v>309</v>
      </c>
      <c r="J8474" t="s">
        <v>15</v>
      </c>
      <c r="K8474" t="s">
        <v>307</v>
      </c>
      <c r="L8474" s="26">
        <v>280500</v>
      </c>
      <c r="M8474">
        <v>6</v>
      </c>
    </row>
    <row r="8475" spans="1:13" x14ac:dyDescent="0.25">
      <c r="A8475" t="s">
        <v>211</v>
      </c>
      <c r="B8475" s="25">
        <v>45582</v>
      </c>
      <c r="C8475" t="s">
        <v>257</v>
      </c>
      <c r="D8475" t="s">
        <v>32</v>
      </c>
      <c r="E8475" t="s">
        <v>27</v>
      </c>
      <c r="G8475" s="30">
        <v>16.600000000000001</v>
      </c>
      <c r="H8475" t="s">
        <v>309</v>
      </c>
      <c r="J8475" t="s">
        <v>15</v>
      </c>
      <c r="K8475" t="s">
        <v>307</v>
      </c>
      <c r="L8475" s="26">
        <v>44450</v>
      </c>
      <c r="M8475">
        <v>6</v>
      </c>
    </row>
    <row r="8476" spans="1:13" x14ac:dyDescent="0.25">
      <c r="A8476" t="s">
        <v>66</v>
      </c>
      <c r="B8476" s="25">
        <v>45335</v>
      </c>
      <c r="C8476" t="s">
        <v>257</v>
      </c>
      <c r="D8476" t="s">
        <v>32</v>
      </c>
      <c r="E8476" t="s">
        <v>27</v>
      </c>
      <c r="G8476" s="30">
        <v>16.600000000000001</v>
      </c>
      <c r="H8476" t="s">
        <v>309</v>
      </c>
      <c r="J8476" t="s">
        <v>15</v>
      </c>
      <c r="K8476" t="s">
        <v>307</v>
      </c>
      <c r="L8476" s="26">
        <v>94500</v>
      </c>
      <c r="M8476">
        <v>12</v>
      </c>
    </row>
    <row r="8477" spans="1:13" x14ac:dyDescent="0.25">
      <c r="A8477" t="s">
        <v>205</v>
      </c>
      <c r="B8477" s="25">
        <v>45566</v>
      </c>
      <c r="C8477" t="s">
        <v>257</v>
      </c>
      <c r="D8477" t="s">
        <v>32</v>
      </c>
      <c r="E8477" t="s">
        <v>27</v>
      </c>
      <c r="G8477" s="30">
        <v>16.600000000000001</v>
      </c>
      <c r="H8477" t="s">
        <v>309</v>
      </c>
      <c r="J8477" t="s">
        <v>15</v>
      </c>
      <c r="K8477" t="s">
        <v>307</v>
      </c>
      <c r="L8477" s="26">
        <v>5320</v>
      </c>
      <c r="M8477">
        <v>3</v>
      </c>
    </row>
    <row r="8478" spans="1:13" x14ac:dyDescent="0.25">
      <c r="A8478" t="s">
        <v>60</v>
      </c>
      <c r="B8478" s="25">
        <v>45380</v>
      </c>
      <c r="C8478" t="s">
        <v>257</v>
      </c>
      <c r="D8478" t="s">
        <v>32</v>
      </c>
      <c r="E8478" t="s">
        <v>27</v>
      </c>
      <c r="F8478" t="s">
        <v>258</v>
      </c>
      <c r="G8478" s="30">
        <v>16.600000000000001</v>
      </c>
      <c r="H8478" t="s">
        <v>309</v>
      </c>
      <c r="J8478" t="s">
        <v>15</v>
      </c>
      <c r="K8478" t="s">
        <v>307</v>
      </c>
      <c r="L8478" s="26">
        <v>1733375</v>
      </c>
      <c r="M8478">
        <v>21</v>
      </c>
    </row>
    <row r="8479" spans="1:13" x14ac:dyDescent="0.25">
      <c r="A8479" t="s">
        <v>66</v>
      </c>
      <c r="B8479" s="25">
        <v>45335</v>
      </c>
      <c r="C8479" t="s">
        <v>257</v>
      </c>
      <c r="D8479" t="s">
        <v>32</v>
      </c>
      <c r="E8479" t="s">
        <v>27</v>
      </c>
      <c r="F8479" t="s">
        <v>258</v>
      </c>
      <c r="G8479" s="30">
        <v>16.600000000000001</v>
      </c>
      <c r="H8479" t="s">
        <v>309</v>
      </c>
      <c r="J8479" t="s">
        <v>15</v>
      </c>
      <c r="K8479" t="s">
        <v>307</v>
      </c>
      <c r="L8479" s="26">
        <v>648000</v>
      </c>
      <c r="M8479">
        <v>28</v>
      </c>
    </row>
    <row r="8480" spans="1:13" x14ac:dyDescent="0.25">
      <c r="A8480" t="s">
        <v>89</v>
      </c>
      <c r="B8480" s="25">
        <v>45232</v>
      </c>
      <c r="C8480" t="s">
        <v>257</v>
      </c>
      <c r="D8480" t="s">
        <v>32</v>
      </c>
      <c r="E8480" t="s">
        <v>27</v>
      </c>
      <c r="G8480" s="30">
        <v>16.600000000000001</v>
      </c>
      <c r="H8480" t="s">
        <v>309</v>
      </c>
      <c r="J8480" t="s">
        <v>15</v>
      </c>
      <c r="K8480" t="s">
        <v>307</v>
      </c>
      <c r="L8480" s="26">
        <v>209250</v>
      </c>
      <c r="M8480">
        <v>8</v>
      </c>
    </row>
    <row r="8481" spans="1:13" x14ac:dyDescent="0.25">
      <c r="A8481" t="s">
        <v>54</v>
      </c>
      <c r="B8481" s="25">
        <v>45401</v>
      </c>
      <c r="C8481" t="s">
        <v>257</v>
      </c>
      <c r="D8481" t="s">
        <v>32</v>
      </c>
      <c r="E8481" t="s">
        <v>27</v>
      </c>
      <c r="F8481" t="s">
        <v>258</v>
      </c>
      <c r="G8481" s="30">
        <v>16.600000000000001</v>
      </c>
      <c r="H8481" t="s">
        <v>309</v>
      </c>
      <c r="J8481" t="s">
        <v>15</v>
      </c>
      <c r="K8481" t="s">
        <v>307</v>
      </c>
      <c r="L8481" s="26">
        <v>3919410</v>
      </c>
      <c r="M8481">
        <v>4</v>
      </c>
    </row>
    <row r="8482" spans="1:13" x14ac:dyDescent="0.25">
      <c r="A8482" t="s">
        <v>57</v>
      </c>
      <c r="B8482" s="25">
        <v>45394</v>
      </c>
      <c r="C8482" t="s">
        <v>257</v>
      </c>
      <c r="D8482" t="s">
        <v>32</v>
      </c>
      <c r="E8482" t="s">
        <v>27</v>
      </c>
      <c r="G8482" s="30">
        <v>16.600000000000001</v>
      </c>
      <c r="H8482" t="s">
        <v>309</v>
      </c>
      <c r="J8482" t="s">
        <v>15</v>
      </c>
      <c r="K8482" t="s">
        <v>307</v>
      </c>
      <c r="L8482" s="26">
        <v>4700</v>
      </c>
      <c r="M8482">
        <v>2</v>
      </c>
    </row>
    <row r="8483" spans="1:13" x14ac:dyDescent="0.25">
      <c r="A8483" t="s">
        <v>83</v>
      </c>
      <c r="B8483" s="25">
        <v>45468</v>
      </c>
      <c r="C8483" t="s">
        <v>257</v>
      </c>
      <c r="D8483" t="s">
        <v>32</v>
      </c>
      <c r="E8483" t="s">
        <v>27</v>
      </c>
      <c r="F8483" t="s">
        <v>258</v>
      </c>
      <c r="G8483" s="30">
        <v>16.600000000000001</v>
      </c>
      <c r="H8483" t="s">
        <v>309</v>
      </c>
      <c r="J8483" t="s">
        <v>15</v>
      </c>
      <c r="K8483" t="s">
        <v>307</v>
      </c>
      <c r="L8483" s="26">
        <v>16200</v>
      </c>
      <c r="M8483">
        <v>2</v>
      </c>
    </row>
    <row r="8484" spans="1:13" x14ac:dyDescent="0.25">
      <c r="A8484" t="s">
        <v>92</v>
      </c>
      <c r="B8484" s="25">
        <v>45198</v>
      </c>
      <c r="C8484" t="s">
        <v>257</v>
      </c>
      <c r="D8484" t="s">
        <v>32</v>
      </c>
      <c r="E8484" t="s">
        <v>27</v>
      </c>
      <c r="F8484" t="s">
        <v>258</v>
      </c>
      <c r="G8484" s="30">
        <v>16.600000000000001</v>
      </c>
      <c r="H8484" t="s">
        <v>309</v>
      </c>
      <c r="J8484" t="s">
        <v>15</v>
      </c>
      <c r="K8484" t="s">
        <v>307</v>
      </c>
      <c r="L8484" s="26">
        <v>580388.4</v>
      </c>
      <c r="M8484">
        <v>3</v>
      </c>
    </row>
    <row r="8485" spans="1:13" x14ac:dyDescent="0.25">
      <c r="A8485" t="s">
        <v>83</v>
      </c>
      <c r="B8485" s="25">
        <v>45252</v>
      </c>
      <c r="C8485" t="s">
        <v>257</v>
      </c>
      <c r="D8485" t="s">
        <v>32</v>
      </c>
      <c r="E8485" t="s">
        <v>27</v>
      </c>
      <c r="G8485" s="30">
        <v>16.600000000000001</v>
      </c>
      <c r="H8485" t="s">
        <v>309</v>
      </c>
      <c r="J8485" t="s">
        <v>15</v>
      </c>
      <c r="K8485" t="s">
        <v>307</v>
      </c>
      <c r="L8485" s="26">
        <v>223300</v>
      </c>
      <c r="M8485">
        <v>16</v>
      </c>
    </row>
    <row r="8486" spans="1:13" x14ac:dyDescent="0.25">
      <c r="A8486" t="s">
        <v>54</v>
      </c>
      <c r="B8486" s="25">
        <v>45401</v>
      </c>
      <c r="C8486" t="s">
        <v>257</v>
      </c>
      <c r="D8486" t="s">
        <v>32</v>
      </c>
      <c r="E8486" t="s">
        <v>27</v>
      </c>
      <c r="G8486" s="30">
        <v>16.600000000000001</v>
      </c>
      <c r="H8486" t="s">
        <v>309</v>
      </c>
      <c r="J8486" t="s">
        <v>15</v>
      </c>
      <c r="K8486" t="s">
        <v>307</v>
      </c>
      <c r="L8486" s="26">
        <v>11655</v>
      </c>
      <c r="M8486">
        <v>5</v>
      </c>
    </row>
    <row r="8487" spans="1:13" x14ac:dyDescent="0.25">
      <c r="A8487" t="s">
        <v>77</v>
      </c>
      <c r="B8487" s="25">
        <v>45267</v>
      </c>
      <c r="C8487" t="s">
        <v>257</v>
      </c>
      <c r="D8487" t="s">
        <v>32</v>
      </c>
      <c r="E8487" t="s">
        <v>27</v>
      </c>
      <c r="F8487" t="s">
        <v>258</v>
      </c>
      <c r="G8487" s="30">
        <v>16.600000000000001</v>
      </c>
      <c r="H8487" t="s">
        <v>309</v>
      </c>
      <c r="J8487" t="s">
        <v>15</v>
      </c>
      <c r="K8487" t="s">
        <v>307</v>
      </c>
      <c r="L8487" s="26">
        <v>726600</v>
      </c>
      <c r="M8487">
        <v>9</v>
      </c>
    </row>
    <row r="8488" spans="1:13" x14ac:dyDescent="0.25">
      <c r="A8488" t="s">
        <v>80</v>
      </c>
      <c r="B8488" s="25">
        <v>45260</v>
      </c>
      <c r="C8488" t="s">
        <v>257</v>
      </c>
      <c r="D8488" t="s">
        <v>32</v>
      </c>
      <c r="E8488" t="s">
        <v>27</v>
      </c>
      <c r="G8488" s="30">
        <v>16.600000000000001</v>
      </c>
      <c r="H8488" t="s">
        <v>309</v>
      </c>
      <c r="J8488" t="s">
        <v>15</v>
      </c>
      <c r="K8488" t="s">
        <v>307</v>
      </c>
      <c r="L8488" s="26">
        <v>619200</v>
      </c>
      <c r="M8488">
        <v>3</v>
      </c>
    </row>
    <row r="8489" spans="1:13" x14ac:dyDescent="0.25">
      <c r="A8489" t="s">
        <v>164</v>
      </c>
      <c r="B8489" s="25">
        <v>45478</v>
      </c>
      <c r="C8489" t="s">
        <v>257</v>
      </c>
      <c r="D8489" t="s">
        <v>32</v>
      </c>
      <c r="E8489" t="s">
        <v>27</v>
      </c>
      <c r="F8489" t="s">
        <v>258</v>
      </c>
      <c r="G8489" s="30">
        <v>16.600000000000001</v>
      </c>
      <c r="H8489" t="s">
        <v>309</v>
      </c>
      <c r="J8489" t="s">
        <v>15</v>
      </c>
      <c r="K8489" t="s">
        <v>307</v>
      </c>
      <c r="L8489" s="26">
        <v>1503400</v>
      </c>
      <c r="M8489">
        <v>11</v>
      </c>
    </row>
    <row r="8490" spans="1:13" x14ac:dyDescent="0.25">
      <c r="A8490" t="s">
        <v>77</v>
      </c>
      <c r="B8490" s="25">
        <v>45267</v>
      </c>
      <c r="C8490" t="s">
        <v>257</v>
      </c>
      <c r="D8490" t="s">
        <v>32</v>
      </c>
      <c r="E8490" t="s">
        <v>27</v>
      </c>
      <c r="G8490" s="30">
        <v>16.600000000000001</v>
      </c>
      <c r="H8490" t="s">
        <v>309</v>
      </c>
      <c r="J8490" t="s">
        <v>15</v>
      </c>
      <c r="K8490" t="s">
        <v>307</v>
      </c>
      <c r="L8490" s="26">
        <v>585200</v>
      </c>
      <c r="M8490">
        <v>17</v>
      </c>
    </row>
    <row r="8491" spans="1:13" x14ac:dyDescent="0.25">
      <c r="A8491" t="s">
        <v>209</v>
      </c>
      <c r="B8491" s="25">
        <v>45572</v>
      </c>
      <c r="C8491" t="s">
        <v>257</v>
      </c>
      <c r="D8491" t="s">
        <v>32</v>
      </c>
      <c r="E8491" t="s">
        <v>27</v>
      </c>
      <c r="F8491" t="s">
        <v>258</v>
      </c>
      <c r="G8491" s="30">
        <v>16.600000000000001</v>
      </c>
      <c r="H8491" t="s">
        <v>309</v>
      </c>
      <c r="J8491" t="s">
        <v>15</v>
      </c>
      <c r="K8491" t="s">
        <v>307</v>
      </c>
      <c r="L8491" s="26">
        <v>45000</v>
      </c>
      <c r="M8491">
        <v>1</v>
      </c>
    </row>
    <row r="8492" spans="1:13" x14ac:dyDescent="0.25">
      <c r="A8492" t="s">
        <v>74</v>
      </c>
      <c r="B8492" s="25">
        <v>45275</v>
      </c>
      <c r="C8492" t="s">
        <v>257</v>
      </c>
      <c r="D8492" t="s">
        <v>32</v>
      </c>
      <c r="E8492" t="s">
        <v>27</v>
      </c>
      <c r="F8492" t="s">
        <v>258</v>
      </c>
      <c r="G8492" s="30">
        <v>16.600000000000001</v>
      </c>
      <c r="H8492" t="s">
        <v>309</v>
      </c>
      <c r="J8492" t="s">
        <v>15</v>
      </c>
      <c r="K8492" t="s">
        <v>307</v>
      </c>
      <c r="L8492" s="26">
        <v>28192250</v>
      </c>
      <c r="M8492">
        <v>166</v>
      </c>
    </row>
    <row r="8493" spans="1:13" x14ac:dyDescent="0.25">
      <c r="A8493" t="s">
        <v>205</v>
      </c>
      <c r="B8493" s="25">
        <v>45566</v>
      </c>
      <c r="C8493" t="s">
        <v>257</v>
      </c>
      <c r="D8493" t="s">
        <v>32</v>
      </c>
      <c r="E8493" t="s">
        <v>27</v>
      </c>
      <c r="F8493" t="s">
        <v>258</v>
      </c>
      <c r="G8493" s="30">
        <v>16.600000000000001</v>
      </c>
      <c r="H8493" t="s">
        <v>309</v>
      </c>
      <c r="J8493" t="s">
        <v>15</v>
      </c>
      <c r="K8493" t="s">
        <v>307</v>
      </c>
      <c r="L8493" s="26">
        <v>593180</v>
      </c>
      <c r="M8493">
        <v>8</v>
      </c>
    </row>
    <row r="8494" spans="1:13" x14ac:dyDescent="0.25">
      <c r="A8494" t="s">
        <v>72</v>
      </c>
      <c r="B8494" s="25">
        <v>45288</v>
      </c>
      <c r="C8494" t="s">
        <v>257</v>
      </c>
      <c r="D8494" t="s">
        <v>32</v>
      </c>
      <c r="E8494" t="s">
        <v>27</v>
      </c>
      <c r="G8494" s="30">
        <v>16.600000000000001</v>
      </c>
      <c r="H8494" t="s">
        <v>309</v>
      </c>
      <c r="J8494" t="s">
        <v>15</v>
      </c>
      <c r="K8494" t="s">
        <v>307</v>
      </c>
      <c r="L8494" s="26">
        <v>117000</v>
      </c>
      <c r="M8494">
        <v>7</v>
      </c>
    </row>
    <row r="8495" spans="1:13" x14ac:dyDescent="0.25">
      <c r="A8495" t="s">
        <v>57</v>
      </c>
      <c r="B8495" s="25">
        <v>45394</v>
      </c>
      <c r="C8495" t="s">
        <v>257</v>
      </c>
      <c r="D8495" t="s">
        <v>32</v>
      </c>
      <c r="E8495" t="s">
        <v>27</v>
      </c>
      <c r="F8495" t="s">
        <v>258</v>
      </c>
      <c r="G8495" s="30">
        <v>16.600000000000001</v>
      </c>
      <c r="H8495" t="s">
        <v>309</v>
      </c>
      <c r="J8495" t="s">
        <v>15</v>
      </c>
      <c r="K8495" t="s">
        <v>307</v>
      </c>
      <c r="L8495" s="26">
        <v>712050</v>
      </c>
      <c r="M8495">
        <v>9</v>
      </c>
    </row>
    <row r="8496" spans="1:13" x14ac:dyDescent="0.25">
      <c r="A8496" t="s">
        <v>86</v>
      </c>
      <c r="B8496" s="25">
        <v>45251</v>
      </c>
      <c r="C8496" t="s">
        <v>257</v>
      </c>
      <c r="D8496" t="s">
        <v>32</v>
      </c>
      <c r="E8496" t="s">
        <v>27</v>
      </c>
      <c r="F8496" t="s">
        <v>258</v>
      </c>
      <c r="G8496" s="30">
        <v>16.600000000000001</v>
      </c>
      <c r="H8496" t="s">
        <v>309</v>
      </c>
      <c r="J8496" t="s">
        <v>15</v>
      </c>
      <c r="K8496" t="s">
        <v>307</v>
      </c>
      <c r="L8496" s="26">
        <v>999250</v>
      </c>
      <c r="M8496">
        <v>1</v>
      </c>
    </row>
    <row r="8497" spans="1:13" x14ac:dyDescent="0.25">
      <c r="A8497" t="s">
        <v>54</v>
      </c>
      <c r="B8497" s="25">
        <v>45212</v>
      </c>
      <c r="C8497" t="s">
        <v>257</v>
      </c>
      <c r="D8497" t="s">
        <v>32</v>
      </c>
      <c r="E8497" t="s">
        <v>27</v>
      </c>
      <c r="G8497" s="30">
        <v>16.600000000000001</v>
      </c>
      <c r="H8497" t="s">
        <v>309</v>
      </c>
      <c r="J8497" t="s">
        <v>15</v>
      </c>
      <c r="K8497" t="s">
        <v>307</v>
      </c>
      <c r="L8497" s="26">
        <v>229770</v>
      </c>
      <c r="M8497">
        <v>18</v>
      </c>
    </row>
    <row r="8498" spans="1:13" x14ac:dyDescent="0.25">
      <c r="A8498" t="s">
        <v>164</v>
      </c>
      <c r="B8498" s="25">
        <v>45478</v>
      </c>
      <c r="C8498" t="s">
        <v>257</v>
      </c>
      <c r="D8498" t="s">
        <v>32</v>
      </c>
      <c r="E8498" t="s">
        <v>27</v>
      </c>
      <c r="G8498" s="30">
        <v>16.600000000000001</v>
      </c>
      <c r="H8498" t="s">
        <v>309</v>
      </c>
      <c r="J8498" t="s">
        <v>15</v>
      </c>
      <c r="K8498" t="s">
        <v>307</v>
      </c>
      <c r="L8498" s="26">
        <v>81200</v>
      </c>
      <c r="M8498">
        <v>7</v>
      </c>
    </row>
    <row r="8499" spans="1:13" x14ac:dyDescent="0.25">
      <c r="A8499" t="s">
        <v>211</v>
      </c>
      <c r="B8499" s="25">
        <v>45582</v>
      </c>
      <c r="C8499" t="s">
        <v>257</v>
      </c>
      <c r="D8499" t="s">
        <v>32</v>
      </c>
      <c r="E8499" t="s">
        <v>27</v>
      </c>
      <c r="F8499" t="s">
        <v>258</v>
      </c>
      <c r="G8499" s="30">
        <v>16.7</v>
      </c>
      <c r="H8499" t="s">
        <v>309</v>
      </c>
      <c r="J8499" t="s">
        <v>15</v>
      </c>
      <c r="K8499" t="s">
        <v>307</v>
      </c>
      <c r="L8499" s="26">
        <v>12057150</v>
      </c>
      <c r="M8499">
        <v>20</v>
      </c>
    </row>
    <row r="8500" spans="1:13" x14ac:dyDescent="0.25">
      <c r="A8500" t="s">
        <v>104</v>
      </c>
      <c r="B8500" s="25">
        <v>45041</v>
      </c>
      <c r="C8500" t="s">
        <v>257</v>
      </c>
      <c r="D8500" t="s">
        <v>32</v>
      </c>
      <c r="E8500" t="s">
        <v>27</v>
      </c>
      <c r="F8500" t="s">
        <v>258</v>
      </c>
      <c r="G8500" s="30">
        <v>16.7</v>
      </c>
      <c r="H8500" t="s">
        <v>309</v>
      </c>
      <c r="J8500" t="s">
        <v>15</v>
      </c>
      <c r="K8500" t="s">
        <v>307</v>
      </c>
      <c r="L8500" s="26">
        <v>49885.2</v>
      </c>
      <c r="M8500">
        <v>1</v>
      </c>
    </row>
    <row r="8501" spans="1:13" x14ac:dyDescent="0.25">
      <c r="A8501" t="s">
        <v>54</v>
      </c>
      <c r="B8501" s="25">
        <v>45401</v>
      </c>
      <c r="C8501" t="s">
        <v>257</v>
      </c>
      <c r="D8501" t="s">
        <v>32</v>
      </c>
      <c r="E8501" t="s">
        <v>27</v>
      </c>
      <c r="F8501" t="s">
        <v>258</v>
      </c>
      <c r="G8501" s="30">
        <v>16.7</v>
      </c>
      <c r="H8501" t="s">
        <v>309</v>
      </c>
      <c r="J8501" t="s">
        <v>15</v>
      </c>
      <c r="K8501" t="s">
        <v>307</v>
      </c>
      <c r="L8501" s="26">
        <v>1370295</v>
      </c>
      <c r="M8501">
        <v>15</v>
      </c>
    </row>
    <row r="8502" spans="1:13" x14ac:dyDescent="0.25">
      <c r="A8502" t="s">
        <v>80</v>
      </c>
      <c r="B8502" s="25">
        <v>45260</v>
      </c>
      <c r="C8502" t="s">
        <v>257</v>
      </c>
      <c r="D8502" t="s">
        <v>32</v>
      </c>
      <c r="E8502" t="s">
        <v>27</v>
      </c>
      <c r="F8502" t="s">
        <v>258</v>
      </c>
      <c r="G8502" s="30">
        <v>16.7</v>
      </c>
      <c r="H8502" t="s">
        <v>309</v>
      </c>
      <c r="J8502" t="s">
        <v>15</v>
      </c>
      <c r="K8502" t="s">
        <v>307</v>
      </c>
      <c r="L8502" s="26">
        <v>319500</v>
      </c>
      <c r="M8502">
        <v>2</v>
      </c>
    </row>
    <row r="8503" spans="1:13" x14ac:dyDescent="0.25">
      <c r="A8503" t="s">
        <v>60</v>
      </c>
      <c r="B8503" s="25">
        <v>45380</v>
      </c>
      <c r="C8503" t="s">
        <v>257</v>
      </c>
      <c r="D8503" t="s">
        <v>32</v>
      </c>
      <c r="E8503" t="s">
        <v>27</v>
      </c>
      <c r="G8503" s="30">
        <v>16.7</v>
      </c>
      <c r="H8503" t="s">
        <v>309</v>
      </c>
      <c r="J8503" t="s">
        <v>15</v>
      </c>
      <c r="K8503" t="s">
        <v>307</v>
      </c>
      <c r="L8503" s="26">
        <v>99750</v>
      </c>
      <c r="M8503">
        <v>5</v>
      </c>
    </row>
    <row r="8504" spans="1:13" x14ac:dyDescent="0.25">
      <c r="A8504" t="s">
        <v>63</v>
      </c>
      <c r="B8504" s="25">
        <v>45344</v>
      </c>
      <c r="C8504" t="s">
        <v>257</v>
      </c>
      <c r="D8504" t="s">
        <v>32</v>
      </c>
      <c r="E8504" t="s">
        <v>27</v>
      </c>
      <c r="F8504" t="s">
        <v>258</v>
      </c>
      <c r="G8504" s="30">
        <v>16.7</v>
      </c>
      <c r="H8504" t="s">
        <v>309</v>
      </c>
      <c r="J8504" t="s">
        <v>15</v>
      </c>
      <c r="K8504" t="s">
        <v>307</v>
      </c>
      <c r="L8504" s="26">
        <v>647900</v>
      </c>
      <c r="M8504">
        <v>3</v>
      </c>
    </row>
    <row r="8505" spans="1:13" x14ac:dyDescent="0.25">
      <c r="A8505" t="s">
        <v>69</v>
      </c>
      <c r="B8505" s="25">
        <v>45328</v>
      </c>
      <c r="C8505" t="s">
        <v>257</v>
      </c>
      <c r="D8505" t="s">
        <v>32</v>
      </c>
      <c r="E8505" t="s">
        <v>27</v>
      </c>
      <c r="G8505" s="30">
        <v>16.7</v>
      </c>
      <c r="H8505" t="s">
        <v>309</v>
      </c>
      <c r="J8505" t="s">
        <v>15</v>
      </c>
      <c r="K8505" t="s">
        <v>307</v>
      </c>
      <c r="L8505" s="26">
        <v>1307775</v>
      </c>
      <c r="M8505">
        <v>64</v>
      </c>
    </row>
    <row r="8506" spans="1:13" x14ac:dyDescent="0.25">
      <c r="A8506" t="s">
        <v>50</v>
      </c>
      <c r="B8506" s="25">
        <v>45408</v>
      </c>
      <c r="C8506" t="s">
        <v>257</v>
      </c>
      <c r="D8506" t="s">
        <v>32</v>
      </c>
      <c r="E8506" t="s">
        <v>27</v>
      </c>
      <c r="G8506" s="30">
        <v>16.7</v>
      </c>
      <c r="H8506" t="s">
        <v>309</v>
      </c>
      <c r="J8506" t="s">
        <v>15</v>
      </c>
      <c r="K8506" t="s">
        <v>307</v>
      </c>
      <c r="L8506" s="26">
        <v>52500</v>
      </c>
      <c r="M8506">
        <v>13</v>
      </c>
    </row>
    <row r="8507" spans="1:13" x14ac:dyDescent="0.25">
      <c r="A8507" t="s">
        <v>72</v>
      </c>
      <c r="B8507" s="25">
        <v>45288</v>
      </c>
      <c r="C8507" t="s">
        <v>257</v>
      </c>
      <c r="D8507" t="s">
        <v>32</v>
      </c>
      <c r="E8507" t="s">
        <v>27</v>
      </c>
      <c r="F8507" t="s">
        <v>258</v>
      </c>
      <c r="G8507" s="30">
        <v>16.7</v>
      </c>
      <c r="H8507" t="s">
        <v>309</v>
      </c>
      <c r="J8507" t="s">
        <v>15</v>
      </c>
      <c r="K8507" t="s">
        <v>307</v>
      </c>
      <c r="L8507" s="26">
        <v>39500</v>
      </c>
      <c r="M8507">
        <v>1</v>
      </c>
    </row>
    <row r="8508" spans="1:13" x14ac:dyDescent="0.25">
      <c r="A8508" t="s">
        <v>66</v>
      </c>
      <c r="B8508" s="25">
        <v>45335</v>
      </c>
      <c r="C8508" t="s">
        <v>257</v>
      </c>
      <c r="D8508" t="s">
        <v>32</v>
      </c>
      <c r="E8508" t="s">
        <v>27</v>
      </c>
      <c r="F8508" t="s">
        <v>258</v>
      </c>
      <c r="G8508" s="30">
        <v>16.7</v>
      </c>
      <c r="H8508" t="s">
        <v>309</v>
      </c>
      <c r="J8508" t="s">
        <v>15</v>
      </c>
      <c r="K8508" t="s">
        <v>307</v>
      </c>
      <c r="L8508" s="26">
        <v>8608500</v>
      </c>
      <c r="M8508">
        <v>224</v>
      </c>
    </row>
    <row r="8509" spans="1:13" x14ac:dyDescent="0.25">
      <c r="A8509" t="s">
        <v>30</v>
      </c>
      <c r="B8509" s="25">
        <v>45447</v>
      </c>
      <c r="C8509" t="s">
        <v>257</v>
      </c>
      <c r="D8509" t="s">
        <v>32</v>
      </c>
      <c r="E8509" t="s">
        <v>27</v>
      </c>
      <c r="F8509" t="s">
        <v>258</v>
      </c>
      <c r="G8509" s="30">
        <v>16.7</v>
      </c>
      <c r="H8509" t="s">
        <v>309</v>
      </c>
      <c r="J8509" t="s">
        <v>15</v>
      </c>
      <c r="K8509" t="s">
        <v>307</v>
      </c>
      <c r="L8509" s="26">
        <v>169200</v>
      </c>
      <c r="M8509">
        <v>6</v>
      </c>
    </row>
    <row r="8510" spans="1:13" x14ac:dyDescent="0.25">
      <c r="A8510" t="s">
        <v>205</v>
      </c>
      <c r="B8510" s="25">
        <v>45566</v>
      </c>
      <c r="C8510" t="s">
        <v>257</v>
      </c>
      <c r="D8510" t="s">
        <v>32</v>
      </c>
      <c r="E8510" t="s">
        <v>27</v>
      </c>
      <c r="F8510" t="s">
        <v>258</v>
      </c>
      <c r="G8510" s="30">
        <v>16.7</v>
      </c>
      <c r="H8510" t="s">
        <v>309</v>
      </c>
      <c r="J8510" t="s">
        <v>15</v>
      </c>
      <c r="K8510" t="s">
        <v>307</v>
      </c>
      <c r="L8510" s="26">
        <v>284525</v>
      </c>
      <c r="M8510">
        <v>8</v>
      </c>
    </row>
    <row r="8511" spans="1:13" x14ac:dyDescent="0.25">
      <c r="A8511" t="s">
        <v>86</v>
      </c>
      <c r="B8511" s="25">
        <v>45251</v>
      </c>
      <c r="C8511" t="s">
        <v>257</v>
      </c>
      <c r="D8511" t="s">
        <v>32</v>
      </c>
      <c r="E8511" t="s">
        <v>27</v>
      </c>
      <c r="G8511" s="30">
        <v>16.7</v>
      </c>
      <c r="H8511" t="s">
        <v>309</v>
      </c>
      <c r="J8511" t="s">
        <v>15</v>
      </c>
      <c r="K8511" t="s">
        <v>307</v>
      </c>
      <c r="L8511" s="26">
        <v>376500</v>
      </c>
      <c r="M8511">
        <v>5</v>
      </c>
    </row>
    <row r="8512" spans="1:13" x14ac:dyDescent="0.25">
      <c r="A8512" t="s">
        <v>66</v>
      </c>
      <c r="B8512" s="25">
        <v>45335</v>
      </c>
      <c r="C8512" t="s">
        <v>257</v>
      </c>
      <c r="D8512" t="s">
        <v>32</v>
      </c>
      <c r="E8512" t="s">
        <v>27</v>
      </c>
      <c r="G8512" s="30">
        <v>16.7</v>
      </c>
      <c r="H8512" t="s">
        <v>309</v>
      </c>
      <c r="J8512" t="s">
        <v>15</v>
      </c>
      <c r="K8512" t="s">
        <v>307</v>
      </c>
      <c r="L8512" s="26">
        <v>1534500</v>
      </c>
      <c r="M8512">
        <v>137</v>
      </c>
    </row>
    <row r="8513" spans="1:13" x14ac:dyDescent="0.25">
      <c r="A8513" t="s">
        <v>89</v>
      </c>
      <c r="B8513" s="25">
        <v>45232</v>
      </c>
      <c r="C8513" t="s">
        <v>257</v>
      </c>
      <c r="D8513" t="s">
        <v>32</v>
      </c>
      <c r="E8513" t="s">
        <v>27</v>
      </c>
      <c r="F8513" t="s">
        <v>258</v>
      </c>
      <c r="G8513" s="30">
        <v>16.7</v>
      </c>
      <c r="H8513" t="s">
        <v>309</v>
      </c>
      <c r="J8513" t="s">
        <v>15</v>
      </c>
      <c r="K8513" t="s">
        <v>307</v>
      </c>
      <c r="L8513" s="26">
        <v>7730100</v>
      </c>
      <c r="M8513">
        <v>13</v>
      </c>
    </row>
    <row r="8514" spans="1:13" x14ac:dyDescent="0.25">
      <c r="A8514" t="s">
        <v>60</v>
      </c>
      <c r="B8514" s="25">
        <v>45380</v>
      </c>
      <c r="C8514" t="s">
        <v>257</v>
      </c>
      <c r="D8514" t="s">
        <v>32</v>
      </c>
      <c r="E8514" t="s">
        <v>27</v>
      </c>
      <c r="F8514" t="s">
        <v>258</v>
      </c>
      <c r="G8514" s="30">
        <v>16.7</v>
      </c>
      <c r="H8514" t="s">
        <v>309</v>
      </c>
      <c r="J8514" t="s">
        <v>15</v>
      </c>
      <c r="K8514" t="s">
        <v>307</v>
      </c>
      <c r="L8514" s="26">
        <v>271250</v>
      </c>
      <c r="M8514">
        <v>11</v>
      </c>
    </row>
    <row r="8515" spans="1:13" x14ac:dyDescent="0.25">
      <c r="A8515" t="s">
        <v>74</v>
      </c>
      <c r="B8515" s="25">
        <v>45275</v>
      </c>
      <c r="C8515" t="s">
        <v>257</v>
      </c>
      <c r="D8515" t="s">
        <v>32</v>
      </c>
      <c r="E8515" t="s">
        <v>27</v>
      </c>
      <c r="F8515" t="s">
        <v>258</v>
      </c>
      <c r="G8515" s="30">
        <v>16.7</v>
      </c>
      <c r="H8515" t="s">
        <v>309</v>
      </c>
      <c r="J8515" t="s">
        <v>15</v>
      </c>
      <c r="K8515" t="s">
        <v>307</v>
      </c>
      <c r="L8515" s="26">
        <v>2926750</v>
      </c>
      <c r="M8515">
        <v>18</v>
      </c>
    </row>
    <row r="8516" spans="1:13" x14ac:dyDescent="0.25">
      <c r="A8516" t="s">
        <v>30</v>
      </c>
      <c r="B8516" s="25">
        <v>45447</v>
      </c>
      <c r="C8516" t="s">
        <v>257</v>
      </c>
      <c r="D8516" t="s">
        <v>32</v>
      </c>
      <c r="E8516" t="s">
        <v>27</v>
      </c>
      <c r="G8516" s="30">
        <v>16.7</v>
      </c>
      <c r="H8516" t="s">
        <v>309</v>
      </c>
      <c r="J8516" t="s">
        <v>15</v>
      </c>
      <c r="K8516" t="s">
        <v>307</v>
      </c>
      <c r="L8516" s="26">
        <v>3600</v>
      </c>
      <c r="M8516">
        <v>3</v>
      </c>
    </row>
    <row r="8517" spans="1:13" x14ac:dyDescent="0.25">
      <c r="A8517" t="s">
        <v>50</v>
      </c>
      <c r="B8517" s="25">
        <v>45408</v>
      </c>
      <c r="C8517" t="s">
        <v>257</v>
      </c>
      <c r="D8517" t="s">
        <v>32</v>
      </c>
      <c r="E8517" t="s">
        <v>27</v>
      </c>
      <c r="F8517" t="s">
        <v>258</v>
      </c>
      <c r="G8517" s="30">
        <v>16.7</v>
      </c>
      <c r="H8517" t="s">
        <v>309</v>
      </c>
      <c r="J8517" t="s">
        <v>15</v>
      </c>
      <c r="K8517" t="s">
        <v>307</v>
      </c>
      <c r="L8517" s="26">
        <v>3587500</v>
      </c>
      <c r="M8517">
        <v>23</v>
      </c>
    </row>
    <row r="8518" spans="1:13" x14ac:dyDescent="0.25">
      <c r="A8518" t="s">
        <v>54</v>
      </c>
      <c r="B8518" s="25">
        <v>45401</v>
      </c>
      <c r="C8518" t="s">
        <v>257</v>
      </c>
      <c r="D8518" t="s">
        <v>32</v>
      </c>
      <c r="E8518" t="s">
        <v>27</v>
      </c>
      <c r="G8518" s="30">
        <v>16.7</v>
      </c>
      <c r="H8518" t="s">
        <v>309</v>
      </c>
      <c r="J8518" t="s">
        <v>15</v>
      </c>
      <c r="K8518" t="s">
        <v>307</v>
      </c>
      <c r="L8518" s="26">
        <v>59385</v>
      </c>
      <c r="M8518">
        <v>8</v>
      </c>
    </row>
    <row r="8519" spans="1:13" x14ac:dyDescent="0.25">
      <c r="A8519" t="s">
        <v>57</v>
      </c>
      <c r="B8519" s="25">
        <v>45394</v>
      </c>
      <c r="C8519" t="s">
        <v>257</v>
      </c>
      <c r="D8519" t="s">
        <v>32</v>
      </c>
      <c r="E8519" t="s">
        <v>27</v>
      </c>
      <c r="F8519" t="s">
        <v>258</v>
      </c>
      <c r="G8519" s="30">
        <v>16.7</v>
      </c>
      <c r="H8519" t="s">
        <v>309</v>
      </c>
      <c r="J8519" t="s">
        <v>15</v>
      </c>
      <c r="K8519" t="s">
        <v>307</v>
      </c>
      <c r="L8519" s="26">
        <v>2585000</v>
      </c>
      <c r="M8519">
        <v>6</v>
      </c>
    </row>
    <row r="8520" spans="1:13" x14ac:dyDescent="0.25">
      <c r="A8520" t="s">
        <v>89</v>
      </c>
      <c r="B8520" s="25">
        <v>45232</v>
      </c>
      <c r="C8520" t="s">
        <v>257</v>
      </c>
      <c r="D8520" t="s">
        <v>32</v>
      </c>
      <c r="E8520" t="s">
        <v>27</v>
      </c>
      <c r="G8520" s="30">
        <v>16.7</v>
      </c>
      <c r="H8520" t="s">
        <v>309</v>
      </c>
      <c r="J8520" t="s">
        <v>15</v>
      </c>
      <c r="K8520" t="s">
        <v>307</v>
      </c>
      <c r="L8520" s="26">
        <v>174825</v>
      </c>
      <c r="M8520">
        <v>11</v>
      </c>
    </row>
    <row r="8521" spans="1:13" x14ac:dyDescent="0.25">
      <c r="A8521" t="s">
        <v>164</v>
      </c>
      <c r="B8521" s="25">
        <v>45478</v>
      </c>
      <c r="C8521" t="s">
        <v>257</v>
      </c>
      <c r="D8521" t="s">
        <v>32</v>
      </c>
      <c r="E8521" t="s">
        <v>27</v>
      </c>
      <c r="G8521" s="30">
        <v>16.7</v>
      </c>
      <c r="H8521" t="s">
        <v>309</v>
      </c>
      <c r="J8521" t="s">
        <v>15</v>
      </c>
      <c r="K8521" t="s">
        <v>307</v>
      </c>
      <c r="L8521" s="26">
        <v>22600</v>
      </c>
      <c r="M8521">
        <v>5</v>
      </c>
    </row>
    <row r="8522" spans="1:13" x14ac:dyDescent="0.25">
      <c r="A8522" t="s">
        <v>211</v>
      </c>
      <c r="B8522" s="25">
        <v>45582</v>
      </c>
      <c r="C8522" t="s">
        <v>257</v>
      </c>
      <c r="D8522" t="s">
        <v>32</v>
      </c>
      <c r="E8522" t="s">
        <v>27</v>
      </c>
      <c r="G8522" s="30">
        <v>16.7</v>
      </c>
      <c r="H8522" t="s">
        <v>309</v>
      </c>
      <c r="J8522" t="s">
        <v>15</v>
      </c>
      <c r="K8522" t="s">
        <v>307</v>
      </c>
      <c r="L8522" s="26">
        <v>53900</v>
      </c>
      <c r="M8522">
        <v>5</v>
      </c>
    </row>
    <row r="8523" spans="1:13" x14ac:dyDescent="0.25">
      <c r="A8523" t="s">
        <v>57</v>
      </c>
      <c r="B8523" s="25">
        <v>45394</v>
      </c>
      <c r="C8523" t="s">
        <v>257</v>
      </c>
      <c r="D8523" t="s">
        <v>32</v>
      </c>
      <c r="E8523" t="s">
        <v>27</v>
      </c>
      <c r="G8523" s="30">
        <v>16.7</v>
      </c>
      <c r="H8523" t="s">
        <v>309</v>
      </c>
      <c r="J8523" t="s">
        <v>15</v>
      </c>
      <c r="K8523" t="s">
        <v>307</v>
      </c>
      <c r="L8523" s="26">
        <v>32900</v>
      </c>
      <c r="M8523">
        <v>8</v>
      </c>
    </row>
    <row r="8524" spans="1:13" x14ac:dyDescent="0.25">
      <c r="A8524" t="s">
        <v>77</v>
      </c>
      <c r="B8524" s="25">
        <v>45267</v>
      </c>
      <c r="C8524" t="s">
        <v>257</v>
      </c>
      <c r="D8524" t="s">
        <v>32</v>
      </c>
      <c r="E8524" t="s">
        <v>27</v>
      </c>
      <c r="F8524" t="s">
        <v>258</v>
      </c>
      <c r="G8524" s="30">
        <v>16.7</v>
      </c>
      <c r="H8524" t="s">
        <v>309</v>
      </c>
      <c r="J8524" t="s">
        <v>15</v>
      </c>
      <c r="K8524" t="s">
        <v>307</v>
      </c>
      <c r="L8524" s="26">
        <v>127400</v>
      </c>
      <c r="M8524">
        <v>2</v>
      </c>
    </row>
    <row r="8525" spans="1:13" x14ac:dyDescent="0.25">
      <c r="A8525" t="s">
        <v>83</v>
      </c>
      <c r="B8525" s="25">
        <v>45252</v>
      </c>
      <c r="C8525" t="s">
        <v>257</v>
      </c>
      <c r="D8525" t="s">
        <v>32</v>
      </c>
      <c r="E8525" t="s">
        <v>27</v>
      </c>
      <c r="F8525" t="s">
        <v>258</v>
      </c>
      <c r="G8525" s="30">
        <v>16.7</v>
      </c>
      <c r="H8525" t="s">
        <v>309</v>
      </c>
      <c r="J8525" t="s">
        <v>15</v>
      </c>
      <c r="K8525" t="s">
        <v>307</v>
      </c>
      <c r="L8525" s="26">
        <v>8259900</v>
      </c>
      <c r="M8525">
        <v>14</v>
      </c>
    </row>
    <row r="8526" spans="1:13" x14ac:dyDescent="0.25">
      <c r="A8526" t="s">
        <v>92</v>
      </c>
      <c r="B8526" s="25">
        <v>45198</v>
      </c>
      <c r="C8526" t="s">
        <v>257</v>
      </c>
      <c r="D8526" t="s">
        <v>32</v>
      </c>
      <c r="E8526" t="s">
        <v>27</v>
      </c>
      <c r="F8526" t="s">
        <v>258</v>
      </c>
      <c r="G8526" s="30">
        <v>16.7</v>
      </c>
      <c r="H8526" t="s">
        <v>309</v>
      </c>
      <c r="J8526" t="s">
        <v>15</v>
      </c>
      <c r="K8526" t="s">
        <v>307</v>
      </c>
      <c r="L8526" s="26">
        <v>798861.6</v>
      </c>
      <c r="M8526">
        <v>3</v>
      </c>
    </row>
    <row r="8527" spans="1:13" x14ac:dyDescent="0.25">
      <c r="A8527" t="s">
        <v>164</v>
      </c>
      <c r="B8527" s="25">
        <v>45478</v>
      </c>
      <c r="C8527" t="s">
        <v>257</v>
      </c>
      <c r="D8527" t="s">
        <v>32</v>
      </c>
      <c r="E8527" t="s">
        <v>27</v>
      </c>
      <c r="F8527" t="s">
        <v>258</v>
      </c>
      <c r="G8527" s="30">
        <v>16.7</v>
      </c>
      <c r="H8527" t="s">
        <v>309</v>
      </c>
      <c r="J8527" t="s">
        <v>15</v>
      </c>
      <c r="K8527" t="s">
        <v>307</v>
      </c>
      <c r="L8527" s="26">
        <v>5161000</v>
      </c>
      <c r="M8527">
        <v>5</v>
      </c>
    </row>
    <row r="8528" spans="1:13" x14ac:dyDescent="0.25">
      <c r="A8528" t="s">
        <v>54</v>
      </c>
      <c r="B8528" s="25">
        <v>45212</v>
      </c>
      <c r="C8528" t="s">
        <v>257</v>
      </c>
      <c r="D8528" t="s">
        <v>32</v>
      </c>
      <c r="E8528" t="s">
        <v>27</v>
      </c>
      <c r="G8528" s="30">
        <v>16.7</v>
      </c>
      <c r="H8528" t="s">
        <v>309</v>
      </c>
      <c r="J8528" t="s">
        <v>15</v>
      </c>
      <c r="K8528" t="s">
        <v>307</v>
      </c>
      <c r="L8528" s="26">
        <v>400599</v>
      </c>
      <c r="M8528">
        <v>22</v>
      </c>
    </row>
    <row r="8529" spans="1:13" x14ac:dyDescent="0.25">
      <c r="A8529" t="s">
        <v>86</v>
      </c>
      <c r="B8529" s="25">
        <v>45251</v>
      </c>
      <c r="C8529" t="s">
        <v>257</v>
      </c>
      <c r="D8529" t="s">
        <v>32</v>
      </c>
      <c r="E8529" t="s">
        <v>27</v>
      </c>
      <c r="F8529" t="s">
        <v>258</v>
      </c>
      <c r="G8529" s="30">
        <v>16.7</v>
      </c>
      <c r="H8529" t="s">
        <v>309</v>
      </c>
      <c r="J8529" t="s">
        <v>15</v>
      </c>
      <c r="K8529" t="s">
        <v>307</v>
      </c>
      <c r="L8529" s="26">
        <v>847000</v>
      </c>
      <c r="M8529">
        <v>2</v>
      </c>
    </row>
    <row r="8530" spans="1:13" x14ac:dyDescent="0.25">
      <c r="A8530" t="s">
        <v>83</v>
      </c>
      <c r="B8530" s="25">
        <v>45252</v>
      </c>
      <c r="C8530" t="s">
        <v>257</v>
      </c>
      <c r="D8530" t="s">
        <v>32</v>
      </c>
      <c r="E8530" t="s">
        <v>27</v>
      </c>
      <c r="G8530" s="30">
        <v>16.7</v>
      </c>
      <c r="H8530" t="s">
        <v>309</v>
      </c>
      <c r="J8530" t="s">
        <v>15</v>
      </c>
      <c r="K8530" t="s">
        <v>307</v>
      </c>
      <c r="L8530" s="26">
        <v>677600</v>
      </c>
      <c r="M8530">
        <v>14</v>
      </c>
    </row>
    <row r="8531" spans="1:13" x14ac:dyDescent="0.25">
      <c r="A8531" t="s">
        <v>54</v>
      </c>
      <c r="B8531" s="25">
        <v>45212</v>
      </c>
      <c r="C8531" t="s">
        <v>257</v>
      </c>
      <c r="D8531" t="s">
        <v>32</v>
      </c>
      <c r="E8531" t="s">
        <v>27</v>
      </c>
      <c r="F8531" t="s">
        <v>258</v>
      </c>
      <c r="G8531" s="30">
        <v>16.7</v>
      </c>
      <c r="H8531" t="s">
        <v>309</v>
      </c>
      <c r="J8531" t="s">
        <v>15</v>
      </c>
      <c r="K8531" t="s">
        <v>307</v>
      </c>
      <c r="L8531" s="26">
        <v>6040953</v>
      </c>
      <c r="M8531">
        <v>36</v>
      </c>
    </row>
    <row r="8532" spans="1:13" x14ac:dyDescent="0.25">
      <c r="A8532" t="s">
        <v>80</v>
      </c>
      <c r="B8532" s="25">
        <v>45260</v>
      </c>
      <c r="C8532" t="s">
        <v>257</v>
      </c>
      <c r="D8532" t="s">
        <v>32</v>
      </c>
      <c r="E8532" t="s">
        <v>27</v>
      </c>
      <c r="G8532" s="30">
        <v>16.7</v>
      </c>
      <c r="H8532" t="s">
        <v>309</v>
      </c>
      <c r="J8532" t="s">
        <v>15</v>
      </c>
      <c r="K8532" t="s">
        <v>307</v>
      </c>
      <c r="L8532" s="26">
        <v>552600</v>
      </c>
      <c r="M8532">
        <v>3</v>
      </c>
    </row>
    <row r="8533" spans="1:13" x14ac:dyDescent="0.25">
      <c r="A8533" t="s">
        <v>172</v>
      </c>
      <c r="B8533" s="25">
        <v>45485</v>
      </c>
      <c r="C8533" t="s">
        <v>257</v>
      </c>
      <c r="D8533" t="s">
        <v>32</v>
      </c>
      <c r="E8533" t="s">
        <v>27</v>
      </c>
      <c r="G8533" s="30">
        <v>16.7</v>
      </c>
      <c r="H8533" t="s">
        <v>309</v>
      </c>
      <c r="J8533" t="s">
        <v>15</v>
      </c>
      <c r="K8533" t="s">
        <v>307</v>
      </c>
      <c r="L8533" s="26">
        <v>6800</v>
      </c>
      <c r="M8533">
        <v>1</v>
      </c>
    </row>
    <row r="8534" spans="1:13" x14ac:dyDescent="0.25">
      <c r="A8534" t="s">
        <v>74</v>
      </c>
      <c r="B8534" s="25">
        <v>45275</v>
      </c>
      <c r="C8534" t="s">
        <v>257</v>
      </c>
      <c r="D8534" t="s">
        <v>32</v>
      </c>
      <c r="E8534" t="s">
        <v>27</v>
      </c>
      <c r="G8534" s="30">
        <v>16.7</v>
      </c>
      <c r="H8534" t="s">
        <v>309</v>
      </c>
      <c r="J8534" t="s">
        <v>15</v>
      </c>
      <c r="K8534" t="s">
        <v>307</v>
      </c>
      <c r="L8534" s="26">
        <v>380650</v>
      </c>
      <c r="M8534">
        <v>15</v>
      </c>
    </row>
    <row r="8535" spans="1:13" x14ac:dyDescent="0.25">
      <c r="A8535" t="s">
        <v>83</v>
      </c>
      <c r="B8535" s="25">
        <v>45468</v>
      </c>
      <c r="C8535" t="s">
        <v>257</v>
      </c>
      <c r="D8535" t="s">
        <v>32</v>
      </c>
      <c r="E8535" t="s">
        <v>27</v>
      </c>
      <c r="G8535" s="30">
        <v>16.7</v>
      </c>
      <c r="H8535" t="s">
        <v>309</v>
      </c>
      <c r="J8535" t="s">
        <v>15</v>
      </c>
      <c r="K8535" t="s">
        <v>307</v>
      </c>
      <c r="L8535" s="26">
        <v>8100</v>
      </c>
      <c r="M8535">
        <v>2</v>
      </c>
    </row>
    <row r="8536" spans="1:13" x14ac:dyDescent="0.25">
      <c r="A8536" t="s">
        <v>217</v>
      </c>
      <c r="B8536" s="25">
        <v>45595</v>
      </c>
      <c r="C8536" t="s">
        <v>257</v>
      </c>
      <c r="D8536" t="s">
        <v>32</v>
      </c>
      <c r="E8536" t="s">
        <v>27</v>
      </c>
      <c r="F8536" t="s">
        <v>258</v>
      </c>
      <c r="G8536" s="30">
        <v>16.7</v>
      </c>
      <c r="H8536" t="s">
        <v>309</v>
      </c>
      <c r="J8536" t="s">
        <v>15</v>
      </c>
      <c r="K8536" t="s">
        <v>307</v>
      </c>
      <c r="L8536" s="26">
        <v>42500</v>
      </c>
      <c r="M8536">
        <v>1</v>
      </c>
    </row>
    <row r="8537" spans="1:13" x14ac:dyDescent="0.25">
      <c r="A8537" t="s">
        <v>205</v>
      </c>
      <c r="B8537" s="25">
        <v>45566</v>
      </c>
      <c r="C8537" t="s">
        <v>257</v>
      </c>
      <c r="D8537" t="s">
        <v>32</v>
      </c>
      <c r="E8537" t="s">
        <v>27</v>
      </c>
      <c r="G8537" s="30">
        <v>16.7</v>
      </c>
      <c r="H8537" t="s">
        <v>309</v>
      </c>
      <c r="J8537" t="s">
        <v>15</v>
      </c>
      <c r="K8537" t="s">
        <v>307</v>
      </c>
      <c r="L8537" s="26">
        <v>19855</v>
      </c>
      <c r="M8537">
        <v>2</v>
      </c>
    </row>
    <row r="8538" spans="1:13" x14ac:dyDescent="0.25">
      <c r="A8538" t="s">
        <v>63</v>
      </c>
      <c r="B8538" s="25">
        <v>45344</v>
      </c>
      <c r="C8538" t="s">
        <v>257</v>
      </c>
      <c r="D8538" t="s">
        <v>32</v>
      </c>
      <c r="E8538" t="s">
        <v>27</v>
      </c>
      <c r="G8538" s="30">
        <v>16.7</v>
      </c>
      <c r="H8538" t="s">
        <v>309</v>
      </c>
      <c r="J8538" t="s">
        <v>15</v>
      </c>
      <c r="K8538" t="s">
        <v>307</v>
      </c>
      <c r="L8538" s="26">
        <v>3800</v>
      </c>
      <c r="M8538">
        <v>1</v>
      </c>
    </row>
    <row r="8539" spans="1:13" x14ac:dyDescent="0.25">
      <c r="A8539" t="s">
        <v>69</v>
      </c>
      <c r="B8539" s="25">
        <v>45328</v>
      </c>
      <c r="C8539" t="s">
        <v>257</v>
      </c>
      <c r="D8539" t="s">
        <v>32</v>
      </c>
      <c r="E8539" t="s">
        <v>27</v>
      </c>
      <c r="F8539" t="s">
        <v>258</v>
      </c>
      <c r="G8539" s="30">
        <v>16.7</v>
      </c>
      <c r="H8539" t="s">
        <v>309</v>
      </c>
      <c r="J8539" t="s">
        <v>15</v>
      </c>
      <c r="K8539" t="s">
        <v>307</v>
      </c>
      <c r="L8539" s="26">
        <v>14081570</v>
      </c>
      <c r="M8539">
        <v>52</v>
      </c>
    </row>
    <row r="8540" spans="1:13" x14ac:dyDescent="0.25">
      <c r="A8540" t="s">
        <v>83</v>
      </c>
      <c r="B8540" s="25">
        <v>45468</v>
      </c>
      <c r="C8540" t="s">
        <v>257</v>
      </c>
      <c r="D8540" t="s">
        <v>32</v>
      </c>
      <c r="E8540" t="s">
        <v>27</v>
      </c>
      <c r="F8540" t="s">
        <v>258</v>
      </c>
      <c r="G8540" s="30">
        <v>16.7</v>
      </c>
      <c r="H8540" t="s">
        <v>309</v>
      </c>
      <c r="J8540" t="s">
        <v>15</v>
      </c>
      <c r="K8540" t="s">
        <v>307</v>
      </c>
      <c r="L8540" s="26">
        <v>2620350</v>
      </c>
      <c r="M8540">
        <v>7</v>
      </c>
    </row>
    <row r="8541" spans="1:13" x14ac:dyDescent="0.25">
      <c r="A8541" t="s">
        <v>92</v>
      </c>
      <c r="B8541" s="25">
        <v>45198</v>
      </c>
      <c r="C8541" t="s">
        <v>257</v>
      </c>
      <c r="D8541" t="s">
        <v>32</v>
      </c>
      <c r="E8541" t="s">
        <v>27</v>
      </c>
      <c r="G8541" s="30">
        <v>16.8</v>
      </c>
      <c r="H8541" t="s">
        <v>309</v>
      </c>
      <c r="J8541" t="s">
        <v>15</v>
      </c>
      <c r="K8541" t="s">
        <v>307</v>
      </c>
      <c r="L8541" s="26">
        <v>428119.2</v>
      </c>
      <c r="M8541">
        <v>7</v>
      </c>
    </row>
    <row r="8542" spans="1:13" x14ac:dyDescent="0.25">
      <c r="A8542" t="s">
        <v>60</v>
      </c>
      <c r="B8542" s="25">
        <v>45380</v>
      </c>
      <c r="C8542" t="s">
        <v>257</v>
      </c>
      <c r="D8542" t="s">
        <v>32</v>
      </c>
      <c r="E8542" t="s">
        <v>27</v>
      </c>
      <c r="F8542" t="s">
        <v>258</v>
      </c>
      <c r="G8542" s="30">
        <v>16.8</v>
      </c>
      <c r="H8542" t="s">
        <v>309</v>
      </c>
      <c r="J8542" t="s">
        <v>15</v>
      </c>
      <c r="K8542" t="s">
        <v>307</v>
      </c>
      <c r="L8542" s="26">
        <v>1856750</v>
      </c>
      <c r="M8542">
        <v>16</v>
      </c>
    </row>
    <row r="8543" spans="1:13" x14ac:dyDescent="0.25">
      <c r="A8543" t="s">
        <v>89</v>
      </c>
      <c r="B8543" s="25">
        <v>45232</v>
      </c>
      <c r="C8543" t="s">
        <v>257</v>
      </c>
      <c r="D8543" t="s">
        <v>32</v>
      </c>
      <c r="E8543" t="s">
        <v>27</v>
      </c>
      <c r="G8543" s="30">
        <v>16.8</v>
      </c>
      <c r="H8543" t="s">
        <v>309</v>
      </c>
      <c r="J8543" t="s">
        <v>15</v>
      </c>
      <c r="K8543" t="s">
        <v>307</v>
      </c>
      <c r="L8543" s="26">
        <v>18225</v>
      </c>
      <c r="M8543">
        <v>4</v>
      </c>
    </row>
    <row r="8544" spans="1:13" x14ac:dyDescent="0.25">
      <c r="A8544" t="s">
        <v>57</v>
      </c>
      <c r="B8544" s="25">
        <v>45394</v>
      </c>
      <c r="C8544" t="s">
        <v>257</v>
      </c>
      <c r="D8544" t="s">
        <v>32</v>
      </c>
      <c r="E8544" t="s">
        <v>27</v>
      </c>
      <c r="G8544" s="30">
        <v>16.8</v>
      </c>
      <c r="H8544" t="s">
        <v>309</v>
      </c>
      <c r="J8544" t="s">
        <v>15</v>
      </c>
      <c r="K8544" t="s">
        <v>307</v>
      </c>
      <c r="L8544" s="26">
        <v>4700</v>
      </c>
      <c r="M8544">
        <v>2</v>
      </c>
    </row>
    <row r="8545" spans="1:13" x14ac:dyDescent="0.25">
      <c r="A8545" t="s">
        <v>164</v>
      </c>
      <c r="B8545" s="25">
        <v>45478</v>
      </c>
      <c r="C8545" t="s">
        <v>257</v>
      </c>
      <c r="D8545" t="s">
        <v>32</v>
      </c>
      <c r="E8545" t="s">
        <v>27</v>
      </c>
      <c r="F8545" t="s">
        <v>258</v>
      </c>
      <c r="G8545" s="30">
        <v>16.8</v>
      </c>
      <c r="H8545" t="s">
        <v>309</v>
      </c>
      <c r="J8545" t="s">
        <v>15</v>
      </c>
      <c r="K8545" t="s">
        <v>307</v>
      </c>
      <c r="L8545" s="26">
        <v>677000</v>
      </c>
      <c r="M8545">
        <v>13</v>
      </c>
    </row>
    <row r="8546" spans="1:13" x14ac:dyDescent="0.25">
      <c r="A8546" t="s">
        <v>63</v>
      </c>
      <c r="B8546" s="25">
        <v>45344</v>
      </c>
      <c r="C8546" t="s">
        <v>257</v>
      </c>
      <c r="D8546" t="s">
        <v>32</v>
      </c>
      <c r="E8546" t="s">
        <v>27</v>
      </c>
      <c r="G8546" s="30">
        <v>16.8</v>
      </c>
      <c r="H8546" t="s">
        <v>309</v>
      </c>
      <c r="J8546" t="s">
        <v>15</v>
      </c>
      <c r="K8546" t="s">
        <v>307</v>
      </c>
      <c r="L8546" s="26">
        <v>755250</v>
      </c>
      <c r="M8546">
        <v>24</v>
      </c>
    </row>
    <row r="8547" spans="1:13" x14ac:dyDescent="0.25">
      <c r="A8547" t="s">
        <v>205</v>
      </c>
      <c r="B8547" s="25">
        <v>45566</v>
      </c>
      <c r="C8547" t="s">
        <v>257</v>
      </c>
      <c r="D8547" t="s">
        <v>32</v>
      </c>
      <c r="E8547" t="s">
        <v>27</v>
      </c>
      <c r="F8547" t="s">
        <v>258</v>
      </c>
      <c r="G8547" s="30">
        <v>16.8</v>
      </c>
      <c r="H8547" t="s">
        <v>309</v>
      </c>
      <c r="J8547" t="s">
        <v>15</v>
      </c>
      <c r="K8547" t="s">
        <v>307</v>
      </c>
      <c r="L8547" s="26">
        <v>53105</v>
      </c>
      <c r="M8547">
        <v>7</v>
      </c>
    </row>
    <row r="8548" spans="1:13" x14ac:dyDescent="0.25">
      <c r="A8548" t="s">
        <v>83</v>
      </c>
      <c r="B8548" s="25">
        <v>45252</v>
      </c>
      <c r="C8548" t="s">
        <v>257</v>
      </c>
      <c r="D8548" t="s">
        <v>32</v>
      </c>
      <c r="E8548" t="s">
        <v>27</v>
      </c>
      <c r="F8548" t="s">
        <v>258</v>
      </c>
      <c r="G8548" s="30">
        <v>16.8</v>
      </c>
      <c r="H8548" t="s">
        <v>309</v>
      </c>
      <c r="J8548" t="s">
        <v>15</v>
      </c>
      <c r="K8548" t="s">
        <v>307</v>
      </c>
      <c r="L8548" s="26">
        <v>1084600</v>
      </c>
      <c r="M8548">
        <v>10</v>
      </c>
    </row>
    <row r="8549" spans="1:13" x14ac:dyDescent="0.25">
      <c r="A8549" t="s">
        <v>89</v>
      </c>
      <c r="B8549" s="25">
        <v>45232</v>
      </c>
      <c r="C8549" t="s">
        <v>257</v>
      </c>
      <c r="D8549" t="s">
        <v>32</v>
      </c>
      <c r="E8549" t="s">
        <v>27</v>
      </c>
      <c r="F8549" t="s">
        <v>258</v>
      </c>
      <c r="G8549" s="30">
        <v>16.8</v>
      </c>
      <c r="H8549" t="s">
        <v>309</v>
      </c>
      <c r="J8549" t="s">
        <v>15</v>
      </c>
      <c r="K8549" t="s">
        <v>307</v>
      </c>
      <c r="L8549" s="26">
        <v>126900</v>
      </c>
      <c r="M8549">
        <v>4</v>
      </c>
    </row>
    <row r="8550" spans="1:13" x14ac:dyDescent="0.25">
      <c r="A8550" t="s">
        <v>30</v>
      </c>
      <c r="B8550" s="25">
        <v>45447</v>
      </c>
      <c r="C8550" t="s">
        <v>257</v>
      </c>
      <c r="D8550" t="s">
        <v>32</v>
      </c>
      <c r="E8550" t="s">
        <v>27</v>
      </c>
      <c r="F8550" t="s">
        <v>258</v>
      </c>
      <c r="G8550" s="30">
        <v>16.8</v>
      </c>
      <c r="H8550" t="s">
        <v>309</v>
      </c>
      <c r="J8550" t="s">
        <v>15</v>
      </c>
      <c r="K8550" t="s">
        <v>307</v>
      </c>
      <c r="L8550" s="26">
        <v>614700</v>
      </c>
      <c r="M8550">
        <v>8</v>
      </c>
    </row>
    <row r="8551" spans="1:13" x14ac:dyDescent="0.25">
      <c r="A8551" t="s">
        <v>80</v>
      </c>
      <c r="B8551" s="25">
        <v>45260</v>
      </c>
      <c r="C8551" t="s">
        <v>257</v>
      </c>
      <c r="D8551" t="s">
        <v>32</v>
      </c>
      <c r="E8551" t="s">
        <v>27</v>
      </c>
      <c r="F8551" t="s">
        <v>258</v>
      </c>
      <c r="G8551" s="30">
        <v>16.8</v>
      </c>
      <c r="H8551" t="s">
        <v>309</v>
      </c>
      <c r="J8551" t="s">
        <v>15</v>
      </c>
      <c r="K8551" t="s">
        <v>307</v>
      </c>
      <c r="L8551" s="26">
        <v>7229700</v>
      </c>
      <c r="M8551">
        <v>3</v>
      </c>
    </row>
    <row r="8552" spans="1:13" x14ac:dyDescent="0.25">
      <c r="A8552" t="s">
        <v>104</v>
      </c>
      <c r="B8552" s="25">
        <v>45041</v>
      </c>
      <c r="C8552" t="s">
        <v>257</v>
      </c>
      <c r="D8552" t="s">
        <v>32</v>
      </c>
      <c r="E8552" t="s">
        <v>27</v>
      </c>
      <c r="G8552" s="30">
        <v>16.8</v>
      </c>
      <c r="H8552" t="s">
        <v>309</v>
      </c>
      <c r="J8552" t="s">
        <v>15</v>
      </c>
      <c r="K8552" t="s">
        <v>307</v>
      </c>
      <c r="L8552" s="26">
        <v>19846.8</v>
      </c>
      <c r="M8552">
        <v>1</v>
      </c>
    </row>
    <row r="8553" spans="1:13" x14ac:dyDescent="0.25">
      <c r="A8553" t="s">
        <v>83</v>
      </c>
      <c r="B8553" s="25">
        <v>45468</v>
      </c>
      <c r="C8553" t="s">
        <v>257</v>
      </c>
      <c r="D8553" t="s">
        <v>32</v>
      </c>
      <c r="E8553" t="s">
        <v>27</v>
      </c>
      <c r="F8553" t="s">
        <v>258</v>
      </c>
      <c r="G8553" s="30">
        <v>16.8</v>
      </c>
      <c r="H8553" t="s">
        <v>309</v>
      </c>
      <c r="J8553" t="s">
        <v>15</v>
      </c>
      <c r="K8553" t="s">
        <v>307</v>
      </c>
      <c r="L8553" s="26">
        <v>6244290</v>
      </c>
      <c r="M8553">
        <v>4</v>
      </c>
    </row>
    <row r="8554" spans="1:13" x14ac:dyDescent="0.25">
      <c r="A8554" t="s">
        <v>66</v>
      </c>
      <c r="B8554" s="25">
        <v>45335</v>
      </c>
      <c r="C8554" t="s">
        <v>257</v>
      </c>
      <c r="D8554" t="s">
        <v>32</v>
      </c>
      <c r="E8554" t="s">
        <v>27</v>
      </c>
      <c r="F8554" t="s">
        <v>258</v>
      </c>
      <c r="G8554" s="30">
        <v>16.8</v>
      </c>
      <c r="H8554" t="s">
        <v>309</v>
      </c>
      <c r="J8554" t="s">
        <v>15</v>
      </c>
      <c r="K8554" t="s">
        <v>307</v>
      </c>
      <c r="L8554" s="26">
        <v>616500</v>
      </c>
      <c r="M8554">
        <v>33</v>
      </c>
    </row>
    <row r="8555" spans="1:13" x14ac:dyDescent="0.25">
      <c r="A8555" t="s">
        <v>77</v>
      </c>
      <c r="B8555" s="25">
        <v>45267</v>
      </c>
      <c r="C8555" t="s">
        <v>257</v>
      </c>
      <c r="D8555" t="s">
        <v>32</v>
      </c>
      <c r="E8555" t="s">
        <v>27</v>
      </c>
      <c r="G8555" s="30">
        <v>16.8</v>
      </c>
      <c r="H8555" t="s">
        <v>309</v>
      </c>
      <c r="J8555" t="s">
        <v>15</v>
      </c>
      <c r="K8555" t="s">
        <v>307</v>
      </c>
      <c r="L8555" s="26">
        <v>1705200</v>
      </c>
      <c r="M8555">
        <v>3</v>
      </c>
    </row>
    <row r="8556" spans="1:13" x14ac:dyDescent="0.25">
      <c r="A8556" t="s">
        <v>69</v>
      </c>
      <c r="B8556" s="25">
        <v>45328</v>
      </c>
      <c r="C8556" t="s">
        <v>257</v>
      </c>
      <c r="D8556" t="s">
        <v>32</v>
      </c>
      <c r="E8556" t="s">
        <v>27</v>
      </c>
      <c r="F8556" t="s">
        <v>258</v>
      </c>
      <c r="G8556" s="30">
        <v>16.8</v>
      </c>
      <c r="H8556" t="s">
        <v>309</v>
      </c>
      <c r="J8556" t="s">
        <v>15</v>
      </c>
      <c r="K8556" t="s">
        <v>307</v>
      </c>
      <c r="L8556" s="26">
        <v>1165205</v>
      </c>
      <c r="M8556">
        <v>5</v>
      </c>
    </row>
    <row r="8557" spans="1:13" x14ac:dyDescent="0.25">
      <c r="A8557" t="s">
        <v>86</v>
      </c>
      <c r="B8557" s="25">
        <v>45251</v>
      </c>
      <c r="C8557" t="s">
        <v>257</v>
      </c>
      <c r="D8557" t="s">
        <v>32</v>
      </c>
      <c r="E8557" t="s">
        <v>27</v>
      </c>
      <c r="G8557" s="30">
        <v>16.8</v>
      </c>
      <c r="H8557" t="s">
        <v>309</v>
      </c>
      <c r="J8557" t="s">
        <v>15</v>
      </c>
      <c r="K8557" t="s">
        <v>307</v>
      </c>
      <c r="L8557" s="26">
        <v>20000</v>
      </c>
      <c r="M8557">
        <v>1</v>
      </c>
    </row>
    <row r="8558" spans="1:13" x14ac:dyDescent="0.25">
      <c r="A8558" t="s">
        <v>30</v>
      </c>
      <c r="B8558" s="25">
        <v>45447</v>
      </c>
      <c r="C8558" t="s">
        <v>257</v>
      </c>
      <c r="D8558" t="s">
        <v>32</v>
      </c>
      <c r="E8558" t="s">
        <v>27</v>
      </c>
      <c r="G8558" s="30">
        <v>16.8</v>
      </c>
      <c r="H8558" t="s">
        <v>309</v>
      </c>
      <c r="J8558" t="s">
        <v>15</v>
      </c>
      <c r="K8558" t="s">
        <v>307</v>
      </c>
      <c r="L8558" s="26">
        <v>4800</v>
      </c>
      <c r="M8558">
        <v>4</v>
      </c>
    </row>
    <row r="8559" spans="1:13" x14ac:dyDescent="0.25">
      <c r="A8559" t="s">
        <v>172</v>
      </c>
      <c r="B8559" s="25">
        <v>45485</v>
      </c>
      <c r="C8559" t="s">
        <v>257</v>
      </c>
      <c r="D8559" t="s">
        <v>32</v>
      </c>
      <c r="E8559" t="s">
        <v>27</v>
      </c>
      <c r="F8559" t="s">
        <v>258</v>
      </c>
      <c r="G8559" s="30">
        <v>16.8</v>
      </c>
      <c r="H8559" t="s">
        <v>309</v>
      </c>
      <c r="J8559" t="s">
        <v>15</v>
      </c>
      <c r="K8559" t="s">
        <v>307</v>
      </c>
      <c r="L8559" s="26">
        <v>117600</v>
      </c>
      <c r="M8559">
        <v>2</v>
      </c>
    </row>
    <row r="8560" spans="1:13" x14ac:dyDescent="0.25">
      <c r="A8560" t="s">
        <v>60</v>
      </c>
      <c r="B8560" s="25">
        <v>45380</v>
      </c>
      <c r="C8560" t="s">
        <v>257</v>
      </c>
      <c r="D8560" t="s">
        <v>32</v>
      </c>
      <c r="E8560" t="s">
        <v>27</v>
      </c>
      <c r="G8560" s="30">
        <v>16.8</v>
      </c>
      <c r="H8560" t="s">
        <v>309</v>
      </c>
      <c r="J8560" t="s">
        <v>15</v>
      </c>
      <c r="K8560" t="s">
        <v>307</v>
      </c>
      <c r="L8560" s="26">
        <v>77000</v>
      </c>
      <c r="M8560">
        <v>5</v>
      </c>
    </row>
    <row r="8561" spans="1:13" x14ac:dyDescent="0.25">
      <c r="A8561" t="s">
        <v>211</v>
      </c>
      <c r="B8561" s="25">
        <v>45582</v>
      </c>
      <c r="C8561" t="s">
        <v>257</v>
      </c>
      <c r="D8561" t="s">
        <v>32</v>
      </c>
      <c r="E8561" t="s">
        <v>27</v>
      </c>
      <c r="G8561" s="30">
        <v>16.8</v>
      </c>
      <c r="H8561" t="s">
        <v>309</v>
      </c>
      <c r="J8561" t="s">
        <v>15</v>
      </c>
      <c r="K8561" t="s">
        <v>307</v>
      </c>
      <c r="L8561" s="26">
        <v>39900</v>
      </c>
      <c r="M8561">
        <v>3</v>
      </c>
    </row>
    <row r="8562" spans="1:13" x14ac:dyDescent="0.25">
      <c r="A8562" t="s">
        <v>54</v>
      </c>
      <c r="B8562" s="25">
        <v>45212</v>
      </c>
      <c r="C8562" t="s">
        <v>257</v>
      </c>
      <c r="D8562" t="s">
        <v>32</v>
      </c>
      <c r="E8562" t="s">
        <v>27</v>
      </c>
      <c r="G8562" s="30">
        <v>16.8</v>
      </c>
      <c r="H8562" t="s">
        <v>309</v>
      </c>
      <c r="J8562" t="s">
        <v>15</v>
      </c>
      <c r="K8562" t="s">
        <v>307</v>
      </c>
      <c r="L8562" s="26">
        <v>104229</v>
      </c>
      <c r="M8562">
        <v>13</v>
      </c>
    </row>
    <row r="8563" spans="1:13" x14ac:dyDescent="0.25">
      <c r="A8563" t="s">
        <v>74</v>
      </c>
      <c r="B8563" s="25">
        <v>45275</v>
      </c>
      <c r="C8563" t="s">
        <v>257</v>
      </c>
      <c r="D8563" t="s">
        <v>32</v>
      </c>
      <c r="E8563" t="s">
        <v>27</v>
      </c>
      <c r="G8563" s="30">
        <v>16.8</v>
      </c>
      <c r="H8563" t="s">
        <v>309</v>
      </c>
      <c r="J8563" t="s">
        <v>15</v>
      </c>
      <c r="K8563" t="s">
        <v>307</v>
      </c>
      <c r="L8563" s="26">
        <v>638250</v>
      </c>
      <c r="M8563">
        <v>16</v>
      </c>
    </row>
    <row r="8564" spans="1:13" x14ac:dyDescent="0.25">
      <c r="A8564" t="s">
        <v>86</v>
      </c>
      <c r="B8564" s="25">
        <v>45251</v>
      </c>
      <c r="C8564" t="s">
        <v>257</v>
      </c>
      <c r="D8564" t="s">
        <v>32</v>
      </c>
      <c r="E8564" t="s">
        <v>27</v>
      </c>
      <c r="F8564" t="s">
        <v>258</v>
      </c>
      <c r="G8564" s="30">
        <v>16.8</v>
      </c>
      <c r="H8564" t="s">
        <v>309</v>
      </c>
      <c r="J8564" t="s">
        <v>15</v>
      </c>
      <c r="K8564" t="s">
        <v>307</v>
      </c>
      <c r="L8564" s="26">
        <v>77000</v>
      </c>
      <c r="M8564">
        <v>1</v>
      </c>
    </row>
    <row r="8565" spans="1:13" x14ac:dyDescent="0.25">
      <c r="A8565" t="s">
        <v>57</v>
      </c>
      <c r="B8565" s="25">
        <v>45394</v>
      </c>
      <c r="C8565" t="s">
        <v>257</v>
      </c>
      <c r="D8565" t="s">
        <v>32</v>
      </c>
      <c r="E8565" t="s">
        <v>27</v>
      </c>
      <c r="F8565" t="s">
        <v>258</v>
      </c>
      <c r="G8565" s="30">
        <v>16.8</v>
      </c>
      <c r="H8565" t="s">
        <v>309</v>
      </c>
      <c r="J8565" t="s">
        <v>15</v>
      </c>
      <c r="K8565" t="s">
        <v>307</v>
      </c>
      <c r="L8565" s="26">
        <v>282000</v>
      </c>
      <c r="M8565">
        <v>11</v>
      </c>
    </row>
    <row r="8566" spans="1:13" x14ac:dyDescent="0.25">
      <c r="A8566" t="s">
        <v>104</v>
      </c>
      <c r="B8566" s="25">
        <v>45041</v>
      </c>
      <c r="C8566" t="s">
        <v>257</v>
      </c>
      <c r="D8566" t="s">
        <v>32</v>
      </c>
      <c r="E8566" t="s">
        <v>27</v>
      </c>
      <c r="F8566" t="s">
        <v>258</v>
      </c>
      <c r="G8566" s="30">
        <v>16.8</v>
      </c>
      <c r="H8566" t="s">
        <v>309</v>
      </c>
      <c r="J8566" t="s">
        <v>15</v>
      </c>
      <c r="K8566" t="s">
        <v>307</v>
      </c>
      <c r="L8566" s="26">
        <v>46488</v>
      </c>
      <c r="M8566">
        <v>2</v>
      </c>
    </row>
    <row r="8567" spans="1:13" x14ac:dyDescent="0.25">
      <c r="A8567" t="s">
        <v>66</v>
      </c>
      <c r="B8567" s="25">
        <v>45335</v>
      </c>
      <c r="C8567" t="s">
        <v>257</v>
      </c>
      <c r="D8567" t="s">
        <v>32</v>
      </c>
      <c r="E8567" t="s">
        <v>27</v>
      </c>
      <c r="G8567" s="30">
        <v>16.8</v>
      </c>
      <c r="H8567" t="s">
        <v>309</v>
      </c>
      <c r="J8567" t="s">
        <v>15</v>
      </c>
      <c r="K8567" t="s">
        <v>307</v>
      </c>
      <c r="L8567" s="26">
        <v>1156500</v>
      </c>
      <c r="M8567">
        <v>15</v>
      </c>
    </row>
    <row r="8568" spans="1:13" x14ac:dyDescent="0.25">
      <c r="A8568" t="s">
        <v>83</v>
      </c>
      <c r="B8568" s="25">
        <v>45252</v>
      </c>
      <c r="C8568" t="s">
        <v>257</v>
      </c>
      <c r="D8568" t="s">
        <v>32</v>
      </c>
      <c r="E8568" t="s">
        <v>27</v>
      </c>
      <c r="G8568" s="30">
        <v>16.8</v>
      </c>
      <c r="H8568" t="s">
        <v>309</v>
      </c>
      <c r="J8568" t="s">
        <v>15</v>
      </c>
      <c r="K8568" t="s">
        <v>307</v>
      </c>
      <c r="L8568" s="26">
        <v>2510200</v>
      </c>
      <c r="M8568">
        <v>14</v>
      </c>
    </row>
    <row r="8569" spans="1:13" x14ac:dyDescent="0.25">
      <c r="A8569" t="s">
        <v>50</v>
      </c>
      <c r="B8569" s="25">
        <v>45408</v>
      </c>
      <c r="C8569" t="s">
        <v>257</v>
      </c>
      <c r="D8569" t="s">
        <v>32</v>
      </c>
      <c r="E8569" t="s">
        <v>27</v>
      </c>
      <c r="G8569" s="30">
        <v>16.8</v>
      </c>
      <c r="H8569" t="s">
        <v>309</v>
      </c>
      <c r="J8569" t="s">
        <v>15</v>
      </c>
      <c r="K8569" t="s">
        <v>307</v>
      </c>
      <c r="L8569" s="26">
        <v>107500</v>
      </c>
      <c r="M8569">
        <v>16</v>
      </c>
    </row>
    <row r="8570" spans="1:13" x14ac:dyDescent="0.25">
      <c r="A8570" t="s">
        <v>211</v>
      </c>
      <c r="B8570" s="25">
        <v>45582</v>
      </c>
      <c r="C8570" t="s">
        <v>257</v>
      </c>
      <c r="D8570" t="s">
        <v>32</v>
      </c>
      <c r="E8570" t="s">
        <v>27</v>
      </c>
      <c r="F8570" t="s">
        <v>258</v>
      </c>
      <c r="G8570" s="30">
        <v>16.8</v>
      </c>
      <c r="H8570" t="s">
        <v>309</v>
      </c>
      <c r="J8570" t="s">
        <v>15</v>
      </c>
      <c r="K8570" t="s">
        <v>307</v>
      </c>
      <c r="L8570" s="26">
        <v>84700</v>
      </c>
      <c r="M8570">
        <v>4</v>
      </c>
    </row>
    <row r="8571" spans="1:13" x14ac:dyDescent="0.25">
      <c r="A8571" t="s">
        <v>50</v>
      </c>
      <c r="B8571" s="25">
        <v>45408</v>
      </c>
      <c r="C8571" t="s">
        <v>257</v>
      </c>
      <c r="D8571" t="s">
        <v>32</v>
      </c>
      <c r="E8571" t="s">
        <v>27</v>
      </c>
      <c r="F8571" t="s">
        <v>258</v>
      </c>
      <c r="G8571" s="30">
        <v>16.8</v>
      </c>
      <c r="H8571" t="s">
        <v>309</v>
      </c>
      <c r="J8571" t="s">
        <v>15</v>
      </c>
      <c r="K8571" t="s">
        <v>307</v>
      </c>
      <c r="L8571" s="26">
        <v>820000</v>
      </c>
      <c r="M8571">
        <v>30</v>
      </c>
    </row>
    <row r="8572" spans="1:13" x14ac:dyDescent="0.25">
      <c r="A8572" t="s">
        <v>205</v>
      </c>
      <c r="B8572" s="25">
        <v>45566</v>
      </c>
      <c r="C8572" t="s">
        <v>257</v>
      </c>
      <c r="D8572" t="s">
        <v>32</v>
      </c>
      <c r="E8572" t="s">
        <v>27</v>
      </c>
      <c r="G8572" s="30">
        <v>16.8</v>
      </c>
      <c r="H8572" t="s">
        <v>309</v>
      </c>
      <c r="J8572" t="s">
        <v>15</v>
      </c>
      <c r="K8572" t="s">
        <v>307</v>
      </c>
      <c r="L8572" s="26">
        <v>190</v>
      </c>
      <c r="M8572">
        <v>1</v>
      </c>
    </row>
    <row r="8573" spans="1:13" x14ac:dyDescent="0.25">
      <c r="A8573" t="s">
        <v>54</v>
      </c>
      <c r="B8573" s="25">
        <v>45212</v>
      </c>
      <c r="C8573" t="s">
        <v>257</v>
      </c>
      <c r="D8573" t="s">
        <v>32</v>
      </c>
      <c r="E8573" t="s">
        <v>27</v>
      </c>
      <c r="F8573" t="s">
        <v>258</v>
      </c>
      <c r="G8573" s="30">
        <v>16.8</v>
      </c>
      <c r="H8573" t="s">
        <v>309</v>
      </c>
      <c r="J8573" t="s">
        <v>15</v>
      </c>
      <c r="K8573" t="s">
        <v>307</v>
      </c>
      <c r="L8573" s="26">
        <v>1272726</v>
      </c>
      <c r="M8573">
        <v>13</v>
      </c>
    </row>
    <row r="8574" spans="1:13" x14ac:dyDescent="0.25">
      <c r="A8574" t="s">
        <v>63</v>
      </c>
      <c r="B8574" s="25">
        <v>45344</v>
      </c>
      <c r="C8574" t="s">
        <v>257</v>
      </c>
      <c r="D8574" t="s">
        <v>32</v>
      </c>
      <c r="E8574" t="s">
        <v>27</v>
      </c>
      <c r="F8574" t="s">
        <v>258</v>
      </c>
      <c r="G8574" s="30">
        <v>16.8</v>
      </c>
      <c r="H8574" t="s">
        <v>309</v>
      </c>
      <c r="J8574" t="s">
        <v>15</v>
      </c>
      <c r="K8574" t="s">
        <v>307</v>
      </c>
      <c r="L8574" s="26">
        <v>6416300</v>
      </c>
      <c r="M8574">
        <v>27</v>
      </c>
    </row>
    <row r="8575" spans="1:13" x14ac:dyDescent="0.25">
      <c r="A8575" t="s">
        <v>92</v>
      </c>
      <c r="B8575" s="25">
        <v>45198</v>
      </c>
      <c r="C8575" t="s">
        <v>257</v>
      </c>
      <c r="D8575" t="s">
        <v>32</v>
      </c>
      <c r="E8575" t="s">
        <v>27</v>
      </c>
      <c r="F8575" t="s">
        <v>258</v>
      </c>
      <c r="G8575" s="30">
        <v>16.8</v>
      </c>
      <c r="H8575" t="s">
        <v>309</v>
      </c>
      <c r="J8575" t="s">
        <v>15</v>
      </c>
      <c r="K8575" t="s">
        <v>307</v>
      </c>
      <c r="L8575" s="26">
        <v>209646</v>
      </c>
      <c r="M8575">
        <v>2</v>
      </c>
    </row>
    <row r="8576" spans="1:13" x14ac:dyDescent="0.25">
      <c r="A8576" t="s">
        <v>80</v>
      </c>
      <c r="B8576" s="25">
        <v>45260</v>
      </c>
      <c r="C8576" t="s">
        <v>257</v>
      </c>
      <c r="D8576" t="s">
        <v>32</v>
      </c>
      <c r="E8576" t="s">
        <v>27</v>
      </c>
      <c r="G8576" s="30">
        <v>16.8</v>
      </c>
      <c r="H8576" t="s">
        <v>309</v>
      </c>
      <c r="J8576" t="s">
        <v>15</v>
      </c>
      <c r="K8576" t="s">
        <v>307</v>
      </c>
      <c r="L8576" s="26">
        <v>36000</v>
      </c>
      <c r="M8576">
        <v>3</v>
      </c>
    </row>
    <row r="8577" spans="1:13" x14ac:dyDescent="0.25">
      <c r="A8577" t="s">
        <v>54</v>
      </c>
      <c r="B8577" s="25">
        <v>45401</v>
      </c>
      <c r="C8577" t="s">
        <v>257</v>
      </c>
      <c r="D8577" t="s">
        <v>32</v>
      </c>
      <c r="E8577" t="s">
        <v>27</v>
      </c>
      <c r="G8577" s="30">
        <v>16.8</v>
      </c>
      <c r="H8577" t="s">
        <v>309</v>
      </c>
      <c r="J8577" t="s">
        <v>15</v>
      </c>
      <c r="K8577" t="s">
        <v>307</v>
      </c>
      <c r="L8577" s="26">
        <v>41625</v>
      </c>
      <c r="M8577">
        <v>8</v>
      </c>
    </row>
    <row r="8578" spans="1:13" x14ac:dyDescent="0.25">
      <c r="A8578" t="s">
        <v>54</v>
      </c>
      <c r="B8578" s="25">
        <v>45401</v>
      </c>
      <c r="C8578" t="s">
        <v>257</v>
      </c>
      <c r="D8578" t="s">
        <v>32</v>
      </c>
      <c r="E8578" t="s">
        <v>27</v>
      </c>
      <c r="F8578" t="s">
        <v>258</v>
      </c>
      <c r="G8578" s="30">
        <v>16.8</v>
      </c>
      <c r="H8578" t="s">
        <v>309</v>
      </c>
      <c r="J8578" t="s">
        <v>15</v>
      </c>
      <c r="K8578" t="s">
        <v>307</v>
      </c>
      <c r="L8578" s="26">
        <v>750360</v>
      </c>
      <c r="M8578">
        <v>8</v>
      </c>
    </row>
    <row r="8579" spans="1:13" x14ac:dyDescent="0.25">
      <c r="A8579" t="s">
        <v>164</v>
      </c>
      <c r="B8579" s="25">
        <v>45478</v>
      </c>
      <c r="C8579" t="s">
        <v>257</v>
      </c>
      <c r="D8579" t="s">
        <v>32</v>
      </c>
      <c r="E8579" t="s">
        <v>27</v>
      </c>
      <c r="G8579" s="30">
        <v>16.8</v>
      </c>
      <c r="H8579" t="s">
        <v>309</v>
      </c>
      <c r="J8579" t="s">
        <v>15</v>
      </c>
      <c r="K8579" t="s">
        <v>307</v>
      </c>
      <c r="L8579" s="26">
        <v>8400</v>
      </c>
      <c r="M8579">
        <v>3</v>
      </c>
    </row>
    <row r="8580" spans="1:13" x14ac:dyDescent="0.25">
      <c r="A8580" t="s">
        <v>69</v>
      </c>
      <c r="B8580" s="25">
        <v>45328</v>
      </c>
      <c r="C8580" t="s">
        <v>257</v>
      </c>
      <c r="D8580" t="s">
        <v>32</v>
      </c>
      <c r="E8580" t="s">
        <v>27</v>
      </c>
      <c r="G8580" s="30">
        <v>16.8</v>
      </c>
      <c r="H8580" t="s">
        <v>309</v>
      </c>
      <c r="J8580" t="s">
        <v>15</v>
      </c>
      <c r="K8580" t="s">
        <v>307</v>
      </c>
      <c r="L8580" s="26">
        <v>59360</v>
      </c>
      <c r="M8580">
        <v>6</v>
      </c>
    </row>
    <row r="8581" spans="1:13" x14ac:dyDescent="0.25">
      <c r="A8581" t="s">
        <v>74</v>
      </c>
      <c r="B8581" s="25">
        <v>45275</v>
      </c>
      <c r="C8581" t="s">
        <v>257</v>
      </c>
      <c r="D8581" t="s">
        <v>32</v>
      </c>
      <c r="E8581" t="s">
        <v>27</v>
      </c>
      <c r="F8581" t="s">
        <v>258</v>
      </c>
      <c r="G8581" s="30">
        <v>16.8</v>
      </c>
      <c r="H8581" t="s">
        <v>309</v>
      </c>
      <c r="J8581" t="s">
        <v>15</v>
      </c>
      <c r="K8581" t="s">
        <v>307</v>
      </c>
      <c r="L8581" s="26">
        <v>14946550</v>
      </c>
      <c r="M8581">
        <v>30</v>
      </c>
    </row>
    <row r="8582" spans="1:13" x14ac:dyDescent="0.25">
      <c r="A8582" t="s">
        <v>164</v>
      </c>
      <c r="B8582" s="25">
        <v>45478</v>
      </c>
      <c r="C8582" t="s">
        <v>257</v>
      </c>
      <c r="D8582" t="s">
        <v>32</v>
      </c>
      <c r="E8582" t="s">
        <v>27</v>
      </c>
      <c r="F8582" t="s">
        <v>258</v>
      </c>
      <c r="G8582" s="30">
        <v>16.899999999999999</v>
      </c>
      <c r="H8582" t="s">
        <v>309</v>
      </c>
      <c r="I8582">
        <v>16.899999999999999</v>
      </c>
      <c r="J8582" t="s">
        <v>228</v>
      </c>
      <c r="K8582" t="s">
        <v>314</v>
      </c>
      <c r="L8582" s="26">
        <v>110600</v>
      </c>
      <c r="M8582">
        <v>1</v>
      </c>
    </row>
    <row r="8583" spans="1:13" x14ac:dyDescent="0.25">
      <c r="A8583" t="s">
        <v>63</v>
      </c>
      <c r="B8583" s="25">
        <v>45344</v>
      </c>
      <c r="C8583" t="s">
        <v>257</v>
      </c>
      <c r="D8583" t="s">
        <v>32</v>
      </c>
      <c r="E8583" t="s">
        <v>27</v>
      </c>
      <c r="G8583" s="30">
        <v>16.899999999999999</v>
      </c>
      <c r="H8583" t="s">
        <v>309</v>
      </c>
      <c r="J8583" t="s">
        <v>15</v>
      </c>
      <c r="K8583" t="s">
        <v>307</v>
      </c>
      <c r="L8583" s="26">
        <v>636500</v>
      </c>
      <c r="M8583">
        <v>6</v>
      </c>
    </row>
    <row r="8584" spans="1:13" x14ac:dyDescent="0.25">
      <c r="A8584" t="s">
        <v>101</v>
      </c>
      <c r="B8584" s="25">
        <v>45079</v>
      </c>
      <c r="C8584" t="s">
        <v>257</v>
      </c>
      <c r="D8584" t="s">
        <v>32</v>
      </c>
      <c r="E8584" t="s">
        <v>27</v>
      </c>
      <c r="F8584" t="s">
        <v>258</v>
      </c>
      <c r="G8584" s="30">
        <v>16.899999999999999</v>
      </c>
      <c r="H8584" t="s">
        <v>309</v>
      </c>
      <c r="J8584" t="s">
        <v>15</v>
      </c>
      <c r="K8584" t="s">
        <v>307</v>
      </c>
      <c r="L8584" s="26">
        <v>159468.75</v>
      </c>
      <c r="M8584">
        <v>2</v>
      </c>
    </row>
    <row r="8585" spans="1:13" x14ac:dyDescent="0.25">
      <c r="A8585" t="s">
        <v>63</v>
      </c>
      <c r="B8585" s="25">
        <v>45344</v>
      </c>
      <c r="C8585" t="s">
        <v>257</v>
      </c>
      <c r="D8585" t="s">
        <v>32</v>
      </c>
      <c r="E8585" t="s">
        <v>27</v>
      </c>
      <c r="F8585" t="s">
        <v>258</v>
      </c>
      <c r="G8585" s="30">
        <v>16.899999999999999</v>
      </c>
      <c r="H8585" t="s">
        <v>309</v>
      </c>
      <c r="J8585" t="s">
        <v>15</v>
      </c>
      <c r="K8585" t="s">
        <v>307</v>
      </c>
      <c r="L8585" s="26">
        <v>816050</v>
      </c>
      <c r="M8585">
        <v>3</v>
      </c>
    </row>
    <row r="8586" spans="1:13" x14ac:dyDescent="0.25">
      <c r="A8586" t="s">
        <v>50</v>
      </c>
      <c r="B8586" s="25">
        <v>45408</v>
      </c>
      <c r="C8586" t="s">
        <v>257</v>
      </c>
      <c r="D8586" t="s">
        <v>32</v>
      </c>
      <c r="E8586" t="s">
        <v>27</v>
      </c>
      <c r="F8586" t="s">
        <v>258</v>
      </c>
      <c r="G8586" s="30">
        <v>16.899999999999999</v>
      </c>
      <c r="H8586" t="s">
        <v>309</v>
      </c>
      <c r="J8586" t="s">
        <v>15</v>
      </c>
      <c r="K8586" t="s">
        <v>307</v>
      </c>
      <c r="L8586" s="26">
        <v>18760000</v>
      </c>
      <c r="M8586">
        <v>277</v>
      </c>
    </row>
    <row r="8587" spans="1:13" x14ac:dyDescent="0.25">
      <c r="A8587" t="s">
        <v>83</v>
      </c>
      <c r="B8587" s="25">
        <v>45252</v>
      </c>
      <c r="C8587" t="s">
        <v>257</v>
      </c>
      <c r="D8587" t="s">
        <v>32</v>
      </c>
      <c r="E8587" t="s">
        <v>27</v>
      </c>
      <c r="G8587" s="30">
        <v>16.899999999999999</v>
      </c>
      <c r="H8587" t="s">
        <v>309</v>
      </c>
      <c r="J8587" t="s">
        <v>15</v>
      </c>
      <c r="K8587" t="s">
        <v>307</v>
      </c>
      <c r="L8587" s="26">
        <v>101200</v>
      </c>
      <c r="M8587">
        <v>6</v>
      </c>
    </row>
    <row r="8588" spans="1:13" x14ac:dyDescent="0.25">
      <c r="A8588" t="s">
        <v>80</v>
      </c>
      <c r="B8588" s="25">
        <v>45260</v>
      </c>
      <c r="C8588" t="s">
        <v>257</v>
      </c>
      <c r="D8588" t="s">
        <v>32</v>
      </c>
      <c r="E8588" t="s">
        <v>27</v>
      </c>
      <c r="F8588" t="s">
        <v>258</v>
      </c>
      <c r="G8588" s="30">
        <v>16.899999999999999</v>
      </c>
      <c r="H8588" t="s">
        <v>309</v>
      </c>
      <c r="J8588" t="s">
        <v>15</v>
      </c>
      <c r="K8588" t="s">
        <v>307</v>
      </c>
      <c r="L8588" s="26">
        <v>3225600</v>
      </c>
      <c r="M8588">
        <v>2</v>
      </c>
    </row>
    <row r="8589" spans="1:13" x14ac:dyDescent="0.25">
      <c r="A8589" t="s">
        <v>172</v>
      </c>
      <c r="B8589" s="25">
        <v>45485</v>
      </c>
      <c r="C8589" t="s">
        <v>257</v>
      </c>
      <c r="D8589" t="s">
        <v>32</v>
      </c>
      <c r="E8589" t="s">
        <v>27</v>
      </c>
      <c r="G8589" s="30">
        <v>16.899999999999999</v>
      </c>
      <c r="H8589" t="s">
        <v>309</v>
      </c>
      <c r="J8589" t="s">
        <v>15</v>
      </c>
      <c r="K8589" t="s">
        <v>307</v>
      </c>
      <c r="L8589" s="26">
        <v>3200</v>
      </c>
      <c r="M8589">
        <v>1</v>
      </c>
    </row>
    <row r="8590" spans="1:13" x14ac:dyDescent="0.25">
      <c r="A8590" t="s">
        <v>83</v>
      </c>
      <c r="B8590" s="25">
        <v>45468</v>
      </c>
      <c r="C8590" t="s">
        <v>257</v>
      </c>
      <c r="D8590" t="s">
        <v>32</v>
      </c>
      <c r="E8590" t="s">
        <v>27</v>
      </c>
      <c r="F8590" t="s">
        <v>258</v>
      </c>
      <c r="G8590" s="30">
        <v>16.899999999999999</v>
      </c>
      <c r="H8590" t="s">
        <v>309</v>
      </c>
      <c r="J8590" t="s">
        <v>15</v>
      </c>
      <c r="K8590" t="s">
        <v>307</v>
      </c>
      <c r="L8590" s="26">
        <v>350730</v>
      </c>
      <c r="M8590">
        <v>3</v>
      </c>
    </row>
    <row r="8591" spans="1:13" x14ac:dyDescent="0.25">
      <c r="A8591" t="s">
        <v>57</v>
      </c>
      <c r="B8591" s="25">
        <v>45394</v>
      </c>
      <c r="C8591" t="s">
        <v>257</v>
      </c>
      <c r="D8591" t="s">
        <v>32</v>
      </c>
      <c r="E8591" t="s">
        <v>27</v>
      </c>
      <c r="G8591" s="30">
        <v>16.899999999999999</v>
      </c>
      <c r="H8591" t="s">
        <v>309</v>
      </c>
      <c r="J8591" t="s">
        <v>15</v>
      </c>
      <c r="K8591" t="s">
        <v>307</v>
      </c>
      <c r="L8591" s="26">
        <v>413600</v>
      </c>
      <c r="M8591">
        <v>55</v>
      </c>
    </row>
    <row r="8592" spans="1:13" x14ac:dyDescent="0.25">
      <c r="A8592" t="s">
        <v>74</v>
      </c>
      <c r="B8592" s="25">
        <v>45275</v>
      </c>
      <c r="C8592" t="s">
        <v>257</v>
      </c>
      <c r="D8592" t="s">
        <v>32</v>
      </c>
      <c r="E8592" t="s">
        <v>27</v>
      </c>
      <c r="G8592" s="30">
        <v>16.899999999999999</v>
      </c>
      <c r="H8592" t="s">
        <v>309</v>
      </c>
      <c r="J8592" t="s">
        <v>15</v>
      </c>
      <c r="K8592" t="s">
        <v>307</v>
      </c>
      <c r="L8592" s="26">
        <v>392150</v>
      </c>
      <c r="M8592">
        <v>9</v>
      </c>
    </row>
    <row r="8593" spans="1:13" x14ac:dyDescent="0.25">
      <c r="A8593" t="s">
        <v>60</v>
      </c>
      <c r="B8593" s="25">
        <v>45380</v>
      </c>
      <c r="C8593" t="s">
        <v>257</v>
      </c>
      <c r="D8593" t="s">
        <v>32</v>
      </c>
      <c r="E8593" t="s">
        <v>27</v>
      </c>
      <c r="F8593" t="s">
        <v>258</v>
      </c>
      <c r="G8593" s="30">
        <v>16.899999999999999</v>
      </c>
      <c r="H8593" t="s">
        <v>309</v>
      </c>
      <c r="J8593" t="s">
        <v>15</v>
      </c>
      <c r="K8593" t="s">
        <v>307</v>
      </c>
      <c r="L8593" s="26">
        <v>24255875</v>
      </c>
      <c r="M8593">
        <v>228</v>
      </c>
    </row>
    <row r="8594" spans="1:13" x14ac:dyDescent="0.25">
      <c r="A8594" t="s">
        <v>54</v>
      </c>
      <c r="B8594" s="25">
        <v>45212</v>
      </c>
      <c r="C8594" t="s">
        <v>257</v>
      </c>
      <c r="D8594" t="s">
        <v>32</v>
      </c>
      <c r="E8594" t="s">
        <v>27</v>
      </c>
      <c r="G8594" s="30">
        <v>16.899999999999999</v>
      </c>
      <c r="H8594" t="s">
        <v>309</v>
      </c>
      <c r="J8594" t="s">
        <v>15</v>
      </c>
      <c r="K8594" t="s">
        <v>307</v>
      </c>
      <c r="L8594" s="26">
        <v>48285</v>
      </c>
      <c r="M8594">
        <v>18</v>
      </c>
    </row>
    <row r="8595" spans="1:13" x14ac:dyDescent="0.25">
      <c r="A8595" t="s">
        <v>92</v>
      </c>
      <c r="B8595" s="25">
        <v>45198</v>
      </c>
      <c r="C8595" t="s">
        <v>257</v>
      </c>
      <c r="D8595" t="s">
        <v>32</v>
      </c>
      <c r="E8595" t="s">
        <v>27</v>
      </c>
      <c r="G8595" s="30">
        <v>16.899999999999999</v>
      </c>
      <c r="H8595" t="s">
        <v>309</v>
      </c>
      <c r="J8595" t="s">
        <v>15</v>
      </c>
      <c r="K8595" t="s">
        <v>307</v>
      </c>
      <c r="L8595" s="26">
        <v>24274.799999999999</v>
      </c>
      <c r="M8595">
        <v>2</v>
      </c>
    </row>
    <row r="8596" spans="1:13" x14ac:dyDescent="0.25">
      <c r="A8596" t="s">
        <v>175</v>
      </c>
      <c r="B8596" s="25">
        <v>45503</v>
      </c>
      <c r="C8596" t="s">
        <v>257</v>
      </c>
      <c r="D8596" t="s">
        <v>32</v>
      </c>
      <c r="E8596" t="s">
        <v>27</v>
      </c>
      <c r="F8596" t="s">
        <v>258</v>
      </c>
      <c r="G8596" s="30">
        <v>16.899999999999999</v>
      </c>
      <c r="H8596" t="s">
        <v>309</v>
      </c>
      <c r="J8596" t="s">
        <v>15</v>
      </c>
      <c r="K8596" t="s">
        <v>307</v>
      </c>
      <c r="L8596" s="26">
        <v>97</v>
      </c>
      <c r="M8596">
        <v>1</v>
      </c>
    </row>
    <row r="8597" spans="1:13" x14ac:dyDescent="0.25">
      <c r="A8597" t="s">
        <v>74</v>
      </c>
      <c r="B8597" s="25">
        <v>45275</v>
      </c>
      <c r="C8597" t="s">
        <v>257</v>
      </c>
      <c r="D8597" t="s">
        <v>32</v>
      </c>
      <c r="E8597" t="s">
        <v>27</v>
      </c>
      <c r="F8597" t="s">
        <v>258</v>
      </c>
      <c r="G8597" s="30">
        <v>16.899999999999999</v>
      </c>
      <c r="H8597" t="s">
        <v>309</v>
      </c>
      <c r="J8597" t="s">
        <v>15</v>
      </c>
      <c r="K8597" t="s">
        <v>307</v>
      </c>
      <c r="L8597" s="26">
        <v>16378300</v>
      </c>
      <c r="M8597">
        <v>22</v>
      </c>
    </row>
    <row r="8598" spans="1:13" x14ac:dyDescent="0.25">
      <c r="A8598" t="s">
        <v>54</v>
      </c>
      <c r="B8598" s="25">
        <v>45401</v>
      </c>
      <c r="C8598" t="s">
        <v>257</v>
      </c>
      <c r="D8598" t="s">
        <v>32</v>
      </c>
      <c r="E8598" t="s">
        <v>27</v>
      </c>
      <c r="F8598" t="s">
        <v>258</v>
      </c>
      <c r="G8598" s="30">
        <v>16.899999999999999</v>
      </c>
      <c r="H8598" t="s">
        <v>309</v>
      </c>
      <c r="J8598" t="s">
        <v>15</v>
      </c>
      <c r="K8598" t="s">
        <v>307</v>
      </c>
      <c r="L8598" s="26">
        <v>40634325</v>
      </c>
      <c r="M8598">
        <v>122</v>
      </c>
    </row>
    <row r="8599" spans="1:13" x14ac:dyDescent="0.25">
      <c r="A8599" t="s">
        <v>92</v>
      </c>
      <c r="B8599" s="25">
        <v>45198</v>
      </c>
      <c r="C8599" t="s">
        <v>257</v>
      </c>
      <c r="D8599" t="s">
        <v>32</v>
      </c>
      <c r="E8599" t="s">
        <v>27</v>
      </c>
      <c r="F8599" t="s">
        <v>258</v>
      </c>
      <c r="G8599" s="30">
        <v>16.899999999999999</v>
      </c>
      <c r="H8599" t="s">
        <v>309</v>
      </c>
      <c r="J8599" t="s">
        <v>15</v>
      </c>
      <c r="K8599" t="s">
        <v>307</v>
      </c>
      <c r="L8599" s="26">
        <v>677487.6</v>
      </c>
      <c r="M8599">
        <v>3</v>
      </c>
    </row>
    <row r="8600" spans="1:13" x14ac:dyDescent="0.25">
      <c r="A8600" t="s">
        <v>57</v>
      </c>
      <c r="B8600" s="25">
        <v>45394</v>
      </c>
      <c r="C8600" t="s">
        <v>257</v>
      </c>
      <c r="D8600" t="s">
        <v>32</v>
      </c>
      <c r="E8600" t="s">
        <v>27</v>
      </c>
      <c r="F8600" t="s">
        <v>258</v>
      </c>
      <c r="G8600" s="30">
        <v>16.899999999999999</v>
      </c>
      <c r="H8600" t="s">
        <v>309</v>
      </c>
      <c r="J8600" t="s">
        <v>15</v>
      </c>
      <c r="K8600" t="s">
        <v>307</v>
      </c>
      <c r="L8600" s="26">
        <v>9298950</v>
      </c>
      <c r="M8600">
        <v>97</v>
      </c>
    </row>
    <row r="8601" spans="1:13" x14ac:dyDescent="0.25">
      <c r="A8601" t="s">
        <v>209</v>
      </c>
      <c r="B8601" s="25">
        <v>45572</v>
      </c>
      <c r="C8601" t="s">
        <v>257</v>
      </c>
      <c r="D8601" t="s">
        <v>32</v>
      </c>
      <c r="E8601" t="s">
        <v>27</v>
      </c>
      <c r="G8601" s="30">
        <v>16.899999999999999</v>
      </c>
      <c r="H8601" t="s">
        <v>309</v>
      </c>
      <c r="J8601" t="s">
        <v>15</v>
      </c>
      <c r="K8601" t="s">
        <v>307</v>
      </c>
      <c r="L8601" s="26">
        <v>10000</v>
      </c>
      <c r="M8601">
        <v>1</v>
      </c>
    </row>
    <row r="8602" spans="1:13" x14ac:dyDescent="0.25">
      <c r="A8602" t="s">
        <v>30</v>
      </c>
      <c r="B8602" s="25">
        <v>45447</v>
      </c>
      <c r="C8602" t="s">
        <v>257</v>
      </c>
      <c r="D8602" t="s">
        <v>32</v>
      </c>
      <c r="E8602" t="s">
        <v>27</v>
      </c>
      <c r="F8602" t="s">
        <v>258</v>
      </c>
      <c r="G8602" s="30">
        <v>16.899999999999999</v>
      </c>
      <c r="H8602" t="s">
        <v>309</v>
      </c>
      <c r="J8602" t="s">
        <v>15</v>
      </c>
      <c r="K8602" t="s">
        <v>307</v>
      </c>
      <c r="L8602" s="26">
        <v>320400</v>
      </c>
      <c r="M8602">
        <v>6</v>
      </c>
    </row>
    <row r="8603" spans="1:13" x14ac:dyDescent="0.25">
      <c r="A8603" t="s">
        <v>86</v>
      </c>
      <c r="B8603" s="25">
        <v>45251</v>
      </c>
      <c r="C8603" t="s">
        <v>257</v>
      </c>
      <c r="D8603" t="s">
        <v>32</v>
      </c>
      <c r="E8603" t="s">
        <v>27</v>
      </c>
      <c r="F8603" t="s">
        <v>258</v>
      </c>
      <c r="G8603" s="30">
        <v>16.899999999999999</v>
      </c>
      <c r="H8603" t="s">
        <v>309</v>
      </c>
      <c r="J8603" t="s">
        <v>15</v>
      </c>
      <c r="K8603" t="s">
        <v>307</v>
      </c>
      <c r="L8603" s="26">
        <v>500000</v>
      </c>
      <c r="M8603">
        <v>1</v>
      </c>
    </row>
    <row r="8604" spans="1:13" x14ac:dyDescent="0.25">
      <c r="A8604" t="s">
        <v>164</v>
      </c>
      <c r="B8604" s="25">
        <v>45478</v>
      </c>
      <c r="C8604" t="s">
        <v>257</v>
      </c>
      <c r="D8604" t="s">
        <v>32</v>
      </c>
      <c r="E8604" t="s">
        <v>27</v>
      </c>
      <c r="F8604" t="s">
        <v>258</v>
      </c>
      <c r="G8604" s="30">
        <v>16.899999999999999</v>
      </c>
      <c r="H8604" t="s">
        <v>309</v>
      </c>
      <c r="J8604" t="s">
        <v>15</v>
      </c>
      <c r="K8604" t="s">
        <v>307</v>
      </c>
      <c r="L8604" s="26">
        <v>10271400</v>
      </c>
      <c r="M8604">
        <v>9</v>
      </c>
    </row>
    <row r="8605" spans="1:13" x14ac:dyDescent="0.25">
      <c r="A8605" t="s">
        <v>89</v>
      </c>
      <c r="B8605" s="25">
        <v>45232</v>
      </c>
      <c r="C8605" t="s">
        <v>257</v>
      </c>
      <c r="D8605" t="s">
        <v>32</v>
      </c>
      <c r="E8605" t="s">
        <v>27</v>
      </c>
      <c r="G8605" s="30">
        <v>16.899999999999999</v>
      </c>
      <c r="H8605" t="s">
        <v>309</v>
      </c>
      <c r="J8605" t="s">
        <v>15</v>
      </c>
      <c r="K8605" t="s">
        <v>307</v>
      </c>
      <c r="L8605" s="26">
        <v>120825</v>
      </c>
      <c r="M8605">
        <v>6</v>
      </c>
    </row>
    <row r="8606" spans="1:13" x14ac:dyDescent="0.25">
      <c r="A8606" t="s">
        <v>83</v>
      </c>
      <c r="B8606" s="25">
        <v>45252</v>
      </c>
      <c r="C8606" t="s">
        <v>257</v>
      </c>
      <c r="D8606" t="s">
        <v>32</v>
      </c>
      <c r="E8606" t="s">
        <v>27</v>
      </c>
      <c r="F8606" t="s">
        <v>258</v>
      </c>
      <c r="G8606" s="30">
        <v>16.899999999999999</v>
      </c>
      <c r="H8606" t="s">
        <v>309</v>
      </c>
      <c r="J8606" t="s">
        <v>15</v>
      </c>
      <c r="K8606" t="s">
        <v>307</v>
      </c>
      <c r="L8606" s="26">
        <v>1024100</v>
      </c>
      <c r="M8606">
        <v>11</v>
      </c>
    </row>
    <row r="8607" spans="1:13" x14ac:dyDescent="0.25">
      <c r="A8607" t="s">
        <v>60</v>
      </c>
      <c r="B8607" s="25">
        <v>45380</v>
      </c>
      <c r="C8607" t="s">
        <v>257</v>
      </c>
      <c r="D8607" t="s">
        <v>32</v>
      </c>
      <c r="E8607" t="s">
        <v>27</v>
      </c>
      <c r="G8607" s="30">
        <v>16.899999999999999</v>
      </c>
      <c r="H8607" t="s">
        <v>309</v>
      </c>
      <c r="J8607" t="s">
        <v>15</v>
      </c>
      <c r="K8607" t="s">
        <v>307</v>
      </c>
      <c r="L8607" s="26">
        <v>1366750</v>
      </c>
      <c r="M8607">
        <v>163</v>
      </c>
    </row>
    <row r="8608" spans="1:13" x14ac:dyDescent="0.25">
      <c r="A8608" t="s">
        <v>69</v>
      </c>
      <c r="B8608" s="25">
        <v>45328</v>
      </c>
      <c r="C8608" t="s">
        <v>257</v>
      </c>
      <c r="D8608" t="s">
        <v>32</v>
      </c>
      <c r="E8608" t="s">
        <v>27</v>
      </c>
      <c r="F8608" t="s">
        <v>258</v>
      </c>
      <c r="G8608" s="30">
        <v>16.899999999999999</v>
      </c>
      <c r="H8608" t="s">
        <v>309</v>
      </c>
      <c r="J8608" t="s">
        <v>15</v>
      </c>
      <c r="K8608" t="s">
        <v>307</v>
      </c>
      <c r="L8608" s="26">
        <v>135415</v>
      </c>
      <c r="M8608">
        <v>5</v>
      </c>
    </row>
    <row r="8609" spans="1:13" x14ac:dyDescent="0.25">
      <c r="A8609" t="s">
        <v>54</v>
      </c>
      <c r="B8609" s="25">
        <v>45401</v>
      </c>
      <c r="C8609" t="s">
        <v>257</v>
      </c>
      <c r="D8609" t="s">
        <v>32</v>
      </c>
      <c r="E8609" t="s">
        <v>27</v>
      </c>
      <c r="G8609" s="30">
        <v>16.899999999999999</v>
      </c>
      <c r="H8609" t="s">
        <v>309</v>
      </c>
      <c r="J8609" t="s">
        <v>15</v>
      </c>
      <c r="K8609" t="s">
        <v>307</v>
      </c>
      <c r="L8609" s="26">
        <v>1005660</v>
      </c>
      <c r="M8609">
        <v>90</v>
      </c>
    </row>
    <row r="8610" spans="1:13" x14ac:dyDescent="0.25">
      <c r="A8610" t="s">
        <v>211</v>
      </c>
      <c r="B8610" s="25">
        <v>45582</v>
      </c>
      <c r="C8610" t="s">
        <v>257</v>
      </c>
      <c r="D8610" t="s">
        <v>32</v>
      </c>
      <c r="E8610" t="s">
        <v>27</v>
      </c>
      <c r="G8610" s="30">
        <v>16.899999999999999</v>
      </c>
      <c r="H8610" t="s">
        <v>309</v>
      </c>
      <c r="J8610" t="s">
        <v>15</v>
      </c>
      <c r="K8610" t="s">
        <v>307</v>
      </c>
      <c r="L8610" s="26">
        <v>18550</v>
      </c>
      <c r="M8610">
        <v>9</v>
      </c>
    </row>
    <row r="8611" spans="1:13" x14ac:dyDescent="0.25">
      <c r="A8611" t="s">
        <v>89</v>
      </c>
      <c r="B8611" s="25">
        <v>45232</v>
      </c>
      <c r="C8611" t="s">
        <v>257</v>
      </c>
      <c r="D8611" t="s">
        <v>32</v>
      </c>
      <c r="E8611" t="s">
        <v>27</v>
      </c>
      <c r="F8611" t="s">
        <v>258</v>
      </c>
      <c r="G8611" s="30">
        <v>16.899999999999999</v>
      </c>
      <c r="H8611" t="s">
        <v>309</v>
      </c>
      <c r="J8611" t="s">
        <v>15</v>
      </c>
      <c r="K8611" t="s">
        <v>307</v>
      </c>
      <c r="L8611" s="26">
        <v>9377100</v>
      </c>
      <c r="M8611">
        <v>7</v>
      </c>
    </row>
    <row r="8612" spans="1:13" x14ac:dyDescent="0.25">
      <c r="A8612" t="s">
        <v>69</v>
      </c>
      <c r="B8612" s="25">
        <v>45328</v>
      </c>
      <c r="C8612" t="s">
        <v>257</v>
      </c>
      <c r="D8612" t="s">
        <v>32</v>
      </c>
      <c r="E8612" t="s">
        <v>27</v>
      </c>
      <c r="G8612" s="30">
        <v>16.899999999999999</v>
      </c>
      <c r="H8612" t="s">
        <v>309</v>
      </c>
      <c r="J8612" t="s">
        <v>15</v>
      </c>
      <c r="K8612" t="s">
        <v>307</v>
      </c>
      <c r="L8612" s="26">
        <v>424265</v>
      </c>
      <c r="M8612">
        <v>10</v>
      </c>
    </row>
    <row r="8613" spans="1:13" x14ac:dyDescent="0.25">
      <c r="A8613" t="s">
        <v>205</v>
      </c>
      <c r="B8613" s="25">
        <v>45566</v>
      </c>
      <c r="C8613" t="s">
        <v>257</v>
      </c>
      <c r="D8613" t="s">
        <v>32</v>
      </c>
      <c r="E8613" t="s">
        <v>27</v>
      </c>
      <c r="F8613" t="s">
        <v>258</v>
      </c>
      <c r="G8613" s="30">
        <v>16.899999999999999</v>
      </c>
      <c r="H8613" t="s">
        <v>309</v>
      </c>
      <c r="J8613" t="s">
        <v>15</v>
      </c>
      <c r="K8613" t="s">
        <v>307</v>
      </c>
      <c r="L8613" s="26">
        <v>205295</v>
      </c>
      <c r="M8613">
        <v>4</v>
      </c>
    </row>
    <row r="8614" spans="1:13" x14ac:dyDescent="0.25">
      <c r="A8614" t="s">
        <v>211</v>
      </c>
      <c r="B8614" s="25">
        <v>45582</v>
      </c>
      <c r="C8614" t="s">
        <v>257</v>
      </c>
      <c r="D8614" t="s">
        <v>32</v>
      </c>
      <c r="E8614" t="s">
        <v>27</v>
      </c>
      <c r="F8614" t="s">
        <v>258</v>
      </c>
      <c r="G8614" s="30">
        <v>16.899999999999999</v>
      </c>
      <c r="H8614" t="s">
        <v>309</v>
      </c>
      <c r="J8614" t="s">
        <v>15</v>
      </c>
      <c r="K8614" t="s">
        <v>307</v>
      </c>
      <c r="L8614" s="26">
        <v>646800</v>
      </c>
      <c r="M8614">
        <v>9</v>
      </c>
    </row>
    <row r="8615" spans="1:13" x14ac:dyDescent="0.25">
      <c r="A8615" t="s">
        <v>66</v>
      </c>
      <c r="B8615" s="25">
        <v>45335</v>
      </c>
      <c r="C8615" t="s">
        <v>257</v>
      </c>
      <c r="D8615" t="s">
        <v>32</v>
      </c>
      <c r="E8615" t="s">
        <v>27</v>
      </c>
      <c r="F8615" t="s">
        <v>258</v>
      </c>
      <c r="G8615" s="30">
        <v>16.899999999999999</v>
      </c>
      <c r="H8615" t="s">
        <v>309</v>
      </c>
      <c r="J8615" t="s">
        <v>15</v>
      </c>
      <c r="K8615" t="s">
        <v>307</v>
      </c>
      <c r="L8615" s="26">
        <v>1971000</v>
      </c>
      <c r="M8615">
        <v>29</v>
      </c>
    </row>
    <row r="8616" spans="1:13" x14ac:dyDescent="0.25">
      <c r="A8616" t="s">
        <v>66</v>
      </c>
      <c r="B8616" s="25">
        <v>45335</v>
      </c>
      <c r="C8616" t="s">
        <v>257</v>
      </c>
      <c r="D8616" t="s">
        <v>32</v>
      </c>
      <c r="E8616" t="s">
        <v>27</v>
      </c>
      <c r="G8616" s="30">
        <v>16.899999999999999</v>
      </c>
      <c r="H8616" t="s">
        <v>309</v>
      </c>
      <c r="J8616" t="s">
        <v>15</v>
      </c>
      <c r="K8616" t="s">
        <v>307</v>
      </c>
      <c r="L8616" s="26">
        <v>283500</v>
      </c>
      <c r="M8616">
        <v>31</v>
      </c>
    </row>
    <row r="8617" spans="1:13" x14ac:dyDescent="0.25">
      <c r="A8617" t="s">
        <v>209</v>
      </c>
      <c r="B8617" s="25">
        <v>45572</v>
      </c>
      <c r="C8617" t="s">
        <v>257</v>
      </c>
      <c r="D8617" t="s">
        <v>32</v>
      </c>
      <c r="E8617" t="s">
        <v>27</v>
      </c>
      <c r="F8617" t="s">
        <v>258</v>
      </c>
      <c r="G8617" s="30">
        <v>16.899999999999999</v>
      </c>
      <c r="H8617" t="s">
        <v>309</v>
      </c>
      <c r="J8617" t="s">
        <v>15</v>
      </c>
      <c r="K8617" t="s">
        <v>307</v>
      </c>
      <c r="L8617" s="26">
        <v>15000</v>
      </c>
      <c r="M8617">
        <v>1</v>
      </c>
    </row>
    <row r="8618" spans="1:13" x14ac:dyDescent="0.25">
      <c r="A8618" t="s">
        <v>172</v>
      </c>
      <c r="B8618" s="25">
        <v>45485</v>
      </c>
      <c r="C8618" t="s">
        <v>257</v>
      </c>
      <c r="D8618" t="s">
        <v>32</v>
      </c>
      <c r="E8618" t="s">
        <v>27</v>
      </c>
      <c r="F8618" t="s">
        <v>258</v>
      </c>
      <c r="G8618" s="30">
        <v>16.899999999999999</v>
      </c>
      <c r="H8618" t="s">
        <v>309</v>
      </c>
      <c r="J8618" t="s">
        <v>15</v>
      </c>
      <c r="K8618" t="s">
        <v>307</v>
      </c>
      <c r="L8618" s="26">
        <v>2706800</v>
      </c>
      <c r="M8618">
        <v>2</v>
      </c>
    </row>
    <row r="8619" spans="1:13" x14ac:dyDescent="0.25">
      <c r="A8619" t="s">
        <v>30</v>
      </c>
      <c r="B8619" s="25">
        <v>45447</v>
      </c>
      <c r="C8619" t="s">
        <v>257</v>
      </c>
      <c r="D8619" t="s">
        <v>32</v>
      </c>
      <c r="E8619" t="s">
        <v>27</v>
      </c>
      <c r="G8619" s="30">
        <v>16.899999999999999</v>
      </c>
      <c r="H8619" t="s">
        <v>309</v>
      </c>
      <c r="J8619" t="s">
        <v>15</v>
      </c>
      <c r="K8619" t="s">
        <v>307</v>
      </c>
      <c r="L8619" s="26">
        <v>12000</v>
      </c>
      <c r="M8619">
        <v>1</v>
      </c>
    </row>
    <row r="8620" spans="1:13" x14ac:dyDescent="0.25">
      <c r="A8620" t="s">
        <v>54</v>
      </c>
      <c r="B8620" s="25">
        <v>45212</v>
      </c>
      <c r="C8620" t="s">
        <v>257</v>
      </c>
      <c r="D8620" t="s">
        <v>32</v>
      </c>
      <c r="E8620" t="s">
        <v>27</v>
      </c>
      <c r="F8620" t="s">
        <v>258</v>
      </c>
      <c r="G8620" s="30">
        <v>16.899999999999999</v>
      </c>
      <c r="H8620" t="s">
        <v>309</v>
      </c>
      <c r="J8620" t="s">
        <v>15</v>
      </c>
      <c r="K8620" t="s">
        <v>307</v>
      </c>
      <c r="L8620" s="26">
        <v>2018646</v>
      </c>
      <c r="M8620">
        <v>14</v>
      </c>
    </row>
    <row r="8621" spans="1:13" x14ac:dyDescent="0.25">
      <c r="A8621" t="s">
        <v>86</v>
      </c>
      <c r="B8621" s="25">
        <v>45251</v>
      </c>
      <c r="C8621" t="s">
        <v>257</v>
      </c>
      <c r="D8621" t="s">
        <v>32</v>
      </c>
      <c r="E8621" t="s">
        <v>27</v>
      </c>
      <c r="G8621" s="30">
        <v>16.899999999999999</v>
      </c>
      <c r="H8621" t="s">
        <v>309</v>
      </c>
      <c r="J8621" t="s">
        <v>15</v>
      </c>
      <c r="K8621" t="s">
        <v>307</v>
      </c>
      <c r="L8621" s="26">
        <v>21250</v>
      </c>
      <c r="M8621">
        <v>2</v>
      </c>
    </row>
    <row r="8622" spans="1:13" x14ac:dyDescent="0.25">
      <c r="A8622" t="s">
        <v>50</v>
      </c>
      <c r="B8622" s="25">
        <v>45408</v>
      </c>
      <c r="C8622" t="s">
        <v>257</v>
      </c>
      <c r="D8622" t="s">
        <v>32</v>
      </c>
      <c r="E8622" t="s">
        <v>27</v>
      </c>
      <c r="G8622" s="30">
        <v>16.899999999999999</v>
      </c>
      <c r="H8622" t="s">
        <v>309</v>
      </c>
      <c r="J8622" t="s">
        <v>15</v>
      </c>
      <c r="K8622" t="s">
        <v>307</v>
      </c>
      <c r="L8622" s="26">
        <v>1235000</v>
      </c>
      <c r="M8622">
        <v>189</v>
      </c>
    </row>
    <row r="8623" spans="1:13" x14ac:dyDescent="0.25">
      <c r="A8623" t="s">
        <v>164</v>
      </c>
      <c r="B8623" s="25">
        <v>45478</v>
      </c>
      <c r="C8623" t="s">
        <v>257</v>
      </c>
      <c r="D8623" t="s">
        <v>32</v>
      </c>
      <c r="E8623" t="s">
        <v>27</v>
      </c>
      <c r="G8623" s="30">
        <v>16.899999999999999</v>
      </c>
      <c r="H8623" t="s">
        <v>309</v>
      </c>
      <c r="J8623" t="s">
        <v>15</v>
      </c>
      <c r="K8623" t="s">
        <v>307</v>
      </c>
      <c r="L8623" s="26">
        <v>3800</v>
      </c>
      <c r="M8623">
        <v>3</v>
      </c>
    </row>
    <row r="8624" spans="1:13" x14ac:dyDescent="0.25">
      <c r="A8624" t="s">
        <v>205</v>
      </c>
      <c r="B8624" s="25">
        <v>45566</v>
      </c>
      <c r="C8624" t="s">
        <v>257</v>
      </c>
      <c r="D8624" t="s">
        <v>32</v>
      </c>
      <c r="E8624" t="s">
        <v>27</v>
      </c>
      <c r="F8624" t="s">
        <v>258</v>
      </c>
      <c r="G8624" s="30">
        <v>17</v>
      </c>
      <c r="H8624" t="s">
        <v>309</v>
      </c>
      <c r="J8624" t="s">
        <v>15</v>
      </c>
      <c r="K8624" t="s">
        <v>307</v>
      </c>
      <c r="L8624" s="26">
        <v>1010990</v>
      </c>
      <c r="M8624">
        <v>9</v>
      </c>
    </row>
    <row r="8625" spans="1:13" x14ac:dyDescent="0.25">
      <c r="A8625" t="s">
        <v>164</v>
      </c>
      <c r="B8625" s="25">
        <v>45478</v>
      </c>
      <c r="C8625" t="s">
        <v>257</v>
      </c>
      <c r="D8625" t="s">
        <v>32</v>
      </c>
      <c r="E8625" t="s">
        <v>27</v>
      </c>
      <c r="G8625" s="30">
        <v>17</v>
      </c>
      <c r="H8625" t="s">
        <v>309</v>
      </c>
      <c r="J8625" t="s">
        <v>15</v>
      </c>
      <c r="K8625" t="s">
        <v>307</v>
      </c>
      <c r="L8625" s="26">
        <v>56000</v>
      </c>
      <c r="M8625">
        <v>5</v>
      </c>
    </row>
    <row r="8626" spans="1:13" x14ac:dyDescent="0.25">
      <c r="A8626" t="s">
        <v>66</v>
      </c>
      <c r="B8626" s="25">
        <v>45335</v>
      </c>
      <c r="C8626" t="s">
        <v>257</v>
      </c>
      <c r="D8626" t="s">
        <v>32</v>
      </c>
      <c r="E8626" t="s">
        <v>27</v>
      </c>
      <c r="G8626" s="30">
        <v>17</v>
      </c>
      <c r="H8626" t="s">
        <v>309</v>
      </c>
      <c r="J8626" t="s">
        <v>15</v>
      </c>
      <c r="K8626" t="s">
        <v>307</v>
      </c>
      <c r="L8626" s="26">
        <v>391500</v>
      </c>
      <c r="M8626">
        <v>33</v>
      </c>
    </row>
    <row r="8627" spans="1:13" x14ac:dyDescent="0.25">
      <c r="A8627" t="s">
        <v>205</v>
      </c>
      <c r="B8627" s="25">
        <v>45566</v>
      </c>
      <c r="C8627" t="s">
        <v>257</v>
      </c>
      <c r="D8627" t="s">
        <v>32</v>
      </c>
      <c r="E8627" t="s">
        <v>27</v>
      </c>
      <c r="G8627" s="30">
        <v>17</v>
      </c>
      <c r="H8627" t="s">
        <v>309</v>
      </c>
      <c r="J8627" t="s">
        <v>15</v>
      </c>
      <c r="K8627" t="s">
        <v>307</v>
      </c>
      <c r="L8627" s="26">
        <v>3230</v>
      </c>
      <c r="M8627">
        <v>4</v>
      </c>
    </row>
    <row r="8628" spans="1:13" x14ac:dyDescent="0.25">
      <c r="A8628" t="s">
        <v>50</v>
      </c>
      <c r="B8628" s="25">
        <v>45408</v>
      </c>
      <c r="C8628" t="s">
        <v>257</v>
      </c>
      <c r="D8628" t="s">
        <v>32</v>
      </c>
      <c r="E8628" t="s">
        <v>27</v>
      </c>
      <c r="G8628" s="30">
        <v>17</v>
      </c>
      <c r="H8628" t="s">
        <v>309</v>
      </c>
      <c r="J8628" t="s">
        <v>15</v>
      </c>
      <c r="K8628" t="s">
        <v>307</v>
      </c>
      <c r="L8628" s="26">
        <v>75000</v>
      </c>
      <c r="M8628">
        <v>18</v>
      </c>
    </row>
    <row r="8629" spans="1:13" x14ac:dyDescent="0.25">
      <c r="A8629" t="s">
        <v>77</v>
      </c>
      <c r="B8629" s="25">
        <v>45267</v>
      </c>
      <c r="C8629" t="s">
        <v>257</v>
      </c>
      <c r="D8629" t="s">
        <v>32</v>
      </c>
      <c r="E8629" t="s">
        <v>27</v>
      </c>
      <c r="F8629" t="s">
        <v>258</v>
      </c>
      <c r="G8629" s="30">
        <v>17</v>
      </c>
      <c r="H8629" t="s">
        <v>309</v>
      </c>
      <c r="J8629" t="s">
        <v>15</v>
      </c>
      <c r="K8629" t="s">
        <v>307</v>
      </c>
      <c r="L8629" s="26">
        <v>166600</v>
      </c>
      <c r="M8629">
        <v>1</v>
      </c>
    </row>
    <row r="8630" spans="1:13" x14ac:dyDescent="0.25">
      <c r="A8630" t="s">
        <v>83</v>
      </c>
      <c r="B8630" s="25">
        <v>45252</v>
      </c>
      <c r="C8630" t="s">
        <v>257</v>
      </c>
      <c r="D8630" t="s">
        <v>32</v>
      </c>
      <c r="E8630" t="s">
        <v>27</v>
      </c>
      <c r="G8630" s="30">
        <v>17</v>
      </c>
      <c r="H8630" t="s">
        <v>309</v>
      </c>
      <c r="J8630" t="s">
        <v>15</v>
      </c>
      <c r="K8630" t="s">
        <v>307</v>
      </c>
      <c r="L8630" s="26">
        <v>31900</v>
      </c>
      <c r="M8630">
        <v>8</v>
      </c>
    </row>
    <row r="8631" spans="1:13" x14ac:dyDescent="0.25">
      <c r="A8631" t="s">
        <v>89</v>
      </c>
      <c r="B8631" s="25">
        <v>45232</v>
      </c>
      <c r="C8631" t="s">
        <v>257</v>
      </c>
      <c r="D8631" t="s">
        <v>32</v>
      </c>
      <c r="E8631" t="s">
        <v>27</v>
      </c>
      <c r="G8631" s="30">
        <v>17</v>
      </c>
      <c r="H8631" t="s">
        <v>309</v>
      </c>
      <c r="J8631" t="s">
        <v>15</v>
      </c>
      <c r="K8631" t="s">
        <v>307</v>
      </c>
      <c r="L8631" s="26">
        <v>246375</v>
      </c>
      <c r="M8631">
        <v>3</v>
      </c>
    </row>
    <row r="8632" spans="1:13" x14ac:dyDescent="0.25">
      <c r="A8632" t="s">
        <v>74</v>
      </c>
      <c r="B8632" s="25">
        <v>45275</v>
      </c>
      <c r="C8632" t="s">
        <v>257</v>
      </c>
      <c r="D8632" t="s">
        <v>32</v>
      </c>
      <c r="E8632" t="s">
        <v>27</v>
      </c>
      <c r="G8632" s="30">
        <v>17</v>
      </c>
      <c r="H8632" t="s">
        <v>309</v>
      </c>
      <c r="J8632" t="s">
        <v>15</v>
      </c>
      <c r="K8632" t="s">
        <v>307</v>
      </c>
      <c r="L8632" s="26">
        <v>500250</v>
      </c>
      <c r="M8632">
        <v>13</v>
      </c>
    </row>
    <row r="8633" spans="1:13" x14ac:dyDescent="0.25">
      <c r="A8633" t="s">
        <v>54</v>
      </c>
      <c r="B8633" s="25">
        <v>45212</v>
      </c>
      <c r="C8633" t="s">
        <v>257</v>
      </c>
      <c r="D8633" t="s">
        <v>32</v>
      </c>
      <c r="E8633" t="s">
        <v>27</v>
      </c>
      <c r="G8633" s="30">
        <v>17</v>
      </c>
      <c r="H8633" t="s">
        <v>309</v>
      </c>
      <c r="J8633" t="s">
        <v>15</v>
      </c>
      <c r="K8633" t="s">
        <v>307</v>
      </c>
      <c r="L8633" s="26">
        <v>98901</v>
      </c>
      <c r="M8633">
        <v>7</v>
      </c>
    </row>
    <row r="8634" spans="1:13" x14ac:dyDescent="0.25">
      <c r="A8634" t="s">
        <v>57</v>
      </c>
      <c r="B8634" s="25">
        <v>45394</v>
      </c>
      <c r="C8634" t="s">
        <v>257</v>
      </c>
      <c r="D8634" t="s">
        <v>32</v>
      </c>
      <c r="E8634" t="s">
        <v>27</v>
      </c>
      <c r="G8634" s="30">
        <v>17</v>
      </c>
      <c r="H8634" t="s">
        <v>309</v>
      </c>
      <c r="J8634" t="s">
        <v>15</v>
      </c>
      <c r="K8634" t="s">
        <v>307</v>
      </c>
      <c r="L8634" s="26">
        <v>30550</v>
      </c>
      <c r="M8634">
        <v>5</v>
      </c>
    </row>
    <row r="8635" spans="1:13" x14ac:dyDescent="0.25">
      <c r="A8635" t="s">
        <v>69</v>
      </c>
      <c r="B8635" s="25">
        <v>45328</v>
      </c>
      <c r="C8635" t="s">
        <v>257</v>
      </c>
      <c r="D8635" t="s">
        <v>32</v>
      </c>
      <c r="E8635" t="s">
        <v>27</v>
      </c>
      <c r="F8635" t="s">
        <v>258</v>
      </c>
      <c r="G8635" s="30">
        <v>17</v>
      </c>
      <c r="H8635" t="s">
        <v>309</v>
      </c>
      <c r="J8635" t="s">
        <v>15</v>
      </c>
      <c r="K8635" t="s">
        <v>307</v>
      </c>
      <c r="L8635" s="26">
        <v>1024225</v>
      </c>
      <c r="M8635">
        <v>10</v>
      </c>
    </row>
    <row r="8636" spans="1:13" x14ac:dyDescent="0.25">
      <c r="A8636" t="s">
        <v>57</v>
      </c>
      <c r="B8636" s="25">
        <v>45394</v>
      </c>
      <c r="C8636" t="s">
        <v>257</v>
      </c>
      <c r="D8636" t="s">
        <v>32</v>
      </c>
      <c r="E8636" t="s">
        <v>27</v>
      </c>
      <c r="F8636" t="s">
        <v>258</v>
      </c>
      <c r="G8636" s="30">
        <v>17</v>
      </c>
      <c r="H8636" t="s">
        <v>309</v>
      </c>
      <c r="J8636" t="s">
        <v>15</v>
      </c>
      <c r="K8636" t="s">
        <v>307</v>
      </c>
      <c r="L8636" s="26">
        <v>970550</v>
      </c>
      <c r="M8636">
        <v>15</v>
      </c>
    </row>
    <row r="8637" spans="1:13" x14ac:dyDescent="0.25">
      <c r="A8637" t="s">
        <v>60</v>
      </c>
      <c r="B8637" s="25">
        <v>45380</v>
      </c>
      <c r="C8637" t="s">
        <v>257</v>
      </c>
      <c r="D8637" t="s">
        <v>32</v>
      </c>
      <c r="E8637" t="s">
        <v>27</v>
      </c>
      <c r="F8637" t="s">
        <v>258</v>
      </c>
      <c r="G8637" s="30">
        <v>17</v>
      </c>
      <c r="H8637" t="s">
        <v>309</v>
      </c>
      <c r="J8637" t="s">
        <v>15</v>
      </c>
      <c r="K8637" t="s">
        <v>307</v>
      </c>
      <c r="L8637" s="26">
        <v>3436125</v>
      </c>
      <c r="M8637">
        <v>30</v>
      </c>
    </row>
    <row r="8638" spans="1:13" x14ac:dyDescent="0.25">
      <c r="A8638" t="s">
        <v>69</v>
      </c>
      <c r="B8638" s="25">
        <v>45328</v>
      </c>
      <c r="C8638" t="s">
        <v>257</v>
      </c>
      <c r="D8638" t="s">
        <v>32</v>
      </c>
      <c r="E8638" t="s">
        <v>27</v>
      </c>
      <c r="G8638" s="30">
        <v>17</v>
      </c>
      <c r="H8638" t="s">
        <v>309</v>
      </c>
      <c r="J8638" t="s">
        <v>15</v>
      </c>
      <c r="K8638" t="s">
        <v>307</v>
      </c>
      <c r="L8638" s="26">
        <v>175430</v>
      </c>
      <c r="M8638">
        <v>9</v>
      </c>
    </row>
    <row r="8639" spans="1:13" x14ac:dyDescent="0.25">
      <c r="A8639" t="s">
        <v>74</v>
      </c>
      <c r="B8639" s="25">
        <v>45275</v>
      </c>
      <c r="C8639" t="s">
        <v>257</v>
      </c>
      <c r="D8639" t="s">
        <v>32</v>
      </c>
      <c r="E8639" t="s">
        <v>27</v>
      </c>
      <c r="F8639" t="s">
        <v>258</v>
      </c>
      <c r="G8639" s="30">
        <v>17</v>
      </c>
      <c r="H8639" t="s">
        <v>309</v>
      </c>
      <c r="J8639" t="s">
        <v>15</v>
      </c>
      <c r="K8639" t="s">
        <v>307</v>
      </c>
      <c r="L8639" s="26">
        <v>335800</v>
      </c>
      <c r="M8639">
        <v>8</v>
      </c>
    </row>
    <row r="8640" spans="1:13" x14ac:dyDescent="0.25">
      <c r="A8640" t="s">
        <v>66</v>
      </c>
      <c r="B8640" s="25">
        <v>45335</v>
      </c>
      <c r="C8640" t="s">
        <v>257</v>
      </c>
      <c r="D8640" t="s">
        <v>32</v>
      </c>
      <c r="E8640" t="s">
        <v>27</v>
      </c>
      <c r="F8640" t="s">
        <v>258</v>
      </c>
      <c r="G8640" s="30">
        <v>17</v>
      </c>
      <c r="H8640" t="s">
        <v>309</v>
      </c>
      <c r="J8640" t="s">
        <v>15</v>
      </c>
      <c r="K8640" t="s">
        <v>307</v>
      </c>
      <c r="L8640" s="26">
        <v>5679000</v>
      </c>
      <c r="M8640">
        <v>68</v>
      </c>
    </row>
    <row r="8641" spans="1:13" x14ac:dyDescent="0.25">
      <c r="A8641" t="s">
        <v>72</v>
      </c>
      <c r="B8641" s="25">
        <v>45288</v>
      </c>
      <c r="C8641" t="s">
        <v>257</v>
      </c>
      <c r="D8641" t="s">
        <v>32</v>
      </c>
      <c r="E8641" t="s">
        <v>27</v>
      </c>
      <c r="F8641" t="s">
        <v>258</v>
      </c>
      <c r="G8641" s="30">
        <v>17</v>
      </c>
      <c r="H8641" t="s">
        <v>309</v>
      </c>
      <c r="J8641" t="s">
        <v>15</v>
      </c>
      <c r="K8641" t="s">
        <v>307</v>
      </c>
      <c r="L8641" s="26">
        <v>250000</v>
      </c>
      <c r="M8641">
        <v>1</v>
      </c>
    </row>
    <row r="8642" spans="1:13" x14ac:dyDescent="0.25">
      <c r="A8642" t="s">
        <v>60</v>
      </c>
      <c r="B8642" s="25">
        <v>45380</v>
      </c>
      <c r="C8642" t="s">
        <v>257</v>
      </c>
      <c r="D8642" t="s">
        <v>32</v>
      </c>
      <c r="E8642" t="s">
        <v>27</v>
      </c>
      <c r="G8642" s="30">
        <v>17</v>
      </c>
      <c r="H8642" t="s">
        <v>309</v>
      </c>
      <c r="J8642" t="s">
        <v>15</v>
      </c>
      <c r="K8642" t="s">
        <v>307</v>
      </c>
      <c r="L8642" s="26">
        <v>118125</v>
      </c>
      <c r="M8642">
        <v>19</v>
      </c>
    </row>
    <row r="8643" spans="1:13" x14ac:dyDescent="0.25">
      <c r="A8643" t="s">
        <v>80</v>
      </c>
      <c r="B8643" s="25">
        <v>45260</v>
      </c>
      <c r="C8643" t="s">
        <v>257</v>
      </c>
      <c r="D8643" t="s">
        <v>32</v>
      </c>
      <c r="E8643" t="s">
        <v>27</v>
      </c>
      <c r="F8643" t="s">
        <v>258</v>
      </c>
      <c r="G8643" s="30">
        <v>17</v>
      </c>
      <c r="H8643" t="s">
        <v>309</v>
      </c>
      <c r="J8643" t="s">
        <v>15</v>
      </c>
      <c r="K8643" t="s">
        <v>307</v>
      </c>
      <c r="L8643" s="26">
        <v>683100</v>
      </c>
      <c r="M8643">
        <v>2</v>
      </c>
    </row>
    <row r="8644" spans="1:13" x14ac:dyDescent="0.25">
      <c r="A8644" t="s">
        <v>83</v>
      </c>
      <c r="B8644" s="25">
        <v>45252</v>
      </c>
      <c r="C8644" t="s">
        <v>257</v>
      </c>
      <c r="D8644" t="s">
        <v>32</v>
      </c>
      <c r="E8644" t="s">
        <v>27</v>
      </c>
      <c r="F8644" t="s">
        <v>258</v>
      </c>
      <c r="G8644" s="30">
        <v>17</v>
      </c>
      <c r="H8644" t="s">
        <v>309</v>
      </c>
      <c r="J8644" t="s">
        <v>15</v>
      </c>
      <c r="K8644" t="s">
        <v>307</v>
      </c>
      <c r="L8644" s="26">
        <v>4347750</v>
      </c>
      <c r="M8644">
        <v>12</v>
      </c>
    </row>
    <row r="8645" spans="1:13" x14ac:dyDescent="0.25">
      <c r="A8645" t="s">
        <v>72</v>
      </c>
      <c r="B8645" s="25">
        <v>45288</v>
      </c>
      <c r="C8645" t="s">
        <v>257</v>
      </c>
      <c r="D8645" t="s">
        <v>32</v>
      </c>
      <c r="E8645" t="s">
        <v>27</v>
      </c>
      <c r="G8645" s="30">
        <v>17</v>
      </c>
      <c r="H8645" t="s">
        <v>309</v>
      </c>
      <c r="J8645" t="s">
        <v>15</v>
      </c>
      <c r="K8645" t="s">
        <v>307</v>
      </c>
      <c r="L8645" s="26">
        <v>19500</v>
      </c>
      <c r="M8645">
        <v>1</v>
      </c>
    </row>
    <row r="8646" spans="1:13" x14ac:dyDescent="0.25">
      <c r="A8646" t="s">
        <v>80</v>
      </c>
      <c r="B8646" s="25">
        <v>45260</v>
      </c>
      <c r="C8646" t="s">
        <v>257</v>
      </c>
      <c r="D8646" t="s">
        <v>32</v>
      </c>
      <c r="E8646" t="s">
        <v>27</v>
      </c>
      <c r="G8646" s="30">
        <v>17</v>
      </c>
      <c r="H8646" t="s">
        <v>309</v>
      </c>
      <c r="J8646" t="s">
        <v>15</v>
      </c>
      <c r="K8646" t="s">
        <v>307</v>
      </c>
      <c r="L8646" s="26">
        <v>19800</v>
      </c>
      <c r="M8646">
        <v>1</v>
      </c>
    </row>
    <row r="8647" spans="1:13" x14ac:dyDescent="0.25">
      <c r="A8647" t="s">
        <v>54</v>
      </c>
      <c r="B8647" s="25">
        <v>45401</v>
      </c>
      <c r="C8647" t="s">
        <v>257</v>
      </c>
      <c r="D8647" t="s">
        <v>32</v>
      </c>
      <c r="E8647" t="s">
        <v>27</v>
      </c>
      <c r="G8647" s="30">
        <v>17</v>
      </c>
      <c r="H8647" t="s">
        <v>309</v>
      </c>
      <c r="J8647" t="s">
        <v>15</v>
      </c>
      <c r="K8647" t="s">
        <v>307</v>
      </c>
      <c r="L8647" s="26">
        <v>34965</v>
      </c>
      <c r="M8647">
        <v>7</v>
      </c>
    </row>
    <row r="8648" spans="1:13" x14ac:dyDescent="0.25">
      <c r="A8648" t="s">
        <v>83</v>
      </c>
      <c r="B8648" s="25">
        <v>45468</v>
      </c>
      <c r="C8648" t="s">
        <v>257</v>
      </c>
      <c r="D8648" t="s">
        <v>32</v>
      </c>
      <c r="E8648" t="s">
        <v>27</v>
      </c>
      <c r="F8648" t="s">
        <v>258</v>
      </c>
      <c r="G8648" s="30">
        <v>17</v>
      </c>
      <c r="H8648" t="s">
        <v>309</v>
      </c>
      <c r="J8648" t="s">
        <v>15</v>
      </c>
      <c r="K8648" t="s">
        <v>307</v>
      </c>
      <c r="L8648" s="26">
        <v>387990</v>
      </c>
      <c r="M8648">
        <v>4</v>
      </c>
    </row>
    <row r="8649" spans="1:13" x14ac:dyDescent="0.25">
      <c r="A8649" t="s">
        <v>30</v>
      </c>
      <c r="B8649" s="25">
        <v>45447</v>
      </c>
      <c r="C8649" t="s">
        <v>257</v>
      </c>
      <c r="D8649" t="s">
        <v>32</v>
      </c>
      <c r="E8649" t="s">
        <v>27</v>
      </c>
      <c r="G8649" s="30">
        <v>17</v>
      </c>
      <c r="H8649" t="s">
        <v>309</v>
      </c>
      <c r="J8649" t="s">
        <v>15</v>
      </c>
      <c r="K8649" t="s">
        <v>307</v>
      </c>
      <c r="L8649" s="26">
        <v>82800</v>
      </c>
      <c r="M8649">
        <v>34</v>
      </c>
    </row>
    <row r="8650" spans="1:13" x14ac:dyDescent="0.25">
      <c r="A8650" t="s">
        <v>92</v>
      </c>
      <c r="B8650" s="25">
        <v>45198</v>
      </c>
      <c r="C8650" t="s">
        <v>257</v>
      </c>
      <c r="D8650" t="s">
        <v>32</v>
      </c>
      <c r="E8650" t="s">
        <v>27</v>
      </c>
      <c r="F8650" t="s">
        <v>258</v>
      </c>
      <c r="G8650" s="30">
        <v>17</v>
      </c>
      <c r="H8650" t="s">
        <v>309</v>
      </c>
      <c r="J8650" t="s">
        <v>15</v>
      </c>
      <c r="K8650" t="s">
        <v>307</v>
      </c>
      <c r="L8650" s="26">
        <v>92685.6</v>
      </c>
      <c r="M8650">
        <v>3</v>
      </c>
    </row>
    <row r="8651" spans="1:13" x14ac:dyDescent="0.25">
      <c r="A8651" t="s">
        <v>86</v>
      </c>
      <c r="B8651" s="25">
        <v>45251</v>
      </c>
      <c r="C8651" t="s">
        <v>257</v>
      </c>
      <c r="D8651" t="s">
        <v>32</v>
      </c>
      <c r="E8651" t="s">
        <v>27</v>
      </c>
      <c r="F8651" t="s">
        <v>258</v>
      </c>
      <c r="G8651" s="30">
        <v>17</v>
      </c>
      <c r="H8651" t="s">
        <v>309</v>
      </c>
      <c r="J8651" t="s">
        <v>15</v>
      </c>
      <c r="K8651" t="s">
        <v>307</v>
      </c>
      <c r="L8651" s="26">
        <v>140000</v>
      </c>
      <c r="M8651">
        <v>2</v>
      </c>
    </row>
    <row r="8652" spans="1:13" x14ac:dyDescent="0.25">
      <c r="A8652" t="s">
        <v>63</v>
      </c>
      <c r="B8652" s="25">
        <v>45344</v>
      </c>
      <c r="C8652" t="s">
        <v>257</v>
      </c>
      <c r="D8652" t="s">
        <v>32</v>
      </c>
      <c r="E8652" t="s">
        <v>27</v>
      </c>
      <c r="G8652" s="30">
        <v>17</v>
      </c>
      <c r="H8652" t="s">
        <v>309</v>
      </c>
      <c r="J8652" t="s">
        <v>15</v>
      </c>
      <c r="K8652" t="s">
        <v>307</v>
      </c>
      <c r="L8652" s="26">
        <v>179550</v>
      </c>
      <c r="M8652">
        <v>3</v>
      </c>
    </row>
    <row r="8653" spans="1:13" x14ac:dyDescent="0.25">
      <c r="A8653" t="s">
        <v>92</v>
      </c>
      <c r="B8653" s="25">
        <v>45198</v>
      </c>
      <c r="C8653" t="s">
        <v>257</v>
      </c>
      <c r="D8653" t="s">
        <v>32</v>
      </c>
      <c r="E8653" t="s">
        <v>27</v>
      </c>
      <c r="G8653" s="30">
        <v>17</v>
      </c>
      <c r="H8653" t="s">
        <v>309</v>
      </c>
      <c r="J8653" t="s">
        <v>15</v>
      </c>
      <c r="K8653" t="s">
        <v>307</v>
      </c>
      <c r="L8653" s="26">
        <v>8827.2000000000007</v>
      </c>
      <c r="M8653">
        <v>1</v>
      </c>
    </row>
    <row r="8654" spans="1:13" x14ac:dyDescent="0.25">
      <c r="A8654" t="s">
        <v>50</v>
      </c>
      <c r="B8654" s="25">
        <v>45408</v>
      </c>
      <c r="C8654" t="s">
        <v>257</v>
      </c>
      <c r="D8654" t="s">
        <v>32</v>
      </c>
      <c r="E8654" t="s">
        <v>27</v>
      </c>
      <c r="F8654" t="s">
        <v>258</v>
      </c>
      <c r="G8654" s="30">
        <v>17</v>
      </c>
      <c r="H8654" t="s">
        <v>309</v>
      </c>
      <c r="J8654" t="s">
        <v>15</v>
      </c>
      <c r="K8654" t="s">
        <v>307</v>
      </c>
      <c r="L8654" s="26">
        <v>4920000</v>
      </c>
      <c r="M8654">
        <v>34</v>
      </c>
    </row>
    <row r="8655" spans="1:13" x14ac:dyDescent="0.25">
      <c r="A8655" t="s">
        <v>172</v>
      </c>
      <c r="B8655" s="25">
        <v>45485</v>
      </c>
      <c r="C8655" t="s">
        <v>257</v>
      </c>
      <c r="D8655" t="s">
        <v>32</v>
      </c>
      <c r="E8655" t="s">
        <v>27</v>
      </c>
      <c r="F8655" t="s">
        <v>258</v>
      </c>
      <c r="G8655" s="30">
        <v>17</v>
      </c>
      <c r="H8655" t="s">
        <v>309</v>
      </c>
      <c r="J8655" t="s">
        <v>15</v>
      </c>
      <c r="K8655" t="s">
        <v>307</v>
      </c>
      <c r="L8655" s="26">
        <v>1837600</v>
      </c>
      <c r="M8655">
        <v>4</v>
      </c>
    </row>
    <row r="8656" spans="1:13" x14ac:dyDescent="0.25">
      <c r="A8656" t="s">
        <v>63</v>
      </c>
      <c r="B8656" s="25">
        <v>45344</v>
      </c>
      <c r="C8656" t="s">
        <v>257</v>
      </c>
      <c r="D8656" t="s">
        <v>32</v>
      </c>
      <c r="E8656" t="s">
        <v>27</v>
      </c>
      <c r="F8656" t="s">
        <v>258</v>
      </c>
      <c r="G8656" s="30">
        <v>17</v>
      </c>
      <c r="H8656" t="s">
        <v>309</v>
      </c>
      <c r="J8656" t="s">
        <v>15</v>
      </c>
      <c r="K8656" t="s">
        <v>307</v>
      </c>
      <c r="L8656" s="26">
        <v>1628300</v>
      </c>
      <c r="M8656">
        <v>8</v>
      </c>
    </row>
    <row r="8657" spans="1:13" x14ac:dyDescent="0.25">
      <c r="A8657" t="s">
        <v>164</v>
      </c>
      <c r="B8657" s="25">
        <v>45478</v>
      </c>
      <c r="C8657" t="s">
        <v>257</v>
      </c>
      <c r="D8657" t="s">
        <v>32</v>
      </c>
      <c r="E8657" t="s">
        <v>27</v>
      </c>
      <c r="F8657" t="s">
        <v>258</v>
      </c>
      <c r="G8657" s="30">
        <v>17</v>
      </c>
      <c r="H8657" t="s">
        <v>309</v>
      </c>
      <c r="J8657" t="s">
        <v>15</v>
      </c>
      <c r="K8657" t="s">
        <v>307</v>
      </c>
      <c r="L8657" s="26">
        <v>36000</v>
      </c>
      <c r="M8657">
        <v>5</v>
      </c>
    </row>
    <row r="8658" spans="1:13" x14ac:dyDescent="0.25">
      <c r="A8658" t="s">
        <v>54</v>
      </c>
      <c r="B8658" s="25">
        <v>45401</v>
      </c>
      <c r="C8658" t="s">
        <v>257</v>
      </c>
      <c r="D8658" t="s">
        <v>32</v>
      </c>
      <c r="E8658" t="s">
        <v>27</v>
      </c>
      <c r="F8658" t="s">
        <v>258</v>
      </c>
      <c r="G8658" s="30">
        <v>17</v>
      </c>
      <c r="H8658" t="s">
        <v>309</v>
      </c>
      <c r="J8658" t="s">
        <v>15</v>
      </c>
      <c r="K8658" t="s">
        <v>307</v>
      </c>
      <c r="L8658" s="26">
        <v>904650</v>
      </c>
      <c r="M8658">
        <v>15</v>
      </c>
    </row>
    <row r="8659" spans="1:13" x14ac:dyDescent="0.25">
      <c r="A8659" t="s">
        <v>89</v>
      </c>
      <c r="B8659" s="25">
        <v>45232</v>
      </c>
      <c r="C8659" t="s">
        <v>257</v>
      </c>
      <c r="D8659" t="s">
        <v>32</v>
      </c>
      <c r="E8659" t="s">
        <v>27</v>
      </c>
      <c r="F8659" t="s">
        <v>258</v>
      </c>
      <c r="G8659" s="30">
        <v>17</v>
      </c>
      <c r="H8659" t="s">
        <v>309</v>
      </c>
      <c r="J8659" t="s">
        <v>15</v>
      </c>
      <c r="K8659" t="s">
        <v>307</v>
      </c>
      <c r="L8659" s="26">
        <v>2255850</v>
      </c>
      <c r="M8659">
        <v>8</v>
      </c>
    </row>
    <row r="8660" spans="1:13" x14ac:dyDescent="0.25">
      <c r="A8660" t="s">
        <v>211</v>
      </c>
      <c r="B8660" s="25">
        <v>45582</v>
      </c>
      <c r="C8660" t="s">
        <v>257</v>
      </c>
      <c r="D8660" t="s">
        <v>32</v>
      </c>
      <c r="E8660" t="s">
        <v>27</v>
      </c>
      <c r="G8660" s="30">
        <v>17</v>
      </c>
      <c r="H8660" t="s">
        <v>309</v>
      </c>
      <c r="J8660" t="s">
        <v>15</v>
      </c>
      <c r="K8660" t="s">
        <v>307</v>
      </c>
      <c r="L8660" s="26">
        <v>34300</v>
      </c>
      <c r="M8660">
        <v>4</v>
      </c>
    </row>
    <row r="8661" spans="1:13" x14ac:dyDescent="0.25">
      <c r="A8661" t="s">
        <v>172</v>
      </c>
      <c r="B8661" s="25">
        <v>45485</v>
      </c>
      <c r="C8661" t="s">
        <v>257</v>
      </c>
      <c r="D8661" t="s">
        <v>32</v>
      </c>
      <c r="E8661" t="s">
        <v>27</v>
      </c>
      <c r="G8661" s="30">
        <v>17</v>
      </c>
      <c r="H8661" t="s">
        <v>309</v>
      </c>
      <c r="J8661" t="s">
        <v>15</v>
      </c>
      <c r="K8661" t="s">
        <v>307</v>
      </c>
      <c r="L8661" s="26">
        <v>3200</v>
      </c>
      <c r="M8661">
        <v>1</v>
      </c>
    </row>
    <row r="8662" spans="1:13" x14ac:dyDescent="0.25">
      <c r="A8662" t="s">
        <v>54</v>
      </c>
      <c r="B8662" s="25">
        <v>45212</v>
      </c>
      <c r="C8662" t="s">
        <v>257</v>
      </c>
      <c r="D8662" t="s">
        <v>32</v>
      </c>
      <c r="E8662" t="s">
        <v>27</v>
      </c>
      <c r="F8662" t="s">
        <v>258</v>
      </c>
      <c r="G8662" s="30">
        <v>17</v>
      </c>
      <c r="H8662" t="s">
        <v>309</v>
      </c>
      <c r="J8662" t="s">
        <v>15</v>
      </c>
      <c r="K8662" t="s">
        <v>307</v>
      </c>
      <c r="L8662" s="26">
        <v>1394604</v>
      </c>
      <c r="M8662">
        <v>10</v>
      </c>
    </row>
    <row r="8663" spans="1:13" x14ac:dyDescent="0.25">
      <c r="A8663" t="s">
        <v>30</v>
      </c>
      <c r="B8663" s="25">
        <v>45447</v>
      </c>
      <c r="C8663" t="s">
        <v>257</v>
      </c>
      <c r="D8663" t="s">
        <v>32</v>
      </c>
      <c r="E8663" t="s">
        <v>27</v>
      </c>
      <c r="F8663" t="s">
        <v>258</v>
      </c>
      <c r="G8663" s="30">
        <v>17</v>
      </c>
      <c r="H8663" t="s">
        <v>309</v>
      </c>
      <c r="J8663" t="s">
        <v>15</v>
      </c>
      <c r="K8663" t="s">
        <v>307</v>
      </c>
      <c r="L8663" s="26">
        <v>46706100</v>
      </c>
      <c r="M8663">
        <v>51</v>
      </c>
    </row>
    <row r="8664" spans="1:13" x14ac:dyDescent="0.25">
      <c r="A8664" t="s">
        <v>211</v>
      </c>
      <c r="B8664" s="25">
        <v>45582</v>
      </c>
      <c r="C8664" t="s">
        <v>257</v>
      </c>
      <c r="D8664" t="s">
        <v>32</v>
      </c>
      <c r="E8664" t="s">
        <v>27</v>
      </c>
      <c r="F8664" t="s">
        <v>258</v>
      </c>
      <c r="G8664" s="30">
        <v>17</v>
      </c>
      <c r="H8664" t="s">
        <v>309</v>
      </c>
      <c r="J8664" t="s">
        <v>15</v>
      </c>
      <c r="K8664" t="s">
        <v>307</v>
      </c>
      <c r="L8664" s="26">
        <v>2951550</v>
      </c>
      <c r="M8664">
        <v>9</v>
      </c>
    </row>
    <row r="8665" spans="1:13" x14ac:dyDescent="0.25">
      <c r="A8665" t="s">
        <v>164</v>
      </c>
      <c r="B8665" s="25">
        <v>45478</v>
      </c>
      <c r="C8665" t="s">
        <v>257</v>
      </c>
      <c r="D8665" t="s">
        <v>32</v>
      </c>
      <c r="E8665" t="s">
        <v>27</v>
      </c>
      <c r="F8665" t="s">
        <v>258</v>
      </c>
      <c r="G8665" s="30">
        <v>17.100000000000001</v>
      </c>
      <c r="H8665" t="s">
        <v>309</v>
      </c>
      <c r="I8665">
        <v>17.100000000000001</v>
      </c>
      <c r="J8665" t="s">
        <v>228</v>
      </c>
      <c r="K8665" t="s">
        <v>314</v>
      </c>
      <c r="L8665" s="26">
        <v>2434400</v>
      </c>
      <c r="M8665">
        <v>1</v>
      </c>
    </row>
    <row r="8666" spans="1:13" x14ac:dyDescent="0.25">
      <c r="A8666" t="s">
        <v>63</v>
      </c>
      <c r="B8666" s="25">
        <v>45344</v>
      </c>
      <c r="C8666" t="s">
        <v>257</v>
      </c>
      <c r="D8666" t="s">
        <v>32</v>
      </c>
      <c r="E8666" t="s">
        <v>27</v>
      </c>
      <c r="G8666" s="30">
        <v>17.100000000000001</v>
      </c>
      <c r="H8666" t="s">
        <v>309</v>
      </c>
      <c r="J8666" t="s">
        <v>15</v>
      </c>
      <c r="K8666" t="s">
        <v>307</v>
      </c>
      <c r="L8666" s="26">
        <v>42750</v>
      </c>
      <c r="M8666">
        <v>2</v>
      </c>
    </row>
    <row r="8667" spans="1:13" x14ac:dyDescent="0.25">
      <c r="A8667" t="s">
        <v>50</v>
      </c>
      <c r="B8667" s="25">
        <v>45408</v>
      </c>
      <c r="C8667" t="s">
        <v>257</v>
      </c>
      <c r="D8667" t="s">
        <v>32</v>
      </c>
      <c r="E8667" t="s">
        <v>27</v>
      </c>
      <c r="F8667" t="s">
        <v>258</v>
      </c>
      <c r="G8667" s="30">
        <v>17.100000000000001</v>
      </c>
      <c r="H8667" t="s">
        <v>309</v>
      </c>
      <c r="J8667" t="s">
        <v>15</v>
      </c>
      <c r="K8667" t="s">
        <v>307</v>
      </c>
      <c r="L8667" s="26">
        <v>2822500</v>
      </c>
      <c r="M8667">
        <v>40</v>
      </c>
    </row>
    <row r="8668" spans="1:13" x14ac:dyDescent="0.25">
      <c r="A8668" t="s">
        <v>83</v>
      </c>
      <c r="B8668" s="25">
        <v>45468</v>
      </c>
      <c r="C8668" t="s">
        <v>257</v>
      </c>
      <c r="D8668" t="s">
        <v>32</v>
      </c>
      <c r="E8668" t="s">
        <v>27</v>
      </c>
      <c r="F8668" t="s">
        <v>258</v>
      </c>
      <c r="G8668" s="30">
        <v>17.100000000000001</v>
      </c>
      <c r="H8668" t="s">
        <v>309</v>
      </c>
      <c r="J8668" t="s">
        <v>15</v>
      </c>
      <c r="K8668" t="s">
        <v>307</v>
      </c>
      <c r="L8668" s="26">
        <v>20190060</v>
      </c>
      <c r="M8668">
        <v>32</v>
      </c>
    </row>
    <row r="8669" spans="1:13" x14ac:dyDescent="0.25">
      <c r="A8669" t="s">
        <v>89</v>
      </c>
      <c r="B8669" s="25">
        <v>45232</v>
      </c>
      <c r="C8669" t="s">
        <v>257</v>
      </c>
      <c r="D8669" t="s">
        <v>32</v>
      </c>
      <c r="E8669" t="s">
        <v>27</v>
      </c>
      <c r="G8669" s="30">
        <v>17.100000000000001</v>
      </c>
      <c r="H8669" t="s">
        <v>309</v>
      </c>
      <c r="J8669" t="s">
        <v>15</v>
      </c>
      <c r="K8669" t="s">
        <v>307</v>
      </c>
      <c r="L8669" s="26">
        <v>780300</v>
      </c>
      <c r="M8669">
        <v>5</v>
      </c>
    </row>
    <row r="8670" spans="1:13" x14ac:dyDescent="0.25">
      <c r="A8670" t="s">
        <v>101</v>
      </c>
      <c r="B8670" s="25">
        <v>45079</v>
      </c>
      <c r="C8670" t="s">
        <v>257</v>
      </c>
      <c r="D8670" t="s">
        <v>32</v>
      </c>
      <c r="E8670" t="s">
        <v>27</v>
      </c>
      <c r="G8670" s="30">
        <v>17.100000000000001</v>
      </c>
      <c r="H8670" t="s">
        <v>309</v>
      </c>
      <c r="J8670" t="s">
        <v>15</v>
      </c>
      <c r="K8670" t="s">
        <v>307</v>
      </c>
      <c r="L8670" s="26">
        <v>4920.75</v>
      </c>
      <c r="M8670">
        <v>1</v>
      </c>
    </row>
    <row r="8671" spans="1:13" x14ac:dyDescent="0.25">
      <c r="A8671" t="s">
        <v>72</v>
      </c>
      <c r="B8671" s="25">
        <v>45288</v>
      </c>
      <c r="C8671" t="s">
        <v>257</v>
      </c>
      <c r="D8671" t="s">
        <v>32</v>
      </c>
      <c r="E8671" t="s">
        <v>27</v>
      </c>
      <c r="F8671" t="s">
        <v>258</v>
      </c>
      <c r="G8671" s="30">
        <v>17.100000000000001</v>
      </c>
      <c r="H8671" t="s">
        <v>309</v>
      </c>
      <c r="J8671" t="s">
        <v>15</v>
      </c>
      <c r="K8671" t="s">
        <v>307</v>
      </c>
      <c r="L8671" s="26">
        <v>75000</v>
      </c>
      <c r="M8671">
        <v>1</v>
      </c>
    </row>
    <row r="8672" spans="1:13" x14ac:dyDescent="0.25">
      <c r="A8672" t="s">
        <v>50</v>
      </c>
      <c r="B8672" s="25">
        <v>45408</v>
      </c>
      <c r="C8672" t="s">
        <v>257</v>
      </c>
      <c r="D8672" t="s">
        <v>32</v>
      </c>
      <c r="E8672" t="s">
        <v>27</v>
      </c>
      <c r="G8672" s="30">
        <v>17.100000000000001</v>
      </c>
      <c r="H8672" t="s">
        <v>309</v>
      </c>
      <c r="J8672" t="s">
        <v>15</v>
      </c>
      <c r="K8672" t="s">
        <v>307</v>
      </c>
      <c r="L8672" s="26">
        <v>117500</v>
      </c>
      <c r="M8672">
        <v>27</v>
      </c>
    </row>
    <row r="8673" spans="1:13" x14ac:dyDescent="0.25">
      <c r="A8673" t="s">
        <v>69</v>
      </c>
      <c r="B8673" s="25">
        <v>45328</v>
      </c>
      <c r="C8673" t="s">
        <v>257</v>
      </c>
      <c r="D8673" t="s">
        <v>32</v>
      </c>
      <c r="E8673" t="s">
        <v>27</v>
      </c>
      <c r="F8673" t="s">
        <v>258</v>
      </c>
      <c r="G8673" s="30">
        <v>17.100000000000001</v>
      </c>
      <c r="H8673" t="s">
        <v>309</v>
      </c>
      <c r="J8673" t="s">
        <v>15</v>
      </c>
      <c r="K8673" t="s">
        <v>307</v>
      </c>
      <c r="L8673" s="26">
        <v>2378905</v>
      </c>
      <c r="M8673">
        <v>6</v>
      </c>
    </row>
    <row r="8674" spans="1:13" x14ac:dyDescent="0.25">
      <c r="A8674" t="s">
        <v>60</v>
      </c>
      <c r="B8674" s="25">
        <v>45380</v>
      </c>
      <c r="C8674" t="s">
        <v>257</v>
      </c>
      <c r="D8674" t="s">
        <v>32</v>
      </c>
      <c r="E8674" t="s">
        <v>27</v>
      </c>
      <c r="F8674" t="s">
        <v>258</v>
      </c>
      <c r="G8674" s="30">
        <v>17.100000000000001</v>
      </c>
      <c r="H8674" t="s">
        <v>309</v>
      </c>
      <c r="J8674" t="s">
        <v>15</v>
      </c>
      <c r="K8674" t="s">
        <v>307</v>
      </c>
      <c r="L8674" s="26">
        <v>5734750</v>
      </c>
      <c r="M8674">
        <v>49</v>
      </c>
    </row>
    <row r="8675" spans="1:13" x14ac:dyDescent="0.25">
      <c r="A8675" t="s">
        <v>74</v>
      </c>
      <c r="B8675" s="25">
        <v>45275</v>
      </c>
      <c r="C8675" t="s">
        <v>257</v>
      </c>
      <c r="D8675" t="s">
        <v>32</v>
      </c>
      <c r="E8675" t="s">
        <v>27</v>
      </c>
      <c r="G8675" s="30">
        <v>17.100000000000001</v>
      </c>
      <c r="H8675" t="s">
        <v>309</v>
      </c>
      <c r="J8675" t="s">
        <v>15</v>
      </c>
      <c r="K8675" t="s">
        <v>307</v>
      </c>
      <c r="L8675" s="26">
        <v>148350</v>
      </c>
      <c r="M8675">
        <v>8</v>
      </c>
    </row>
    <row r="8676" spans="1:13" x14ac:dyDescent="0.25">
      <c r="A8676" t="s">
        <v>54</v>
      </c>
      <c r="B8676" s="25">
        <v>45401</v>
      </c>
      <c r="C8676" t="s">
        <v>257</v>
      </c>
      <c r="D8676" t="s">
        <v>32</v>
      </c>
      <c r="E8676" t="s">
        <v>27</v>
      </c>
      <c r="G8676" s="30">
        <v>17.100000000000001</v>
      </c>
      <c r="H8676" t="s">
        <v>309</v>
      </c>
      <c r="J8676" t="s">
        <v>15</v>
      </c>
      <c r="K8676" t="s">
        <v>307</v>
      </c>
      <c r="L8676" s="26">
        <v>41070</v>
      </c>
      <c r="M8676">
        <v>10</v>
      </c>
    </row>
    <row r="8677" spans="1:13" x14ac:dyDescent="0.25">
      <c r="A8677" t="s">
        <v>83</v>
      </c>
      <c r="B8677" s="25">
        <v>45468</v>
      </c>
      <c r="C8677" t="s">
        <v>257</v>
      </c>
      <c r="D8677" t="s">
        <v>32</v>
      </c>
      <c r="E8677" t="s">
        <v>27</v>
      </c>
      <c r="G8677" s="30">
        <v>17.100000000000001</v>
      </c>
      <c r="H8677" t="s">
        <v>309</v>
      </c>
      <c r="J8677" t="s">
        <v>15</v>
      </c>
      <c r="K8677" t="s">
        <v>307</v>
      </c>
      <c r="L8677" s="26">
        <v>174150</v>
      </c>
      <c r="M8677">
        <v>21</v>
      </c>
    </row>
    <row r="8678" spans="1:13" x14ac:dyDescent="0.25">
      <c r="A8678" t="s">
        <v>164</v>
      </c>
      <c r="B8678" s="25">
        <v>45478</v>
      </c>
      <c r="C8678" t="s">
        <v>257</v>
      </c>
      <c r="D8678" t="s">
        <v>32</v>
      </c>
      <c r="E8678" t="s">
        <v>27</v>
      </c>
      <c r="F8678" t="s">
        <v>258</v>
      </c>
      <c r="G8678" s="30">
        <v>17.100000000000001</v>
      </c>
      <c r="H8678" t="s">
        <v>309</v>
      </c>
      <c r="J8678" t="s">
        <v>15</v>
      </c>
      <c r="K8678" t="s">
        <v>307</v>
      </c>
      <c r="L8678" s="26">
        <v>6680800</v>
      </c>
      <c r="M8678">
        <v>77</v>
      </c>
    </row>
    <row r="8679" spans="1:13" x14ac:dyDescent="0.25">
      <c r="A8679" t="s">
        <v>54</v>
      </c>
      <c r="B8679" s="25">
        <v>45401</v>
      </c>
      <c r="C8679" t="s">
        <v>257</v>
      </c>
      <c r="D8679" t="s">
        <v>32</v>
      </c>
      <c r="E8679" t="s">
        <v>27</v>
      </c>
      <c r="F8679" t="s">
        <v>258</v>
      </c>
      <c r="G8679" s="30">
        <v>17.100000000000001</v>
      </c>
      <c r="H8679" t="s">
        <v>309</v>
      </c>
      <c r="J8679" t="s">
        <v>15</v>
      </c>
      <c r="K8679" t="s">
        <v>307</v>
      </c>
      <c r="L8679" s="26">
        <v>7626255</v>
      </c>
      <c r="M8679">
        <v>8</v>
      </c>
    </row>
    <row r="8680" spans="1:13" x14ac:dyDescent="0.25">
      <c r="A8680" t="s">
        <v>74</v>
      </c>
      <c r="B8680" s="25">
        <v>45275</v>
      </c>
      <c r="C8680" t="s">
        <v>257</v>
      </c>
      <c r="D8680" t="s">
        <v>32</v>
      </c>
      <c r="E8680" t="s">
        <v>27</v>
      </c>
      <c r="F8680" t="s">
        <v>258</v>
      </c>
      <c r="G8680" s="30">
        <v>17.100000000000001</v>
      </c>
      <c r="H8680" t="s">
        <v>309</v>
      </c>
      <c r="J8680" t="s">
        <v>15</v>
      </c>
      <c r="K8680" t="s">
        <v>307</v>
      </c>
      <c r="L8680" s="26">
        <v>1600800</v>
      </c>
      <c r="M8680">
        <v>15</v>
      </c>
    </row>
    <row r="8681" spans="1:13" x14ac:dyDescent="0.25">
      <c r="A8681" t="s">
        <v>92</v>
      </c>
      <c r="B8681" s="25">
        <v>45198</v>
      </c>
      <c r="C8681" t="s">
        <v>257</v>
      </c>
      <c r="D8681" t="s">
        <v>32</v>
      </c>
      <c r="E8681" t="s">
        <v>27</v>
      </c>
      <c r="F8681" t="s">
        <v>258</v>
      </c>
      <c r="G8681" s="30">
        <v>17.100000000000001</v>
      </c>
      <c r="H8681" t="s">
        <v>309</v>
      </c>
      <c r="J8681" t="s">
        <v>15</v>
      </c>
      <c r="K8681" t="s">
        <v>307</v>
      </c>
      <c r="L8681" s="26">
        <v>178750.8</v>
      </c>
      <c r="M8681">
        <v>3</v>
      </c>
    </row>
    <row r="8682" spans="1:13" x14ac:dyDescent="0.25">
      <c r="A8682" t="s">
        <v>57</v>
      </c>
      <c r="B8682" s="25">
        <v>45394</v>
      </c>
      <c r="C8682" t="s">
        <v>257</v>
      </c>
      <c r="D8682" t="s">
        <v>32</v>
      </c>
      <c r="E8682" t="s">
        <v>27</v>
      </c>
      <c r="G8682" s="30">
        <v>17.100000000000001</v>
      </c>
      <c r="H8682" t="s">
        <v>309</v>
      </c>
      <c r="J8682" t="s">
        <v>15</v>
      </c>
      <c r="K8682" t="s">
        <v>307</v>
      </c>
      <c r="L8682" s="26">
        <v>16450</v>
      </c>
      <c r="M8682">
        <v>6</v>
      </c>
    </row>
    <row r="8683" spans="1:13" x14ac:dyDescent="0.25">
      <c r="A8683" t="s">
        <v>30</v>
      </c>
      <c r="B8683" s="25">
        <v>45447</v>
      </c>
      <c r="C8683" t="s">
        <v>257</v>
      </c>
      <c r="D8683" t="s">
        <v>32</v>
      </c>
      <c r="E8683" t="s">
        <v>27</v>
      </c>
      <c r="G8683" s="30">
        <v>17.100000000000001</v>
      </c>
      <c r="H8683" t="s">
        <v>309</v>
      </c>
      <c r="J8683" t="s">
        <v>15</v>
      </c>
      <c r="K8683" t="s">
        <v>307</v>
      </c>
      <c r="L8683" s="26">
        <v>12300</v>
      </c>
      <c r="M8683">
        <v>5</v>
      </c>
    </row>
    <row r="8684" spans="1:13" x14ac:dyDescent="0.25">
      <c r="A8684" t="s">
        <v>66</v>
      </c>
      <c r="B8684" s="25">
        <v>45335</v>
      </c>
      <c r="C8684" t="s">
        <v>257</v>
      </c>
      <c r="D8684" t="s">
        <v>32</v>
      </c>
      <c r="E8684" t="s">
        <v>27</v>
      </c>
      <c r="G8684" s="30">
        <v>17.100000000000001</v>
      </c>
      <c r="H8684" t="s">
        <v>309</v>
      </c>
      <c r="J8684" t="s">
        <v>15</v>
      </c>
      <c r="K8684" t="s">
        <v>307</v>
      </c>
      <c r="L8684" s="26">
        <v>261000</v>
      </c>
      <c r="M8684">
        <v>16</v>
      </c>
    </row>
    <row r="8685" spans="1:13" x14ac:dyDescent="0.25">
      <c r="A8685" t="s">
        <v>54</v>
      </c>
      <c r="B8685" s="25">
        <v>45212</v>
      </c>
      <c r="C8685" t="s">
        <v>257</v>
      </c>
      <c r="D8685" t="s">
        <v>32</v>
      </c>
      <c r="E8685" t="s">
        <v>27</v>
      </c>
      <c r="F8685" t="s">
        <v>258</v>
      </c>
      <c r="G8685" s="30">
        <v>17.100000000000001</v>
      </c>
      <c r="H8685" t="s">
        <v>309</v>
      </c>
      <c r="J8685" t="s">
        <v>15</v>
      </c>
      <c r="K8685" t="s">
        <v>307</v>
      </c>
      <c r="L8685" s="26">
        <v>407592</v>
      </c>
      <c r="M8685">
        <v>17</v>
      </c>
    </row>
    <row r="8686" spans="1:13" x14ac:dyDescent="0.25">
      <c r="A8686" t="s">
        <v>83</v>
      </c>
      <c r="B8686" s="25">
        <v>45252</v>
      </c>
      <c r="C8686" t="s">
        <v>257</v>
      </c>
      <c r="D8686" t="s">
        <v>32</v>
      </c>
      <c r="E8686" t="s">
        <v>27</v>
      </c>
      <c r="F8686" t="s">
        <v>258</v>
      </c>
      <c r="G8686" s="30">
        <v>17.100000000000001</v>
      </c>
      <c r="H8686" t="s">
        <v>309</v>
      </c>
      <c r="J8686" t="s">
        <v>15</v>
      </c>
      <c r="K8686" t="s">
        <v>307</v>
      </c>
      <c r="L8686" s="26">
        <v>774950</v>
      </c>
      <c r="M8686">
        <v>7</v>
      </c>
    </row>
    <row r="8687" spans="1:13" x14ac:dyDescent="0.25">
      <c r="A8687" t="s">
        <v>60</v>
      </c>
      <c r="B8687" s="25">
        <v>45380</v>
      </c>
      <c r="C8687" t="s">
        <v>257</v>
      </c>
      <c r="D8687" t="s">
        <v>32</v>
      </c>
      <c r="E8687" t="s">
        <v>27</v>
      </c>
      <c r="G8687" s="30">
        <v>17.100000000000001</v>
      </c>
      <c r="H8687" t="s">
        <v>309</v>
      </c>
      <c r="J8687" t="s">
        <v>15</v>
      </c>
      <c r="K8687" t="s">
        <v>307</v>
      </c>
      <c r="L8687" s="26">
        <v>342125</v>
      </c>
      <c r="M8687">
        <v>23</v>
      </c>
    </row>
    <row r="8688" spans="1:13" x14ac:dyDescent="0.25">
      <c r="A8688" t="s">
        <v>172</v>
      </c>
      <c r="B8688" s="25">
        <v>45485</v>
      </c>
      <c r="C8688" t="s">
        <v>257</v>
      </c>
      <c r="D8688" t="s">
        <v>32</v>
      </c>
      <c r="E8688" t="s">
        <v>27</v>
      </c>
      <c r="F8688" t="s">
        <v>258</v>
      </c>
      <c r="G8688" s="30">
        <v>17.100000000000001</v>
      </c>
      <c r="H8688" t="s">
        <v>309</v>
      </c>
      <c r="J8688" t="s">
        <v>15</v>
      </c>
      <c r="K8688" t="s">
        <v>307</v>
      </c>
      <c r="L8688" s="26">
        <v>3600</v>
      </c>
      <c r="M8688">
        <v>2</v>
      </c>
    </row>
    <row r="8689" spans="1:13" x14ac:dyDescent="0.25">
      <c r="A8689" t="s">
        <v>211</v>
      </c>
      <c r="B8689" s="25">
        <v>45582</v>
      </c>
      <c r="C8689" t="s">
        <v>257</v>
      </c>
      <c r="D8689" t="s">
        <v>32</v>
      </c>
      <c r="E8689" t="s">
        <v>27</v>
      </c>
      <c r="F8689" t="s">
        <v>258</v>
      </c>
      <c r="G8689" s="30">
        <v>17.100000000000001</v>
      </c>
      <c r="H8689" t="s">
        <v>309</v>
      </c>
      <c r="J8689" t="s">
        <v>15</v>
      </c>
      <c r="K8689" t="s">
        <v>307</v>
      </c>
      <c r="L8689" s="26">
        <v>1920100</v>
      </c>
      <c r="M8689">
        <v>5</v>
      </c>
    </row>
    <row r="8690" spans="1:13" x14ac:dyDescent="0.25">
      <c r="A8690" t="s">
        <v>69</v>
      </c>
      <c r="B8690" s="25">
        <v>45328</v>
      </c>
      <c r="C8690" t="s">
        <v>257</v>
      </c>
      <c r="D8690" t="s">
        <v>32</v>
      </c>
      <c r="E8690" t="s">
        <v>27</v>
      </c>
      <c r="G8690" s="30">
        <v>17.100000000000001</v>
      </c>
      <c r="H8690" t="s">
        <v>309</v>
      </c>
      <c r="J8690" t="s">
        <v>15</v>
      </c>
      <c r="K8690" t="s">
        <v>307</v>
      </c>
      <c r="L8690" s="26">
        <v>41340</v>
      </c>
      <c r="M8690">
        <v>3</v>
      </c>
    </row>
    <row r="8691" spans="1:13" x14ac:dyDescent="0.25">
      <c r="A8691" t="s">
        <v>164</v>
      </c>
      <c r="B8691" s="25">
        <v>45478</v>
      </c>
      <c r="C8691" t="s">
        <v>257</v>
      </c>
      <c r="D8691" t="s">
        <v>32</v>
      </c>
      <c r="E8691" t="s">
        <v>27</v>
      </c>
      <c r="G8691" s="30">
        <v>17.100000000000001</v>
      </c>
      <c r="H8691" t="s">
        <v>309</v>
      </c>
      <c r="J8691" t="s">
        <v>15</v>
      </c>
      <c r="K8691" t="s">
        <v>307</v>
      </c>
      <c r="L8691" s="26">
        <v>191800</v>
      </c>
      <c r="M8691">
        <v>50</v>
      </c>
    </row>
    <row r="8692" spans="1:13" x14ac:dyDescent="0.25">
      <c r="A8692" t="s">
        <v>89</v>
      </c>
      <c r="B8692" s="25">
        <v>45232</v>
      </c>
      <c r="C8692" t="s">
        <v>257</v>
      </c>
      <c r="D8692" t="s">
        <v>32</v>
      </c>
      <c r="E8692" t="s">
        <v>27</v>
      </c>
      <c r="F8692" t="s">
        <v>258</v>
      </c>
      <c r="G8692" s="30">
        <v>17.100000000000001</v>
      </c>
      <c r="H8692" t="s">
        <v>309</v>
      </c>
      <c r="J8692" t="s">
        <v>15</v>
      </c>
      <c r="K8692" t="s">
        <v>307</v>
      </c>
      <c r="L8692" s="26">
        <v>501525</v>
      </c>
      <c r="M8692">
        <v>9</v>
      </c>
    </row>
    <row r="8693" spans="1:13" x14ac:dyDescent="0.25">
      <c r="A8693" t="s">
        <v>63</v>
      </c>
      <c r="B8693" s="25">
        <v>45344</v>
      </c>
      <c r="C8693" t="s">
        <v>257</v>
      </c>
      <c r="D8693" t="s">
        <v>32</v>
      </c>
      <c r="E8693" t="s">
        <v>27</v>
      </c>
      <c r="F8693" t="s">
        <v>258</v>
      </c>
      <c r="G8693" s="30">
        <v>17.100000000000001</v>
      </c>
      <c r="H8693" t="s">
        <v>309</v>
      </c>
      <c r="J8693" t="s">
        <v>15</v>
      </c>
      <c r="K8693" t="s">
        <v>307</v>
      </c>
      <c r="L8693" s="26">
        <v>216600</v>
      </c>
      <c r="M8693">
        <v>1</v>
      </c>
    </row>
    <row r="8694" spans="1:13" x14ac:dyDescent="0.25">
      <c r="A8694" t="s">
        <v>80</v>
      </c>
      <c r="B8694" s="25">
        <v>45260</v>
      </c>
      <c r="C8694" t="s">
        <v>257</v>
      </c>
      <c r="D8694" t="s">
        <v>32</v>
      </c>
      <c r="E8694" t="s">
        <v>27</v>
      </c>
      <c r="G8694" s="30">
        <v>17.100000000000001</v>
      </c>
      <c r="H8694" t="s">
        <v>309</v>
      </c>
      <c r="J8694" t="s">
        <v>15</v>
      </c>
      <c r="K8694" t="s">
        <v>307</v>
      </c>
      <c r="L8694" s="26">
        <v>255600</v>
      </c>
      <c r="M8694">
        <v>1</v>
      </c>
    </row>
    <row r="8695" spans="1:13" x14ac:dyDescent="0.25">
      <c r="A8695" t="s">
        <v>211</v>
      </c>
      <c r="B8695" s="25">
        <v>45582</v>
      </c>
      <c r="C8695" t="s">
        <v>257</v>
      </c>
      <c r="D8695" t="s">
        <v>32</v>
      </c>
      <c r="E8695" t="s">
        <v>27</v>
      </c>
      <c r="G8695" s="30">
        <v>17.100000000000001</v>
      </c>
      <c r="H8695" t="s">
        <v>309</v>
      </c>
      <c r="J8695" t="s">
        <v>15</v>
      </c>
      <c r="K8695" t="s">
        <v>307</v>
      </c>
      <c r="L8695" s="26">
        <v>11550</v>
      </c>
      <c r="M8695">
        <v>7</v>
      </c>
    </row>
    <row r="8696" spans="1:13" x14ac:dyDescent="0.25">
      <c r="A8696" t="s">
        <v>57</v>
      </c>
      <c r="B8696" s="25">
        <v>45394</v>
      </c>
      <c r="C8696" t="s">
        <v>257</v>
      </c>
      <c r="D8696" t="s">
        <v>32</v>
      </c>
      <c r="E8696" t="s">
        <v>27</v>
      </c>
      <c r="F8696" t="s">
        <v>258</v>
      </c>
      <c r="G8696" s="30">
        <v>17.100000000000001</v>
      </c>
      <c r="H8696" t="s">
        <v>309</v>
      </c>
      <c r="J8696" t="s">
        <v>15</v>
      </c>
      <c r="K8696" t="s">
        <v>307</v>
      </c>
      <c r="L8696" s="26">
        <v>3405150</v>
      </c>
      <c r="M8696">
        <v>9</v>
      </c>
    </row>
    <row r="8697" spans="1:13" x14ac:dyDescent="0.25">
      <c r="A8697" t="s">
        <v>66</v>
      </c>
      <c r="B8697" s="25">
        <v>45335</v>
      </c>
      <c r="C8697" t="s">
        <v>257</v>
      </c>
      <c r="D8697" t="s">
        <v>32</v>
      </c>
      <c r="E8697" t="s">
        <v>27</v>
      </c>
      <c r="F8697" t="s">
        <v>258</v>
      </c>
      <c r="G8697" s="30">
        <v>17.100000000000001</v>
      </c>
      <c r="H8697" t="s">
        <v>309</v>
      </c>
      <c r="J8697" t="s">
        <v>15</v>
      </c>
      <c r="K8697" t="s">
        <v>307</v>
      </c>
      <c r="L8697" s="26">
        <v>364500</v>
      </c>
      <c r="M8697">
        <v>20</v>
      </c>
    </row>
    <row r="8698" spans="1:13" x14ac:dyDescent="0.25">
      <c r="A8698" t="s">
        <v>205</v>
      </c>
      <c r="B8698" s="25">
        <v>45566</v>
      </c>
      <c r="C8698" t="s">
        <v>257</v>
      </c>
      <c r="D8698" t="s">
        <v>32</v>
      </c>
      <c r="E8698" t="s">
        <v>27</v>
      </c>
      <c r="G8698" s="30">
        <v>17.100000000000001</v>
      </c>
      <c r="H8698" t="s">
        <v>309</v>
      </c>
      <c r="J8698" t="s">
        <v>15</v>
      </c>
      <c r="K8698" t="s">
        <v>307</v>
      </c>
      <c r="L8698" s="26">
        <v>475</v>
      </c>
      <c r="M8698">
        <v>1</v>
      </c>
    </row>
    <row r="8699" spans="1:13" x14ac:dyDescent="0.25">
      <c r="A8699" t="s">
        <v>205</v>
      </c>
      <c r="B8699" s="25">
        <v>45566</v>
      </c>
      <c r="C8699" t="s">
        <v>257</v>
      </c>
      <c r="D8699" t="s">
        <v>32</v>
      </c>
      <c r="E8699" t="s">
        <v>27</v>
      </c>
      <c r="F8699" t="s">
        <v>258</v>
      </c>
      <c r="G8699" s="30">
        <v>17.100000000000001</v>
      </c>
      <c r="H8699" t="s">
        <v>309</v>
      </c>
      <c r="J8699" t="s">
        <v>15</v>
      </c>
      <c r="K8699" t="s">
        <v>307</v>
      </c>
      <c r="L8699" s="26">
        <v>177365</v>
      </c>
      <c r="M8699">
        <v>5</v>
      </c>
    </row>
    <row r="8700" spans="1:13" x14ac:dyDescent="0.25">
      <c r="A8700" t="s">
        <v>86</v>
      </c>
      <c r="B8700" s="25">
        <v>45251</v>
      </c>
      <c r="C8700" t="s">
        <v>257</v>
      </c>
      <c r="D8700" t="s">
        <v>32</v>
      </c>
      <c r="E8700" t="s">
        <v>27</v>
      </c>
      <c r="F8700" t="s">
        <v>258</v>
      </c>
      <c r="G8700" s="30">
        <v>17.100000000000001</v>
      </c>
      <c r="H8700" t="s">
        <v>309</v>
      </c>
      <c r="J8700" t="s">
        <v>15</v>
      </c>
      <c r="K8700" t="s">
        <v>307</v>
      </c>
      <c r="L8700" s="26">
        <v>50000</v>
      </c>
      <c r="M8700">
        <v>1</v>
      </c>
    </row>
    <row r="8701" spans="1:13" x14ac:dyDescent="0.25">
      <c r="A8701" t="s">
        <v>92</v>
      </c>
      <c r="B8701" s="25">
        <v>45198</v>
      </c>
      <c r="C8701" t="s">
        <v>257</v>
      </c>
      <c r="D8701" t="s">
        <v>32</v>
      </c>
      <c r="E8701" t="s">
        <v>27</v>
      </c>
      <c r="G8701" s="30">
        <v>17.100000000000001</v>
      </c>
      <c r="H8701" t="s">
        <v>309</v>
      </c>
      <c r="J8701" t="s">
        <v>15</v>
      </c>
      <c r="K8701" t="s">
        <v>307</v>
      </c>
      <c r="L8701" s="26">
        <v>447980.4</v>
      </c>
      <c r="M8701">
        <v>3</v>
      </c>
    </row>
    <row r="8702" spans="1:13" x14ac:dyDescent="0.25">
      <c r="A8702" t="s">
        <v>80</v>
      </c>
      <c r="B8702" s="25">
        <v>45260</v>
      </c>
      <c r="C8702" t="s">
        <v>257</v>
      </c>
      <c r="D8702" t="s">
        <v>32</v>
      </c>
      <c r="E8702" t="s">
        <v>27</v>
      </c>
      <c r="F8702" t="s">
        <v>258</v>
      </c>
      <c r="G8702" s="30">
        <v>17.100000000000001</v>
      </c>
      <c r="H8702" t="s">
        <v>309</v>
      </c>
      <c r="J8702" t="s">
        <v>15</v>
      </c>
      <c r="K8702" t="s">
        <v>307</v>
      </c>
      <c r="L8702" s="26">
        <v>1499400</v>
      </c>
      <c r="M8702">
        <v>1</v>
      </c>
    </row>
    <row r="8703" spans="1:13" x14ac:dyDescent="0.25">
      <c r="A8703" t="s">
        <v>30</v>
      </c>
      <c r="B8703" s="25">
        <v>45447</v>
      </c>
      <c r="C8703" t="s">
        <v>257</v>
      </c>
      <c r="D8703" t="s">
        <v>32</v>
      </c>
      <c r="E8703" t="s">
        <v>27</v>
      </c>
      <c r="F8703" t="s">
        <v>258</v>
      </c>
      <c r="G8703" s="30">
        <v>17.100000000000001</v>
      </c>
      <c r="H8703" t="s">
        <v>309</v>
      </c>
      <c r="J8703" t="s">
        <v>15</v>
      </c>
      <c r="K8703" t="s">
        <v>307</v>
      </c>
      <c r="L8703" s="26">
        <v>409500</v>
      </c>
      <c r="M8703">
        <v>7</v>
      </c>
    </row>
    <row r="8704" spans="1:13" x14ac:dyDescent="0.25">
      <c r="A8704" t="s">
        <v>77</v>
      </c>
      <c r="B8704" s="25">
        <v>45267</v>
      </c>
      <c r="C8704" t="s">
        <v>257</v>
      </c>
      <c r="D8704" t="s">
        <v>32</v>
      </c>
      <c r="E8704" t="s">
        <v>27</v>
      </c>
      <c r="G8704" s="30">
        <v>17.100000000000001</v>
      </c>
      <c r="H8704" t="s">
        <v>309</v>
      </c>
      <c r="J8704" t="s">
        <v>15</v>
      </c>
      <c r="K8704" t="s">
        <v>307</v>
      </c>
      <c r="L8704" s="26">
        <v>39200</v>
      </c>
      <c r="M8704">
        <v>2</v>
      </c>
    </row>
    <row r="8705" spans="1:13" x14ac:dyDescent="0.25">
      <c r="A8705" t="s">
        <v>83</v>
      </c>
      <c r="B8705" s="25">
        <v>45252</v>
      </c>
      <c r="C8705" t="s">
        <v>257</v>
      </c>
      <c r="D8705" t="s">
        <v>32</v>
      </c>
      <c r="E8705" t="s">
        <v>27</v>
      </c>
      <c r="G8705" s="30">
        <v>17.100000000000001</v>
      </c>
      <c r="H8705" t="s">
        <v>309</v>
      </c>
      <c r="J8705" t="s">
        <v>15</v>
      </c>
      <c r="K8705" t="s">
        <v>307</v>
      </c>
      <c r="L8705" s="26">
        <v>1231450</v>
      </c>
      <c r="M8705">
        <v>5</v>
      </c>
    </row>
    <row r="8706" spans="1:13" x14ac:dyDescent="0.25">
      <c r="A8706" t="s">
        <v>54</v>
      </c>
      <c r="B8706" s="25">
        <v>45212</v>
      </c>
      <c r="C8706" t="s">
        <v>257</v>
      </c>
      <c r="D8706" t="s">
        <v>32</v>
      </c>
      <c r="E8706" t="s">
        <v>27</v>
      </c>
      <c r="G8706" s="30">
        <v>17.100000000000001</v>
      </c>
      <c r="H8706" t="s">
        <v>309</v>
      </c>
      <c r="J8706" t="s">
        <v>15</v>
      </c>
      <c r="K8706" t="s">
        <v>307</v>
      </c>
      <c r="L8706" s="26">
        <v>7659</v>
      </c>
      <c r="M8706">
        <v>4</v>
      </c>
    </row>
    <row r="8707" spans="1:13" x14ac:dyDescent="0.25">
      <c r="A8707" t="s">
        <v>164</v>
      </c>
      <c r="B8707" s="25">
        <v>45478</v>
      </c>
      <c r="C8707" t="s">
        <v>257</v>
      </c>
      <c r="D8707" t="s">
        <v>32</v>
      </c>
      <c r="E8707" t="s">
        <v>27</v>
      </c>
      <c r="F8707" t="s">
        <v>258</v>
      </c>
      <c r="G8707" s="30">
        <v>17.2</v>
      </c>
      <c r="H8707" t="s">
        <v>309</v>
      </c>
      <c r="I8707">
        <v>17.2</v>
      </c>
      <c r="J8707" t="s">
        <v>228</v>
      </c>
      <c r="K8707" t="s">
        <v>314</v>
      </c>
      <c r="L8707" s="26">
        <v>560600</v>
      </c>
      <c r="M8707">
        <v>1</v>
      </c>
    </row>
    <row r="8708" spans="1:13" x14ac:dyDescent="0.25">
      <c r="A8708" t="s">
        <v>172</v>
      </c>
      <c r="B8708" s="25">
        <v>45485</v>
      </c>
      <c r="C8708" t="s">
        <v>257</v>
      </c>
      <c r="D8708" t="s">
        <v>32</v>
      </c>
      <c r="E8708" t="s">
        <v>27</v>
      </c>
      <c r="F8708" t="s">
        <v>258</v>
      </c>
      <c r="G8708" s="30">
        <v>17.2</v>
      </c>
      <c r="H8708" t="s">
        <v>309</v>
      </c>
      <c r="I8708">
        <v>17.2</v>
      </c>
      <c r="J8708" t="s">
        <v>228</v>
      </c>
      <c r="K8708" t="s">
        <v>314</v>
      </c>
      <c r="L8708" s="26">
        <v>3730400</v>
      </c>
      <c r="M8708">
        <v>1</v>
      </c>
    </row>
    <row r="8709" spans="1:13" x14ac:dyDescent="0.25">
      <c r="A8709" t="s">
        <v>209</v>
      </c>
      <c r="B8709" s="25">
        <v>45572</v>
      </c>
      <c r="C8709" t="s">
        <v>257</v>
      </c>
      <c r="D8709" t="s">
        <v>32</v>
      </c>
      <c r="E8709" t="s">
        <v>27</v>
      </c>
      <c r="F8709" t="s">
        <v>258</v>
      </c>
      <c r="G8709" s="30">
        <v>17.2</v>
      </c>
      <c r="H8709" t="s">
        <v>309</v>
      </c>
      <c r="J8709" t="s">
        <v>15</v>
      </c>
      <c r="K8709" t="s">
        <v>307</v>
      </c>
      <c r="L8709" s="26">
        <v>698000</v>
      </c>
      <c r="M8709">
        <v>2</v>
      </c>
    </row>
    <row r="8710" spans="1:13" x14ac:dyDescent="0.25">
      <c r="A8710" t="s">
        <v>69</v>
      </c>
      <c r="B8710" s="25">
        <v>45328</v>
      </c>
      <c r="C8710" t="s">
        <v>257</v>
      </c>
      <c r="D8710" t="s">
        <v>32</v>
      </c>
      <c r="E8710" t="s">
        <v>27</v>
      </c>
      <c r="G8710" s="30">
        <v>17.2</v>
      </c>
      <c r="H8710" t="s">
        <v>309</v>
      </c>
      <c r="J8710" t="s">
        <v>15</v>
      </c>
      <c r="K8710" t="s">
        <v>307</v>
      </c>
      <c r="L8710" s="26">
        <v>72875</v>
      </c>
      <c r="M8710">
        <v>4</v>
      </c>
    </row>
    <row r="8711" spans="1:13" x14ac:dyDescent="0.25">
      <c r="A8711" t="s">
        <v>164</v>
      </c>
      <c r="B8711" s="25">
        <v>45478</v>
      </c>
      <c r="C8711" t="s">
        <v>257</v>
      </c>
      <c r="D8711" t="s">
        <v>32</v>
      </c>
      <c r="E8711" t="s">
        <v>27</v>
      </c>
      <c r="G8711" s="30">
        <v>17.2</v>
      </c>
      <c r="H8711" t="s">
        <v>309</v>
      </c>
      <c r="J8711" t="s">
        <v>15</v>
      </c>
      <c r="K8711" t="s">
        <v>307</v>
      </c>
      <c r="L8711" s="26">
        <v>111000</v>
      </c>
      <c r="M8711">
        <v>13</v>
      </c>
    </row>
    <row r="8712" spans="1:13" x14ac:dyDescent="0.25">
      <c r="A8712" t="s">
        <v>54</v>
      </c>
      <c r="B8712" s="25">
        <v>45212</v>
      </c>
      <c r="C8712" t="s">
        <v>257</v>
      </c>
      <c r="D8712" t="s">
        <v>32</v>
      </c>
      <c r="E8712" t="s">
        <v>27</v>
      </c>
      <c r="F8712" t="s">
        <v>258</v>
      </c>
      <c r="G8712" s="30">
        <v>17.2</v>
      </c>
      <c r="H8712" t="s">
        <v>309</v>
      </c>
      <c r="J8712" t="s">
        <v>15</v>
      </c>
      <c r="K8712" t="s">
        <v>307</v>
      </c>
      <c r="L8712" s="26">
        <v>4540122</v>
      </c>
      <c r="M8712">
        <v>19</v>
      </c>
    </row>
    <row r="8713" spans="1:13" x14ac:dyDescent="0.25">
      <c r="A8713" t="s">
        <v>83</v>
      </c>
      <c r="B8713" s="25">
        <v>45252</v>
      </c>
      <c r="C8713" t="s">
        <v>257</v>
      </c>
      <c r="D8713" t="s">
        <v>32</v>
      </c>
      <c r="E8713" t="s">
        <v>27</v>
      </c>
      <c r="F8713" t="s">
        <v>258</v>
      </c>
      <c r="G8713" s="30">
        <v>17.2</v>
      </c>
      <c r="H8713" t="s">
        <v>309</v>
      </c>
      <c r="J8713" t="s">
        <v>15</v>
      </c>
      <c r="K8713" t="s">
        <v>307</v>
      </c>
      <c r="L8713" s="26">
        <v>2465650</v>
      </c>
      <c r="M8713">
        <v>12</v>
      </c>
    </row>
    <row r="8714" spans="1:13" x14ac:dyDescent="0.25">
      <c r="A8714" t="s">
        <v>211</v>
      </c>
      <c r="B8714" s="25">
        <v>45582</v>
      </c>
      <c r="C8714" t="s">
        <v>257</v>
      </c>
      <c r="D8714" t="s">
        <v>32</v>
      </c>
      <c r="E8714" t="s">
        <v>27</v>
      </c>
      <c r="G8714" s="30">
        <v>17.2</v>
      </c>
      <c r="H8714" t="s">
        <v>309</v>
      </c>
      <c r="J8714" t="s">
        <v>15</v>
      </c>
      <c r="K8714" t="s">
        <v>307</v>
      </c>
      <c r="L8714" s="26">
        <v>6650</v>
      </c>
      <c r="M8714">
        <v>3</v>
      </c>
    </row>
    <row r="8715" spans="1:13" x14ac:dyDescent="0.25">
      <c r="A8715" t="s">
        <v>66</v>
      </c>
      <c r="B8715" s="25">
        <v>45335</v>
      </c>
      <c r="C8715" t="s">
        <v>257</v>
      </c>
      <c r="D8715" t="s">
        <v>32</v>
      </c>
      <c r="E8715" t="s">
        <v>27</v>
      </c>
      <c r="G8715" s="30">
        <v>17.2</v>
      </c>
      <c r="H8715" t="s">
        <v>309</v>
      </c>
      <c r="J8715" t="s">
        <v>15</v>
      </c>
      <c r="K8715" t="s">
        <v>307</v>
      </c>
      <c r="L8715" s="26">
        <v>117000</v>
      </c>
      <c r="M8715">
        <v>16</v>
      </c>
    </row>
    <row r="8716" spans="1:13" x14ac:dyDescent="0.25">
      <c r="A8716" t="s">
        <v>69</v>
      </c>
      <c r="B8716" s="25">
        <v>45328</v>
      </c>
      <c r="C8716" t="s">
        <v>257</v>
      </c>
      <c r="D8716" t="s">
        <v>32</v>
      </c>
      <c r="E8716" t="s">
        <v>27</v>
      </c>
      <c r="F8716" t="s">
        <v>258</v>
      </c>
      <c r="G8716" s="30">
        <v>17.2</v>
      </c>
      <c r="H8716" t="s">
        <v>309</v>
      </c>
      <c r="J8716" t="s">
        <v>15</v>
      </c>
      <c r="K8716" t="s">
        <v>307</v>
      </c>
      <c r="L8716" s="26">
        <v>420290</v>
      </c>
      <c r="M8716">
        <v>7</v>
      </c>
    </row>
    <row r="8717" spans="1:13" x14ac:dyDescent="0.25">
      <c r="A8717" t="s">
        <v>83</v>
      </c>
      <c r="B8717" s="25">
        <v>45468</v>
      </c>
      <c r="C8717" t="s">
        <v>257</v>
      </c>
      <c r="D8717" t="s">
        <v>32</v>
      </c>
      <c r="E8717" t="s">
        <v>27</v>
      </c>
      <c r="F8717" t="s">
        <v>258</v>
      </c>
      <c r="G8717" s="30">
        <v>17.2</v>
      </c>
      <c r="H8717" t="s">
        <v>309</v>
      </c>
      <c r="J8717" t="s">
        <v>15</v>
      </c>
      <c r="K8717" t="s">
        <v>307</v>
      </c>
      <c r="L8717" s="26">
        <v>464940</v>
      </c>
      <c r="M8717">
        <v>2</v>
      </c>
    </row>
    <row r="8718" spans="1:13" x14ac:dyDescent="0.25">
      <c r="A8718" t="s">
        <v>211</v>
      </c>
      <c r="B8718" s="25">
        <v>45582</v>
      </c>
      <c r="C8718" t="s">
        <v>257</v>
      </c>
      <c r="D8718" t="s">
        <v>32</v>
      </c>
      <c r="E8718" t="s">
        <v>27</v>
      </c>
      <c r="F8718" t="s">
        <v>258</v>
      </c>
      <c r="G8718" s="30">
        <v>17.2</v>
      </c>
      <c r="H8718" t="s">
        <v>309</v>
      </c>
      <c r="J8718" t="s">
        <v>15</v>
      </c>
      <c r="K8718" t="s">
        <v>307</v>
      </c>
      <c r="L8718" s="26">
        <v>620900</v>
      </c>
      <c r="M8718">
        <v>10</v>
      </c>
    </row>
    <row r="8719" spans="1:13" x14ac:dyDescent="0.25">
      <c r="A8719" t="s">
        <v>30</v>
      </c>
      <c r="B8719" s="25">
        <v>45447</v>
      </c>
      <c r="C8719" t="s">
        <v>257</v>
      </c>
      <c r="D8719" t="s">
        <v>32</v>
      </c>
      <c r="E8719" t="s">
        <v>27</v>
      </c>
      <c r="F8719" t="s">
        <v>258</v>
      </c>
      <c r="G8719" s="30">
        <v>17.2</v>
      </c>
      <c r="H8719" t="s">
        <v>309</v>
      </c>
      <c r="J8719" t="s">
        <v>15</v>
      </c>
      <c r="K8719" t="s">
        <v>307</v>
      </c>
      <c r="L8719" s="26">
        <v>4800</v>
      </c>
      <c r="M8719">
        <v>2</v>
      </c>
    </row>
    <row r="8720" spans="1:13" x14ac:dyDescent="0.25">
      <c r="A8720" t="s">
        <v>74</v>
      </c>
      <c r="B8720" s="25">
        <v>45275</v>
      </c>
      <c r="C8720" t="s">
        <v>257</v>
      </c>
      <c r="D8720" t="s">
        <v>32</v>
      </c>
      <c r="E8720" t="s">
        <v>27</v>
      </c>
      <c r="G8720" s="30">
        <v>17.2</v>
      </c>
      <c r="H8720" t="s">
        <v>309</v>
      </c>
      <c r="J8720" t="s">
        <v>15</v>
      </c>
      <c r="K8720" t="s">
        <v>307</v>
      </c>
      <c r="L8720" s="26">
        <v>1466250</v>
      </c>
      <c r="M8720">
        <v>6</v>
      </c>
    </row>
    <row r="8721" spans="1:13" x14ac:dyDescent="0.25">
      <c r="A8721" t="s">
        <v>172</v>
      </c>
      <c r="B8721" s="25">
        <v>45485</v>
      </c>
      <c r="C8721" t="s">
        <v>257</v>
      </c>
      <c r="D8721" t="s">
        <v>32</v>
      </c>
      <c r="E8721" t="s">
        <v>27</v>
      </c>
      <c r="G8721" s="30">
        <v>17.2</v>
      </c>
      <c r="H8721" t="s">
        <v>309</v>
      </c>
      <c r="J8721" t="s">
        <v>15</v>
      </c>
      <c r="K8721" t="s">
        <v>307</v>
      </c>
      <c r="L8721" s="26">
        <v>272800</v>
      </c>
      <c r="M8721">
        <v>15</v>
      </c>
    </row>
    <row r="8722" spans="1:13" x14ac:dyDescent="0.25">
      <c r="A8722" t="s">
        <v>175</v>
      </c>
      <c r="B8722" s="25">
        <v>45503</v>
      </c>
      <c r="C8722" t="s">
        <v>257</v>
      </c>
      <c r="D8722" t="s">
        <v>32</v>
      </c>
      <c r="E8722" t="s">
        <v>27</v>
      </c>
      <c r="G8722" s="30">
        <v>17.2</v>
      </c>
      <c r="H8722" t="s">
        <v>309</v>
      </c>
      <c r="J8722" t="s">
        <v>15</v>
      </c>
      <c r="K8722" t="s">
        <v>307</v>
      </c>
      <c r="L8722" s="26">
        <v>194</v>
      </c>
      <c r="M8722">
        <v>1</v>
      </c>
    </row>
    <row r="8723" spans="1:13" x14ac:dyDescent="0.25">
      <c r="A8723" t="s">
        <v>54</v>
      </c>
      <c r="B8723" s="25">
        <v>45401</v>
      </c>
      <c r="C8723" t="s">
        <v>257</v>
      </c>
      <c r="D8723" t="s">
        <v>32</v>
      </c>
      <c r="E8723" t="s">
        <v>27</v>
      </c>
      <c r="G8723" s="30">
        <v>17.2</v>
      </c>
      <c r="H8723" t="s">
        <v>309</v>
      </c>
      <c r="J8723" t="s">
        <v>15</v>
      </c>
      <c r="K8723" t="s">
        <v>307</v>
      </c>
      <c r="L8723" s="26">
        <v>53835</v>
      </c>
      <c r="M8723">
        <v>10</v>
      </c>
    </row>
    <row r="8724" spans="1:13" x14ac:dyDescent="0.25">
      <c r="A8724" t="s">
        <v>57</v>
      </c>
      <c r="B8724" s="25">
        <v>45394</v>
      </c>
      <c r="C8724" t="s">
        <v>257</v>
      </c>
      <c r="D8724" t="s">
        <v>32</v>
      </c>
      <c r="E8724" t="s">
        <v>27</v>
      </c>
      <c r="G8724" s="30">
        <v>17.2</v>
      </c>
      <c r="H8724" t="s">
        <v>309</v>
      </c>
      <c r="J8724" t="s">
        <v>15</v>
      </c>
      <c r="K8724" t="s">
        <v>307</v>
      </c>
      <c r="L8724" s="26">
        <v>103400</v>
      </c>
      <c r="M8724">
        <v>9</v>
      </c>
    </row>
    <row r="8725" spans="1:13" x14ac:dyDescent="0.25">
      <c r="A8725" t="s">
        <v>50</v>
      </c>
      <c r="B8725" s="25">
        <v>45408</v>
      </c>
      <c r="C8725" t="s">
        <v>257</v>
      </c>
      <c r="D8725" t="s">
        <v>32</v>
      </c>
      <c r="E8725" t="s">
        <v>27</v>
      </c>
      <c r="G8725" s="30">
        <v>17.2</v>
      </c>
      <c r="H8725" t="s">
        <v>309</v>
      </c>
      <c r="J8725" t="s">
        <v>15</v>
      </c>
      <c r="K8725" t="s">
        <v>307</v>
      </c>
      <c r="L8725" s="26">
        <v>227500</v>
      </c>
      <c r="M8725">
        <v>34</v>
      </c>
    </row>
    <row r="8726" spans="1:13" x14ac:dyDescent="0.25">
      <c r="A8726" t="s">
        <v>83</v>
      </c>
      <c r="B8726" s="25">
        <v>45252</v>
      </c>
      <c r="C8726" t="s">
        <v>257</v>
      </c>
      <c r="D8726" t="s">
        <v>32</v>
      </c>
      <c r="E8726" t="s">
        <v>27</v>
      </c>
      <c r="G8726" s="30">
        <v>17.2</v>
      </c>
      <c r="H8726" t="s">
        <v>309</v>
      </c>
      <c r="J8726" t="s">
        <v>15</v>
      </c>
      <c r="K8726" t="s">
        <v>307</v>
      </c>
      <c r="L8726" s="26">
        <v>192500</v>
      </c>
      <c r="M8726">
        <v>6</v>
      </c>
    </row>
    <row r="8727" spans="1:13" x14ac:dyDescent="0.25">
      <c r="A8727" t="s">
        <v>60</v>
      </c>
      <c r="B8727" s="25">
        <v>45380</v>
      </c>
      <c r="C8727" t="s">
        <v>257</v>
      </c>
      <c r="D8727" t="s">
        <v>32</v>
      </c>
      <c r="E8727" t="s">
        <v>27</v>
      </c>
      <c r="G8727" s="30">
        <v>17.2</v>
      </c>
      <c r="H8727" t="s">
        <v>309</v>
      </c>
      <c r="J8727" t="s">
        <v>15</v>
      </c>
      <c r="K8727" t="s">
        <v>307</v>
      </c>
      <c r="L8727" s="26">
        <v>136500</v>
      </c>
      <c r="M8727">
        <v>17</v>
      </c>
    </row>
    <row r="8728" spans="1:13" x14ac:dyDescent="0.25">
      <c r="A8728" t="s">
        <v>164</v>
      </c>
      <c r="B8728" s="25">
        <v>45478</v>
      </c>
      <c r="C8728" t="s">
        <v>257</v>
      </c>
      <c r="D8728" t="s">
        <v>32</v>
      </c>
      <c r="E8728" t="s">
        <v>27</v>
      </c>
      <c r="F8728" t="s">
        <v>258</v>
      </c>
      <c r="G8728" s="30">
        <v>17.2</v>
      </c>
      <c r="H8728" t="s">
        <v>309</v>
      </c>
      <c r="J8728" t="s">
        <v>15</v>
      </c>
      <c r="K8728" t="s">
        <v>307</v>
      </c>
      <c r="L8728" s="26">
        <v>952800</v>
      </c>
      <c r="M8728">
        <v>10</v>
      </c>
    </row>
    <row r="8729" spans="1:13" x14ac:dyDescent="0.25">
      <c r="A8729" t="s">
        <v>57</v>
      </c>
      <c r="B8729" s="25">
        <v>45394</v>
      </c>
      <c r="C8729" t="s">
        <v>257</v>
      </c>
      <c r="D8729" t="s">
        <v>32</v>
      </c>
      <c r="E8729" t="s">
        <v>27</v>
      </c>
      <c r="F8729" t="s">
        <v>258</v>
      </c>
      <c r="G8729" s="30">
        <v>17.2</v>
      </c>
      <c r="H8729" t="s">
        <v>309</v>
      </c>
      <c r="J8729" t="s">
        <v>15</v>
      </c>
      <c r="K8729" t="s">
        <v>307</v>
      </c>
      <c r="L8729" s="26">
        <v>371300</v>
      </c>
      <c r="M8729">
        <v>14</v>
      </c>
    </row>
    <row r="8730" spans="1:13" x14ac:dyDescent="0.25">
      <c r="A8730" t="s">
        <v>205</v>
      </c>
      <c r="B8730" s="25">
        <v>45566</v>
      </c>
      <c r="C8730" t="s">
        <v>257</v>
      </c>
      <c r="D8730" t="s">
        <v>32</v>
      </c>
      <c r="E8730" t="s">
        <v>27</v>
      </c>
      <c r="F8730" t="s">
        <v>258</v>
      </c>
      <c r="G8730" s="30">
        <v>17.2</v>
      </c>
      <c r="H8730" t="s">
        <v>309</v>
      </c>
      <c r="J8730" t="s">
        <v>15</v>
      </c>
      <c r="K8730" t="s">
        <v>307</v>
      </c>
      <c r="L8730" s="26">
        <v>686375</v>
      </c>
      <c r="M8730">
        <v>6</v>
      </c>
    </row>
    <row r="8731" spans="1:13" x14ac:dyDescent="0.25">
      <c r="A8731" t="s">
        <v>86</v>
      </c>
      <c r="B8731" s="25">
        <v>45251</v>
      </c>
      <c r="C8731" t="s">
        <v>257</v>
      </c>
      <c r="D8731" t="s">
        <v>32</v>
      </c>
      <c r="E8731" t="s">
        <v>27</v>
      </c>
      <c r="F8731" t="s">
        <v>258</v>
      </c>
      <c r="G8731" s="30">
        <v>17.2</v>
      </c>
      <c r="H8731" t="s">
        <v>309</v>
      </c>
      <c r="J8731" t="s">
        <v>15</v>
      </c>
      <c r="K8731" t="s">
        <v>307</v>
      </c>
      <c r="L8731" s="26">
        <v>220500</v>
      </c>
      <c r="M8731">
        <v>3</v>
      </c>
    </row>
    <row r="8732" spans="1:13" x14ac:dyDescent="0.25">
      <c r="A8732" t="s">
        <v>89</v>
      </c>
      <c r="B8732" s="25">
        <v>45232</v>
      </c>
      <c r="C8732" t="s">
        <v>257</v>
      </c>
      <c r="D8732" t="s">
        <v>32</v>
      </c>
      <c r="E8732" t="s">
        <v>27</v>
      </c>
      <c r="G8732" s="30">
        <v>17.2</v>
      </c>
      <c r="H8732" t="s">
        <v>309</v>
      </c>
      <c r="J8732" t="s">
        <v>15</v>
      </c>
      <c r="K8732" t="s">
        <v>307</v>
      </c>
      <c r="L8732" s="26">
        <v>5400</v>
      </c>
      <c r="M8732">
        <v>1</v>
      </c>
    </row>
    <row r="8733" spans="1:13" x14ac:dyDescent="0.25">
      <c r="A8733" t="s">
        <v>104</v>
      </c>
      <c r="B8733" s="25">
        <v>45041</v>
      </c>
      <c r="C8733" t="s">
        <v>257</v>
      </c>
      <c r="D8733" t="s">
        <v>32</v>
      </c>
      <c r="E8733" t="s">
        <v>27</v>
      </c>
      <c r="G8733" s="30">
        <v>17.2</v>
      </c>
      <c r="H8733" t="s">
        <v>309</v>
      </c>
      <c r="J8733" t="s">
        <v>15</v>
      </c>
      <c r="K8733" t="s">
        <v>307</v>
      </c>
      <c r="L8733" s="26">
        <v>37011.599999999999</v>
      </c>
      <c r="M8733">
        <v>1</v>
      </c>
    </row>
    <row r="8734" spans="1:13" x14ac:dyDescent="0.25">
      <c r="A8734" t="s">
        <v>80</v>
      </c>
      <c r="B8734" s="25">
        <v>45260</v>
      </c>
      <c r="C8734" t="s">
        <v>257</v>
      </c>
      <c r="D8734" t="s">
        <v>32</v>
      </c>
      <c r="E8734" t="s">
        <v>27</v>
      </c>
      <c r="F8734" t="s">
        <v>258</v>
      </c>
      <c r="G8734" s="30">
        <v>17.2</v>
      </c>
      <c r="H8734" t="s">
        <v>309</v>
      </c>
      <c r="J8734" t="s">
        <v>15</v>
      </c>
      <c r="K8734" t="s">
        <v>307</v>
      </c>
      <c r="L8734" s="26">
        <v>59400</v>
      </c>
      <c r="M8734">
        <v>2</v>
      </c>
    </row>
    <row r="8735" spans="1:13" x14ac:dyDescent="0.25">
      <c r="A8735" t="s">
        <v>172</v>
      </c>
      <c r="B8735" s="25">
        <v>45485</v>
      </c>
      <c r="C8735" t="s">
        <v>257</v>
      </c>
      <c r="D8735" t="s">
        <v>32</v>
      </c>
      <c r="E8735" t="s">
        <v>27</v>
      </c>
      <c r="F8735" t="s">
        <v>258</v>
      </c>
      <c r="G8735" s="30">
        <v>17.2</v>
      </c>
      <c r="H8735" t="s">
        <v>309</v>
      </c>
      <c r="J8735" t="s">
        <v>15</v>
      </c>
      <c r="K8735" t="s">
        <v>307</v>
      </c>
      <c r="L8735" s="26">
        <v>1501200</v>
      </c>
      <c r="M8735">
        <v>16</v>
      </c>
    </row>
    <row r="8736" spans="1:13" x14ac:dyDescent="0.25">
      <c r="A8736" t="s">
        <v>30</v>
      </c>
      <c r="B8736" s="25">
        <v>45447</v>
      </c>
      <c r="C8736" t="s">
        <v>257</v>
      </c>
      <c r="D8736" t="s">
        <v>32</v>
      </c>
      <c r="E8736" t="s">
        <v>27</v>
      </c>
      <c r="G8736" s="30">
        <v>17.2</v>
      </c>
      <c r="H8736" t="s">
        <v>309</v>
      </c>
      <c r="J8736" t="s">
        <v>15</v>
      </c>
      <c r="K8736" t="s">
        <v>307</v>
      </c>
      <c r="L8736" s="26">
        <v>24300</v>
      </c>
      <c r="M8736">
        <v>4</v>
      </c>
    </row>
    <row r="8737" spans="1:13" x14ac:dyDescent="0.25">
      <c r="A8737" t="s">
        <v>50</v>
      </c>
      <c r="B8737" s="25">
        <v>45408</v>
      </c>
      <c r="C8737" t="s">
        <v>257</v>
      </c>
      <c r="D8737" t="s">
        <v>32</v>
      </c>
      <c r="E8737" t="s">
        <v>27</v>
      </c>
      <c r="F8737" t="s">
        <v>258</v>
      </c>
      <c r="G8737" s="30">
        <v>17.2</v>
      </c>
      <c r="H8737" t="s">
        <v>309</v>
      </c>
      <c r="J8737" t="s">
        <v>15</v>
      </c>
      <c r="K8737" t="s">
        <v>307</v>
      </c>
      <c r="L8737" s="26">
        <v>11532500</v>
      </c>
      <c r="M8737">
        <v>66</v>
      </c>
    </row>
    <row r="8738" spans="1:13" x14ac:dyDescent="0.25">
      <c r="A8738" t="s">
        <v>66</v>
      </c>
      <c r="B8738" s="25">
        <v>45335</v>
      </c>
      <c r="C8738" t="s">
        <v>257</v>
      </c>
      <c r="D8738" t="s">
        <v>32</v>
      </c>
      <c r="E8738" t="s">
        <v>27</v>
      </c>
      <c r="F8738" t="s">
        <v>258</v>
      </c>
      <c r="G8738" s="30">
        <v>17.2</v>
      </c>
      <c r="H8738" t="s">
        <v>309</v>
      </c>
      <c r="J8738" t="s">
        <v>15</v>
      </c>
      <c r="K8738" t="s">
        <v>307</v>
      </c>
      <c r="L8738" s="26">
        <v>1161000</v>
      </c>
      <c r="M8738">
        <v>21</v>
      </c>
    </row>
    <row r="8739" spans="1:13" x14ac:dyDescent="0.25">
      <c r="A8739" t="s">
        <v>72</v>
      </c>
      <c r="B8739" s="25">
        <v>45288</v>
      </c>
      <c r="C8739" t="s">
        <v>257</v>
      </c>
      <c r="D8739" t="s">
        <v>32</v>
      </c>
      <c r="E8739" t="s">
        <v>27</v>
      </c>
      <c r="G8739" s="30">
        <v>17.2</v>
      </c>
      <c r="H8739" t="s">
        <v>309</v>
      </c>
      <c r="J8739" t="s">
        <v>15</v>
      </c>
      <c r="K8739" t="s">
        <v>307</v>
      </c>
      <c r="L8739" s="26">
        <v>37750</v>
      </c>
      <c r="M8739">
        <v>1</v>
      </c>
    </row>
    <row r="8740" spans="1:13" x14ac:dyDescent="0.25">
      <c r="A8740" t="s">
        <v>72</v>
      </c>
      <c r="B8740" s="25">
        <v>45288</v>
      </c>
      <c r="C8740" t="s">
        <v>257</v>
      </c>
      <c r="D8740" t="s">
        <v>32</v>
      </c>
      <c r="E8740" t="s">
        <v>27</v>
      </c>
      <c r="F8740" t="s">
        <v>258</v>
      </c>
      <c r="G8740" s="30">
        <v>17.2</v>
      </c>
      <c r="H8740" t="s">
        <v>309</v>
      </c>
      <c r="J8740" t="s">
        <v>15</v>
      </c>
      <c r="K8740" t="s">
        <v>307</v>
      </c>
      <c r="L8740" s="26">
        <v>99750</v>
      </c>
      <c r="M8740">
        <v>1</v>
      </c>
    </row>
    <row r="8741" spans="1:13" x14ac:dyDescent="0.25">
      <c r="A8741" t="s">
        <v>63</v>
      </c>
      <c r="B8741" s="25">
        <v>45344</v>
      </c>
      <c r="C8741" t="s">
        <v>257</v>
      </c>
      <c r="D8741" t="s">
        <v>32</v>
      </c>
      <c r="E8741" t="s">
        <v>27</v>
      </c>
      <c r="G8741" s="30">
        <v>17.2</v>
      </c>
      <c r="H8741" t="s">
        <v>309</v>
      </c>
      <c r="J8741" t="s">
        <v>15</v>
      </c>
      <c r="K8741" t="s">
        <v>307</v>
      </c>
      <c r="L8741" s="26">
        <v>2701800</v>
      </c>
      <c r="M8741">
        <v>4</v>
      </c>
    </row>
    <row r="8742" spans="1:13" x14ac:dyDescent="0.25">
      <c r="A8742" t="s">
        <v>74</v>
      </c>
      <c r="B8742" s="25">
        <v>45275</v>
      </c>
      <c r="C8742" t="s">
        <v>257</v>
      </c>
      <c r="D8742" t="s">
        <v>32</v>
      </c>
      <c r="E8742" t="s">
        <v>27</v>
      </c>
      <c r="F8742" t="s">
        <v>258</v>
      </c>
      <c r="G8742" s="30">
        <v>17.2</v>
      </c>
      <c r="H8742" t="s">
        <v>309</v>
      </c>
      <c r="J8742" t="s">
        <v>15</v>
      </c>
      <c r="K8742" t="s">
        <v>307</v>
      </c>
      <c r="L8742" s="26">
        <v>3192400</v>
      </c>
      <c r="M8742">
        <v>14</v>
      </c>
    </row>
    <row r="8743" spans="1:13" x14ac:dyDescent="0.25">
      <c r="A8743" t="s">
        <v>205</v>
      </c>
      <c r="B8743" s="25">
        <v>45566</v>
      </c>
      <c r="C8743" t="s">
        <v>257</v>
      </c>
      <c r="D8743" t="s">
        <v>32</v>
      </c>
      <c r="E8743" t="s">
        <v>27</v>
      </c>
      <c r="G8743" s="30">
        <v>17.2</v>
      </c>
      <c r="H8743" t="s">
        <v>309</v>
      </c>
      <c r="J8743" t="s">
        <v>15</v>
      </c>
      <c r="K8743" t="s">
        <v>307</v>
      </c>
      <c r="L8743" s="26">
        <v>1140</v>
      </c>
      <c r="M8743">
        <v>3</v>
      </c>
    </row>
    <row r="8744" spans="1:13" x14ac:dyDescent="0.25">
      <c r="A8744" t="s">
        <v>60</v>
      </c>
      <c r="B8744" s="25">
        <v>45380</v>
      </c>
      <c r="C8744" t="s">
        <v>257</v>
      </c>
      <c r="D8744" t="s">
        <v>32</v>
      </c>
      <c r="E8744" t="s">
        <v>27</v>
      </c>
      <c r="F8744" t="s">
        <v>258</v>
      </c>
      <c r="G8744" s="30">
        <v>17.2</v>
      </c>
      <c r="H8744" t="s">
        <v>309</v>
      </c>
      <c r="J8744" t="s">
        <v>15</v>
      </c>
      <c r="K8744" t="s">
        <v>307</v>
      </c>
      <c r="L8744" s="26">
        <v>18994500</v>
      </c>
      <c r="M8744">
        <v>22</v>
      </c>
    </row>
    <row r="8745" spans="1:13" x14ac:dyDescent="0.25">
      <c r="A8745" t="s">
        <v>54</v>
      </c>
      <c r="B8745" s="25">
        <v>45212</v>
      </c>
      <c r="C8745" t="s">
        <v>257</v>
      </c>
      <c r="D8745" t="s">
        <v>32</v>
      </c>
      <c r="E8745" t="s">
        <v>27</v>
      </c>
      <c r="G8745" s="30">
        <v>17.2</v>
      </c>
      <c r="H8745" t="s">
        <v>309</v>
      </c>
      <c r="J8745" t="s">
        <v>15</v>
      </c>
      <c r="K8745" t="s">
        <v>307</v>
      </c>
      <c r="L8745" s="26">
        <v>15651</v>
      </c>
      <c r="M8745">
        <v>11</v>
      </c>
    </row>
    <row r="8746" spans="1:13" x14ac:dyDescent="0.25">
      <c r="A8746" t="s">
        <v>92</v>
      </c>
      <c r="B8746" s="25">
        <v>45198</v>
      </c>
      <c r="C8746" t="s">
        <v>257</v>
      </c>
      <c r="D8746" t="s">
        <v>32</v>
      </c>
      <c r="E8746" t="s">
        <v>27</v>
      </c>
      <c r="F8746" t="s">
        <v>258</v>
      </c>
      <c r="G8746" s="30">
        <v>17.2</v>
      </c>
      <c r="H8746" t="s">
        <v>309</v>
      </c>
      <c r="J8746" t="s">
        <v>15</v>
      </c>
      <c r="K8746" t="s">
        <v>307</v>
      </c>
      <c r="L8746" s="26">
        <v>5342662.8</v>
      </c>
      <c r="M8746">
        <v>16</v>
      </c>
    </row>
    <row r="8747" spans="1:13" x14ac:dyDescent="0.25">
      <c r="A8747" t="s">
        <v>89</v>
      </c>
      <c r="B8747" s="25">
        <v>45232</v>
      </c>
      <c r="C8747" t="s">
        <v>257</v>
      </c>
      <c r="D8747" t="s">
        <v>32</v>
      </c>
      <c r="E8747" t="s">
        <v>27</v>
      </c>
      <c r="F8747" t="s">
        <v>258</v>
      </c>
      <c r="G8747" s="30">
        <v>17.2</v>
      </c>
      <c r="H8747" t="s">
        <v>309</v>
      </c>
      <c r="J8747" t="s">
        <v>15</v>
      </c>
      <c r="K8747" t="s">
        <v>307</v>
      </c>
      <c r="L8747" s="26">
        <v>641925</v>
      </c>
      <c r="M8747">
        <v>6</v>
      </c>
    </row>
    <row r="8748" spans="1:13" x14ac:dyDescent="0.25">
      <c r="A8748" t="s">
        <v>63</v>
      </c>
      <c r="B8748" s="25">
        <v>45344</v>
      </c>
      <c r="C8748" t="s">
        <v>257</v>
      </c>
      <c r="D8748" t="s">
        <v>32</v>
      </c>
      <c r="E8748" t="s">
        <v>27</v>
      </c>
      <c r="F8748" t="s">
        <v>258</v>
      </c>
      <c r="G8748" s="30">
        <v>17.2</v>
      </c>
      <c r="H8748" t="s">
        <v>309</v>
      </c>
      <c r="J8748" t="s">
        <v>15</v>
      </c>
      <c r="K8748" t="s">
        <v>307</v>
      </c>
      <c r="L8748" s="26">
        <v>8124400</v>
      </c>
      <c r="M8748">
        <v>8</v>
      </c>
    </row>
    <row r="8749" spans="1:13" x14ac:dyDescent="0.25">
      <c r="A8749" t="s">
        <v>54</v>
      </c>
      <c r="B8749" s="25">
        <v>45401</v>
      </c>
      <c r="C8749" t="s">
        <v>257</v>
      </c>
      <c r="D8749" t="s">
        <v>32</v>
      </c>
      <c r="E8749" t="s">
        <v>27</v>
      </c>
      <c r="F8749" t="s">
        <v>258</v>
      </c>
      <c r="G8749" s="30">
        <v>17.2</v>
      </c>
      <c r="H8749" t="s">
        <v>309</v>
      </c>
      <c r="J8749" t="s">
        <v>15</v>
      </c>
      <c r="K8749" t="s">
        <v>307</v>
      </c>
      <c r="L8749" s="26">
        <v>8738475</v>
      </c>
      <c r="M8749">
        <v>20</v>
      </c>
    </row>
    <row r="8750" spans="1:13" x14ac:dyDescent="0.25">
      <c r="A8750" t="s">
        <v>83</v>
      </c>
      <c r="B8750" s="25">
        <v>45468</v>
      </c>
      <c r="C8750" t="s">
        <v>257</v>
      </c>
      <c r="D8750" t="s">
        <v>32</v>
      </c>
      <c r="E8750" t="s">
        <v>27</v>
      </c>
      <c r="G8750" s="30">
        <v>17.2</v>
      </c>
      <c r="H8750" t="s">
        <v>309</v>
      </c>
      <c r="J8750" t="s">
        <v>15</v>
      </c>
      <c r="K8750" t="s">
        <v>307</v>
      </c>
      <c r="L8750" s="26">
        <v>810</v>
      </c>
      <c r="M8750">
        <v>1</v>
      </c>
    </row>
    <row r="8751" spans="1:13" x14ac:dyDescent="0.25">
      <c r="A8751" t="s">
        <v>92</v>
      </c>
      <c r="B8751" s="25">
        <v>45198</v>
      </c>
      <c r="C8751" t="s">
        <v>257</v>
      </c>
      <c r="D8751" t="s">
        <v>32</v>
      </c>
      <c r="E8751" t="s">
        <v>27</v>
      </c>
      <c r="G8751" s="30">
        <v>17.2</v>
      </c>
      <c r="H8751" t="s">
        <v>309</v>
      </c>
      <c r="J8751" t="s">
        <v>15</v>
      </c>
      <c r="K8751" t="s">
        <v>307</v>
      </c>
      <c r="L8751" s="26">
        <v>158889.60000000001</v>
      </c>
      <c r="M8751">
        <v>5</v>
      </c>
    </row>
    <row r="8752" spans="1:13" x14ac:dyDescent="0.25">
      <c r="A8752" t="s">
        <v>205</v>
      </c>
      <c r="B8752" s="25">
        <v>45566</v>
      </c>
      <c r="C8752" t="s">
        <v>257</v>
      </c>
      <c r="D8752" t="s">
        <v>32</v>
      </c>
      <c r="E8752" t="s">
        <v>27</v>
      </c>
      <c r="F8752" t="s">
        <v>258</v>
      </c>
      <c r="G8752" s="30">
        <v>17.3</v>
      </c>
      <c r="H8752" t="s">
        <v>309</v>
      </c>
      <c r="J8752" t="s">
        <v>15</v>
      </c>
      <c r="K8752" t="s">
        <v>307</v>
      </c>
      <c r="L8752" s="26">
        <v>32300</v>
      </c>
      <c r="M8752">
        <v>3</v>
      </c>
    </row>
    <row r="8753" spans="1:13" x14ac:dyDescent="0.25">
      <c r="A8753" t="s">
        <v>83</v>
      </c>
      <c r="B8753" s="25">
        <v>45468</v>
      </c>
      <c r="C8753" t="s">
        <v>257</v>
      </c>
      <c r="D8753" t="s">
        <v>32</v>
      </c>
      <c r="E8753" t="s">
        <v>27</v>
      </c>
      <c r="F8753" t="s">
        <v>258</v>
      </c>
      <c r="G8753" s="30">
        <v>17.3</v>
      </c>
      <c r="H8753" t="s">
        <v>309</v>
      </c>
      <c r="J8753" t="s">
        <v>15</v>
      </c>
      <c r="K8753" t="s">
        <v>307</v>
      </c>
      <c r="L8753" s="26">
        <v>27310770</v>
      </c>
      <c r="M8753">
        <v>3</v>
      </c>
    </row>
    <row r="8754" spans="1:13" x14ac:dyDescent="0.25">
      <c r="A8754" t="s">
        <v>50</v>
      </c>
      <c r="B8754" s="25">
        <v>45408</v>
      </c>
      <c r="C8754" t="s">
        <v>257</v>
      </c>
      <c r="D8754" t="s">
        <v>32</v>
      </c>
      <c r="E8754" t="s">
        <v>27</v>
      </c>
      <c r="F8754" t="s">
        <v>258</v>
      </c>
      <c r="G8754" s="30">
        <v>17.3</v>
      </c>
      <c r="H8754" t="s">
        <v>309</v>
      </c>
      <c r="J8754" t="s">
        <v>15</v>
      </c>
      <c r="K8754" t="s">
        <v>307</v>
      </c>
      <c r="L8754" s="26">
        <v>1942500</v>
      </c>
      <c r="M8754">
        <v>23</v>
      </c>
    </row>
    <row r="8755" spans="1:13" x14ac:dyDescent="0.25">
      <c r="A8755" t="s">
        <v>57</v>
      </c>
      <c r="B8755" s="25">
        <v>45394</v>
      </c>
      <c r="C8755" t="s">
        <v>257</v>
      </c>
      <c r="D8755" t="s">
        <v>32</v>
      </c>
      <c r="E8755" t="s">
        <v>27</v>
      </c>
      <c r="G8755" s="30">
        <v>17.3</v>
      </c>
      <c r="H8755" t="s">
        <v>309</v>
      </c>
      <c r="J8755" t="s">
        <v>15</v>
      </c>
      <c r="K8755" t="s">
        <v>307</v>
      </c>
      <c r="L8755" s="26">
        <v>21150</v>
      </c>
      <c r="M8755">
        <v>5</v>
      </c>
    </row>
    <row r="8756" spans="1:13" x14ac:dyDescent="0.25">
      <c r="A8756" t="s">
        <v>205</v>
      </c>
      <c r="B8756" s="25">
        <v>45566</v>
      </c>
      <c r="C8756" t="s">
        <v>257</v>
      </c>
      <c r="D8756" t="s">
        <v>32</v>
      </c>
      <c r="E8756" t="s">
        <v>27</v>
      </c>
      <c r="G8756" s="30">
        <v>17.3</v>
      </c>
      <c r="H8756" t="s">
        <v>309</v>
      </c>
      <c r="J8756" t="s">
        <v>15</v>
      </c>
      <c r="K8756" t="s">
        <v>307</v>
      </c>
      <c r="L8756" s="26">
        <v>4940</v>
      </c>
      <c r="M8756">
        <v>1</v>
      </c>
    </row>
    <row r="8757" spans="1:13" x14ac:dyDescent="0.25">
      <c r="A8757" t="s">
        <v>92</v>
      </c>
      <c r="B8757" s="25">
        <v>45198</v>
      </c>
      <c r="C8757" t="s">
        <v>257</v>
      </c>
      <c r="D8757" t="s">
        <v>32</v>
      </c>
      <c r="E8757" t="s">
        <v>27</v>
      </c>
      <c r="G8757" s="30">
        <v>17.3</v>
      </c>
      <c r="H8757" t="s">
        <v>309</v>
      </c>
      <c r="J8757" t="s">
        <v>15</v>
      </c>
      <c r="K8757" t="s">
        <v>307</v>
      </c>
      <c r="L8757" s="26">
        <v>50756.4</v>
      </c>
      <c r="M8757">
        <v>5</v>
      </c>
    </row>
    <row r="8758" spans="1:13" x14ac:dyDescent="0.25">
      <c r="A8758" t="s">
        <v>63</v>
      </c>
      <c r="B8758" s="25">
        <v>45344</v>
      </c>
      <c r="C8758" t="s">
        <v>257</v>
      </c>
      <c r="D8758" t="s">
        <v>32</v>
      </c>
      <c r="E8758" t="s">
        <v>27</v>
      </c>
      <c r="G8758" s="30">
        <v>17.3</v>
      </c>
      <c r="H8758" t="s">
        <v>309</v>
      </c>
      <c r="J8758" t="s">
        <v>15</v>
      </c>
      <c r="K8758" t="s">
        <v>307</v>
      </c>
      <c r="L8758" s="26">
        <v>19950</v>
      </c>
      <c r="M8758">
        <v>1</v>
      </c>
    </row>
    <row r="8759" spans="1:13" x14ac:dyDescent="0.25">
      <c r="A8759" t="s">
        <v>54</v>
      </c>
      <c r="B8759" s="25">
        <v>45401</v>
      </c>
      <c r="C8759" t="s">
        <v>257</v>
      </c>
      <c r="D8759" t="s">
        <v>32</v>
      </c>
      <c r="E8759" t="s">
        <v>27</v>
      </c>
      <c r="G8759" s="30">
        <v>17.3</v>
      </c>
      <c r="H8759" t="s">
        <v>309</v>
      </c>
      <c r="J8759" t="s">
        <v>15</v>
      </c>
      <c r="K8759" t="s">
        <v>307</v>
      </c>
      <c r="L8759" s="26">
        <v>6660</v>
      </c>
      <c r="M8759">
        <v>3</v>
      </c>
    </row>
    <row r="8760" spans="1:13" x14ac:dyDescent="0.25">
      <c r="A8760" t="s">
        <v>54</v>
      </c>
      <c r="B8760" s="25">
        <v>45401</v>
      </c>
      <c r="C8760" t="s">
        <v>257</v>
      </c>
      <c r="D8760" t="s">
        <v>32</v>
      </c>
      <c r="E8760" t="s">
        <v>27</v>
      </c>
      <c r="F8760" t="s">
        <v>258</v>
      </c>
      <c r="G8760" s="30">
        <v>17.3</v>
      </c>
      <c r="H8760" t="s">
        <v>309</v>
      </c>
      <c r="J8760" t="s">
        <v>15</v>
      </c>
      <c r="K8760" t="s">
        <v>307</v>
      </c>
      <c r="L8760" s="26">
        <v>2069595</v>
      </c>
      <c r="M8760">
        <v>9</v>
      </c>
    </row>
    <row r="8761" spans="1:13" x14ac:dyDescent="0.25">
      <c r="A8761" t="s">
        <v>77</v>
      </c>
      <c r="B8761" s="25">
        <v>45267</v>
      </c>
      <c r="C8761" t="s">
        <v>257</v>
      </c>
      <c r="D8761" t="s">
        <v>32</v>
      </c>
      <c r="E8761" t="s">
        <v>27</v>
      </c>
      <c r="F8761" t="s">
        <v>258</v>
      </c>
      <c r="G8761" s="30">
        <v>17.3</v>
      </c>
      <c r="H8761" t="s">
        <v>309</v>
      </c>
      <c r="J8761" t="s">
        <v>15</v>
      </c>
      <c r="K8761" t="s">
        <v>307</v>
      </c>
      <c r="L8761" s="26">
        <v>182000</v>
      </c>
      <c r="M8761">
        <v>3</v>
      </c>
    </row>
    <row r="8762" spans="1:13" x14ac:dyDescent="0.25">
      <c r="A8762" t="s">
        <v>69</v>
      </c>
      <c r="B8762" s="25">
        <v>45328</v>
      </c>
      <c r="C8762" t="s">
        <v>257</v>
      </c>
      <c r="D8762" t="s">
        <v>32</v>
      </c>
      <c r="E8762" t="s">
        <v>27</v>
      </c>
      <c r="F8762" t="s">
        <v>258</v>
      </c>
      <c r="G8762" s="30">
        <v>17.3</v>
      </c>
      <c r="H8762" t="s">
        <v>309</v>
      </c>
      <c r="J8762" t="s">
        <v>15</v>
      </c>
      <c r="K8762" t="s">
        <v>307</v>
      </c>
      <c r="L8762" s="26">
        <v>151845</v>
      </c>
      <c r="M8762">
        <v>3</v>
      </c>
    </row>
    <row r="8763" spans="1:13" x14ac:dyDescent="0.25">
      <c r="A8763" t="s">
        <v>89</v>
      </c>
      <c r="B8763" s="25">
        <v>45232</v>
      </c>
      <c r="C8763" t="s">
        <v>257</v>
      </c>
      <c r="D8763" t="s">
        <v>32</v>
      </c>
      <c r="E8763" t="s">
        <v>27</v>
      </c>
      <c r="G8763" s="30">
        <v>17.3</v>
      </c>
      <c r="H8763" t="s">
        <v>309</v>
      </c>
      <c r="J8763" t="s">
        <v>15</v>
      </c>
      <c r="K8763" t="s">
        <v>307</v>
      </c>
      <c r="L8763" s="26">
        <v>83700</v>
      </c>
      <c r="M8763">
        <v>7</v>
      </c>
    </row>
    <row r="8764" spans="1:13" x14ac:dyDescent="0.25">
      <c r="A8764" t="s">
        <v>211</v>
      </c>
      <c r="B8764" s="25">
        <v>45582</v>
      </c>
      <c r="C8764" t="s">
        <v>257</v>
      </c>
      <c r="D8764" t="s">
        <v>32</v>
      </c>
      <c r="E8764" t="s">
        <v>27</v>
      </c>
      <c r="G8764" s="30">
        <v>17.3</v>
      </c>
      <c r="H8764" t="s">
        <v>309</v>
      </c>
      <c r="J8764" t="s">
        <v>15</v>
      </c>
      <c r="K8764" t="s">
        <v>307</v>
      </c>
      <c r="L8764" s="26">
        <v>1050</v>
      </c>
      <c r="M8764">
        <v>1</v>
      </c>
    </row>
    <row r="8765" spans="1:13" x14ac:dyDescent="0.25">
      <c r="A8765" t="s">
        <v>89</v>
      </c>
      <c r="B8765" s="25">
        <v>45232</v>
      </c>
      <c r="C8765" t="s">
        <v>257</v>
      </c>
      <c r="D8765" t="s">
        <v>32</v>
      </c>
      <c r="E8765" t="s">
        <v>27</v>
      </c>
      <c r="F8765" t="s">
        <v>258</v>
      </c>
      <c r="G8765" s="30">
        <v>17.3</v>
      </c>
      <c r="H8765" t="s">
        <v>309</v>
      </c>
      <c r="J8765" t="s">
        <v>15</v>
      </c>
      <c r="K8765" t="s">
        <v>307</v>
      </c>
      <c r="L8765" s="26">
        <v>6083775</v>
      </c>
      <c r="M8765">
        <v>12</v>
      </c>
    </row>
    <row r="8766" spans="1:13" x14ac:dyDescent="0.25">
      <c r="A8766" t="s">
        <v>83</v>
      </c>
      <c r="B8766" s="25">
        <v>45468</v>
      </c>
      <c r="C8766" t="s">
        <v>257</v>
      </c>
      <c r="D8766" t="s">
        <v>32</v>
      </c>
      <c r="E8766" t="s">
        <v>27</v>
      </c>
      <c r="G8766" s="30">
        <v>17.3</v>
      </c>
      <c r="H8766" t="s">
        <v>309</v>
      </c>
      <c r="J8766" t="s">
        <v>15</v>
      </c>
      <c r="K8766" t="s">
        <v>307</v>
      </c>
      <c r="L8766" s="26">
        <v>1620</v>
      </c>
      <c r="M8766">
        <v>1</v>
      </c>
    </row>
    <row r="8767" spans="1:13" x14ac:dyDescent="0.25">
      <c r="A8767" t="s">
        <v>66</v>
      </c>
      <c r="B8767" s="25">
        <v>45335</v>
      </c>
      <c r="C8767" t="s">
        <v>257</v>
      </c>
      <c r="D8767" t="s">
        <v>32</v>
      </c>
      <c r="E8767" t="s">
        <v>27</v>
      </c>
      <c r="F8767" t="s">
        <v>258</v>
      </c>
      <c r="G8767" s="30">
        <v>17.3</v>
      </c>
      <c r="H8767" t="s">
        <v>309</v>
      </c>
      <c r="J8767" t="s">
        <v>15</v>
      </c>
      <c r="K8767" t="s">
        <v>307</v>
      </c>
      <c r="L8767" s="26">
        <v>1485000</v>
      </c>
      <c r="M8767">
        <v>18</v>
      </c>
    </row>
    <row r="8768" spans="1:13" x14ac:dyDescent="0.25">
      <c r="A8768" t="s">
        <v>30</v>
      </c>
      <c r="B8768" s="25">
        <v>45447</v>
      </c>
      <c r="C8768" t="s">
        <v>257</v>
      </c>
      <c r="D8768" t="s">
        <v>32</v>
      </c>
      <c r="E8768" t="s">
        <v>27</v>
      </c>
      <c r="F8768" t="s">
        <v>258</v>
      </c>
      <c r="G8768" s="30">
        <v>17.3</v>
      </c>
      <c r="H8768" t="s">
        <v>309</v>
      </c>
      <c r="J8768" t="s">
        <v>15</v>
      </c>
      <c r="K8768" t="s">
        <v>307</v>
      </c>
      <c r="L8768" s="26">
        <v>3957000</v>
      </c>
      <c r="M8768">
        <v>13</v>
      </c>
    </row>
    <row r="8769" spans="1:13" x14ac:dyDescent="0.25">
      <c r="A8769" t="s">
        <v>54</v>
      </c>
      <c r="B8769" s="25">
        <v>45212</v>
      </c>
      <c r="C8769" t="s">
        <v>257</v>
      </c>
      <c r="D8769" t="s">
        <v>32</v>
      </c>
      <c r="E8769" t="s">
        <v>27</v>
      </c>
      <c r="F8769" t="s">
        <v>258</v>
      </c>
      <c r="G8769" s="30">
        <v>17.3</v>
      </c>
      <c r="H8769" t="s">
        <v>309</v>
      </c>
      <c r="J8769" t="s">
        <v>15</v>
      </c>
      <c r="K8769" t="s">
        <v>307</v>
      </c>
      <c r="L8769" s="26">
        <v>1871460</v>
      </c>
      <c r="M8769">
        <v>35</v>
      </c>
    </row>
    <row r="8770" spans="1:13" x14ac:dyDescent="0.25">
      <c r="A8770" t="s">
        <v>83</v>
      </c>
      <c r="B8770" s="25">
        <v>45252</v>
      </c>
      <c r="C8770" t="s">
        <v>257</v>
      </c>
      <c r="D8770" t="s">
        <v>32</v>
      </c>
      <c r="E8770" t="s">
        <v>27</v>
      </c>
      <c r="F8770" t="s">
        <v>258</v>
      </c>
      <c r="G8770" s="30">
        <v>17.3</v>
      </c>
      <c r="H8770" t="s">
        <v>309</v>
      </c>
      <c r="J8770" t="s">
        <v>15</v>
      </c>
      <c r="K8770" t="s">
        <v>307</v>
      </c>
      <c r="L8770" s="26">
        <v>11678150</v>
      </c>
      <c r="M8770">
        <v>4</v>
      </c>
    </row>
    <row r="8771" spans="1:13" x14ac:dyDescent="0.25">
      <c r="A8771" t="s">
        <v>164</v>
      </c>
      <c r="B8771" s="25">
        <v>45478</v>
      </c>
      <c r="C8771" t="s">
        <v>257</v>
      </c>
      <c r="D8771" t="s">
        <v>32</v>
      </c>
      <c r="E8771" t="s">
        <v>27</v>
      </c>
      <c r="F8771" t="s">
        <v>258</v>
      </c>
      <c r="G8771" s="30">
        <v>17.3</v>
      </c>
      <c r="H8771" t="s">
        <v>309</v>
      </c>
      <c r="J8771" t="s">
        <v>15</v>
      </c>
      <c r="K8771" t="s">
        <v>307</v>
      </c>
      <c r="L8771" s="26">
        <v>211600</v>
      </c>
      <c r="M8771">
        <v>7</v>
      </c>
    </row>
    <row r="8772" spans="1:13" x14ac:dyDescent="0.25">
      <c r="A8772" t="s">
        <v>92</v>
      </c>
      <c r="B8772" s="25">
        <v>45198</v>
      </c>
      <c r="C8772" t="s">
        <v>257</v>
      </c>
      <c r="D8772" t="s">
        <v>32</v>
      </c>
      <c r="E8772" t="s">
        <v>27</v>
      </c>
      <c r="F8772" t="s">
        <v>258</v>
      </c>
      <c r="G8772" s="30">
        <v>17.3</v>
      </c>
      <c r="H8772" t="s">
        <v>309</v>
      </c>
      <c r="J8772" t="s">
        <v>15</v>
      </c>
      <c r="K8772" t="s">
        <v>307</v>
      </c>
      <c r="L8772" s="26">
        <v>1169604</v>
      </c>
      <c r="M8772">
        <v>2</v>
      </c>
    </row>
    <row r="8773" spans="1:13" x14ac:dyDescent="0.25">
      <c r="A8773" t="s">
        <v>30</v>
      </c>
      <c r="B8773" s="25">
        <v>45447</v>
      </c>
      <c r="C8773" t="s">
        <v>257</v>
      </c>
      <c r="D8773" t="s">
        <v>32</v>
      </c>
      <c r="E8773" t="s">
        <v>27</v>
      </c>
      <c r="G8773" s="30">
        <v>17.3</v>
      </c>
      <c r="H8773" t="s">
        <v>309</v>
      </c>
      <c r="J8773" t="s">
        <v>15</v>
      </c>
      <c r="K8773" t="s">
        <v>307</v>
      </c>
      <c r="L8773" s="26">
        <v>20100</v>
      </c>
      <c r="M8773">
        <v>9</v>
      </c>
    </row>
    <row r="8774" spans="1:13" x14ac:dyDescent="0.25">
      <c r="A8774" t="s">
        <v>83</v>
      </c>
      <c r="B8774" s="25">
        <v>45252</v>
      </c>
      <c r="C8774" t="s">
        <v>257</v>
      </c>
      <c r="D8774" t="s">
        <v>32</v>
      </c>
      <c r="E8774" t="s">
        <v>27</v>
      </c>
      <c r="G8774" s="30">
        <v>17.3</v>
      </c>
      <c r="H8774" t="s">
        <v>309</v>
      </c>
      <c r="J8774" t="s">
        <v>15</v>
      </c>
      <c r="K8774" t="s">
        <v>307</v>
      </c>
      <c r="L8774" s="26">
        <v>35200</v>
      </c>
      <c r="M8774">
        <v>3</v>
      </c>
    </row>
    <row r="8775" spans="1:13" x14ac:dyDescent="0.25">
      <c r="A8775" t="s">
        <v>80</v>
      </c>
      <c r="B8775" s="25">
        <v>45260</v>
      </c>
      <c r="C8775" t="s">
        <v>257</v>
      </c>
      <c r="D8775" t="s">
        <v>32</v>
      </c>
      <c r="E8775" t="s">
        <v>27</v>
      </c>
      <c r="G8775" s="30">
        <v>17.3</v>
      </c>
      <c r="H8775" t="s">
        <v>309</v>
      </c>
      <c r="J8775" t="s">
        <v>15</v>
      </c>
      <c r="K8775" t="s">
        <v>307</v>
      </c>
      <c r="L8775" s="26">
        <v>151200</v>
      </c>
      <c r="M8775">
        <v>4</v>
      </c>
    </row>
    <row r="8776" spans="1:13" x14ac:dyDescent="0.25">
      <c r="A8776" t="s">
        <v>57</v>
      </c>
      <c r="B8776" s="25">
        <v>45394</v>
      </c>
      <c r="C8776" t="s">
        <v>257</v>
      </c>
      <c r="D8776" t="s">
        <v>32</v>
      </c>
      <c r="E8776" t="s">
        <v>27</v>
      </c>
      <c r="F8776" t="s">
        <v>258</v>
      </c>
      <c r="G8776" s="30">
        <v>17.3</v>
      </c>
      <c r="H8776" t="s">
        <v>309</v>
      </c>
      <c r="J8776" t="s">
        <v>15</v>
      </c>
      <c r="K8776" t="s">
        <v>307</v>
      </c>
      <c r="L8776" s="26">
        <v>1118600</v>
      </c>
      <c r="M8776">
        <v>11</v>
      </c>
    </row>
    <row r="8777" spans="1:13" x14ac:dyDescent="0.25">
      <c r="A8777" t="s">
        <v>209</v>
      </c>
      <c r="B8777" s="25">
        <v>45572</v>
      </c>
      <c r="C8777" t="s">
        <v>257</v>
      </c>
      <c r="D8777" t="s">
        <v>32</v>
      </c>
      <c r="E8777" t="s">
        <v>27</v>
      </c>
      <c r="F8777" t="s">
        <v>258</v>
      </c>
      <c r="G8777" s="30">
        <v>17.3</v>
      </c>
      <c r="H8777" t="s">
        <v>309</v>
      </c>
      <c r="J8777" t="s">
        <v>15</v>
      </c>
      <c r="K8777" t="s">
        <v>307</v>
      </c>
      <c r="L8777" s="26">
        <v>100000</v>
      </c>
      <c r="M8777">
        <v>1</v>
      </c>
    </row>
    <row r="8778" spans="1:13" x14ac:dyDescent="0.25">
      <c r="A8778" t="s">
        <v>60</v>
      </c>
      <c r="B8778" s="25">
        <v>45380</v>
      </c>
      <c r="C8778" t="s">
        <v>257</v>
      </c>
      <c r="D8778" t="s">
        <v>32</v>
      </c>
      <c r="E8778" t="s">
        <v>27</v>
      </c>
      <c r="G8778" s="30">
        <v>17.3</v>
      </c>
      <c r="H8778" t="s">
        <v>309</v>
      </c>
      <c r="J8778" t="s">
        <v>15</v>
      </c>
      <c r="K8778" t="s">
        <v>307</v>
      </c>
      <c r="L8778" s="26">
        <v>140000</v>
      </c>
      <c r="M8778">
        <v>11</v>
      </c>
    </row>
    <row r="8779" spans="1:13" x14ac:dyDescent="0.25">
      <c r="A8779" t="s">
        <v>172</v>
      </c>
      <c r="B8779" s="25">
        <v>45485</v>
      </c>
      <c r="C8779" t="s">
        <v>257</v>
      </c>
      <c r="D8779" t="s">
        <v>32</v>
      </c>
      <c r="E8779" t="s">
        <v>27</v>
      </c>
      <c r="G8779" s="30">
        <v>17.3</v>
      </c>
      <c r="H8779" t="s">
        <v>309</v>
      </c>
      <c r="J8779" t="s">
        <v>15</v>
      </c>
      <c r="K8779" t="s">
        <v>307</v>
      </c>
      <c r="L8779" s="26">
        <v>32000</v>
      </c>
      <c r="M8779">
        <v>3</v>
      </c>
    </row>
    <row r="8780" spans="1:13" x14ac:dyDescent="0.25">
      <c r="A8780" t="s">
        <v>74</v>
      </c>
      <c r="B8780" s="25">
        <v>45275</v>
      </c>
      <c r="C8780" t="s">
        <v>257</v>
      </c>
      <c r="D8780" t="s">
        <v>32</v>
      </c>
      <c r="E8780" t="s">
        <v>27</v>
      </c>
      <c r="F8780" t="s">
        <v>258</v>
      </c>
      <c r="G8780" s="30">
        <v>17.3</v>
      </c>
      <c r="H8780" t="s">
        <v>309</v>
      </c>
      <c r="J8780" t="s">
        <v>15</v>
      </c>
      <c r="K8780" t="s">
        <v>307</v>
      </c>
      <c r="L8780" s="26">
        <v>50909350</v>
      </c>
      <c r="M8780">
        <v>15</v>
      </c>
    </row>
    <row r="8781" spans="1:13" x14ac:dyDescent="0.25">
      <c r="A8781" t="s">
        <v>74</v>
      </c>
      <c r="B8781" s="25">
        <v>45275</v>
      </c>
      <c r="C8781" t="s">
        <v>257</v>
      </c>
      <c r="D8781" t="s">
        <v>32</v>
      </c>
      <c r="E8781" t="s">
        <v>27</v>
      </c>
      <c r="G8781" s="30">
        <v>17.3</v>
      </c>
      <c r="H8781" t="s">
        <v>309</v>
      </c>
      <c r="J8781" t="s">
        <v>15</v>
      </c>
      <c r="K8781" t="s">
        <v>307</v>
      </c>
      <c r="L8781" s="26">
        <v>150650</v>
      </c>
      <c r="M8781">
        <v>6</v>
      </c>
    </row>
    <row r="8782" spans="1:13" x14ac:dyDescent="0.25">
      <c r="A8782" t="s">
        <v>63</v>
      </c>
      <c r="B8782" s="25">
        <v>45344</v>
      </c>
      <c r="C8782" t="s">
        <v>257</v>
      </c>
      <c r="D8782" t="s">
        <v>32</v>
      </c>
      <c r="E8782" t="s">
        <v>27</v>
      </c>
      <c r="F8782" t="s">
        <v>258</v>
      </c>
      <c r="G8782" s="30">
        <v>17.3</v>
      </c>
      <c r="H8782" t="s">
        <v>309</v>
      </c>
      <c r="J8782" t="s">
        <v>15</v>
      </c>
      <c r="K8782" t="s">
        <v>307</v>
      </c>
      <c r="L8782" s="26">
        <v>893950</v>
      </c>
      <c r="M8782">
        <v>3</v>
      </c>
    </row>
    <row r="8783" spans="1:13" x14ac:dyDescent="0.25">
      <c r="A8783" t="s">
        <v>60</v>
      </c>
      <c r="B8783" s="25">
        <v>45380</v>
      </c>
      <c r="C8783" t="s">
        <v>257</v>
      </c>
      <c r="D8783" t="s">
        <v>32</v>
      </c>
      <c r="E8783" t="s">
        <v>27</v>
      </c>
      <c r="F8783" t="s">
        <v>258</v>
      </c>
      <c r="G8783" s="30">
        <v>17.3</v>
      </c>
      <c r="H8783" t="s">
        <v>309</v>
      </c>
      <c r="J8783" t="s">
        <v>15</v>
      </c>
      <c r="K8783" t="s">
        <v>307</v>
      </c>
      <c r="L8783" s="26">
        <v>3464125</v>
      </c>
      <c r="M8783">
        <v>16</v>
      </c>
    </row>
    <row r="8784" spans="1:13" x14ac:dyDescent="0.25">
      <c r="A8784" t="s">
        <v>69</v>
      </c>
      <c r="B8784" s="25">
        <v>45328</v>
      </c>
      <c r="C8784" t="s">
        <v>257</v>
      </c>
      <c r="D8784" t="s">
        <v>32</v>
      </c>
      <c r="E8784" t="s">
        <v>27</v>
      </c>
      <c r="G8784" s="30">
        <v>17.3</v>
      </c>
      <c r="H8784" t="s">
        <v>309</v>
      </c>
      <c r="J8784" t="s">
        <v>15</v>
      </c>
      <c r="K8784" t="s">
        <v>307</v>
      </c>
      <c r="L8784" s="26">
        <v>235585</v>
      </c>
      <c r="M8784">
        <v>4</v>
      </c>
    </row>
    <row r="8785" spans="1:13" x14ac:dyDescent="0.25">
      <c r="A8785" t="s">
        <v>72</v>
      </c>
      <c r="B8785" s="25">
        <v>45288</v>
      </c>
      <c r="C8785" t="s">
        <v>257</v>
      </c>
      <c r="D8785" t="s">
        <v>32</v>
      </c>
      <c r="E8785" t="s">
        <v>27</v>
      </c>
      <c r="F8785" t="s">
        <v>258</v>
      </c>
      <c r="G8785" s="30">
        <v>17.3</v>
      </c>
      <c r="H8785" t="s">
        <v>309</v>
      </c>
      <c r="J8785" t="s">
        <v>15</v>
      </c>
      <c r="K8785" t="s">
        <v>307</v>
      </c>
      <c r="L8785" s="26">
        <v>34250</v>
      </c>
      <c r="M8785">
        <v>1</v>
      </c>
    </row>
    <row r="8786" spans="1:13" x14ac:dyDescent="0.25">
      <c r="A8786" t="s">
        <v>164</v>
      </c>
      <c r="B8786" s="25">
        <v>45478</v>
      </c>
      <c r="C8786" t="s">
        <v>257</v>
      </c>
      <c r="D8786" t="s">
        <v>32</v>
      </c>
      <c r="E8786" t="s">
        <v>27</v>
      </c>
      <c r="G8786" s="30">
        <v>17.3</v>
      </c>
      <c r="H8786" t="s">
        <v>309</v>
      </c>
      <c r="J8786" t="s">
        <v>15</v>
      </c>
      <c r="K8786" t="s">
        <v>307</v>
      </c>
      <c r="L8786" s="26">
        <v>22200</v>
      </c>
      <c r="M8786">
        <v>8</v>
      </c>
    </row>
    <row r="8787" spans="1:13" x14ac:dyDescent="0.25">
      <c r="A8787" t="s">
        <v>172</v>
      </c>
      <c r="B8787" s="25">
        <v>45485</v>
      </c>
      <c r="C8787" t="s">
        <v>257</v>
      </c>
      <c r="D8787" t="s">
        <v>32</v>
      </c>
      <c r="E8787" t="s">
        <v>27</v>
      </c>
      <c r="F8787" t="s">
        <v>258</v>
      </c>
      <c r="G8787" s="30">
        <v>17.3</v>
      </c>
      <c r="H8787" t="s">
        <v>309</v>
      </c>
      <c r="J8787" t="s">
        <v>15</v>
      </c>
      <c r="K8787" t="s">
        <v>307</v>
      </c>
      <c r="L8787" s="26">
        <v>781600</v>
      </c>
      <c r="M8787">
        <v>5</v>
      </c>
    </row>
    <row r="8788" spans="1:13" x14ac:dyDescent="0.25">
      <c r="A8788" t="s">
        <v>80</v>
      </c>
      <c r="B8788" s="25">
        <v>45260</v>
      </c>
      <c r="C8788" t="s">
        <v>257</v>
      </c>
      <c r="D8788" t="s">
        <v>32</v>
      </c>
      <c r="E8788" t="s">
        <v>27</v>
      </c>
      <c r="F8788" t="s">
        <v>258</v>
      </c>
      <c r="G8788" s="30">
        <v>17.3</v>
      </c>
      <c r="H8788" t="s">
        <v>309</v>
      </c>
      <c r="J8788" t="s">
        <v>15</v>
      </c>
      <c r="K8788" t="s">
        <v>307</v>
      </c>
      <c r="L8788" s="26">
        <v>29700</v>
      </c>
      <c r="M8788">
        <v>1</v>
      </c>
    </row>
    <row r="8789" spans="1:13" x14ac:dyDescent="0.25">
      <c r="A8789" t="s">
        <v>66</v>
      </c>
      <c r="B8789" s="25">
        <v>45335</v>
      </c>
      <c r="C8789" t="s">
        <v>257</v>
      </c>
      <c r="D8789" t="s">
        <v>32</v>
      </c>
      <c r="E8789" t="s">
        <v>27</v>
      </c>
      <c r="G8789" s="30">
        <v>17.3</v>
      </c>
      <c r="H8789" t="s">
        <v>309</v>
      </c>
      <c r="J8789" t="s">
        <v>15</v>
      </c>
      <c r="K8789" t="s">
        <v>307</v>
      </c>
      <c r="L8789" s="26">
        <v>126000</v>
      </c>
      <c r="M8789">
        <v>14</v>
      </c>
    </row>
    <row r="8790" spans="1:13" x14ac:dyDescent="0.25">
      <c r="A8790" t="s">
        <v>54</v>
      </c>
      <c r="B8790" s="25">
        <v>45212</v>
      </c>
      <c r="C8790" t="s">
        <v>257</v>
      </c>
      <c r="D8790" t="s">
        <v>32</v>
      </c>
      <c r="E8790" t="s">
        <v>27</v>
      </c>
      <c r="G8790" s="30">
        <v>17.3</v>
      </c>
      <c r="H8790" t="s">
        <v>309</v>
      </c>
      <c r="J8790" t="s">
        <v>15</v>
      </c>
      <c r="K8790" t="s">
        <v>307</v>
      </c>
      <c r="L8790" s="26">
        <v>51948</v>
      </c>
      <c r="M8790">
        <v>21</v>
      </c>
    </row>
    <row r="8791" spans="1:13" x14ac:dyDescent="0.25">
      <c r="A8791" t="s">
        <v>50</v>
      </c>
      <c r="B8791" s="25">
        <v>45408</v>
      </c>
      <c r="C8791" t="s">
        <v>257</v>
      </c>
      <c r="D8791" t="s">
        <v>32</v>
      </c>
      <c r="E8791" t="s">
        <v>27</v>
      </c>
      <c r="G8791" s="30">
        <v>17.3</v>
      </c>
      <c r="H8791" t="s">
        <v>309</v>
      </c>
      <c r="J8791" t="s">
        <v>15</v>
      </c>
      <c r="K8791" t="s">
        <v>307</v>
      </c>
      <c r="L8791" s="26">
        <v>247500</v>
      </c>
      <c r="M8791">
        <v>13</v>
      </c>
    </row>
    <row r="8792" spans="1:13" x14ac:dyDescent="0.25">
      <c r="A8792" t="s">
        <v>211</v>
      </c>
      <c r="B8792" s="25">
        <v>45582</v>
      </c>
      <c r="C8792" t="s">
        <v>257</v>
      </c>
      <c r="D8792" t="s">
        <v>32</v>
      </c>
      <c r="E8792" t="s">
        <v>27</v>
      </c>
      <c r="F8792" t="s">
        <v>258</v>
      </c>
      <c r="G8792" s="30">
        <v>17.3</v>
      </c>
      <c r="H8792" t="s">
        <v>309</v>
      </c>
      <c r="J8792" t="s">
        <v>15</v>
      </c>
      <c r="K8792" t="s">
        <v>307</v>
      </c>
      <c r="L8792" s="26">
        <v>203700</v>
      </c>
      <c r="M8792">
        <v>4</v>
      </c>
    </row>
    <row r="8793" spans="1:13" x14ac:dyDescent="0.25">
      <c r="A8793" t="s">
        <v>164</v>
      </c>
      <c r="B8793" s="25">
        <v>45478</v>
      </c>
      <c r="C8793" t="s">
        <v>257</v>
      </c>
      <c r="D8793" t="s">
        <v>32</v>
      </c>
      <c r="E8793" t="s">
        <v>27</v>
      </c>
      <c r="F8793" t="s">
        <v>258</v>
      </c>
      <c r="G8793" s="30">
        <v>17.399999999999999</v>
      </c>
      <c r="H8793" t="s">
        <v>309</v>
      </c>
      <c r="I8793">
        <v>17.399999999999999</v>
      </c>
      <c r="J8793" t="s">
        <v>228</v>
      </c>
      <c r="K8793" t="s">
        <v>314</v>
      </c>
      <c r="L8793" s="26">
        <v>1301000</v>
      </c>
      <c r="M8793">
        <v>1</v>
      </c>
    </row>
    <row r="8794" spans="1:13" x14ac:dyDescent="0.25">
      <c r="A8794" t="s">
        <v>57</v>
      </c>
      <c r="B8794" s="25">
        <v>45394</v>
      </c>
      <c r="C8794" t="s">
        <v>257</v>
      </c>
      <c r="D8794" t="s">
        <v>32</v>
      </c>
      <c r="E8794" t="s">
        <v>27</v>
      </c>
      <c r="G8794" s="30">
        <v>17.399999999999999</v>
      </c>
      <c r="H8794" t="s">
        <v>309</v>
      </c>
      <c r="J8794" t="s">
        <v>15</v>
      </c>
      <c r="K8794" t="s">
        <v>307</v>
      </c>
      <c r="L8794" s="26">
        <v>98700</v>
      </c>
      <c r="M8794">
        <v>7</v>
      </c>
    </row>
    <row r="8795" spans="1:13" x14ac:dyDescent="0.25">
      <c r="A8795" t="s">
        <v>211</v>
      </c>
      <c r="B8795" s="25">
        <v>45582</v>
      </c>
      <c r="C8795" t="s">
        <v>257</v>
      </c>
      <c r="D8795" t="s">
        <v>32</v>
      </c>
      <c r="E8795" t="s">
        <v>27</v>
      </c>
      <c r="G8795" s="30">
        <v>17.399999999999999</v>
      </c>
      <c r="H8795" t="s">
        <v>309</v>
      </c>
      <c r="J8795" t="s">
        <v>15</v>
      </c>
      <c r="K8795" t="s">
        <v>307</v>
      </c>
      <c r="L8795" s="26">
        <v>483350</v>
      </c>
      <c r="M8795">
        <v>60</v>
      </c>
    </row>
    <row r="8796" spans="1:13" x14ac:dyDescent="0.25">
      <c r="A8796" t="s">
        <v>69</v>
      </c>
      <c r="B8796" s="25">
        <v>45328</v>
      </c>
      <c r="C8796" t="s">
        <v>257</v>
      </c>
      <c r="D8796" t="s">
        <v>32</v>
      </c>
      <c r="E8796" t="s">
        <v>27</v>
      </c>
      <c r="F8796" t="s">
        <v>258</v>
      </c>
      <c r="G8796" s="30">
        <v>17.399999999999999</v>
      </c>
      <c r="H8796" t="s">
        <v>309</v>
      </c>
      <c r="J8796" t="s">
        <v>15</v>
      </c>
      <c r="K8796" t="s">
        <v>307</v>
      </c>
      <c r="L8796" s="26">
        <v>10948475</v>
      </c>
      <c r="M8796">
        <v>11</v>
      </c>
    </row>
    <row r="8797" spans="1:13" x14ac:dyDescent="0.25">
      <c r="A8797" t="s">
        <v>63</v>
      </c>
      <c r="B8797" s="25">
        <v>45344</v>
      </c>
      <c r="C8797" t="s">
        <v>257</v>
      </c>
      <c r="D8797" t="s">
        <v>32</v>
      </c>
      <c r="E8797" t="s">
        <v>27</v>
      </c>
      <c r="F8797" t="s">
        <v>258</v>
      </c>
      <c r="G8797" s="30">
        <v>17.399999999999999</v>
      </c>
      <c r="H8797" t="s">
        <v>309</v>
      </c>
      <c r="J8797" t="s">
        <v>15</v>
      </c>
      <c r="K8797" t="s">
        <v>307</v>
      </c>
      <c r="L8797" s="26">
        <v>1525700</v>
      </c>
      <c r="M8797">
        <v>3</v>
      </c>
    </row>
    <row r="8798" spans="1:13" x14ac:dyDescent="0.25">
      <c r="A8798" t="s">
        <v>104</v>
      </c>
      <c r="B8798" s="25">
        <v>45041</v>
      </c>
      <c r="C8798" t="s">
        <v>257</v>
      </c>
      <c r="D8798" t="s">
        <v>32</v>
      </c>
      <c r="E8798" t="s">
        <v>27</v>
      </c>
      <c r="G8798" s="30">
        <v>17.399999999999999</v>
      </c>
      <c r="H8798" t="s">
        <v>309</v>
      </c>
      <c r="J8798" t="s">
        <v>15</v>
      </c>
      <c r="K8798" t="s">
        <v>307</v>
      </c>
      <c r="L8798" s="26">
        <v>5364</v>
      </c>
      <c r="M8798">
        <v>1</v>
      </c>
    </row>
    <row r="8799" spans="1:13" x14ac:dyDescent="0.25">
      <c r="A8799" t="s">
        <v>89</v>
      </c>
      <c r="B8799" s="25">
        <v>45232</v>
      </c>
      <c r="C8799" t="s">
        <v>257</v>
      </c>
      <c r="D8799" t="s">
        <v>32</v>
      </c>
      <c r="E8799" t="s">
        <v>27</v>
      </c>
      <c r="F8799" t="s">
        <v>258</v>
      </c>
      <c r="G8799" s="30">
        <v>17.399999999999999</v>
      </c>
      <c r="H8799" t="s">
        <v>309</v>
      </c>
      <c r="J8799" t="s">
        <v>15</v>
      </c>
      <c r="K8799" t="s">
        <v>307</v>
      </c>
      <c r="L8799" s="26">
        <v>1291275</v>
      </c>
      <c r="M8799">
        <v>10</v>
      </c>
    </row>
    <row r="8800" spans="1:13" x14ac:dyDescent="0.25">
      <c r="A8800" t="s">
        <v>83</v>
      </c>
      <c r="B8800" s="25">
        <v>45252</v>
      </c>
      <c r="C8800" t="s">
        <v>257</v>
      </c>
      <c r="D8800" t="s">
        <v>32</v>
      </c>
      <c r="E8800" t="s">
        <v>27</v>
      </c>
      <c r="F8800" t="s">
        <v>258</v>
      </c>
      <c r="G8800" s="30">
        <v>17.399999999999999</v>
      </c>
      <c r="H8800" t="s">
        <v>309</v>
      </c>
      <c r="J8800" t="s">
        <v>15</v>
      </c>
      <c r="K8800" t="s">
        <v>307</v>
      </c>
      <c r="L8800" s="26">
        <v>1262250</v>
      </c>
      <c r="M8800">
        <v>20</v>
      </c>
    </row>
    <row r="8801" spans="1:13" x14ac:dyDescent="0.25">
      <c r="A8801" t="s">
        <v>205</v>
      </c>
      <c r="B8801" s="25">
        <v>45566</v>
      </c>
      <c r="C8801" t="s">
        <v>257</v>
      </c>
      <c r="D8801" t="s">
        <v>32</v>
      </c>
      <c r="E8801" t="s">
        <v>27</v>
      </c>
      <c r="G8801" s="30">
        <v>17.399999999999999</v>
      </c>
      <c r="H8801" t="s">
        <v>309</v>
      </c>
      <c r="J8801" t="s">
        <v>15</v>
      </c>
      <c r="K8801" t="s">
        <v>307</v>
      </c>
      <c r="L8801" s="26">
        <v>164445</v>
      </c>
      <c r="M8801">
        <v>34</v>
      </c>
    </row>
    <row r="8802" spans="1:13" x14ac:dyDescent="0.25">
      <c r="A8802" t="s">
        <v>66</v>
      </c>
      <c r="B8802" s="25">
        <v>45335</v>
      </c>
      <c r="C8802" t="s">
        <v>257</v>
      </c>
      <c r="D8802" t="s">
        <v>32</v>
      </c>
      <c r="E8802" t="s">
        <v>27</v>
      </c>
      <c r="G8802" s="30">
        <v>17.399999999999999</v>
      </c>
      <c r="H8802" t="s">
        <v>309</v>
      </c>
      <c r="J8802" t="s">
        <v>15</v>
      </c>
      <c r="K8802" t="s">
        <v>307</v>
      </c>
      <c r="L8802" s="26">
        <v>63000</v>
      </c>
      <c r="M8802">
        <v>8</v>
      </c>
    </row>
    <row r="8803" spans="1:13" x14ac:dyDescent="0.25">
      <c r="A8803" t="s">
        <v>54</v>
      </c>
      <c r="B8803" s="25">
        <v>45212</v>
      </c>
      <c r="C8803" t="s">
        <v>257</v>
      </c>
      <c r="D8803" t="s">
        <v>32</v>
      </c>
      <c r="E8803" t="s">
        <v>27</v>
      </c>
      <c r="G8803" s="30">
        <v>17.399999999999999</v>
      </c>
      <c r="H8803" t="s">
        <v>309</v>
      </c>
      <c r="J8803" t="s">
        <v>15</v>
      </c>
      <c r="K8803" t="s">
        <v>307</v>
      </c>
      <c r="L8803" s="26">
        <v>25641</v>
      </c>
      <c r="M8803">
        <v>7</v>
      </c>
    </row>
    <row r="8804" spans="1:13" x14ac:dyDescent="0.25">
      <c r="A8804" t="s">
        <v>86</v>
      </c>
      <c r="B8804" s="25">
        <v>45251</v>
      </c>
      <c r="C8804" t="s">
        <v>257</v>
      </c>
      <c r="D8804" t="s">
        <v>32</v>
      </c>
      <c r="E8804" t="s">
        <v>27</v>
      </c>
      <c r="G8804" s="30">
        <v>17.399999999999999</v>
      </c>
      <c r="H8804" t="s">
        <v>309</v>
      </c>
      <c r="J8804" t="s">
        <v>15</v>
      </c>
      <c r="K8804" t="s">
        <v>307</v>
      </c>
      <c r="L8804" s="26">
        <v>61000</v>
      </c>
      <c r="M8804">
        <v>3</v>
      </c>
    </row>
    <row r="8805" spans="1:13" x14ac:dyDescent="0.25">
      <c r="A8805" t="s">
        <v>80</v>
      </c>
      <c r="B8805" s="25">
        <v>45260</v>
      </c>
      <c r="C8805" t="s">
        <v>257</v>
      </c>
      <c r="D8805" t="s">
        <v>32</v>
      </c>
      <c r="E8805" t="s">
        <v>27</v>
      </c>
      <c r="G8805" s="30">
        <v>17.399999999999999</v>
      </c>
      <c r="H8805" t="s">
        <v>309</v>
      </c>
      <c r="J8805" t="s">
        <v>15</v>
      </c>
      <c r="K8805" t="s">
        <v>307</v>
      </c>
      <c r="L8805" s="26">
        <v>124200</v>
      </c>
      <c r="M8805">
        <v>3</v>
      </c>
    </row>
    <row r="8806" spans="1:13" x14ac:dyDescent="0.25">
      <c r="A8806" t="s">
        <v>74</v>
      </c>
      <c r="B8806" s="25">
        <v>45275</v>
      </c>
      <c r="C8806" t="s">
        <v>257</v>
      </c>
      <c r="D8806" t="s">
        <v>32</v>
      </c>
      <c r="E8806" t="s">
        <v>27</v>
      </c>
      <c r="G8806" s="30">
        <v>17.399999999999999</v>
      </c>
      <c r="H8806" t="s">
        <v>309</v>
      </c>
      <c r="J8806" t="s">
        <v>15</v>
      </c>
      <c r="K8806" t="s">
        <v>307</v>
      </c>
      <c r="L8806" s="26">
        <v>1053400</v>
      </c>
      <c r="M8806">
        <v>17</v>
      </c>
    </row>
    <row r="8807" spans="1:13" x14ac:dyDescent="0.25">
      <c r="A8807" t="s">
        <v>63</v>
      </c>
      <c r="B8807" s="25">
        <v>45344</v>
      </c>
      <c r="C8807" t="s">
        <v>257</v>
      </c>
      <c r="D8807" t="s">
        <v>32</v>
      </c>
      <c r="E8807" t="s">
        <v>27</v>
      </c>
      <c r="G8807" s="30">
        <v>17.399999999999999</v>
      </c>
      <c r="H8807" t="s">
        <v>309</v>
      </c>
      <c r="J8807" t="s">
        <v>15</v>
      </c>
      <c r="K8807" t="s">
        <v>307</v>
      </c>
      <c r="L8807" s="26">
        <v>70300</v>
      </c>
      <c r="M8807">
        <v>1</v>
      </c>
    </row>
    <row r="8808" spans="1:13" x14ac:dyDescent="0.25">
      <c r="A8808" t="s">
        <v>66</v>
      </c>
      <c r="B8808" s="25">
        <v>45335</v>
      </c>
      <c r="C8808" t="s">
        <v>257</v>
      </c>
      <c r="D8808" t="s">
        <v>32</v>
      </c>
      <c r="E8808" t="s">
        <v>27</v>
      </c>
      <c r="F8808" t="s">
        <v>258</v>
      </c>
      <c r="G8808" s="30">
        <v>17.399999999999999</v>
      </c>
      <c r="H8808" t="s">
        <v>309</v>
      </c>
      <c r="J8808" t="s">
        <v>15</v>
      </c>
      <c r="K8808" t="s">
        <v>307</v>
      </c>
      <c r="L8808" s="26">
        <v>846000</v>
      </c>
      <c r="M8808">
        <v>19</v>
      </c>
    </row>
    <row r="8809" spans="1:13" x14ac:dyDescent="0.25">
      <c r="A8809" t="s">
        <v>86</v>
      </c>
      <c r="B8809" s="25">
        <v>45251</v>
      </c>
      <c r="C8809" t="s">
        <v>257</v>
      </c>
      <c r="D8809" t="s">
        <v>32</v>
      </c>
      <c r="E8809" t="s">
        <v>27</v>
      </c>
      <c r="F8809" t="s">
        <v>258</v>
      </c>
      <c r="G8809" s="30">
        <v>17.399999999999999</v>
      </c>
      <c r="H8809" t="s">
        <v>309</v>
      </c>
      <c r="J8809" t="s">
        <v>15</v>
      </c>
      <c r="K8809" t="s">
        <v>307</v>
      </c>
      <c r="L8809" s="26">
        <v>140000</v>
      </c>
      <c r="M8809">
        <v>4</v>
      </c>
    </row>
    <row r="8810" spans="1:13" x14ac:dyDescent="0.25">
      <c r="A8810" t="s">
        <v>69</v>
      </c>
      <c r="B8810" s="25">
        <v>45328</v>
      </c>
      <c r="C8810" t="s">
        <v>257</v>
      </c>
      <c r="D8810" t="s">
        <v>32</v>
      </c>
      <c r="E8810" t="s">
        <v>27</v>
      </c>
      <c r="G8810" s="30">
        <v>17.399999999999999</v>
      </c>
      <c r="H8810" t="s">
        <v>309</v>
      </c>
      <c r="J8810" t="s">
        <v>15</v>
      </c>
      <c r="K8810" t="s">
        <v>307</v>
      </c>
      <c r="L8810" s="26">
        <v>24115</v>
      </c>
      <c r="M8810">
        <v>2</v>
      </c>
    </row>
    <row r="8811" spans="1:13" x14ac:dyDescent="0.25">
      <c r="A8811" t="s">
        <v>83</v>
      </c>
      <c r="B8811" s="25">
        <v>45468</v>
      </c>
      <c r="C8811" t="s">
        <v>257</v>
      </c>
      <c r="D8811" t="s">
        <v>32</v>
      </c>
      <c r="E8811" t="s">
        <v>27</v>
      </c>
      <c r="G8811" s="30">
        <v>17.399999999999999</v>
      </c>
      <c r="H8811" t="s">
        <v>309</v>
      </c>
      <c r="J8811" t="s">
        <v>15</v>
      </c>
      <c r="K8811" t="s">
        <v>307</v>
      </c>
      <c r="L8811" s="26">
        <v>51030</v>
      </c>
      <c r="M8811">
        <v>3</v>
      </c>
    </row>
    <row r="8812" spans="1:13" x14ac:dyDescent="0.25">
      <c r="A8812" t="s">
        <v>60</v>
      </c>
      <c r="B8812" s="25">
        <v>45380</v>
      </c>
      <c r="C8812" t="s">
        <v>257</v>
      </c>
      <c r="D8812" t="s">
        <v>32</v>
      </c>
      <c r="E8812" t="s">
        <v>27</v>
      </c>
      <c r="G8812" s="30">
        <v>17.399999999999999</v>
      </c>
      <c r="H8812" t="s">
        <v>309</v>
      </c>
      <c r="J8812" t="s">
        <v>15</v>
      </c>
      <c r="K8812" t="s">
        <v>307</v>
      </c>
      <c r="L8812" s="26">
        <v>125125</v>
      </c>
      <c r="M8812">
        <v>14</v>
      </c>
    </row>
    <row r="8813" spans="1:13" x14ac:dyDescent="0.25">
      <c r="A8813" t="s">
        <v>50</v>
      </c>
      <c r="B8813" s="25">
        <v>45408</v>
      </c>
      <c r="C8813" t="s">
        <v>257</v>
      </c>
      <c r="D8813" t="s">
        <v>32</v>
      </c>
      <c r="E8813" t="s">
        <v>27</v>
      </c>
      <c r="F8813" t="s">
        <v>258</v>
      </c>
      <c r="G8813" s="30">
        <v>17.399999999999999</v>
      </c>
      <c r="H8813" t="s">
        <v>309</v>
      </c>
      <c r="J8813" t="s">
        <v>15</v>
      </c>
      <c r="K8813" t="s">
        <v>307</v>
      </c>
      <c r="L8813" s="26">
        <v>1995000</v>
      </c>
      <c r="M8813">
        <v>27</v>
      </c>
    </row>
    <row r="8814" spans="1:13" x14ac:dyDescent="0.25">
      <c r="A8814" t="s">
        <v>92</v>
      </c>
      <c r="B8814" s="25">
        <v>45198</v>
      </c>
      <c r="C8814" t="s">
        <v>257</v>
      </c>
      <c r="D8814" t="s">
        <v>32</v>
      </c>
      <c r="E8814" t="s">
        <v>27</v>
      </c>
      <c r="G8814" s="30">
        <v>17.399999999999999</v>
      </c>
      <c r="H8814" t="s">
        <v>309</v>
      </c>
      <c r="J8814" t="s">
        <v>15</v>
      </c>
      <c r="K8814" t="s">
        <v>307</v>
      </c>
      <c r="L8814" s="26">
        <v>8827.2000000000007</v>
      </c>
      <c r="M8814">
        <v>2</v>
      </c>
    </row>
    <row r="8815" spans="1:13" x14ac:dyDescent="0.25">
      <c r="A8815" t="s">
        <v>54</v>
      </c>
      <c r="B8815" s="25">
        <v>45401</v>
      </c>
      <c r="C8815" t="s">
        <v>257</v>
      </c>
      <c r="D8815" t="s">
        <v>32</v>
      </c>
      <c r="E8815" t="s">
        <v>27</v>
      </c>
      <c r="G8815" s="30">
        <v>17.399999999999999</v>
      </c>
      <c r="H8815" t="s">
        <v>309</v>
      </c>
      <c r="J8815" t="s">
        <v>15</v>
      </c>
      <c r="K8815" t="s">
        <v>307</v>
      </c>
      <c r="L8815" s="26">
        <v>105450</v>
      </c>
      <c r="M8815">
        <v>7</v>
      </c>
    </row>
    <row r="8816" spans="1:13" x14ac:dyDescent="0.25">
      <c r="A8816" t="s">
        <v>175</v>
      </c>
      <c r="B8816" s="25">
        <v>45503</v>
      </c>
      <c r="C8816" t="s">
        <v>257</v>
      </c>
      <c r="D8816" t="s">
        <v>32</v>
      </c>
      <c r="E8816" t="s">
        <v>27</v>
      </c>
      <c r="G8816" s="30">
        <v>17.399999999999999</v>
      </c>
      <c r="H8816" t="s">
        <v>309</v>
      </c>
      <c r="J8816" t="s">
        <v>15</v>
      </c>
      <c r="K8816" t="s">
        <v>307</v>
      </c>
      <c r="L8816" s="26">
        <v>97</v>
      </c>
      <c r="M8816">
        <v>1</v>
      </c>
    </row>
    <row r="8817" spans="1:13" x14ac:dyDescent="0.25">
      <c r="A8817" t="s">
        <v>83</v>
      </c>
      <c r="B8817" s="25">
        <v>45468</v>
      </c>
      <c r="C8817" t="s">
        <v>257</v>
      </c>
      <c r="D8817" t="s">
        <v>32</v>
      </c>
      <c r="E8817" t="s">
        <v>27</v>
      </c>
      <c r="F8817" t="s">
        <v>258</v>
      </c>
      <c r="G8817" s="30">
        <v>17.399999999999999</v>
      </c>
      <c r="H8817" t="s">
        <v>309</v>
      </c>
      <c r="J8817" t="s">
        <v>15</v>
      </c>
      <c r="K8817" t="s">
        <v>307</v>
      </c>
      <c r="L8817" s="26">
        <v>127980</v>
      </c>
      <c r="M8817">
        <v>5</v>
      </c>
    </row>
    <row r="8818" spans="1:13" x14ac:dyDescent="0.25">
      <c r="A8818" t="s">
        <v>209</v>
      </c>
      <c r="B8818" s="25">
        <v>45572</v>
      </c>
      <c r="C8818" t="s">
        <v>257</v>
      </c>
      <c r="D8818" t="s">
        <v>32</v>
      </c>
      <c r="E8818" t="s">
        <v>27</v>
      </c>
      <c r="G8818" s="30">
        <v>17.399999999999999</v>
      </c>
      <c r="H8818" t="s">
        <v>309</v>
      </c>
      <c r="J8818" t="s">
        <v>15</v>
      </c>
      <c r="K8818" t="s">
        <v>307</v>
      </c>
      <c r="L8818" s="26">
        <v>126000</v>
      </c>
      <c r="M8818">
        <v>6</v>
      </c>
    </row>
    <row r="8819" spans="1:13" x14ac:dyDescent="0.25">
      <c r="A8819" t="s">
        <v>54</v>
      </c>
      <c r="B8819" s="25">
        <v>45212</v>
      </c>
      <c r="C8819" t="s">
        <v>257</v>
      </c>
      <c r="D8819" t="s">
        <v>32</v>
      </c>
      <c r="E8819" t="s">
        <v>27</v>
      </c>
      <c r="F8819" t="s">
        <v>258</v>
      </c>
      <c r="G8819" s="30">
        <v>17.399999999999999</v>
      </c>
      <c r="H8819" t="s">
        <v>309</v>
      </c>
      <c r="J8819" t="s">
        <v>15</v>
      </c>
      <c r="K8819" t="s">
        <v>307</v>
      </c>
      <c r="L8819" s="26">
        <v>1646352</v>
      </c>
      <c r="M8819">
        <v>20</v>
      </c>
    </row>
    <row r="8820" spans="1:13" x14ac:dyDescent="0.25">
      <c r="A8820" t="s">
        <v>74</v>
      </c>
      <c r="B8820" s="25">
        <v>45275</v>
      </c>
      <c r="C8820" t="s">
        <v>257</v>
      </c>
      <c r="D8820" t="s">
        <v>32</v>
      </c>
      <c r="E8820" t="s">
        <v>27</v>
      </c>
      <c r="F8820" t="s">
        <v>258</v>
      </c>
      <c r="G8820" s="30">
        <v>17.399999999999999</v>
      </c>
      <c r="H8820" t="s">
        <v>309</v>
      </c>
      <c r="J8820" t="s">
        <v>15</v>
      </c>
      <c r="K8820" t="s">
        <v>307</v>
      </c>
      <c r="L8820" s="26">
        <v>34103250</v>
      </c>
      <c r="M8820">
        <v>23</v>
      </c>
    </row>
    <row r="8821" spans="1:13" x14ac:dyDescent="0.25">
      <c r="A8821" t="s">
        <v>54</v>
      </c>
      <c r="B8821" s="25">
        <v>45401</v>
      </c>
      <c r="C8821" t="s">
        <v>257</v>
      </c>
      <c r="D8821" t="s">
        <v>32</v>
      </c>
      <c r="E8821" t="s">
        <v>27</v>
      </c>
      <c r="F8821" t="s">
        <v>258</v>
      </c>
      <c r="G8821" s="30">
        <v>17.399999999999999</v>
      </c>
      <c r="H8821" t="s">
        <v>309</v>
      </c>
      <c r="J8821" t="s">
        <v>15</v>
      </c>
      <c r="K8821" t="s">
        <v>307</v>
      </c>
      <c r="L8821" s="26">
        <v>2791650</v>
      </c>
      <c r="M8821">
        <v>11</v>
      </c>
    </row>
    <row r="8822" spans="1:13" x14ac:dyDescent="0.25">
      <c r="A8822" t="s">
        <v>164</v>
      </c>
      <c r="B8822" s="25">
        <v>45478</v>
      </c>
      <c r="C8822" t="s">
        <v>257</v>
      </c>
      <c r="D8822" t="s">
        <v>32</v>
      </c>
      <c r="E8822" t="s">
        <v>27</v>
      </c>
      <c r="F8822" t="s">
        <v>258</v>
      </c>
      <c r="G8822" s="30">
        <v>17.399999999999999</v>
      </c>
      <c r="H8822" t="s">
        <v>309</v>
      </c>
      <c r="J8822" t="s">
        <v>15</v>
      </c>
      <c r="K8822" t="s">
        <v>307</v>
      </c>
      <c r="L8822" s="26">
        <v>1877600</v>
      </c>
      <c r="M8822">
        <v>10</v>
      </c>
    </row>
    <row r="8823" spans="1:13" x14ac:dyDescent="0.25">
      <c r="A8823" t="s">
        <v>164</v>
      </c>
      <c r="B8823" s="25">
        <v>45478</v>
      </c>
      <c r="C8823" t="s">
        <v>257</v>
      </c>
      <c r="D8823" t="s">
        <v>32</v>
      </c>
      <c r="E8823" t="s">
        <v>27</v>
      </c>
      <c r="G8823" s="30">
        <v>17.399999999999999</v>
      </c>
      <c r="H8823" t="s">
        <v>309</v>
      </c>
      <c r="J8823" t="s">
        <v>15</v>
      </c>
      <c r="K8823" t="s">
        <v>307</v>
      </c>
      <c r="L8823" s="26">
        <v>87800</v>
      </c>
      <c r="M8823">
        <v>13</v>
      </c>
    </row>
    <row r="8824" spans="1:13" x14ac:dyDescent="0.25">
      <c r="A8824" t="s">
        <v>92</v>
      </c>
      <c r="B8824" s="25">
        <v>45198</v>
      </c>
      <c r="C8824" t="s">
        <v>257</v>
      </c>
      <c r="D8824" t="s">
        <v>32</v>
      </c>
      <c r="E8824" t="s">
        <v>27</v>
      </c>
      <c r="F8824" t="s">
        <v>258</v>
      </c>
      <c r="G8824" s="30">
        <v>17.399999999999999</v>
      </c>
      <c r="H8824" t="s">
        <v>309</v>
      </c>
      <c r="J8824" t="s">
        <v>15</v>
      </c>
      <c r="K8824" t="s">
        <v>307</v>
      </c>
      <c r="L8824" s="26">
        <v>1964052</v>
      </c>
      <c r="M8824">
        <v>7</v>
      </c>
    </row>
    <row r="8825" spans="1:13" x14ac:dyDescent="0.25">
      <c r="A8825" t="s">
        <v>205</v>
      </c>
      <c r="B8825" s="25">
        <v>45566</v>
      </c>
      <c r="C8825" t="s">
        <v>257</v>
      </c>
      <c r="D8825" t="s">
        <v>32</v>
      </c>
      <c r="E8825" t="s">
        <v>27</v>
      </c>
      <c r="F8825" t="s">
        <v>258</v>
      </c>
      <c r="G8825" s="30">
        <v>17.399999999999999</v>
      </c>
      <c r="H8825" t="s">
        <v>309</v>
      </c>
      <c r="J8825" t="s">
        <v>15</v>
      </c>
      <c r="K8825" t="s">
        <v>307</v>
      </c>
      <c r="L8825" s="26">
        <v>4575295</v>
      </c>
      <c r="M8825">
        <v>67</v>
      </c>
    </row>
    <row r="8826" spans="1:13" x14ac:dyDescent="0.25">
      <c r="A8826" t="s">
        <v>50</v>
      </c>
      <c r="B8826" s="25">
        <v>45408</v>
      </c>
      <c r="C8826" t="s">
        <v>257</v>
      </c>
      <c r="D8826" t="s">
        <v>32</v>
      </c>
      <c r="E8826" t="s">
        <v>27</v>
      </c>
      <c r="G8826" s="30">
        <v>17.399999999999999</v>
      </c>
      <c r="H8826" t="s">
        <v>309</v>
      </c>
      <c r="J8826" t="s">
        <v>15</v>
      </c>
      <c r="K8826" t="s">
        <v>307</v>
      </c>
      <c r="L8826" s="26">
        <v>102500</v>
      </c>
      <c r="M8826">
        <v>19</v>
      </c>
    </row>
    <row r="8827" spans="1:13" x14ac:dyDescent="0.25">
      <c r="A8827" t="s">
        <v>89</v>
      </c>
      <c r="B8827" s="25">
        <v>45232</v>
      </c>
      <c r="C8827" t="s">
        <v>257</v>
      </c>
      <c r="D8827" t="s">
        <v>32</v>
      </c>
      <c r="E8827" t="s">
        <v>27</v>
      </c>
      <c r="G8827" s="30">
        <v>17.399999999999999</v>
      </c>
      <c r="H8827" t="s">
        <v>309</v>
      </c>
      <c r="J8827" t="s">
        <v>15</v>
      </c>
      <c r="K8827" t="s">
        <v>307</v>
      </c>
      <c r="L8827" s="26">
        <v>13500</v>
      </c>
      <c r="M8827">
        <v>4</v>
      </c>
    </row>
    <row r="8828" spans="1:13" x14ac:dyDescent="0.25">
      <c r="A8828" t="s">
        <v>209</v>
      </c>
      <c r="B8828" s="25">
        <v>45572</v>
      </c>
      <c r="C8828" t="s">
        <v>257</v>
      </c>
      <c r="D8828" t="s">
        <v>32</v>
      </c>
      <c r="E8828" t="s">
        <v>27</v>
      </c>
      <c r="F8828" t="s">
        <v>258</v>
      </c>
      <c r="G8828" s="30">
        <v>17.399999999999999</v>
      </c>
      <c r="H8828" t="s">
        <v>309</v>
      </c>
      <c r="J8828" t="s">
        <v>15</v>
      </c>
      <c r="K8828" t="s">
        <v>307</v>
      </c>
      <c r="L8828" s="26">
        <v>1171500</v>
      </c>
      <c r="M8828">
        <v>6</v>
      </c>
    </row>
    <row r="8829" spans="1:13" x14ac:dyDescent="0.25">
      <c r="A8829" t="s">
        <v>77</v>
      </c>
      <c r="B8829" s="25">
        <v>45267</v>
      </c>
      <c r="C8829" t="s">
        <v>257</v>
      </c>
      <c r="D8829" t="s">
        <v>32</v>
      </c>
      <c r="E8829" t="s">
        <v>27</v>
      </c>
      <c r="G8829" s="30">
        <v>17.399999999999999</v>
      </c>
      <c r="H8829" t="s">
        <v>309</v>
      </c>
      <c r="J8829" t="s">
        <v>15</v>
      </c>
      <c r="K8829" t="s">
        <v>307</v>
      </c>
      <c r="L8829" s="26">
        <v>264600</v>
      </c>
      <c r="M8829">
        <v>6</v>
      </c>
    </row>
    <row r="8830" spans="1:13" x14ac:dyDescent="0.25">
      <c r="A8830" t="s">
        <v>30</v>
      </c>
      <c r="B8830" s="25">
        <v>45447</v>
      </c>
      <c r="C8830" t="s">
        <v>257</v>
      </c>
      <c r="D8830" t="s">
        <v>32</v>
      </c>
      <c r="E8830" t="s">
        <v>27</v>
      </c>
      <c r="G8830" s="30">
        <v>17.399999999999999</v>
      </c>
      <c r="H8830" t="s">
        <v>309</v>
      </c>
      <c r="J8830" t="s">
        <v>15</v>
      </c>
      <c r="K8830" t="s">
        <v>307</v>
      </c>
      <c r="L8830" s="26">
        <v>1200</v>
      </c>
      <c r="M8830">
        <v>1</v>
      </c>
    </row>
    <row r="8831" spans="1:13" x14ac:dyDescent="0.25">
      <c r="A8831" t="s">
        <v>80</v>
      </c>
      <c r="B8831" s="25">
        <v>45260</v>
      </c>
      <c r="C8831" t="s">
        <v>257</v>
      </c>
      <c r="D8831" t="s">
        <v>32</v>
      </c>
      <c r="E8831" t="s">
        <v>27</v>
      </c>
      <c r="F8831" t="s">
        <v>258</v>
      </c>
      <c r="G8831" s="30">
        <v>17.399999999999999</v>
      </c>
      <c r="H8831" t="s">
        <v>309</v>
      </c>
      <c r="J8831" t="s">
        <v>15</v>
      </c>
      <c r="K8831" t="s">
        <v>307</v>
      </c>
      <c r="L8831" s="26">
        <v>3506400</v>
      </c>
      <c r="M8831">
        <v>7</v>
      </c>
    </row>
    <row r="8832" spans="1:13" x14ac:dyDescent="0.25">
      <c r="A8832" t="s">
        <v>172</v>
      </c>
      <c r="B8832" s="25">
        <v>45485</v>
      </c>
      <c r="C8832" t="s">
        <v>257</v>
      </c>
      <c r="D8832" t="s">
        <v>32</v>
      </c>
      <c r="E8832" t="s">
        <v>27</v>
      </c>
      <c r="F8832" t="s">
        <v>258</v>
      </c>
      <c r="G8832" s="30">
        <v>17.399999999999999</v>
      </c>
      <c r="H8832" t="s">
        <v>309</v>
      </c>
      <c r="J8832" t="s">
        <v>15</v>
      </c>
      <c r="K8832" t="s">
        <v>307</v>
      </c>
      <c r="L8832" s="26">
        <v>412000</v>
      </c>
      <c r="M8832">
        <v>5</v>
      </c>
    </row>
    <row r="8833" spans="1:13" x14ac:dyDescent="0.25">
      <c r="A8833" t="s">
        <v>83</v>
      </c>
      <c r="B8833" s="25">
        <v>45252</v>
      </c>
      <c r="C8833" t="s">
        <v>257</v>
      </c>
      <c r="D8833" t="s">
        <v>32</v>
      </c>
      <c r="E8833" t="s">
        <v>27</v>
      </c>
      <c r="G8833" s="30">
        <v>17.399999999999999</v>
      </c>
      <c r="H8833" t="s">
        <v>309</v>
      </c>
      <c r="J8833" t="s">
        <v>15</v>
      </c>
      <c r="K8833" t="s">
        <v>307</v>
      </c>
      <c r="L8833" s="26">
        <v>147950</v>
      </c>
      <c r="M8833">
        <v>17</v>
      </c>
    </row>
    <row r="8834" spans="1:13" x14ac:dyDescent="0.25">
      <c r="A8834" t="s">
        <v>60</v>
      </c>
      <c r="B8834" s="25">
        <v>45380</v>
      </c>
      <c r="C8834" t="s">
        <v>257</v>
      </c>
      <c r="D8834" t="s">
        <v>32</v>
      </c>
      <c r="E8834" t="s">
        <v>27</v>
      </c>
      <c r="F8834" t="s">
        <v>258</v>
      </c>
      <c r="G8834" s="30">
        <v>17.399999999999999</v>
      </c>
      <c r="H8834" t="s">
        <v>309</v>
      </c>
      <c r="J8834" t="s">
        <v>15</v>
      </c>
      <c r="K8834" t="s">
        <v>307</v>
      </c>
      <c r="L8834" s="26">
        <v>6689375</v>
      </c>
      <c r="M8834">
        <v>20</v>
      </c>
    </row>
    <row r="8835" spans="1:13" x14ac:dyDescent="0.25">
      <c r="A8835" t="s">
        <v>77</v>
      </c>
      <c r="B8835" s="25">
        <v>45267</v>
      </c>
      <c r="C8835" t="s">
        <v>257</v>
      </c>
      <c r="D8835" t="s">
        <v>32</v>
      </c>
      <c r="E8835" t="s">
        <v>27</v>
      </c>
      <c r="F8835" t="s">
        <v>258</v>
      </c>
      <c r="G8835" s="30">
        <v>17.399999999999999</v>
      </c>
      <c r="H8835" t="s">
        <v>309</v>
      </c>
      <c r="J8835" t="s">
        <v>15</v>
      </c>
      <c r="K8835" t="s">
        <v>307</v>
      </c>
      <c r="L8835" s="26">
        <v>210000</v>
      </c>
      <c r="M8835">
        <v>2</v>
      </c>
    </row>
    <row r="8836" spans="1:13" x14ac:dyDescent="0.25">
      <c r="A8836" t="s">
        <v>30</v>
      </c>
      <c r="B8836" s="25">
        <v>45447</v>
      </c>
      <c r="C8836" t="s">
        <v>257</v>
      </c>
      <c r="D8836" t="s">
        <v>32</v>
      </c>
      <c r="E8836" t="s">
        <v>27</v>
      </c>
      <c r="F8836" t="s">
        <v>258</v>
      </c>
      <c r="G8836" s="30">
        <v>17.399999999999999</v>
      </c>
      <c r="H8836" t="s">
        <v>309</v>
      </c>
      <c r="J8836" t="s">
        <v>15</v>
      </c>
      <c r="K8836" t="s">
        <v>307</v>
      </c>
      <c r="L8836" s="26">
        <v>9300</v>
      </c>
      <c r="M8836">
        <v>2</v>
      </c>
    </row>
    <row r="8837" spans="1:13" x14ac:dyDescent="0.25">
      <c r="A8837" t="s">
        <v>57</v>
      </c>
      <c r="B8837" s="25">
        <v>45394</v>
      </c>
      <c r="C8837" t="s">
        <v>257</v>
      </c>
      <c r="D8837" t="s">
        <v>32</v>
      </c>
      <c r="E8837" t="s">
        <v>27</v>
      </c>
      <c r="F8837" t="s">
        <v>258</v>
      </c>
      <c r="G8837" s="30">
        <v>17.399999999999999</v>
      </c>
      <c r="H8837" t="s">
        <v>309</v>
      </c>
      <c r="J8837" t="s">
        <v>15</v>
      </c>
      <c r="K8837" t="s">
        <v>307</v>
      </c>
      <c r="L8837" s="26">
        <v>2248950</v>
      </c>
      <c r="M8837">
        <v>8</v>
      </c>
    </row>
    <row r="8838" spans="1:13" x14ac:dyDescent="0.25">
      <c r="A8838" t="s">
        <v>211</v>
      </c>
      <c r="B8838" s="25">
        <v>45582</v>
      </c>
      <c r="C8838" t="s">
        <v>257</v>
      </c>
      <c r="D8838" t="s">
        <v>32</v>
      </c>
      <c r="E8838" t="s">
        <v>27</v>
      </c>
      <c r="F8838" t="s">
        <v>258</v>
      </c>
      <c r="G8838" s="30">
        <v>17.399999999999999</v>
      </c>
      <c r="H8838" t="s">
        <v>309</v>
      </c>
      <c r="J8838" t="s">
        <v>15</v>
      </c>
      <c r="K8838" t="s">
        <v>307</v>
      </c>
      <c r="L8838" s="26">
        <v>10506650</v>
      </c>
      <c r="M8838">
        <v>69</v>
      </c>
    </row>
    <row r="8839" spans="1:13" x14ac:dyDescent="0.25">
      <c r="A8839" t="s">
        <v>217</v>
      </c>
      <c r="B8839" s="25">
        <v>45595</v>
      </c>
      <c r="C8839" t="s">
        <v>257</v>
      </c>
      <c r="D8839" t="s">
        <v>32</v>
      </c>
      <c r="E8839" t="s">
        <v>27</v>
      </c>
      <c r="G8839" s="30">
        <v>17.5</v>
      </c>
      <c r="H8839" t="s">
        <v>309</v>
      </c>
      <c r="J8839" t="s">
        <v>15</v>
      </c>
      <c r="K8839" t="s">
        <v>307</v>
      </c>
      <c r="L8839" s="26">
        <v>208675</v>
      </c>
      <c r="M8839">
        <v>1</v>
      </c>
    </row>
    <row r="8840" spans="1:13" x14ac:dyDescent="0.25">
      <c r="A8840" t="s">
        <v>66</v>
      </c>
      <c r="B8840" s="25">
        <v>45335</v>
      </c>
      <c r="C8840" t="s">
        <v>257</v>
      </c>
      <c r="D8840" t="s">
        <v>32</v>
      </c>
      <c r="E8840" t="s">
        <v>27</v>
      </c>
      <c r="F8840" t="s">
        <v>258</v>
      </c>
      <c r="G8840" s="30">
        <v>17.5</v>
      </c>
      <c r="H8840" t="s">
        <v>309</v>
      </c>
      <c r="J8840" t="s">
        <v>15</v>
      </c>
      <c r="K8840" t="s">
        <v>307</v>
      </c>
      <c r="L8840" s="26">
        <v>2844000</v>
      </c>
      <c r="M8840">
        <v>23</v>
      </c>
    </row>
    <row r="8841" spans="1:13" x14ac:dyDescent="0.25">
      <c r="A8841" t="s">
        <v>69</v>
      </c>
      <c r="B8841" s="25">
        <v>45328</v>
      </c>
      <c r="C8841" t="s">
        <v>257</v>
      </c>
      <c r="D8841" t="s">
        <v>32</v>
      </c>
      <c r="E8841" t="s">
        <v>27</v>
      </c>
      <c r="F8841" t="s">
        <v>258</v>
      </c>
      <c r="G8841" s="30">
        <v>17.5</v>
      </c>
      <c r="H8841" t="s">
        <v>309</v>
      </c>
      <c r="J8841" t="s">
        <v>15</v>
      </c>
      <c r="K8841" t="s">
        <v>307</v>
      </c>
      <c r="L8841" s="26">
        <v>732725</v>
      </c>
      <c r="M8841">
        <v>8</v>
      </c>
    </row>
    <row r="8842" spans="1:13" x14ac:dyDescent="0.25">
      <c r="A8842" t="s">
        <v>69</v>
      </c>
      <c r="B8842" s="25">
        <v>45328</v>
      </c>
      <c r="C8842" t="s">
        <v>257</v>
      </c>
      <c r="D8842" t="s">
        <v>32</v>
      </c>
      <c r="E8842" t="s">
        <v>27</v>
      </c>
      <c r="G8842" s="30">
        <v>17.5</v>
      </c>
      <c r="H8842" t="s">
        <v>309</v>
      </c>
      <c r="J8842" t="s">
        <v>15</v>
      </c>
      <c r="K8842" t="s">
        <v>307</v>
      </c>
      <c r="L8842" s="26">
        <v>30740</v>
      </c>
      <c r="M8842">
        <v>3</v>
      </c>
    </row>
    <row r="8843" spans="1:13" x14ac:dyDescent="0.25">
      <c r="A8843" t="s">
        <v>86</v>
      </c>
      <c r="B8843" s="25">
        <v>45251</v>
      </c>
      <c r="C8843" t="s">
        <v>257</v>
      </c>
      <c r="D8843" t="s">
        <v>32</v>
      </c>
      <c r="E8843" t="s">
        <v>27</v>
      </c>
      <c r="F8843" t="s">
        <v>258</v>
      </c>
      <c r="G8843" s="30">
        <v>17.5</v>
      </c>
      <c r="H8843" t="s">
        <v>309</v>
      </c>
      <c r="J8843" t="s">
        <v>15</v>
      </c>
      <c r="K8843" t="s">
        <v>307</v>
      </c>
      <c r="L8843" s="26">
        <v>255000</v>
      </c>
      <c r="M8843">
        <v>2</v>
      </c>
    </row>
    <row r="8844" spans="1:13" x14ac:dyDescent="0.25">
      <c r="A8844" t="s">
        <v>74</v>
      </c>
      <c r="B8844" s="25">
        <v>45275</v>
      </c>
      <c r="C8844" t="s">
        <v>257</v>
      </c>
      <c r="D8844" t="s">
        <v>32</v>
      </c>
      <c r="E8844" t="s">
        <v>27</v>
      </c>
      <c r="G8844" s="30">
        <v>17.5</v>
      </c>
      <c r="H8844" t="s">
        <v>309</v>
      </c>
      <c r="J8844" t="s">
        <v>15</v>
      </c>
      <c r="K8844" t="s">
        <v>307</v>
      </c>
      <c r="L8844" s="26">
        <v>251850</v>
      </c>
      <c r="M8844">
        <v>12</v>
      </c>
    </row>
    <row r="8845" spans="1:13" x14ac:dyDescent="0.25">
      <c r="A8845" t="s">
        <v>89</v>
      </c>
      <c r="B8845" s="25">
        <v>45232</v>
      </c>
      <c r="C8845" t="s">
        <v>257</v>
      </c>
      <c r="D8845" t="s">
        <v>32</v>
      </c>
      <c r="E8845" t="s">
        <v>27</v>
      </c>
      <c r="F8845" t="s">
        <v>258</v>
      </c>
      <c r="G8845" s="30">
        <v>17.5</v>
      </c>
      <c r="H8845" t="s">
        <v>309</v>
      </c>
      <c r="J8845" t="s">
        <v>15</v>
      </c>
      <c r="K8845" t="s">
        <v>307</v>
      </c>
      <c r="L8845" s="26">
        <v>77625</v>
      </c>
      <c r="M8845">
        <v>4</v>
      </c>
    </row>
    <row r="8846" spans="1:13" x14ac:dyDescent="0.25">
      <c r="A8846" t="s">
        <v>205</v>
      </c>
      <c r="B8846" s="25">
        <v>45566</v>
      </c>
      <c r="C8846" t="s">
        <v>257</v>
      </c>
      <c r="D8846" t="s">
        <v>32</v>
      </c>
      <c r="E8846" t="s">
        <v>27</v>
      </c>
      <c r="F8846" t="s">
        <v>258</v>
      </c>
      <c r="G8846" s="30">
        <v>17.5</v>
      </c>
      <c r="H8846" t="s">
        <v>309</v>
      </c>
      <c r="J8846" t="s">
        <v>15</v>
      </c>
      <c r="K8846" t="s">
        <v>307</v>
      </c>
      <c r="L8846" s="26">
        <v>3515</v>
      </c>
      <c r="M8846">
        <v>2</v>
      </c>
    </row>
    <row r="8847" spans="1:13" x14ac:dyDescent="0.25">
      <c r="A8847" t="s">
        <v>92</v>
      </c>
      <c r="B8847" s="25">
        <v>45198</v>
      </c>
      <c r="C8847" t="s">
        <v>257</v>
      </c>
      <c r="D8847" t="s">
        <v>32</v>
      </c>
      <c r="E8847" t="s">
        <v>27</v>
      </c>
      <c r="F8847" t="s">
        <v>258</v>
      </c>
      <c r="G8847" s="30">
        <v>17.5</v>
      </c>
      <c r="H8847" t="s">
        <v>309</v>
      </c>
      <c r="J8847" t="s">
        <v>15</v>
      </c>
      <c r="K8847" t="s">
        <v>307</v>
      </c>
      <c r="L8847" s="26">
        <v>6554196</v>
      </c>
      <c r="M8847">
        <v>4</v>
      </c>
    </row>
    <row r="8848" spans="1:13" x14ac:dyDescent="0.25">
      <c r="A8848" t="s">
        <v>164</v>
      </c>
      <c r="B8848" s="25">
        <v>45478</v>
      </c>
      <c r="C8848" t="s">
        <v>257</v>
      </c>
      <c r="D8848" t="s">
        <v>32</v>
      </c>
      <c r="E8848" t="s">
        <v>27</v>
      </c>
      <c r="G8848" s="30">
        <v>17.5</v>
      </c>
      <c r="H8848" t="s">
        <v>309</v>
      </c>
      <c r="J8848" t="s">
        <v>15</v>
      </c>
      <c r="K8848" t="s">
        <v>307</v>
      </c>
      <c r="L8848" s="26">
        <v>27000</v>
      </c>
      <c r="M8848">
        <v>5</v>
      </c>
    </row>
    <row r="8849" spans="1:13" x14ac:dyDescent="0.25">
      <c r="A8849" t="s">
        <v>57</v>
      </c>
      <c r="B8849" s="25">
        <v>45394</v>
      </c>
      <c r="C8849" t="s">
        <v>257</v>
      </c>
      <c r="D8849" t="s">
        <v>32</v>
      </c>
      <c r="E8849" t="s">
        <v>27</v>
      </c>
      <c r="G8849" s="30">
        <v>17.5</v>
      </c>
      <c r="H8849" t="s">
        <v>309</v>
      </c>
      <c r="J8849" t="s">
        <v>15</v>
      </c>
      <c r="K8849" t="s">
        <v>307</v>
      </c>
      <c r="L8849" s="26">
        <v>25850</v>
      </c>
      <c r="M8849">
        <v>5</v>
      </c>
    </row>
    <row r="8850" spans="1:13" x14ac:dyDescent="0.25">
      <c r="A8850" t="s">
        <v>60</v>
      </c>
      <c r="B8850" s="25">
        <v>45380</v>
      </c>
      <c r="C8850" t="s">
        <v>257</v>
      </c>
      <c r="D8850" t="s">
        <v>32</v>
      </c>
      <c r="E8850" t="s">
        <v>27</v>
      </c>
      <c r="F8850" t="s">
        <v>258</v>
      </c>
      <c r="G8850" s="30">
        <v>17.5</v>
      </c>
      <c r="H8850" t="s">
        <v>309</v>
      </c>
      <c r="J8850" t="s">
        <v>15</v>
      </c>
      <c r="K8850" t="s">
        <v>307</v>
      </c>
      <c r="L8850" s="26">
        <v>4103750</v>
      </c>
      <c r="M8850">
        <v>16</v>
      </c>
    </row>
    <row r="8851" spans="1:13" x14ac:dyDescent="0.25">
      <c r="A8851" t="s">
        <v>63</v>
      </c>
      <c r="B8851" s="25">
        <v>45344</v>
      </c>
      <c r="C8851" t="s">
        <v>257</v>
      </c>
      <c r="D8851" t="s">
        <v>32</v>
      </c>
      <c r="E8851" t="s">
        <v>27</v>
      </c>
      <c r="F8851" t="s">
        <v>258</v>
      </c>
      <c r="G8851" s="30">
        <v>17.5</v>
      </c>
      <c r="H8851" t="s">
        <v>309</v>
      </c>
      <c r="J8851" t="s">
        <v>15</v>
      </c>
      <c r="K8851" t="s">
        <v>307</v>
      </c>
      <c r="L8851" s="26">
        <v>456000</v>
      </c>
      <c r="M8851">
        <v>6</v>
      </c>
    </row>
    <row r="8852" spans="1:13" x14ac:dyDescent="0.25">
      <c r="A8852" t="s">
        <v>172</v>
      </c>
      <c r="B8852" s="25">
        <v>45485</v>
      </c>
      <c r="C8852" t="s">
        <v>257</v>
      </c>
      <c r="D8852" t="s">
        <v>32</v>
      </c>
      <c r="E8852" t="s">
        <v>27</v>
      </c>
      <c r="G8852" s="30">
        <v>17.5</v>
      </c>
      <c r="H8852" t="s">
        <v>309</v>
      </c>
      <c r="J8852" t="s">
        <v>15</v>
      </c>
      <c r="K8852" t="s">
        <v>307</v>
      </c>
      <c r="L8852" s="26">
        <v>14000</v>
      </c>
      <c r="M8852">
        <v>1</v>
      </c>
    </row>
    <row r="8853" spans="1:13" x14ac:dyDescent="0.25">
      <c r="A8853" t="s">
        <v>60</v>
      </c>
      <c r="B8853" s="25">
        <v>45380</v>
      </c>
      <c r="C8853" t="s">
        <v>257</v>
      </c>
      <c r="D8853" t="s">
        <v>32</v>
      </c>
      <c r="E8853" t="s">
        <v>27</v>
      </c>
      <c r="G8853" s="30">
        <v>17.5</v>
      </c>
      <c r="H8853" t="s">
        <v>309</v>
      </c>
      <c r="J8853" t="s">
        <v>15</v>
      </c>
      <c r="K8853" t="s">
        <v>307</v>
      </c>
      <c r="L8853" s="26">
        <v>47250</v>
      </c>
      <c r="M8853">
        <v>10</v>
      </c>
    </row>
    <row r="8854" spans="1:13" x14ac:dyDescent="0.25">
      <c r="A8854" t="s">
        <v>50</v>
      </c>
      <c r="B8854" s="25">
        <v>45408</v>
      </c>
      <c r="C8854" t="s">
        <v>257</v>
      </c>
      <c r="D8854" t="s">
        <v>32</v>
      </c>
      <c r="E8854" t="s">
        <v>27</v>
      </c>
      <c r="F8854" t="s">
        <v>258</v>
      </c>
      <c r="G8854" s="30">
        <v>17.5</v>
      </c>
      <c r="H8854" t="s">
        <v>309</v>
      </c>
      <c r="J8854" t="s">
        <v>15</v>
      </c>
      <c r="K8854" t="s">
        <v>307</v>
      </c>
      <c r="L8854" s="26">
        <v>2557500</v>
      </c>
      <c r="M8854">
        <v>23</v>
      </c>
    </row>
    <row r="8855" spans="1:13" x14ac:dyDescent="0.25">
      <c r="A8855" t="s">
        <v>86</v>
      </c>
      <c r="B8855" s="25">
        <v>45251</v>
      </c>
      <c r="C8855" t="s">
        <v>257</v>
      </c>
      <c r="D8855" t="s">
        <v>32</v>
      </c>
      <c r="E8855" t="s">
        <v>27</v>
      </c>
      <c r="G8855" s="30">
        <v>17.5</v>
      </c>
      <c r="H8855" t="s">
        <v>309</v>
      </c>
      <c r="J8855" t="s">
        <v>15</v>
      </c>
      <c r="K8855" t="s">
        <v>307</v>
      </c>
      <c r="L8855" s="26">
        <v>135500</v>
      </c>
      <c r="M8855">
        <v>2</v>
      </c>
    </row>
    <row r="8856" spans="1:13" x14ac:dyDescent="0.25">
      <c r="A8856" t="s">
        <v>63</v>
      </c>
      <c r="B8856" s="25">
        <v>45344</v>
      </c>
      <c r="C8856" t="s">
        <v>257</v>
      </c>
      <c r="D8856" t="s">
        <v>32</v>
      </c>
      <c r="E8856" t="s">
        <v>27</v>
      </c>
      <c r="G8856" s="30">
        <v>17.5</v>
      </c>
      <c r="H8856" t="s">
        <v>309</v>
      </c>
      <c r="J8856" t="s">
        <v>15</v>
      </c>
      <c r="K8856" t="s">
        <v>307</v>
      </c>
      <c r="L8856" s="26">
        <v>27550</v>
      </c>
      <c r="M8856">
        <v>2</v>
      </c>
    </row>
    <row r="8857" spans="1:13" x14ac:dyDescent="0.25">
      <c r="A8857" t="s">
        <v>77</v>
      </c>
      <c r="B8857" s="25">
        <v>45267</v>
      </c>
      <c r="C8857" t="s">
        <v>257</v>
      </c>
      <c r="D8857" t="s">
        <v>32</v>
      </c>
      <c r="E8857" t="s">
        <v>27</v>
      </c>
      <c r="F8857" t="s">
        <v>258</v>
      </c>
      <c r="G8857" s="30">
        <v>17.5</v>
      </c>
      <c r="H8857" t="s">
        <v>309</v>
      </c>
      <c r="J8857" t="s">
        <v>15</v>
      </c>
      <c r="K8857" t="s">
        <v>307</v>
      </c>
      <c r="L8857" s="26">
        <v>11200</v>
      </c>
      <c r="M8857">
        <v>1</v>
      </c>
    </row>
    <row r="8858" spans="1:13" x14ac:dyDescent="0.25">
      <c r="A8858" t="s">
        <v>74</v>
      </c>
      <c r="B8858" s="25">
        <v>45275</v>
      </c>
      <c r="C8858" t="s">
        <v>257</v>
      </c>
      <c r="D8858" t="s">
        <v>32</v>
      </c>
      <c r="E8858" t="s">
        <v>27</v>
      </c>
      <c r="F8858" t="s">
        <v>258</v>
      </c>
      <c r="G8858" s="30">
        <v>17.5</v>
      </c>
      <c r="H8858" t="s">
        <v>309</v>
      </c>
      <c r="J8858" t="s">
        <v>15</v>
      </c>
      <c r="K8858" t="s">
        <v>307</v>
      </c>
      <c r="L8858" s="26">
        <v>2063100</v>
      </c>
      <c r="M8858">
        <v>25</v>
      </c>
    </row>
    <row r="8859" spans="1:13" x14ac:dyDescent="0.25">
      <c r="A8859" t="s">
        <v>72</v>
      </c>
      <c r="B8859" s="25">
        <v>45288</v>
      </c>
      <c r="C8859" t="s">
        <v>257</v>
      </c>
      <c r="D8859" t="s">
        <v>32</v>
      </c>
      <c r="E8859" t="s">
        <v>27</v>
      </c>
      <c r="F8859" t="s">
        <v>258</v>
      </c>
      <c r="G8859" s="30">
        <v>17.5</v>
      </c>
      <c r="H8859" t="s">
        <v>309</v>
      </c>
      <c r="J8859" t="s">
        <v>15</v>
      </c>
      <c r="K8859" t="s">
        <v>307</v>
      </c>
      <c r="L8859" s="26">
        <v>99750</v>
      </c>
      <c r="M8859">
        <v>1</v>
      </c>
    </row>
    <row r="8860" spans="1:13" x14ac:dyDescent="0.25">
      <c r="A8860" t="s">
        <v>172</v>
      </c>
      <c r="B8860" s="25">
        <v>45485</v>
      </c>
      <c r="C8860" t="s">
        <v>257</v>
      </c>
      <c r="D8860" t="s">
        <v>32</v>
      </c>
      <c r="E8860" t="s">
        <v>27</v>
      </c>
      <c r="F8860" t="s">
        <v>258</v>
      </c>
      <c r="G8860" s="30">
        <v>17.5</v>
      </c>
      <c r="H8860" t="s">
        <v>309</v>
      </c>
      <c r="J8860" t="s">
        <v>15</v>
      </c>
      <c r="K8860" t="s">
        <v>307</v>
      </c>
      <c r="L8860" s="26">
        <v>3200</v>
      </c>
      <c r="M8860">
        <v>1</v>
      </c>
    </row>
    <row r="8861" spans="1:13" x14ac:dyDescent="0.25">
      <c r="A8861" t="s">
        <v>57</v>
      </c>
      <c r="B8861" s="25">
        <v>45394</v>
      </c>
      <c r="C8861" t="s">
        <v>257</v>
      </c>
      <c r="D8861" t="s">
        <v>32</v>
      </c>
      <c r="E8861" t="s">
        <v>27</v>
      </c>
      <c r="F8861" t="s">
        <v>258</v>
      </c>
      <c r="G8861" s="30">
        <v>17.5</v>
      </c>
      <c r="H8861" t="s">
        <v>309</v>
      </c>
      <c r="J8861" t="s">
        <v>15</v>
      </c>
      <c r="K8861" t="s">
        <v>307</v>
      </c>
      <c r="L8861" s="26">
        <v>721450</v>
      </c>
      <c r="M8861">
        <v>5</v>
      </c>
    </row>
    <row r="8862" spans="1:13" x14ac:dyDescent="0.25">
      <c r="A8862" t="s">
        <v>89</v>
      </c>
      <c r="B8862" s="25">
        <v>45232</v>
      </c>
      <c r="C8862" t="s">
        <v>257</v>
      </c>
      <c r="D8862" t="s">
        <v>32</v>
      </c>
      <c r="E8862" t="s">
        <v>27</v>
      </c>
      <c r="G8862" s="30">
        <v>17.5</v>
      </c>
      <c r="H8862" t="s">
        <v>309</v>
      </c>
      <c r="J8862" t="s">
        <v>15</v>
      </c>
      <c r="K8862" t="s">
        <v>307</v>
      </c>
      <c r="L8862" s="26">
        <v>193050</v>
      </c>
      <c r="M8862">
        <v>3</v>
      </c>
    </row>
    <row r="8863" spans="1:13" x14ac:dyDescent="0.25">
      <c r="A8863" t="s">
        <v>83</v>
      </c>
      <c r="B8863" s="25">
        <v>45252</v>
      </c>
      <c r="C8863" t="s">
        <v>257</v>
      </c>
      <c r="D8863" t="s">
        <v>32</v>
      </c>
      <c r="E8863" t="s">
        <v>27</v>
      </c>
      <c r="G8863" s="30">
        <v>17.5</v>
      </c>
      <c r="H8863" t="s">
        <v>309</v>
      </c>
      <c r="J8863" t="s">
        <v>15</v>
      </c>
      <c r="K8863" t="s">
        <v>307</v>
      </c>
      <c r="L8863" s="26">
        <v>160600</v>
      </c>
      <c r="M8863">
        <v>6</v>
      </c>
    </row>
    <row r="8864" spans="1:13" x14ac:dyDescent="0.25">
      <c r="A8864" t="s">
        <v>83</v>
      </c>
      <c r="B8864" s="25">
        <v>45468</v>
      </c>
      <c r="C8864" t="s">
        <v>257</v>
      </c>
      <c r="D8864" t="s">
        <v>32</v>
      </c>
      <c r="E8864" t="s">
        <v>27</v>
      </c>
      <c r="G8864" s="30">
        <v>17.5</v>
      </c>
      <c r="H8864" t="s">
        <v>309</v>
      </c>
      <c r="J8864" t="s">
        <v>15</v>
      </c>
      <c r="K8864" t="s">
        <v>307</v>
      </c>
      <c r="L8864" s="26">
        <v>48600</v>
      </c>
      <c r="M8864">
        <v>5</v>
      </c>
    </row>
    <row r="8865" spans="1:13" x14ac:dyDescent="0.25">
      <c r="A8865" t="s">
        <v>54</v>
      </c>
      <c r="B8865" s="25">
        <v>45212</v>
      </c>
      <c r="C8865" t="s">
        <v>257</v>
      </c>
      <c r="D8865" t="s">
        <v>32</v>
      </c>
      <c r="E8865" t="s">
        <v>27</v>
      </c>
      <c r="G8865" s="30">
        <v>17.5</v>
      </c>
      <c r="H8865" t="s">
        <v>309</v>
      </c>
      <c r="J8865" t="s">
        <v>15</v>
      </c>
      <c r="K8865" t="s">
        <v>307</v>
      </c>
      <c r="L8865" s="26">
        <v>92574</v>
      </c>
      <c r="M8865">
        <v>18</v>
      </c>
    </row>
    <row r="8866" spans="1:13" x14ac:dyDescent="0.25">
      <c r="A8866" t="s">
        <v>66</v>
      </c>
      <c r="B8866" s="25">
        <v>45335</v>
      </c>
      <c r="C8866" t="s">
        <v>257</v>
      </c>
      <c r="D8866" t="s">
        <v>32</v>
      </c>
      <c r="E8866" t="s">
        <v>27</v>
      </c>
      <c r="G8866" s="30">
        <v>17.5</v>
      </c>
      <c r="H8866" t="s">
        <v>309</v>
      </c>
      <c r="J8866" t="s">
        <v>15</v>
      </c>
      <c r="K8866" t="s">
        <v>307</v>
      </c>
      <c r="L8866" s="26">
        <v>81000</v>
      </c>
      <c r="M8866">
        <v>13</v>
      </c>
    </row>
    <row r="8867" spans="1:13" x14ac:dyDescent="0.25">
      <c r="A8867" t="s">
        <v>104</v>
      </c>
      <c r="B8867" s="25">
        <v>45041</v>
      </c>
      <c r="C8867" t="s">
        <v>257</v>
      </c>
      <c r="D8867" t="s">
        <v>32</v>
      </c>
      <c r="E8867" t="s">
        <v>27</v>
      </c>
      <c r="G8867" s="30">
        <v>17.5</v>
      </c>
      <c r="H8867" t="s">
        <v>309</v>
      </c>
      <c r="J8867" t="s">
        <v>15</v>
      </c>
      <c r="K8867" t="s">
        <v>307</v>
      </c>
      <c r="L8867" s="26">
        <v>9834</v>
      </c>
      <c r="M8867">
        <v>1</v>
      </c>
    </row>
    <row r="8868" spans="1:13" x14ac:dyDescent="0.25">
      <c r="A8868" t="s">
        <v>50</v>
      </c>
      <c r="B8868" s="25">
        <v>45408</v>
      </c>
      <c r="C8868" t="s">
        <v>257</v>
      </c>
      <c r="D8868" t="s">
        <v>32</v>
      </c>
      <c r="E8868" t="s">
        <v>27</v>
      </c>
      <c r="G8868" s="30">
        <v>17.5</v>
      </c>
      <c r="H8868" t="s">
        <v>309</v>
      </c>
      <c r="J8868" t="s">
        <v>15</v>
      </c>
      <c r="K8868" t="s">
        <v>307</v>
      </c>
      <c r="L8868" s="26">
        <v>1212500</v>
      </c>
      <c r="M8868">
        <v>17</v>
      </c>
    </row>
    <row r="8869" spans="1:13" x14ac:dyDescent="0.25">
      <c r="A8869" t="s">
        <v>211</v>
      </c>
      <c r="B8869" s="25">
        <v>45582</v>
      </c>
      <c r="C8869" t="s">
        <v>257</v>
      </c>
      <c r="D8869" t="s">
        <v>32</v>
      </c>
      <c r="E8869" t="s">
        <v>27</v>
      </c>
      <c r="F8869" t="s">
        <v>258</v>
      </c>
      <c r="G8869" s="30">
        <v>17.5</v>
      </c>
      <c r="H8869" t="s">
        <v>309</v>
      </c>
      <c r="J8869" t="s">
        <v>15</v>
      </c>
      <c r="K8869" t="s">
        <v>307</v>
      </c>
      <c r="L8869" s="26">
        <v>945350</v>
      </c>
      <c r="M8869">
        <v>9</v>
      </c>
    </row>
    <row r="8870" spans="1:13" x14ac:dyDescent="0.25">
      <c r="A8870" t="s">
        <v>211</v>
      </c>
      <c r="B8870" s="25">
        <v>45582</v>
      </c>
      <c r="C8870" t="s">
        <v>257</v>
      </c>
      <c r="D8870" t="s">
        <v>32</v>
      </c>
      <c r="E8870" t="s">
        <v>27</v>
      </c>
      <c r="G8870" s="30">
        <v>17.5</v>
      </c>
      <c r="H8870" t="s">
        <v>309</v>
      </c>
      <c r="J8870" t="s">
        <v>15</v>
      </c>
      <c r="K8870" t="s">
        <v>307</v>
      </c>
      <c r="L8870" s="26">
        <v>31850</v>
      </c>
      <c r="M8870">
        <v>6</v>
      </c>
    </row>
    <row r="8871" spans="1:13" x14ac:dyDescent="0.25">
      <c r="A8871" t="s">
        <v>30</v>
      </c>
      <c r="B8871" s="25">
        <v>45447</v>
      </c>
      <c r="C8871" t="s">
        <v>257</v>
      </c>
      <c r="D8871" t="s">
        <v>32</v>
      </c>
      <c r="E8871" t="s">
        <v>27</v>
      </c>
      <c r="G8871" s="30">
        <v>17.5</v>
      </c>
      <c r="H8871" t="s">
        <v>309</v>
      </c>
      <c r="J8871" t="s">
        <v>15</v>
      </c>
      <c r="K8871" t="s">
        <v>307</v>
      </c>
      <c r="L8871" s="26">
        <v>86400</v>
      </c>
      <c r="M8871">
        <v>7</v>
      </c>
    </row>
    <row r="8872" spans="1:13" x14ac:dyDescent="0.25">
      <c r="A8872" t="s">
        <v>54</v>
      </c>
      <c r="B8872" s="25">
        <v>45401</v>
      </c>
      <c r="C8872" t="s">
        <v>257</v>
      </c>
      <c r="D8872" t="s">
        <v>32</v>
      </c>
      <c r="E8872" t="s">
        <v>27</v>
      </c>
      <c r="G8872" s="30">
        <v>17.5</v>
      </c>
      <c r="H8872" t="s">
        <v>309</v>
      </c>
      <c r="J8872" t="s">
        <v>15</v>
      </c>
      <c r="K8872" t="s">
        <v>307</v>
      </c>
      <c r="L8872" s="26">
        <v>513930</v>
      </c>
      <c r="M8872">
        <v>6</v>
      </c>
    </row>
    <row r="8873" spans="1:13" x14ac:dyDescent="0.25">
      <c r="A8873" t="s">
        <v>83</v>
      </c>
      <c r="B8873" s="25">
        <v>45252</v>
      </c>
      <c r="C8873" t="s">
        <v>257</v>
      </c>
      <c r="D8873" t="s">
        <v>32</v>
      </c>
      <c r="E8873" t="s">
        <v>27</v>
      </c>
      <c r="F8873" t="s">
        <v>258</v>
      </c>
      <c r="G8873" s="30">
        <v>17.5</v>
      </c>
      <c r="H8873" t="s">
        <v>309</v>
      </c>
      <c r="J8873" t="s">
        <v>15</v>
      </c>
      <c r="K8873" t="s">
        <v>307</v>
      </c>
      <c r="L8873" s="26">
        <v>7763800</v>
      </c>
      <c r="M8873">
        <v>10</v>
      </c>
    </row>
    <row r="8874" spans="1:13" x14ac:dyDescent="0.25">
      <c r="A8874" t="s">
        <v>30</v>
      </c>
      <c r="B8874" s="25">
        <v>45447</v>
      </c>
      <c r="C8874" t="s">
        <v>257</v>
      </c>
      <c r="D8874" t="s">
        <v>32</v>
      </c>
      <c r="E8874" t="s">
        <v>27</v>
      </c>
      <c r="F8874" t="s">
        <v>258</v>
      </c>
      <c r="G8874" s="30">
        <v>17.5</v>
      </c>
      <c r="H8874" t="s">
        <v>309</v>
      </c>
      <c r="J8874" t="s">
        <v>15</v>
      </c>
      <c r="K8874" t="s">
        <v>307</v>
      </c>
      <c r="L8874" s="26">
        <v>29700</v>
      </c>
      <c r="M8874">
        <v>4</v>
      </c>
    </row>
    <row r="8875" spans="1:13" x14ac:dyDescent="0.25">
      <c r="A8875" t="s">
        <v>164</v>
      </c>
      <c r="B8875" s="25">
        <v>45478</v>
      </c>
      <c r="C8875" t="s">
        <v>257</v>
      </c>
      <c r="D8875" t="s">
        <v>32</v>
      </c>
      <c r="E8875" t="s">
        <v>27</v>
      </c>
      <c r="F8875" t="s">
        <v>258</v>
      </c>
      <c r="G8875" s="30">
        <v>17.5</v>
      </c>
      <c r="H8875" t="s">
        <v>309</v>
      </c>
      <c r="J8875" t="s">
        <v>15</v>
      </c>
      <c r="K8875" t="s">
        <v>307</v>
      </c>
      <c r="L8875" s="26">
        <v>382000</v>
      </c>
      <c r="M8875">
        <v>4</v>
      </c>
    </row>
    <row r="8876" spans="1:13" x14ac:dyDescent="0.25">
      <c r="A8876" t="s">
        <v>92</v>
      </c>
      <c r="B8876" s="25">
        <v>45198</v>
      </c>
      <c r="C8876" t="s">
        <v>257</v>
      </c>
      <c r="D8876" t="s">
        <v>32</v>
      </c>
      <c r="E8876" t="s">
        <v>27</v>
      </c>
      <c r="G8876" s="30">
        <v>17.5</v>
      </c>
      <c r="H8876" t="s">
        <v>309</v>
      </c>
      <c r="J8876" t="s">
        <v>15</v>
      </c>
      <c r="K8876" t="s">
        <v>307</v>
      </c>
      <c r="L8876" s="26">
        <v>11034</v>
      </c>
      <c r="M8876">
        <v>2</v>
      </c>
    </row>
    <row r="8877" spans="1:13" x14ac:dyDescent="0.25">
      <c r="A8877" t="s">
        <v>80</v>
      </c>
      <c r="B8877" s="25">
        <v>45260</v>
      </c>
      <c r="C8877" t="s">
        <v>257</v>
      </c>
      <c r="D8877" t="s">
        <v>32</v>
      </c>
      <c r="E8877" t="s">
        <v>27</v>
      </c>
      <c r="F8877" t="s">
        <v>258</v>
      </c>
      <c r="G8877" s="30">
        <v>17.5</v>
      </c>
      <c r="H8877" t="s">
        <v>309</v>
      </c>
      <c r="J8877" t="s">
        <v>15</v>
      </c>
      <c r="K8877" t="s">
        <v>307</v>
      </c>
      <c r="L8877" s="26">
        <v>4500</v>
      </c>
      <c r="M8877">
        <v>1</v>
      </c>
    </row>
    <row r="8878" spans="1:13" x14ac:dyDescent="0.25">
      <c r="A8878" t="s">
        <v>54</v>
      </c>
      <c r="B8878" s="25">
        <v>45401</v>
      </c>
      <c r="C8878" t="s">
        <v>257</v>
      </c>
      <c r="D8878" t="s">
        <v>32</v>
      </c>
      <c r="E8878" t="s">
        <v>27</v>
      </c>
      <c r="F8878" t="s">
        <v>258</v>
      </c>
      <c r="G8878" s="30">
        <v>17.5</v>
      </c>
      <c r="H8878" t="s">
        <v>309</v>
      </c>
      <c r="J8878" t="s">
        <v>15</v>
      </c>
      <c r="K8878" t="s">
        <v>307</v>
      </c>
      <c r="L8878" s="26">
        <v>1210455</v>
      </c>
      <c r="M8878">
        <v>4</v>
      </c>
    </row>
    <row r="8879" spans="1:13" x14ac:dyDescent="0.25">
      <c r="A8879" t="s">
        <v>54</v>
      </c>
      <c r="B8879" s="25">
        <v>45212</v>
      </c>
      <c r="C8879" t="s">
        <v>257</v>
      </c>
      <c r="D8879" t="s">
        <v>32</v>
      </c>
      <c r="E8879" t="s">
        <v>27</v>
      </c>
      <c r="F8879" t="s">
        <v>258</v>
      </c>
      <c r="G8879" s="30">
        <v>17.5</v>
      </c>
      <c r="H8879" t="s">
        <v>309</v>
      </c>
      <c r="J8879" t="s">
        <v>15</v>
      </c>
      <c r="K8879" t="s">
        <v>307</v>
      </c>
      <c r="L8879" s="26">
        <v>918081</v>
      </c>
      <c r="M8879">
        <v>15</v>
      </c>
    </row>
    <row r="8880" spans="1:13" x14ac:dyDescent="0.25">
      <c r="A8880" t="s">
        <v>104</v>
      </c>
      <c r="B8880" s="25">
        <v>45041</v>
      </c>
      <c r="C8880" t="s">
        <v>257</v>
      </c>
      <c r="D8880" t="s">
        <v>32</v>
      </c>
      <c r="E8880" t="s">
        <v>27</v>
      </c>
      <c r="F8880" t="s">
        <v>258</v>
      </c>
      <c r="G8880" s="30">
        <v>17.5</v>
      </c>
      <c r="H8880" t="s">
        <v>309</v>
      </c>
      <c r="J8880" t="s">
        <v>15</v>
      </c>
      <c r="K8880" t="s">
        <v>307</v>
      </c>
      <c r="L8880" s="26">
        <v>178.8</v>
      </c>
      <c r="M8880">
        <v>1</v>
      </c>
    </row>
    <row r="8881" spans="1:13" x14ac:dyDescent="0.25">
      <c r="A8881" t="s">
        <v>205</v>
      </c>
      <c r="B8881" s="25">
        <v>45566</v>
      </c>
      <c r="C8881" t="s">
        <v>257</v>
      </c>
      <c r="D8881" t="s">
        <v>32</v>
      </c>
      <c r="E8881" t="s">
        <v>27</v>
      </c>
      <c r="G8881" s="30">
        <v>17.5</v>
      </c>
      <c r="H8881" t="s">
        <v>309</v>
      </c>
      <c r="J8881" t="s">
        <v>15</v>
      </c>
      <c r="K8881" t="s">
        <v>307</v>
      </c>
      <c r="L8881" s="26">
        <v>24795</v>
      </c>
      <c r="M8881">
        <v>4</v>
      </c>
    </row>
    <row r="8882" spans="1:13" x14ac:dyDescent="0.25">
      <c r="A8882" t="s">
        <v>172</v>
      </c>
      <c r="B8882" s="25">
        <v>45485</v>
      </c>
      <c r="C8882" t="s">
        <v>257</v>
      </c>
      <c r="D8882" t="s">
        <v>32</v>
      </c>
      <c r="E8882" t="s">
        <v>27</v>
      </c>
      <c r="F8882" t="s">
        <v>258</v>
      </c>
      <c r="G8882" s="30">
        <v>17.600000000000001</v>
      </c>
      <c r="H8882" t="s">
        <v>309</v>
      </c>
      <c r="I8882">
        <v>17.600000000000001</v>
      </c>
      <c r="J8882" t="s">
        <v>228</v>
      </c>
      <c r="K8882" t="s">
        <v>314</v>
      </c>
      <c r="L8882" s="26">
        <v>2322800</v>
      </c>
      <c r="M8882">
        <v>1</v>
      </c>
    </row>
    <row r="8883" spans="1:13" x14ac:dyDescent="0.25">
      <c r="A8883" t="s">
        <v>86</v>
      </c>
      <c r="B8883" s="25">
        <v>45251</v>
      </c>
      <c r="C8883" t="s">
        <v>257</v>
      </c>
      <c r="D8883" t="s">
        <v>32</v>
      </c>
      <c r="E8883" t="s">
        <v>27</v>
      </c>
      <c r="F8883" t="s">
        <v>258</v>
      </c>
      <c r="G8883" s="30">
        <v>17.600000000000001</v>
      </c>
      <c r="H8883" t="s">
        <v>309</v>
      </c>
      <c r="J8883" t="s">
        <v>15</v>
      </c>
      <c r="K8883" t="s">
        <v>307</v>
      </c>
      <c r="L8883" s="26">
        <v>5750</v>
      </c>
      <c r="M8883">
        <v>1</v>
      </c>
    </row>
    <row r="8884" spans="1:13" x14ac:dyDescent="0.25">
      <c r="A8884" t="s">
        <v>80</v>
      </c>
      <c r="B8884" s="25">
        <v>45260</v>
      </c>
      <c r="C8884" t="s">
        <v>257</v>
      </c>
      <c r="D8884" t="s">
        <v>32</v>
      </c>
      <c r="E8884" t="s">
        <v>27</v>
      </c>
      <c r="G8884" s="30">
        <v>17.600000000000001</v>
      </c>
      <c r="H8884" t="s">
        <v>309</v>
      </c>
      <c r="J8884" t="s">
        <v>15</v>
      </c>
      <c r="K8884" t="s">
        <v>307</v>
      </c>
      <c r="L8884" s="26">
        <v>41400</v>
      </c>
      <c r="M8884">
        <v>2</v>
      </c>
    </row>
    <row r="8885" spans="1:13" x14ac:dyDescent="0.25">
      <c r="A8885" t="s">
        <v>50</v>
      </c>
      <c r="B8885" s="25">
        <v>45408</v>
      </c>
      <c r="C8885" t="s">
        <v>257</v>
      </c>
      <c r="D8885" t="s">
        <v>32</v>
      </c>
      <c r="E8885" t="s">
        <v>27</v>
      </c>
      <c r="F8885" t="s">
        <v>258</v>
      </c>
      <c r="G8885" s="30">
        <v>17.600000000000001</v>
      </c>
      <c r="H8885" t="s">
        <v>309</v>
      </c>
      <c r="J8885" t="s">
        <v>15</v>
      </c>
      <c r="K8885" t="s">
        <v>307</v>
      </c>
      <c r="L8885" s="26">
        <v>697500</v>
      </c>
      <c r="M8885">
        <v>24</v>
      </c>
    </row>
    <row r="8886" spans="1:13" x14ac:dyDescent="0.25">
      <c r="A8886" t="s">
        <v>211</v>
      </c>
      <c r="B8886" s="25">
        <v>45582</v>
      </c>
      <c r="C8886" t="s">
        <v>257</v>
      </c>
      <c r="D8886" t="s">
        <v>32</v>
      </c>
      <c r="E8886" t="s">
        <v>27</v>
      </c>
      <c r="G8886" s="30">
        <v>17.600000000000001</v>
      </c>
      <c r="H8886" t="s">
        <v>309</v>
      </c>
      <c r="J8886" t="s">
        <v>15</v>
      </c>
      <c r="K8886" t="s">
        <v>307</v>
      </c>
      <c r="L8886" s="26">
        <v>4550</v>
      </c>
      <c r="M8886">
        <v>4</v>
      </c>
    </row>
    <row r="8887" spans="1:13" x14ac:dyDescent="0.25">
      <c r="A8887" t="s">
        <v>205</v>
      </c>
      <c r="B8887" s="25">
        <v>45566</v>
      </c>
      <c r="C8887" t="s">
        <v>257</v>
      </c>
      <c r="D8887" t="s">
        <v>32</v>
      </c>
      <c r="E8887" t="s">
        <v>27</v>
      </c>
      <c r="F8887" t="s">
        <v>258</v>
      </c>
      <c r="G8887" s="30">
        <v>17.600000000000001</v>
      </c>
      <c r="H8887" t="s">
        <v>309</v>
      </c>
      <c r="J8887" t="s">
        <v>15</v>
      </c>
      <c r="K8887" t="s">
        <v>307</v>
      </c>
      <c r="L8887" s="26">
        <v>894995</v>
      </c>
      <c r="M8887">
        <v>12</v>
      </c>
    </row>
    <row r="8888" spans="1:13" x14ac:dyDescent="0.25">
      <c r="A8888" t="s">
        <v>80</v>
      </c>
      <c r="B8888" s="25">
        <v>45260</v>
      </c>
      <c r="C8888" t="s">
        <v>257</v>
      </c>
      <c r="D8888" t="s">
        <v>32</v>
      </c>
      <c r="E8888" t="s">
        <v>27</v>
      </c>
      <c r="F8888" t="s">
        <v>258</v>
      </c>
      <c r="G8888" s="30">
        <v>17.600000000000001</v>
      </c>
      <c r="H8888" t="s">
        <v>309</v>
      </c>
      <c r="J8888" t="s">
        <v>15</v>
      </c>
      <c r="K8888" t="s">
        <v>307</v>
      </c>
      <c r="L8888" s="26">
        <v>50602500</v>
      </c>
      <c r="M8888">
        <v>3</v>
      </c>
    </row>
    <row r="8889" spans="1:13" x14ac:dyDescent="0.25">
      <c r="A8889" t="s">
        <v>57</v>
      </c>
      <c r="B8889" s="25">
        <v>45394</v>
      </c>
      <c r="C8889" t="s">
        <v>257</v>
      </c>
      <c r="D8889" t="s">
        <v>32</v>
      </c>
      <c r="E8889" t="s">
        <v>27</v>
      </c>
      <c r="G8889" s="30">
        <v>17.600000000000001</v>
      </c>
      <c r="H8889" t="s">
        <v>309</v>
      </c>
      <c r="J8889" t="s">
        <v>15</v>
      </c>
      <c r="K8889" t="s">
        <v>307</v>
      </c>
      <c r="L8889" s="26">
        <v>65800</v>
      </c>
      <c r="M8889">
        <v>5</v>
      </c>
    </row>
    <row r="8890" spans="1:13" x14ac:dyDescent="0.25">
      <c r="A8890" t="s">
        <v>60</v>
      </c>
      <c r="B8890" s="25">
        <v>45380</v>
      </c>
      <c r="C8890" t="s">
        <v>257</v>
      </c>
      <c r="D8890" t="s">
        <v>32</v>
      </c>
      <c r="E8890" t="s">
        <v>27</v>
      </c>
      <c r="G8890" s="30">
        <v>17.600000000000001</v>
      </c>
      <c r="H8890" t="s">
        <v>309</v>
      </c>
      <c r="J8890" t="s">
        <v>15</v>
      </c>
      <c r="K8890" t="s">
        <v>307</v>
      </c>
      <c r="L8890" s="26">
        <v>54250</v>
      </c>
      <c r="M8890">
        <v>12</v>
      </c>
    </row>
    <row r="8891" spans="1:13" x14ac:dyDescent="0.25">
      <c r="A8891" t="s">
        <v>86</v>
      </c>
      <c r="B8891" s="25">
        <v>45251</v>
      </c>
      <c r="C8891" t="s">
        <v>257</v>
      </c>
      <c r="D8891" t="s">
        <v>32</v>
      </c>
      <c r="E8891" t="s">
        <v>27</v>
      </c>
      <c r="G8891" s="30">
        <v>17.600000000000001</v>
      </c>
      <c r="H8891" t="s">
        <v>309</v>
      </c>
      <c r="J8891" t="s">
        <v>15</v>
      </c>
      <c r="K8891" t="s">
        <v>307</v>
      </c>
      <c r="L8891" s="26">
        <v>253750</v>
      </c>
      <c r="M8891">
        <v>2</v>
      </c>
    </row>
    <row r="8892" spans="1:13" x14ac:dyDescent="0.25">
      <c r="A8892" t="s">
        <v>54</v>
      </c>
      <c r="B8892" s="25">
        <v>45401</v>
      </c>
      <c r="C8892" t="s">
        <v>257</v>
      </c>
      <c r="D8892" t="s">
        <v>32</v>
      </c>
      <c r="E8892" t="s">
        <v>27</v>
      </c>
      <c r="F8892" t="s">
        <v>258</v>
      </c>
      <c r="G8892" s="30">
        <v>17.600000000000001</v>
      </c>
      <c r="H8892" t="s">
        <v>309</v>
      </c>
      <c r="J8892" t="s">
        <v>15</v>
      </c>
      <c r="K8892" t="s">
        <v>307</v>
      </c>
      <c r="L8892" s="26">
        <v>7518585</v>
      </c>
      <c r="M8892">
        <v>4</v>
      </c>
    </row>
    <row r="8893" spans="1:13" x14ac:dyDescent="0.25">
      <c r="A8893" t="s">
        <v>63</v>
      </c>
      <c r="B8893" s="25">
        <v>45344</v>
      </c>
      <c r="C8893" t="s">
        <v>257</v>
      </c>
      <c r="D8893" t="s">
        <v>32</v>
      </c>
      <c r="E8893" t="s">
        <v>27</v>
      </c>
      <c r="G8893" s="30">
        <v>17.600000000000001</v>
      </c>
      <c r="H8893" t="s">
        <v>309</v>
      </c>
      <c r="J8893" t="s">
        <v>15</v>
      </c>
      <c r="K8893" t="s">
        <v>307</v>
      </c>
      <c r="L8893" s="26">
        <v>17100</v>
      </c>
      <c r="M8893">
        <v>1</v>
      </c>
    </row>
    <row r="8894" spans="1:13" x14ac:dyDescent="0.25">
      <c r="A8894" t="s">
        <v>89</v>
      </c>
      <c r="B8894" s="25">
        <v>45232</v>
      </c>
      <c r="C8894" t="s">
        <v>257</v>
      </c>
      <c r="D8894" t="s">
        <v>32</v>
      </c>
      <c r="E8894" t="s">
        <v>27</v>
      </c>
      <c r="F8894" t="s">
        <v>258</v>
      </c>
      <c r="G8894" s="30">
        <v>17.600000000000001</v>
      </c>
      <c r="H8894" t="s">
        <v>309</v>
      </c>
      <c r="J8894" t="s">
        <v>15</v>
      </c>
      <c r="K8894" t="s">
        <v>307</v>
      </c>
      <c r="L8894" s="26">
        <v>3800925</v>
      </c>
      <c r="M8894">
        <v>5</v>
      </c>
    </row>
    <row r="8895" spans="1:13" x14ac:dyDescent="0.25">
      <c r="A8895" t="s">
        <v>57</v>
      </c>
      <c r="B8895" s="25">
        <v>45394</v>
      </c>
      <c r="C8895" t="s">
        <v>257</v>
      </c>
      <c r="D8895" t="s">
        <v>32</v>
      </c>
      <c r="E8895" t="s">
        <v>27</v>
      </c>
      <c r="F8895" t="s">
        <v>258</v>
      </c>
      <c r="G8895" s="30">
        <v>17.600000000000001</v>
      </c>
      <c r="H8895" t="s">
        <v>309</v>
      </c>
      <c r="J8895" t="s">
        <v>15</v>
      </c>
      <c r="K8895" t="s">
        <v>307</v>
      </c>
      <c r="L8895" s="26">
        <v>763750</v>
      </c>
      <c r="M8895">
        <v>9</v>
      </c>
    </row>
    <row r="8896" spans="1:13" x14ac:dyDescent="0.25">
      <c r="A8896" t="s">
        <v>74</v>
      </c>
      <c r="B8896" s="25">
        <v>45275</v>
      </c>
      <c r="C8896" t="s">
        <v>257</v>
      </c>
      <c r="D8896" t="s">
        <v>32</v>
      </c>
      <c r="E8896" t="s">
        <v>27</v>
      </c>
      <c r="F8896" t="s">
        <v>258</v>
      </c>
      <c r="G8896" s="30">
        <v>17.600000000000001</v>
      </c>
      <c r="H8896" t="s">
        <v>309</v>
      </c>
      <c r="J8896" t="s">
        <v>15</v>
      </c>
      <c r="K8896" t="s">
        <v>307</v>
      </c>
      <c r="L8896" s="26">
        <v>2624300</v>
      </c>
      <c r="M8896">
        <v>17</v>
      </c>
    </row>
    <row r="8897" spans="1:13" x14ac:dyDescent="0.25">
      <c r="A8897" t="s">
        <v>66</v>
      </c>
      <c r="B8897" s="25">
        <v>45335</v>
      </c>
      <c r="C8897" t="s">
        <v>257</v>
      </c>
      <c r="D8897" t="s">
        <v>32</v>
      </c>
      <c r="E8897" t="s">
        <v>27</v>
      </c>
      <c r="G8897" s="30">
        <v>17.600000000000001</v>
      </c>
      <c r="H8897" t="s">
        <v>309</v>
      </c>
      <c r="J8897" t="s">
        <v>15</v>
      </c>
      <c r="K8897" t="s">
        <v>307</v>
      </c>
      <c r="L8897" s="26">
        <v>234000</v>
      </c>
      <c r="M8897">
        <v>19</v>
      </c>
    </row>
    <row r="8898" spans="1:13" x14ac:dyDescent="0.25">
      <c r="A8898" t="s">
        <v>60</v>
      </c>
      <c r="B8898" s="25">
        <v>45380</v>
      </c>
      <c r="C8898" t="s">
        <v>257</v>
      </c>
      <c r="D8898" t="s">
        <v>32</v>
      </c>
      <c r="E8898" t="s">
        <v>27</v>
      </c>
      <c r="F8898" t="s">
        <v>258</v>
      </c>
      <c r="G8898" s="30">
        <v>17.600000000000001</v>
      </c>
      <c r="H8898" t="s">
        <v>309</v>
      </c>
      <c r="J8898" t="s">
        <v>15</v>
      </c>
      <c r="K8898" t="s">
        <v>307</v>
      </c>
      <c r="L8898" s="26">
        <v>1700125</v>
      </c>
      <c r="M8898">
        <v>22</v>
      </c>
    </row>
    <row r="8899" spans="1:13" x14ac:dyDescent="0.25">
      <c r="A8899" t="s">
        <v>30</v>
      </c>
      <c r="B8899" s="25">
        <v>45447</v>
      </c>
      <c r="C8899" t="s">
        <v>257</v>
      </c>
      <c r="D8899" t="s">
        <v>32</v>
      </c>
      <c r="E8899" t="s">
        <v>27</v>
      </c>
      <c r="G8899" s="30">
        <v>17.600000000000001</v>
      </c>
      <c r="H8899" t="s">
        <v>309</v>
      </c>
      <c r="J8899" t="s">
        <v>15</v>
      </c>
      <c r="K8899" t="s">
        <v>307</v>
      </c>
      <c r="L8899" s="26">
        <v>9900</v>
      </c>
      <c r="M8899">
        <v>3</v>
      </c>
    </row>
    <row r="8900" spans="1:13" x14ac:dyDescent="0.25">
      <c r="A8900" t="s">
        <v>50</v>
      </c>
      <c r="B8900" s="25">
        <v>45408</v>
      </c>
      <c r="C8900" t="s">
        <v>257</v>
      </c>
      <c r="D8900" t="s">
        <v>32</v>
      </c>
      <c r="E8900" t="s">
        <v>27</v>
      </c>
      <c r="G8900" s="30">
        <v>17.600000000000001</v>
      </c>
      <c r="H8900" t="s">
        <v>309</v>
      </c>
      <c r="J8900" t="s">
        <v>15</v>
      </c>
      <c r="K8900" t="s">
        <v>307</v>
      </c>
      <c r="L8900" s="26">
        <v>62500</v>
      </c>
      <c r="M8900">
        <v>10</v>
      </c>
    </row>
    <row r="8901" spans="1:13" x14ac:dyDescent="0.25">
      <c r="A8901" t="s">
        <v>172</v>
      </c>
      <c r="B8901" s="25">
        <v>45485</v>
      </c>
      <c r="C8901" t="s">
        <v>257</v>
      </c>
      <c r="D8901" t="s">
        <v>32</v>
      </c>
      <c r="E8901" t="s">
        <v>27</v>
      </c>
      <c r="G8901" s="30">
        <v>17.600000000000001</v>
      </c>
      <c r="H8901" t="s">
        <v>309</v>
      </c>
      <c r="J8901" t="s">
        <v>15</v>
      </c>
      <c r="K8901" t="s">
        <v>307</v>
      </c>
      <c r="L8901" s="26">
        <v>10800</v>
      </c>
      <c r="M8901">
        <v>2</v>
      </c>
    </row>
    <row r="8902" spans="1:13" x14ac:dyDescent="0.25">
      <c r="A8902" t="s">
        <v>92</v>
      </c>
      <c r="B8902" s="25">
        <v>45198</v>
      </c>
      <c r="C8902" t="s">
        <v>257</v>
      </c>
      <c r="D8902" t="s">
        <v>32</v>
      </c>
      <c r="E8902" t="s">
        <v>27</v>
      </c>
      <c r="G8902" s="30">
        <v>17.600000000000001</v>
      </c>
      <c r="H8902" t="s">
        <v>309</v>
      </c>
      <c r="J8902" t="s">
        <v>15</v>
      </c>
      <c r="K8902" t="s">
        <v>307</v>
      </c>
      <c r="L8902" s="26">
        <v>11034</v>
      </c>
      <c r="M8902">
        <v>2</v>
      </c>
    </row>
    <row r="8903" spans="1:13" x14ac:dyDescent="0.25">
      <c r="A8903" t="s">
        <v>69</v>
      </c>
      <c r="B8903" s="25">
        <v>45328</v>
      </c>
      <c r="C8903" t="s">
        <v>257</v>
      </c>
      <c r="D8903" t="s">
        <v>32</v>
      </c>
      <c r="E8903" t="s">
        <v>27</v>
      </c>
      <c r="F8903" t="s">
        <v>258</v>
      </c>
      <c r="G8903" s="30">
        <v>17.600000000000001</v>
      </c>
      <c r="H8903" t="s">
        <v>309</v>
      </c>
      <c r="J8903" t="s">
        <v>15</v>
      </c>
      <c r="K8903" t="s">
        <v>307</v>
      </c>
      <c r="L8903" s="26">
        <v>20673710</v>
      </c>
      <c r="M8903">
        <v>13</v>
      </c>
    </row>
    <row r="8904" spans="1:13" x14ac:dyDescent="0.25">
      <c r="A8904" t="s">
        <v>83</v>
      </c>
      <c r="B8904" s="25">
        <v>45468</v>
      </c>
      <c r="C8904" t="s">
        <v>257</v>
      </c>
      <c r="D8904" t="s">
        <v>32</v>
      </c>
      <c r="E8904" t="s">
        <v>27</v>
      </c>
      <c r="G8904" s="30">
        <v>17.600000000000001</v>
      </c>
      <c r="H8904" t="s">
        <v>309</v>
      </c>
      <c r="J8904" t="s">
        <v>15</v>
      </c>
      <c r="K8904" t="s">
        <v>307</v>
      </c>
      <c r="L8904" s="26">
        <v>12960</v>
      </c>
      <c r="M8904">
        <v>3</v>
      </c>
    </row>
    <row r="8905" spans="1:13" x14ac:dyDescent="0.25">
      <c r="A8905" t="s">
        <v>66</v>
      </c>
      <c r="B8905" s="25">
        <v>45335</v>
      </c>
      <c r="C8905" t="s">
        <v>257</v>
      </c>
      <c r="D8905" t="s">
        <v>32</v>
      </c>
      <c r="E8905" t="s">
        <v>27</v>
      </c>
      <c r="F8905" t="s">
        <v>258</v>
      </c>
      <c r="G8905" s="30">
        <v>17.600000000000001</v>
      </c>
      <c r="H8905" t="s">
        <v>309</v>
      </c>
      <c r="J8905" t="s">
        <v>15</v>
      </c>
      <c r="K8905" t="s">
        <v>307</v>
      </c>
      <c r="L8905" s="26">
        <v>828000</v>
      </c>
      <c r="M8905">
        <v>30</v>
      </c>
    </row>
    <row r="8906" spans="1:13" x14ac:dyDescent="0.25">
      <c r="A8906" t="s">
        <v>77</v>
      </c>
      <c r="B8906" s="25">
        <v>45267</v>
      </c>
      <c r="C8906" t="s">
        <v>257</v>
      </c>
      <c r="D8906" t="s">
        <v>32</v>
      </c>
      <c r="E8906" t="s">
        <v>27</v>
      </c>
      <c r="F8906" t="s">
        <v>258</v>
      </c>
      <c r="G8906" s="30">
        <v>17.600000000000001</v>
      </c>
      <c r="H8906" t="s">
        <v>309</v>
      </c>
      <c r="J8906" t="s">
        <v>15</v>
      </c>
      <c r="K8906" t="s">
        <v>307</v>
      </c>
      <c r="L8906" s="26">
        <v>176400</v>
      </c>
      <c r="M8906">
        <v>1</v>
      </c>
    </row>
    <row r="8907" spans="1:13" x14ac:dyDescent="0.25">
      <c r="A8907" t="s">
        <v>164</v>
      </c>
      <c r="B8907" s="25">
        <v>45478</v>
      </c>
      <c r="C8907" t="s">
        <v>257</v>
      </c>
      <c r="D8907" t="s">
        <v>32</v>
      </c>
      <c r="E8907" t="s">
        <v>27</v>
      </c>
      <c r="G8907" s="30">
        <v>17.600000000000001</v>
      </c>
      <c r="H8907" t="s">
        <v>309</v>
      </c>
      <c r="J8907" t="s">
        <v>15</v>
      </c>
      <c r="K8907" t="s">
        <v>307</v>
      </c>
      <c r="L8907" s="26">
        <v>110000</v>
      </c>
      <c r="M8907">
        <v>12</v>
      </c>
    </row>
    <row r="8908" spans="1:13" x14ac:dyDescent="0.25">
      <c r="A8908" t="s">
        <v>74</v>
      </c>
      <c r="B8908" s="25">
        <v>45275</v>
      </c>
      <c r="C8908" t="s">
        <v>257</v>
      </c>
      <c r="D8908" t="s">
        <v>32</v>
      </c>
      <c r="E8908" t="s">
        <v>27</v>
      </c>
      <c r="G8908" s="30">
        <v>17.600000000000001</v>
      </c>
      <c r="H8908" t="s">
        <v>309</v>
      </c>
      <c r="J8908" t="s">
        <v>15</v>
      </c>
      <c r="K8908" t="s">
        <v>307</v>
      </c>
      <c r="L8908" s="26">
        <v>407100</v>
      </c>
      <c r="M8908">
        <v>12</v>
      </c>
    </row>
    <row r="8909" spans="1:13" x14ac:dyDescent="0.25">
      <c r="A8909" t="s">
        <v>83</v>
      </c>
      <c r="B8909" s="25">
        <v>45252</v>
      </c>
      <c r="C8909" t="s">
        <v>257</v>
      </c>
      <c r="D8909" t="s">
        <v>32</v>
      </c>
      <c r="E8909" t="s">
        <v>27</v>
      </c>
      <c r="G8909" s="30">
        <v>17.600000000000001</v>
      </c>
      <c r="H8909" t="s">
        <v>309</v>
      </c>
      <c r="J8909" t="s">
        <v>15</v>
      </c>
      <c r="K8909" t="s">
        <v>307</v>
      </c>
      <c r="L8909" s="26">
        <v>62700</v>
      </c>
      <c r="M8909">
        <v>10</v>
      </c>
    </row>
    <row r="8910" spans="1:13" x14ac:dyDescent="0.25">
      <c r="A8910" t="s">
        <v>83</v>
      </c>
      <c r="B8910" s="25">
        <v>45468</v>
      </c>
      <c r="C8910" t="s">
        <v>257</v>
      </c>
      <c r="D8910" t="s">
        <v>32</v>
      </c>
      <c r="E8910" t="s">
        <v>27</v>
      </c>
      <c r="F8910" t="s">
        <v>258</v>
      </c>
      <c r="G8910" s="30">
        <v>17.600000000000001</v>
      </c>
      <c r="H8910" t="s">
        <v>309</v>
      </c>
      <c r="J8910" t="s">
        <v>15</v>
      </c>
      <c r="K8910" t="s">
        <v>307</v>
      </c>
      <c r="L8910" s="26">
        <v>1138860</v>
      </c>
      <c r="M8910">
        <v>4</v>
      </c>
    </row>
    <row r="8911" spans="1:13" x14ac:dyDescent="0.25">
      <c r="A8911" t="s">
        <v>211</v>
      </c>
      <c r="B8911" s="25">
        <v>45582</v>
      </c>
      <c r="C8911" t="s">
        <v>257</v>
      </c>
      <c r="D8911" t="s">
        <v>32</v>
      </c>
      <c r="E8911" t="s">
        <v>27</v>
      </c>
      <c r="F8911" t="s">
        <v>258</v>
      </c>
      <c r="G8911" s="30">
        <v>17.600000000000001</v>
      </c>
      <c r="H8911" t="s">
        <v>309</v>
      </c>
      <c r="J8911" t="s">
        <v>15</v>
      </c>
      <c r="K8911" t="s">
        <v>307</v>
      </c>
      <c r="L8911" s="26">
        <v>1238300</v>
      </c>
      <c r="M8911">
        <v>10</v>
      </c>
    </row>
    <row r="8912" spans="1:13" x14ac:dyDescent="0.25">
      <c r="A8912" t="s">
        <v>205</v>
      </c>
      <c r="B8912" s="25">
        <v>45566</v>
      </c>
      <c r="C8912" t="s">
        <v>257</v>
      </c>
      <c r="D8912" t="s">
        <v>32</v>
      </c>
      <c r="E8912" t="s">
        <v>27</v>
      </c>
      <c r="G8912" s="30">
        <v>17.600000000000001</v>
      </c>
      <c r="H8912" t="s">
        <v>309</v>
      </c>
      <c r="J8912" t="s">
        <v>15</v>
      </c>
      <c r="K8912" t="s">
        <v>307</v>
      </c>
      <c r="L8912" s="26">
        <v>1710</v>
      </c>
      <c r="M8912">
        <v>2</v>
      </c>
    </row>
    <row r="8913" spans="1:13" x14ac:dyDescent="0.25">
      <c r="A8913" t="s">
        <v>54</v>
      </c>
      <c r="B8913" s="25">
        <v>45401</v>
      </c>
      <c r="C8913" t="s">
        <v>257</v>
      </c>
      <c r="D8913" t="s">
        <v>32</v>
      </c>
      <c r="E8913" t="s">
        <v>27</v>
      </c>
      <c r="G8913" s="30">
        <v>17.600000000000001</v>
      </c>
      <c r="H8913" t="s">
        <v>309</v>
      </c>
      <c r="J8913" t="s">
        <v>15</v>
      </c>
      <c r="K8913" t="s">
        <v>307</v>
      </c>
      <c r="L8913" s="26">
        <v>59385</v>
      </c>
      <c r="M8913">
        <v>7</v>
      </c>
    </row>
    <row r="8914" spans="1:13" x14ac:dyDescent="0.25">
      <c r="A8914" t="s">
        <v>54</v>
      </c>
      <c r="B8914" s="25">
        <v>45212</v>
      </c>
      <c r="C8914" t="s">
        <v>257</v>
      </c>
      <c r="D8914" t="s">
        <v>32</v>
      </c>
      <c r="E8914" t="s">
        <v>27</v>
      </c>
      <c r="F8914" t="s">
        <v>258</v>
      </c>
      <c r="G8914" s="30">
        <v>17.600000000000001</v>
      </c>
      <c r="H8914" t="s">
        <v>309</v>
      </c>
      <c r="J8914" t="s">
        <v>15</v>
      </c>
      <c r="K8914" t="s">
        <v>307</v>
      </c>
      <c r="L8914" s="26">
        <v>1246752</v>
      </c>
      <c r="M8914">
        <v>14</v>
      </c>
    </row>
    <row r="8915" spans="1:13" x14ac:dyDescent="0.25">
      <c r="A8915" t="s">
        <v>175</v>
      </c>
      <c r="B8915" s="25">
        <v>45503</v>
      </c>
      <c r="C8915" t="s">
        <v>257</v>
      </c>
      <c r="D8915" t="s">
        <v>32</v>
      </c>
      <c r="E8915" t="s">
        <v>27</v>
      </c>
      <c r="F8915" t="s">
        <v>258</v>
      </c>
      <c r="G8915" s="30">
        <v>17.600000000000001</v>
      </c>
      <c r="H8915" t="s">
        <v>309</v>
      </c>
      <c r="J8915" t="s">
        <v>15</v>
      </c>
      <c r="K8915" t="s">
        <v>307</v>
      </c>
      <c r="L8915" s="26">
        <v>4999962</v>
      </c>
      <c r="M8915">
        <v>1</v>
      </c>
    </row>
    <row r="8916" spans="1:13" x14ac:dyDescent="0.25">
      <c r="A8916" t="s">
        <v>217</v>
      </c>
      <c r="B8916" s="25">
        <v>45595</v>
      </c>
      <c r="C8916" t="s">
        <v>257</v>
      </c>
      <c r="D8916" t="s">
        <v>32</v>
      </c>
      <c r="E8916" t="s">
        <v>27</v>
      </c>
      <c r="G8916" s="30">
        <v>17.600000000000001</v>
      </c>
      <c r="H8916" t="s">
        <v>309</v>
      </c>
      <c r="J8916" t="s">
        <v>15</v>
      </c>
      <c r="K8916" t="s">
        <v>307</v>
      </c>
      <c r="L8916" s="26">
        <v>425</v>
      </c>
      <c r="M8916">
        <v>1</v>
      </c>
    </row>
    <row r="8917" spans="1:13" x14ac:dyDescent="0.25">
      <c r="A8917" t="s">
        <v>164</v>
      </c>
      <c r="B8917" s="25">
        <v>45478</v>
      </c>
      <c r="C8917" t="s">
        <v>257</v>
      </c>
      <c r="D8917" t="s">
        <v>32</v>
      </c>
      <c r="E8917" t="s">
        <v>27</v>
      </c>
      <c r="F8917" t="s">
        <v>258</v>
      </c>
      <c r="G8917" s="30">
        <v>17.600000000000001</v>
      </c>
      <c r="H8917" t="s">
        <v>309</v>
      </c>
      <c r="J8917" t="s">
        <v>15</v>
      </c>
      <c r="K8917" t="s">
        <v>307</v>
      </c>
      <c r="L8917" s="26">
        <v>151400</v>
      </c>
      <c r="M8917">
        <v>7</v>
      </c>
    </row>
    <row r="8918" spans="1:13" x14ac:dyDescent="0.25">
      <c r="A8918" t="s">
        <v>92</v>
      </c>
      <c r="B8918" s="25">
        <v>45198</v>
      </c>
      <c r="C8918" t="s">
        <v>257</v>
      </c>
      <c r="D8918" t="s">
        <v>32</v>
      </c>
      <c r="E8918" t="s">
        <v>27</v>
      </c>
      <c r="F8918" t="s">
        <v>258</v>
      </c>
      <c r="G8918" s="30">
        <v>17.600000000000001</v>
      </c>
      <c r="H8918" t="s">
        <v>309</v>
      </c>
      <c r="J8918" t="s">
        <v>15</v>
      </c>
      <c r="K8918" t="s">
        <v>307</v>
      </c>
      <c r="L8918" s="26">
        <v>12653791.199999999</v>
      </c>
      <c r="M8918">
        <v>4</v>
      </c>
    </row>
    <row r="8919" spans="1:13" x14ac:dyDescent="0.25">
      <c r="A8919" t="s">
        <v>89</v>
      </c>
      <c r="B8919" s="25">
        <v>45232</v>
      </c>
      <c r="C8919" t="s">
        <v>257</v>
      </c>
      <c r="D8919" t="s">
        <v>32</v>
      </c>
      <c r="E8919" t="s">
        <v>27</v>
      </c>
      <c r="G8919" s="30">
        <v>17.600000000000001</v>
      </c>
      <c r="H8919" t="s">
        <v>309</v>
      </c>
      <c r="J8919" t="s">
        <v>15</v>
      </c>
      <c r="K8919" t="s">
        <v>307</v>
      </c>
      <c r="L8919" s="26">
        <v>8775</v>
      </c>
      <c r="M8919">
        <v>2</v>
      </c>
    </row>
    <row r="8920" spans="1:13" x14ac:dyDescent="0.25">
      <c r="A8920" t="s">
        <v>172</v>
      </c>
      <c r="B8920" s="25">
        <v>45485</v>
      </c>
      <c r="C8920" t="s">
        <v>257</v>
      </c>
      <c r="D8920" t="s">
        <v>32</v>
      </c>
      <c r="E8920" t="s">
        <v>27</v>
      </c>
      <c r="F8920" t="s">
        <v>258</v>
      </c>
      <c r="G8920" s="30">
        <v>17.600000000000001</v>
      </c>
      <c r="H8920" t="s">
        <v>309</v>
      </c>
      <c r="J8920" t="s">
        <v>15</v>
      </c>
      <c r="K8920" t="s">
        <v>307</v>
      </c>
      <c r="L8920" s="26">
        <v>17200</v>
      </c>
      <c r="M8920">
        <v>2</v>
      </c>
    </row>
    <row r="8921" spans="1:13" x14ac:dyDescent="0.25">
      <c r="A8921" t="s">
        <v>30</v>
      </c>
      <c r="B8921" s="25">
        <v>45447</v>
      </c>
      <c r="C8921" t="s">
        <v>257</v>
      </c>
      <c r="D8921" t="s">
        <v>32</v>
      </c>
      <c r="E8921" t="s">
        <v>27</v>
      </c>
      <c r="F8921" t="s">
        <v>258</v>
      </c>
      <c r="G8921" s="30">
        <v>17.600000000000001</v>
      </c>
      <c r="H8921" t="s">
        <v>309</v>
      </c>
      <c r="J8921" t="s">
        <v>15</v>
      </c>
      <c r="K8921" t="s">
        <v>307</v>
      </c>
      <c r="L8921" s="26">
        <v>489000</v>
      </c>
      <c r="M8921">
        <v>3</v>
      </c>
    </row>
    <row r="8922" spans="1:13" x14ac:dyDescent="0.25">
      <c r="A8922" t="s">
        <v>54</v>
      </c>
      <c r="B8922" s="25">
        <v>45212</v>
      </c>
      <c r="C8922" t="s">
        <v>257</v>
      </c>
      <c r="D8922" t="s">
        <v>32</v>
      </c>
      <c r="E8922" t="s">
        <v>27</v>
      </c>
      <c r="G8922" s="30">
        <v>17.600000000000001</v>
      </c>
      <c r="H8922" t="s">
        <v>309</v>
      </c>
      <c r="J8922" t="s">
        <v>15</v>
      </c>
      <c r="K8922" t="s">
        <v>307</v>
      </c>
      <c r="L8922" s="26">
        <v>332334</v>
      </c>
      <c r="M8922">
        <v>7</v>
      </c>
    </row>
    <row r="8923" spans="1:13" x14ac:dyDescent="0.25">
      <c r="A8923" t="s">
        <v>83</v>
      </c>
      <c r="B8923" s="25">
        <v>45252</v>
      </c>
      <c r="C8923" t="s">
        <v>257</v>
      </c>
      <c r="D8923" t="s">
        <v>32</v>
      </c>
      <c r="E8923" t="s">
        <v>27</v>
      </c>
      <c r="F8923" t="s">
        <v>258</v>
      </c>
      <c r="G8923" s="30">
        <v>17.600000000000001</v>
      </c>
      <c r="H8923" t="s">
        <v>309</v>
      </c>
      <c r="J8923" t="s">
        <v>15</v>
      </c>
      <c r="K8923" t="s">
        <v>307</v>
      </c>
      <c r="L8923" s="26">
        <v>1982200</v>
      </c>
      <c r="M8923">
        <v>8</v>
      </c>
    </row>
    <row r="8924" spans="1:13" x14ac:dyDescent="0.25">
      <c r="A8924" t="s">
        <v>63</v>
      </c>
      <c r="B8924" s="25">
        <v>45344</v>
      </c>
      <c r="C8924" t="s">
        <v>257</v>
      </c>
      <c r="D8924" t="s">
        <v>32</v>
      </c>
      <c r="E8924" t="s">
        <v>27</v>
      </c>
      <c r="F8924" t="s">
        <v>258</v>
      </c>
      <c r="G8924" s="30">
        <v>17.600000000000001</v>
      </c>
      <c r="H8924" t="s">
        <v>309</v>
      </c>
      <c r="J8924" t="s">
        <v>15</v>
      </c>
      <c r="K8924" t="s">
        <v>307</v>
      </c>
      <c r="L8924" s="26">
        <v>1075400</v>
      </c>
      <c r="M8924">
        <v>3</v>
      </c>
    </row>
    <row r="8925" spans="1:13" x14ac:dyDescent="0.25">
      <c r="A8925" t="s">
        <v>69</v>
      </c>
      <c r="B8925" s="25">
        <v>45328</v>
      </c>
      <c r="C8925" t="s">
        <v>257</v>
      </c>
      <c r="D8925" t="s">
        <v>32</v>
      </c>
      <c r="E8925" t="s">
        <v>27</v>
      </c>
      <c r="G8925" s="30">
        <v>17.600000000000001</v>
      </c>
      <c r="H8925" t="s">
        <v>309</v>
      </c>
      <c r="J8925" t="s">
        <v>15</v>
      </c>
      <c r="K8925" t="s">
        <v>307</v>
      </c>
      <c r="L8925" s="26">
        <v>148135</v>
      </c>
      <c r="M8925">
        <v>12</v>
      </c>
    </row>
    <row r="8926" spans="1:13" x14ac:dyDescent="0.25">
      <c r="A8926" t="s">
        <v>54</v>
      </c>
      <c r="B8926" s="25">
        <v>45212</v>
      </c>
      <c r="C8926" t="s">
        <v>257</v>
      </c>
      <c r="D8926" t="s">
        <v>32</v>
      </c>
      <c r="E8926" t="s">
        <v>27</v>
      </c>
      <c r="F8926" t="s">
        <v>258</v>
      </c>
      <c r="G8926" s="30">
        <v>17.7</v>
      </c>
      <c r="H8926" t="s">
        <v>309</v>
      </c>
      <c r="I8926">
        <v>17.7</v>
      </c>
      <c r="J8926" t="s">
        <v>228</v>
      </c>
      <c r="K8926" t="s">
        <v>310</v>
      </c>
      <c r="L8926" s="26">
        <v>399267</v>
      </c>
      <c r="M8926">
        <v>1</v>
      </c>
    </row>
    <row r="8927" spans="1:13" x14ac:dyDescent="0.25">
      <c r="A8927" t="s">
        <v>86</v>
      </c>
      <c r="B8927" s="25">
        <v>45251</v>
      </c>
      <c r="C8927" t="s">
        <v>257</v>
      </c>
      <c r="D8927" t="s">
        <v>32</v>
      </c>
      <c r="E8927" t="s">
        <v>27</v>
      </c>
      <c r="G8927" s="30">
        <v>17.7</v>
      </c>
      <c r="H8927" t="s">
        <v>309</v>
      </c>
      <c r="J8927" t="s">
        <v>15</v>
      </c>
      <c r="K8927" t="s">
        <v>307</v>
      </c>
      <c r="L8927" s="26">
        <v>22500</v>
      </c>
      <c r="M8927">
        <v>2</v>
      </c>
    </row>
    <row r="8928" spans="1:13" x14ac:dyDescent="0.25">
      <c r="A8928" t="s">
        <v>83</v>
      </c>
      <c r="B8928" s="25">
        <v>45468</v>
      </c>
      <c r="C8928" t="s">
        <v>257</v>
      </c>
      <c r="D8928" t="s">
        <v>32</v>
      </c>
      <c r="E8928" t="s">
        <v>27</v>
      </c>
      <c r="F8928" t="s">
        <v>258</v>
      </c>
      <c r="G8928" s="30">
        <v>17.7</v>
      </c>
      <c r="H8928" t="s">
        <v>309</v>
      </c>
      <c r="J8928" t="s">
        <v>15</v>
      </c>
      <c r="K8928" t="s">
        <v>307</v>
      </c>
      <c r="L8928" s="26">
        <v>1048140</v>
      </c>
      <c r="M8928">
        <v>1</v>
      </c>
    </row>
    <row r="8929" spans="1:13" x14ac:dyDescent="0.25">
      <c r="A8929" t="s">
        <v>205</v>
      </c>
      <c r="B8929" s="25">
        <v>45566</v>
      </c>
      <c r="C8929" t="s">
        <v>257</v>
      </c>
      <c r="D8929" t="s">
        <v>32</v>
      </c>
      <c r="E8929" t="s">
        <v>27</v>
      </c>
      <c r="F8929" t="s">
        <v>258</v>
      </c>
      <c r="G8929" s="30">
        <v>17.7</v>
      </c>
      <c r="H8929" t="s">
        <v>309</v>
      </c>
      <c r="J8929" t="s">
        <v>15</v>
      </c>
      <c r="K8929" t="s">
        <v>307</v>
      </c>
      <c r="L8929" s="26">
        <v>143735</v>
      </c>
      <c r="M8929">
        <v>6</v>
      </c>
    </row>
    <row r="8930" spans="1:13" x14ac:dyDescent="0.25">
      <c r="A8930" t="s">
        <v>77</v>
      </c>
      <c r="B8930" s="25">
        <v>45267</v>
      </c>
      <c r="C8930" t="s">
        <v>257</v>
      </c>
      <c r="D8930" t="s">
        <v>32</v>
      </c>
      <c r="E8930" t="s">
        <v>27</v>
      </c>
      <c r="G8930" s="30">
        <v>17.7</v>
      </c>
      <c r="H8930" t="s">
        <v>309</v>
      </c>
      <c r="J8930" t="s">
        <v>15</v>
      </c>
      <c r="K8930" t="s">
        <v>307</v>
      </c>
      <c r="L8930" s="26">
        <v>29400</v>
      </c>
      <c r="M8930">
        <v>3</v>
      </c>
    </row>
    <row r="8931" spans="1:13" x14ac:dyDescent="0.25">
      <c r="A8931" t="s">
        <v>50</v>
      </c>
      <c r="B8931" s="25">
        <v>45408</v>
      </c>
      <c r="C8931" t="s">
        <v>257</v>
      </c>
      <c r="D8931" t="s">
        <v>32</v>
      </c>
      <c r="E8931" t="s">
        <v>27</v>
      </c>
      <c r="G8931" s="30">
        <v>17.7</v>
      </c>
      <c r="H8931" t="s">
        <v>309</v>
      </c>
      <c r="J8931" t="s">
        <v>15</v>
      </c>
      <c r="K8931" t="s">
        <v>307</v>
      </c>
      <c r="L8931" s="26">
        <v>47500</v>
      </c>
      <c r="M8931">
        <v>14</v>
      </c>
    </row>
    <row r="8932" spans="1:13" x14ac:dyDescent="0.25">
      <c r="A8932" t="s">
        <v>164</v>
      </c>
      <c r="B8932" s="25">
        <v>45478</v>
      </c>
      <c r="C8932" t="s">
        <v>257</v>
      </c>
      <c r="D8932" t="s">
        <v>32</v>
      </c>
      <c r="E8932" t="s">
        <v>27</v>
      </c>
      <c r="F8932" t="s">
        <v>258</v>
      </c>
      <c r="G8932" s="30">
        <v>17.7</v>
      </c>
      <c r="H8932" t="s">
        <v>309</v>
      </c>
      <c r="J8932" t="s">
        <v>15</v>
      </c>
      <c r="K8932" t="s">
        <v>307</v>
      </c>
      <c r="L8932" s="26">
        <v>479000</v>
      </c>
      <c r="M8932">
        <v>4</v>
      </c>
    </row>
    <row r="8933" spans="1:13" x14ac:dyDescent="0.25">
      <c r="A8933" t="s">
        <v>54</v>
      </c>
      <c r="B8933" s="25">
        <v>45212</v>
      </c>
      <c r="C8933" t="s">
        <v>257</v>
      </c>
      <c r="D8933" t="s">
        <v>32</v>
      </c>
      <c r="E8933" t="s">
        <v>27</v>
      </c>
      <c r="G8933" s="30">
        <v>17.7</v>
      </c>
      <c r="H8933" t="s">
        <v>309</v>
      </c>
      <c r="J8933" t="s">
        <v>15</v>
      </c>
      <c r="K8933" t="s">
        <v>307</v>
      </c>
      <c r="L8933" s="26">
        <v>25641</v>
      </c>
      <c r="M8933">
        <v>7</v>
      </c>
    </row>
    <row r="8934" spans="1:13" x14ac:dyDescent="0.25">
      <c r="A8934" t="s">
        <v>89</v>
      </c>
      <c r="B8934" s="25">
        <v>45232</v>
      </c>
      <c r="C8934" t="s">
        <v>257</v>
      </c>
      <c r="D8934" t="s">
        <v>32</v>
      </c>
      <c r="E8934" t="s">
        <v>27</v>
      </c>
      <c r="G8934" s="30">
        <v>17.7</v>
      </c>
      <c r="H8934" t="s">
        <v>309</v>
      </c>
      <c r="J8934" t="s">
        <v>15</v>
      </c>
      <c r="K8934" t="s">
        <v>307</v>
      </c>
      <c r="L8934" s="26">
        <v>26325</v>
      </c>
      <c r="M8934">
        <v>5</v>
      </c>
    </row>
    <row r="8935" spans="1:13" x14ac:dyDescent="0.25">
      <c r="A8935" t="s">
        <v>63</v>
      </c>
      <c r="B8935" s="25">
        <v>45344</v>
      </c>
      <c r="C8935" t="s">
        <v>257</v>
      </c>
      <c r="D8935" t="s">
        <v>32</v>
      </c>
      <c r="E8935" t="s">
        <v>27</v>
      </c>
      <c r="G8935" s="30">
        <v>17.7</v>
      </c>
      <c r="H8935" t="s">
        <v>309</v>
      </c>
      <c r="J8935" t="s">
        <v>15</v>
      </c>
      <c r="K8935" t="s">
        <v>307</v>
      </c>
      <c r="L8935" s="26">
        <v>21850</v>
      </c>
      <c r="M8935">
        <v>4</v>
      </c>
    </row>
    <row r="8936" spans="1:13" x14ac:dyDescent="0.25">
      <c r="A8936" t="s">
        <v>83</v>
      </c>
      <c r="B8936" s="25">
        <v>45252</v>
      </c>
      <c r="C8936" t="s">
        <v>257</v>
      </c>
      <c r="D8936" t="s">
        <v>32</v>
      </c>
      <c r="E8936" t="s">
        <v>27</v>
      </c>
      <c r="G8936" s="30">
        <v>17.7</v>
      </c>
      <c r="H8936" t="s">
        <v>309</v>
      </c>
      <c r="J8936" t="s">
        <v>15</v>
      </c>
      <c r="K8936" t="s">
        <v>307</v>
      </c>
      <c r="L8936" s="26">
        <v>178750</v>
      </c>
      <c r="M8936">
        <v>6</v>
      </c>
    </row>
    <row r="8937" spans="1:13" x14ac:dyDescent="0.25">
      <c r="A8937" t="s">
        <v>217</v>
      </c>
      <c r="B8937" s="25">
        <v>45595</v>
      </c>
      <c r="C8937" t="s">
        <v>257</v>
      </c>
      <c r="D8937" t="s">
        <v>32</v>
      </c>
      <c r="E8937" t="s">
        <v>27</v>
      </c>
      <c r="G8937" s="30">
        <v>17.7</v>
      </c>
      <c r="H8937" t="s">
        <v>309</v>
      </c>
      <c r="J8937" t="s">
        <v>15</v>
      </c>
      <c r="K8937" t="s">
        <v>307</v>
      </c>
      <c r="L8937" s="26">
        <v>850</v>
      </c>
      <c r="M8937">
        <v>1</v>
      </c>
    </row>
    <row r="8938" spans="1:13" x14ac:dyDescent="0.25">
      <c r="A8938" t="s">
        <v>57</v>
      </c>
      <c r="B8938" s="25">
        <v>45394</v>
      </c>
      <c r="C8938" t="s">
        <v>257</v>
      </c>
      <c r="D8938" t="s">
        <v>32</v>
      </c>
      <c r="E8938" t="s">
        <v>27</v>
      </c>
      <c r="F8938" t="s">
        <v>258</v>
      </c>
      <c r="G8938" s="30">
        <v>17.7</v>
      </c>
      <c r="H8938" t="s">
        <v>309</v>
      </c>
      <c r="J8938" t="s">
        <v>15</v>
      </c>
      <c r="K8938" t="s">
        <v>307</v>
      </c>
      <c r="L8938" s="26">
        <v>3564950</v>
      </c>
      <c r="M8938">
        <v>11</v>
      </c>
    </row>
    <row r="8939" spans="1:13" x14ac:dyDescent="0.25">
      <c r="A8939" t="s">
        <v>92</v>
      </c>
      <c r="B8939" s="25">
        <v>45198</v>
      </c>
      <c r="C8939" t="s">
        <v>257</v>
      </c>
      <c r="D8939" t="s">
        <v>32</v>
      </c>
      <c r="E8939" t="s">
        <v>27</v>
      </c>
      <c r="G8939" s="30">
        <v>17.7</v>
      </c>
      <c r="H8939" t="s">
        <v>309</v>
      </c>
      <c r="J8939" t="s">
        <v>15</v>
      </c>
      <c r="K8939" t="s">
        <v>307</v>
      </c>
      <c r="L8939" s="26">
        <v>105926.39999999999</v>
      </c>
      <c r="M8939">
        <v>2</v>
      </c>
    </row>
    <row r="8940" spans="1:13" x14ac:dyDescent="0.25">
      <c r="A8940" t="s">
        <v>175</v>
      </c>
      <c r="B8940" s="25">
        <v>45503</v>
      </c>
      <c r="C8940" t="s">
        <v>257</v>
      </c>
      <c r="D8940" t="s">
        <v>32</v>
      </c>
      <c r="E8940" t="s">
        <v>27</v>
      </c>
      <c r="F8940" t="s">
        <v>258</v>
      </c>
      <c r="G8940" s="30">
        <v>17.7</v>
      </c>
      <c r="H8940" t="s">
        <v>309</v>
      </c>
      <c r="J8940" t="s">
        <v>15</v>
      </c>
      <c r="K8940" t="s">
        <v>307</v>
      </c>
      <c r="L8940" s="26">
        <v>199917</v>
      </c>
      <c r="M8940">
        <v>1</v>
      </c>
    </row>
    <row r="8941" spans="1:13" x14ac:dyDescent="0.25">
      <c r="A8941" t="s">
        <v>66</v>
      </c>
      <c r="B8941" s="25">
        <v>45335</v>
      </c>
      <c r="C8941" t="s">
        <v>257</v>
      </c>
      <c r="D8941" t="s">
        <v>32</v>
      </c>
      <c r="E8941" t="s">
        <v>27</v>
      </c>
      <c r="G8941" s="30">
        <v>17.7</v>
      </c>
      <c r="H8941" t="s">
        <v>309</v>
      </c>
      <c r="J8941" t="s">
        <v>15</v>
      </c>
      <c r="K8941" t="s">
        <v>307</v>
      </c>
      <c r="L8941" s="26">
        <v>126000</v>
      </c>
      <c r="M8941">
        <v>15</v>
      </c>
    </row>
    <row r="8942" spans="1:13" x14ac:dyDescent="0.25">
      <c r="A8942" t="s">
        <v>83</v>
      </c>
      <c r="B8942" s="25">
        <v>45252</v>
      </c>
      <c r="C8942" t="s">
        <v>257</v>
      </c>
      <c r="D8942" t="s">
        <v>32</v>
      </c>
      <c r="E8942" t="s">
        <v>27</v>
      </c>
      <c r="F8942" t="s">
        <v>258</v>
      </c>
      <c r="G8942" s="30">
        <v>17.7</v>
      </c>
      <c r="H8942" t="s">
        <v>309</v>
      </c>
      <c r="J8942" t="s">
        <v>15</v>
      </c>
      <c r="K8942" t="s">
        <v>307</v>
      </c>
      <c r="L8942" s="26">
        <v>1230350</v>
      </c>
      <c r="M8942">
        <v>7</v>
      </c>
    </row>
    <row r="8943" spans="1:13" x14ac:dyDescent="0.25">
      <c r="A8943" t="s">
        <v>60</v>
      </c>
      <c r="B8943" s="25">
        <v>45380</v>
      </c>
      <c r="C8943" t="s">
        <v>257</v>
      </c>
      <c r="D8943" t="s">
        <v>32</v>
      </c>
      <c r="E8943" t="s">
        <v>27</v>
      </c>
      <c r="G8943" s="30">
        <v>17.7</v>
      </c>
      <c r="H8943" t="s">
        <v>309</v>
      </c>
      <c r="J8943" t="s">
        <v>15</v>
      </c>
      <c r="K8943" t="s">
        <v>307</v>
      </c>
      <c r="L8943" s="26">
        <v>125125</v>
      </c>
      <c r="M8943">
        <v>23</v>
      </c>
    </row>
    <row r="8944" spans="1:13" x14ac:dyDescent="0.25">
      <c r="A8944" t="s">
        <v>205</v>
      </c>
      <c r="B8944" s="25">
        <v>45566</v>
      </c>
      <c r="C8944" t="s">
        <v>257</v>
      </c>
      <c r="D8944" t="s">
        <v>32</v>
      </c>
      <c r="E8944" t="s">
        <v>27</v>
      </c>
      <c r="G8944" s="30">
        <v>17.7</v>
      </c>
      <c r="H8944" t="s">
        <v>309</v>
      </c>
      <c r="J8944" t="s">
        <v>15</v>
      </c>
      <c r="K8944" t="s">
        <v>307</v>
      </c>
      <c r="L8944" s="26">
        <v>3325</v>
      </c>
      <c r="M8944">
        <v>4</v>
      </c>
    </row>
    <row r="8945" spans="1:13" x14ac:dyDescent="0.25">
      <c r="A8945" t="s">
        <v>74</v>
      </c>
      <c r="B8945" s="25">
        <v>45275</v>
      </c>
      <c r="C8945" t="s">
        <v>257</v>
      </c>
      <c r="D8945" t="s">
        <v>32</v>
      </c>
      <c r="E8945" t="s">
        <v>27</v>
      </c>
      <c r="F8945" t="s">
        <v>258</v>
      </c>
      <c r="G8945" s="30">
        <v>17.7</v>
      </c>
      <c r="H8945" t="s">
        <v>309</v>
      </c>
      <c r="J8945" t="s">
        <v>15</v>
      </c>
      <c r="K8945" t="s">
        <v>307</v>
      </c>
      <c r="L8945" s="26">
        <v>817650</v>
      </c>
      <c r="M8945">
        <v>15</v>
      </c>
    </row>
    <row r="8946" spans="1:13" x14ac:dyDescent="0.25">
      <c r="A8946" t="s">
        <v>211</v>
      </c>
      <c r="B8946" s="25">
        <v>45582</v>
      </c>
      <c r="C8946" t="s">
        <v>257</v>
      </c>
      <c r="D8946" t="s">
        <v>32</v>
      </c>
      <c r="E8946" t="s">
        <v>27</v>
      </c>
      <c r="G8946" s="30">
        <v>17.7</v>
      </c>
      <c r="H8946" t="s">
        <v>309</v>
      </c>
      <c r="J8946" t="s">
        <v>15</v>
      </c>
      <c r="K8946" t="s">
        <v>307</v>
      </c>
      <c r="L8946" s="26">
        <v>35000</v>
      </c>
      <c r="M8946">
        <v>6</v>
      </c>
    </row>
    <row r="8947" spans="1:13" x14ac:dyDescent="0.25">
      <c r="A8947" t="s">
        <v>164</v>
      </c>
      <c r="B8947" s="25">
        <v>45478</v>
      </c>
      <c r="C8947" t="s">
        <v>257</v>
      </c>
      <c r="D8947" t="s">
        <v>32</v>
      </c>
      <c r="E8947" t="s">
        <v>27</v>
      </c>
      <c r="G8947" s="30">
        <v>17.7</v>
      </c>
      <c r="H8947" t="s">
        <v>309</v>
      </c>
      <c r="J8947" t="s">
        <v>15</v>
      </c>
      <c r="K8947" t="s">
        <v>307</v>
      </c>
      <c r="L8947" s="26">
        <v>145200</v>
      </c>
      <c r="M8947">
        <v>2</v>
      </c>
    </row>
    <row r="8948" spans="1:13" x14ac:dyDescent="0.25">
      <c r="A8948" t="s">
        <v>50</v>
      </c>
      <c r="B8948" s="25">
        <v>45408</v>
      </c>
      <c r="C8948" t="s">
        <v>257</v>
      </c>
      <c r="D8948" t="s">
        <v>32</v>
      </c>
      <c r="E8948" t="s">
        <v>27</v>
      </c>
      <c r="F8948" t="s">
        <v>258</v>
      </c>
      <c r="G8948" s="30">
        <v>17.7</v>
      </c>
      <c r="H8948" t="s">
        <v>309</v>
      </c>
      <c r="J8948" t="s">
        <v>15</v>
      </c>
      <c r="K8948" t="s">
        <v>307</v>
      </c>
      <c r="L8948" s="26">
        <v>8512500</v>
      </c>
      <c r="M8948">
        <v>28</v>
      </c>
    </row>
    <row r="8949" spans="1:13" x14ac:dyDescent="0.25">
      <c r="A8949" t="s">
        <v>57</v>
      </c>
      <c r="B8949" s="25">
        <v>45394</v>
      </c>
      <c r="C8949" t="s">
        <v>257</v>
      </c>
      <c r="D8949" t="s">
        <v>32</v>
      </c>
      <c r="E8949" t="s">
        <v>27</v>
      </c>
      <c r="G8949" s="30">
        <v>17.7</v>
      </c>
      <c r="H8949" t="s">
        <v>309</v>
      </c>
      <c r="J8949" t="s">
        <v>15</v>
      </c>
      <c r="K8949" t="s">
        <v>307</v>
      </c>
      <c r="L8949" s="26">
        <v>37600</v>
      </c>
      <c r="M8949">
        <v>5</v>
      </c>
    </row>
    <row r="8950" spans="1:13" x14ac:dyDescent="0.25">
      <c r="A8950" t="s">
        <v>30</v>
      </c>
      <c r="B8950" s="25">
        <v>45447</v>
      </c>
      <c r="C8950" t="s">
        <v>257</v>
      </c>
      <c r="D8950" t="s">
        <v>32</v>
      </c>
      <c r="E8950" t="s">
        <v>27</v>
      </c>
      <c r="F8950" t="s">
        <v>258</v>
      </c>
      <c r="G8950" s="30">
        <v>17.7</v>
      </c>
      <c r="H8950" t="s">
        <v>309</v>
      </c>
      <c r="J8950" t="s">
        <v>15</v>
      </c>
      <c r="K8950" t="s">
        <v>307</v>
      </c>
      <c r="L8950" s="26">
        <v>2262600</v>
      </c>
      <c r="M8950">
        <v>4</v>
      </c>
    </row>
    <row r="8951" spans="1:13" x14ac:dyDescent="0.25">
      <c r="A8951" t="s">
        <v>211</v>
      </c>
      <c r="B8951" s="25">
        <v>45582</v>
      </c>
      <c r="C8951" t="s">
        <v>257</v>
      </c>
      <c r="D8951" t="s">
        <v>32</v>
      </c>
      <c r="E8951" t="s">
        <v>27</v>
      </c>
      <c r="F8951" t="s">
        <v>258</v>
      </c>
      <c r="G8951" s="30">
        <v>17.7</v>
      </c>
      <c r="H8951" t="s">
        <v>309</v>
      </c>
      <c r="J8951" t="s">
        <v>15</v>
      </c>
      <c r="K8951" t="s">
        <v>307</v>
      </c>
      <c r="L8951" s="26">
        <v>4936750</v>
      </c>
      <c r="M8951">
        <v>13</v>
      </c>
    </row>
    <row r="8952" spans="1:13" x14ac:dyDescent="0.25">
      <c r="A8952" t="s">
        <v>92</v>
      </c>
      <c r="B8952" s="25">
        <v>45198</v>
      </c>
      <c r="C8952" t="s">
        <v>257</v>
      </c>
      <c r="D8952" t="s">
        <v>32</v>
      </c>
      <c r="E8952" t="s">
        <v>27</v>
      </c>
      <c r="F8952" t="s">
        <v>258</v>
      </c>
      <c r="G8952" s="30">
        <v>17.7</v>
      </c>
      <c r="H8952" t="s">
        <v>309</v>
      </c>
      <c r="J8952" t="s">
        <v>15</v>
      </c>
      <c r="K8952" t="s">
        <v>307</v>
      </c>
      <c r="L8952" s="26">
        <v>37515.599999999999</v>
      </c>
      <c r="M8952">
        <v>1</v>
      </c>
    </row>
    <row r="8953" spans="1:13" x14ac:dyDescent="0.25">
      <c r="A8953" t="s">
        <v>80</v>
      </c>
      <c r="B8953" s="25">
        <v>45260</v>
      </c>
      <c r="C8953" t="s">
        <v>257</v>
      </c>
      <c r="D8953" t="s">
        <v>32</v>
      </c>
      <c r="E8953" t="s">
        <v>27</v>
      </c>
      <c r="F8953" t="s">
        <v>258</v>
      </c>
      <c r="G8953" s="30">
        <v>17.7</v>
      </c>
      <c r="H8953" t="s">
        <v>309</v>
      </c>
      <c r="J8953" t="s">
        <v>15</v>
      </c>
      <c r="K8953" t="s">
        <v>307</v>
      </c>
      <c r="L8953" s="26">
        <v>50012100</v>
      </c>
      <c r="M8953">
        <v>2</v>
      </c>
    </row>
    <row r="8954" spans="1:13" x14ac:dyDescent="0.25">
      <c r="A8954" t="s">
        <v>54</v>
      </c>
      <c r="B8954" s="25">
        <v>45401</v>
      </c>
      <c r="C8954" t="s">
        <v>257</v>
      </c>
      <c r="D8954" t="s">
        <v>32</v>
      </c>
      <c r="E8954" t="s">
        <v>27</v>
      </c>
      <c r="F8954" t="s">
        <v>258</v>
      </c>
      <c r="G8954" s="30">
        <v>17.7</v>
      </c>
      <c r="H8954" t="s">
        <v>309</v>
      </c>
      <c r="J8954" t="s">
        <v>15</v>
      </c>
      <c r="K8954" t="s">
        <v>307</v>
      </c>
      <c r="L8954" s="26">
        <v>1385835</v>
      </c>
      <c r="M8954">
        <v>10</v>
      </c>
    </row>
    <row r="8955" spans="1:13" x14ac:dyDescent="0.25">
      <c r="A8955" t="s">
        <v>209</v>
      </c>
      <c r="B8955" s="25">
        <v>45572</v>
      </c>
      <c r="C8955" t="s">
        <v>257</v>
      </c>
      <c r="D8955" t="s">
        <v>32</v>
      </c>
      <c r="E8955" t="s">
        <v>27</v>
      </c>
      <c r="G8955" s="30">
        <v>17.7</v>
      </c>
      <c r="H8955" t="s">
        <v>309</v>
      </c>
      <c r="J8955" t="s">
        <v>15</v>
      </c>
      <c r="K8955" t="s">
        <v>307</v>
      </c>
      <c r="L8955" s="26">
        <v>3000</v>
      </c>
      <c r="M8955">
        <v>1</v>
      </c>
    </row>
    <row r="8956" spans="1:13" x14ac:dyDescent="0.25">
      <c r="A8956" t="s">
        <v>69</v>
      </c>
      <c r="B8956" s="25">
        <v>45328</v>
      </c>
      <c r="C8956" t="s">
        <v>257</v>
      </c>
      <c r="D8956" t="s">
        <v>32</v>
      </c>
      <c r="E8956" t="s">
        <v>27</v>
      </c>
      <c r="F8956" t="s">
        <v>258</v>
      </c>
      <c r="G8956" s="30">
        <v>17.7</v>
      </c>
      <c r="H8956" t="s">
        <v>309</v>
      </c>
      <c r="J8956" t="s">
        <v>15</v>
      </c>
      <c r="K8956" t="s">
        <v>307</v>
      </c>
      <c r="L8956" s="26">
        <v>883510</v>
      </c>
      <c r="M8956">
        <v>5</v>
      </c>
    </row>
    <row r="8957" spans="1:13" x14ac:dyDescent="0.25">
      <c r="A8957" t="s">
        <v>89</v>
      </c>
      <c r="B8957" s="25">
        <v>45232</v>
      </c>
      <c r="C8957" t="s">
        <v>257</v>
      </c>
      <c r="D8957" t="s">
        <v>32</v>
      </c>
      <c r="E8957" t="s">
        <v>27</v>
      </c>
      <c r="F8957" t="s">
        <v>258</v>
      </c>
      <c r="G8957" s="30">
        <v>17.7</v>
      </c>
      <c r="H8957" t="s">
        <v>309</v>
      </c>
      <c r="J8957" t="s">
        <v>15</v>
      </c>
      <c r="K8957" t="s">
        <v>307</v>
      </c>
      <c r="L8957" s="26">
        <v>2970675</v>
      </c>
      <c r="M8957">
        <v>6</v>
      </c>
    </row>
    <row r="8958" spans="1:13" x14ac:dyDescent="0.25">
      <c r="A8958" t="s">
        <v>54</v>
      </c>
      <c r="B8958" s="25">
        <v>45401</v>
      </c>
      <c r="C8958" t="s">
        <v>257</v>
      </c>
      <c r="D8958" t="s">
        <v>32</v>
      </c>
      <c r="E8958" t="s">
        <v>27</v>
      </c>
      <c r="G8958" s="30">
        <v>17.7</v>
      </c>
      <c r="H8958" t="s">
        <v>309</v>
      </c>
      <c r="J8958" t="s">
        <v>15</v>
      </c>
      <c r="K8958" t="s">
        <v>307</v>
      </c>
      <c r="L8958" s="26">
        <v>83805</v>
      </c>
      <c r="M8958">
        <v>9</v>
      </c>
    </row>
    <row r="8959" spans="1:13" x14ac:dyDescent="0.25">
      <c r="A8959" t="s">
        <v>66</v>
      </c>
      <c r="B8959" s="25">
        <v>45335</v>
      </c>
      <c r="C8959" t="s">
        <v>257</v>
      </c>
      <c r="D8959" t="s">
        <v>32</v>
      </c>
      <c r="E8959" t="s">
        <v>27</v>
      </c>
      <c r="F8959" t="s">
        <v>258</v>
      </c>
      <c r="G8959" s="30">
        <v>17.7</v>
      </c>
      <c r="H8959" t="s">
        <v>309</v>
      </c>
      <c r="J8959" t="s">
        <v>15</v>
      </c>
      <c r="K8959" t="s">
        <v>307</v>
      </c>
      <c r="L8959" s="26">
        <v>1507500</v>
      </c>
      <c r="M8959">
        <v>20</v>
      </c>
    </row>
    <row r="8960" spans="1:13" x14ac:dyDescent="0.25">
      <c r="A8960" t="s">
        <v>172</v>
      </c>
      <c r="B8960" s="25">
        <v>45485</v>
      </c>
      <c r="C8960" t="s">
        <v>257</v>
      </c>
      <c r="D8960" t="s">
        <v>32</v>
      </c>
      <c r="E8960" t="s">
        <v>27</v>
      </c>
      <c r="F8960" t="s">
        <v>258</v>
      </c>
      <c r="G8960" s="30">
        <v>17.7</v>
      </c>
      <c r="H8960" t="s">
        <v>309</v>
      </c>
      <c r="J8960" t="s">
        <v>15</v>
      </c>
      <c r="K8960" t="s">
        <v>307</v>
      </c>
      <c r="L8960" s="26">
        <v>703600</v>
      </c>
      <c r="M8960">
        <v>1</v>
      </c>
    </row>
    <row r="8961" spans="1:13" x14ac:dyDescent="0.25">
      <c r="A8961" t="s">
        <v>69</v>
      </c>
      <c r="B8961" s="25">
        <v>45328</v>
      </c>
      <c r="C8961" t="s">
        <v>257</v>
      </c>
      <c r="D8961" t="s">
        <v>32</v>
      </c>
      <c r="E8961" t="s">
        <v>27</v>
      </c>
      <c r="G8961" s="30">
        <v>17.7</v>
      </c>
      <c r="H8961" t="s">
        <v>309</v>
      </c>
      <c r="J8961" t="s">
        <v>15</v>
      </c>
      <c r="K8961" t="s">
        <v>307</v>
      </c>
      <c r="L8961" s="26">
        <v>65720</v>
      </c>
      <c r="M8961">
        <v>3</v>
      </c>
    </row>
    <row r="8962" spans="1:13" x14ac:dyDescent="0.25">
      <c r="A8962" t="s">
        <v>74</v>
      </c>
      <c r="B8962" s="25">
        <v>45275</v>
      </c>
      <c r="C8962" t="s">
        <v>257</v>
      </c>
      <c r="D8962" t="s">
        <v>32</v>
      </c>
      <c r="E8962" t="s">
        <v>27</v>
      </c>
      <c r="G8962" s="30">
        <v>17.7</v>
      </c>
      <c r="H8962" t="s">
        <v>309</v>
      </c>
      <c r="J8962" t="s">
        <v>15</v>
      </c>
      <c r="K8962" t="s">
        <v>307</v>
      </c>
      <c r="L8962" s="26">
        <v>334650</v>
      </c>
      <c r="M8962">
        <v>4</v>
      </c>
    </row>
    <row r="8963" spans="1:13" x14ac:dyDescent="0.25">
      <c r="A8963" t="s">
        <v>54</v>
      </c>
      <c r="B8963" s="25">
        <v>45212</v>
      </c>
      <c r="C8963" t="s">
        <v>257</v>
      </c>
      <c r="D8963" t="s">
        <v>32</v>
      </c>
      <c r="E8963" t="s">
        <v>27</v>
      </c>
      <c r="F8963" t="s">
        <v>258</v>
      </c>
      <c r="G8963" s="30">
        <v>17.7</v>
      </c>
      <c r="H8963" t="s">
        <v>309</v>
      </c>
      <c r="J8963" t="s">
        <v>15</v>
      </c>
      <c r="K8963" t="s">
        <v>307</v>
      </c>
      <c r="L8963" s="26">
        <v>2924406</v>
      </c>
      <c r="M8963">
        <v>17</v>
      </c>
    </row>
    <row r="8964" spans="1:13" x14ac:dyDescent="0.25">
      <c r="A8964" t="s">
        <v>63</v>
      </c>
      <c r="B8964" s="25">
        <v>45344</v>
      </c>
      <c r="C8964" t="s">
        <v>257</v>
      </c>
      <c r="D8964" t="s">
        <v>32</v>
      </c>
      <c r="E8964" t="s">
        <v>27</v>
      </c>
      <c r="F8964" t="s">
        <v>258</v>
      </c>
      <c r="G8964" s="30">
        <v>17.7</v>
      </c>
      <c r="H8964" t="s">
        <v>309</v>
      </c>
      <c r="J8964" t="s">
        <v>15</v>
      </c>
      <c r="K8964" t="s">
        <v>307</v>
      </c>
      <c r="L8964" s="26">
        <v>1414550</v>
      </c>
      <c r="M8964">
        <v>4</v>
      </c>
    </row>
    <row r="8965" spans="1:13" x14ac:dyDescent="0.25">
      <c r="A8965" t="s">
        <v>60</v>
      </c>
      <c r="B8965" s="25">
        <v>45380</v>
      </c>
      <c r="C8965" t="s">
        <v>257</v>
      </c>
      <c r="D8965" t="s">
        <v>32</v>
      </c>
      <c r="E8965" t="s">
        <v>27</v>
      </c>
      <c r="F8965" t="s">
        <v>258</v>
      </c>
      <c r="G8965" s="30">
        <v>17.7</v>
      </c>
      <c r="H8965" t="s">
        <v>309</v>
      </c>
      <c r="J8965" t="s">
        <v>15</v>
      </c>
      <c r="K8965" t="s">
        <v>307</v>
      </c>
      <c r="L8965" s="26">
        <v>2241750</v>
      </c>
      <c r="M8965">
        <v>35</v>
      </c>
    </row>
    <row r="8966" spans="1:13" x14ac:dyDescent="0.25">
      <c r="A8966" t="s">
        <v>69</v>
      </c>
      <c r="B8966" s="25">
        <v>45328</v>
      </c>
      <c r="C8966" t="s">
        <v>257</v>
      </c>
      <c r="D8966" t="s">
        <v>32</v>
      </c>
      <c r="E8966" t="s">
        <v>27</v>
      </c>
      <c r="F8966" t="s">
        <v>258</v>
      </c>
      <c r="G8966" s="30">
        <v>17.8</v>
      </c>
      <c r="H8966" t="s">
        <v>309</v>
      </c>
      <c r="J8966" t="s">
        <v>15</v>
      </c>
      <c r="K8966" t="s">
        <v>307</v>
      </c>
      <c r="L8966" s="26">
        <v>352715</v>
      </c>
      <c r="M8966">
        <v>6</v>
      </c>
    </row>
    <row r="8967" spans="1:13" x14ac:dyDescent="0.25">
      <c r="A8967" t="s">
        <v>80</v>
      </c>
      <c r="B8967" s="25">
        <v>45260</v>
      </c>
      <c r="C8967" t="s">
        <v>257</v>
      </c>
      <c r="D8967" t="s">
        <v>32</v>
      </c>
      <c r="E8967" t="s">
        <v>27</v>
      </c>
      <c r="G8967" s="30">
        <v>17.8</v>
      </c>
      <c r="H8967" t="s">
        <v>309</v>
      </c>
      <c r="J8967" t="s">
        <v>15</v>
      </c>
      <c r="K8967" t="s">
        <v>307</v>
      </c>
      <c r="L8967" s="26">
        <v>62100</v>
      </c>
      <c r="M8967">
        <v>2</v>
      </c>
    </row>
    <row r="8968" spans="1:13" x14ac:dyDescent="0.25">
      <c r="A8968" t="s">
        <v>60</v>
      </c>
      <c r="B8968" s="25">
        <v>45380</v>
      </c>
      <c r="C8968" t="s">
        <v>257</v>
      </c>
      <c r="D8968" t="s">
        <v>32</v>
      </c>
      <c r="E8968" t="s">
        <v>27</v>
      </c>
      <c r="G8968" s="30">
        <v>17.8</v>
      </c>
      <c r="H8968" t="s">
        <v>309</v>
      </c>
      <c r="J8968" t="s">
        <v>15</v>
      </c>
      <c r="K8968" t="s">
        <v>307</v>
      </c>
      <c r="L8968" s="26">
        <v>662375</v>
      </c>
      <c r="M8968">
        <v>13</v>
      </c>
    </row>
    <row r="8969" spans="1:13" x14ac:dyDescent="0.25">
      <c r="A8969" t="s">
        <v>74</v>
      </c>
      <c r="B8969" s="25">
        <v>45275</v>
      </c>
      <c r="C8969" t="s">
        <v>257</v>
      </c>
      <c r="D8969" t="s">
        <v>32</v>
      </c>
      <c r="E8969" t="s">
        <v>27</v>
      </c>
      <c r="G8969" s="30">
        <v>17.8</v>
      </c>
      <c r="H8969" t="s">
        <v>309</v>
      </c>
      <c r="J8969" t="s">
        <v>15</v>
      </c>
      <c r="K8969" t="s">
        <v>307</v>
      </c>
      <c r="L8969" s="26">
        <v>203550</v>
      </c>
      <c r="M8969">
        <v>8</v>
      </c>
    </row>
    <row r="8970" spans="1:13" x14ac:dyDescent="0.25">
      <c r="A8970" t="s">
        <v>83</v>
      </c>
      <c r="B8970" s="25">
        <v>45468</v>
      </c>
      <c r="C8970" t="s">
        <v>257</v>
      </c>
      <c r="D8970" t="s">
        <v>32</v>
      </c>
      <c r="E8970" t="s">
        <v>27</v>
      </c>
      <c r="G8970" s="30">
        <v>17.8</v>
      </c>
      <c r="H8970" t="s">
        <v>309</v>
      </c>
      <c r="J8970" t="s">
        <v>15</v>
      </c>
      <c r="K8970" t="s">
        <v>307</v>
      </c>
      <c r="L8970" s="26">
        <v>8100</v>
      </c>
      <c r="M8970">
        <v>2</v>
      </c>
    </row>
    <row r="8971" spans="1:13" x14ac:dyDescent="0.25">
      <c r="A8971" t="s">
        <v>92</v>
      </c>
      <c r="B8971" s="25">
        <v>45198</v>
      </c>
      <c r="C8971" t="s">
        <v>257</v>
      </c>
      <c r="D8971" t="s">
        <v>32</v>
      </c>
      <c r="E8971" t="s">
        <v>27</v>
      </c>
      <c r="F8971" t="s">
        <v>258</v>
      </c>
      <c r="G8971" s="30">
        <v>17.8</v>
      </c>
      <c r="H8971" t="s">
        <v>309</v>
      </c>
      <c r="J8971" t="s">
        <v>15</v>
      </c>
      <c r="K8971" t="s">
        <v>307</v>
      </c>
      <c r="L8971" s="26">
        <v>1401318</v>
      </c>
      <c r="M8971">
        <v>5</v>
      </c>
    </row>
    <row r="8972" spans="1:13" x14ac:dyDescent="0.25">
      <c r="A8972" t="s">
        <v>54</v>
      </c>
      <c r="B8972" s="25">
        <v>45212</v>
      </c>
      <c r="C8972" t="s">
        <v>257</v>
      </c>
      <c r="D8972" t="s">
        <v>32</v>
      </c>
      <c r="E8972" t="s">
        <v>27</v>
      </c>
      <c r="F8972" t="s">
        <v>258</v>
      </c>
      <c r="G8972" s="30">
        <v>17.8</v>
      </c>
      <c r="H8972" t="s">
        <v>309</v>
      </c>
      <c r="J8972" t="s">
        <v>15</v>
      </c>
      <c r="K8972" t="s">
        <v>307</v>
      </c>
      <c r="L8972" s="26">
        <v>254745</v>
      </c>
      <c r="M8972">
        <v>7</v>
      </c>
    </row>
    <row r="8973" spans="1:13" x14ac:dyDescent="0.25">
      <c r="A8973" t="s">
        <v>57</v>
      </c>
      <c r="B8973" s="25">
        <v>45394</v>
      </c>
      <c r="C8973" t="s">
        <v>257</v>
      </c>
      <c r="D8973" t="s">
        <v>32</v>
      </c>
      <c r="E8973" t="s">
        <v>27</v>
      </c>
      <c r="G8973" s="30">
        <v>17.8</v>
      </c>
      <c r="H8973" t="s">
        <v>309</v>
      </c>
      <c r="J8973" t="s">
        <v>15</v>
      </c>
      <c r="K8973" t="s">
        <v>307</v>
      </c>
      <c r="L8973" s="26">
        <v>1938750</v>
      </c>
      <c r="M8973">
        <v>11</v>
      </c>
    </row>
    <row r="8974" spans="1:13" x14ac:dyDescent="0.25">
      <c r="A8974" t="s">
        <v>211</v>
      </c>
      <c r="B8974" s="25">
        <v>45582</v>
      </c>
      <c r="C8974" t="s">
        <v>257</v>
      </c>
      <c r="D8974" t="s">
        <v>32</v>
      </c>
      <c r="E8974" t="s">
        <v>27</v>
      </c>
      <c r="G8974" s="30">
        <v>17.8</v>
      </c>
      <c r="H8974" t="s">
        <v>309</v>
      </c>
      <c r="J8974" t="s">
        <v>15</v>
      </c>
      <c r="K8974" t="s">
        <v>307</v>
      </c>
      <c r="L8974" s="26">
        <v>6650</v>
      </c>
      <c r="M8974">
        <v>2</v>
      </c>
    </row>
    <row r="8975" spans="1:13" x14ac:dyDescent="0.25">
      <c r="A8975" t="s">
        <v>92</v>
      </c>
      <c r="B8975" s="25">
        <v>45198</v>
      </c>
      <c r="C8975" t="s">
        <v>257</v>
      </c>
      <c r="D8975" t="s">
        <v>32</v>
      </c>
      <c r="E8975" t="s">
        <v>27</v>
      </c>
      <c r="G8975" s="30">
        <v>17.8</v>
      </c>
      <c r="H8975" t="s">
        <v>309</v>
      </c>
      <c r="J8975" t="s">
        <v>15</v>
      </c>
      <c r="K8975" t="s">
        <v>307</v>
      </c>
      <c r="L8975" s="26">
        <v>1421179.2</v>
      </c>
      <c r="M8975">
        <v>2</v>
      </c>
    </row>
    <row r="8976" spans="1:13" x14ac:dyDescent="0.25">
      <c r="A8976" t="s">
        <v>89</v>
      </c>
      <c r="B8976" s="25">
        <v>45232</v>
      </c>
      <c r="C8976" t="s">
        <v>257</v>
      </c>
      <c r="D8976" t="s">
        <v>32</v>
      </c>
      <c r="E8976" t="s">
        <v>27</v>
      </c>
      <c r="G8976" s="30">
        <v>17.8</v>
      </c>
      <c r="H8976" t="s">
        <v>309</v>
      </c>
      <c r="J8976" t="s">
        <v>15</v>
      </c>
      <c r="K8976" t="s">
        <v>307</v>
      </c>
      <c r="L8976" s="26">
        <v>21600</v>
      </c>
      <c r="M8976">
        <v>3</v>
      </c>
    </row>
    <row r="8977" spans="1:13" x14ac:dyDescent="0.25">
      <c r="A8977" t="s">
        <v>63</v>
      </c>
      <c r="B8977" s="25">
        <v>45344</v>
      </c>
      <c r="C8977" t="s">
        <v>257</v>
      </c>
      <c r="D8977" t="s">
        <v>32</v>
      </c>
      <c r="E8977" t="s">
        <v>27</v>
      </c>
      <c r="F8977" t="s">
        <v>258</v>
      </c>
      <c r="G8977" s="30">
        <v>17.8</v>
      </c>
      <c r="H8977" t="s">
        <v>309</v>
      </c>
      <c r="J8977" t="s">
        <v>15</v>
      </c>
      <c r="K8977" t="s">
        <v>307</v>
      </c>
      <c r="L8977" s="26">
        <v>6295650</v>
      </c>
      <c r="M8977">
        <v>7</v>
      </c>
    </row>
    <row r="8978" spans="1:13" x14ac:dyDescent="0.25">
      <c r="A8978" t="s">
        <v>74</v>
      </c>
      <c r="B8978" s="25">
        <v>45275</v>
      </c>
      <c r="C8978" t="s">
        <v>257</v>
      </c>
      <c r="D8978" t="s">
        <v>32</v>
      </c>
      <c r="E8978" t="s">
        <v>27</v>
      </c>
      <c r="F8978" t="s">
        <v>258</v>
      </c>
      <c r="G8978" s="30">
        <v>17.8</v>
      </c>
      <c r="H8978" t="s">
        <v>309</v>
      </c>
      <c r="J8978" t="s">
        <v>15</v>
      </c>
      <c r="K8978" t="s">
        <v>307</v>
      </c>
      <c r="L8978" s="26">
        <v>97173850</v>
      </c>
      <c r="M8978">
        <v>12</v>
      </c>
    </row>
    <row r="8979" spans="1:13" x14ac:dyDescent="0.25">
      <c r="A8979" t="s">
        <v>80</v>
      </c>
      <c r="B8979" s="25">
        <v>45260</v>
      </c>
      <c r="C8979" t="s">
        <v>257</v>
      </c>
      <c r="D8979" t="s">
        <v>32</v>
      </c>
      <c r="E8979" t="s">
        <v>27</v>
      </c>
      <c r="F8979" t="s">
        <v>258</v>
      </c>
      <c r="G8979" s="30">
        <v>17.8</v>
      </c>
      <c r="H8979" t="s">
        <v>309</v>
      </c>
      <c r="J8979" t="s">
        <v>15</v>
      </c>
      <c r="K8979" t="s">
        <v>307</v>
      </c>
      <c r="L8979" s="26">
        <v>2887200</v>
      </c>
      <c r="M8979">
        <v>2</v>
      </c>
    </row>
    <row r="8980" spans="1:13" x14ac:dyDescent="0.25">
      <c r="A8980" t="s">
        <v>86</v>
      </c>
      <c r="B8980" s="25">
        <v>45251</v>
      </c>
      <c r="C8980" t="s">
        <v>257</v>
      </c>
      <c r="D8980" t="s">
        <v>32</v>
      </c>
      <c r="E8980" t="s">
        <v>27</v>
      </c>
      <c r="F8980" t="s">
        <v>258</v>
      </c>
      <c r="G8980" s="30">
        <v>17.8</v>
      </c>
      <c r="H8980" t="s">
        <v>309</v>
      </c>
      <c r="J8980" t="s">
        <v>15</v>
      </c>
      <c r="K8980" t="s">
        <v>307</v>
      </c>
      <c r="L8980" s="26">
        <v>110000</v>
      </c>
      <c r="M8980">
        <v>2</v>
      </c>
    </row>
    <row r="8981" spans="1:13" x14ac:dyDescent="0.25">
      <c r="A8981" t="s">
        <v>30</v>
      </c>
      <c r="B8981" s="25">
        <v>45447</v>
      </c>
      <c r="C8981" t="s">
        <v>257</v>
      </c>
      <c r="D8981" t="s">
        <v>32</v>
      </c>
      <c r="E8981" t="s">
        <v>27</v>
      </c>
      <c r="G8981" s="30">
        <v>17.8</v>
      </c>
      <c r="H8981" t="s">
        <v>309</v>
      </c>
      <c r="J8981" t="s">
        <v>15</v>
      </c>
      <c r="K8981" t="s">
        <v>307</v>
      </c>
      <c r="L8981" s="26">
        <v>1200</v>
      </c>
      <c r="M8981">
        <v>1</v>
      </c>
    </row>
    <row r="8982" spans="1:13" x14ac:dyDescent="0.25">
      <c r="A8982" t="s">
        <v>50</v>
      </c>
      <c r="B8982" s="25">
        <v>45408</v>
      </c>
      <c r="C8982" t="s">
        <v>257</v>
      </c>
      <c r="D8982" t="s">
        <v>32</v>
      </c>
      <c r="E8982" t="s">
        <v>27</v>
      </c>
      <c r="F8982" t="s">
        <v>258</v>
      </c>
      <c r="G8982" s="30">
        <v>17.8</v>
      </c>
      <c r="H8982" t="s">
        <v>309</v>
      </c>
      <c r="J8982" t="s">
        <v>15</v>
      </c>
      <c r="K8982" t="s">
        <v>307</v>
      </c>
      <c r="L8982" s="26">
        <v>13000000</v>
      </c>
      <c r="M8982">
        <v>48</v>
      </c>
    </row>
    <row r="8983" spans="1:13" x14ac:dyDescent="0.25">
      <c r="A8983" t="s">
        <v>66</v>
      </c>
      <c r="B8983" s="25">
        <v>45335</v>
      </c>
      <c r="C8983" t="s">
        <v>257</v>
      </c>
      <c r="D8983" t="s">
        <v>32</v>
      </c>
      <c r="E8983" t="s">
        <v>27</v>
      </c>
      <c r="F8983" t="s">
        <v>258</v>
      </c>
      <c r="G8983" s="30">
        <v>17.8</v>
      </c>
      <c r="H8983" t="s">
        <v>309</v>
      </c>
      <c r="J8983" t="s">
        <v>15</v>
      </c>
      <c r="K8983" t="s">
        <v>307</v>
      </c>
      <c r="L8983" s="26">
        <v>990000</v>
      </c>
      <c r="M8983">
        <v>24</v>
      </c>
    </row>
    <row r="8984" spans="1:13" x14ac:dyDescent="0.25">
      <c r="A8984" t="s">
        <v>54</v>
      </c>
      <c r="B8984" s="25">
        <v>45401</v>
      </c>
      <c r="C8984" t="s">
        <v>257</v>
      </c>
      <c r="D8984" t="s">
        <v>32</v>
      </c>
      <c r="E8984" t="s">
        <v>27</v>
      </c>
      <c r="F8984" t="s">
        <v>258</v>
      </c>
      <c r="G8984" s="30">
        <v>17.8</v>
      </c>
      <c r="H8984" t="s">
        <v>309</v>
      </c>
      <c r="J8984" t="s">
        <v>15</v>
      </c>
      <c r="K8984" t="s">
        <v>307</v>
      </c>
      <c r="L8984" s="26">
        <v>2608500</v>
      </c>
      <c r="M8984">
        <v>17</v>
      </c>
    </row>
    <row r="8985" spans="1:13" x14ac:dyDescent="0.25">
      <c r="A8985" t="s">
        <v>83</v>
      </c>
      <c r="B8985" s="25">
        <v>45468</v>
      </c>
      <c r="C8985" t="s">
        <v>257</v>
      </c>
      <c r="D8985" t="s">
        <v>32</v>
      </c>
      <c r="E8985" t="s">
        <v>27</v>
      </c>
      <c r="F8985" t="s">
        <v>258</v>
      </c>
      <c r="G8985" s="30">
        <v>17.8</v>
      </c>
      <c r="H8985" t="s">
        <v>309</v>
      </c>
      <c r="J8985" t="s">
        <v>15</v>
      </c>
      <c r="K8985" t="s">
        <v>307</v>
      </c>
      <c r="L8985" s="26">
        <v>810</v>
      </c>
      <c r="M8985">
        <v>1</v>
      </c>
    </row>
    <row r="8986" spans="1:13" x14ac:dyDescent="0.25">
      <c r="A8986" t="s">
        <v>83</v>
      </c>
      <c r="B8986" s="25">
        <v>45252</v>
      </c>
      <c r="C8986" t="s">
        <v>257</v>
      </c>
      <c r="D8986" t="s">
        <v>32</v>
      </c>
      <c r="E8986" t="s">
        <v>27</v>
      </c>
      <c r="G8986" s="30">
        <v>17.8</v>
      </c>
      <c r="H8986" t="s">
        <v>309</v>
      </c>
      <c r="J8986" t="s">
        <v>15</v>
      </c>
      <c r="K8986" t="s">
        <v>307</v>
      </c>
      <c r="L8986" s="26">
        <v>31350</v>
      </c>
      <c r="M8986">
        <v>3</v>
      </c>
    </row>
    <row r="8987" spans="1:13" x14ac:dyDescent="0.25">
      <c r="A8987" t="s">
        <v>72</v>
      </c>
      <c r="B8987" s="25">
        <v>45288</v>
      </c>
      <c r="C8987" t="s">
        <v>257</v>
      </c>
      <c r="D8987" t="s">
        <v>32</v>
      </c>
      <c r="E8987" t="s">
        <v>27</v>
      </c>
      <c r="F8987" t="s">
        <v>258</v>
      </c>
      <c r="G8987" s="30">
        <v>17.8</v>
      </c>
      <c r="H8987" t="s">
        <v>309</v>
      </c>
      <c r="J8987" t="s">
        <v>15</v>
      </c>
      <c r="K8987" t="s">
        <v>307</v>
      </c>
      <c r="L8987" s="26">
        <v>154750</v>
      </c>
      <c r="M8987">
        <v>1</v>
      </c>
    </row>
    <row r="8988" spans="1:13" x14ac:dyDescent="0.25">
      <c r="A8988" t="s">
        <v>63</v>
      </c>
      <c r="B8988" s="25">
        <v>45344</v>
      </c>
      <c r="C8988" t="s">
        <v>257</v>
      </c>
      <c r="D8988" t="s">
        <v>32</v>
      </c>
      <c r="E8988" t="s">
        <v>27</v>
      </c>
      <c r="G8988" s="30">
        <v>17.8</v>
      </c>
      <c r="H8988" t="s">
        <v>309</v>
      </c>
      <c r="J8988" t="s">
        <v>15</v>
      </c>
      <c r="K8988" t="s">
        <v>307</v>
      </c>
      <c r="L8988" s="26">
        <v>37050</v>
      </c>
      <c r="M8988">
        <v>2</v>
      </c>
    </row>
    <row r="8989" spans="1:13" x14ac:dyDescent="0.25">
      <c r="A8989" t="s">
        <v>211</v>
      </c>
      <c r="B8989" s="25">
        <v>45582</v>
      </c>
      <c r="C8989" t="s">
        <v>257</v>
      </c>
      <c r="D8989" t="s">
        <v>32</v>
      </c>
      <c r="E8989" t="s">
        <v>27</v>
      </c>
      <c r="F8989" t="s">
        <v>258</v>
      </c>
      <c r="G8989" s="30">
        <v>17.8</v>
      </c>
      <c r="H8989" t="s">
        <v>309</v>
      </c>
      <c r="J8989" t="s">
        <v>15</v>
      </c>
      <c r="K8989" t="s">
        <v>307</v>
      </c>
      <c r="L8989" s="26">
        <v>3427900</v>
      </c>
      <c r="M8989">
        <v>3</v>
      </c>
    </row>
    <row r="8990" spans="1:13" x14ac:dyDescent="0.25">
      <c r="A8990" t="s">
        <v>50</v>
      </c>
      <c r="B8990" s="25">
        <v>45408</v>
      </c>
      <c r="C8990" t="s">
        <v>257</v>
      </c>
      <c r="D8990" t="s">
        <v>32</v>
      </c>
      <c r="E8990" t="s">
        <v>27</v>
      </c>
      <c r="G8990" s="30">
        <v>17.8</v>
      </c>
      <c r="H8990" t="s">
        <v>309</v>
      </c>
      <c r="J8990" t="s">
        <v>15</v>
      </c>
      <c r="K8990" t="s">
        <v>307</v>
      </c>
      <c r="L8990" s="26">
        <v>252500</v>
      </c>
      <c r="M8990">
        <v>31</v>
      </c>
    </row>
    <row r="8991" spans="1:13" x14ac:dyDescent="0.25">
      <c r="A8991" t="s">
        <v>104</v>
      </c>
      <c r="B8991" s="25">
        <v>45041</v>
      </c>
      <c r="C8991" t="s">
        <v>257</v>
      </c>
      <c r="D8991" t="s">
        <v>32</v>
      </c>
      <c r="E8991" t="s">
        <v>27</v>
      </c>
      <c r="F8991" t="s">
        <v>258</v>
      </c>
      <c r="G8991" s="30">
        <v>17.8</v>
      </c>
      <c r="H8991" t="s">
        <v>309</v>
      </c>
      <c r="J8991" t="s">
        <v>15</v>
      </c>
      <c r="K8991" t="s">
        <v>307</v>
      </c>
      <c r="L8991" s="26">
        <v>1092468</v>
      </c>
      <c r="M8991">
        <v>9</v>
      </c>
    </row>
    <row r="8992" spans="1:13" x14ac:dyDescent="0.25">
      <c r="A8992" t="s">
        <v>104</v>
      </c>
      <c r="B8992" s="25">
        <v>45041</v>
      </c>
      <c r="C8992" t="s">
        <v>257</v>
      </c>
      <c r="D8992" t="s">
        <v>32</v>
      </c>
      <c r="E8992" t="s">
        <v>27</v>
      </c>
      <c r="G8992" s="30">
        <v>17.8</v>
      </c>
      <c r="H8992" t="s">
        <v>309</v>
      </c>
      <c r="J8992" t="s">
        <v>15</v>
      </c>
      <c r="K8992" t="s">
        <v>307</v>
      </c>
      <c r="L8992" s="26">
        <v>5364</v>
      </c>
      <c r="M8992">
        <v>1</v>
      </c>
    </row>
    <row r="8993" spans="1:13" x14ac:dyDescent="0.25">
      <c r="A8993" t="s">
        <v>172</v>
      </c>
      <c r="B8993" s="25">
        <v>45485</v>
      </c>
      <c r="C8993" t="s">
        <v>257</v>
      </c>
      <c r="D8993" t="s">
        <v>32</v>
      </c>
      <c r="E8993" t="s">
        <v>27</v>
      </c>
      <c r="F8993" t="s">
        <v>258</v>
      </c>
      <c r="G8993" s="30">
        <v>17.8</v>
      </c>
      <c r="H8993" t="s">
        <v>309</v>
      </c>
      <c r="J8993" t="s">
        <v>15</v>
      </c>
      <c r="K8993" t="s">
        <v>307</v>
      </c>
      <c r="L8993" s="26">
        <v>4726800</v>
      </c>
      <c r="M8993">
        <v>2</v>
      </c>
    </row>
    <row r="8994" spans="1:13" x14ac:dyDescent="0.25">
      <c r="A8994" t="s">
        <v>30</v>
      </c>
      <c r="B8994" s="25">
        <v>45447</v>
      </c>
      <c r="C8994" t="s">
        <v>257</v>
      </c>
      <c r="D8994" t="s">
        <v>32</v>
      </c>
      <c r="E8994" t="s">
        <v>27</v>
      </c>
      <c r="F8994" t="s">
        <v>258</v>
      </c>
      <c r="G8994" s="30">
        <v>17.8</v>
      </c>
      <c r="H8994" t="s">
        <v>309</v>
      </c>
      <c r="J8994" t="s">
        <v>15</v>
      </c>
      <c r="K8994" t="s">
        <v>307</v>
      </c>
      <c r="L8994" s="26">
        <v>111600</v>
      </c>
      <c r="M8994">
        <v>2</v>
      </c>
    </row>
    <row r="8995" spans="1:13" x14ac:dyDescent="0.25">
      <c r="A8995" t="s">
        <v>69</v>
      </c>
      <c r="B8995" s="25">
        <v>45328</v>
      </c>
      <c r="C8995" t="s">
        <v>257</v>
      </c>
      <c r="D8995" t="s">
        <v>32</v>
      </c>
      <c r="E8995" t="s">
        <v>27</v>
      </c>
      <c r="G8995" s="30">
        <v>17.8</v>
      </c>
      <c r="H8995" t="s">
        <v>309</v>
      </c>
      <c r="J8995" t="s">
        <v>15</v>
      </c>
      <c r="K8995" t="s">
        <v>307</v>
      </c>
      <c r="L8995" s="26">
        <v>52470</v>
      </c>
      <c r="M8995">
        <v>1</v>
      </c>
    </row>
    <row r="8996" spans="1:13" x14ac:dyDescent="0.25">
      <c r="A8996" t="s">
        <v>83</v>
      </c>
      <c r="B8996" s="25">
        <v>45252</v>
      </c>
      <c r="C8996" t="s">
        <v>257</v>
      </c>
      <c r="D8996" t="s">
        <v>32</v>
      </c>
      <c r="E8996" t="s">
        <v>27</v>
      </c>
      <c r="F8996" t="s">
        <v>258</v>
      </c>
      <c r="G8996" s="30">
        <v>17.8</v>
      </c>
      <c r="H8996" t="s">
        <v>309</v>
      </c>
      <c r="J8996" t="s">
        <v>15</v>
      </c>
      <c r="K8996" t="s">
        <v>307</v>
      </c>
      <c r="L8996" s="26">
        <v>1127500</v>
      </c>
      <c r="M8996">
        <v>8</v>
      </c>
    </row>
    <row r="8997" spans="1:13" x14ac:dyDescent="0.25">
      <c r="A8997" t="s">
        <v>89</v>
      </c>
      <c r="B8997" s="25">
        <v>45232</v>
      </c>
      <c r="C8997" t="s">
        <v>257</v>
      </c>
      <c r="D8997" t="s">
        <v>32</v>
      </c>
      <c r="E8997" t="s">
        <v>27</v>
      </c>
      <c r="F8997" t="s">
        <v>258</v>
      </c>
      <c r="G8997" s="30">
        <v>17.8</v>
      </c>
      <c r="H8997" t="s">
        <v>309</v>
      </c>
      <c r="J8997" t="s">
        <v>15</v>
      </c>
      <c r="K8997" t="s">
        <v>307</v>
      </c>
      <c r="L8997" s="26">
        <v>236925</v>
      </c>
      <c r="M8997">
        <v>6</v>
      </c>
    </row>
    <row r="8998" spans="1:13" x14ac:dyDescent="0.25">
      <c r="A8998" t="s">
        <v>164</v>
      </c>
      <c r="B8998" s="25">
        <v>45478</v>
      </c>
      <c r="C8998" t="s">
        <v>257</v>
      </c>
      <c r="D8998" t="s">
        <v>32</v>
      </c>
      <c r="E8998" t="s">
        <v>27</v>
      </c>
      <c r="F8998" t="s">
        <v>258</v>
      </c>
      <c r="G8998" s="30">
        <v>17.8</v>
      </c>
      <c r="H8998" t="s">
        <v>309</v>
      </c>
      <c r="J8998" t="s">
        <v>15</v>
      </c>
      <c r="K8998" t="s">
        <v>307</v>
      </c>
      <c r="L8998" s="26">
        <v>49000</v>
      </c>
      <c r="M8998">
        <v>6</v>
      </c>
    </row>
    <row r="8999" spans="1:13" x14ac:dyDescent="0.25">
      <c r="A8999" t="s">
        <v>205</v>
      </c>
      <c r="B8999" s="25">
        <v>45566</v>
      </c>
      <c r="C8999" t="s">
        <v>257</v>
      </c>
      <c r="D8999" t="s">
        <v>32</v>
      </c>
      <c r="E8999" t="s">
        <v>27</v>
      </c>
      <c r="F8999" t="s">
        <v>258</v>
      </c>
      <c r="G8999" s="30">
        <v>17.8</v>
      </c>
      <c r="H8999" t="s">
        <v>309</v>
      </c>
      <c r="J8999" t="s">
        <v>15</v>
      </c>
      <c r="K8999" t="s">
        <v>307</v>
      </c>
      <c r="L8999" s="26">
        <v>87210</v>
      </c>
      <c r="M8999">
        <v>7</v>
      </c>
    </row>
    <row r="9000" spans="1:13" x14ac:dyDescent="0.25">
      <c r="A9000" t="s">
        <v>54</v>
      </c>
      <c r="B9000" s="25">
        <v>45401</v>
      </c>
      <c r="C9000" t="s">
        <v>257</v>
      </c>
      <c r="D9000" t="s">
        <v>32</v>
      </c>
      <c r="E9000" t="s">
        <v>27</v>
      </c>
      <c r="G9000" s="30">
        <v>17.8</v>
      </c>
      <c r="H9000" t="s">
        <v>309</v>
      </c>
      <c r="J9000" t="s">
        <v>15</v>
      </c>
      <c r="K9000" t="s">
        <v>307</v>
      </c>
      <c r="L9000" s="26">
        <v>335220</v>
      </c>
      <c r="M9000">
        <v>20</v>
      </c>
    </row>
    <row r="9001" spans="1:13" x14ac:dyDescent="0.25">
      <c r="A9001" t="s">
        <v>57</v>
      </c>
      <c r="B9001" s="25">
        <v>45394</v>
      </c>
      <c r="C9001" t="s">
        <v>257</v>
      </c>
      <c r="D9001" t="s">
        <v>32</v>
      </c>
      <c r="E9001" t="s">
        <v>27</v>
      </c>
      <c r="F9001" t="s">
        <v>258</v>
      </c>
      <c r="G9001" s="30">
        <v>17.8</v>
      </c>
      <c r="H9001" t="s">
        <v>309</v>
      </c>
      <c r="J9001" t="s">
        <v>15</v>
      </c>
      <c r="K9001" t="s">
        <v>307</v>
      </c>
      <c r="L9001" s="26">
        <v>1645000</v>
      </c>
      <c r="M9001">
        <v>13</v>
      </c>
    </row>
    <row r="9002" spans="1:13" x14ac:dyDescent="0.25">
      <c r="A9002" t="s">
        <v>60</v>
      </c>
      <c r="B9002" s="25">
        <v>45380</v>
      </c>
      <c r="C9002" t="s">
        <v>257</v>
      </c>
      <c r="D9002" t="s">
        <v>32</v>
      </c>
      <c r="E9002" t="s">
        <v>27</v>
      </c>
      <c r="F9002" t="s">
        <v>258</v>
      </c>
      <c r="G9002" s="30">
        <v>17.8</v>
      </c>
      <c r="H9002" t="s">
        <v>309</v>
      </c>
      <c r="J9002" t="s">
        <v>15</v>
      </c>
      <c r="K9002" t="s">
        <v>307</v>
      </c>
      <c r="L9002" s="26">
        <v>5255250</v>
      </c>
      <c r="M9002">
        <v>21</v>
      </c>
    </row>
    <row r="9003" spans="1:13" x14ac:dyDescent="0.25">
      <c r="A9003" t="s">
        <v>66</v>
      </c>
      <c r="B9003" s="25">
        <v>45335</v>
      </c>
      <c r="C9003" t="s">
        <v>257</v>
      </c>
      <c r="D9003" t="s">
        <v>32</v>
      </c>
      <c r="E9003" t="s">
        <v>27</v>
      </c>
      <c r="G9003" s="30">
        <v>17.8</v>
      </c>
      <c r="H9003" t="s">
        <v>309</v>
      </c>
      <c r="J9003" t="s">
        <v>15</v>
      </c>
      <c r="K9003" t="s">
        <v>307</v>
      </c>
      <c r="L9003" s="26">
        <v>157500</v>
      </c>
      <c r="M9003">
        <v>17</v>
      </c>
    </row>
    <row r="9004" spans="1:13" x14ac:dyDescent="0.25">
      <c r="A9004" t="s">
        <v>54</v>
      </c>
      <c r="B9004" s="25">
        <v>45212</v>
      </c>
      <c r="C9004" t="s">
        <v>257</v>
      </c>
      <c r="D9004" t="s">
        <v>32</v>
      </c>
      <c r="E9004" t="s">
        <v>27</v>
      </c>
      <c r="G9004" s="30">
        <v>17.8</v>
      </c>
      <c r="H9004" t="s">
        <v>309</v>
      </c>
      <c r="J9004" t="s">
        <v>15</v>
      </c>
      <c r="K9004" t="s">
        <v>307</v>
      </c>
      <c r="L9004" s="26">
        <v>60939</v>
      </c>
      <c r="M9004">
        <v>3</v>
      </c>
    </row>
    <row r="9005" spans="1:13" x14ac:dyDescent="0.25">
      <c r="A9005" t="s">
        <v>217</v>
      </c>
      <c r="B9005" s="25">
        <v>45595</v>
      </c>
      <c r="C9005" t="s">
        <v>257</v>
      </c>
      <c r="D9005" t="s">
        <v>32</v>
      </c>
      <c r="E9005" t="s">
        <v>27</v>
      </c>
      <c r="F9005" t="s">
        <v>258</v>
      </c>
      <c r="G9005" s="30">
        <v>17.899999999999999</v>
      </c>
      <c r="H9005" t="s">
        <v>309</v>
      </c>
      <c r="J9005" t="s">
        <v>15</v>
      </c>
      <c r="K9005" t="s">
        <v>307</v>
      </c>
      <c r="L9005" s="26">
        <v>3825</v>
      </c>
      <c r="M9005">
        <v>1</v>
      </c>
    </row>
    <row r="9006" spans="1:13" x14ac:dyDescent="0.25">
      <c r="A9006" t="s">
        <v>69</v>
      </c>
      <c r="B9006" s="25">
        <v>45328</v>
      </c>
      <c r="C9006" t="s">
        <v>257</v>
      </c>
      <c r="D9006" t="s">
        <v>32</v>
      </c>
      <c r="E9006" t="s">
        <v>27</v>
      </c>
      <c r="F9006" t="s">
        <v>258</v>
      </c>
      <c r="G9006" s="30">
        <v>17.899999999999999</v>
      </c>
      <c r="H9006" t="s">
        <v>309</v>
      </c>
      <c r="J9006" t="s">
        <v>15</v>
      </c>
      <c r="K9006" t="s">
        <v>307</v>
      </c>
      <c r="L9006" s="26">
        <v>438310</v>
      </c>
      <c r="M9006">
        <v>5</v>
      </c>
    </row>
    <row r="9007" spans="1:13" x14ac:dyDescent="0.25">
      <c r="A9007" t="s">
        <v>60</v>
      </c>
      <c r="B9007" s="25">
        <v>45380</v>
      </c>
      <c r="C9007" t="s">
        <v>257</v>
      </c>
      <c r="D9007" t="s">
        <v>32</v>
      </c>
      <c r="E9007" t="s">
        <v>27</v>
      </c>
      <c r="G9007" s="30">
        <v>17.899999999999999</v>
      </c>
      <c r="H9007" t="s">
        <v>309</v>
      </c>
      <c r="J9007" t="s">
        <v>15</v>
      </c>
      <c r="K9007" t="s">
        <v>307</v>
      </c>
      <c r="L9007" s="26">
        <v>84875</v>
      </c>
      <c r="M9007">
        <v>7</v>
      </c>
    </row>
    <row r="9008" spans="1:13" x14ac:dyDescent="0.25">
      <c r="A9008" t="s">
        <v>74</v>
      </c>
      <c r="B9008" s="25">
        <v>45275</v>
      </c>
      <c r="C9008" t="s">
        <v>257</v>
      </c>
      <c r="D9008" t="s">
        <v>32</v>
      </c>
      <c r="E9008" t="s">
        <v>27</v>
      </c>
      <c r="G9008" s="30">
        <v>17.899999999999999</v>
      </c>
      <c r="H9008" t="s">
        <v>309</v>
      </c>
      <c r="J9008" t="s">
        <v>15</v>
      </c>
      <c r="K9008" t="s">
        <v>307</v>
      </c>
      <c r="L9008" s="26">
        <v>226550</v>
      </c>
      <c r="M9008">
        <v>6</v>
      </c>
    </row>
    <row r="9009" spans="1:13" x14ac:dyDescent="0.25">
      <c r="A9009" t="s">
        <v>101</v>
      </c>
      <c r="B9009" s="25">
        <v>45079</v>
      </c>
      <c r="C9009" t="s">
        <v>257</v>
      </c>
      <c r="D9009" t="s">
        <v>32</v>
      </c>
      <c r="E9009" t="s">
        <v>27</v>
      </c>
      <c r="G9009" s="30">
        <v>17.899999999999999</v>
      </c>
      <c r="H9009" t="s">
        <v>309</v>
      </c>
      <c r="J9009" t="s">
        <v>15</v>
      </c>
      <c r="K9009" t="s">
        <v>307</v>
      </c>
      <c r="L9009" s="26">
        <v>99873</v>
      </c>
      <c r="M9009">
        <v>1</v>
      </c>
    </row>
    <row r="9010" spans="1:13" x14ac:dyDescent="0.25">
      <c r="A9010" t="s">
        <v>50</v>
      </c>
      <c r="B9010" s="25">
        <v>45408</v>
      </c>
      <c r="C9010" t="s">
        <v>257</v>
      </c>
      <c r="D9010" t="s">
        <v>32</v>
      </c>
      <c r="E9010" t="s">
        <v>27</v>
      </c>
      <c r="F9010" t="s">
        <v>258</v>
      </c>
      <c r="G9010" s="30">
        <v>17.899999999999999</v>
      </c>
      <c r="H9010" t="s">
        <v>309</v>
      </c>
      <c r="J9010" t="s">
        <v>15</v>
      </c>
      <c r="K9010" t="s">
        <v>307</v>
      </c>
      <c r="L9010" s="26">
        <v>4937500</v>
      </c>
      <c r="M9010">
        <v>24</v>
      </c>
    </row>
    <row r="9011" spans="1:13" x14ac:dyDescent="0.25">
      <c r="A9011" t="s">
        <v>57</v>
      </c>
      <c r="B9011" s="25">
        <v>45394</v>
      </c>
      <c r="C9011" t="s">
        <v>257</v>
      </c>
      <c r="D9011" t="s">
        <v>32</v>
      </c>
      <c r="E9011" t="s">
        <v>27</v>
      </c>
      <c r="G9011" s="30">
        <v>17.899999999999999</v>
      </c>
      <c r="H9011" t="s">
        <v>309</v>
      </c>
      <c r="J9011" t="s">
        <v>15</v>
      </c>
      <c r="K9011" t="s">
        <v>307</v>
      </c>
      <c r="L9011" s="26">
        <v>2350</v>
      </c>
      <c r="M9011">
        <v>1</v>
      </c>
    </row>
    <row r="9012" spans="1:13" x14ac:dyDescent="0.25">
      <c r="A9012" t="s">
        <v>172</v>
      </c>
      <c r="B9012" s="25">
        <v>45485</v>
      </c>
      <c r="C9012" t="s">
        <v>257</v>
      </c>
      <c r="D9012" t="s">
        <v>32</v>
      </c>
      <c r="E9012" t="s">
        <v>27</v>
      </c>
      <c r="G9012" s="30">
        <v>17.899999999999999</v>
      </c>
      <c r="H9012" t="s">
        <v>309</v>
      </c>
      <c r="J9012" t="s">
        <v>15</v>
      </c>
      <c r="K9012" t="s">
        <v>307</v>
      </c>
      <c r="L9012" s="26">
        <v>32000</v>
      </c>
      <c r="M9012">
        <v>2</v>
      </c>
    </row>
    <row r="9013" spans="1:13" x14ac:dyDescent="0.25">
      <c r="A9013" t="s">
        <v>86</v>
      </c>
      <c r="B9013" s="25">
        <v>45251</v>
      </c>
      <c r="C9013" t="s">
        <v>257</v>
      </c>
      <c r="D9013" t="s">
        <v>32</v>
      </c>
      <c r="E9013" t="s">
        <v>27</v>
      </c>
      <c r="F9013" t="s">
        <v>258</v>
      </c>
      <c r="G9013" s="30">
        <v>17.899999999999999</v>
      </c>
      <c r="H9013" t="s">
        <v>309</v>
      </c>
      <c r="J9013" t="s">
        <v>15</v>
      </c>
      <c r="K9013" t="s">
        <v>307</v>
      </c>
      <c r="L9013" s="26">
        <v>2500</v>
      </c>
      <c r="M9013">
        <v>1</v>
      </c>
    </row>
    <row r="9014" spans="1:13" x14ac:dyDescent="0.25">
      <c r="A9014" t="s">
        <v>74</v>
      </c>
      <c r="B9014" s="25">
        <v>45275</v>
      </c>
      <c r="C9014" t="s">
        <v>257</v>
      </c>
      <c r="D9014" t="s">
        <v>32</v>
      </c>
      <c r="E9014" t="s">
        <v>27</v>
      </c>
      <c r="F9014" t="s">
        <v>258</v>
      </c>
      <c r="G9014" s="30">
        <v>17.899999999999999</v>
      </c>
      <c r="H9014" t="s">
        <v>309</v>
      </c>
      <c r="J9014" t="s">
        <v>15</v>
      </c>
      <c r="K9014" t="s">
        <v>307</v>
      </c>
      <c r="L9014" s="26">
        <v>4612650</v>
      </c>
      <c r="M9014">
        <v>15</v>
      </c>
    </row>
    <row r="9015" spans="1:13" x14ac:dyDescent="0.25">
      <c r="A9015" t="s">
        <v>50</v>
      </c>
      <c r="B9015" s="25">
        <v>45408</v>
      </c>
      <c r="C9015" t="s">
        <v>257</v>
      </c>
      <c r="D9015" t="s">
        <v>32</v>
      </c>
      <c r="E9015" t="s">
        <v>27</v>
      </c>
      <c r="G9015" s="30">
        <v>17.899999999999999</v>
      </c>
      <c r="H9015" t="s">
        <v>309</v>
      </c>
      <c r="J9015" t="s">
        <v>15</v>
      </c>
      <c r="K9015" t="s">
        <v>307</v>
      </c>
      <c r="L9015" s="26">
        <v>62500</v>
      </c>
      <c r="M9015">
        <v>12</v>
      </c>
    </row>
    <row r="9016" spans="1:13" x14ac:dyDescent="0.25">
      <c r="A9016" t="s">
        <v>175</v>
      </c>
      <c r="B9016" s="25">
        <v>45503</v>
      </c>
      <c r="C9016" t="s">
        <v>257</v>
      </c>
      <c r="D9016" t="s">
        <v>32</v>
      </c>
      <c r="E9016" t="s">
        <v>27</v>
      </c>
      <c r="F9016" t="s">
        <v>258</v>
      </c>
      <c r="G9016" s="30">
        <v>17.899999999999999</v>
      </c>
      <c r="H9016" t="s">
        <v>309</v>
      </c>
      <c r="J9016" t="s">
        <v>15</v>
      </c>
      <c r="K9016" t="s">
        <v>307</v>
      </c>
      <c r="L9016" s="26">
        <v>485</v>
      </c>
      <c r="M9016">
        <v>1</v>
      </c>
    </row>
    <row r="9017" spans="1:13" x14ac:dyDescent="0.25">
      <c r="A9017" t="s">
        <v>54</v>
      </c>
      <c r="B9017" s="25">
        <v>45212</v>
      </c>
      <c r="C9017" t="s">
        <v>257</v>
      </c>
      <c r="D9017" t="s">
        <v>32</v>
      </c>
      <c r="E9017" t="s">
        <v>27</v>
      </c>
      <c r="G9017" s="30">
        <v>17.899999999999999</v>
      </c>
      <c r="H9017" t="s">
        <v>309</v>
      </c>
      <c r="J9017" t="s">
        <v>15</v>
      </c>
      <c r="K9017" t="s">
        <v>307</v>
      </c>
      <c r="L9017" s="26">
        <v>69930</v>
      </c>
      <c r="M9017">
        <v>8</v>
      </c>
    </row>
    <row r="9018" spans="1:13" x14ac:dyDescent="0.25">
      <c r="A9018" t="s">
        <v>86</v>
      </c>
      <c r="B9018" s="25">
        <v>45251</v>
      </c>
      <c r="C9018" t="s">
        <v>257</v>
      </c>
      <c r="D9018" t="s">
        <v>32</v>
      </c>
      <c r="E9018" t="s">
        <v>27</v>
      </c>
      <c r="G9018" s="30">
        <v>17.899999999999999</v>
      </c>
      <c r="H9018" t="s">
        <v>309</v>
      </c>
      <c r="J9018" t="s">
        <v>15</v>
      </c>
      <c r="K9018" t="s">
        <v>307</v>
      </c>
      <c r="L9018" s="26">
        <v>82500</v>
      </c>
      <c r="M9018">
        <v>1</v>
      </c>
    </row>
    <row r="9019" spans="1:13" x14ac:dyDescent="0.25">
      <c r="A9019" t="s">
        <v>83</v>
      </c>
      <c r="B9019" s="25">
        <v>45468</v>
      </c>
      <c r="C9019" t="s">
        <v>257</v>
      </c>
      <c r="D9019" t="s">
        <v>32</v>
      </c>
      <c r="E9019" t="s">
        <v>27</v>
      </c>
      <c r="G9019" s="30">
        <v>17.899999999999999</v>
      </c>
      <c r="H9019" t="s">
        <v>309</v>
      </c>
      <c r="J9019" t="s">
        <v>15</v>
      </c>
      <c r="K9019" t="s">
        <v>307</v>
      </c>
      <c r="L9019" s="26">
        <v>17010</v>
      </c>
      <c r="M9019">
        <v>2</v>
      </c>
    </row>
    <row r="9020" spans="1:13" x14ac:dyDescent="0.25">
      <c r="A9020" t="s">
        <v>60</v>
      </c>
      <c r="B9020" s="25">
        <v>45380</v>
      </c>
      <c r="C9020" t="s">
        <v>257</v>
      </c>
      <c r="D9020" t="s">
        <v>32</v>
      </c>
      <c r="E9020" t="s">
        <v>27</v>
      </c>
      <c r="F9020" t="s">
        <v>258</v>
      </c>
      <c r="G9020" s="30">
        <v>17.899999999999999</v>
      </c>
      <c r="H9020" t="s">
        <v>309</v>
      </c>
      <c r="J9020" t="s">
        <v>15</v>
      </c>
      <c r="K9020" t="s">
        <v>307</v>
      </c>
      <c r="L9020" s="26">
        <v>7978250</v>
      </c>
      <c r="M9020">
        <v>21</v>
      </c>
    </row>
    <row r="9021" spans="1:13" x14ac:dyDescent="0.25">
      <c r="A9021" t="s">
        <v>30</v>
      </c>
      <c r="B9021" s="25">
        <v>45447</v>
      </c>
      <c r="C9021" t="s">
        <v>257</v>
      </c>
      <c r="D9021" t="s">
        <v>32</v>
      </c>
      <c r="E9021" t="s">
        <v>27</v>
      </c>
      <c r="G9021" s="30">
        <v>17.899999999999999</v>
      </c>
      <c r="H9021" t="s">
        <v>309</v>
      </c>
      <c r="J9021" t="s">
        <v>15</v>
      </c>
      <c r="K9021" t="s">
        <v>307</v>
      </c>
      <c r="L9021" s="26">
        <v>103800</v>
      </c>
      <c r="M9021">
        <v>7</v>
      </c>
    </row>
    <row r="9022" spans="1:13" x14ac:dyDescent="0.25">
      <c r="A9022" t="s">
        <v>66</v>
      </c>
      <c r="B9022" s="25">
        <v>45335</v>
      </c>
      <c r="C9022" t="s">
        <v>257</v>
      </c>
      <c r="D9022" t="s">
        <v>32</v>
      </c>
      <c r="E9022" t="s">
        <v>27</v>
      </c>
      <c r="F9022" t="s">
        <v>258</v>
      </c>
      <c r="G9022" s="30">
        <v>17.899999999999999</v>
      </c>
      <c r="H9022" t="s">
        <v>309</v>
      </c>
      <c r="J9022" t="s">
        <v>15</v>
      </c>
      <c r="K9022" t="s">
        <v>307</v>
      </c>
      <c r="L9022" s="26">
        <v>19957500</v>
      </c>
      <c r="M9022">
        <v>12</v>
      </c>
    </row>
    <row r="9023" spans="1:13" x14ac:dyDescent="0.25">
      <c r="A9023" t="s">
        <v>54</v>
      </c>
      <c r="B9023" s="25">
        <v>45401</v>
      </c>
      <c r="C9023" t="s">
        <v>257</v>
      </c>
      <c r="D9023" t="s">
        <v>32</v>
      </c>
      <c r="E9023" t="s">
        <v>27</v>
      </c>
      <c r="G9023" s="30">
        <v>17.899999999999999</v>
      </c>
      <c r="H9023" t="s">
        <v>309</v>
      </c>
      <c r="J9023" t="s">
        <v>15</v>
      </c>
      <c r="K9023" t="s">
        <v>307</v>
      </c>
      <c r="L9023" s="26">
        <v>128760</v>
      </c>
      <c r="M9023">
        <v>6</v>
      </c>
    </row>
    <row r="9024" spans="1:13" x14ac:dyDescent="0.25">
      <c r="A9024" t="s">
        <v>92</v>
      </c>
      <c r="B9024" s="25">
        <v>45198</v>
      </c>
      <c r="C9024" t="s">
        <v>257</v>
      </c>
      <c r="D9024" t="s">
        <v>32</v>
      </c>
      <c r="E9024" t="s">
        <v>27</v>
      </c>
      <c r="G9024" s="30">
        <v>17.899999999999999</v>
      </c>
      <c r="H9024" t="s">
        <v>309</v>
      </c>
      <c r="J9024" t="s">
        <v>15</v>
      </c>
      <c r="K9024" t="s">
        <v>307</v>
      </c>
      <c r="L9024" s="26">
        <v>1337320.8</v>
      </c>
      <c r="M9024">
        <v>4</v>
      </c>
    </row>
    <row r="9025" spans="1:13" x14ac:dyDescent="0.25">
      <c r="A9025" t="s">
        <v>211</v>
      </c>
      <c r="B9025" s="25">
        <v>45582</v>
      </c>
      <c r="C9025" t="s">
        <v>257</v>
      </c>
      <c r="D9025" t="s">
        <v>32</v>
      </c>
      <c r="E9025" t="s">
        <v>27</v>
      </c>
      <c r="G9025" s="30">
        <v>17.899999999999999</v>
      </c>
      <c r="H9025" t="s">
        <v>309</v>
      </c>
      <c r="J9025" t="s">
        <v>15</v>
      </c>
      <c r="K9025" t="s">
        <v>307</v>
      </c>
      <c r="L9025" s="26">
        <v>2100</v>
      </c>
      <c r="M9025">
        <v>2</v>
      </c>
    </row>
    <row r="9026" spans="1:13" x14ac:dyDescent="0.25">
      <c r="A9026" t="s">
        <v>172</v>
      </c>
      <c r="B9026" s="25">
        <v>45485</v>
      </c>
      <c r="C9026" t="s">
        <v>257</v>
      </c>
      <c r="D9026" t="s">
        <v>32</v>
      </c>
      <c r="E9026" t="s">
        <v>27</v>
      </c>
      <c r="F9026" t="s">
        <v>258</v>
      </c>
      <c r="G9026" s="30">
        <v>17.899999999999999</v>
      </c>
      <c r="H9026" t="s">
        <v>309</v>
      </c>
      <c r="J9026" t="s">
        <v>15</v>
      </c>
      <c r="K9026" t="s">
        <v>307</v>
      </c>
      <c r="L9026" s="26">
        <v>400</v>
      </c>
      <c r="M9026">
        <v>1</v>
      </c>
    </row>
    <row r="9027" spans="1:13" x14ac:dyDescent="0.25">
      <c r="A9027" t="s">
        <v>164</v>
      </c>
      <c r="B9027" s="25">
        <v>45478</v>
      </c>
      <c r="C9027" t="s">
        <v>257</v>
      </c>
      <c r="D9027" t="s">
        <v>32</v>
      </c>
      <c r="E9027" t="s">
        <v>27</v>
      </c>
      <c r="G9027" s="30">
        <v>17.899999999999999</v>
      </c>
      <c r="H9027" t="s">
        <v>309</v>
      </c>
      <c r="J9027" t="s">
        <v>15</v>
      </c>
      <c r="K9027" t="s">
        <v>307</v>
      </c>
      <c r="L9027" s="26">
        <v>11800</v>
      </c>
      <c r="M9027">
        <v>3</v>
      </c>
    </row>
    <row r="9028" spans="1:13" x14ac:dyDescent="0.25">
      <c r="A9028" t="s">
        <v>92</v>
      </c>
      <c r="B9028" s="25">
        <v>45198</v>
      </c>
      <c r="C9028" t="s">
        <v>257</v>
      </c>
      <c r="D9028" t="s">
        <v>32</v>
      </c>
      <c r="E9028" t="s">
        <v>27</v>
      </c>
      <c r="F9028" t="s">
        <v>258</v>
      </c>
      <c r="G9028" s="30">
        <v>17.899999999999999</v>
      </c>
      <c r="H9028" t="s">
        <v>309</v>
      </c>
      <c r="J9028" t="s">
        <v>15</v>
      </c>
      <c r="K9028" t="s">
        <v>307</v>
      </c>
      <c r="L9028" s="26">
        <v>529632</v>
      </c>
      <c r="M9028">
        <v>2</v>
      </c>
    </row>
    <row r="9029" spans="1:13" x14ac:dyDescent="0.25">
      <c r="A9029" t="s">
        <v>211</v>
      </c>
      <c r="B9029" s="25">
        <v>45582</v>
      </c>
      <c r="C9029" t="s">
        <v>257</v>
      </c>
      <c r="D9029" t="s">
        <v>32</v>
      </c>
      <c r="E9029" t="s">
        <v>27</v>
      </c>
      <c r="F9029" t="s">
        <v>258</v>
      </c>
      <c r="G9029" s="30">
        <v>17.899999999999999</v>
      </c>
      <c r="H9029" t="s">
        <v>309</v>
      </c>
      <c r="J9029" t="s">
        <v>15</v>
      </c>
      <c r="K9029" t="s">
        <v>307</v>
      </c>
      <c r="L9029" s="26">
        <v>12137300</v>
      </c>
      <c r="M9029">
        <v>8</v>
      </c>
    </row>
    <row r="9030" spans="1:13" x14ac:dyDescent="0.25">
      <c r="A9030" t="s">
        <v>63</v>
      </c>
      <c r="B9030" s="25">
        <v>45344</v>
      </c>
      <c r="C9030" t="s">
        <v>257</v>
      </c>
      <c r="D9030" t="s">
        <v>32</v>
      </c>
      <c r="E9030" t="s">
        <v>27</v>
      </c>
      <c r="F9030" t="s">
        <v>258</v>
      </c>
      <c r="G9030" s="30">
        <v>17.899999999999999</v>
      </c>
      <c r="H9030" t="s">
        <v>309</v>
      </c>
      <c r="J9030" t="s">
        <v>15</v>
      </c>
      <c r="K9030" t="s">
        <v>307</v>
      </c>
      <c r="L9030" s="26">
        <v>608950</v>
      </c>
      <c r="M9030">
        <v>2</v>
      </c>
    </row>
    <row r="9031" spans="1:13" x14ac:dyDescent="0.25">
      <c r="A9031" t="s">
        <v>83</v>
      </c>
      <c r="B9031" s="25">
        <v>45252</v>
      </c>
      <c r="C9031" t="s">
        <v>257</v>
      </c>
      <c r="D9031" t="s">
        <v>32</v>
      </c>
      <c r="E9031" t="s">
        <v>27</v>
      </c>
      <c r="G9031" s="30">
        <v>17.899999999999999</v>
      </c>
      <c r="H9031" t="s">
        <v>309</v>
      </c>
      <c r="J9031" t="s">
        <v>15</v>
      </c>
      <c r="K9031" t="s">
        <v>307</v>
      </c>
      <c r="L9031" s="26">
        <v>168300</v>
      </c>
      <c r="M9031">
        <v>4</v>
      </c>
    </row>
    <row r="9032" spans="1:13" x14ac:dyDescent="0.25">
      <c r="A9032" t="s">
        <v>54</v>
      </c>
      <c r="B9032" s="25">
        <v>45212</v>
      </c>
      <c r="C9032" t="s">
        <v>257</v>
      </c>
      <c r="D9032" t="s">
        <v>32</v>
      </c>
      <c r="E9032" t="s">
        <v>27</v>
      </c>
      <c r="F9032" t="s">
        <v>258</v>
      </c>
      <c r="G9032" s="30">
        <v>17.899999999999999</v>
      </c>
      <c r="H9032" t="s">
        <v>309</v>
      </c>
      <c r="J9032" t="s">
        <v>15</v>
      </c>
      <c r="K9032" t="s">
        <v>307</v>
      </c>
      <c r="L9032" s="26">
        <v>32301</v>
      </c>
      <c r="M9032">
        <v>4</v>
      </c>
    </row>
    <row r="9033" spans="1:13" x14ac:dyDescent="0.25">
      <c r="A9033" t="s">
        <v>54</v>
      </c>
      <c r="B9033" s="25">
        <v>45401</v>
      </c>
      <c r="C9033" t="s">
        <v>257</v>
      </c>
      <c r="D9033" t="s">
        <v>32</v>
      </c>
      <c r="E9033" t="s">
        <v>27</v>
      </c>
      <c r="F9033" t="s">
        <v>258</v>
      </c>
      <c r="G9033" s="30">
        <v>17.899999999999999</v>
      </c>
      <c r="H9033" t="s">
        <v>309</v>
      </c>
      <c r="J9033" t="s">
        <v>15</v>
      </c>
      <c r="K9033" t="s">
        <v>307</v>
      </c>
      <c r="L9033" s="26">
        <v>2046840</v>
      </c>
      <c r="M9033">
        <v>13</v>
      </c>
    </row>
    <row r="9034" spans="1:13" x14ac:dyDescent="0.25">
      <c r="A9034" t="s">
        <v>205</v>
      </c>
      <c r="B9034" s="25">
        <v>45566</v>
      </c>
      <c r="C9034" t="s">
        <v>257</v>
      </c>
      <c r="D9034" t="s">
        <v>32</v>
      </c>
      <c r="E9034" t="s">
        <v>27</v>
      </c>
      <c r="F9034" t="s">
        <v>258</v>
      </c>
      <c r="G9034" s="30">
        <v>17.899999999999999</v>
      </c>
      <c r="H9034" t="s">
        <v>309</v>
      </c>
      <c r="J9034" t="s">
        <v>15</v>
      </c>
      <c r="K9034" t="s">
        <v>307</v>
      </c>
      <c r="L9034" s="26">
        <v>2361035</v>
      </c>
      <c r="M9034">
        <v>8</v>
      </c>
    </row>
    <row r="9035" spans="1:13" x14ac:dyDescent="0.25">
      <c r="A9035" t="s">
        <v>209</v>
      </c>
      <c r="B9035" s="25">
        <v>45572</v>
      </c>
      <c r="C9035" t="s">
        <v>257</v>
      </c>
      <c r="D9035" t="s">
        <v>32</v>
      </c>
      <c r="E9035" t="s">
        <v>27</v>
      </c>
      <c r="F9035" t="s">
        <v>258</v>
      </c>
      <c r="G9035" s="30">
        <v>17.899999999999999</v>
      </c>
      <c r="H9035" t="s">
        <v>309</v>
      </c>
      <c r="J9035" t="s">
        <v>15</v>
      </c>
      <c r="K9035" t="s">
        <v>307</v>
      </c>
      <c r="L9035" s="26">
        <v>100000</v>
      </c>
      <c r="M9035">
        <v>1</v>
      </c>
    </row>
    <row r="9036" spans="1:13" x14ac:dyDescent="0.25">
      <c r="A9036" t="s">
        <v>66</v>
      </c>
      <c r="B9036" s="25">
        <v>45335</v>
      </c>
      <c r="C9036" t="s">
        <v>257</v>
      </c>
      <c r="D9036" t="s">
        <v>32</v>
      </c>
      <c r="E9036" t="s">
        <v>27</v>
      </c>
      <c r="G9036" s="30">
        <v>17.899999999999999</v>
      </c>
      <c r="H9036" t="s">
        <v>309</v>
      </c>
      <c r="J9036" t="s">
        <v>15</v>
      </c>
      <c r="K9036" t="s">
        <v>307</v>
      </c>
      <c r="L9036" s="26">
        <v>63000</v>
      </c>
      <c r="M9036">
        <v>7</v>
      </c>
    </row>
    <row r="9037" spans="1:13" x14ac:dyDescent="0.25">
      <c r="A9037" t="s">
        <v>89</v>
      </c>
      <c r="B9037" s="25">
        <v>45232</v>
      </c>
      <c r="C9037" t="s">
        <v>257</v>
      </c>
      <c r="D9037" t="s">
        <v>32</v>
      </c>
      <c r="E9037" t="s">
        <v>27</v>
      </c>
      <c r="G9037" s="30">
        <v>17.899999999999999</v>
      </c>
      <c r="H9037" t="s">
        <v>309</v>
      </c>
      <c r="J9037" t="s">
        <v>15</v>
      </c>
      <c r="K9037" t="s">
        <v>307</v>
      </c>
      <c r="L9037" s="26">
        <v>45225</v>
      </c>
      <c r="M9037">
        <v>2</v>
      </c>
    </row>
    <row r="9038" spans="1:13" x14ac:dyDescent="0.25">
      <c r="A9038" t="s">
        <v>30</v>
      </c>
      <c r="B9038" s="25">
        <v>45447</v>
      </c>
      <c r="C9038" t="s">
        <v>257</v>
      </c>
      <c r="D9038" t="s">
        <v>32</v>
      </c>
      <c r="E9038" t="s">
        <v>27</v>
      </c>
      <c r="F9038" t="s">
        <v>258</v>
      </c>
      <c r="G9038" s="30">
        <v>17.899999999999999</v>
      </c>
      <c r="H9038" t="s">
        <v>309</v>
      </c>
      <c r="J9038" t="s">
        <v>15</v>
      </c>
      <c r="K9038" t="s">
        <v>307</v>
      </c>
      <c r="L9038" s="26">
        <v>76200</v>
      </c>
      <c r="M9038">
        <v>5</v>
      </c>
    </row>
    <row r="9039" spans="1:13" x14ac:dyDescent="0.25">
      <c r="A9039" t="s">
        <v>80</v>
      </c>
      <c r="B9039" s="25">
        <v>45260</v>
      </c>
      <c r="C9039" t="s">
        <v>257</v>
      </c>
      <c r="D9039" t="s">
        <v>32</v>
      </c>
      <c r="E9039" t="s">
        <v>27</v>
      </c>
      <c r="G9039" s="30">
        <v>17.899999999999999</v>
      </c>
      <c r="H9039" t="s">
        <v>309</v>
      </c>
      <c r="J9039" t="s">
        <v>15</v>
      </c>
      <c r="K9039" t="s">
        <v>307</v>
      </c>
      <c r="L9039" s="26">
        <v>199800</v>
      </c>
      <c r="M9039">
        <v>1</v>
      </c>
    </row>
    <row r="9040" spans="1:13" x14ac:dyDescent="0.25">
      <c r="A9040" t="s">
        <v>205</v>
      </c>
      <c r="B9040" s="25">
        <v>45566</v>
      </c>
      <c r="C9040" t="s">
        <v>257</v>
      </c>
      <c r="D9040" t="s">
        <v>32</v>
      </c>
      <c r="E9040" t="s">
        <v>27</v>
      </c>
      <c r="G9040" s="30">
        <v>17.899999999999999</v>
      </c>
      <c r="H9040" t="s">
        <v>309</v>
      </c>
      <c r="J9040" t="s">
        <v>15</v>
      </c>
      <c r="K9040" t="s">
        <v>307</v>
      </c>
      <c r="L9040" s="26">
        <v>1425</v>
      </c>
      <c r="M9040">
        <v>2</v>
      </c>
    </row>
    <row r="9041" spans="1:13" x14ac:dyDescent="0.25">
      <c r="A9041" t="s">
        <v>63</v>
      </c>
      <c r="B9041" s="25">
        <v>45344</v>
      </c>
      <c r="C9041" t="s">
        <v>257</v>
      </c>
      <c r="D9041" t="s">
        <v>32</v>
      </c>
      <c r="E9041" t="s">
        <v>27</v>
      </c>
      <c r="G9041" s="30">
        <v>17.899999999999999</v>
      </c>
      <c r="H9041" t="s">
        <v>309</v>
      </c>
      <c r="J9041" t="s">
        <v>15</v>
      </c>
      <c r="K9041" t="s">
        <v>307</v>
      </c>
      <c r="L9041" s="26">
        <v>8550</v>
      </c>
      <c r="M9041">
        <v>1</v>
      </c>
    </row>
    <row r="9042" spans="1:13" x14ac:dyDescent="0.25">
      <c r="A9042" t="s">
        <v>57</v>
      </c>
      <c r="B9042" s="25">
        <v>45394</v>
      </c>
      <c r="C9042" t="s">
        <v>257</v>
      </c>
      <c r="D9042" t="s">
        <v>32</v>
      </c>
      <c r="E9042" t="s">
        <v>27</v>
      </c>
      <c r="F9042" t="s">
        <v>258</v>
      </c>
      <c r="G9042" s="30">
        <v>17.899999999999999</v>
      </c>
      <c r="H9042" t="s">
        <v>309</v>
      </c>
      <c r="J9042" t="s">
        <v>15</v>
      </c>
      <c r="K9042" t="s">
        <v>307</v>
      </c>
      <c r="L9042" s="26">
        <v>1055150</v>
      </c>
      <c r="M9042">
        <v>7</v>
      </c>
    </row>
    <row r="9043" spans="1:13" x14ac:dyDescent="0.25">
      <c r="A9043" t="s">
        <v>80</v>
      </c>
      <c r="B9043" s="25">
        <v>45260</v>
      </c>
      <c r="C9043" t="s">
        <v>257</v>
      </c>
      <c r="D9043" t="s">
        <v>32</v>
      </c>
      <c r="E9043" t="s">
        <v>27</v>
      </c>
      <c r="F9043" t="s">
        <v>258</v>
      </c>
      <c r="G9043" s="30">
        <v>17.899999999999999</v>
      </c>
      <c r="H9043" t="s">
        <v>309</v>
      </c>
      <c r="J9043" t="s">
        <v>15</v>
      </c>
      <c r="K9043" t="s">
        <v>307</v>
      </c>
      <c r="L9043" s="26">
        <v>508500</v>
      </c>
      <c r="M9043">
        <v>2</v>
      </c>
    </row>
    <row r="9044" spans="1:13" x14ac:dyDescent="0.25">
      <c r="A9044" t="s">
        <v>164</v>
      </c>
      <c r="B9044" s="25">
        <v>45478</v>
      </c>
      <c r="C9044" t="s">
        <v>257</v>
      </c>
      <c r="D9044" t="s">
        <v>32</v>
      </c>
      <c r="E9044" t="s">
        <v>27</v>
      </c>
      <c r="F9044" t="s">
        <v>258</v>
      </c>
      <c r="G9044" s="30">
        <v>17.899999999999999</v>
      </c>
      <c r="H9044" t="s">
        <v>309</v>
      </c>
      <c r="J9044" t="s">
        <v>15</v>
      </c>
      <c r="K9044" t="s">
        <v>307</v>
      </c>
      <c r="L9044" s="26">
        <v>392000</v>
      </c>
      <c r="M9044">
        <v>6</v>
      </c>
    </row>
    <row r="9045" spans="1:13" x14ac:dyDescent="0.25">
      <c r="A9045" t="s">
        <v>69</v>
      </c>
      <c r="B9045" s="25">
        <v>45328</v>
      </c>
      <c r="C9045" t="s">
        <v>257</v>
      </c>
      <c r="D9045" t="s">
        <v>32</v>
      </c>
      <c r="E9045" t="s">
        <v>27</v>
      </c>
      <c r="G9045" s="30">
        <v>17.899999999999999</v>
      </c>
      <c r="H9045" t="s">
        <v>309</v>
      </c>
      <c r="J9045" t="s">
        <v>15</v>
      </c>
      <c r="K9045" t="s">
        <v>307</v>
      </c>
      <c r="L9045" s="26">
        <v>71020</v>
      </c>
      <c r="M9045">
        <v>2</v>
      </c>
    </row>
    <row r="9046" spans="1:13" x14ac:dyDescent="0.25">
      <c r="A9046" t="s">
        <v>101</v>
      </c>
      <c r="B9046" s="25">
        <v>45079</v>
      </c>
      <c r="C9046" t="s">
        <v>257</v>
      </c>
      <c r="D9046" t="s">
        <v>32</v>
      </c>
      <c r="E9046" t="s">
        <v>27</v>
      </c>
      <c r="F9046" t="s">
        <v>258</v>
      </c>
      <c r="G9046" s="30">
        <v>17.899999999999999</v>
      </c>
      <c r="H9046" t="s">
        <v>309</v>
      </c>
      <c r="J9046" t="s">
        <v>15</v>
      </c>
      <c r="K9046" t="s">
        <v>307</v>
      </c>
      <c r="L9046" s="26">
        <v>4355775</v>
      </c>
      <c r="M9046">
        <v>2</v>
      </c>
    </row>
    <row r="9047" spans="1:13" x14ac:dyDescent="0.25">
      <c r="A9047" t="s">
        <v>89</v>
      </c>
      <c r="B9047" s="25">
        <v>45232</v>
      </c>
      <c r="C9047" t="s">
        <v>257</v>
      </c>
      <c r="D9047" t="s">
        <v>32</v>
      </c>
      <c r="E9047" t="s">
        <v>27</v>
      </c>
      <c r="F9047" t="s">
        <v>258</v>
      </c>
      <c r="G9047" s="30">
        <v>17.899999999999999</v>
      </c>
      <c r="H9047" t="s">
        <v>309</v>
      </c>
      <c r="J9047" t="s">
        <v>15</v>
      </c>
      <c r="K9047" t="s">
        <v>307</v>
      </c>
      <c r="L9047" s="26">
        <v>492075</v>
      </c>
      <c r="M9047">
        <v>5</v>
      </c>
    </row>
    <row r="9048" spans="1:13" x14ac:dyDescent="0.25">
      <c r="A9048" t="s">
        <v>83</v>
      </c>
      <c r="B9048" s="25">
        <v>45252</v>
      </c>
      <c r="C9048" t="s">
        <v>257</v>
      </c>
      <c r="D9048" t="s">
        <v>32</v>
      </c>
      <c r="E9048" t="s">
        <v>27</v>
      </c>
      <c r="F9048" t="s">
        <v>258</v>
      </c>
      <c r="G9048" s="30">
        <v>17.899999999999999</v>
      </c>
      <c r="H9048" t="s">
        <v>309</v>
      </c>
      <c r="J9048" t="s">
        <v>15</v>
      </c>
      <c r="K9048" t="s">
        <v>307</v>
      </c>
      <c r="L9048" s="26">
        <v>5912500</v>
      </c>
      <c r="M9048">
        <v>8</v>
      </c>
    </row>
    <row r="9049" spans="1:13" x14ac:dyDescent="0.25">
      <c r="A9049" t="s">
        <v>164</v>
      </c>
      <c r="B9049" s="25">
        <v>45478</v>
      </c>
      <c r="C9049" t="s">
        <v>257</v>
      </c>
      <c r="D9049" t="s">
        <v>32</v>
      </c>
      <c r="E9049" t="s">
        <v>27</v>
      </c>
      <c r="F9049" t="s">
        <v>258</v>
      </c>
      <c r="G9049" s="30">
        <v>18</v>
      </c>
      <c r="H9049" t="s">
        <v>309</v>
      </c>
      <c r="I9049">
        <v>18</v>
      </c>
      <c r="J9049" t="s">
        <v>228</v>
      </c>
      <c r="K9049" t="s">
        <v>314</v>
      </c>
      <c r="L9049" s="26">
        <v>885200</v>
      </c>
      <c r="M9049">
        <v>1</v>
      </c>
    </row>
    <row r="9050" spans="1:13" x14ac:dyDescent="0.25">
      <c r="A9050" t="s">
        <v>89</v>
      </c>
      <c r="B9050" s="25">
        <v>45232</v>
      </c>
      <c r="C9050" t="s">
        <v>257</v>
      </c>
      <c r="D9050" t="s">
        <v>32</v>
      </c>
      <c r="E9050" t="s">
        <v>27</v>
      </c>
      <c r="F9050" t="s">
        <v>258</v>
      </c>
      <c r="G9050" s="30">
        <v>18</v>
      </c>
      <c r="H9050" t="s">
        <v>309</v>
      </c>
      <c r="J9050" t="s">
        <v>15</v>
      </c>
      <c r="K9050" t="s">
        <v>307</v>
      </c>
      <c r="L9050" s="26">
        <v>87075</v>
      </c>
      <c r="M9050">
        <v>1</v>
      </c>
    </row>
    <row r="9051" spans="1:13" x14ac:dyDescent="0.25">
      <c r="A9051" t="s">
        <v>172</v>
      </c>
      <c r="B9051" s="25">
        <v>45485</v>
      </c>
      <c r="C9051" t="s">
        <v>257</v>
      </c>
      <c r="D9051" t="s">
        <v>32</v>
      </c>
      <c r="E9051" t="s">
        <v>27</v>
      </c>
      <c r="F9051" t="s">
        <v>258</v>
      </c>
      <c r="G9051" s="30">
        <v>18</v>
      </c>
      <c r="H9051" t="s">
        <v>309</v>
      </c>
      <c r="J9051" t="s">
        <v>15</v>
      </c>
      <c r="K9051" t="s">
        <v>307</v>
      </c>
      <c r="L9051" s="26">
        <v>952800</v>
      </c>
      <c r="M9051">
        <v>3</v>
      </c>
    </row>
    <row r="9052" spans="1:13" x14ac:dyDescent="0.25">
      <c r="A9052" t="s">
        <v>211</v>
      </c>
      <c r="B9052" s="25">
        <v>45582</v>
      </c>
      <c r="C9052" t="s">
        <v>257</v>
      </c>
      <c r="D9052" t="s">
        <v>32</v>
      </c>
      <c r="E9052" t="s">
        <v>27</v>
      </c>
      <c r="F9052" t="s">
        <v>258</v>
      </c>
      <c r="G9052" s="30">
        <v>18</v>
      </c>
      <c r="H9052" t="s">
        <v>309</v>
      </c>
      <c r="J9052" t="s">
        <v>15</v>
      </c>
      <c r="K9052" t="s">
        <v>307</v>
      </c>
      <c r="L9052" s="26">
        <v>3678500</v>
      </c>
      <c r="M9052">
        <v>9</v>
      </c>
    </row>
    <row r="9053" spans="1:13" x14ac:dyDescent="0.25">
      <c r="A9053" t="s">
        <v>66</v>
      </c>
      <c r="B9053" s="25">
        <v>45335</v>
      </c>
      <c r="C9053" t="s">
        <v>257</v>
      </c>
      <c r="D9053" t="s">
        <v>32</v>
      </c>
      <c r="E9053" t="s">
        <v>27</v>
      </c>
      <c r="G9053" s="30">
        <v>18</v>
      </c>
      <c r="H9053" t="s">
        <v>309</v>
      </c>
      <c r="J9053" t="s">
        <v>15</v>
      </c>
      <c r="K9053" t="s">
        <v>307</v>
      </c>
      <c r="L9053" s="26">
        <v>153000</v>
      </c>
      <c r="M9053">
        <v>14</v>
      </c>
    </row>
    <row r="9054" spans="1:13" x14ac:dyDescent="0.25">
      <c r="A9054" t="s">
        <v>205</v>
      </c>
      <c r="B9054" s="25">
        <v>45566</v>
      </c>
      <c r="C9054" t="s">
        <v>257</v>
      </c>
      <c r="D9054" t="s">
        <v>32</v>
      </c>
      <c r="E9054" t="s">
        <v>27</v>
      </c>
      <c r="G9054" s="30">
        <v>18</v>
      </c>
      <c r="H9054" t="s">
        <v>309</v>
      </c>
      <c r="J9054" t="s">
        <v>15</v>
      </c>
      <c r="K9054" t="s">
        <v>307</v>
      </c>
      <c r="L9054" s="26">
        <v>475</v>
      </c>
      <c r="M9054">
        <v>1</v>
      </c>
    </row>
    <row r="9055" spans="1:13" x14ac:dyDescent="0.25">
      <c r="A9055" t="s">
        <v>54</v>
      </c>
      <c r="B9055" s="25">
        <v>45212</v>
      </c>
      <c r="C9055" t="s">
        <v>257</v>
      </c>
      <c r="D9055" t="s">
        <v>32</v>
      </c>
      <c r="E9055" t="s">
        <v>27</v>
      </c>
      <c r="F9055" t="s">
        <v>258</v>
      </c>
      <c r="G9055" s="30">
        <v>18</v>
      </c>
      <c r="H9055" t="s">
        <v>309</v>
      </c>
      <c r="J9055" t="s">
        <v>15</v>
      </c>
      <c r="K9055" t="s">
        <v>307</v>
      </c>
      <c r="L9055" s="26">
        <v>102564</v>
      </c>
      <c r="M9055">
        <v>4</v>
      </c>
    </row>
    <row r="9056" spans="1:13" x14ac:dyDescent="0.25">
      <c r="A9056" t="s">
        <v>164</v>
      </c>
      <c r="B9056" s="25">
        <v>45478</v>
      </c>
      <c r="C9056" t="s">
        <v>257</v>
      </c>
      <c r="D9056" t="s">
        <v>32</v>
      </c>
      <c r="E9056" t="s">
        <v>27</v>
      </c>
      <c r="G9056" s="30">
        <v>18</v>
      </c>
      <c r="H9056" t="s">
        <v>309</v>
      </c>
      <c r="J9056" t="s">
        <v>15</v>
      </c>
      <c r="K9056" t="s">
        <v>307</v>
      </c>
      <c r="L9056" s="26">
        <v>129200</v>
      </c>
      <c r="M9056">
        <v>5</v>
      </c>
    </row>
    <row r="9057" spans="1:13" x14ac:dyDescent="0.25">
      <c r="A9057" t="s">
        <v>83</v>
      </c>
      <c r="B9057" s="25">
        <v>45252</v>
      </c>
      <c r="C9057" t="s">
        <v>257</v>
      </c>
      <c r="D9057" t="s">
        <v>32</v>
      </c>
      <c r="E9057" t="s">
        <v>27</v>
      </c>
      <c r="G9057" s="30">
        <v>18</v>
      </c>
      <c r="H9057" t="s">
        <v>309</v>
      </c>
      <c r="J9057" t="s">
        <v>15</v>
      </c>
      <c r="K9057" t="s">
        <v>307</v>
      </c>
      <c r="L9057" s="26">
        <v>301400</v>
      </c>
      <c r="M9057">
        <v>5</v>
      </c>
    </row>
    <row r="9058" spans="1:13" x14ac:dyDescent="0.25">
      <c r="A9058" t="s">
        <v>83</v>
      </c>
      <c r="B9058" s="25">
        <v>45468</v>
      </c>
      <c r="C9058" t="s">
        <v>257</v>
      </c>
      <c r="D9058" t="s">
        <v>32</v>
      </c>
      <c r="E9058" t="s">
        <v>27</v>
      </c>
      <c r="F9058" t="s">
        <v>258</v>
      </c>
      <c r="G9058" s="30">
        <v>18</v>
      </c>
      <c r="H9058" t="s">
        <v>309</v>
      </c>
      <c r="J9058" t="s">
        <v>15</v>
      </c>
      <c r="K9058" t="s">
        <v>307</v>
      </c>
      <c r="L9058" s="26">
        <v>345870</v>
      </c>
      <c r="M9058">
        <v>3</v>
      </c>
    </row>
    <row r="9059" spans="1:13" x14ac:dyDescent="0.25">
      <c r="A9059" t="s">
        <v>205</v>
      </c>
      <c r="B9059" s="25">
        <v>45566</v>
      </c>
      <c r="C9059" t="s">
        <v>257</v>
      </c>
      <c r="D9059" t="s">
        <v>32</v>
      </c>
      <c r="E9059" t="s">
        <v>27</v>
      </c>
      <c r="F9059" t="s">
        <v>258</v>
      </c>
      <c r="G9059" s="30">
        <v>18</v>
      </c>
      <c r="H9059" t="s">
        <v>309</v>
      </c>
      <c r="J9059" t="s">
        <v>15</v>
      </c>
      <c r="K9059" t="s">
        <v>307</v>
      </c>
      <c r="L9059" s="26">
        <v>2537450</v>
      </c>
      <c r="M9059">
        <v>6</v>
      </c>
    </row>
    <row r="9060" spans="1:13" x14ac:dyDescent="0.25">
      <c r="A9060" t="s">
        <v>80</v>
      </c>
      <c r="B9060" s="25">
        <v>45260</v>
      </c>
      <c r="C9060" t="s">
        <v>257</v>
      </c>
      <c r="D9060" t="s">
        <v>32</v>
      </c>
      <c r="E9060" t="s">
        <v>27</v>
      </c>
      <c r="F9060" t="s">
        <v>258</v>
      </c>
      <c r="G9060" s="30">
        <v>18</v>
      </c>
      <c r="H9060" t="s">
        <v>309</v>
      </c>
      <c r="J9060" t="s">
        <v>15</v>
      </c>
      <c r="K9060" t="s">
        <v>307</v>
      </c>
      <c r="L9060" s="26">
        <v>19800</v>
      </c>
      <c r="M9060">
        <v>1</v>
      </c>
    </row>
    <row r="9061" spans="1:13" x14ac:dyDescent="0.25">
      <c r="A9061" t="s">
        <v>50</v>
      </c>
      <c r="B9061" s="25">
        <v>45408</v>
      </c>
      <c r="C9061" t="s">
        <v>257</v>
      </c>
      <c r="D9061" t="s">
        <v>32</v>
      </c>
      <c r="E9061" t="s">
        <v>27</v>
      </c>
      <c r="G9061" s="30">
        <v>18</v>
      </c>
      <c r="H9061" t="s">
        <v>309</v>
      </c>
      <c r="J9061" t="s">
        <v>15</v>
      </c>
      <c r="K9061" t="s">
        <v>307</v>
      </c>
      <c r="L9061" s="26">
        <v>72500</v>
      </c>
      <c r="M9061">
        <v>12</v>
      </c>
    </row>
    <row r="9062" spans="1:13" x14ac:dyDescent="0.25">
      <c r="A9062" t="s">
        <v>57</v>
      </c>
      <c r="B9062" s="25">
        <v>45394</v>
      </c>
      <c r="C9062" t="s">
        <v>257</v>
      </c>
      <c r="D9062" t="s">
        <v>32</v>
      </c>
      <c r="E9062" t="s">
        <v>27</v>
      </c>
      <c r="G9062" s="30">
        <v>18</v>
      </c>
      <c r="H9062" t="s">
        <v>309</v>
      </c>
      <c r="J9062" t="s">
        <v>15</v>
      </c>
      <c r="K9062" t="s">
        <v>307</v>
      </c>
      <c r="L9062" s="26">
        <v>145700</v>
      </c>
      <c r="M9062">
        <v>4</v>
      </c>
    </row>
    <row r="9063" spans="1:13" x14ac:dyDescent="0.25">
      <c r="A9063" t="s">
        <v>60</v>
      </c>
      <c r="B9063" s="25">
        <v>45380</v>
      </c>
      <c r="C9063" t="s">
        <v>257</v>
      </c>
      <c r="D9063" t="s">
        <v>32</v>
      </c>
      <c r="E9063" t="s">
        <v>27</v>
      </c>
      <c r="F9063" t="s">
        <v>258</v>
      </c>
      <c r="G9063" s="30">
        <v>18</v>
      </c>
      <c r="H9063" t="s">
        <v>309</v>
      </c>
      <c r="J9063" t="s">
        <v>15</v>
      </c>
      <c r="K9063" t="s">
        <v>307</v>
      </c>
      <c r="L9063" s="26">
        <v>122086125</v>
      </c>
      <c r="M9063">
        <v>10</v>
      </c>
    </row>
    <row r="9064" spans="1:13" x14ac:dyDescent="0.25">
      <c r="A9064" t="s">
        <v>54</v>
      </c>
      <c r="B9064" s="25">
        <v>45401</v>
      </c>
      <c r="C9064" t="s">
        <v>257</v>
      </c>
      <c r="D9064" t="s">
        <v>32</v>
      </c>
      <c r="E9064" t="s">
        <v>27</v>
      </c>
      <c r="F9064" t="s">
        <v>258</v>
      </c>
      <c r="G9064" s="30">
        <v>18</v>
      </c>
      <c r="H9064" t="s">
        <v>309</v>
      </c>
      <c r="J9064" t="s">
        <v>15</v>
      </c>
      <c r="K9064" t="s">
        <v>307</v>
      </c>
      <c r="L9064" s="26">
        <v>674880</v>
      </c>
      <c r="M9064">
        <v>8</v>
      </c>
    </row>
    <row r="9065" spans="1:13" x14ac:dyDescent="0.25">
      <c r="A9065" t="s">
        <v>80</v>
      </c>
      <c r="B9065" s="25">
        <v>45260</v>
      </c>
      <c r="C9065" t="s">
        <v>257</v>
      </c>
      <c r="D9065" t="s">
        <v>32</v>
      </c>
      <c r="E9065" t="s">
        <v>27</v>
      </c>
      <c r="G9065" s="30">
        <v>18</v>
      </c>
      <c r="H9065" t="s">
        <v>309</v>
      </c>
      <c r="J9065" t="s">
        <v>15</v>
      </c>
      <c r="K9065" t="s">
        <v>307</v>
      </c>
      <c r="L9065" s="26">
        <v>33300</v>
      </c>
      <c r="M9065">
        <v>1</v>
      </c>
    </row>
    <row r="9066" spans="1:13" x14ac:dyDescent="0.25">
      <c r="A9066" t="s">
        <v>89</v>
      </c>
      <c r="B9066" s="25">
        <v>45232</v>
      </c>
      <c r="C9066" t="s">
        <v>257</v>
      </c>
      <c r="D9066" t="s">
        <v>32</v>
      </c>
      <c r="E9066" t="s">
        <v>27</v>
      </c>
      <c r="G9066" s="30">
        <v>18</v>
      </c>
      <c r="H9066" t="s">
        <v>309</v>
      </c>
      <c r="J9066" t="s">
        <v>15</v>
      </c>
      <c r="K9066" t="s">
        <v>307</v>
      </c>
      <c r="L9066" s="26">
        <v>6075</v>
      </c>
      <c r="M9066">
        <v>1</v>
      </c>
    </row>
    <row r="9067" spans="1:13" x14ac:dyDescent="0.25">
      <c r="A9067" t="s">
        <v>30</v>
      </c>
      <c r="B9067" s="25">
        <v>45447</v>
      </c>
      <c r="C9067" t="s">
        <v>257</v>
      </c>
      <c r="D9067" t="s">
        <v>32</v>
      </c>
      <c r="E9067" t="s">
        <v>27</v>
      </c>
      <c r="G9067" s="30">
        <v>18</v>
      </c>
      <c r="H9067" t="s">
        <v>309</v>
      </c>
      <c r="J9067" t="s">
        <v>15</v>
      </c>
      <c r="K9067" t="s">
        <v>307</v>
      </c>
      <c r="L9067" s="26">
        <v>7200</v>
      </c>
      <c r="M9067">
        <v>3</v>
      </c>
    </row>
    <row r="9068" spans="1:13" x14ac:dyDescent="0.25">
      <c r="A9068" t="s">
        <v>69</v>
      </c>
      <c r="B9068" s="25">
        <v>45328</v>
      </c>
      <c r="C9068" t="s">
        <v>257</v>
      </c>
      <c r="D9068" t="s">
        <v>32</v>
      </c>
      <c r="E9068" t="s">
        <v>27</v>
      </c>
      <c r="G9068" s="30">
        <v>18</v>
      </c>
      <c r="H9068" t="s">
        <v>309</v>
      </c>
      <c r="J9068" t="s">
        <v>15</v>
      </c>
      <c r="K9068" t="s">
        <v>307</v>
      </c>
      <c r="L9068" s="26">
        <v>17755</v>
      </c>
      <c r="M9068">
        <v>1</v>
      </c>
    </row>
    <row r="9069" spans="1:13" x14ac:dyDescent="0.25">
      <c r="A9069" t="s">
        <v>54</v>
      </c>
      <c r="B9069" s="25">
        <v>45212</v>
      </c>
      <c r="C9069" t="s">
        <v>257</v>
      </c>
      <c r="D9069" t="s">
        <v>32</v>
      </c>
      <c r="E9069" t="s">
        <v>27</v>
      </c>
      <c r="G9069" s="30">
        <v>18</v>
      </c>
      <c r="H9069" t="s">
        <v>309</v>
      </c>
      <c r="J9069" t="s">
        <v>15</v>
      </c>
      <c r="K9069" t="s">
        <v>307</v>
      </c>
      <c r="L9069" s="26">
        <v>78588</v>
      </c>
      <c r="M9069">
        <v>8</v>
      </c>
    </row>
    <row r="9070" spans="1:13" x14ac:dyDescent="0.25">
      <c r="A9070" t="s">
        <v>54</v>
      </c>
      <c r="B9070" s="25">
        <v>45401</v>
      </c>
      <c r="C9070" t="s">
        <v>257</v>
      </c>
      <c r="D9070" t="s">
        <v>32</v>
      </c>
      <c r="E9070" t="s">
        <v>27</v>
      </c>
      <c r="G9070" s="30">
        <v>18</v>
      </c>
      <c r="H9070" t="s">
        <v>309</v>
      </c>
      <c r="J9070" t="s">
        <v>15</v>
      </c>
      <c r="K9070" t="s">
        <v>307</v>
      </c>
      <c r="L9070" s="26">
        <v>6660</v>
      </c>
      <c r="M9070">
        <v>3</v>
      </c>
    </row>
    <row r="9071" spans="1:13" x14ac:dyDescent="0.25">
      <c r="A9071" t="s">
        <v>74</v>
      </c>
      <c r="B9071" s="25">
        <v>45275</v>
      </c>
      <c r="C9071" t="s">
        <v>257</v>
      </c>
      <c r="D9071" t="s">
        <v>32</v>
      </c>
      <c r="E9071" t="s">
        <v>27</v>
      </c>
      <c r="F9071" t="s">
        <v>258</v>
      </c>
      <c r="G9071" s="30">
        <v>18</v>
      </c>
      <c r="H9071" t="s">
        <v>309</v>
      </c>
      <c r="J9071" t="s">
        <v>15</v>
      </c>
      <c r="K9071" t="s">
        <v>307</v>
      </c>
      <c r="L9071" s="26">
        <v>382950</v>
      </c>
      <c r="M9071">
        <v>7</v>
      </c>
    </row>
    <row r="9072" spans="1:13" x14ac:dyDescent="0.25">
      <c r="A9072" t="s">
        <v>86</v>
      </c>
      <c r="B9072" s="25">
        <v>45251</v>
      </c>
      <c r="C9072" t="s">
        <v>257</v>
      </c>
      <c r="D9072" t="s">
        <v>32</v>
      </c>
      <c r="E9072" t="s">
        <v>27</v>
      </c>
      <c r="F9072" t="s">
        <v>258</v>
      </c>
      <c r="G9072" s="30">
        <v>18</v>
      </c>
      <c r="H9072" t="s">
        <v>309</v>
      </c>
      <c r="J9072" t="s">
        <v>15</v>
      </c>
      <c r="K9072" t="s">
        <v>307</v>
      </c>
      <c r="L9072" s="26">
        <v>550000</v>
      </c>
      <c r="M9072">
        <v>2</v>
      </c>
    </row>
    <row r="9073" spans="1:13" x14ac:dyDescent="0.25">
      <c r="A9073" t="s">
        <v>209</v>
      </c>
      <c r="B9073" s="25">
        <v>45572</v>
      </c>
      <c r="C9073" t="s">
        <v>257</v>
      </c>
      <c r="D9073" t="s">
        <v>32</v>
      </c>
      <c r="E9073" t="s">
        <v>27</v>
      </c>
      <c r="F9073" t="s">
        <v>258</v>
      </c>
      <c r="G9073" s="30">
        <v>18</v>
      </c>
      <c r="H9073" t="s">
        <v>309</v>
      </c>
      <c r="J9073" t="s">
        <v>15</v>
      </c>
      <c r="K9073" t="s">
        <v>307</v>
      </c>
      <c r="L9073" s="26">
        <v>10000</v>
      </c>
      <c r="M9073">
        <v>1</v>
      </c>
    </row>
    <row r="9074" spans="1:13" x14ac:dyDescent="0.25">
      <c r="A9074" t="s">
        <v>66</v>
      </c>
      <c r="B9074" s="25">
        <v>45335</v>
      </c>
      <c r="C9074" t="s">
        <v>257</v>
      </c>
      <c r="D9074" t="s">
        <v>32</v>
      </c>
      <c r="E9074" t="s">
        <v>27</v>
      </c>
      <c r="F9074" t="s">
        <v>258</v>
      </c>
      <c r="G9074" s="30">
        <v>18</v>
      </c>
      <c r="H9074" t="s">
        <v>309</v>
      </c>
      <c r="J9074" t="s">
        <v>15</v>
      </c>
      <c r="K9074" t="s">
        <v>307</v>
      </c>
      <c r="L9074" s="26">
        <v>963000</v>
      </c>
      <c r="M9074">
        <v>24</v>
      </c>
    </row>
    <row r="9075" spans="1:13" x14ac:dyDescent="0.25">
      <c r="A9075" t="s">
        <v>63</v>
      </c>
      <c r="B9075" s="25">
        <v>45344</v>
      </c>
      <c r="C9075" t="s">
        <v>257</v>
      </c>
      <c r="D9075" t="s">
        <v>32</v>
      </c>
      <c r="E9075" t="s">
        <v>27</v>
      </c>
      <c r="F9075" t="s">
        <v>258</v>
      </c>
      <c r="G9075" s="30">
        <v>18</v>
      </c>
      <c r="H9075" t="s">
        <v>309</v>
      </c>
      <c r="J9075" t="s">
        <v>15</v>
      </c>
      <c r="K9075" t="s">
        <v>307</v>
      </c>
      <c r="L9075" s="26">
        <v>1282500</v>
      </c>
      <c r="M9075">
        <v>1</v>
      </c>
    </row>
    <row r="9076" spans="1:13" x14ac:dyDescent="0.25">
      <c r="A9076" t="s">
        <v>30</v>
      </c>
      <c r="B9076" s="25">
        <v>45447</v>
      </c>
      <c r="C9076" t="s">
        <v>257</v>
      </c>
      <c r="D9076" t="s">
        <v>32</v>
      </c>
      <c r="E9076" t="s">
        <v>27</v>
      </c>
      <c r="F9076" t="s">
        <v>258</v>
      </c>
      <c r="G9076" s="30">
        <v>18</v>
      </c>
      <c r="H9076" t="s">
        <v>309</v>
      </c>
      <c r="J9076" t="s">
        <v>15</v>
      </c>
      <c r="K9076" t="s">
        <v>307</v>
      </c>
      <c r="L9076" s="26">
        <v>5502000</v>
      </c>
      <c r="M9076">
        <v>10</v>
      </c>
    </row>
    <row r="9077" spans="1:13" x14ac:dyDescent="0.25">
      <c r="A9077" t="s">
        <v>164</v>
      </c>
      <c r="B9077" s="25">
        <v>45478</v>
      </c>
      <c r="C9077" t="s">
        <v>257</v>
      </c>
      <c r="D9077" t="s">
        <v>32</v>
      </c>
      <c r="E9077" t="s">
        <v>27</v>
      </c>
      <c r="F9077" t="s">
        <v>258</v>
      </c>
      <c r="G9077" s="30">
        <v>18</v>
      </c>
      <c r="H9077" t="s">
        <v>309</v>
      </c>
      <c r="J9077" t="s">
        <v>15</v>
      </c>
      <c r="K9077" t="s">
        <v>307</v>
      </c>
      <c r="L9077" s="26">
        <v>769200</v>
      </c>
      <c r="M9077">
        <v>12</v>
      </c>
    </row>
    <row r="9078" spans="1:13" x14ac:dyDescent="0.25">
      <c r="A9078" t="s">
        <v>92</v>
      </c>
      <c r="B9078" s="25">
        <v>45198</v>
      </c>
      <c r="C9078" t="s">
        <v>257</v>
      </c>
      <c r="D9078" t="s">
        <v>32</v>
      </c>
      <c r="E9078" t="s">
        <v>27</v>
      </c>
      <c r="F9078" t="s">
        <v>258</v>
      </c>
      <c r="G9078" s="30">
        <v>18</v>
      </c>
      <c r="H9078" t="s">
        <v>309</v>
      </c>
      <c r="J9078" t="s">
        <v>15</v>
      </c>
      <c r="K9078" t="s">
        <v>307</v>
      </c>
      <c r="L9078" s="26">
        <v>108133.2</v>
      </c>
      <c r="M9078">
        <v>1</v>
      </c>
    </row>
    <row r="9079" spans="1:13" x14ac:dyDescent="0.25">
      <c r="A9079" t="s">
        <v>83</v>
      </c>
      <c r="B9079" s="25">
        <v>45252</v>
      </c>
      <c r="C9079" t="s">
        <v>257</v>
      </c>
      <c r="D9079" t="s">
        <v>32</v>
      </c>
      <c r="E9079" t="s">
        <v>27</v>
      </c>
      <c r="F9079" t="s">
        <v>258</v>
      </c>
      <c r="G9079" s="30">
        <v>18</v>
      </c>
      <c r="H9079" t="s">
        <v>309</v>
      </c>
      <c r="J9079" t="s">
        <v>15</v>
      </c>
      <c r="K9079" t="s">
        <v>307</v>
      </c>
      <c r="L9079" s="26">
        <v>1662100</v>
      </c>
      <c r="M9079">
        <v>9</v>
      </c>
    </row>
    <row r="9080" spans="1:13" x14ac:dyDescent="0.25">
      <c r="A9080" t="s">
        <v>57</v>
      </c>
      <c r="B9080" s="25">
        <v>45394</v>
      </c>
      <c r="C9080" t="s">
        <v>257</v>
      </c>
      <c r="D9080" t="s">
        <v>32</v>
      </c>
      <c r="E9080" t="s">
        <v>27</v>
      </c>
      <c r="F9080" t="s">
        <v>258</v>
      </c>
      <c r="G9080" s="30">
        <v>18</v>
      </c>
      <c r="H9080" t="s">
        <v>309</v>
      </c>
      <c r="J9080" t="s">
        <v>15</v>
      </c>
      <c r="K9080" t="s">
        <v>307</v>
      </c>
      <c r="L9080" s="26">
        <v>279650</v>
      </c>
      <c r="M9080">
        <v>2</v>
      </c>
    </row>
    <row r="9081" spans="1:13" x14ac:dyDescent="0.25">
      <c r="A9081" t="s">
        <v>86</v>
      </c>
      <c r="B9081" s="25">
        <v>45251</v>
      </c>
      <c r="C9081" t="s">
        <v>257</v>
      </c>
      <c r="D9081" t="s">
        <v>32</v>
      </c>
      <c r="E9081" t="s">
        <v>27</v>
      </c>
      <c r="G9081" s="30">
        <v>18</v>
      </c>
      <c r="H9081" t="s">
        <v>309</v>
      </c>
      <c r="J9081" t="s">
        <v>15</v>
      </c>
      <c r="K9081" t="s">
        <v>307</v>
      </c>
      <c r="L9081" s="26">
        <v>50000</v>
      </c>
      <c r="M9081">
        <v>1</v>
      </c>
    </row>
    <row r="9082" spans="1:13" x14ac:dyDescent="0.25">
      <c r="A9082" t="s">
        <v>74</v>
      </c>
      <c r="B9082" s="25">
        <v>45275</v>
      </c>
      <c r="C9082" t="s">
        <v>257</v>
      </c>
      <c r="D9082" t="s">
        <v>32</v>
      </c>
      <c r="E9082" t="s">
        <v>27</v>
      </c>
      <c r="G9082" s="30">
        <v>18</v>
      </c>
      <c r="H9082" t="s">
        <v>309</v>
      </c>
      <c r="J9082" t="s">
        <v>15</v>
      </c>
      <c r="K9082" t="s">
        <v>307</v>
      </c>
      <c r="L9082" s="26">
        <v>247250</v>
      </c>
      <c r="M9082">
        <v>7</v>
      </c>
    </row>
    <row r="9083" spans="1:13" x14ac:dyDescent="0.25">
      <c r="A9083" t="s">
        <v>69</v>
      </c>
      <c r="B9083" s="25">
        <v>45328</v>
      </c>
      <c r="C9083" t="s">
        <v>257</v>
      </c>
      <c r="D9083" t="s">
        <v>32</v>
      </c>
      <c r="E9083" t="s">
        <v>27</v>
      </c>
      <c r="F9083" t="s">
        <v>258</v>
      </c>
      <c r="G9083" s="30">
        <v>18</v>
      </c>
      <c r="H9083" t="s">
        <v>309</v>
      </c>
      <c r="J9083" t="s">
        <v>15</v>
      </c>
      <c r="K9083" t="s">
        <v>307</v>
      </c>
      <c r="L9083" s="26">
        <v>5107610</v>
      </c>
      <c r="M9083">
        <v>4</v>
      </c>
    </row>
    <row r="9084" spans="1:13" x14ac:dyDescent="0.25">
      <c r="A9084" t="s">
        <v>60</v>
      </c>
      <c r="B9084" s="25">
        <v>45380</v>
      </c>
      <c r="C9084" t="s">
        <v>257</v>
      </c>
      <c r="D9084" t="s">
        <v>32</v>
      </c>
      <c r="E9084" t="s">
        <v>27</v>
      </c>
      <c r="G9084" s="30">
        <v>18</v>
      </c>
      <c r="H9084" t="s">
        <v>309</v>
      </c>
      <c r="J9084" t="s">
        <v>15</v>
      </c>
      <c r="K9084" t="s">
        <v>307</v>
      </c>
      <c r="L9084" s="26">
        <v>36750</v>
      </c>
      <c r="M9084">
        <v>4</v>
      </c>
    </row>
    <row r="9085" spans="1:13" x14ac:dyDescent="0.25">
      <c r="A9085" t="s">
        <v>211</v>
      </c>
      <c r="B9085" s="25">
        <v>45582</v>
      </c>
      <c r="C9085" t="s">
        <v>257</v>
      </c>
      <c r="D9085" t="s">
        <v>32</v>
      </c>
      <c r="E9085" t="s">
        <v>27</v>
      </c>
      <c r="G9085" s="30">
        <v>18</v>
      </c>
      <c r="H9085" t="s">
        <v>309</v>
      </c>
      <c r="J9085" t="s">
        <v>15</v>
      </c>
      <c r="K9085" t="s">
        <v>307</v>
      </c>
      <c r="L9085" s="26">
        <v>3850</v>
      </c>
      <c r="M9085">
        <v>3</v>
      </c>
    </row>
    <row r="9086" spans="1:13" x14ac:dyDescent="0.25">
      <c r="A9086" t="s">
        <v>63</v>
      </c>
      <c r="B9086" s="25">
        <v>45344</v>
      </c>
      <c r="C9086" t="s">
        <v>257</v>
      </c>
      <c r="D9086" t="s">
        <v>32</v>
      </c>
      <c r="E9086" t="s">
        <v>27</v>
      </c>
      <c r="G9086" s="30">
        <v>18</v>
      </c>
      <c r="H9086" t="s">
        <v>309</v>
      </c>
      <c r="J9086" t="s">
        <v>15</v>
      </c>
      <c r="K9086" t="s">
        <v>307</v>
      </c>
      <c r="L9086" s="26">
        <v>9500</v>
      </c>
      <c r="M9086">
        <v>1</v>
      </c>
    </row>
    <row r="9087" spans="1:13" x14ac:dyDescent="0.25">
      <c r="A9087" t="s">
        <v>83</v>
      </c>
      <c r="B9087" s="25">
        <v>45468</v>
      </c>
      <c r="C9087" t="s">
        <v>257</v>
      </c>
      <c r="D9087" t="s">
        <v>32</v>
      </c>
      <c r="E9087" t="s">
        <v>27</v>
      </c>
      <c r="G9087" s="30">
        <v>18</v>
      </c>
      <c r="H9087" t="s">
        <v>309</v>
      </c>
      <c r="J9087" t="s">
        <v>15</v>
      </c>
      <c r="K9087" t="s">
        <v>307</v>
      </c>
      <c r="L9087" s="26">
        <v>21870</v>
      </c>
      <c r="M9087">
        <v>4</v>
      </c>
    </row>
    <row r="9088" spans="1:13" x14ac:dyDescent="0.25">
      <c r="A9088" t="s">
        <v>50</v>
      </c>
      <c r="B9088" s="25">
        <v>45408</v>
      </c>
      <c r="C9088" t="s">
        <v>257</v>
      </c>
      <c r="D9088" t="s">
        <v>32</v>
      </c>
      <c r="E9088" t="s">
        <v>27</v>
      </c>
      <c r="F9088" t="s">
        <v>258</v>
      </c>
      <c r="G9088" s="30">
        <v>18</v>
      </c>
      <c r="H9088" t="s">
        <v>309</v>
      </c>
      <c r="J9088" t="s">
        <v>15</v>
      </c>
      <c r="K9088" t="s">
        <v>307</v>
      </c>
      <c r="L9088" s="26">
        <v>5207500</v>
      </c>
      <c r="M9088">
        <v>27</v>
      </c>
    </row>
    <row r="9089" spans="1:13" x14ac:dyDescent="0.25">
      <c r="A9089" t="s">
        <v>172</v>
      </c>
      <c r="B9089" s="25">
        <v>45485</v>
      </c>
      <c r="C9089" t="s">
        <v>257</v>
      </c>
      <c r="D9089" t="s">
        <v>32</v>
      </c>
      <c r="E9089" t="s">
        <v>27</v>
      </c>
      <c r="G9089" s="30">
        <v>18</v>
      </c>
      <c r="H9089" t="s">
        <v>309</v>
      </c>
      <c r="J9089" t="s">
        <v>15</v>
      </c>
      <c r="K9089" t="s">
        <v>307</v>
      </c>
      <c r="L9089" s="26">
        <v>4000</v>
      </c>
      <c r="M9089">
        <v>3</v>
      </c>
    </row>
    <row r="9090" spans="1:13" x14ac:dyDescent="0.25">
      <c r="A9090" t="s">
        <v>66</v>
      </c>
      <c r="B9090" s="25">
        <v>45335</v>
      </c>
      <c r="C9090" t="s">
        <v>257</v>
      </c>
      <c r="D9090" t="s">
        <v>32</v>
      </c>
      <c r="E9090" t="s">
        <v>27</v>
      </c>
      <c r="F9090" t="s">
        <v>258</v>
      </c>
      <c r="G9090" s="30">
        <v>18.100000000000001</v>
      </c>
      <c r="H9090" t="s">
        <v>309</v>
      </c>
      <c r="I9090">
        <v>18.100000000000001</v>
      </c>
      <c r="J9090" t="s">
        <v>228</v>
      </c>
      <c r="K9090" t="s">
        <v>310</v>
      </c>
      <c r="L9090" s="26">
        <v>81000</v>
      </c>
      <c r="M9090">
        <v>1</v>
      </c>
    </row>
    <row r="9091" spans="1:13" x14ac:dyDescent="0.25">
      <c r="A9091" t="s">
        <v>164</v>
      </c>
      <c r="B9091" s="25">
        <v>45478</v>
      </c>
      <c r="C9091" t="s">
        <v>257</v>
      </c>
      <c r="D9091" t="s">
        <v>32</v>
      </c>
      <c r="E9091" t="s">
        <v>27</v>
      </c>
      <c r="F9091" t="s">
        <v>258</v>
      </c>
      <c r="G9091" s="30">
        <v>18.100000000000001</v>
      </c>
      <c r="H9091" t="s">
        <v>309</v>
      </c>
      <c r="I9091">
        <v>18.100000000000001</v>
      </c>
      <c r="J9091" t="s">
        <v>228</v>
      </c>
      <c r="K9091" t="s">
        <v>314</v>
      </c>
      <c r="L9091" s="26">
        <v>72200</v>
      </c>
      <c r="M9091">
        <v>1</v>
      </c>
    </row>
    <row r="9092" spans="1:13" x14ac:dyDescent="0.25">
      <c r="A9092" t="s">
        <v>205</v>
      </c>
      <c r="B9092" s="25">
        <v>45566</v>
      </c>
      <c r="C9092" t="s">
        <v>257</v>
      </c>
      <c r="D9092" t="s">
        <v>32</v>
      </c>
      <c r="E9092" t="s">
        <v>27</v>
      </c>
      <c r="G9092" s="30">
        <v>18.100000000000001</v>
      </c>
      <c r="H9092" t="s">
        <v>309</v>
      </c>
      <c r="J9092" t="s">
        <v>15</v>
      </c>
      <c r="K9092" t="s">
        <v>307</v>
      </c>
      <c r="L9092" s="26">
        <v>5225</v>
      </c>
      <c r="M9092">
        <v>1</v>
      </c>
    </row>
    <row r="9093" spans="1:13" x14ac:dyDescent="0.25">
      <c r="A9093" t="s">
        <v>63</v>
      </c>
      <c r="B9093" s="25">
        <v>45344</v>
      </c>
      <c r="C9093" t="s">
        <v>257</v>
      </c>
      <c r="D9093" t="s">
        <v>32</v>
      </c>
      <c r="E9093" t="s">
        <v>27</v>
      </c>
      <c r="F9093" t="s">
        <v>258</v>
      </c>
      <c r="G9093" s="30">
        <v>18.100000000000001</v>
      </c>
      <c r="H9093" t="s">
        <v>309</v>
      </c>
      <c r="J9093" t="s">
        <v>15</v>
      </c>
      <c r="K9093" t="s">
        <v>307</v>
      </c>
      <c r="L9093" s="26">
        <v>399000</v>
      </c>
      <c r="M9093">
        <v>6</v>
      </c>
    </row>
    <row r="9094" spans="1:13" x14ac:dyDescent="0.25">
      <c r="A9094" t="s">
        <v>74</v>
      </c>
      <c r="B9094" s="25">
        <v>45275</v>
      </c>
      <c r="C9094" t="s">
        <v>257</v>
      </c>
      <c r="D9094" t="s">
        <v>32</v>
      </c>
      <c r="E9094" t="s">
        <v>27</v>
      </c>
      <c r="G9094" s="30">
        <v>18.100000000000001</v>
      </c>
      <c r="H9094" t="s">
        <v>309</v>
      </c>
      <c r="J9094" t="s">
        <v>15</v>
      </c>
      <c r="K9094" t="s">
        <v>307</v>
      </c>
      <c r="L9094" s="26">
        <v>124200</v>
      </c>
      <c r="M9094">
        <v>5</v>
      </c>
    </row>
    <row r="9095" spans="1:13" x14ac:dyDescent="0.25">
      <c r="A9095" t="s">
        <v>89</v>
      </c>
      <c r="B9095" s="25">
        <v>45232</v>
      </c>
      <c r="C9095" t="s">
        <v>257</v>
      </c>
      <c r="D9095" t="s">
        <v>32</v>
      </c>
      <c r="E9095" t="s">
        <v>27</v>
      </c>
      <c r="F9095" t="s">
        <v>258</v>
      </c>
      <c r="G9095" s="30">
        <v>18.100000000000001</v>
      </c>
      <c r="H9095" t="s">
        <v>309</v>
      </c>
      <c r="J9095" t="s">
        <v>15</v>
      </c>
      <c r="K9095" t="s">
        <v>307</v>
      </c>
      <c r="L9095" s="26">
        <v>118125</v>
      </c>
      <c r="M9095">
        <v>1</v>
      </c>
    </row>
    <row r="9096" spans="1:13" x14ac:dyDescent="0.25">
      <c r="A9096" t="s">
        <v>30</v>
      </c>
      <c r="B9096" s="25">
        <v>45447</v>
      </c>
      <c r="C9096" t="s">
        <v>257</v>
      </c>
      <c r="D9096" t="s">
        <v>32</v>
      </c>
      <c r="E9096" t="s">
        <v>27</v>
      </c>
      <c r="G9096" s="30">
        <v>18.100000000000001</v>
      </c>
      <c r="H9096" t="s">
        <v>309</v>
      </c>
      <c r="J9096" t="s">
        <v>15</v>
      </c>
      <c r="K9096" t="s">
        <v>307</v>
      </c>
      <c r="L9096" s="26">
        <v>2400</v>
      </c>
      <c r="M9096">
        <v>2</v>
      </c>
    </row>
    <row r="9097" spans="1:13" x14ac:dyDescent="0.25">
      <c r="A9097" t="s">
        <v>211</v>
      </c>
      <c r="B9097" s="25">
        <v>45582</v>
      </c>
      <c r="C9097" t="s">
        <v>257</v>
      </c>
      <c r="D9097" t="s">
        <v>32</v>
      </c>
      <c r="E9097" t="s">
        <v>27</v>
      </c>
      <c r="F9097" t="s">
        <v>258</v>
      </c>
      <c r="G9097" s="30">
        <v>18.100000000000001</v>
      </c>
      <c r="H9097" t="s">
        <v>309</v>
      </c>
      <c r="J9097" t="s">
        <v>15</v>
      </c>
      <c r="K9097" t="s">
        <v>307</v>
      </c>
      <c r="L9097" s="26">
        <v>287000</v>
      </c>
      <c r="M9097">
        <v>4</v>
      </c>
    </row>
    <row r="9098" spans="1:13" x14ac:dyDescent="0.25">
      <c r="A9098" t="s">
        <v>66</v>
      </c>
      <c r="B9098" s="25">
        <v>45335</v>
      </c>
      <c r="C9098" t="s">
        <v>257</v>
      </c>
      <c r="D9098" t="s">
        <v>32</v>
      </c>
      <c r="E9098" t="s">
        <v>27</v>
      </c>
      <c r="G9098" s="30">
        <v>18.100000000000001</v>
      </c>
      <c r="H9098" t="s">
        <v>309</v>
      </c>
      <c r="J9098" t="s">
        <v>15</v>
      </c>
      <c r="K9098" t="s">
        <v>307</v>
      </c>
      <c r="L9098" s="26">
        <v>40500</v>
      </c>
      <c r="M9098">
        <v>5</v>
      </c>
    </row>
    <row r="9099" spans="1:13" x14ac:dyDescent="0.25">
      <c r="A9099" t="s">
        <v>50</v>
      </c>
      <c r="B9099" s="25">
        <v>45408</v>
      </c>
      <c r="C9099" t="s">
        <v>257</v>
      </c>
      <c r="D9099" t="s">
        <v>32</v>
      </c>
      <c r="E9099" t="s">
        <v>27</v>
      </c>
      <c r="F9099" t="s">
        <v>258</v>
      </c>
      <c r="G9099" s="30">
        <v>18.100000000000001</v>
      </c>
      <c r="H9099" t="s">
        <v>309</v>
      </c>
      <c r="J9099" t="s">
        <v>15</v>
      </c>
      <c r="K9099" t="s">
        <v>307</v>
      </c>
      <c r="L9099" s="26">
        <v>120000</v>
      </c>
      <c r="M9099">
        <v>8</v>
      </c>
    </row>
    <row r="9100" spans="1:13" x14ac:dyDescent="0.25">
      <c r="A9100" t="s">
        <v>60</v>
      </c>
      <c r="B9100" s="25">
        <v>45380</v>
      </c>
      <c r="C9100" t="s">
        <v>257</v>
      </c>
      <c r="D9100" t="s">
        <v>32</v>
      </c>
      <c r="E9100" t="s">
        <v>27</v>
      </c>
      <c r="F9100" t="s">
        <v>258</v>
      </c>
      <c r="G9100" s="30">
        <v>18.100000000000001</v>
      </c>
      <c r="H9100" t="s">
        <v>309</v>
      </c>
      <c r="J9100" t="s">
        <v>15</v>
      </c>
      <c r="K9100" t="s">
        <v>307</v>
      </c>
      <c r="L9100" s="26">
        <v>1146250</v>
      </c>
      <c r="M9100">
        <v>11</v>
      </c>
    </row>
    <row r="9101" spans="1:13" x14ac:dyDescent="0.25">
      <c r="A9101" t="s">
        <v>205</v>
      </c>
      <c r="B9101" s="25">
        <v>45566</v>
      </c>
      <c r="C9101" t="s">
        <v>257</v>
      </c>
      <c r="D9101" t="s">
        <v>32</v>
      </c>
      <c r="E9101" t="s">
        <v>27</v>
      </c>
      <c r="F9101" t="s">
        <v>258</v>
      </c>
      <c r="G9101" s="30">
        <v>18.100000000000001</v>
      </c>
      <c r="H9101" t="s">
        <v>309</v>
      </c>
      <c r="J9101" t="s">
        <v>15</v>
      </c>
      <c r="K9101" t="s">
        <v>307</v>
      </c>
      <c r="L9101" s="26">
        <v>285</v>
      </c>
      <c r="M9101">
        <v>1</v>
      </c>
    </row>
    <row r="9102" spans="1:13" x14ac:dyDescent="0.25">
      <c r="A9102" t="s">
        <v>89</v>
      </c>
      <c r="B9102" s="25">
        <v>45232</v>
      </c>
      <c r="C9102" t="s">
        <v>257</v>
      </c>
      <c r="D9102" t="s">
        <v>32</v>
      </c>
      <c r="E9102" t="s">
        <v>27</v>
      </c>
      <c r="G9102" s="30">
        <v>18.100000000000001</v>
      </c>
      <c r="H9102" t="s">
        <v>309</v>
      </c>
      <c r="J9102" t="s">
        <v>15</v>
      </c>
      <c r="K9102" t="s">
        <v>307</v>
      </c>
      <c r="L9102" s="26">
        <v>59400</v>
      </c>
      <c r="M9102">
        <v>1</v>
      </c>
    </row>
    <row r="9103" spans="1:13" x14ac:dyDescent="0.25">
      <c r="A9103" t="s">
        <v>66</v>
      </c>
      <c r="B9103" s="25">
        <v>45335</v>
      </c>
      <c r="C9103" t="s">
        <v>257</v>
      </c>
      <c r="D9103" t="s">
        <v>32</v>
      </c>
      <c r="E9103" t="s">
        <v>27</v>
      </c>
      <c r="F9103" t="s">
        <v>258</v>
      </c>
      <c r="G9103" s="30">
        <v>18.100000000000001</v>
      </c>
      <c r="H9103" t="s">
        <v>309</v>
      </c>
      <c r="J9103" t="s">
        <v>15</v>
      </c>
      <c r="K9103" t="s">
        <v>307</v>
      </c>
      <c r="L9103" s="26">
        <v>823500</v>
      </c>
      <c r="M9103">
        <v>14</v>
      </c>
    </row>
    <row r="9104" spans="1:13" x14ac:dyDescent="0.25">
      <c r="A9104" t="s">
        <v>69</v>
      </c>
      <c r="B9104" s="25">
        <v>45328</v>
      </c>
      <c r="C9104" t="s">
        <v>257</v>
      </c>
      <c r="D9104" t="s">
        <v>32</v>
      </c>
      <c r="E9104" t="s">
        <v>27</v>
      </c>
      <c r="F9104" t="s">
        <v>258</v>
      </c>
      <c r="G9104" s="30">
        <v>18.100000000000001</v>
      </c>
      <c r="H9104" t="s">
        <v>309</v>
      </c>
      <c r="J9104" t="s">
        <v>15</v>
      </c>
      <c r="K9104" t="s">
        <v>307</v>
      </c>
      <c r="L9104" s="26">
        <v>160855</v>
      </c>
      <c r="M9104">
        <v>3</v>
      </c>
    </row>
    <row r="9105" spans="1:13" x14ac:dyDescent="0.25">
      <c r="A9105" t="s">
        <v>57</v>
      </c>
      <c r="B9105" s="25">
        <v>45394</v>
      </c>
      <c r="C9105" t="s">
        <v>257</v>
      </c>
      <c r="D9105" t="s">
        <v>32</v>
      </c>
      <c r="E9105" t="s">
        <v>27</v>
      </c>
      <c r="G9105" s="30">
        <v>18.100000000000001</v>
      </c>
      <c r="H9105" t="s">
        <v>309</v>
      </c>
      <c r="J9105" t="s">
        <v>15</v>
      </c>
      <c r="K9105" t="s">
        <v>307</v>
      </c>
      <c r="L9105" s="26">
        <v>4700</v>
      </c>
      <c r="M9105">
        <v>1</v>
      </c>
    </row>
    <row r="9106" spans="1:13" x14ac:dyDescent="0.25">
      <c r="A9106" t="s">
        <v>30</v>
      </c>
      <c r="B9106" s="25">
        <v>45447</v>
      </c>
      <c r="C9106" t="s">
        <v>257</v>
      </c>
      <c r="D9106" t="s">
        <v>32</v>
      </c>
      <c r="E9106" t="s">
        <v>27</v>
      </c>
      <c r="F9106" t="s">
        <v>258</v>
      </c>
      <c r="G9106" s="30">
        <v>18.100000000000001</v>
      </c>
      <c r="H9106" t="s">
        <v>309</v>
      </c>
      <c r="J9106" t="s">
        <v>15</v>
      </c>
      <c r="K9106" t="s">
        <v>307</v>
      </c>
      <c r="L9106" s="26">
        <v>2325900</v>
      </c>
      <c r="M9106">
        <v>5</v>
      </c>
    </row>
    <row r="9107" spans="1:13" x14ac:dyDescent="0.25">
      <c r="A9107" t="s">
        <v>164</v>
      </c>
      <c r="B9107" s="25">
        <v>45478</v>
      </c>
      <c r="C9107" t="s">
        <v>257</v>
      </c>
      <c r="D9107" t="s">
        <v>32</v>
      </c>
      <c r="E9107" t="s">
        <v>27</v>
      </c>
      <c r="F9107" t="s">
        <v>258</v>
      </c>
      <c r="G9107" s="30">
        <v>18.100000000000001</v>
      </c>
      <c r="H9107" t="s">
        <v>309</v>
      </c>
      <c r="J9107" t="s">
        <v>15</v>
      </c>
      <c r="K9107" t="s">
        <v>307</v>
      </c>
      <c r="L9107" s="26">
        <v>490400</v>
      </c>
      <c r="M9107">
        <v>8</v>
      </c>
    </row>
    <row r="9108" spans="1:13" x14ac:dyDescent="0.25">
      <c r="A9108" t="s">
        <v>74</v>
      </c>
      <c r="B9108" s="25">
        <v>45275</v>
      </c>
      <c r="C9108" t="s">
        <v>257</v>
      </c>
      <c r="D9108" t="s">
        <v>32</v>
      </c>
      <c r="E9108" t="s">
        <v>27</v>
      </c>
      <c r="F9108" t="s">
        <v>258</v>
      </c>
      <c r="G9108" s="30">
        <v>18.100000000000001</v>
      </c>
      <c r="H9108" t="s">
        <v>309</v>
      </c>
      <c r="J9108" t="s">
        <v>15</v>
      </c>
      <c r="K9108" t="s">
        <v>307</v>
      </c>
      <c r="L9108" s="26">
        <v>512900</v>
      </c>
      <c r="M9108">
        <v>6</v>
      </c>
    </row>
    <row r="9109" spans="1:13" x14ac:dyDescent="0.25">
      <c r="A9109" t="s">
        <v>63</v>
      </c>
      <c r="B9109" s="25">
        <v>45344</v>
      </c>
      <c r="C9109" t="s">
        <v>257</v>
      </c>
      <c r="D9109" t="s">
        <v>32</v>
      </c>
      <c r="E9109" t="s">
        <v>27</v>
      </c>
      <c r="G9109" s="30">
        <v>18.100000000000001</v>
      </c>
      <c r="H9109" t="s">
        <v>309</v>
      </c>
      <c r="J9109" t="s">
        <v>15</v>
      </c>
      <c r="K9109" t="s">
        <v>307</v>
      </c>
      <c r="L9109" s="26">
        <v>38000</v>
      </c>
      <c r="M9109">
        <v>3</v>
      </c>
    </row>
    <row r="9110" spans="1:13" x14ac:dyDescent="0.25">
      <c r="A9110" t="s">
        <v>54</v>
      </c>
      <c r="B9110" s="25">
        <v>45212</v>
      </c>
      <c r="C9110" t="s">
        <v>257</v>
      </c>
      <c r="D9110" t="s">
        <v>32</v>
      </c>
      <c r="E9110" t="s">
        <v>27</v>
      </c>
      <c r="F9110" t="s">
        <v>258</v>
      </c>
      <c r="G9110" s="30">
        <v>18.100000000000001</v>
      </c>
      <c r="H9110" t="s">
        <v>309</v>
      </c>
      <c r="J9110" t="s">
        <v>15</v>
      </c>
      <c r="K9110" t="s">
        <v>307</v>
      </c>
      <c r="L9110" s="26">
        <v>662337</v>
      </c>
      <c r="M9110">
        <v>5</v>
      </c>
    </row>
    <row r="9111" spans="1:13" x14ac:dyDescent="0.25">
      <c r="A9111" t="s">
        <v>83</v>
      </c>
      <c r="B9111" s="25">
        <v>45468</v>
      </c>
      <c r="C9111" t="s">
        <v>257</v>
      </c>
      <c r="D9111" t="s">
        <v>32</v>
      </c>
      <c r="E9111" t="s">
        <v>27</v>
      </c>
      <c r="G9111" s="30">
        <v>18.100000000000001</v>
      </c>
      <c r="H9111" t="s">
        <v>309</v>
      </c>
      <c r="J9111" t="s">
        <v>15</v>
      </c>
      <c r="K9111" t="s">
        <v>307</v>
      </c>
      <c r="L9111" s="26">
        <v>42120</v>
      </c>
      <c r="M9111">
        <v>3</v>
      </c>
    </row>
    <row r="9112" spans="1:13" x14ac:dyDescent="0.25">
      <c r="A9112" t="s">
        <v>172</v>
      </c>
      <c r="B9112" s="25">
        <v>45485</v>
      </c>
      <c r="C9112" t="s">
        <v>257</v>
      </c>
      <c r="D9112" t="s">
        <v>32</v>
      </c>
      <c r="E9112" t="s">
        <v>27</v>
      </c>
      <c r="F9112" t="s">
        <v>258</v>
      </c>
      <c r="G9112" s="30">
        <v>18.100000000000001</v>
      </c>
      <c r="H9112" t="s">
        <v>309</v>
      </c>
      <c r="J9112" t="s">
        <v>15</v>
      </c>
      <c r="K9112" t="s">
        <v>307</v>
      </c>
      <c r="L9112" s="26">
        <v>703600</v>
      </c>
      <c r="M9112">
        <v>1</v>
      </c>
    </row>
    <row r="9113" spans="1:13" x14ac:dyDescent="0.25">
      <c r="A9113" t="s">
        <v>164</v>
      </c>
      <c r="B9113" s="25">
        <v>45478</v>
      </c>
      <c r="C9113" t="s">
        <v>257</v>
      </c>
      <c r="D9113" t="s">
        <v>32</v>
      </c>
      <c r="E9113" t="s">
        <v>27</v>
      </c>
      <c r="G9113" s="30">
        <v>18.100000000000001</v>
      </c>
      <c r="H9113" t="s">
        <v>309</v>
      </c>
      <c r="J9113" t="s">
        <v>15</v>
      </c>
      <c r="K9113" t="s">
        <v>307</v>
      </c>
      <c r="L9113" s="26">
        <v>11200</v>
      </c>
      <c r="M9113">
        <v>3</v>
      </c>
    </row>
    <row r="9114" spans="1:13" x14ac:dyDescent="0.25">
      <c r="A9114" t="s">
        <v>57</v>
      </c>
      <c r="B9114" s="25">
        <v>45394</v>
      </c>
      <c r="C9114" t="s">
        <v>257</v>
      </c>
      <c r="D9114" t="s">
        <v>32</v>
      </c>
      <c r="E9114" t="s">
        <v>27</v>
      </c>
      <c r="F9114" t="s">
        <v>258</v>
      </c>
      <c r="G9114" s="30">
        <v>18.100000000000001</v>
      </c>
      <c r="H9114" t="s">
        <v>309</v>
      </c>
      <c r="J9114" t="s">
        <v>15</v>
      </c>
      <c r="K9114" t="s">
        <v>307</v>
      </c>
      <c r="L9114" s="26">
        <v>359550</v>
      </c>
      <c r="M9114">
        <v>6</v>
      </c>
    </row>
    <row r="9115" spans="1:13" x14ac:dyDescent="0.25">
      <c r="A9115" t="s">
        <v>209</v>
      </c>
      <c r="B9115" s="25">
        <v>45572</v>
      </c>
      <c r="C9115" t="s">
        <v>257</v>
      </c>
      <c r="D9115" t="s">
        <v>32</v>
      </c>
      <c r="E9115" t="s">
        <v>27</v>
      </c>
      <c r="G9115" s="30">
        <v>18.100000000000001</v>
      </c>
      <c r="H9115" t="s">
        <v>309</v>
      </c>
      <c r="J9115" t="s">
        <v>15</v>
      </c>
      <c r="K9115" t="s">
        <v>307</v>
      </c>
      <c r="L9115" s="26">
        <v>390000</v>
      </c>
      <c r="M9115">
        <v>1</v>
      </c>
    </row>
    <row r="9116" spans="1:13" x14ac:dyDescent="0.25">
      <c r="A9116" t="s">
        <v>92</v>
      </c>
      <c r="B9116" s="25">
        <v>45198</v>
      </c>
      <c r="C9116" t="s">
        <v>257</v>
      </c>
      <c r="D9116" t="s">
        <v>32</v>
      </c>
      <c r="E9116" t="s">
        <v>27</v>
      </c>
      <c r="G9116" s="30">
        <v>18.100000000000001</v>
      </c>
      <c r="H9116" t="s">
        <v>309</v>
      </c>
      <c r="J9116" t="s">
        <v>15</v>
      </c>
      <c r="K9116" t="s">
        <v>307</v>
      </c>
      <c r="L9116" s="26">
        <v>6620.4</v>
      </c>
      <c r="M9116">
        <v>1</v>
      </c>
    </row>
    <row r="9117" spans="1:13" x14ac:dyDescent="0.25">
      <c r="A9117" t="s">
        <v>86</v>
      </c>
      <c r="B9117" s="25">
        <v>45251</v>
      </c>
      <c r="C9117" t="s">
        <v>257</v>
      </c>
      <c r="D9117" t="s">
        <v>32</v>
      </c>
      <c r="E9117" t="s">
        <v>27</v>
      </c>
      <c r="F9117" t="s">
        <v>258</v>
      </c>
      <c r="G9117" s="30">
        <v>18.100000000000001</v>
      </c>
      <c r="H9117" t="s">
        <v>309</v>
      </c>
      <c r="J9117" t="s">
        <v>15</v>
      </c>
      <c r="K9117" t="s">
        <v>307</v>
      </c>
      <c r="L9117" s="26">
        <v>900000</v>
      </c>
      <c r="M9117">
        <v>1</v>
      </c>
    </row>
    <row r="9118" spans="1:13" x14ac:dyDescent="0.25">
      <c r="A9118" t="s">
        <v>60</v>
      </c>
      <c r="B9118" s="25">
        <v>45380</v>
      </c>
      <c r="C9118" t="s">
        <v>257</v>
      </c>
      <c r="D9118" t="s">
        <v>32</v>
      </c>
      <c r="E9118" t="s">
        <v>27</v>
      </c>
      <c r="G9118" s="30">
        <v>18.100000000000001</v>
      </c>
      <c r="H9118" t="s">
        <v>309</v>
      </c>
      <c r="J9118" t="s">
        <v>15</v>
      </c>
      <c r="K9118" t="s">
        <v>307</v>
      </c>
      <c r="L9118" s="26">
        <v>13125</v>
      </c>
      <c r="M9118">
        <v>3</v>
      </c>
    </row>
    <row r="9119" spans="1:13" x14ac:dyDescent="0.25">
      <c r="A9119" t="s">
        <v>86</v>
      </c>
      <c r="B9119" s="25">
        <v>45251</v>
      </c>
      <c r="C9119" t="s">
        <v>257</v>
      </c>
      <c r="D9119" t="s">
        <v>32</v>
      </c>
      <c r="E9119" t="s">
        <v>27</v>
      </c>
      <c r="G9119" s="30">
        <v>18.100000000000001</v>
      </c>
      <c r="H9119" t="s">
        <v>309</v>
      </c>
      <c r="J9119" t="s">
        <v>15</v>
      </c>
      <c r="K9119" t="s">
        <v>307</v>
      </c>
      <c r="L9119" s="26">
        <v>95000</v>
      </c>
      <c r="M9119">
        <v>1</v>
      </c>
    </row>
    <row r="9120" spans="1:13" x14ac:dyDescent="0.25">
      <c r="A9120" t="s">
        <v>211</v>
      </c>
      <c r="B9120" s="25">
        <v>45582</v>
      </c>
      <c r="C9120" t="s">
        <v>257</v>
      </c>
      <c r="D9120" t="s">
        <v>32</v>
      </c>
      <c r="E9120" t="s">
        <v>27</v>
      </c>
      <c r="G9120" s="30">
        <v>18.100000000000001</v>
      </c>
      <c r="H9120" t="s">
        <v>309</v>
      </c>
      <c r="J9120" t="s">
        <v>15</v>
      </c>
      <c r="K9120" t="s">
        <v>307</v>
      </c>
      <c r="L9120" s="26">
        <v>16800</v>
      </c>
      <c r="M9120">
        <v>2</v>
      </c>
    </row>
    <row r="9121" spans="1:13" x14ac:dyDescent="0.25">
      <c r="A9121" t="s">
        <v>54</v>
      </c>
      <c r="B9121" s="25">
        <v>45401</v>
      </c>
      <c r="C9121" t="s">
        <v>257</v>
      </c>
      <c r="D9121" t="s">
        <v>32</v>
      </c>
      <c r="E9121" t="s">
        <v>27</v>
      </c>
      <c r="G9121" s="30">
        <v>18.100000000000001</v>
      </c>
      <c r="H9121" t="s">
        <v>309</v>
      </c>
      <c r="J9121" t="s">
        <v>15</v>
      </c>
      <c r="K9121" t="s">
        <v>307</v>
      </c>
      <c r="L9121" s="26">
        <v>21645</v>
      </c>
      <c r="M9121">
        <v>5</v>
      </c>
    </row>
    <row r="9122" spans="1:13" x14ac:dyDescent="0.25">
      <c r="A9122" t="s">
        <v>77</v>
      </c>
      <c r="B9122" s="25">
        <v>45267</v>
      </c>
      <c r="C9122" t="s">
        <v>257</v>
      </c>
      <c r="D9122" t="s">
        <v>32</v>
      </c>
      <c r="E9122" t="s">
        <v>27</v>
      </c>
      <c r="G9122" s="30">
        <v>18.100000000000001</v>
      </c>
      <c r="H9122" t="s">
        <v>309</v>
      </c>
      <c r="J9122" t="s">
        <v>15</v>
      </c>
      <c r="K9122" t="s">
        <v>307</v>
      </c>
      <c r="L9122" s="26">
        <v>40600</v>
      </c>
      <c r="M9122">
        <v>1</v>
      </c>
    </row>
    <row r="9123" spans="1:13" x14ac:dyDescent="0.25">
      <c r="A9123" t="s">
        <v>83</v>
      </c>
      <c r="B9123" s="25">
        <v>45252</v>
      </c>
      <c r="C9123" t="s">
        <v>257</v>
      </c>
      <c r="D9123" t="s">
        <v>32</v>
      </c>
      <c r="E9123" t="s">
        <v>27</v>
      </c>
      <c r="G9123" s="30">
        <v>18.100000000000001</v>
      </c>
      <c r="H9123" t="s">
        <v>309</v>
      </c>
      <c r="J9123" t="s">
        <v>15</v>
      </c>
      <c r="K9123" t="s">
        <v>307</v>
      </c>
      <c r="L9123" s="26">
        <v>157850</v>
      </c>
      <c r="M9123">
        <v>7</v>
      </c>
    </row>
    <row r="9124" spans="1:13" x14ac:dyDescent="0.25">
      <c r="A9124" t="s">
        <v>83</v>
      </c>
      <c r="B9124" s="25">
        <v>45252</v>
      </c>
      <c r="C9124" t="s">
        <v>257</v>
      </c>
      <c r="D9124" t="s">
        <v>32</v>
      </c>
      <c r="E9124" t="s">
        <v>27</v>
      </c>
      <c r="F9124" t="s">
        <v>258</v>
      </c>
      <c r="G9124" s="30">
        <v>18.100000000000001</v>
      </c>
      <c r="H9124" t="s">
        <v>309</v>
      </c>
      <c r="J9124" t="s">
        <v>15</v>
      </c>
      <c r="K9124" t="s">
        <v>307</v>
      </c>
      <c r="L9124" s="26">
        <v>237050</v>
      </c>
      <c r="M9124">
        <v>5</v>
      </c>
    </row>
    <row r="9125" spans="1:13" x14ac:dyDescent="0.25">
      <c r="A9125" t="s">
        <v>83</v>
      </c>
      <c r="B9125" s="25">
        <v>45468</v>
      </c>
      <c r="C9125" t="s">
        <v>257</v>
      </c>
      <c r="D9125" t="s">
        <v>32</v>
      </c>
      <c r="E9125" t="s">
        <v>27</v>
      </c>
      <c r="F9125" t="s">
        <v>258</v>
      </c>
      <c r="G9125" s="30">
        <v>18.100000000000001</v>
      </c>
      <c r="H9125" t="s">
        <v>309</v>
      </c>
      <c r="J9125" t="s">
        <v>15</v>
      </c>
      <c r="K9125" t="s">
        <v>307</v>
      </c>
      <c r="L9125" s="26">
        <v>1303290</v>
      </c>
      <c r="M9125">
        <v>4</v>
      </c>
    </row>
    <row r="9126" spans="1:13" x14ac:dyDescent="0.25">
      <c r="A9126" t="s">
        <v>54</v>
      </c>
      <c r="B9126" s="25">
        <v>45212</v>
      </c>
      <c r="C9126" t="s">
        <v>257</v>
      </c>
      <c r="D9126" t="s">
        <v>32</v>
      </c>
      <c r="E9126" t="s">
        <v>27</v>
      </c>
      <c r="G9126" s="30">
        <v>18.100000000000001</v>
      </c>
      <c r="H9126" t="s">
        <v>309</v>
      </c>
      <c r="J9126" t="s">
        <v>15</v>
      </c>
      <c r="K9126" t="s">
        <v>307</v>
      </c>
      <c r="L9126" s="26">
        <v>1332</v>
      </c>
      <c r="M9126">
        <v>1</v>
      </c>
    </row>
    <row r="9127" spans="1:13" x14ac:dyDescent="0.25">
      <c r="A9127" t="s">
        <v>50</v>
      </c>
      <c r="B9127" s="25">
        <v>45408</v>
      </c>
      <c r="C9127" t="s">
        <v>257</v>
      </c>
      <c r="D9127" t="s">
        <v>32</v>
      </c>
      <c r="E9127" t="s">
        <v>27</v>
      </c>
      <c r="G9127" s="30">
        <v>18.100000000000001</v>
      </c>
      <c r="H9127" t="s">
        <v>309</v>
      </c>
      <c r="J9127" t="s">
        <v>15</v>
      </c>
      <c r="K9127" t="s">
        <v>307</v>
      </c>
      <c r="L9127" s="26">
        <v>85000</v>
      </c>
      <c r="M9127">
        <v>12</v>
      </c>
    </row>
    <row r="9128" spans="1:13" x14ac:dyDescent="0.25">
      <c r="A9128" t="s">
        <v>54</v>
      </c>
      <c r="B9128" s="25">
        <v>45401</v>
      </c>
      <c r="C9128" t="s">
        <v>257</v>
      </c>
      <c r="D9128" t="s">
        <v>32</v>
      </c>
      <c r="E9128" t="s">
        <v>27</v>
      </c>
      <c r="F9128" t="s">
        <v>258</v>
      </c>
      <c r="G9128" s="30">
        <v>18.100000000000001</v>
      </c>
      <c r="H9128" t="s">
        <v>309</v>
      </c>
      <c r="J9128" t="s">
        <v>15</v>
      </c>
      <c r="K9128" t="s">
        <v>307</v>
      </c>
      <c r="L9128" s="26">
        <v>243090</v>
      </c>
      <c r="M9128">
        <v>6</v>
      </c>
    </row>
    <row r="9129" spans="1:13" x14ac:dyDescent="0.25">
      <c r="A9129" t="s">
        <v>72</v>
      </c>
      <c r="B9129" s="25">
        <v>45288</v>
      </c>
      <c r="C9129" t="s">
        <v>257</v>
      </c>
      <c r="D9129" t="s">
        <v>32</v>
      </c>
      <c r="E9129" t="s">
        <v>27</v>
      </c>
      <c r="G9129" s="30">
        <v>18.100000000000001</v>
      </c>
      <c r="H9129" t="s">
        <v>309</v>
      </c>
      <c r="J9129" t="s">
        <v>15</v>
      </c>
      <c r="K9129" t="s">
        <v>307</v>
      </c>
      <c r="L9129" s="26">
        <v>500000</v>
      </c>
      <c r="M9129">
        <v>1</v>
      </c>
    </row>
    <row r="9130" spans="1:13" x14ac:dyDescent="0.25">
      <c r="A9130" t="s">
        <v>69</v>
      </c>
      <c r="B9130" s="25">
        <v>45328</v>
      </c>
      <c r="C9130" t="s">
        <v>257</v>
      </c>
      <c r="D9130" t="s">
        <v>32</v>
      </c>
      <c r="E9130" t="s">
        <v>27</v>
      </c>
      <c r="G9130" s="30">
        <v>18.100000000000001</v>
      </c>
      <c r="H9130" t="s">
        <v>309</v>
      </c>
      <c r="J9130" t="s">
        <v>15</v>
      </c>
      <c r="K9130" t="s">
        <v>307</v>
      </c>
      <c r="L9130" s="26">
        <v>51940</v>
      </c>
      <c r="M9130">
        <v>2</v>
      </c>
    </row>
    <row r="9131" spans="1:13" x14ac:dyDescent="0.25">
      <c r="A9131" t="s">
        <v>164</v>
      </c>
      <c r="B9131" s="25">
        <v>45478</v>
      </c>
      <c r="C9131" t="s">
        <v>257</v>
      </c>
      <c r="D9131" t="s">
        <v>32</v>
      </c>
      <c r="E9131" t="s">
        <v>27</v>
      </c>
      <c r="F9131" t="s">
        <v>258</v>
      </c>
      <c r="G9131" s="30">
        <v>18.2</v>
      </c>
      <c r="H9131" t="s">
        <v>309</v>
      </c>
      <c r="I9131">
        <v>18.2</v>
      </c>
      <c r="J9131" t="s">
        <v>228</v>
      </c>
      <c r="K9131" t="s">
        <v>314</v>
      </c>
      <c r="L9131" s="26">
        <v>147400</v>
      </c>
      <c r="M9131">
        <v>1</v>
      </c>
    </row>
    <row r="9132" spans="1:13" x14ac:dyDescent="0.25">
      <c r="A9132" t="s">
        <v>60</v>
      </c>
      <c r="B9132" s="25">
        <v>45380</v>
      </c>
      <c r="C9132" t="s">
        <v>257</v>
      </c>
      <c r="D9132" t="s">
        <v>32</v>
      </c>
      <c r="E9132" t="s">
        <v>27</v>
      </c>
      <c r="F9132" t="s">
        <v>258</v>
      </c>
      <c r="G9132" s="30">
        <v>18.2</v>
      </c>
      <c r="H9132" t="s">
        <v>309</v>
      </c>
      <c r="I9132">
        <v>18.2</v>
      </c>
      <c r="J9132" t="s">
        <v>228</v>
      </c>
      <c r="K9132" t="s">
        <v>310</v>
      </c>
      <c r="L9132" s="26">
        <v>97125</v>
      </c>
      <c r="M9132">
        <v>1</v>
      </c>
    </row>
    <row r="9133" spans="1:13" x14ac:dyDescent="0.25">
      <c r="A9133" t="s">
        <v>172</v>
      </c>
      <c r="B9133" s="25">
        <v>45485</v>
      </c>
      <c r="C9133" t="s">
        <v>257</v>
      </c>
      <c r="D9133" t="s">
        <v>32</v>
      </c>
      <c r="E9133" t="s">
        <v>27</v>
      </c>
      <c r="F9133" t="s">
        <v>258</v>
      </c>
      <c r="G9133" s="30">
        <v>18.2</v>
      </c>
      <c r="H9133" t="s">
        <v>309</v>
      </c>
      <c r="I9133">
        <v>18.2</v>
      </c>
      <c r="J9133" t="s">
        <v>228</v>
      </c>
      <c r="K9133" t="s">
        <v>314</v>
      </c>
      <c r="L9133" s="26">
        <v>3519600</v>
      </c>
      <c r="M9133">
        <v>1</v>
      </c>
    </row>
    <row r="9134" spans="1:13" x14ac:dyDescent="0.25">
      <c r="A9134" t="s">
        <v>77</v>
      </c>
      <c r="B9134" s="25">
        <v>45267</v>
      </c>
      <c r="C9134" t="s">
        <v>257</v>
      </c>
      <c r="D9134" t="s">
        <v>32</v>
      </c>
      <c r="E9134" t="s">
        <v>27</v>
      </c>
      <c r="G9134" s="30">
        <v>18.2</v>
      </c>
      <c r="H9134" t="s">
        <v>309</v>
      </c>
      <c r="J9134" t="s">
        <v>15</v>
      </c>
      <c r="K9134" t="s">
        <v>307</v>
      </c>
      <c r="L9134" s="26">
        <v>5600</v>
      </c>
      <c r="M9134">
        <v>1</v>
      </c>
    </row>
    <row r="9135" spans="1:13" x14ac:dyDescent="0.25">
      <c r="A9135" t="s">
        <v>83</v>
      </c>
      <c r="B9135" s="25">
        <v>45252</v>
      </c>
      <c r="C9135" t="s">
        <v>257</v>
      </c>
      <c r="D9135" t="s">
        <v>32</v>
      </c>
      <c r="E9135" t="s">
        <v>27</v>
      </c>
      <c r="G9135" s="30">
        <v>18.2</v>
      </c>
      <c r="H9135" t="s">
        <v>309</v>
      </c>
      <c r="J9135" t="s">
        <v>15</v>
      </c>
      <c r="K9135" t="s">
        <v>307</v>
      </c>
      <c r="L9135" s="26">
        <v>37950</v>
      </c>
      <c r="M9135">
        <v>2</v>
      </c>
    </row>
    <row r="9136" spans="1:13" x14ac:dyDescent="0.25">
      <c r="A9136" t="s">
        <v>54</v>
      </c>
      <c r="B9136" s="25">
        <v>45212</v>
      </c>
      <c r="C9136" t="s">
        <v>257</v>
      </c>
      <c r="D9136" t="s">
        <v>32</v>
      </c>
      <c r="E9136" t="s">
        <v>27</v>
      </c>
      <c r="G9136" s="30">
        <v>18.2</v>
      </c>
      <c r="H9136" t="s">
        <v>309</v>
      </c>
      <c r="J9136" t="s">
        <v>15</v>
      </c>
      <c r="K9136" t="s">
        <v>307</v>
      </c>
      <c r="L9136" s="26">
        <v>69597</v>
      </c>
      <c r="M9136">
        <v>8</v>
      </c>
    </row>
    <row r="9137" spans="1:13" x14ac:dyDescent="0.25">
      <c r="A9137" t="s">
        <v>205</v>
      </c>
      <c r="B9137" s="25">
        <v>45566</v>
      </c>
      <c r="C9137" t="s">
        <v>257</v>
      </c>
      <c r="D9137" t="s">
        <v>32</v>
      </c>
      <c r="E9137" t="s">
        <v>27</v>
      </c>
      <c r="G9137" s="30">
        <v>18.2</v>
      </c>
      <c r="H9137" t="s">
        <v>309</v>
      </c>
      <c r="J9137" t="s">
        <v>15</v>
      </c>
      <c r="K9137" t="s">
        <v>307</v>
      </c>
      <c r="L9137" s="26">
        <v>3705</v>
      </c>
      <c r="M9137">
        <v>2</v>
      </c>
    </row>
    <row r="9138" spans="1:13" x14ac:dyDescent="0.25">
      <c r="A9138" t="s">
        <v>57</v>
      </c>
      <c r="B9138" s="25">
        <v>45394</v>
      </c>
      <c r="C9138" t="s">
        <v>257</v>
      </c>
      <c r="D9138" t="s">
        <v>32</v>
      </c>
      <c r="E9138" t="s">
        <v>27</v>
      </c>
      <c r="G9138" s="30">
        <v>18.2</v>
      </c>
      <c r="H9138" t="s">
        <v>309</v>
      </c>
      <c r="J9138" t="s">
        <v>15</v>
      </c>
      <c r="K9138" t="s">
        <v>307</v>
      </c>
      <c r="L9138" s="26">
        <v>2350</v>
      </c>
      <c r="M9138">
        <v>1</v>
      </c>
    </row>
    <row r="9139" spans="1:13" x14ac:dyDescent="0.25">
      <c r="A9139" t="s">
        <v>54</v>
      </c>
      <c r="B9139" s="25">
        <v>45212</v>
      </c>
      <c r="C9139" t="s">
        <v>257</v>
      </c>
      <c r="D9139" t="s">
        <v>32</v>
      </c>
      <c r="E9139" t="s">
        <v>27</v>
      </c>
      <c r="F9139" t="s">
        <v>258</v>
      </c>
      <c r="G9139" s="30">
        <v>18.2</v>
      </c>
      <c r="H9139" t="s">
        <v>309</v>
      </c>
      <c r="J9139" t="s">
        <v>15</v>
      </c>
      <c r="K9139" t="s">
        <v>307</v>
      </c>
      <c r="L9139" s="26">
        <v>678321</v>
      </c>
      <c r="M9139">
        <v>14</v>
      </c>
    </row>
    <row r="9140" spans="1:13" x14ac:dyDescent="0.25">
      <c r="A9140" t="s">
        <v>74</v>
      </c>
      <c r="B9140" s="25">
        <v>45275</v>
      </c>
      <c r="C9140" t="s">
        <v>257</v>
      </c>
      <c r="D9140" t="s">
        <v>32</v>
      </c>
      <c r="E9140" t="s">
        <v>27</v>
      </c>
      <c r="G9140" s="30">
        <v>18.2</v>
      </c>
      <c r="H9140" t="s">
        <v>309</v>
      </c>
      <c r="J9140" t="s">
        <v>15</v>
      </c>
      <c r="K9140" t="s">
        <v>307</v>
      </c>
      <c r="L9140" s="26">
        <v>37950</v>
      </c>
      <c r="M9140">
        <v>2</v>
      </c>
    </row>
    <row r="9141" spans="1:13" x14ac:dyDescent="0.25">
      <c r="A9141" t="s">
        <v>89</v>
      </c>
      <c r="B9141" s="25">
        <v>45232</v>
      </c>
      <c r="C9141" t="s">
        <v>257</v>
      </c>
      <c r="D9141" t="s">
        <v>32</v>
      </c>
      <c r="E9141" t="s">
        <v>27</v>
      </c>
      <c r="G9141" s="30">
        <v>18.2</v>
      </c>
      <c r="H9141" t="s">
        <v>309</v>
      </c>
      <c r="J9141" t="s">
        <v>15</v>
      </c>
      <c r="K9141" t="s">
        <v>307</v>
      </c>
      <c r="L9141" s="26">
        <v>70875</v>
      </c>
      <c r="M9141">
        <v>1</v>
      </c>
    </row>
    <row r="9142" spans="1:13" x14ac:dyDescent="0.25">
      <c r="A9142" t="s">
        <v>164</v>
      </c>
      <c r="B9142" s="25">
        <v>45478</v>
      </c>
      <c r="C9142" t="s">
        <v>257</v>
      </c>
      <c r="D9142" t="s">
        <v>32</v>
      </c>
      <c r="E9142" t="s">
        <v>27</v>
      </c>
      <c r="G9142" s="30">
        <v>18.2</v>
      </c>
      <c r="H9142" t="s">
        <v>309</v>
      </c>
      <c r="J9142" t="s">
        <v>15</v>
      </c>
      <c r="K9142" t="s">
        <v>307</v>
      </c>
      <c r="L9142" s="26">
        <v>14600</v>
      </c>
      <c r="M9142">
        <v>5</v>
      </c>
    </row>
    <row r="9143" spans="1:13" x14ac:dyDescent="0.25">
      <c r="A9143" t="s">
        <v>74</v>
      </c>
      <c r="B9143" s="25">
        <v>45275</v>
      </c>
      <c r="C9143" t="s">
        <v>257</v>
      </c>
      <c r="D9143" t="s">
        <v>32</v>
      </c>
      <c r="E9143" t="s">
        <v>27</v>
      </c>
      <c r="F9143" t="s">
        <v>258</v>
      </c>
      <c r="G9143" s="30">
        <v>18.2</v>
      </c>
      <c r="H9143" t="s">
        <v>309</v>
      </c>
      <c r="J9143" t="s">
        <v>15</v>
      </c>
      <c r="K9143" t="s">
        <v>307</v>
      </c>
      <c r="L9143" s="26">
        <v>558900</v>
      </c>
      <c r="M9143">
        <v>11</v>
      </c>
    </row>
    <row r="9144" spans="1:13" x14ac:dyDescent="0.25">
      <c r="A9144" t="s">
        <v>69</v>
      </c>
      <c r="B9144" s="25">
        <v>45328</v>
      </c>
      <c r="C9144" t="s">
        <v>257</v>
      </c>
      <c r="D9144" t="s">
        <v>32</v>
      </c>
      <c r="E9144" t="s">
        <v>27</v>
      </c>
      <c r="G9144" s="30">
        <v>18.2</v>
      </c>
      <c r="H9144" t="s">
        <v>309</v>
      </c>
      <c r="J9144" t="s">
        <v>15</v>
      </c>
      <c r="K9144" t="s">
        <v>307</v>
      </c>
      <c r="L9144" s="26">
        <v>172515</v>
      </c>
      <c r="M9144">
        <v>3</v>
      </c>
    </row>
    <row r="9145" spans="1:13" x14ac:dyDescent="0.25">
      <c r="A9145" t="s">
        <v>205</v>
      </c>
      <c r="B9145" s="25">
        <v>45566</v>
      </c>
      <c r="C9145" t="s">
        <v>257</v>
      </c>
      <c r="D9145" t="s">
        <v>32</v>
      </c>
      <c r="E9145" t="s">
        <v>27</v>
      </c>
      <c r="F9145" t="s">
        <v>258</v>
      </c>
      <c r="G9145" s="30">
        <v>18.2</v>
      </c>
      <c r="H9145" t="s">
        <v>309</v>
      </c>
      <c r="J9145" t="s">
        <v>15</v>
      </c>
      <c r="K9145" t="s">
        <v>307</v>
      </c>
      <c r="L9145" s="26">
        <v>1043860</v>
      </c>
      <c r="M9145">
        <v>11</v>
      </c>
    </row>
    <row r="9146" spans="1:13" x14ac:dyDescent="0.25">
      <c r="A9146" t="s">
        <v>164</v>
      </c>
      <c r="B9146" s="25">
        <v>45478</v>
      </c>
      <c r="C9146" t="s">
        <v>257</v>
      </c>
      <c r="D9146" t="s">
        <v>32</v>
      </c>
      <c r="E9146" t="s">
        <v>27</v>
      </c>
      <c r="F9146" t="s">
        <v>258</v>
      </c>
      <c r="G9146" s="30">
        <v>18.2</v>
      </c>
      <c r="H9146" t="s">
        <v>309</v>
      </c>
      <c r="J9146" t="s">
        <v>15</v>
      </c>
      <c r="K9146" t="s">
        <v>307</v>
      </c>
      <c r="L9146" s="26">
        <v>132600</v>
      </c>
      <c r="M9146">
        <v>3</v>
      </c>
    </row>
    <row r="9147" spans="1:13" x14ac:dyDescent="0.25">
      <c r="A9147" t="s">
        <v>83</v>
      </c>
      <c r="B9147" s="25">
        <v>45468</v>
      </c>
      <c r="C9147" t="s">
        <v>257</v>
      </c>
      <c r="D9147" t="s">
        <v>32</v>
      </c>
      <c r="E9147" t="s">
        <v>27</v>
      </c>
      <c r="G9147" s="30">
        <v>18.2</v>
      </c>
      <c r="H9147" t="s">
        <v>309</v>
      </c>
      <c r="J9147" t="s">
        <v>15</v>
      </c>
      <c r="K9147" t="s">
        <v>307</v>
      </c>
      <c r="L9147" s="26">
        <v>4050</v>
      </c>
      <c r="M9147">
        <v>1</v>
      </c>
    </row>
    <row r="9148" spans="1:13" x14ac:dyDescent="0.25">
      <c r="A9148" t="s">
        <v>30</v>
      </c>
      <c r="B9148" s="25">
        <v>45447</v>
      </c>
      <c r="C9148" t="s">
        <v>257</v>
      </c>
      <c r="D9148" t="s">
        <v>32</v>
      </c>
      <c r="E9148" t="s">
        <v>27</v>
      </c>
      <c r="F9148" t="s">
        <v>258</v>
      </c>
      <c r="G9148" s="30">
        <v>18.2</v>
      </c>
      <c r="H9148" t="s">
        <v>309</v>
      </c>
      <c r="J9148" t="s">
        <v>15</v>
      </c>
      <c r="K9148" t="s">
        <v>307</v>
      </c>
      <c r="L9148" s="26">
        <v>2209500</v>
      </c>
      <c r="M9148">
        <v>2</v>
      </c>
    </row>
    <row r="9149" spans="1:13" x14ac:dyDescent="0.25">
      <c r="A9149" t="s">
        <v>72</v>
      </c>
      <c r="B9149" s="25">
        <v>45288</v>
      </c>
      <c r="C9149" t="s">
        <v>257</v>
      </c>
      <c r="D9149" t="s">
        <v>32</v>
      </c>
      <c r="E9149" t="s">
        <v>27</v>
      </c>
      <c r="G9149" s="30">
        <v>18.2</v>
      </c>
      <c r="H9149" t="s">
        <v>309</v>
      </c>
      <c r="J9149" t="s">
        <v>15</v>
      </c>
      <c r="K9149" t="s">
        <v>307</v>
      </c>
      <c r="L9149" s="26">
        <v>144559750</v>
      </c>
      <c r="M9149">
        <v>1</v>
      </c>
    </row>
    <row r="9150" spans="1:13" x14ac:dyDescent="0.25">
      <c r="A9150" t="s">
        <v>50</v>
      </c>
      <c r="B9150" s="25">
        <v>45408</v>
      </c>
      <c r="C9150" t="s">
        <v>257</v>
      </c>
      <c r="D9150" t="s">
        <v>32</v>
      </c>
      <c r="E9150" t="s">
        <v>27</v>
      </c>
      <c r="F9150" t="s">
        <v>258</v>
      </c>
      <c r="G9150" s="30">
        <v>18.2</v>
      </c>
      <c r="H9150" t="s">
        <v>309</v>
      </c>
      <c r="J9150" t="s">
        <v>15</v>
      </c>
      <c r="K9150" t="s">
        <v>307</v>
      </c>
      <c r="L9150" s="26">
        <v>1727500</v>
      </c>
      <c r="M9150">
        <v>24</v>
      </c>
    </row>
    <row r="9151" spans="1:13" x14ac:dyDescent="0.25">
      <c r="A9151" t="s">
        <v>86</v>
      </c>
      <c r="B9151" s="25">
        <v>45251</v>
      </c>
      <c r="C9151" t="s">
        <v>257</v>
      </c>
      <c r="D9151" t="s">
        <v>32</v>
      </c>
      <c r="E9151" t="s">
        <v>27</v>
      </c>
      <c r="F9151" t="s">
        <v>258</v>
      </c>
      <c r="G9151" s="30">
        <v>18.2</v>
      </c>
      <c r="H9151" t="s">
        <v>309</v>
      </c>
      <c r="J9151" t="s">
        <v>15</v>
      </c>
      <c r="K9151" t="s">
        <v>307</v>
      </c>
      <c r="L9151" s="26">
        <v>40000</v>
      </c>
      <c r="M9151">
        <v>1</v>
      </c>
    </row>
    <row r="9152" spans="1:13" x14ac:dyDescent="0.25">
      <c r="A9152" t="s">
        <v>172</v>
      </c>
      <c r="B9152" s="25">
        <v>45485</v>
      </c>
      <c r="C9152" t="s">
        <v>257</v>
      </c>
      <c r="D9152" t="s">
        <v>32</v>
      </c>
      <c r="E9152" t="s">
        <v>27</v>
      </c>
      <c r="F9152" t="s">
        <v>258</v>
      </c>
      <c r="G9152" s="30">
        <v>18.2</v>
      </c>
      <c r="H9152" t="s">
        <v>309</v>
      </c>
      <c r="J9152" t="s">
        <v>15</v>
      </c>
      <c r="K9152" t="s">
        <v>307</v>
      </c>
      <c r="L9152" s="26">
        <v>1324400</v>
      </c>
      <c r="M9152">
        <v>3</v>
      </c>
    </row>
    <row r="9153" spans="1:13" x14ac:dyDescent="0.25">
      <c r="A9153" t="s">
        <v>211</v>
      </c>
      <c r="B9153" s="25">
        <v>45582</v>
      </c>
      <c r="C9153" t="s">
        <v>257</v>
      </c>
      <c r="D9153" t="s">
        <v>32</v>
      </c>
      <c r="E9153" t="s">
        <v>27</v>
      </c>
      <c r="G9153" s="30">
        <v>18.2</v>
      </c>
      <c r="H9153" t="s">
        <v>309</v>
      </c>
      <c r="J9153" t="s">
        <v>15</v>
      </c>
      <c r="K9153" t="s">
        <v>307</v>
      </c>
      <c r="L9153" s="26">
        <v>13300</v>
      </c>
      <c r="M9153">
        <v>4</v>
      </c>
    </row>
    <row r="9154" spans="1:13" x14ac:dyDescent="0.25">
      <c r="A9154" t="s">
        <v>211</v>
      </c>
      <c r="B9154" s="25">
        <v>45582</v>
      </c>
      <c r="C9154" t="s">
        <v>257</v>
      </c>
      <c r="D9154" t="s">
        <v>32</v>
      </c>
      <c r="E9154" t="s">
        <v>27</v>
      </c>
      <c r="F9154" t="s">
        <v>258</v>
      </c>
      <c r="G9154" s="30">
        <v>18.2</v>
      </c>
      <c r="H9154" t="s">
        <v>309</v>
      </c>
      <c r="J9154" t="s">
        <v>15</v>
      </c>
      <c r="K9154" t="s">
        <v>307</v>
      </c>
      <c r="L9154" s="26">
        <v>1787100</v>
      </c>
      <c r="M9154">
        <v>9</v>
      </c>
    </row>
    <row r="9155" spans="1:13" x14ac:dyDescent="0.25">
      <c r="A9155" t="s">
        <v>83</v>
      </c>
      <c r="B9155" s="25">
        <v>45252</v>
      </c>
      <c r="C9155" t="s">
        <v>257</v>
      </c>
      <c r="D9155" t="s">
        <v>32</v>
      </c>
      <c r="E9155" t="s">
        <v>27</v>
      </c>
      <c r="F9155" t="s">
        <v>258</v>
      </c>
      <c r="G9155" s="30">
        <v>18.2</v>
      </c>
      <c r="H9155" t="s">
        <v>309</v>
      </c>
      <c r="J9155" t="s">
        <v>15</v>
      </c>
      <c r="K9155" t="s">
        <v>307</v>
      </c>
      <c r="L9155" s="26">
        <v>439450</v>
      </c>
      <c r="M9155">
        <v>6</v>
      </c>
    </row>
    <row r="9156" spans="1:13" x14ac:dyDescent="0.25">
      <c r="A9156" t="s">
        <v>66</v>
      </c>
      <c r="B9156" s="25">
        <v>45335</v>
      </c>
      <c r="C9156" t="s">
        <v>257</v>
      </c>
      <c r="D9156" t="s">
        <v>32</v>
      </c>
      <c r="E9156" t="s">
        <v>27</v>
      </c>
      <c r="F9156" t="s">
        <v>258</v>
      </c>
      <c r="G9156" s="30">
        <v>18.2</v>
      </c>
      <c r="H9156" t="s">
        <v>309</v>
      </c>
      <c r="J9156" t="s">
        <v>15</v>
      </c>
      <c r="K9156" t="s">
        <v>307</v>
      </c>
      <c r="L9156" s="26">
        <v>351000</v>
      </c>
      <c r="M9156">
        <v>14</v>
      </c>
    </row>
    <row r="9157" spans="1:13" x14ac:dyDescent="0.25">
      <c r="A9157" t="s">
        <v>92</v>
      </c>
      <c r="B9157" s="25">
        <v>45198</v>
      </c>
      <c r="C9157" t="s">
        <v>257</v>
      </c>
      <c r="D9157" t="s">
        <v>32</v>
      </c>
      <c r="E9157" t="s">
        <v>27</v>
      </c>
      <c r="G9157" s="30">
        <v>18.2</v>
      </c>
      <c r="H9157" t="s">
        <v>309</v>
      </c>
      <c r="J9157" t="s">
        <v>15</v>
      </c>
      <c r="K9157" t="s">
        <v>307</v>
      </c>
      <c r="L9157" s="26">
        <v>33102</v>
      </c>
      <c r="M9157">
        <v>3</v>
      </c>
    </row>
    <row r="9158" spans="1:13" x14ac:dyDescent="0.25">
      <c r="A9158" t="s">
        <v>69</v>
      </c>
      <c r="B9158" s="25">
        <v>45328</v>
      </c>
      <c r="C9158" t="s">
        <v>257</v>
      </c>
      <c r="D9158" t="s">
        <v>32</v>
      </c>
      <c r="E9158" t="s">
        <v>27</v>
      </c>
      <c r="F9158" t="s">
        <v>258</v>
      </c>
      <c r="G9158" s="30">
        <v>18.2</v>
      </c>
      <c r="H9158" t="s">
        <v>309</v>
      </c>
      <c r="J9158" t="s">
        <v>15</v>
      </c>
      <c r="K9158" t="s">
        <v>307</v>
      </c>
      <c r="L9158" s="26">
        <v>2120</v>
      </c>
      <c r="M9158">
        <v>1</v>
      </c>
    </row>
    <row r="9159" spans="1:13" x14ac:dyDescent="0.25">
      <c r="A9159" t="s">
        <v>60</v>
      </c>
      <c r="B9159" s="25">
        <v>45380</v>
      </c>
      <c r="C9159" t="s">
        <v>257</v>
      </c>
      <c r="D9159" t="s">
        <v>32</v>
      </c>
      <c r="E9159" t="s">
        <v>27</v>
      </c>
      <c r="G9159" s="30">
        <v>18.2</v>
      </c>
      <c r="H9159" t="s">
        <v>309</v>
      </c>
      <c r="J9159" t="s">
        <v>15</v>
      </c>
      <c r="K9159" t="s">
        <v>307</v>
      </c>
      <c r="L9159" s="26">
        <v>111125</v>
      </c>
      <c r="M9159">
        <v>11</v>
      </c>
    </row>
    <row r="9160" spans="1:13" x14ac:dyDescent="0.25">
      <c r="A9160" t="s">
        <v>175</v>
      </c>
      <c r="B9160" s="25">
        <v>45503</v>
      </c>
      <c r="C9160" t="s">
        <v>257</v>
      </c>
      <c r="D9160" t="s">
        <v>32</v>
      </c>
      <c r="E9160" t="s">
        <v>27</v>
      </c>
      <c r="G9160" s="30">
        <v>18.2</v>
      </c>
      <c r="H9160" t="s">
        <v>309</v>
      </c>
      <c r="J9160" t="s">
        <v>15</v>
      </c>
      <c r="K9160" t="s">
        <v>307</v>
      </c>
      <c r="L9160" s="26">
        <v>582</v>
      </c>
      <c r="M9160">
        <v>1</v>
      </c>
    </row>
    <row r="9161" spans="1:13" x14ac:dyDescent="0.25">
      <c r="A9161" t="s">
        <v>63</v>
      </c>
      <c r="B9161" s="25">
        <v>45344</v>
      </c>
      <c r="C9161" t="s">
        <v>257</v>
      </c>
      <c r="D9161" t="s">
        <v>32</v>
      </c>
      <c r="E9161" t="s">
        <v>27</v>
      </c>
      <c r="G9161" s="30">
        <v>18.2</v>
      </c>
      <c r="H9161" t="s">
        <v>309</v>
      </c>
      <c r="J9161" t="s">
        <v>15</v>
      </c>
      <c r="K9161" t="s">
        <v>307</v>
      </c>
      <c r="L9161" s="26">
        <v>52250</v>
      </c>
      <c r="M9161">
        <v>2</v>
      </c>
    </row>
    <row r="9162" spans="1:13" x14ac:dyDescent="0.25">
      <c r="A9162" t="s">
        <v>66</v>
      </c>
      <c r="B9162" s="25">
        <v>45335</v>
      </c>
      <c r="C9162" t="s">
        <v>257</v>
      </c>
      <c r="D9162" t="s">
        <v>32</v>
      </c>
      <c r="E9162" t="s">
        <v>27</v>
      </c>
      <c r="G9162" s="30">
        <v>18.2</v>
      </c>
      <c r="H9162" t="s">
        <v>309</v>
      </c>
      <c r="J9162" t="s">
        <v>15</v>
      </c>
      <c r="K9162" t="s">
        <v>307</v>
      </c>
      <c r="L9162" s="26">
        <v>81000</v>
      </c>
      <c r="M9162">
        <v>5</v>
      </c>
    </row>
    <row r="9163" spans="1:13" x14ac:dyDescent="0.25">
      <c r="A9163" t="s">
        <v>63</v>
      </c>
      <c r="B9163" s="25">
        <v>45344</v>
      </c>
      <c r="C9163" t="s">
        <v>257</v>
      </c>
      <c r="D9163" t="s">
        <v>32</v>
      </c>
      <c r="E9163" t="s">
        <v>27</v>
      </c>
      <c r="F9163" t="s">
        <v>258</v>
      </c>
      <c r="G9163" s="30">
        <v>18.2</v>
      </c>
      <c r="H9163" t="s">
        <v>309</v>
      </c>
      <c r="J9163" t="s">
        <v>15</v>
      </c>
      <c r="K9163" t="s">
        <v>307</v>
      </c>
      <c r="L9163" s="26">
        <v>2229650</v>
      </c>
      <c r="M9163">
        <v>4</v>
      </c>
    </row>
    <row r="9164" spans="1:13" x14ac:dyDescent="0.25">
      <c r="A9164" t="s">
        <v>60</v>
      </c>
      <c r="B9164" s="25">
        <v>45380</v>
      </c>
      <c r="C9164" t="s">
        <v>257</v>
      </c>
      <c r="D9164" t="s">
        <v>32</v>
      </c>
      <c r="E9164" t="s">
        <v>27</v>
      </c>
      <c r="F9164" t="s">
        <v>258</v>
      </c>
      <c r="G9164" s="30">
        <v>18.2</v>
      </c>
      <c r="H9164" t="s">
        <v>309</v>
      </c>
      <c r="J9164" t="s">
        <v>15</v>
      </c>
      <c r="K9164" t="s">
        <v>307</v>
      </c>
      <c r="L9164" s="26">
        <v>4474750</v>
      </c>
      <c r="M9164">
        <v>16</v>
      </c>
    </row>
    <row r="9165" spans="1:13" x14ac:dyDescent="0.25">
      <c r="A9165" t="s">
        <v>54</v>
      </c>
      <c r="B9165" s="25">
        <v>45401</v>
      </c>
      <c r="C9165" t="s">
        <v>257</v>
      </c>
      <c r="D9165" t="s">
        <v>32</v>
      </c>
      <c r="E9165" t="s">
        <v>27</v>
      </c>
      <c r="F9165" t="s">
        <v>258</v>
      </c>
      <c r="G9165" s="30">
        <v>18.2</v>
      </c>
      <c r="H9165" t="s">
        <v>309</v>
      </c>
      <c r="J9165" t="s">
        <v>15</v>
      </c>
      <c r="K9165" t="s">
        <v>307</v>
      </c>
      <c r="L9165" s="26">
        <v>885225</v>
      </c>
      <c r="M9165">
        <v>8</v>
      </c>
    </row>
    <row r="9166" spans="1:13" x14ac:dyDescent="0.25">
      <c r="A9166" t="s">
        <v>209</v>
      </c>
      <c r="B9166" s="25">
        <v>45572</v>
      </c>
      <c r="C9166" t="s">
        <v>257</v>
      </c>
      <c r="D9166" t="s">
        <v>32</v>
      </c>
      <c r="E9166" t="s">
        <v>27</v>
      </c>
      <c r="F9166" t="s">
        <v>258</v>
      </c>
      <c r="G9166" s="30">
        <v>18.2</v>
      </c>
      <c r="H9166" t="s">
        <v>309</v>
      </c>
      <c r="J9166" t="s">
        <v>15</v>
      </c>
      <c r="K9166" t="s">
        <v>307</v>
      </c>
      <c r="L9166" s="26">
        <v>19000</v>
      </c>
      <c r="M9166">
        <v>1</v>
      </c>
    </row>
    <row r="9167" spans="1:13" x14ac:dyDescent="0.25">
      <c r="A9167" t="s">
        <v>57</v>
      </c>
      <c r="B9167" s="25">
        <v>45394</v>
      </c>
      <c r="C9167" t="s">
        <v>257</v>
      </c>
      <c r="D9167" t="s">
        <v>32</v>
      </c>
      <c r="E9167" t="s">
        <v>27</v>
      </c>
      <c r="F9167" t="s">
        <v>258</v>
      </c>
      <c r="G9167" s="30">
        <v>18.2</v>
      </c>
      <c r="H9167" t="s">
        <v>309</v>
      </c>
      <c r="J9167" t="s">
        <v>15</v>
      </c>
      <c r="K9167" t="s">
        <v>307</v>
      </c>
      <c r="L9167" s="26">
        <v>493500</v>
      </c>
      <c r="M9167">
        <v>10</v>
      </c>
    </row>
    <row r="9168" spans="1:13" x14ac:dyDescent="0.25">
      <c r="A9168" t="s">
        <v>92</v>
      </c>
      <c r="B9168" s="25">
        <v>45198</v>
      </c>
      <c r="C9168" t="s">
        <v>257</v>
      </c>
      <c r="D9168" t="s">
        <v>32</v>
      </c>
      <c r="E9168" t="s">
        <v>27</v>
      </c>
      <c r="F9168" t="s">
        <v>258</v>
      </c>
      <c r="G9168" s="30">
        <v>18.2</v>
      </c>
      <c r="H9168" t="s">
        <v>309</v>
      </c>
      <c r="J9168" t="s">
        <v>15</v>
      </c>
      <c r="K9168" t="s">
        <v>307</v>
      </c>
      <c r="L9168" s="26">
        <v>38883816</v>
      </c>
      <c r="M9168">
        <v>21</v>
      </c>
    </row>
    <row r="9169" spans="1:13" x14ac:dyDescent="0.25">
      <c r="A9169" t="s">
        <v>83</v>
      </c>
      <c r="B9169" s="25">
        <v>45468</v>
      </c>
      <c r="C9169" t="s">
        <v>257</v>
      </c>
      <c r="D9169" t="s">
        <v>32</v>
      </c>
      <c r="E9169" t="s">
        <v>27</v>
      </c>
      <c r="F9169" t="s">
        <v>258</v>
      </c>
      <c r="G9169" s="30">
        <v>18.2</v>
      </c>
      <c r="H9169" t="s">
        <v>309</v>
      </c>
      <c r="J9169" t="s">
        <v>15</v>
      </c>
      <c r="K9169" t="s">
        <v>307</v>
      </c>
      <c r="L9169" s="26">
        <v>85860</v>
      </c>
      <c r="M9169">
        <v>2</v>
      </c>
    </row>
    <row r="9170" spans="1:13" x14ac:dyDescent="0.25">
      <c r="A9170" t="s">
        <v>86</v>
      </c>
      <c r="B9170" s="25">
        <v>45251</v>
      </c>
      <c r="C9170" t="s">
        <v>257</v>
      </c>
      <c r="D9170" t="s">
        <v>32</v>
      </c>
      <c r="E9170" t="s">
        <v>27</v>
      </c>
      <c r="G9170" s="30">
        <v>18.2</v>
      </c>
      <c r="H9170" t="s">
        <v>309</v>
      </c>
      <c r="J9170" t="s">
        <v>15</v>
      </c>
      <c r="K9170" t="s">
        <v>307</v>
      </c>
      <c r="L9170" s="26">
        <v>250</v>
      </c>
      <c r="M9170">
        <v>1</v>
      </c>
    </row>
    <row r="9171" spans="1:13" x14ac:dyDescent="0.25">
      <c r="A9171" t="s">
        <v>50</v>
      </c>
      <c r="B9171" s="25">
        <v>45408</v>
      </c>
      <c r="C9171" t="s">
        <v>257</v>
      </c>
      <c r="D9171" t="s">
        <v>32</v>
      </c>
      <c r="E9171" t="s">
        <v>27</v>
      </c>
      <c r="G9171" s="30">
        <v>18.2</v>
      </c>
      <c r="H9171" t="s">
        <v>309</v>
      </c>
      <c r="J9171" t="s">
        <v>15</v>
      </c>
      <c r="K9171" t="s">
        <v>307</v>
      </c>
      <c r="L9171" s="26">
        <v>32500</v>
      </c>
      <c r="M9171">
        <v>11</v>
      </c>
    </row>
    <row r="9172" spans="1:13" x14ac:dyDescent="0.25">
      <c r="A9172" t="s">
        <v>54</v>
      </c>
      <c r="B9172" s="25">
        <v>45401</v>
      </c>
      <c r="C9172" t="s">
        <v>257</v>
      </c>
      <c r="D9172" t="s">
        <v>32</v>
      </c>
      <c r="E9172" t="s">
        <v>27</v>
      </c>
      <c r="G9172" s="30">
        <v>18.2</v>
      </c>
      <c r="H9172" t="s">
        <v>309</v>
      </c>
      <c r="J9172" t="s">
        <v>15</v>
      </c>
      <c r="K9172" t="s">
        <v>307</v>
      </c>
      <c r="L9172" s="26">
        <v>32745</v>
      </c>
      <c r="M9172">
        <v>2</v>
      </c>
    </row>
    <row r="9173" spans="1:13" x14ac:dyDescent="0.25">
      <c r="A9173" t="s">
        <v>30</v>
      </c>
      <c r="B9173" s="25">
        <v>45447</v>
      </c>
      <c r="C9173" t="s">
        <v>257</v>
      </c>
      <c r="D9173" t="s">
        <v>32</v>
      </c>
      <c r="E9173" t="s">
        <v>27</v>
      </c>
      <c r="G9173" s="30">
        <v>18.2</v>
      </c>
      <c r="H9173" t="s">
        <v>309</v>
      </c>
      <c r="J9173" t="s">
        <v>15</v>
      </c>
      <c r="K9173" t="s">
        <v>307</v>
      </c>
      <c r="L9173" s="26">
        <v>90000</v>
      </c>
      <c r="M9173">
        <v>2</v>
      </c>
    </row>
    <row r="9174" spans="1:13" x14ac:dyDescent="0.25">
      <c r="A9174" t="s">
        <v>172</v>
      </c>
      <c r="B9174" s="25">
        <v>45485</v>
      </c>
      <c r="C9174" t="s">
        <v>257</v>
      </c>
      <c r="D9174" t="s">
        <v>32</v>
      </c>
      <c r="E9174" t="s">
        <v>27</v>
      </c>
      <c r="F9174" t="s">
        <v>258</v>
      </c>
      <c r="G9174" s="30">
        <v>18.3</v>
      </c>
      <c r="H9174" t="s">
        <v>309</v>
      </c>
      <c r="I9174">
        <v>18.3</v>
      </c>
      <c r="J9174" t="s">
        <v>228</v>
      </c>
      <c r="K9174" t="s">
        <v>314</v>
      </c>
      <c r="L9174" s="26">
        <v>175600</v>
      </c>
      <c r="M9174">
        <v>1</v>
      </c>
    </row>
    <row r="9175" spans="1:13" x14ac:dyDescent="0.25">
      <c r="A9175" t="s">
        <v>164</v>
      </c>
      <c r="B9175" s="25">
        <v>45478</v>
      </c>
      <c r="C9175" t="s">
        <v>257</v>
      </c>
      <c r="D9175" t="s">
        <v>32</v>
      </c>
      <c r="E9175" t="s">
        <v>27</v>
      </c>
      <c r="F9175" t="s">
        <v>258</v>
      </c>
      <c r="G9175" s="30">
        <v>18.3</v>
      </c>
      <c r="H9175" t="s">
        <v>309</v>
      </c>
      <c r="I9175">
        <v>18.3</v>
      </c>
      <c r="J9175" t="s">
        <v>228</v>
      </c>
      <c r="K9175" t="s">
        <v>314</v>
      </c>
      <c r="L9175" s="26">
        <v>52400</v>
      </c>
      <c r="M9175">
        <v>1</v>
      </c>
    </row>
    <row r="9176" spans="1:13" x14ac:dyDescent="0.25">
      <c r="A9176" t="s">
        <v>80</v>
      </c>
      <c r="B9176" s="25">
        <v>45260</v>
      </c>
      <c r="C9176" t="s">
        <v>257</v>
      </c>
      <c r="D9176" t="s">
        <v>32</v>
      </c>
      <c r="E9176" t="s">
        <v>27</v>
      </c>
      <c r="F9176" t="s">
        <v>258</v>
      </c>
      <c r="G9176" s="30">
        <v>18.3</v>
      </c>
      <c r="H9176" t="s">
        <v>309</v>
      </c>
      <c r="J9176" t="s">
        <v>15</v>
      </c>
      <c r="K9176" t="s">
        <v>307</v>
      </c>
      <c r="L9176" s="26">
        <v>322200</v>
      </c>
      <c r="M9176">
        <v>2</v>
      </c>
    </row>
    <row r="9177" spans="1:13" x14ac:dyDescent="0.25">
      <c r="A9177" t="s">
        <v>60</v>
      </c>
      <c r="B9177" s="25">
        <v>45380</v>
      </c>
      <c r="C9177" t="s">
        <v>257</v>
      </c>
      <c r="D9177" t="s">
        <v>32</v>
      </c>
      <c r="E9177" t="s">
        <v>27</v>
      </c>
      <c r="F9177" t="s">
        <v>258</v>
      </c>
      <c r="G9177" s="30">
        <v>18.3</v>
      </c>
      <c r="H9177" t="s">
        <v>309</v>
      </c>
      <c r="J9177" t="s">
        <v>15</v>
      </c>
      <c r="K9177" t="s">
        <v>307</v>
      </c>
      <c r="L9177" s="26">
        <v>1115625</v>
      </c>
      <c r="M9177">
        <v>18</v>
      </c>
    </row>
    <row r="9178" spans="1:13" x14ac:dyDescent="0.25">
      <c r="A9178" t="s">
        <v>211</v>
      </c>
      <c r="B9178" s="25">
        <v>45582</v>
      </c>
      <c r="C9178" t="s">
        <v>257</v>
      </c>
      <c r="D9178" t="s">
        <v>32</v>
      </c>
      <c r="E9178" t="s">
        <v>27</v>
      </c>
      <c r="G9178" s="30">
        <v>18.3</v>
      </c>
      <c r="H9178" t="s">
        <v>309</v>
      </c>
      <c r="J9178" t="s">
        <v>15</v>
      </c>
      <c r="K9178" t="s">
        <v>307</v>
      </c>
      <c r="L9178" s="26">
        <v>3850</v>
      </c>
      <c r="M9178">
        <v>5</v>
      </c>
    </row>
    <row r="9179" spans="1:13" x14ac:dyDescent="0.25">
      <c r="A9179" t="s">
        <v>30</v>
      </c>
      <c r="B9179" s="25">
        <v>45447</v>
      </c>
      <c r="C9179" t="s">
        <v>257</v>
      </c>
      <c r="D9179" t="s">
        <v>32</v>
      </c>
      <c r="E9179" t="s">
        <v>27</v>
      </c>
      <c r="F9179" t="s">
        <v>258</v>
      </c>
      <c r="G9179" s="30">
        <v>18.3</v>
      </c>
      <c r="H9179" t="s">
        <v>309</v>
      </c>
      <c r="J9179" t="s">
        <v>15</v>
      </c>
      <c r="K9179" t="s">
        <v>307</v>
      </c>
      <c r="L9179" s="26">
        <v>138000</v>
      </c>
      <c r="M9179">
        <v>4</v>
      </c>
    </row>
    <row r="9180" spans="1:13" x14ac:dyDescent="0.25">
      <c r="A9180" t="s">
        <v>57</v>
      </c>
      <c r="B9180" s="25">
        <v>45394</v>
      </c>
      <c r="C9180" t="s">
        <v>257</v>
      </c>
      <c r="D9180" t="s">
        <v>32</v>
      </c>
      <c r="E9180" t="s">
        <v>27</v>
      </c>
      <c r="G9180" s="30">
        <v>18.3</v>
      </c>
      <c r="H9180" t="s">
        <v>309</v>
      </c>
      <c r="J9180" t="s">
        <v>15</v>
      </c>
      <c r="K9180" t="s">
        <v>307</v>
      </c>
      <c r="L9180" s="26">
        <v>108100</v>
      </c>
      <c r="M9180">
        <v>3</v>
      </c>
    </row>
    <row r="9181" spans="1:13" x14ac:dyDescent="0.25">
      <c r="A9181" t="s">
        <v>211</v>
      </c>
      <c r="B9181" s="25">
        <v>45582</v>
      </c>
      <c r="C9181" t="s">
        <v>257</v>
      </c>
      <c r="D9181" t="s">
        <v>32</v>
      </c>
      <c r="E9181" t="s">
        <v>27</v>
      </c>
      <c r="F9181" t="s">
        <v>258</v>
      </c>
      <c r="G9181" s="30">
        <v>18.3</v>
      </c>
      <c r="H9181" t="s">
        <v>309</v>
      </c>
      <c r="J9181" t="s">
        <v>15</v>
      </c>
      <c r="K9181" t="s">
        <v>307</v>
      </c>
      <c r="L9181" s="26">
        <v>224350</v>
      </c>
      <c r="M9181">
        <v>8</v>
      </c>
    </row>
    <row r="9182" spans="1:13" x14ac:dyDescent="0.25">
      <c r="A9182" t="s">
        <v>89</v>
      </c>
      <c r="B9182" s="25">
        <v>45232</v>
      </c>
      <c r="C9182" t="s">
        <v>257</v>
      </c>
      <c r="D9182" t="s">
        <v>32</v>
      </c>
      <c r="E9182" t="s">
        <v>27</v>
      </c>
      <c r="G9182" s="30">
        <v>18.3</v>
      </c>
      <c r="H9182" t="s">
        <v>309</v>
      </c>
      <c r="J9182" t="s">
        <v>15</v>
      </c>
      <c r="K9182" t="s">
        <v>307</v>
      </c>
      <c r="L9182" s="26">
        <v>270675</v>
      </c>
      <c r="M9182">
        <v>16</v>
      </c>
    </row>
    <row r="9183" spans="1:13" x14ac:dyDescent="0.25">
      <c r="A9183" t="s">
        <v>54</v>
      </c>
      <c r="B9183" s="25">
        <v>45401</v>
      </c>
      <c r="C9183" t="s">
        <v>257</v>
      </c>
      <c r="D9183" t="s">
        <v>32</v>
      </c>
      <c r="E9183" t="s">
        <v>27</v>
      </c>
      <c r="G9183" s="30">
        <v>18.3</v>
      </c>
      <c r="H9183" t="s">
        <v>309</v>
      </c>
      <c r="J9183" t="s">
        <v>15</v>
      </c>
      <c r="K9183" t="s">
        <v>307</v>
      </c>
      <c r="L9183" s="26">
        <v>86580</v>
      </c>
      <c r="M9183">
        <v>3</v>
      </c>
    </row>
    <row r="9184" spans="1:13" x14ac:dyDescent="0.25">
      <c r="A9184" t="s">
        <v>92</v>
      </c>
      <c r="B9184" s="25">
        <v>45198</v>
      </c>
      <c r="C9184" t="s">
        <v>257</v>
      </c>
      <c r="D9184" t="s">
        <v>32</v>
      </c>
      <c r="E9184" t="s">
        <v>27</v>
      </c>
      <c r="F9184" t="s">
        <v>258</v>
      </c>
      <c r="G9184" s="30">
        <v>18.3</v>
      </c>
      <c r="H9184" t="s">
        <v>309</v>
      </c>
      <c r="J9184" t="s">
        <v>15</v>
      </c>
      <c r="K9184" t="s">
        <v>307</v>
      </c>
      <c r="L9184" s="26">
        <v>6037804.7999999998</v>
      </c>
      <c r="M9184">
        <v>9</v>
      </c>
    </row>
    <row r="9185" spans="1:13" x14ac:dyDescent="0.25">
      <c r="A9185" t="s">
        <v>66</v>
      </c>
      <c r="B9185" s="25">
        <v>45335</v>
      </c>
      <c r="C9185" t="s">
        <v>257</v>
      </c>
      <c r="D9185" t="s">
        <v>32</v>
      </c>
      <c r="E9185" t="s">
        <v>27</v>
      </c>
      <c r="F9185" t="s">
        <v>258</v>
      </c>
      <c r="G9185" s="30">
        <v>18.3</v>
      </c>
      <c r="H9185" t="s">
        <v>309</v>
      </c>
      <c r="J9185" t="s">
        <v>15</v>
      </c>
      <c r="K9185" t="s">
        <v>307</v>
      </c>
      <c r="L9185" s="26">
        <v>103500</v>
      </c>
      <c r="M9185">
        <v>6</v>
      </c>
    </row>
    <row r="9186" spans="1:13" x14ac:dyDescent="0.25">
      <c r="A9186" t="s">
        <v>66</v>
      </c>
      <c r="B9186" s="25">
        <v>45335</v>
      </c>
      <c r="C9186" t="s">
        <v>257</v>
      </c>
      <c r="D9186" t="s">
        <v>32</v>
      </c>
      <c r="E9186" t="s">
        <v>27</v>
      </c>
      <c r="G9186" s="30">
        <v>18.3</v>
      </c>
      <c r="H9186" t="s">
        <v>309</v>
      </c>
      <c r="J9186" t="s">
        <v>15</v>
      </c>
      <c r="K9186" t="s">
        <v>307</v>
      </c>
      <c r="L9186" s="26">
        <v>36000</v>
      </c>
      <c r="M9186">
        <v>3</v>
      </c>
    </row>
    <row r="9187" spans="1:13" x14ac:dyDescent="0.25">
      <c r="A9187" t="s">
        <v>50</v>
      </c>
      <c r="B9187" s="25">
        <v>45408</v>
      </c>
      <c r="C9187" t="s">
        <v>257</v>
      </c>
      <c r="D9187" t="s">
        <v>32</v>
      </c>
      <c r="E9187" t="s">
        <v>27</v>
      </c>
      <c r="G9187" s="30">
        <v>18.3</v>
      </c>
      <c r="H9187" t="s">
        <v>309</v>
      </c>
      <c r="J9187" t="s">
        <v>15</v>
      </c>
      <c r="K9187" t="s">
        <v>307</v>
      </c>
      <c r="L9187" s="26">
        <v>57500</v>
      </c>
      <c r="M9187">
        <v>12</v>
      </c>
    </row>
    <row r="9188" spans="1:13" x14ac:dyDescent="0.25">
      <c r="A9188" t="s">
        <v>54</v>
      </c>
      <c r="B9188" s="25">
        <v>45212</v>
      </c>
      <c r="C9188" t="s">
        <v>257</v>
      </c>
      <c r="D9188" t="s">
        <v>32</v>
      </c>
      <c r="E9188" t="s">
        <v>27</v>
      </c>
      <c r="F9188" t="s">
        <v>258</v>
      </c>
      <c r="G9188" s="30">
        <v>18.3</v>
      </c>
      <c r="H9188" t="s">
        <v>309</v>
      </c>
      <c r="J9188" t="s">
        <v>15</v>
      </c>
      <c r="K9188" t="s">
        <v>307</v>
      </c>
      <c r="L9188" s="26">
        <v>11270385</v>
      </c>
      <c r="M9188">
        <v>105</v>
      </c>
    </row>
    <row r="9189" spans="1:13" x14ac:dyDescent="0.25">
      <c r="A9189" t="s">
        <v>89</v>
      </c>
      <c r="B9189" s="25">
        <v>45232</v>
      </c>
      <c r="C9189" t="s">
        <v>257</v>
      </c>
      <c r="D9189" t="s">
        <v>32</v>
      </c>
      <c r="E9189" t="s">
        <v>27</v>
      </c>
      <c r="F9189" t="s">
        <v>258</v>
      </c>
      <c r="G9189" s="30">
        <v>18.3</v>
      </c>
      <c r="H9189" t="s">
        <v>309</v>
      </c>
      <c r="J9189" t="s">
        <v>15</v>
      </c>
      <c r="K9189" t="s">
        <v>307</v>
      </c>
      <c r="L9189" s="26">
        <v>3217050</v>
      </c>
      <c r="M9189">
        <v>24</v>
      </c>
    </row>
    <row r="9190" spans="1:13" x14ac:dyDescent="0.25">
      <c r="A9190" t="s">
        <v>74</v>
      </c>
      <c r="B9190" s="25">
        <v>45275</v>
      </c>
      <c r="C9190" t="s">
        <v>257</v>
      </c>
      <c r="D9190" t="s">
        <v>32</v>
      </c>
      <c r="E9190" t="s">
        <v>27</v>
      </c>
      <c r="G9190" s="30">
        <v>18.3</v>
      </c>
      <c r="H9190" t="s">
        <v>309</v>
      </c>
      <c r="J9190" t="s">
        <v>15</v>
      </c>
      <c r="K9190" t="s">
        <v>307</v>
      </c>
      <c r="L9190" s="26">
        <v>1150</v>
      </c>
      <c r="M9190">
        <v>1</v>
      </c>
    </row>
    <row r="9191" spans="1:13" x14ac:dyDescent="0.25">
      <c r="A9191" t="s">
        <v>54</v>
      </c>
      <c r="B9191" s="25">
        <v>45401</v>
      </c>
      <c r="C9191" t="s">
        <v>257</v>
      </c>
      <c r="D9191" t="s">
        <v>32</v>
      </c>
      <c r="E9191" t="s">
        <v>27</v>
      </c>
      <c r="F9191" t="s">
        <v>258</v>
      </c>
      <c r="G9191" s="30">
        <v>18.3</v>
      </c>
      <c r="H9191" t="s">
        <v>309</v>
      </c>
      <c r="J9191" t="s">
        <v>15</v>
      </c>
      <c r="K9191" t="s">
        <v>307</v>
      </c>
      <c r="L9191" s="26">
        <v>246420</v>
      </c>
      <c r="M9191">
        <v>5</v>
      </c>
    </row>
    <row r="9192" spans="1:13" x14ac:dyDescent="0.25">
      <c r="A9192" t="s">
        <v>54</v>
      </c>
      <c r="B9192" s="25">
        <v>45212</v>
      </c>
      <c r="C9192" t="s">
        <v>257</v>
      </c>
      <c r="D9192" t="s">
        <v>32</v>
      </c>
      <c r="E9192" t="s">
        <v>27</v>
      </c>
      <c r="G9192" s="30">
        <v>18.3</v>
      </c>
      <c r="H9192" t="s">
        <v>309</v>
      </c>
      <c r="J9192" t="s">
        <v>15</v>
      </c>
      <c r="K9192" t="s">
        <v>307</v>
      </c>
      <c r="L9192" s="26">
        <v>133866</v>
      </c>
      <c r="M9192">
        <v>25</v>
      </c>
    </row>
    <row r="9193" spans="1:13" x14ac:dyDescent="0.25">
      <c r="A9193" t="s">
        <v>83</v>
      </c>
      <c r="B9193" s="25">
        <v>45468</v>
      </c>
      <c r="C9193" t="s">
        <v>257</v>
      </c>
      <c r="D9193" t="s">
        <v>32</v>
      </c>
      <c r="E9193" t="s">
        <v>27</v>
      </c>
      <c r="G9193" s="30">
        <v>18.3</v>
      </c>
      <c r="H9193" t="s">
        <v>309</v>
      </c>
      <c r="J9193" t="s">
        <v>15</v>
      </c>
      <c r="K9193" t="s">
        <v>307</v>
      </c>
      <c r="L9193" s="26">
        <v>6480</v>
      </c>
      <c r="M9193">
        <v>1</v>
      </c>
    </row>
    <row r="9194" spans="1:13" x14ac:dyDescent="0.25">
      <c r="A9194" t="s">
        <v>104</v>
      </c>
      <c r="B9194" s="25">
        <v>45041</v>
      </c>
      <c r="C9194" t="s">
        <v>257</v>
      </c>
      <c r="D9194" t="s">
        <v>32</v>
      </c>
      <c r="E9194" t="s">
        <v>27</v>
      </c>
      <c r="G9194" s="30">
        <v>18.3</v>
      </c>
      <c r="H9194" t="s">
        <v>309</v>
      </c>
      <c r="J9194" t="s">
        <v>15</v>
      </c>
      <c r="K9194" t="s">
        <v>307</v>
      </c>
      <c r="L9194" s="26">
        <v>53640</v>
      </c>
      <c r="M9194">
        <v>1</v>
      </c>
    </row>
    <row r="9195" spans="1:13" x14ac:dyDescent="0.25">
      <c r="A9195" t="s">
        <v>83</v>
      </c>
      <c r="B9195" s="25">
        <v>45252</v>
      </c>
      <c r="C9195" t="s">
        <v>257</v>
      </c>
      <c r="D9195" t="s">
        <v>32</v>
      </c>
      <c r="E9195" t="s">
        <v>27</v>
      </c>
      <c r="F9195" t="s">
        <v>258</v>
      </c>
      <c r="G9195" s="30">
        <v>18.3</v>
      </c>
      <c r="H9195" t="s">
        <v>309</v>
      </c>
      <c r="J9195" t="s">
        <v>15</v>
      </c>
      <c r="K9195" t="s">
        <v>307</v>
      </c>
      <c r="L9195" s="26">
        <v>3942400</v>
      </c>
      <c r="M9195">
        <v>5</v>
      </c>
    </row>
    <row r="9196" spans="1:13" x14ac:dyDescent="0.25">
      <c r="A9196" t="s">
        <v>63</v>
      </c>
      <c r="B9196" s="25">
        <v>45344</v>
      </c>
      <c r="C9196" t="s">
        <v>257</v>
      </c>
      <c r="D9196" t="s">
        <v>32</v>
      </c>
      <c r="E9196" t="s">
        <v>27</v>
      </c>
      <c r="G9196" s="30">
        <v>18.3</v>
      </c>
      <c r="H9196" t="s">
        <v>309</v>
      </c>
      <c r="J9196" t="s">
        <v>15</v>
      </c>
      <c r="K9196" t="s">
        <v>307</v>
      </c>
      <c r="L9196" s="26">
        <v>1677700</v>
      </c>
      <c r="M9196">
        <v>2</v>
      </c>
    </row>
    <row r="9197" spans="1:13" x14ac:dyDescent="0.25">
      <c r="A9197" t="s">
        <v>172</v>
      </c>
      <c r="B9197" s="25">
        <v>45485</v>
      </c>
      <c r="C9197" t="s">
        <v>257</v>
      </c>
      <c r="D9197" t="s">
        <v>32</v>
      </c>
      <c r="E9197" t="s">
        <v>27</v>
      </c>
      <c r="F9197" t="s">
        <v>258</v>
      </c>
      <c r="G9197" s="30">
        <v>18.3</v>
      </c>
      <c r="H9197" t="s">
        <v>309</v>
      </c>
      <c r="J9197" t="s">
        <v>15</v>
      </c>
      <c r="K9197" t="s">
        <v>307</v>
      </c>
      <c r="L9197" s="26">
        <v>3200</v>
      </c>
      <c r="M9197">
        <v>1</v>
      </c>
    </row>
    <row r="9198" spans="1:13" x14ac:dyDescent="0.25">
      <c r="A9198" t="s">
        <v>57</v>
      </c>
      <c r="B9198" s="25">
        <v>45394</v>
      </c>
      <c r="C9198" t="s">
        <v>257</v>
      </c>
      <c r="D9198" t="s">
        <v>32</v>
      </c>
      <c r="E9198" t="s">
        <v>27</v>
      </c>
      <c r="F9198" t="s">
        <v>258</v>
      </c>
      <c r="G9198" s="30">
        <v>18.3</v>
      </c>
      <c r="H9198" t="s">
        <v>309</v>
      </c>
      <c r="J9198" t="s">
        <v>15</v>
      </c>
      <c r="K9198" t="s">
        <v>307</v>
      </c>
      <c r="L9198" s="26">
        <v>235000</v>
      </c>
      <c r="M9198">
        <v>6</v>
      </c>
    </row>
    <row r="9199" spans="1:13" x14ac:dyDescent="0.25">
      <c r="A9199" t="s">
        <v>164</v>
      </c>
      <c r="B9199" s="25">
        <v>45478</v>
      </c>
      <c r="C9199" t="s">
        <v>257</v>
      </c>
      <c r="D9199" t="s">
        <v>32</v>
      </c>
      <c r="E9199" t="s">
        <v>27</v>
      </c>
      <c r="G9199" s="30">
        <v>18.3</v>
      </c>
      <c r="H9199" t="s">
        <v>309</v>
      </c>
      <c r="J9199" t="s">
        <v>15</v>
      </c>
      <c r="K9199" t="s">
        <v>307</v>
      </c>
      <c r="L9199" s="26">
        <v>2400</v>
      </c>
      <c r="M9199">
        <v>2</v>
      </c>
    </row>
    <row r="9200" spans="1:13" x14ac:dyDescent="0.25">
      <c r="A9200" t="s">
        <v>209</v>
      </c>
      <c r="B9200" s="25">
        <v>45572</v>
      </c>
      <c r="C9200" t="s">
        <v>257</v>
      </c>
      <c r="D9200" t="s">
        <v>32</v>
      </c>
      <c r="E9200" t="s">
        <v>27</v>
      </c>
      <c r="F9200" t="s">
        <v>258</v>
      </c>
      <c r="G9200" s="30">
        <v>18.3</v>
      </c>
      <c r="H9200" t="s">
        <v>309</v>
      </c>
      <c r="J9200" t="s">
        <v>15</v>
      </c>
      <c r="K9200" t="s">
        <v>307</v>
      </c>
      <c r="L9200" s="26">
        <v>3000</v>
      </c>
      <c r="M9200">
        <v>1</v>
      </c>
    </row>
    <row r="9201" spans="1:13" x14ac:dyDescent="0.25">
      <c r="A9201" t="s">
        <v>83</v>
      </c>
      <c r="B9201" s="25">
        <v>45468</v>
      </c>
      <c r="C9201" t="s">
        <v>257</v>
      </c>
      <c r="D9201" t="s">
        <v>32</v>
      </c>
      <c r="E9201" t="s">
        <v>27</v>
      </c>
      <c r="F9201" t="s">
        <v>258</v>
      </c>
      <c r="G9201" s="30">
        <v>18.3</v>
      </c>
      <c r="H9201" t="s">
        <v>309</v>
      </c>
      <c r="J9201" t="s">
        <v>15</v>
      </c>
      <c r="K9201" t="s">
        <v>307</v>
      </c>
      <c r="L9201" s="26">
        <v>16200</v>
      </c>
      <c r="M9201">
        <v>2</v>
      </c>
    </row>
    <row r="9202" spans="1:13" x14ac:dyDescent="0.25">
      <c r="A9202" t="s">
        <v>74</v>
      </c>
      <c r="B9202" s="25">
        <v>45275</v>
      </c>
      <c r="C9202" t="s">
        <v>257</v>
      </c>
      <c r="D9202" t="s">
        <v>32</v>
      </c>
      <c r="E9202" t="s">
        <v>27</v>
      </c>
      <c r="F9202" t="s">
        <v>258</v>
      </c>
      <c r="G9202" s="30">
        <v>18.3</v>
      </c>
      <c r="H9202" t="s">
        <v>309</v>
      </c>
      <c r="J9202" t="s">
        <v>15</v>
      </c>
      <c r="K9202" t="s">
        <v>307</v>
      </c>
      <c r="L9202" s="26">
        <v>152950</v>
      </c>
      <c r="M9202">
        <v>2</v>
      </c>
    </row>
    <row r="9203" spans="1:13" x14ac:dyDescent="0.25">
      <c r="A9203" t="s">
        <v>86</v>
      </c>
      <c r="B9203" s="25">
        <v>45251</v>
      </c>
      <c r="C9203" t="s">
        <v>257</v>
      </c>
      <c r="D9203" t="s">
        <v>32</v>
      </c>
      <c r="E9203" t="s">
        <v>27</v>
      </c>
      <c r="F9203" t="s">
        <v>258</v>
      </c>
      <c r="G9203" s="30">
        <v>18.3</v>
      </c>
      <c r="H9203" t="s">
        <v>309</v>
      </c>
      <c r="J9203" t="s">
        <v>15</v>
      </c>
      <c r="K9203" t="s">
        <v>307</v>
      </c>
      <c r="L9203" s="26">
        <v>50000</v>
      </c>
      <c r="M9203">
        <v>2</v>
      </c>
    </row>
    <row r="9204" spans="1:13" x14ac:dyDescent="0.25">
      <c r="A9204" t="s">
        <v>50</v>
      </c>
      <c r="B9204" s="25">
        <v>45408</v>
      </c>
      <c r="C9204" t="s">
        <v>257</v>
      </c>
      <c r="D9204" t="s">
        <v>32</v>
      </c>
      <c r="E9204" t="s">
        <v>27</v>
      </c>
      <c r="F9204" t="s">
        <v>258</v>
      </c>
      <c r="G9204" s="30">
        <v>18.3</v>
      </c>
      <c r="H9204" t="s">
        <v>309</v>
      </c>
      <c r="J9204" t="s">
        <v>15</v>
      </c>
      <c r="K9204" t="s">
        <v>307</v>
      </c>
      <c r="L9204" s="26">
        <v>8615000</v>
      </c>
      <c r="M9204">
        <v>11</v>
      </c>
    </row>
    <row r="9205" spans="1:13" x14ac:dyDescent="0.25">
      <c r="A9205" t="s">
        <v>205</v>
      </c>
      <c r="B9205" s="25">
        <v>45566</v>
      </c>
      <c r="C9205" t="s">
        <v>257</v>
      </c>
      <c r="D9205" t="s">
        <v>32</v>
      </c>
      <c r="E9205" t="s">
        <v>27</v>
      </c>
      <c r="G9205" s="30">
        <v>18.3</v>
      </c>
      <c r="H9205" t="s">
        <v>309</v>
      </c>
      <c r="J9205" t="s">
        <v>15</v>
      </c>
      <c r="K9205" t="s">
        <v>307</v>
      </c>
      <c r="L9205" s="26">
        <v>1140</v>
      </c>
      <c r="M9205">
        <v>2</v>
      </c>
    </row>
    <row r="9206" spans="1:13" x14ac:dyDescent="0.25">
      <c r="A9206" t="s">
        <v>69</v>
      </c>
      <c r="B9206" s="25">
        <v>45328</v>
      </c>
      <c r="C9206" t="s">
        <v>257</v>
      </c>
      <c r="D9206" t="s">
        <v>32</v>
      </c>
      <c r="E9206" t="s">
        <v>27</v>
      </c>
      <c r="F9206" t="s">
        <v>258</v>
      </c>
      <c r="G9206" s="30">
        <v>18.3</v>
      </c>
      <c r="H9206" t="s">
        <v>309</v>
      </c>
      <c r="J9206" t="s">
        <v>15</v>
      </c>
      <c r="K9206" t="s">
        <v>307</v>
      </c>
      <c r="L9206" s="26">
        <v>208820</v>
      </c>
      <c r="M9206">
        <v>1</v>
      </c>
    </row>
    <row r="9207" spans="1:13" x14ac:dyDescent="0.25">
      <c r="A9207" t="s">
        <v>92</v>
      </c>
      <c r="B9207" s="25">
        <v>45198</v>
      </c>
      <c r="C9207" t="s">
        <v>257</v>
      </c>
      <c r="D9207" t="s">
        <v>32</v>
      </c>
      <c r="E9207" t="s">
        <v>27</v>
      </c>
      <c r="G9207" s="30">
        <v>18.3</v>
      </c>
      <c r="H9207" t="s">
        <v>309</v>
      </c>
      <c r="J9207" t="s">
        <v>15</v>
      </c>
      <c r="K9207" t="s">
        <v>307</v>
      </c>
      <c r="L9207" s="26">
        <v>59583.6</v>
      </c>
      <c r="M9207">
        <v>3</v>
      </c>
    </row>
    <row r="9208" spans="1:13" x14ac:dyDescent="0.25">
      <c r="A9208" t="s">
        <v>86</v>
      </c>
      <c r="B9208" s="25">
        <v>45251</v>
      </c>
      <c r="C9208" t="s">
        <v>257</v>
      </c>
      <c r="D9208" t="s">
        <v>32</v>
      </c>
      <c r="E9208" t="s">
        <v>27</v>
      </c>
      <c r="G9208" s="30">
        <v>18.3</v>
      </c>
      <c r="H9208" t="s">
        <v>309</v>
      </c>
      <c r="J9208" t="s">
        <v>15</v>
      </c>
      <c r="K9208" t="s">
        <v>307</v>
      </c>
      <c r="L9208" s="26">
        <v>69750</v>
      </c>
      <c r="M9208">
        <v>2</v>
      </c>
    </row>
    <row r="9209" spans="1:13" x14ac:dyDescent="0.25">
      <c r="A9209" t="s">
        <v>60</v>
      </c>
      <c r="B9209" s="25">
        <v>45380</v>
      </c>
      <c r="C9209" t="s">
        <v>257</v>
      </c>
      <c r="D9209" t="s">
        <v>32</v>
      </c>
      <c r="E9209" t="s">
        <v>27</v>
      </c>
      <c r="G9209" s="30">
        <v>18.3</v>
      </c>
      <c r="H9209" t="s">
        <v>309</v>
      </c>
      <c r="J9209" t="s">
        <v>15</v>
      </c>
      <c r="K9209" t="s">
        <v>307</v>
      </c>
      <c r="L9209" s="26">
        <v>78750</v>
      </c>
      <c r="M9209">
        <v>4</v>
      </c>
    </row>
    <row r="9210" spans="1:13" x14ac:dyDescent="0.25">
      <c r="A9210" t="s">
        <v>164</v>
      </c>
      <c r="B9210" s="25">
        <v>45478</v>
      </c>
      <c r="C9210" t="s">
        <v>257</v>
      </c>
      <c r="D9210" t="s">
        <v>32</v>
      </c>
      <c r="E9210" t="s">
        <v>27</v>
      </c>
      <c r="F9210" t="s">
        <v>258</v>
      </c>
      <c r="G9210" s="30">
        <v>18.3</v>
      </c>
      <c r="H9210" t="s">
        <v>309</v>
      </c>
      <c r="J9210" t="s">
        <v>15</v>
      </c>
      <c r="K9210" t="s">
        <v>307</v>
      </c>
      <c r="L9210" s="26">
        <v>46200</v>
      </c>
      <c r="M9210">
        <v>3</v>
      </c>
    </row>
    <row r="9211" spans="1:13" x14ac:dyDescent="0.25">
      <c r="A9211" t="s">
        <v>30</v>
      </c>
      <c r="B9211" s="25">
        <v>45447</v>
      </c>
      <c r="C9211" t="s">
        <v>257</v>
      </c>
      <c r="D9211" t="s">
        <v>32</v>
      </c>
      <c r="E9211" t="s">
        <v>27</v>
      </c>
      <c r="G9211" s="30">
        <v>18.3</v>
      </c>
      <c r="H9211" t="s">
        <v>309</v>
      </c>
      <c r="J9211" t="s">
        <v>15</v>
      </c>
      <c r="K9211" t="s">
        <v>307</v>
      </c>
      <c r="L9211" s="26">
        <v>1200</v>
      </c>
      <c r="M9211">
        <v>1</v>
      </c>
    </row>
    <row r="9212" spans="1:13" x14ac:dyDescent="0.25">
      <c r="A9212" t="s">
        <v>205</v>
      </c>
      <c r="B9212" s="25">
        <v>45566</v>
      </c>
      <c r="C9212" t="s">
        <v>257</v>
      </c>
      <c r="D9212" t="s">
        <v>32</v>
      </c>
      <c r="E9212" t="s">
        <v>27</v>
      </c>
      <c r="F9212" t="s">
        <v>258</v>
      </c>
      <c r="G9212" s="30">
        <v>18.3</v>
      </c>
      <c r="H9212" t="s">
        <v>309</v>
      </c>
      <c r="J9212" t="s">
        <v>15</v>
      </c>
      <c r="K9212" t="s">
        <v>307</v>
      </c>
      <c r="L9212" s="26">
        <v>394440</v>
      </c>
      <c r="M9212">
        <v>4</v>
      </c>
    </row>
    <row r="9213" spans="1:13" x14ac:dyDescent="0.25">
      <c r="A9213" t="s">
        <v>77</v>
      </c>
      <c r="B9213" s="25">
        <v>45267</v>
      </c>
      <c r="C9213" t="s">
        <v>257</v>
      </c>
      <c r="D9213" t="s">
        <v>32</v>
      </c>
      <c r="E9213" t="s">
        <v>27</v>
      </c>
      <c r="F9213" t="s">
        <v>258</v>
      </c>
      <c r="G9213" s="30">
        <v>18.399999999999999</v>
      </c>
      <c r="H9213" t="s">
        <v>309</v>
      </c>
      <c r="J9213" t="s">
        <v>15</v>
      </c>
      <c r="K9213" t="s">
        <v>307</v>
      </c>
      <c r="L9213" s="26">
        <v>530600</v>
      </c>
      <c r="M9213">
        <v>5</v>
      </c>
    </row>
    <row r="9214" spans="1:13" x14ac:dyDescent="0.25">
      <c r="A9214" t="s">
        <v>74</v>
      </c>
      <c r="B9214" s="25">
        <v>45275</v>
      </c>
      <c r="C9214" t="s">
        <v>257</v>
      </c>
      <c r="D9214" t="s">
        <v>32</v>
      </c>
      <c r="E9214" t="s">
        <v>27</v>
      </c>
      <c r="G9214" s="30">
        <v>18.399999999999999</v>
      </c>
      <c r="H9214" t="s">
        <v>309</v>
      </c>
      <c r="J9214" t="s">
        <v>15</v>
      </c>
      <c r="K9214" t="s">
        <v>307</v>
      </c>
      <c r="L9214" s="26">
        <v>502550</v>
      </c>
      <c r="M9214">
        <v>14</v>
      </c>
    </row>
    <row r="9215" spans="1:13" x14ac:dyDescent="0.25">
      <c r="A9215" t="s">
        <v>172</v>
      </c>
      <c r="B9215" s="25">
        <v>45485</v>
      </c>
      <c r="C9215" t="s">
        <v>257</v>
      </c>
      <c r="D9215" t="s">
        <v>32</v>
      </c>
      <c r="E9215" t="s">
        <v>27</v>
      </c>
      <c r="F9215" t="s">
        <v>258</v>
      </c>
      <c r="G9215" s="30">
        <v>18.399999999999999</v>
      </c>
      <c r="H9215" t="s">
        <v>309</v>
      </c>
      <c r="J9215" t="s">
        <v>15</v>
      </c>
      <c r="K9215" t="s">
        <v>307</v>
      </c>
      <c r="L9215" s="26">
        <v>311200</v>
      </c>
      <c r="M9215">
        <v>3</v>
      </c>
    </row>
    <row r="9216" spans="1:13" x14ac:dyDescent="0.25">
      <c r="A9216" t="s">
        <v>164</v>
      </c>
      <c r="B9216" s="25">
        <v>45478</v>
      </c>
      <c r="C9216" t="s">
        <v>257</v>
      </c>
      <c r="D9216" t="s">
        <v>32</v>
      </c>
      <c r="E9216" t="s">
        <v>27</v>
      </c>
      <c r="F9216" t="s">
        <v>258</v>
      </c>
      <c r="G9216" s="30">
        <v>18.399999999999999</v>
      </c>
      <c r="H9216" t="s">
        <v>309</v>
      </c>
      <c r="J9216" t="s">
        <v>15</v>
      </c>
      <c r="K9216" t="s">
        <v>307</v>
      </c>
      <c r="L9216" s="26">
        <v>50200</v>
      </c>
      <c r="M9216">
        <v>5</v>
      </c>
    </row>
    <row r="9217" spans="1:13" x14ac:dyDescent="0.25">
      <c r="A9217" t="s">
        <v>83</v>
      </c>
      <c r="B9217" s="25">
        <v>45468</v>
      </c>
      <c r="C9217" t="s">
        <v>257</v>
      </c>
      <c r="D9217" t="s">
        <v>32</v>
      </c>
      <c r="E9217" t="s">
        <v>27</v>
      </c>
      <c r="F9217" t="s">
        <v>258</v>
      </c>
      <c r="G9217" s="30">
        <v>18.399999999999999</v>
      </c>
      <c r="H9217" t="s">
        <v>309</v>
      </c>
      <c r="J9217" t="s">
        <v>15</v>
      </c>
      <c r="K9217" t="s">
        <v>307</v>
      </c>
      <c r="L9217" s="26">
        <v>126360</v>
      </c>
      <c r="M9217">
        <v>3</v>
      </c>
    </row>
    <row r="9218" spans="1:13" x14ac:dyDescent="0.25">
      <c r="A9218" t="s">
        <v>80</v>
      </c>
      <c r="B9218" s="25">
        <v>45260</v>
      </c>
      <c r="C9218" t="s">
        <v>257</v>
      </c>
      <c r="D9218" t="s">
        <v>32</v>
      </c>
      <c r="E9218" t="s">
        <v>27</v>
      </c>
      <c r="G9218" s="30">
        <v>18.399999999999999</v>
      </c>
      <c r="H9218" t="s">
        <v>309</v>
      </c>
      <c r="J9218" t="s">
        <v>15</v>
      </c>
      <c r="K9218" t="s">
        <v>307</v>
      </c>
      <c r="L9218" s="26">
        <v>246600</v>
      </c>
      <c r="M9218">
        <v>6</v>
      </c>
    </row>
    <row r="9219" spans="1:13" x14ac:dyDescent="0.25">
      <c r="A9219" t="s">
        <v>205</v>
      </c>
      <c r="B9219" s="25">
        <v>45566</v>
      </c>
      <c r="C9219" t="s">
        <v>257</v>
      </c>
      <c r="D9219" t="s">
        <v>32</v>
      </c>
      <c r="E9219" t="s">
        <v>27</v>
      </c>
      <c r="F9219" t="s">
        <v>258</v>
      </c>
      <c r="G9219" s="30">
        <v>18.399999999999999</v>
      </c>
      <c r="H9219" t="s">
        <v>309</v>
      </c>
      <c r="J9219" t="s">
        <v>15</v>
      </c>
      <c r="K9219" t="s">
        <v>307</v>
      </c>
      <c r="L9219" s="26">
        <v>185915</v>
      </c>
      <c r="M9219">
        <v>4</v>
      </c>
    </row>
    <row r="9220" spans="1:13" x14ac:dyDescent="0.25">
      <c r="A9220" t="s">
        <v>86</v>
      </c>
      <c r="B9220" s="25">
        <v>45251</v>
      </c>
      <c r="C9220" t="s">
        <v>257</v>
      </c>
      <c r="D9220" t="s">
        <v>32</v>
      </c>
      <c r="E9220" t="s">
        <v>27</v>
      </c>
      <c r="F9220" t="s">
        <v>258</v>
      </c>
      <c r="G9220" s="30">
        <v>18.399999999999999</v>
      </c>
      <c r="H9220" t="s">
        <v>309</v>
      </c>
      <c r="J9220" t="s">
        <v>15</v>
      </c>
      <c r="K9220" t="s">
        <v>307</v>
      </c>
      <c r="L9220" s="26">
        <v>1188250</v>
      </c>
      <c r="M9220">
        <v>13</v>
      </c>
    </row>
    <row r="9221" spans="1:13" x14ac:dyDescent="0.25">
      <c r="A9221" t="s">
        <v>89</v>
      </c>
      <c r="B9221" s="25">
        <v>45232</v>
      </c>
      <c r="C9221" t="s">
        <v>257</v>
      </c>
      <c r="D9221" t="s">
        <v>32</v>
      </c>
      <c r="E9221" t="s">
        <v>27</v>
      </c>
      <c r="F9221" t="s">
        <v>258</v>
      </c>
      <c r="G9221" s="30">
        <v>18.399999999999999</v>
      </c>
      <c r="H9221" t="s">
        <v>309</v>
      </c>
      <c r="J9221" t="s">
        <v>15</v>
      </c>
      <c r="K9221" t="s">
        <v>307</v>
      </c>
      <c r="L9221" s="26">
        <v>3588300</v>
      </c>
      <c r="M9221">
        <v>18</v>
      </c>
    </row>
    <row r="9222" spans="1:13" x14ac:dyDescent="0.25">
      <c r="A9222" t="s">
        <v>83</v>
      </c>
      <c r="B9222" s="25">
        <v>45252</v>
      </c>
      <c r="C9222" t="s">
        <v>257</v>
      </c>
      <c r="D9222" t="s">
        <v>32</v>
      </c>
      <c r="E9222" t="s">
        <v>27</v>
      </c>
      <c r="G9222" s="30">
        <v>18.399999999999999</v>
      </c>
      <c r="H9222" t="s">
        <v>309</v>
      </c>
      <c r="J9222" t="s">
        <v>15</v>
      </c>
      <c r="K9222" t="s">
        <v>307</v>
      </c>
      <c r="L9222" s="26">
        <v>891550</v>
      </c>
      <c r="M9222">
        <v>25</v>
      </c>
    </row>
    <row r="9223" spans="1:13" x14ac:dyDescent="0.25">
      <c r="A9223" t="s">
        <v>54</v>
      </c>
      <c r="B9223" s="25">
        <v>45401</v>
      </c>
      <c r="C9223" t="s">
        <v>257</v>
      </c>
      <c r="D9223" t="s">
        <v>32</v>
      </c>
      <c r="E9223" t="s">
        <v>27</v>
      </c>
      <c r="G9223" s="30">
        <v>18.399999999999999</v>
      </c>
      <c r="H9223" t="s">
        <v>309</v>
      </c>
      <c r="J9223" t="s">
        <v>15</v>
      </c>
      <c r="K9223" t="s">
        <v>307</v>
      </c>
      <c r="L9223" s="26">
        <v>3330</v>
      </c>
      <c r="M9223">
        <v>4</v>
      </c>
    </row>
    <row r="9224" spans="1:13" x14ac:dyDescent="0.25">
      <c r="A9224" t="s">
        <v>164</v>
      </c>
      <c r="B9224" s="25">
        <v>45478</v>
      </c>
      <c r="C9224" t="s">
        <v>257</v>
      </c>
      <c r="D9224" t="s">
        <v>32</v>
      </c>
      <c r="E9224" t="s">
        <v>27</v>
      </c>
      <c r="G9224" s="30">
        <v>18.399999999999999</v>
      </c>
      <c r="H9224" t="s">
        <v>309</v>
      </c>
      <c r="J9224" t="s">
        <v>15</v>
      </c>
      <c r="K9224" t="s">
        <v>307</v>
      </c>
      <c r="L9224" s="26">
        <v>6200</v>
      </c>
      <c r="M9224">
        <v>2</v>
      </c>
    </row>
    <row r="9225" spans="1:13" x14ac:dyDescent="0.25">
      <c r="A9225" t="s">
        <v>66</v>
      </c>
      <c r="B9225" s="25">
        <v>45335</v>
      </c>
      <c r="C9225" t="s">
        <v>257</v>
      </c>
      <c r="D9225" t="s">
        <v>32</v>
      </c>
      <c r="E9225" t="s">
        <v>27</v>
      </c>
      <c r="G9225" s="30">
        <v>18.399999999999999</v>
      </c>
      <c r="H9225" t="s">
        <v>309</v>
      </c>
      <c r="J9225" t="s">
        <v>15</v>
      </c>
      <c r="K9225" t="s">
        <v>307</v>
      </c>
      <c r="L9225" s="26">
        <v>22500</v>
      </c>
      <c r="M9225">
        <v>4</v>
      </c>
    </row>
    <row r="9226" spans="1:13" x14ac:dyDescent="0.25">
      <c r="A9226" t="s">
        <v>77</v>
      </c>
      <c r="B9226" s="25">
        <v>45267</v>
      </c>
      <c r="C9226" t="s">
        <v>257</v>
      </c>
      <c r="D9226" t="s">
        <v>32</v>
      </c>
      <c r="E9226" t="s">
        <v>27</v>
      </c>
      <c r="G9226" s="30">
        <v>18.399999999999999</v>
      </c>
      <c r="H9226" t="s">
        <v>309</v>
      </c>
      <c r="J9226" t="s">
        <v>15</v>
      </c>
      <c r="K9226" t="s">
        <v>307</v>
      </c>
      <c r="L9226" s="26">
        <v>123200</v>
      </c>
      <c r="M9226">
        <v>2</v>
      </c>
    </row>
    <row r="9227" spans="1:13" x14ac:dyDescent="0.25">
      <c r="A9227" t="s">
        <v>54</v>
      </c>
      <c r="B9227" s="25">
        <v>45212</v>
      </c>
      <c r="C9227" t="s">
        <v>257</v>
      </c>
      <c r="D9227" t="s">
        <v>32</v>
      </c>
      <c r="E9227" t="s">
        <v>27</v>
      </c>
      <c r="F9227" t="s">
        <v>258</v>
      </c>
      <c r="G9227" s="30">
        <v>18.399999999999999</v>
      </c>
      <c r="H9227" t="s">
        <v>309</v>
      </c>
      <c r="J9227" t="s">
        <v>15</v>
      </c>
      <c r="K9227" t="s">
        <v>307</v>
      </c>
      <c r="L9227" s="26">
        <v>17316</v>
      </c>
      <c r="M9227">
        <v>1</v>
      </c>
    </row>
    <row r="9228" spans="1:13" x14ac:dyDescent="0.25">
      <c r="A9228" t="s">
        <v>50</v>
      </c>
      <c r="B9228" s="25">
        <v>45408</v>
      </c>
      <c r="C9228" t="s">
        <v>257</v>
      </c>
      <c r="D9228" t="s">
        <v>32</v>
      </c>
      <c r="E9228" t="s">
        <v>27</v>
      </c>
      <c r="G9228" s="30">
        <v>18.399999999999999</v>
      </c>
      <c r="H9228" t="s">
        <v>309</v>
      </c>
      <c r="J9228" t="s">
        <v>15</v>
      </c>
      <c r="K9228" t="s">
        <v>307</v>
      </c>
      <c r="L9228" s="26">
        <v>77500</v>
      </c>
      <c r="M9228">
        <v>8</v>
      </c>
    </row>
    <row r="9229" spans="1:13" x14ac:dyDescent="0.25">
      <c r="A9229" t="s">
        <v>69</v>
      </c>
      <c r="B9229" s="25">
        <v>45328</v>
      </c>
      <c r="C9229" t="s">
        <v>257</v>
      </c>
      <c r="D9229" t="s">
        <v>32</v>
      </c>
      <c r="E9229" t="s">
        <v>27</v>
      </c>
      <c r="F9229" t="s">
        <v>258</v>
      </c>
      <c r="G9229" s="30">
        <v>18.399999999999999</v>
      </c>
      <c r="H9229" t="s">
        <v>309</v>
      </c>
      <c r="J9229" t="s">
        <v>15</v>
      </c>
      <c r="K9229" t="s">
        <v>307</v>
      </c>
      <c r="L9229" s="26">
        <v>25970</v>
      </c>
      <c r="M9229">
        <v>1</v>
      </c>
    </row>
    <row r="9230" spans="1:13" x14ac:dyDescent="0.25">
      <c r="A9230" t="s">
        <v>211</v>
      </c>
      <c r="B9230" s="25">
        <v>45582</v>
      </c>
      <c r="C9230" t="s">
        <v>257</v>
      </c>
      <c r="D9230" t="s">
        <v>32</v>
      </c>
      <c r="E9230" t="s">
        <v>27</v>
      </c>
      <c r="F9230" t="s">
        <v>258</v>
      </c>
      <c r="G9230" s="30">
        <v>18.399999999999999</v>
      </c>
      <c r="H9230" t="s">
        <v>309</v>
      </c>
      <c r="J9230" t="s">
        <v>15</v>
      </c>
      <c r="K9230" t="s">
        <v>307</v>
      </c>
      <c r="L9230" s="26">
        <v>887250</v>
      </c>
      <c r="M9230">
        <v>7</v>
      </c>
    </row>
    <row r="9231" spans="1:13" x14ac:dyDescent="0.25">
      <c r="A9231" t="s">
        <v>57</v>
      </c>
      <c r="B9231" s="25">
        <v>45394</v>
      </c>
      <c r="C9231" t="s">
        <v>257</v>
      </c>
      <c r="D9231" t="s">
        <v>32</v>
      </c>
      <c r="E9231" t="s">
        <v>27</v>
      </c>
      <c r="F9231" t="s">
        <v>258</v>
      </c>
      <c r="G9231" s="30">
        <v>18.399999999999999</v>
      </c>
      <c r="H9231" t="s">
        <v>309</v>
      </c>
      <c r="J9231" t="s">
        <v>15</v>
      </c>
      <c r="K9231" t="s">
        <v>307</v>
      </c>
      <c r="L9231" s="26">
        <v>404200</v>
      </c>
      <c r="M9231">
        <v>3</v>
      </c>
    </row>
    <row r="9232" spans="1:13" x14ac:dyDescent="0.25">
      <c r="A9232" t="s">
        <v>63</v>
      </c>
      <c r="B9232" s="25">
        <v>45344</v>
      </c>
      <c r="C9232" t="s">
        <v>257</v>
      </c>
      <c r="D9232" t="s">
        <v>32</v>
      </c>
      <c r="E9232" t="s">
        <v>27</v>
      </c>
      <c r="F9232" t="s">
        <v>258</v>
      </c>
      <c r="G9232" s="30">
        <v>18.399999999999999</v>
      </c>
      <c r="H9232" t="s">
        <v>309</v>
      </c>
      <c r="J9232" t="s">
        <v>15</v>
      </c>
      <c r="K9232" t="s">
        <v>307</v>
      </c>
      <c r="L9232" s="26">
        <v>328700</v>
      </c>
      <c r="M9232">
        <v>3</v>
      </c>
    </row>
    <row r="9233" spans="1:13" x14ac:dyDescent="0.25">
      <c r="A9233" t="s">
        <v>30</v>
      </c>
      <c r="B9233" s="25">
        <v>45447</v>
      </c>
      <c r="C9233" t="s">
        <v>257</v>
      </c>
      <c r="D9233" t="s">
        <v>32</v>
      </c>
      <c r="E9233" t="s">
        <v>27</v>
      </c>
      <c r="G9233" s="30">
        <v>18.399999999999999</v>
      </c>
      <c r="H9233" t="s">
        <v>309</v>
      </c>
      <c r="J9233" t="s">
        <v>15</v>
      </c>
      <c r="K9233" t="s">
        <v>307</v>
      </c>
      <c r="L9233" s="26">
        <v>5700</v>
      </c>
      <c r="M9233">
        <v>3</v>
      </c>
    </row>
    <row r="9234" spans="1:13" x14ac:dyDescent="0.25">
      <c r="A9234" t="s">
        <v>86</v>
      </c>
      <c r="B9234" s="25">
        <v>45251</v>
      </c>
      <c r="C9234" t="s">
        <v>257</v>
      </c>
      <c r="D9234" t="s">
        <v>32</v>
      </c>
      <c r="E9234" t="s">
        <v>27</v>
      </c>
      <c r="G9234" s="30">
        <v>18.399999999999999</v>
      </c>
      <c r="H9234" t="s">
        <v>309</v>
      </c>
      <c r="J9234" t="s">
        <v>15</v>
      </c>
      <c r="K9234" t="s">
        <v>307</v>
      </c>
      <c r="L9234" s="26">
        <v>303500</v>
      </c>
      <c r="M9234">
        <v>4</v>
      </c>
    </row>
    <row r="9235" spans="1:13" x14ac:dyDescent="0.25">
      <c r="A9235" t="s">
        <v>50</v>
      </c>
      <c r="B9235" s="25">
        <v>45408</v>
      </c>
      <c r="C9235" t="s">
        <v>257</v>
      </c>
      <c r="D9235" t="s">
        <v>32</v>
      </c>
      <c r="E9235" t="s">
        <v>27</v>
      </c>
      <c r="F9235" t="s">
        <v>258</v>
      </c>
      <c r="G9235" s="30">
        <v>18.399999999999999</v>
      </c>
      <c r="H9235" t="s">
        <v>309</v>
      </c>
      <c r="J9235" t="s">
        <v>15</v>
      </c>
      <c r="K9235" t="s">
        <v>307</v>
      </c>
      <c r="L9235" s="26">
        <v>1497500</v>
      </c>
      <c r="M9235">
        <v>24</v>
      </c>
    </row>
    <row r="9236" spans="1:13" x14ac:dyDescent="0.25">
      <c r="A9236" t="s">
        <v>205</v>
      </c>
      <c r="B9236" s="25">
        <v>45566</v>
      </c>
      <c r="C9236" t="s">
        <v>257</v>
      </c>
      <c r="D9236" t="s">
        <v>32</v>
      </c>
      <c r="E9236" t="s">
        <v>27</v>
      </c>
      <c r="G9236" s="30">
        <v>18.399999999999999</v>
      </c>
      <c r="H9236" t="s">
        <v>309</v>
      </c>
      <c r="J9236" t="s">
        <v>15</v>
      </c>
      <c r="K9236" t="s">
        <v>307</v>
      </c>
      <c r="L9236" s="26">
        <v>15865</v>
      </c>
      <c r="M9236">
        <v>5</v>
      </c>
    </row>
    <row r="9237" spans="1:13" x14ac:dyDescent="0.25">
      <c r="A9237" t="s">
        <v>54</v>
      </c>
      <c r="B9237" s="25">
        <v>45401</v>
      </c>
      <c r="C9237" t="s">
        <v>257</v>
      </c>
      <c r="D9237" t="s">
        <v>32</v>
      </c>
      <c r="E9237" t="s">
        <v>27</v>
      </c>
      <c r="F9237" t="s">
        <v>258</v>
      </c>
      <c r="G9237" s="30">
        <v>18.399999999999999</v>
      </c>
      <c r="H9237" t="s">
        <v>309</v>
      </c>
      <c r="J9237" t="s">
        <v>15</v>
      </c>
      <c r="K9237" t="s">
        <v>307</v>
      </c>
      <c r="L9237" s="26">
        <v>12484725</v>
      </c>
      <c r="M9237">
        <v>7</v>
      </c>
    </row>
    <row r="9238" spans="1:13" x14ac:dyDescent="0.25">
      <c r="A9238" t="s">
        <v>60</v>
      </c>
      <c r="B9238" s="25">
        <v>45380</v>
      </c>
      <c r="C9238" t="s">
        <v>257</v>
      </c>
      <c r="D9238" t="s">
        <v>32</v>
      </c>
      <c r="E9238" t="s">
        <v>27</v>
      </c>
      <c r="F9238" t="s">
        <v>258</v>
      </c>
      <c r="G9238" s="30">
        <v>18.399999999999999</v>
      </c>
      <c r="H9238" t="s">
        <v>309</v>
      </c>
      <c r="J9238" t="s">
        <v>15</v>
      </c>
      <c r="K9238" t="s">
        <v>307</v>
      </c>
      <c r="L9238" s="26">
        <v>9807000</v>
      </c>
      <c r="M9238">
        <v>7</v>
      </c>
    </row>
    <row r="9239" spans="1:13" x14ac:dyDescent="0.25">
      <c r="A9239" t="s">
        <v>211</v>
      </c>
      <c r="B9239" s="25">
        <v>45582</v>
      </c>
      <c r="C9239" t="s">
        <v>257</v>
      </c>
      <c r="D9239" t="s">
        <v>32</v>
      </c>
      <c r="E9239" t="s">
        <v>27</v>
      </c>
      <c r="G9239" s="30">
        <v>18.399999999999999</v>
      </c>
      <c r="H9239" t="s">
        <v>309</v>
      </c>
      <c r="J9239" t="s">
        <v>15</v>
      </c>
      <c r="K9239" t="s">
        <v>307</v>
      </c>
      <c r="L9239" s="26">
        <v>19250</v>
      </c>
      <c r="M9239">
        <v>3</v>
      </c>
    </row>
    <row r="9240" spans="1:13" x14ac:dyDescent="0.25">
      <c r="A9240" t="s">
        <v>83</v>
      </c>
      <c r="B9240" s="25">
        <v>45252</v>
      </c>
      <c r="C9240" t="s">
        <v>257</v>
      </c>
      <c r="D9240" t="s">
        <v>32</v>
      </c>
      <c r="E9240" t="s">
        <v>27</v>
      </c>
      <c r="F9240" t="s">
        <v>258</v>
      </c>
      <c r="G9240" s="30">
        <v>18.399999999999999</v>
      </c>
      <c r="H9240" t="s">
        <v>309</v>
      </c>
      <c r="J9240" t="s">
        <v>15</v>
      </c>
      <c r="K9240" t="s">
        <v>307</v>
      </c>
      <c r="L9240" s="26">
        <v>31128350</v>
      </c>
      <c r="M9240">
        <v>69</v>
      </c>
    </row>
    <row r="9241" spans="1:13" x14ac:dyDescent="0.25">
      <c r="A9241" t="s">
        <v>89</v>
      </c>
      <c r="B9241" s="25">
        <v>45232</v>
      </c>
      <c r="C9241" t="s">
        <v>257</v>
      </c>
      <c r="D9241" t="s">
        <v>32</v>
      </c>
      <c r="E9241" t="s">
        <v>27</v>
      </c>
      <c r="G9241" s="30">
        <v>18.399999999999999</v>
      </c>
      <c r="H9241" t="s">
        <v>309</v>
      </c>
      <c r="J9241" t="s">
        <v>15</v>
      </c>
      <c r="K9241" t="s">
        <v>307</v>
      </c>
      <c r="L9241" s="26">
        <v>135000</v>
      </c>
      <c r="M9241">
        <v>4</v>
      </c>
    </row>
    <row r="9242" spans="1:13" x14ac:dyDescent="0.25">
      <c r="A9242" t="s">
        <v>63</v>
      </c>
      <c r="B9242" s="25">
        <v>45344</v>
      </c>
      <c r="C9242" t="s">
        <v>257</v>
      </c>
      <c r="D9242" t="s">
        <v>32</v>
      </c>
      <c r="E9242" t="s">
        <v>27</v>
      </c>
      <c r="G9242" s="30">
        <v>18.399999999999999</v>
      </c>
      <c r="H9242" t="s">
        <v>309</v>
      </c>
      <c r="J9242" t="s">
        <v>15</v>
      </c>
      <c r="K9242" t="s">
        <v>307</v>
      </c>
      <c r="L9242" s="26">
        <v>7600</v>
      </c>
      <c r="M9242">
        <v>1</v>
      </c>
    </row>
    <row r="9243" spans="1:13" x14ac:dyDescent="0.25">
      <c r="A9243" t="s">
        <v>80</v>
      </c>
      <c r="B9243" s="25">
        <v>45260</v>
      </c>
      <c r="C9243" t="s">
        <v>257</v>
      </c>
      <c r="D9243" t="s">
        <v>32</v>
      </c>
      <c r="E9243" t="s">
        <v>27</v>
      </c>
      <c r="F9243" t="s">
        <v>258</v>
      </c>
      <c r="G9243" s="30">
        <v>18.399999999999999</v>
      </c>
      <c r="H9243" t="s">
        <v>309</v>
      </c>
      <c r="J9243" t="s">
        <v>15</v>
      </c>
      <c r="K9243" t="s">
        <v>307</v>
      </c>
      <c r="L9243" s="26">
        <v>3370500</v>
      </c>
      <c r="M9243">
        <v>14</v>
      </c>
    </row>
    <row r="9244" spans="1:13" x14ac:dyDescent="0.25">
      <c r="A9244" t="s">
        <v>30</v>
      </c>
      <c r="B9244" s="25">
        <v>45447</v>
      </c>
      <c r="C9244" t="s">
        <v>257</v>
      </c>
      <c r="D9244" t="s">
        <v>32</v>
      </c>
      <c r="E9244" t="s">
        <v>27</v>
      </c>
      <c r="F9244" t="s">
        <v>258</v>
      </c>
      <c r="G9244" s="30">
        <v>18.399999999999999</v>
      </c>
      <c r="H9244" t="s">
        <v>309</v>
      </c>
      <c r="J9244" t="s">
        <v>15</v>
      </c>
      <c r="K9244" t="s">
        <v>307</v>
      </c>
      <c r="L9244" s="26">
        <v>150000</v>
      </c>
      <c r="M9244">
        <v>4</v>
      </c>
    </row>
    <row r="9245" spans="1:13" x14ac:dyDescent="0.25">
      <c r="A9245" t="s">
        <v>60</v>
      </c>
      <c r="B9245" s="25">
        <v>45380</v>
      </c>
      <c r="C9245" t="s">
        <v>257</v>
      </c>
      <c r="D9245" t="s">
        <v>32</v>
      </c>
      <c r="E9245" t="s">
        <v>27</v>
      </c>
      <c r="G9245" s="30">
        <v>18.399999999999999</v>
      </c>
      <c r="H9245" t="s">
        <v>309</v>
      </c>
      <c r="J9245" t="s">
        <v>15</v>
      </c>
      <c r="K9245" t="s">
        <v>307</v>
      </c>
      <c r="L9245" s="26">
        <v>28875</v>
      </c>
      <c r="M9245">
        <v>6</v>
      </c>
    </row>
    <row r="9246" spans="1:13" x14ac:dyDescent="0.25">
      <c r="A9246" t="s">
        <v>209</v>
      </c>
      <c r="B9246" s="25">
        <v>45572</v>
      </c>
      <c r="C9246" t="s">
        <v>257</v>
      </c>
      <c r="D9246" t="s">
        <v>32</v>
      </c>
      <c r="E9246" t="s">
        <v>27</v>
      </c>
      <c r="F9246" t="s">
        <v>258</v>
      </c>
      <c r="G9246" s="30">
        <v>18.399999999999999</v>
      </c>
      <c r="H9246" t="s">
        <v>309</v>
      </c>
      <c r="J9246" t="s">
        <v>15</v>
      </c>
      <c r="K9246" t="s">
        <v>307</v>
      </c>
      <c r="L9246" s="26">
        <v>311000</v>
      </c>
      <c r="M9246">
        <v>2</v>
      </c>
    </row>
    <row r="9247" spans="1:13" x14ac:dyDescent="0.25">
      <c r="A9247" t="s">
        <v>66</v>
      </c>
      <c r="B9247" s="25">
        <v>45335</v>
      </c>
      <c r="C9247" t="s">
        <v>257</v>
      </c>
      <c r="D9247" t="s">
        <v>32</v>
      </c>
      <c r="E9247" t="s">
        <v>27</v>
      </c>
      <c r="F9247" t="s">
        <v>258</v>
      </c>
      <c r="G9247" s="30">
        <v>18.399999999999999</v>
      </c>
      <c r="H9247" t="s">
        <v>309</v>
      </c>
      <c r="J9247" t="s">
        <v>15</v>
      </c>
      <c r="K9247" t="s">
        <v>307</v>
      </c>
      <c r="L9247" s="26">
        <v>211500</v>
      </c>
      <c r="M9247">
        <v>12</v>
      </c>
    </row>
    <row r="9248" spans="1:13" x14ac:dyDescent="0.25">
      <c r="A9248" t="s">
        <v>74</v>
      </c>
      <c r="B9248" s="25">
        <v>45275</v>
      </c>
      <c r="C9248" t="s">
        <v>257</v>
      </c>
      <c r="D9248" t="s">
        <v>32</v>
      </c>
      <c r="E9248" t="s">
        <v>27</v>
      </c>
      <c r="F9248" t="s">
        <v>258</v>
      </c>
      <c r="G9248" s="30">
        <v>18.399999999999999</v>
      </c>
      <c r="H9248" t="s">
        <v>309</v>
      </c>
      <c r="J9248" t="s">
        <v>15</v>
      </c>
      <c r="K9248" t="s">
        <v>307</v>
      </c>
      <c r="L9248" s="26">
        <v>167940250</v>
      </c>
      <c r="M9248">
        <v>34</v>
      </c>
    </row>
    <row r="9249" spans="1:13" x14ac:dyDescent="0.25">
      <c r="A9249" t="s">
        <v>72</v>
      </c>
      <c r="B9249" s="25">
        <v>45288</v>
      </c>
      <c r="C9249" t="s">
        <v>257</v>
      </c>
      <c r="D9249" t="s">
        <v>32</v>
      </c>
      <c r="E9249" t="s">
        <v>27</v>
      </c>
      <c r="F9249" t="s">
        <v>258</v>
      </c>
      <c r="G9249" s="30">
        <v>18.399999999999999</v>
      </c>
      <c r="H9249" t="s">
        <v>309</v>
      </c>
      <c r="J9249" t="s">
        <v>15</v>
      </c>
      <c r="K9249" t="s">
        <v>307</v>
      </c>
      <c r="L9249" s="26">
        <v>49750</v>
      </c>
      <c r="M9249">
        <v>1</v>
      </c>
    </row>
    <row r="9250" spans="1:13" x14ac:dyDescent="0.25">
      <c r="A9250" t="s">
        <v>164</v>
      </c>
      <c r="B9250" s="25">
        <v>45478</v>
      </c>
      <c r="C9250" t="s">
        <v>257</v>
      </c>
      <c r="D9250" t="s">
        <v>32</v>
      </c>
      <c r="E9250" t="s">
        <v>27</v>
      </c>
      <c r="F9250" t="s">
        <v>258</v>
      </c>
      <c r="G9250" s="30">
        <v>18.5</v>
      </c>
      <c r="H9250" t="s">
        <v>309</v>
      </c>
      <c r="I9250">
        <v>18.5</v>
      </c>
      <c r="J9250" t="s">
        <v>228</v>
      </c>
      <c r="K9250" t="s">
        <v>314</v>
      </c>
      <c r="L9250" s="26">
        <v>737600</v>
      </c>
      <c r="M9250">
        <v>1</v>
      </c>
    </row>
    <row r="9251" spans="1:13" x14ac:dyDescent="0.25">
      <c r="A9251" t="s">
        <v>69</v>
      </c>
      <c r="B9251" s="25">
        <v>45328</v>
      </c>
      <c r="C9251" t="s">
        <v>257</v>
      </c>
      <c r="D9251" t="s">
        <v>32</v>
      </c>
      <c r="E9251" t="s">
        <v>27</v>
      </c>
      <c r="F9251" t="s">
        <v>258</v>
      </c>
      <c r="G9251" s="30">
        <v>18.5</v>
      </c>
      <c r="H9251" t="s">
        <v>309</v>
      </c>
      <c r="J9251" t="s">
        <v>15</v>
      </c>
      <c r="K9251" t="s">
        <v>307</v>
      </c>
      <c r="L9251" s="26">
        <v>212265</v>
      </c>
      <c r="M9251">
        <v>2</v>
      </c>
    </row>
    <row r="9252" spans="1:13" x14ac:dyDescent="0.25">
      <c r="A9252" t="s">
        <v>54</v>
      </c>
      <c r="B9252" s="25">
        <v>45212</v>
      </c>
      <c r="C9252" t="s">
        <v>257</v>
      </c>
      <c r="D9252" t="s">
        <v>32</v>
      </c>
      <c r="E9252" t="s">
        <v>27</v>
      </c>
      <c r="F9252" t="s">
        <v>258</v>
      </c>
      <c r="G9252" s="30">
        <v>18.5</v>
      </c>
      <c r="H9252" t="s">
        <v>309</v>
      </c>
      <c r="J9252" t="s">
        <v>15</v>
      </c>
      <c r="K9252" t="s">
        <v>307</v>
      </c>
      <c r="L9252" s="26">
        <v>16650</v>
      </c>
      <c r="M9252">
        <v>1</v>
      </c>
    </row>
    <row r="9253" spans="1:13" x14ac:dyDescent="0.25">
      <c r="A9253" t="s">
        <v>77</v>
      </c>
      <c r="B9253" s="25">
        <v>45267</v>
      </c>
      <c r="C9253" t="s">
        <v>257</v>
      </c>
      <c r="D9253" t="s">
        <v>32</v>
      </c>
      <c r="E9253" t="s">
        <v>27</v>
      </c>
      <c r="F9253" t="s">
        <v>258</v>
      </c>
      <c r="G9253" s="30">
        <v>18.5</v>
      </c>
      <c r="H9253" t="s">
        <v>309</v>
      </c>
      <c r="J9253" t="s">
        <v>15</v>
      </c>
      <c r="K9253" t="s">
        <v>307</v>
      </c>
      <c r="L9253" s="26">
        <v>64400</v>
      </c>
      <c r="M9253">
        <v>2</v>
      </c>
    </row>
    <row r="9254" spans="1:13" x14ac:dyDescent="0.25">
      <c r="A9254" t="s">
        <v>89</v>
      </c>
      <c r="B9254" s="25">
        <v>45232</v>
      </c>
      <c r="C9254" t="s">
        <v>257</v>
      </c>
      <c r="D9254" t="s">
        <v>32</v>
      </c>
      <c r="E9254" t="s">
        <v>27</v>
      </c>
      <c r="F9254" t="s">
        <v>258</v>
      </c>
      <c r="G9254" s="30">
        <v>18.5</v>
      </c>
      <c r="H9254" t="s">
        <v>309</v>
      </c>
      <c r="J9254" t="s">
        <v>15</v>
      </c>
      <c r="K9254" t="s">
        <v>307</v>
      </c>
      <c r="L9254" s="26">
        <v>141075</v>
      </c>
      <c r="M9254">
        <v>1</v>
      </c>
    </row>
    <row r="9255" spans="1:13" x14ac:dyDescent="0.25">
      <c r="A9255" t="s">
        <v>74</v>
      </c>
      <c r="B9255" s="25">
        <v>45275</v>
      </c>
      <c r="C9255" t="s">
        <v>257</v>
      </c>
      <c r="D9255" t="s">
        <v>32</v>
      </c>
      <c r="E9255" t="s">
        <v>27</v>
      </c>
      <c r="F9255" t="s">
        <v>258</v>
      </c>
      <c r="G9255" s="30">
        <v>18.5</v>
      </c>
      <c r="H9255" t="s">
        <v>309</v>
      </c>
      <c r="J9255" t="s">
        <v>15</v>
      </c>
      <c r="K9255" t="s">
        <v>307</v>
      </c>
      <c r="L9255" s="26">
        <v>9623200</v>
      </c>
      <c r="M9255">
        <v>60</v>
      </c>
    </row>
    <row r="9256" spans="1:13" x14ac:dyDescent="0.25">
      <c r="A9256" t="s">
        <v>66</v>
      </c>
      <c r="B9256" s="25">
        <v>45335</v>
      </c>
      <c r="C9256" t="s">
        <v>257</v>
      </c>
      <c r="D9256" t="s">
        <v>32</v>
      </c>
      <c r="E9256" t="s">
        <v>27</v>
      </c>
      <c r="G9256" s="30">
        <v>18.5</v>
      </c>
      <c r="H9256" t="s">
        <v>309</v>
      </c>
      <c r="J9256" t="s">
        <v>15</v>
      </c>
      <c r="K9256" t="s">
        <v>307</v>
      </c>
      <c r="L9256" s="26">
        <v>27000</v>
      </c>
      <c r="M9256">
        <v>3</v>
      </c>
    </row>
    <row r="9257" spans="1:13" x14ac:dyDescent="0.25">
      <c r="A9257" t="s">
        <v>164</v>
      </c>
      <c r="B9257" s="25">
        <v>45478</v>
      </c>
      <c r="C9257" t="s">
        <v>257</v>
      </c>
      <c r="D9257" t="s">
        <v>32</v>
      </c>
      <c r="E9257" t="s">
        <v>27</v>
      </c>
      <c r="G9257" s="30">
        <v>18.5</v>
      </c>
      <c r="H9257" t="s">
        <v>309</v>
      </c>
      <c r="J9257" t="s">
        <v>15</v>
      </c>
      <c r="K9257" t="s">
        <v>307</v>
      </c>
      <c r="L9257" s="26">
        <v>3600</v>
      </c>
      <c r="M9257">
        <v>1</v>
      </c>
    </row>
    <row r="9258" spans="1:13" x14ac:dyDescent="0.25">
      <c r="A9258" t="s">
        <v>205</v>
      </c>
      <c r="B9258" s="25">
        <v>45566</v>
      </c>
      <c r="C9258" t="s">
        <v>257</v>
      </c>
      <c r="D9258" t="s">
        <v>32</v>
      </c>
      <c r="E9258" t="s">
        <v>27</v>
      </c>
      <c r="F9258" t="s">
        <v>258</v>
      </c>
      <c r="G9258" s="30">
        <v>18.5</v>
      </c>
      <c r="H9258" t="s">
        <v>309</v>
      </c>
      <c r="J9258" t="s">
        <v>15</v>
      </c>
      <c r="K9258" t="s">
        <v>307</v>
      </c>
      <c r="L9258" s="26">
        <v>53390</v>
      </c>
      <c r="M9258">
        <v>3</v>
      </c>
    </row>
    <row r="9259" spans="1:13" x14ac:dyDescent="0.25">
      <c r="A9259" t="s">
        <v>50</v>
      </c>
      <c r="B9259" s="25">
        <v>45408</v>
      </c>
      <c r="C9259" t="s">
        <v>257</v>
      </c>
      <c r="D9259" t="s">
        <v>32</v>
      </c>
      <c r="E9259" t="s">
        <v>27</v>
      </c>
      <c r="F9259" t="s">
        <v>258</v>
      </c>
      <c r="G9259" s="30">
        <v>18.5</v>
      </c>
      <c r="H9259" t="s">
        <v>309</v>
      </c>
      <c r="J9259" t="s">
        <v>15</v>
      </c>
      <c r="K9259" t="s">
        <v>307</v>
      </c>
      <c r="L9259" s="26">
        <v>25640000</v>
      </c>
      <c r="M9259">
        <v>6</v>
      </c>
    </row>
    <row r="9260" spans="1:13" x14ac:dyDescent="0.25">
      <c r="A9260" t="s">
        <v>57</v>
      </c>
      <c r="B9260" s="25">
        <v>45394</v>
      </c>
      <c r="C9260" t="s">
        <v>257</v>
      </c>
      <c r="D9260" t="s">
        <v>32</v>
      </c>
      <c r="E9260" t="s">
        <v>27</v>
      </c>
      <c r="G9260" s="30">
        <v>18.5</v>
      </c>
      <c r="H9260" t="s">
        <v>309</v>
      </c>
      <c r="J9260" t="s">
        <v>15</v>
      </c>
      <c r="K9260" t="s">
        <v>307</v>
      </c>
      <c r="L9260" s="26">
        <v>4700</v>
      </c>
      <c r="M9260">
        <v>1</v>
      </c>
    </row>
    <row r="9261" spans="1:13" x14ac:dyDescent="0.25">
      <c r="A9261" t="s">
        <v>211</v>
      </c>
      <c r="B9261" s="25">
        <v>45582</v>
      </c>
      <c r="C9261" t="s">
        <v>257</v>
      </c>
      <c r="D9261" t="s">
        <v>32</v>
      </c>
      <c r="E9261" t="s">
        <v>27</v>
      </c>
      <c r="F9261" t="s">
        <v>258</v>
      </c>
      <c r="G9261" s="30">
        <v>18.5</v>
      </c>
      <c r="H9261" t="s">
        <v>309</v>
      </c>
      <c r="J9261" t="s">
        <v>15</v>
      </c>
      <c r="K9261" t="s">
        <v>307</v>
      </c>
      <c r="L9261" s="26">
        <v>3613050</v>
      </c>
      <c r="M9261">
        <v>8</v>
      </c>
    </row>
    <row r="9262" spans="1:13" x14ac:dyDescent="0.25">
      <c r="A9262" t="s">
        <v>77</v>
      </c>
      <c r="B9262" s="25">
        <v>45267</v>
      </c>
      <c r="C9262" t="s">
        <v>257</v>
      </c>
      <c r="D9262" t="s">
        <v>32</v>
      </c>
      <c r="E9262" t="s">
        <v>27</v>
      </c>
      <c r="G9262" s="30">
        <v>18.5</v>
      </c>
      <c r="H9262" t="s">
        <v>309</v>
      </c>
      <c r="J9262" t="s">
        <v>15</v>
      </c>
      <c r="K9262" t="s">
        <v>307</v>
      </c>
      <c r="L9262" s="26">
        <v>61600</v>
      </c>
      <c r="M9262">
        <v>1</v>
      </c>
    </row>
    <row r="9263" spans="1:13" x14ac:dyDescent="0.25">
      <c r="A9263" t="s">
        <v>172</v>
      </c>
      <c r="B9263" s="25">
        <v>45485</v>
      </c>
      <c r="C9263" t="s">
        <v>257</v>
      </c>
      <c r="D9263" t="s">
        <v>32</v>
      </c>
      <c r="E9263" t="s">
        <v>27</v>
      </c>
      <c r="G9263" s="30">
        <v>18.5</v>
      </c>
      <c r="H9263" t="s">
        <v>309</v>
      </c>
      <c r="J9263" t="s">
        <v>15</v>
      </c>
      <c r="K9263" t="s">
        <v>307</v>
      </c>
      <c r="L9263" s="26">
        <v>3200</v>
      </c>
      <c r="M9263">
        <v>1</v>
      </c>
    </row>
    <row r="9264" spans="1:13" x14ac:dyDescent="0.25">
      <c r="A9264" t="s">
        <v>74</v>
      </c>
      <c r="B9264" s="25">
        <v>45275</v>
      </c>
      <c r="C9264" t="s">
        <v>257</v>
      </c>
      <c r="D9264" t="s">
        <v>32</v>
      </c>
      <c r="E9264" t="s">
        <v>27</v>
      </c>
      <c r="G9264" s="30">
        <v>18.5</v>
      </c>
      <c r="H9264" t="s">
        <v>309</v>
      </c>
      <c r="J9264" t="s">
        <v>15</v>
      </c>
      <c r="K9264" t="s">
        <v>307</v>
      </c>
      <c r="L9264" s="26">
        <v>526700</v>
      </c>
      <c r="M9264">
        <v>19</v>
      </c>
    </row>
    <row r="9265" spans="1:13" x14ac:dyDescent="0.25">
      <c r="A9265" t="s">
        <v>66</v>
      </c>
      <c r="B9265" s="25">
        <v>45335</v>
      </c>
      <c r="C9265" t="s">
        <v>257</v>
      </c>
      <c r="D9265" t="s">
        <v>32</v>
      </c>
      <c r="E9265" t="s">
        <v>27</v>
      </c>
      <c r="F9265" t="s">
        <v>258</v>
      </c>
      <c r="G9265" s="30">
        <v>18.5</v>
      </c>
      <c r="H9265" t="s">
        <v>309</v>
      </c>
      <c r="J9265" t="s">
        <v>15</v>
      </c>
      <c r="K9265" t="s">
        <v>307</v>
      </c>
      <c r="L9265" s="26">
        <v>54000</v>
      </c>
      <c r="M9265">
        <v>5</v>
      </c>
    </row>
    <row r="9266" spans="1:13" x14ac:dyDescent="0.25">
      <c r="A9266" t="s">
        <v>54</v>
      </c>
      <c r="B9266" s="25">
        <v>45401</v>
      </c>
      <c r="C9266" t="s">
        <v>257</v>
      </c>
      <c r="D9266" t="s">
        <v>32</v>
      </c>
      <c r="E9266" t="s">
        <v>27</v>
      </c>
      <c r="F9266" t="s">
        <v>258</v>
      </c>
      <c r="G9266" s="30">
        <v>18.5</v>
      </c>
      <c r="H9266" t="s">
        <v>309</v>
      </c>
      <c r="J9266" t="s">
        <v>15</v>
      </c>
      <c r="K9266" t="s">
        <v>307</v>
      </c>
      <c r="L9266" s="26">
        <v>74370</v>
      </c>
      <c r="M9266">
        <v>4</v>
      </c>
    </row>
    <row r="9267" spans="1:13" x14ac:dyDescent="0.25">
      <c r="A9267" t="s">
        <v>60</v>
      </c>
      <c r="B9267" s="25">
        <v>45380</v>
      </c>
      <c r="C9267" t="s">
        <v>257</v>
      </c>
      <c r="D9267" t="s">
        <v>32</v>
      </c>
      <c r="E9267" t="s">
        <v>27</v>
      </c>
      <c r="G9267" s="30">
        <v>18.5</v>
      </c>
      <c r="H9267" t="s">
        <v>309</v>
      </c>
      <c r="J9267" t="s">
        <v>15</v>
      </c>
      <c r="K9267" t="s">
        <v>307</v>
      </c>
      <c r="L9267" s="26">
        <v>52500</v>
      </c>
      <c r="M9267">
        <v>6</v>
      </c>
    </row>
    <row r="9268" spans="1:13" x14ac:dyDescent="0.25">
      <c r="A9268" t="s">
        <v>72</v>
      </c>
      <c r="B9268" s="25">
        <v>45288</v>
      </c>
      <c r="C9268" t="s">
        <v>257</v>
      </c>
      <c r="D9268" t="s">
        <v>32</v>
      </c>
      <c r="E9268" t="s">
        <v>27</v>
      </c>
      <c r="G9268" s="30">
        <v>18.5</v>
      </c>
      <c r="H9268" t="s">
        <v>309</v>
      </c>
      <c r="J9268" t="s">
        <v>15</v>
      </c>
      <c r="K9268" t="s">
        <v>307</v>
      </c>
      <c r="L9268" s="26">
        <v>119500</v>
      </c>
      <c r="M9268">
        <v>2</v>
      </c>
    </row>
    <row r="9269" spans="1:13" x14ac:dyDescent="0.25">
      <c r="A9269" t="s">
        <v>164</v>
      </c>
      <c r="B9269" s="25">
        <v>45478</v>
      </c>
      <c r="C9269" t="s">
        <v>257</v>
      </c>
      <c r="D9269" t="s">
        <v>32</v>
      </c>
      <c r="E9269" t="s">
        <v>27</v>
      </c>
      <c r="F9269" t="s">
        <v>258</v>
      </c>
      <c r="G9269" s="30">
        <v>18.5</v>
      </c>
      <c r="H9269" t="s">
        <v>309</v>
      </c>
      <c r="J9269" t="s">
        <v>15</v>
      </c>
      <c r="K9269" t="s">
        <v>307</v>
      </c>
      <c r="L9269" s="26">
        <v>2720600</v>
      </c>
      <c r="M9269">
        <v>5</v>
      </c>
    </row>
    <row r="9270" spans="1:13" x14ac:dyDescent="0.25">
      <c r="A9270" t="s">
        <v>54</v>
      </c>
      <c r="B9270" s="25">
        <v>45212</v>
      </c>
      <c r="C9270" t="s">
        <v>257</v>
      </c>
      <c r="D9270" t="s">
        <v>32</v>
      </c>
      <c r="E9270" t="s">
        <v>27</v>
      </c>
      <c r="G9270" s="30">
        <v>18.5</v>
      </c>
      <c r="H9270" t="s">
        <v>309</v>
      </c>
      <c r="J9270" t="s">
        <v>15</v>
      </c>
      <c r="K9270" t="s">
        <v>307</v>
      </c>
      <c r="L9270" s="26">
        <v>11655</v>
      </c>
      <c r="M9270">
        <v>1</v>
      </c>
    </row>
    <row r="9271" spans="1:13" x14ac:dyDescent="0.25">
      <c r="A9271" t="s">
        <v>50</v>
      </c>
      <c r="B9271" s="25">
        <v>45408</v>
      </c>
      <c r="C9271" t="s">
        <v>257</v>
      </c>
      <c r="D9271" t="s">
        <v>32</v>
      </c>
      <c r="E9271" t="s">
        <v>27</v>
      </c>
      <c r="G9271" s="30">
        <v>18.5</v>
      </c>
      <c r="H9271" t="s">
        <v>309</v>
      </c>
      <c r="J9271" t="s">
        <v>15</v>
      </c>
      <c r="K9271" t="s">
        <v>307</v>
      </c>
      <c r="L9271" s="26">
        <v>120000</v>
      </c>
      <c r="M9271">
        <v>9</v>
      </c>
    </row>
    <row r="9272" spans="1:13" x14ac:dyDescent="0.25">
      <c r="A9272" t="s">
        <v>83</v>
      </c>
      <c r="B9272" s="25">
        <v>45252</v>
      </c>
      <c r="C9272" t="s">
        <v>257</v>
      </c>
      <c r="D9272" t="s">
        <v>32</v>
      </c>
      <c r="E9272" t="s">
        <v>27</v>
      </c>
      <c r="G9272" s="30">
        <v>18.5</v>
      </c>
      <c r="H9272" t="s">
        <v>309</v>
      </c>
      <c r="J9272" t="s">
        <v>15</v>
      </c>
      <c r="K9272" t="s">
        <v>307</v>
      </c>
      <c r="L9272" s="26">
        <v>4950</v>
      </c>
      <c r="M9272">
        <v>1</v>
      </c>
    </row>
    <row r="9273" spans="1:13" x14ac:dyDescent="0.25">
      <c r="A9273" t="s">
        <v>63</v>
      </c>
      <c r="B9273" s="25">
        <v>45344</v>
      </c>
      <c r="C9273" t="s">
        <v>257</v>
      </c>
      <c r="D9273" t="s">
        <v>32</v>
      </c>
      <c r="E9273" t="s">
        <v>27</v>
      </c>
      <c r="G9273" s="30">
        <v>18.5</v>
      </c>
      <c r="H9273" t="s">
        <v>309</v>
      </c>
      <c r="J9273" t="s">
        <v>15</v>
      </c>
      <c r="K9273" t="s">
        <v>307</v>
      </c>
      <c r="L9273" s="26">
        <v>14250</v>
      </c>
      <c r="M9273">
        <v>2</v>
      </c>
    </row>
    <row r="9274" spans="1:13" x14ac:dyDescent="0.25">
      <c r="A9274" t="s">
        <v>60</v>
      </c>
      <c r="B9274" s="25">
        <v>45380</v>
      </c>
      <c r="C9274" t="s">
        <v>257</v>
      </c>
      <c r="D9274" t="s">
        <v>32</v>
      </c>
      <c r="E9274" t="s">
        <v>27</v>
      </c>
      <c r="F9274" t="s">
        <v>258</v>
      </c>
      <c r="G9274" s="30">
        <v>18.5</v>
      </c>
      <c r="H9274" t="s">
        <v>309</v>
      </c>
      <c r="J9274" t="s">
        <v>15</v>
      </c>
      <c r="K9274" t="s">
        <v>307</v>
      </c>
      <c r="L9274" s="26">
        <v>814625</v>
      </c>
      <c r="M9274">
        <v>12</v>
      </c>
    </row>
    <row r="9275" spans="1:13" x14ac:dyDescent="0.25">
      <c r="A9275" t="s">
        <v>30</v>
      </c>
      <c r="B9275" s="25">
        <v>45447</v>
      </c>
      <c r="C9275" t="s">
        <v>257</v>
      </c>
      <c r="D9275" t="s">
        <v>32</v>
      </c>
      <c r="E9275" t="s">
        <v>27</v>
      </c>
      <c r="F9275" t="s">
        <v>258</v>
      </c>
      <c r="G9275" s="30">
        <v>18.5</v>
      </c>
      <c r="H9275" t="s">
        <v>309</v>
      </c>
      <c r="J9275" t="s">
        <v>15</v>
      </c>
      <c r="K9275" t="s">
        <v>307</v>
      </c>
      <c r="L9275" s="26">
        <v>24000</v>
      </c>
      <c r="M9275">
        <v>2</v>
      </c>
    </row>
    <row r="9276" spans="1:13" x14ac:dyDescent="0.25">
      <c r="A9276" t="s">
        <v>30</v>
      </c>
      <c r="B9276" s="25">
        <v>45447</v>
      </c>
      <c r="C9276" t="s">
        <v>257</v>
      </c>
      <c r="D9276" t="s">
        <v>32</v>
      </c>
      <c r="E9276" t="s">
        <v>27</v>
      </c>
      <c r="G9276" s="30">
        <v>18.5</v>
      </c>
      <c r="H9276" t="s">
        <v>309</v>
      </c>
      <c r="J9276" t="s">
        <v>15</v>
      </c>
      <c r="K9276" t="s">
        <v>307</v>
      </c>
      <c r="L9276" s="26">
        <v>62100</v>
      </c>
      <c r="M9276">
        <v>3</v>
      </c>
    </row>
    <row r="9277" spans="1:13" x14ac:dyDescent="0.25">
      <c r="A9277" t="s">
        <v>80</v>
      </c>
      <c r="B9277" s="25">
        <v>45260</v>
      </c>
      <c r="C9277" t="s">
        <v>257</v>
      </c>
      <c r="D9277" t="s">
        <v>32</v>
      </c>
      <c r="E9277" t="s">
        <v>27</v>
      </c>
      <c r="F9277" t="s">
        <v>258</v>
      </c>
      <c r="G9277" s="30">
        <v>18.5</v>
      </c>
      <c r="H9277" t="s">
        <v>309</v>
      </c>
      <c r="J9277" t="s">
        <v>15</v>
      </c>
      <c r="K9277" t="s">
        <v>307</v>
      </c>
      <c r="L9277" s="26">
        <v>1818900</v>
      </c>
      <c r="M9277">
        <v>1</v>
      </c>
    </row>
    <row r="9278" spans="1:13" x14ac:dyDescent="0.25">
      <c r="A9278" t="s">
        <v>57</v>
      </c>
      <c r="B9278" s="25">
        <v>45394</v>
      </c>
      <c r="C9278" t="s">
        <v>257</v>
      </c>
      <c r="D9278" t="s">
        <v>32</v>
      </c>
      <c r="E9278" t="s">
        <v>27</v>
      </c>
      <c r="F9278" t="s">
        <v>258</v>
      </c>
      <c r="G9278" s="30">
        <v>18.5</v>
      </c>
      <c r="H9278" t="s">
        <v>309</v>
      </c>
      <c r="J9278" t="s">
        <v>15</v>
      </c>
      <c r="K9278" t="s">
        <v>307</v>
      </c>
      <c r="L9278" s="26">
        <v>542850</v>
      </c>
      <c r="M9278">
        <v>4</v>
      </c>
    </row>
    <row r="9279" spans="1:13" x14ac:dyDescent="0.25">
      <c r="A9279" t="s">
        <v>54</v>
      </c>
      <c r="B9279" s="25">
        <v>45401</v>
      </c>
      <c r="C9279" t="s">
        <v>257</v>
      </c>
      <c r="D9279" t="s">
        <v>32</v>
      </c>
      <c r="E9279" t="s">
        <v>27</v>
      </c>
      <c r="G9279" s="30">
        <v>18.5</v>
      </c>
      <c r="H9279" t="s">
        <v>309</v>
      </c>
      <c r="J9279" t="s">
        <v>15</v>
      </c>
      <c r="K9279" t="s">
        <v>307</v>
      </c>
      <c r="L9279" s="26">
        <v>17760</v>
      </c>
      <c r="M9279">
        <v>3</v>
      </c>
    </row>
    <row r="9280" spans="1:13" x14ac:dyDescent="0.25">
      <c r="A9280" t="s">
        <v>83</v>
      </c>
      <c r="B9280" s="25">
        <v>45252</v>
      </c>
      <c r="C9280" t="s">
        <v>257</v>
      </c>
      <c r="D9280" t="s">
        <v>32</v>
      </c>
      <c r="E9280" t="s">
        <v>27</v>
      </c>
      <c r="F9280" t="s">
        <v>258</v>
      </c>
      <c r="G9280" s="30">
        <v>18.5</v>
      </c>
      <c r="H9280" t="s">
        <v>309</v>
      </c>
      <c r="J9280" t="s">
        <v>15</v>
      </c>
      <c r="K9280" t="s">
        <v>307</v>
      </c>
      <c r="L9280" s="26">
        <v>18150</v>
      </c>
      <c r="M9280">
        <v>1</v>
      </c>
    </row>
    <row r="9281" spans="1:13" x14ac:dyDescent="0.25">
      <c r="A9281" t="s">
        <v>83</v>
      </c>
      <c r="B9281" s="25">
        <v>45468</v>
      </c>
      <c r="C9281" t="s">
        <v>257</v>
      </c>
      <c r="D9281" t="s">
        <v>32</v>
      </c>
      <c r="E9281" t="s">
        <v>27</v>
      </c>
      <c r="G9281" s="30">
        <v>18.5</v>
      </c>
      <c r="H9281" t="s">
        <v>309</v>
      </c>
      <c r="J9281" t="s">
        <v>15</v>
      </c>
      <c r="K9281" t="s">
        <v>307</v>
      </c>
      <c r="L9281" s="26">
        <v>98820</v>
      </c>
      <c r="M9281">
        <v>2</v>
      </c>
    </row>
    <row r="9282" spans="1:13" x14ac:dyDescent="0.25">
      <c r="A9282" t="s">
        <v>83</v>
      </c>
      <c r="B9282" s="25">
        <v>45468</v>
      </c>
      <c r="C9282" t="s">
        <v>257</v>
      </c>
      <c r="D9282" t="s">
        <v>32</v>
      </c>
      <c r="E9282" t="s">
        <v>27</v>
      </c>
      <c r="F9282" t="s">
        <v>258</v>
      </c>
      <c r="G9282" s="30">
        <v>18.5</v>
      </c>
      <c r="H9282" t="s">
        <v>309</v>
      </c>
      <c r="J9282" t="s">
        <v>15</v>
      </c>
      <c r="K9282" t="s">
        <v>307</v>
      </c>
      <c r="L9282" s="26">
        <v>91530</v>
      </c>
      <c r="M9282">
        <v>1</v>
      </c>
    </row>
    <row r="9283" spans="1:13" x14ac:dyDescent="0.25">
      <c r="A9283" t="s">
        <v>211</v>
      </c>
      <c r="B9283" s="25">
        <v>45582</v>
      </c>
      <c r="C9283" t="s">
        <v>257</v>
      </c>
      <c r="D9283" t="s">
        <v>32</v>
      </c>
      <c r="E9283" t="s">
        <v>27</v>
      </c>
      <c r="G9283" s="30">
        <v>18.5</v>
      </c>
      <c r="H9283" t="s">
        <v>309</v>
      </c>
      <c r="J9283" t="s">
        <v>15</v>
      </c>
      <c r="K9283" t="s">
        <v>307</v>
      </c>
      <c r="L9283" s="26">
        <v>84700</v>
      </c>
      <c r="M9283">
        <v>3</v>
      </c>
    </row>
    <row r="9284" spans="1:13" x14ac:dyDescent="0.25">
      <c r="A9284" t="s">
        <v>72</v>
      </c>
      <c r="B9284" s="25">
        <v>45288</v>
      </c>
      <c r="C9284" t="s">
        <v>257</v>
      </c>
      <c r="D9284" t="s">
        <v>32</v>
      </c>
      <c r="E9284" t="s">
        <v>27</v>
      </c>
      <c r="F9284" t="s">
        <v>258</v>
      </c>
      <c r="G9284" s="30">
        <v>18.5</v>
      </c>
      <c r="H9284" t="s">
        <v>309</v>
      </c>
      <c r="J9284" t="s">
        <v>15</v>
      </c>
      <c r="K9284" t="s">
        <v>307</v>
      </c>
      <c r="L9284" s="26">
        <v>2500</v>
      </c>
      <c r="M9284">
        <v>1</v>
      </c>
    </row>
    <row r="9285" spans="1:13" x14ac:dyDescent="0.25">
      <c r="A9285" t="s">
        <v>172</v>
      </c>
      <c r="B9285" s="25">
        <v>45485</v>
      </c>
      <c r="C9285" t="s">
        <v>257</v>
      </c>
      <c r="D9285" t="s">
        <v>32</v>
      </c>
      <c r="E9285" t="s">
        <v>27</v>
      </c>
      <c r="F9285" t="s">
        <v>258</v>
      </c>
      <c r="G9285" s="30">
        <v>18.600000000000001</v>
      </c>
      <c r="H9285" t="s">
        <v>309</v>
      </c>
      <c r="I9285">
        <v>18.600000000000001</v>
      </c>
      <c r="J9285" t="s">
        <v>228</v>
      </c>
      <c r="K9285" t="s">
        <v>314</v>
      </c>
      <c r="L9285" s="26">
        <v>7039600</v>
      </c>
      <c r="M9285">
        <v>1</v>
      </c>
    </row>
    <row r="9286" spans="1:13" x14ac:dyDescent="0.25">
      <c r="A9286" t="s">
        <v>164</v>
      </c>
      <c r="B9286" s="25">
        <v>45478</v>
      </c>
      <c r="C9286" t="s">
        <v>257</v>
      </c>
      <c r="D9286" t="s">
        <v>32</v>
      </c>
      <c r="E9286" t="s">
        <v>27</v>
      </c>
      <c r="F9286" t="s">
        <v>258</v>
      </c>
      <c r="G9286" s="30">
        <v>18.600000000000001</v>
      </c>
      <c r="H9286" t="s">
        <v>309</v>
      </c>
      <c r="I9286">
        <v>18.600000000000001</v>
      </c>
      <c r="J9286" t="s">
        <v>228</v>
      </c>
      <c r="K9286" t="s">
        <v>314</v>
      </c>
      <c r="L9286" s="26">
        <v>2951000</v>
      </c>
      <c r="M9286">
        <v>1</v>
      </c>
    </row>
    <row r="9287" spans="1:13" x14ac:dyDescent="0.25">
      <c r="A9287" t="s">
        <v>60</v>
      </c>
      <c r="B9287" s="25">
        <v>45380</v>
      </c>
      <c r="C9287" t="s">
        <v>257</v>
      </c>
      <c r="D9287" t="s">
        <v>32</v>
      </c>
      <c r="E9287" t="s">
        <v>27</v>
      </c>
      <c r="F9287" t="s">
        <v>258</v>
      </c>
      <c r="G9287" s="30">
        <v>18.600000000000001</v>
      </c>
      <c r="H9287" t="s">
        <v>309</v>
      </c>
      <c r="J9287" t="s">
        <v>15</v>
      </c>
      <c r="K9287" t="s">
        <v>307</v>
      </c>
      <c r="L9287" s="26">
        <v>943250</v>
      </c>
      <c r="M9287">
        <v>2</v>
      </c>
    </row>
    <row r="9288" spans="1:13" x14ac:dyDescent="0.25">
      <c r="A9288" t="s">
        <v>74</v>
      </c>
      <c r="B9288" s="25">
        <v>45275</v>
      </c>
      <c r="C9288" t="s">
        <v>257</v>
      </c>
      <c r="D9288" t="s">
        <v>32</v>
      </c>
      <c r="E9288" t="s">
        <v>27</v>
      </c>
      <c r="G9288" s="30">
        <v>18.600000000000001</v>
      </c>
      <c r="H9288" t="s">
        <v>309</v>
      </c>
      <c r="J9288" t="s">
        <v>15</v>
      </c>
      <c r="K9288" t="s">
        <v>307</v>
      </c>
      <c r="L9288" s="26">
        <v>23000</v>
      </c>
      <c r="M9288">
        <v>1</v>
      </c>
    </row>
    <row r="9289" spans="1:13" x14ac:dyDescent="0.25">
      <c r="A9289" t="s">
        <v>205</v>
      </c>
      <c r="B9289" s="25">
        <v>45566</v>
      </c>
      <c r="C9289" t="s">
        <v>257</v>
      </c>
      <c r="D9289" t="s">
        <v>32</v>
      </c>
      <c r="E9289" t="s">
        <v>27</v>
      </c>
      <c r="G9289" s="30">
        <v>18.600000000000001</v>
      </c>
      <c r="H9289" t="s">
        <v>309</v>
      </c>
      <c r="J9289" t="s">
        <v>15</v>
      </c>
      <c r="K9289" t="s">
        <v>307</v>
      </c>
      <c r="L9289" s="26">
        <v>950</v>
      </c>
      <c r="M9289">
        <v>2</v>
      </c>
    </row>
    <row r="9290" spans="1:13" x14ac:dyDescent="0.25">
      <c r="A9290" t="s">
        <v>172</v>
      </c>
      <c r="B9290" s="25">
        <v>45485</v>
      </c>
      <c r="C9290" t="s">
        <v>257</v>
      </c>
      <c r="D9290" t="s">
        <v>32</v>
      </c>
      <c r="E9290" t="s">
        <v>27</v>
      </c>
      <c r="F9290" t="s">
        <v>258</v>
      </c>
      <c r="G9290" s="30">
        <v>18.600000000000001</v>
      </c>
      <c r="H9290" t="s">
        <v>309</v>
      </c>
      <c r="J9290" t="s">
        <v>15</v>
      </c>
      <c r="K9290" t="s">
        <v>307</v>
      </c>
      <c r="L9290" s="26">
        <v>245600</v>
      </c>
      <c r="M9290">
        <v>2</v>
      </c>
    </row>
    <row r="9291" spans="1:13" x14ac:dyDescent="0.25">
      <c r="A9291" t="s">
        <v>30</v>
      </c>
      <c r="B9291" s="25">
        <v>45447</v>
      </c>
      <c r="C9291" t="s">
        <v>257</v>
      </c>
      <c r="D9291" t="s">
        <v>32</v>
      </c>
      <c r="E9291" t="s">
        <v>27</v>
      </c>
      <c r="F9291" t="s">
        <v>258</v>
      </c>
      <c r="G9291" s="30">
        <v>18.600000000000001</v>
      </c>
      <c r="H9291" t="s">
        <v>309</v>
      </c>
      <c r="J9291" t="s">
        <v>15</v>
      </c>
      <c r="K9291" t="s">
        <v>307</v>
      </c>
      <c r="L9291" s="26">
        <v>58200</v>
      </c>
      <c r="M9291">
        <v>3</v>
      </c>
    </row>
    <row r="9292" spans="1:13" x14ac:dyDescent="0.25">
      <c r="A9292" t="s">
        <v>83</v>
      </c>
      <c r="B9292" s="25">
        <v>45252</v>
      </c>
      <c r="C9292" t="s">
        <v>257</v>
      </c>
      <c r="D9292" t="s">
        <v>32</v>
      </c>
      <c r="E9292" t="s">
        <v>27</v>
      </c>
      <c r="F9292" t="s">
        <v>258</v>
      </c>
      <c r="G9292" s="30">
        <v>18.600000000000001</v>
      </c>
      <c r="H9292" t="s">
        <v>309</v>
      </c>
      <c r="J9292" t="s">
        <v>15</v>
      </c>
      <c r="K9292" t="s">
        <v>307</v>
      </c>
      <c r="L9292" s="26">
        <v>59400</v>
      </c>
      <c r="M9292">
        <v>1</v>
      </c>
    </row>
    <row r="9293" spans="1:13" x14ac:dyDescent="0.25">
      <c r="A9293" t="s">
        <v>30</v>
      </c>
      <c r="B9293" s="25">
        <v>45447</v>
      </c>
      <c r="C9293" t="s">
        <v>257</v>
      </c>
      <c r="D9293" t="s">
        <v>32</v>
      </c>
      <c r="E9293" t="s">
        <v>27</v>
      </c>
      <c r="G9293" s="30">
        <v>18.600000000000001</v>
      </c>
      <c r="H9293" t="s">
        <v>309</v>
      </c>
      <c r="J9293" t="s">
        <v>15</v>
      </c>
      <c r="K9293" t="s">
        <v>307</v>
      </c>
      <c r="L9293" s="26">
        <v>5400</v>
      </c>
      <c r="M9293">
        <v>1</v>
      </c>
    </row>
    <row r="9294" spans="1:13" x14ac:dyDescent="0.25">
      <c r="A9294" t="s">
        <v>57</v>
      </c>
      <c r="B9294" s="25">
        <v>45394</v>
      </c>
      <c r="C9294" t="s">
        <v>257</v>
      </c>
      <c r="D9294" t="s">
        <v>32</v>
      </c>
      <c r="E9294" t="s">
        <v>27</v>
      </c>
      <c r="G9294" s="30">
        <v>18.600000000000001</v>
      </c>
      <c r="H9294" t="s">
        <v>309</v>
      </c>
      <c r="J9294" t="s">
        <v>15</v>
      </c>
      <c r="K9294" t="s">
        <v>307</v>
      </c>
      <c r="L9294" s="26">
        <v>4700</v>
      </c>
      <c r="M9294">
        <v>2</v>
      </c>
    </row>
    <row r="9295" spans="1:13" x14ac:dyDescent="0.25">
      <c r="A9295" t="s">
        <v>89</v>
      </c>
      <c r="B9295" s="25">
        <v>45232</v>
      </c>
      <c r="C9295" t="s">
        <v>257</v>
      </c>
      <c r="D9295" t="s">
        <v>32</v>
      </c>
      <c r="E9295" t="s">
        <v>27</v>
      </c>
      <c r="F9295" t="s">
        <v>258</v>
      </c>
      <c r="G9295" s="30">
        <v>18.600000000000001</v>
      </c>
      <c r="H9295" t="s">
        <v>309</v>
      </c>
      <c r="J9295" t="s">
        <v>15</v>
      </c>
      <c r="K9295" t="s">
        <v>307</v>
      </c>
      <c r="L9295" s="26">
        <v>184275</v>
      </c>
      <c r="M9295">
        <v>1</v>
      </c>
    </row>
    <row r="9296" spans="1:13" x14ac:dyDescent="0.25">
      <c r="A9296" t="s">
        <v>211</v>
      </c>
      <c r="B9296" s="25">
        <v>45582</v>
      </c>
      <c r="C9296" t="s">
        <v>257</v>
      </c>
      <c r="D9296" t="s">
        <v>32</v>
      </c>
      <c r="E9296" t="s">
        <v>27</v>
      </c>
      <c r="G9296" s="30">
        <v>18.600000000000001</v>
      </c>
      <c r="H9296" t="s">
        <v>309</v>
      </c>
      <c r="J9296" t="s">
        <v>15</v>
      </c>
      <c r="K9296" t="s">
        <v>307</v>
      </c>
      <c r="L9296" s="26">
        <v>4900</v>
      </c>
      <c r="M9296">
        <v>3</v>
      </c>
    </row>
    <row r="9297" spans="1:13" x14ac:dyDescent="0.25">
      <c r="A9297" t="s">
        <v>164</v>
      </c>
      <c r="B9297" s="25">
        <v>45478</v>
      </c>
      <c r="C9297" t="s">
        <v>257</v>
      </c>
      <c r="D9297" t="s">
        <v>32</v>
      </c>
      <c r="E9297" t="s">
        <v>27</v>
      </c>
      <c r="F9297" t="s">
        <v>258</v>
      </c>
      <c r="G9297" s="30">
        <v>18.600000000000001</v>
      </c>
      <c r="H9297" t="s">
        <v>309</v>
      </c>
      <c r="J9297" t="s">
        <v>15</v>
      </c>
      <c r="K9297" t="s">
        <v>307</v>
      </c>
      <c r="L9297" s="26">
        <v>58600</v>
      </c>
      <c r="M9297">
        <v>3</v>
      </c>
    </row>
    <row r="9298" spans="1:13" x14ac:dyDescent="0.25">
      <c r="A9298" t="s">
        <v>72</v>
      </c>
      <c r="B9298" s="25">
        <v>45288</v>
      </c>
      <c r="C9298" t="s">
        <v>257</v>
      </c>
      <c r="D9298" t="s">
        <v>32</v>
      </c>
      <c r="E9298" t="s">
        <v>27</v>
      </c>
      <c r="F9298" t="s">
        <v>258</v>
      </c>
      <c r="G9298" s="30">
        <v>18.600000000000001</v>
      </c>
      <c r="H9298" t="s">
        <v>309</v>
      </c>
      <c r="J9298" t="s">
        <v>15</v>
      </c>
      <c r="K9298" t="s">
        <v>307</v>
      </c>
      <c r="L9298" s="26">
        <v>19750</v>
      </c>
      <c r="M9298">
        <v>1</v>
      </c>
    </row>
    <row r="9299" spans="1:13" x14ac:dyDescent="0.25">
      <c r="A9299" t="s">
        <v>69</v>
      </c>
      <c r="B9299" s="25">
        <v>45328</v>
      </c>
      <c r="C9299" t="s">
        <v>257</v>
      </c>
      <c r="D9299" t="s">
        <v>32</v>
      </c>
      <c r="E9299" t="s">
        <v>27</v>
      </c>
      <c r="G9299" s="30">
        <v>18.600000000000001</v>
      </c>
      <c r="H9299" t="s">
        <v>309</v>
      </c>
      <c r="J9299" t="s">
        <v>15</v>
      </c>
      <c r="K9299" t="s">
        <v>307</v>
      </c>
      <c r="L9299" s="26">
        <v>342380</v>
      </c>
      <c r="M9299">
        <v>22</v>
      </c>
    </row>
    <row r="9300" spans="1:13" x14ac:dyDescent="0.25">
      <c r="A9300" t="s">
        <v>164</v>
      </c>
      <c r="B9300" s="25">
        <v>45478</v>
      </c>
      <c r="C9300" t="s">
        <v>257</v>
      </c>
      <c r="D9300" t="s">
        <v>32</v>
      </c>
      <c r="E9300" t="s">
        <v>27</v>
      </c>
      <c r="G9300" s="30">
        <v>18.600000000000001</v>
      </c>
      <c r="H9300" t="s">
        <v>309</v>
      </c>
      <c r="J9300" t="s">
        <v>15</v>
      </c>
      <c r="K9300" t="s">
        <v>307</v>
      </c>
      <c r="L9300" s="26">
        <v>227800</v>
      </c>
      <c r="M9300">
        <v>7</v>
      </c>
    </row>
    <row r="9301" spans="1:13" x14ac:dyDescent="0.25">
      <c r="A9301" t="s">
        <v>63</v>
      </c>
      <c r="B9301" s="25">
        <v>45344</v>
      </c>
      <c r="C9301" t="s">
        <v>257</v>
      </c>
      <c r="D9301" t="s">
        <v>32</v>
      </c>
      <c r="E9301" t="s">
        <v>27</v>
      </c>
      <c r="F9301" t="s">
        <v>258</v>
      </c>
      <c r="G9301" s="30">
        <v>18.600000000000001</v>
      </c>
      <c r="H9301" t="s">
        <v>309</v>
      </c>
      <c r="J9301" t="s">
        <v>15</v>
      </c>
      <c r="K9301" t="s">
        <v>307</v>
      </c>
      <c r="L9301" s="26">
        <v>2842400</v>
      </c>
      <c r="M9301">
        <v>23</v>
      </c>
    </row>
    <row r="9302" spans="1:13" x14ac:dyDescent="0.25">
      <c r="A9302" t="s">
        <v>54</v>
      </c>
      <c r="B9302" s="25">
        <v>45401</v>
      </c>
      <c r="C9302" t="s">
        <v>257</v>
      </c>
      <c r="D9302" t="s">
        <v>32</v>
      </c>
      <c r="E9302" t="s">
        <v>27</v>
      </c>
      <c r="F9302" t="s">
        <v>258</v>
      </c>
      <c r="G9302" s="30">
        <v>18.600000000000001</v>
      </c>
      <c r="H9302" t="s">
        <v>309</v>
      </c>
      <c r="J9302" t="s">
        <v>15</v>
      </c>
      <c r="K9302" t="s">
        <v>307</v>
      </c>
      <c r="L9302" s="26">
        <v>975690</v>
      </c>
      <c r="M9302">
        <v>5</v>
      </c>
    </row>
    <row r="9303" spans="1:13" x14ac:dyDescent="0.25">
      <c r="A9303" t="s">
        <v>54</v>
      </c>
      <c r="B9303" s="25">
        <v>45212</v>
      </c>
      <c r="C9303" t="s">
        <v>257</v>
      </c>
      <c r="D9303" t="s">
        <v>32</v>
      </c>
      <c r="E9303" t="s">
        <v>27</v>
      </c>
      <c r="F9303" t="s">
        <v>258</v>
      </c>
      <c r="G9303" s="30">
        <v>18.600000000000001</v>
      </c>
      <c r="H9303" t="s">
        <v>309</v>
      </c>
      <c r="J9303" t="s">
        <v>15</v>
      </c>
      <c r="K9303" t="s">
        <v>307</v>
      </c>
      <c r="L9303" s="26">
        <v>197136</v>
      </c>
      <c r="M9303">
        <v>2</v>
      </c>
    </row>
    <row r="9304" spans="1:13" x14ac:dyDescent="0.25">
      <c r="A9304" t="s">
        <v>63</v>
      </c>
      <c r="B9304" s="25">
        <v>45344</v>
      </c>
      <c r="C9304" t="s">
        <v>257</v>
      </c>
      <c r="D9304" t="s">
        <v>32</v>
      </c>
      <c r="E9304" t="s">
        <v>27</v>
      </c>
      <c r="G9304" s="30">
        <v>18.600000000000001</v>
      </c>
      <c r="H9304" t="s">
        <v>309</v>
      </c>
      <c r="J9304" t="s">
        <v>15</v>
      </c>
      <c r="K9304" t="s">
        <v>307</v>
      </c>
      <c r="L9304" s="26">
        <v>360050</v>
      </c>
      <c r="M9304">
        <v>5</v>
      </c>
    </row>
    <row r="9305" spans="1:13" x14ac:dyDescent="0.25">
      <c r="A9305" t="s">
        <v>54</v>
      </c>
      <c r="B9305" s="25">
        <v>45401</v>
      </c>
      <c r="C9305" t="s">
        <v>257</v>
      </c>
      <c r="D9305" t="s">
        <v>32</v>
      </c>
      <c r="E9305" t="s">
        <v>27</v>
      </c>
      <c r="G9305" s="30">
        <v>18.600000000000001</v>
      </c>
      <c r="H9305" t="s">
        <v>309</v>
      </c>
      <c r="J9305" t="s">
        <v>15</v>
      </c>
      <c r="K9305" t="s">
        <v>307</v>
      </c>
      <c r="L9305" s="26">
        <v>37185</v>
      </c>
      <c r="M9305">
        <v>3</v>
      </c>
    </row>
    <row r="9306" spans="1:13" x14ac:dyDescent="0.25">
      <c r="A9306" t="s">
        <v>205</v>
      </c>
      <c r="B9306" s="25">
        <v>45566</v>
      </c>
      <c r="C9306" t="s">
        <v>257</v>
      </c>
      <c r="D9306" t="s">
        <v>32</v>
      </c>
      <c r="E9306" t="s">
        <v>27</v>
      </c>
      <c r="F9306" t="s">
        <v>258</v>
      </c>
      <c r="G9306" s="30">
        <v>18.600000000000001</v>
      </c>
      <c r="H9306" t="s">
        <v>309</v>
      </c>
      <c r="J9306" t="s">
        <v>15</v>
      </c>
      <c r="K9306" t="s">
        <v>307</v>
      </c>
      <c r="L9306" s="26">
        <v>101840</v>
      </c>
      <c r="M9306">
        <v>3</v>
      </c>
    </row>
    <row r="9307" spans="1:13" x14ac:dyDescent="0.25">
      <c r="A9307" t="s">
        <v>50</v>
      </c>
      <c r="B9307" s="25">
        <v>45408</v>
      </c>
      <c r="C9307" t="s">
        <v>257</v>
      </c>
      <c r="D9307" t="s">
        <v>32</v>
      </c>
      <c r="E9307" t="s">
        <v>27</v>
      </c>
      <c r="F9307" t="s">
        <v>258</v>
      </c>
      <c r="G9307" s="30">
        <v>18.600000000000001</v>
      </c>
      <c r="H9307" t="s">
        <v>309</v>
      </c>
      <c r="J9307" t="s">
        <v>15</v>
      </c>
      <c r="K9307" t="s">
        <v>307</v>
      </c>
      <c r="L9307" s="26">
        <v>395000</v>
      </c>
      <c r="M9307">
        <v>10</v>
      </c>
    </row>
    <row r="9308" spans="1:13" x14ac:dyDescent="0.25">
      <c r="A9308" t="s">
        <v>92</v>
      </c>
      <c r="B9308" s="25">
        <v>45198</v>
      </c>
      <c r="C9308" t="s">
        <v>257</v>
      </c>
      <c r="D9308" t="s">
        <v>32</v>
      </c>
      <c r="E9308" t="s">
        <v>27</v>
      </c>
      <c r="F9308" t="s">
        <v>258</v>
      </c>
      <c r="G9308" s="30">
        <v>18.600000000000001</v>
      </c>
      <c r="H9308" t="s">
        <v>309</v>
      </c>
      <c r="J9308" t="s">
        <v>15</v>
      </c>
      <c r="K9308" t="s">
        <v>307</v>
      </c>
      <c r="L9308" s="26">
        <v>41929.199999999997</v>
      </c>
      <c r="M9308">
        <v>1</v>
      </c>
    </row>
    <row r="9309" spans="1:13" x14ac:dyDescent="0.25">
      <c r="A9309" t="s">
        <v>80</v>
      </c>
      <c r="B9309" s="25">
        <v>45260</v>
      </c>
      <c r="C9309" t="s">
        <v>257</v>
      </c>
      <c r="D9309" t="s">
        <v>32</v>
      </c>
      <c r="E9309" t="s">
        <v>27</v>
      </c>
      <c r="F9309" t="s">
        <v>258</v>
      </c>
      <c r="G9309" s="30">
        <v>18.600000000000001</v>
      </c>
      <c r="H9309" t="s">
        <v>309</v>
      </c>
      <c r="J9309" t="s">
        <v>15</v>
      </c>
      <c r="K9309" t="s">
        <v>307</v>
      </c>
      <c r="L9309" s="26">
        <v>180000</v>
      </c>
      <c r="M9309">
        <v>1</v>
      </c>
    </row>
    <row r="9310" spans="1:13" x14ac:dyDescent="0.25">
      <c r="A9310" t="s">
        <v>57</v>
      </c>
      <c r="B9310" s="25">
        <v>45394</v>
      </c>
      <c r="C9310" t="s">
        <v>257</v>
      </c>
      <c r="D9310" t="s">
        <v>32</v>
      </c>
      <c r="E9310" t="s">
        <v>27</v>
      </c>
      <c r="F9310" t="s">
        <v>258</v>
      </c>
      <c r="G9310" s="30">
        <v>18.600000000000001</v>
      </c>
      <c r="H9310" t="s">
        <v>309</v>
      </c>
      <c r="J9310" t="s">
        <v>15</v>
      </c>
      <c r="K9310" t="s">
        <v>307</v>
      </c>
      <c r="L9310" s="26">
        <v>251450</v>
      </c>
      <c r="M9310">
        <v>5</v>
      </c>
    </row>
    <row r="9311" spans="1:13" x14ac:dyDescent="0.25">
      <c r="A9311" t="s">
        <v>66</v>
      </c>
      <c r="B9311" s="25">
        <v>45335</v>
      </c>
      <c r="C9311" t="s">
        <v>257</v>
      </c>
      <c r="D9311" t="s">
        <v>32</v>
      </c>
      <c r="E9311" t="s">
        <v>27</v>
      </c>
      <c r="G9311" s="30">
        <v>18.600000000000001</v>
      </c>
      <c r="H9311" t="s">
        <v>309</v>
      </c>
      <c r="J9311" t="s">
        <v>15</v>
      </c>
      <c r="K9311" t="s">
        <v>307</v>
      </c>
      <c r="L9311" s="26">
        <v>351000</v>
      </c>
      <c r="M9311">
        <v>33</v>
      </c>
    </row>
    <row r="9312" spans="1:13" x14ac:dyDescent="0.25">
      <c r="A9312" t="s">
        <v>69</v>
      </c>
      <c r="B9312" s="25">
        <v>45328</v>
      </c>
      <c r="C9312" t="s">
        <v>257</v>
      </c>
      <c r="D9312" t="s">
        <v>32</v>
      </c>
      <c r="E9312" t="s">
        <v>27</v>
      </c>
      <c r="F9312" t="s">
        <v>258</v>
      </c>
      <c r="G9312" s="30">
        <v>18.600000000000001</v>
      </c>
      <c r="H9312" t="s">
        <v>309</v>
      </c>
      <c r="J9312" t="s">
        <v>15</v>
      </c>
      <c r="K9312" t="s">
        <v>307</v>
      </c>
      <c r="L9312" s="26">
        <v>10332085</v>
      </c>
      <c r="M9312">
        <v>36</v>
      </c>
    </row>
    <row r="9313" spans="1:13" x14ac:dyDescent="0.25">
      <c r="A9313" t="s">
        <v>211</v>
      </c>
      <c r="B9313" s="25">
        <v>45582</v>
      </c>
      <c r="C9313" t="s">
        <v>257</v>
      </c>
      <c r="D9313" t="s">
        <v>32</v>
      </c>
      <c r="E9313" t="s">
        <v>27</v>
      </c>
      <c r="F9313" t="s">
        <v>258</v>
      </c>
      <c r="G9313" s="30">
        <v>18.600000000000001</v>
      </c>
      <c r="H9313" t="s">
        <v>309</v>
      </c>
      <c r="J9313" t="s">
        <v>15</v>
      </c>
      <c r="K9313" t="s">
        <v>307</v>
      </c>
      <c r="L9313" s="26">
        <v>318850</v>
      </c>
      <c r="M9313">
        <v>2</v>
      </c>
    </row>
    <row r="9314" spans="1:13" x14ac:dyDescent="0.25">
      <c r="A9314" t="s">
        <v>74</v>
      </c>
      <c r="B9314" s="25">
        <v>45275</v>
      </c>
      <c r="C9314" t="s">
        <v>257</v>
      </c>
      <c r="D9314" t="s">
        <v>32</v>
      </c>
      <c r="E9314" t="s">
        <v>27</v>
      </c>
      <c r="F9314" t="s">
        <v>258</v>
      </c>
      <c r="G9314" s="30">
        <v>18.600000000000001</v>
      </c>
      <c r="H9314" t="s">
        <v>309</v>
      </c>
      <c r="J9314" t="s">
        <v>15</v>
      </c>
      <c r="K9314" t="s">
        <v>307</v>
      </c>
      <c r="L9314" s="26">
        <v>14950</v>
      </c>
      <c r="M9314">
        <v>1</v>
      </c>
    </row>
    <row r="9315" spans="1:13" x14ac:dyDescent="0.25">
      <c r="A9315" t="s">
        <v>66</v>
      </c>
      <c r="B9315" s="25">
        <v>45335</v>
      </c>
      <c r="C9315" t="s">
        <v>257</v>
      </c>
      <c r="D9315" t="s">
        <v>32</v>
      </c>
      <c r="E9315" t="s">
        <v>27</v>
      </c>
      <c r="F9315" t="s">
        <v>258</v>
      </c>
      <c r="G9315" s="30">
        <v>18.600000000000001</v>
      </c>
      <c r="H9315" t="s">
        <v>309</v>
      </c>
      <c r="J9315" t="s">
        <v>15</v>
      </c>
      <c r="K9315" t="s">
        <v>307</v>
      </c>
      <c r="L9315" s="26">
        <v>13288500</v>
      </c>
      <c r="M9315">
        <v>108</v>
      </c>
    </row>
    <row r="9316" spans="1:13" x14ac:dyDescent="0.25">
      <c r="A9316" t="s">
        <v>50</v>
      </c>
      <c r="B9316" s="25">
        <v>45408</v>
      </c>
      <c r="C9316" t="s">
        <v>257</v>
      </c>
      <c r="D9316" t="s">
        <v>32</v>
      </c>
      <c r="E9316" t="s">
        <v>27</v>
      </c>
      <c r="G9316" s="30">
        <v>18.600000000000001</v>
      </c>
      <c r="H9316" t="s">
        <v>309</v>
      </c>
      <c r="J9316" t="s">
        <v>15</v>
      </c>
      <c r="K9316" t="s">
        <v>307</v>
      </c>
      <c r="L9316" s="26">
        <v>105000</v>
      </c>
      <c r="M9316">
        <v>9</v>
      </c>
    </row>
    <row r="9317" spans="1:13" x14ac:dyDescent="0.25">
      <c r="A9317" t="s">
        <v>54</v>
      </c>
      <c r="B9317" s="25">
        <v>45212</v>
      </c>
      <c r="C9317" t="s">
        <v>257</v>
      </c>
      <c r="D9317" t="s">
        <v>32</v>
      </c>
      <c r="E9317" t="s">
        <v>27</v>
      </c>
      <c r="G9317" s="30">
        <v>18.600000000000001</v>
      </c>
      <c r="H9317" t="s">
        <v>309</v>
      </c>
      <c r="J9317" t="s">
        <v>15</v>
      </c>
      <c r="K9317" t="s">
        <v>307</v>
      </c>
      <c r="L9317" s="26">
        <v>263736</v>
      </c>
      <c r="M9317">
        <v>2</v>
      </c>
    </row>
    <row r="9318" spans="1:13" x14ac:dyDescent="0.25">
      <c r="A9318" t="s">
        <v>209</v>
      </c>
      <c r="B9318" s="25">
        <v>45572</v>
      </c>
      <c r="C9318" t="s">
        <v>257</v>
      </c>
      <c r="D9318" t="s">
        <v>32</v>
      </c>
      <c r="E9318" t="s">
        <v>27</v>
      </c>
      <c r="F9318" t="s">
        <v>258</v>
      </c>
      <c r="G9318" s="30">
        <v>18.600000000000001</v>
      </c>
      <c r="H9318" t="s">
        <v>309</v>
      </c>
      <c r="J9318" t="s">
        <v>15</v>
      </c>
      <c r="K9318" t="s">
        <v>307</v>
      </c>
      <c r="L9318" s="26">
        <v>27400000</v>
      </c>
      <c r="M9318">
        <v>3</v>
      </c>
    </row>
    <row r="9319" spans="1:13" x14ac:dyDescent="0.25">
      <c r="A9319" t="s">
        <v>54</v>
      </c>
      <c r="B9319" s="25">
        <v>45212</v>
      </c>
      <c r="C9319" t="s">
        <v>257</v>
      </c>
      <c r="D9319" t="s">
        <v>32</v>
      </c>
      <c r="E9319" t="s">
        <v>27</v>
      </c>
      <c r="G9319" s="30">
        <v>18.7</v>
      </c>
      <c r="H9319" t="s">
        <v>309</v>
      </c>
      <c r="J9319" t="s">
        <v>15</v>
      </c>
      <c r="K9319" t="s">
        <v>307</v>
      </c>
      <c r="L9319" s="26">
        <v>1998</v>
      </c>
      <c r="M9319">
        <v>1</v>
      </c>
    </row>
    <row r="9320" spans="1:13" x14ac:dyDescent="0.25">
      <c r="A9320" t="s">
        <v>60</v>
      </c>
      <c r="B9320" s="25">
        <v>45380</v>
      </c>
      <c r="C9320" t="s">
        <v>257</v>
      </c>
      <c r="D9320" t="s">
        <v>32</v>
      </c>
      <c r="E9320" t="s">
        <v>27</v>
      </c>
      <c r="F9320" t="s">
        <v>258</v>
      </c>
      <c r="G9320" s="30">
        <v>18.7</v>
      </c>
      <c r="H9320" t="s">
        <v>309</v>
      </c>
      <c r="J9320" t="s">
        <v>15</v>
      </c>
      <c r="K9320" t="s">
        <v>307</v>
      </c>
      <c r="L9320" s="26">
        <v>19752250</v>
      </c>
      <c r="M9320">
        <v>88</v>
      </c>
    </row>
    <row r="9321" spans="1:13" x14ac:dyDescent="0.25">
      <c r="A9321" t="s">
        <v>92</v>
      </c>
      <c r="B9321" s="25">
        <v>45198</v>
      </c>
      <c r="C9321" t="s">
        <v>257</v>
      </c>
      <c r="D9321" t="s">
        <v>32</v>
      </c>
      <c r="E9321" t="s">
        <v>27</v>
      </c>
      <c r="F9321" t="s">
        <v>258</v>
      </c>
      <c r="G9321" s="30">
        <v>18.7</v>
      </c>
      <c r="H9321" t="s">
        <v>309</v>
      </c>
      <c r="J9321" t="s">
        <v>15</v>
      </c>
      <c r="K9321" t="s">
        <v>307</v>
      </c>
      <c r="L9321" s="26">
        <v>324399.59999999998</v>
      </c>
      <c r="M9321">
        <v>1</v>
      </c>
    </row>
    <row r="9322" spans="1:13" x14ac:dyDescent="0.25">
      <c r="A9322" t="s">
        <v>57</v>
      </c>
      <c r="B9322" s="25">
        <v>45394</v>
      </c>
      <c r="C9322" t="s">
        <v>257</v>
      </c>
      <c r="D9322" t="s">
        <v>32</v>
      </c>
      <c r="E9322" t="s">
        <v>27</v>
      </c>
      <c r="F9322" t="s">
        <v>258</v>
      </c>
      <c r="G9322" s="30">
        <v>18.7</v>
      </c>
      <c r="H9322" t="s">
        <v>309</v>
      </c>
      <c r="J9322" t="s">
        <v>15</v>
      </c>
      <c r="K9322" t="s">
        <v>307</v>
      </c>
      <c r="L9322" s="26">
        <v>141000</v>
      </c>
      <c r="M9322">
        <v>1</v>
      </c>
    </row>
    <row r="9323" spans="1:13" x14ac:dyDescent="0.25">
      <c r="A9323" t="s">
        <v>83</v>
      </c>
      <c r="B9323" s="25">
        <v>45252</v>
      </c>
      <c r="C9323" t="s">
        <v>257</v>
      </c>
      <c r="D9323" t="s">
        <v>32</v>
      </c>
      <c r="E9323" t="s">
        <v>27</v>
      </c>
      <c r="G9323" s="30">
        <v>18.7</v>
      </c>
      <c r="H9323" t="s">
        <v>309</v>
      </c>
      <c r="J9323" t="s">
        <v>15</v>
      </c>
      <c r="K9323" t="s">
        <v>307</v>
      </c>
      <c r="L9323" s="26">
        <v>13200</v>
      </c>
      <c r="M9323">
        <v>1</v>
      </c>
    </row>
    <row r="9324" spans="1:13" x14ac:dyDescent="0.25">
      <c r="A9324" t="s">
        <v>54</v>
      </c>
      <c r="B9324" s="25">
        <v>45401</v>
      </c>
      <c r="C9324" t="s">
        <v>257</v>
      </c>
      <c r="D9324" t="s">
        <v>32</v>
      </c>
      <c r="E9324" t="s">
        <v>27</v>
      </c>
      <c r="G9324" s="30">
        <v>18.7</v>
      </c>
      <c r="H9324" t="s">
        <v>309</v>
      </c>
      <c r="J9324" t="s">
        <v>15</v>
      </c>
      <c r="K9324" t="s">
        <v>307</v>
      </c>
      <c r="L9324" s="26">
        <v>555</v>
      </c>
      <c r="M9324">
        <v>1</v>
      </c>
    </row>
    <row r="9325" spans="1:13" x14ac:dyDescent="0.25">
      <c r="A9325" t="s">
        <v>83</v>
      </c>
      <c r="B9325" s="25">
        <v>45468</v>
      </c>
      <c r="C9325" t="s">
        <v>257</v>
      </c>
      <c r="D9325" t="s">
        <v>32</v>
      </c>
      <c r="E9325" t="s">
        <v>27</v>
      </c>
      <c r="F9325" t="s">
        <v>258</v>
      </c>
      <c r="G9325" s="30">
        <v>18.7</v>
      </c>
      <c r="H9325" t="s">
        <v>309</v>
      </c>
      <c r="J9325" t="s">
        <v>15</v>
      </c>
      <c r="K9325" t="s">
        <v>307</v>
      </c>
      <c r="L9325" s="26">
        <v>318330</v>
      </c>
      <c r="M9325">
        <v>2</v>
      </c>
    </row>
    <row r="9326" spans="1:13" x14ac:dyDescent="0.25">
      <c r="A9326" t="s">
        <v>69</v>
      </c>
      <c r="B9326" s="25">
        <v>45328</v>
      </c>
      <c r="C9326" t="s">
        <v>257</v>
      </c>
      <c r="D9326" t="s">
        <v>32</v>
      </c>
      <c r="E9326" t="s">
        <v>27</v>
      </c>
      <c r="F9326" t="s">
        <v>258</v>
      </c>
      <c r="G9326" s="30">
        <v>18.7</v>
      </c>
      <c r="H9326" t="s">
        <v>309</v>
      </c>
      <c r="J9326" t="s">
        <v>15</v>
      </c>
      <c r="K9326" t="s">
        <v>307</v>
      </c>
      <c r="L9326" s="26">
        <v>7155</v>
      </c>
      <c r="M9326">
        <v>1</v>
      </c>
    </row>
    <row r="9327" spans="1:13" x14ac:dyDescent="0.25">
      <c r="A9327" t="s">
        <v>205</v>
      </c>
      <c r="B9327" s="25">
        <v>45566</v>
      </c>
      <c r="C9327" t="s">
        <v>257</v>
      </c>
      <c r="D9327" t="s">
        <v>32</v>
      </c>
      <c r="E9327" t="s">
        <v>27</v>
      </c>
      <c r="F9327" t="s">
        <v>258</v>
      </c>
      <c r="G9327" s="30">
        <v>18.7</v>
      </c>
      <c r="H9327" t="s">
        <v>309</v>
      </c>
      <c r="J9327" t="s">
        <v>15</v>
      </c>
      <c r="K9327" t="s">
        <v>307</v>
      </c>
      <c r="L9327" s="26">
        <v>364040</v>
      </c>
      <c r="M9327">
        <v>7</v>
      </c>
    </row>
    <row r="9328" spans="1:13" x14ac:dyDescent="0.25">
      <c r="A9328" t="s">
        <v>66</v>
      </c>
      <c r="B9328" s="25">
        <v>45335</v>
      </c>
      <c r="C9328" t="s">
        <v>257</v>
      </c>
      <c r="D9328" t="s">
        <v>32</v>
      </c>
      <c r="E9328" t="s">
        <v>27</v>
      </c>
      <c r="F9328" t="s">
        <v>258</v>
      </c>
      <c r="G9328" s="30">
        <v>18.7</v>
      </c>
      <c r="H9328" t="s">
        <v>309</v>
      </c>
      <c r="J9328" t="s">
        <v>15</v>
      </c>
      <c r="K9328" t="s">
        <v>307</v>
      </c>
      <c r="L9328" s="26">
        <v>1305000</v>
      </c>
      <c r="M9328">
        <v>17</v>
      </c>
    </row>
    <row r="9329" spans="1:13" x14ac:dyDescent="0.25">
      <c r="A9329" t="s">
        <v>74</v>
      </c>
      <c r="B9329" s="25">
        <v>45275</v>
      </c>
      <c r="C9329" t="s">
        <v>257</v>
      </c>
      <c r="D9329" t="s">
        <v>32</v>
      </c>
      <c r="E9329" t="s">
        <v>27</v>
      </c>
      <c r="F9329" t="s">
        <v>258</v>
      </c>
      <c r="G9329" s="30">
        <v>18.7</v>
      </c>
      <c r="H9329" t="s">
        <v>309</v>
      </c>
      <c r="J9329" t="s">
        <v>15</v>
      </c>
      <c r="K9329" t="s">
        <v>307</v>
      </c>
      <c r="L9329" s="26">
        <v>127650</v>
      </c>
      <c r="M9329">
        <v>2</v>
      </c>
    </row>
    <row r="9330" spans="1:13" x14ac:dyDescent="0.25">
      <c r="A9330" t="s">
        <v>54</v>
      </c>
      <c r="B9330" s="25">
        <v>45212</v>
      </c>
      <c r="C9330" t="s">
        <v>257</v>
      </c>
      <c r="D9330" t="s">
        <v>32</v>
      </c>
      <c r="E9330" t="s">
        <v>27</v>
      </c>
      <c r="F9330" t="s">
        <v>258</v>
      </c>
      <c r="G9330" s="30">
        <v>18.7</v>
      </c>
      <c r="H9330" t="s">
        <v>309</v>
      </c>
      <c r="J9330" t="s">
        <v>15</v>
      </c>
      <c r="K9330" t="s">
        <v>307</v>
      </c>
      <c r="L9330" s="26">
        <v>7326</v>
      </c>
      <c r="M9330">
        <v>1</v>
      </c>
    </row>
    <row r="9331" spans="1:13" x14ac:dyDescent="0.25">
      <c r="A9331" t="s">
        <v>57</v>
      </c>
      <c r="B9331" s="25">
        <v>45394</v>
      </c>
      <c r="C9331" t="s">
        <v>257</v>
      </c>
      <c r="D9331" t="s">
        <v>32</v>
      </c>
      <c r="E9331" t="s">
        <v>27</v>
      </c>
      <c r="G9331" s="30">
        <v>18.7</v>
      </c>
      <c r="H9331" t="s">
        <v>309</v>
      </c>
      <c r="J9331" t="s">
        <v>15</v>
      </c>
      <c r="K9331" t="s">
        <v>307</v>
      </c>
      <c r="L9331" s="26">
        <v>4700</v>
      </c>
      <c r="M9331">
        <v>1</v>
      </c>
    </row>
    <row r="9332" spans="1:13" x14ac:dyDescent="0.25">
      <c r="A9332" t="s">
        <v>66</v>
      </c>
      <c r="B9332" s="25">
        <v>45335</v>
      </c>
      <c r="C9332" t="s">
        <v>257</v>
      </c>
      <c r="D9332" t="s">
        <v>32</v>
      </c>
      <c r="E9332" t="s">
        <v>27</v>
      </c>
      <c r="G9332" s="30">
        <v>18.7</v>
      </c>
      <c r="H9332" t="s">
        <v>309</v>
      </c>
      <c r="J9332" t="s">
        <v>15</v>
      </c>
      <c r="K9332" t="s">
        <v>307</v>
      </c>
      <c r="L9332" s="26">
        <v>72000</v>
      </c>
      <c r="M9332">
        <v>10</v>
      </c>
    </row>
    <row r="9333" spans="1:13" x14ac:dyDescent="0.25">
      <c r="A9333" t="s">
        <v>164</v>
      </c>
      <c r="B9333" s="25">
        <v>45478</v>
      </c>
      <c r="C9333" t="s">
        <v>257</v>
      </c>
      <c r="D9333" t="s">
        <v>32</v>
      </c>
      <c r="E9333" t="s">
        <v>27</v>
      </c>
      <c r="F9333" t="s">
        <v>258</v>
      </c>
      <c r="G9333" s="30">
        <v>18.7</v>
      </c>
      <c r="H9333" t="s">
        <v>309</v>
      </c>
      <c r="J9333" t="s">
        <v>15</v>
      </c>
      <c r="K9333" t="s">
        <v>307</v>
      </c>
      <c r="L9333" s="26">
        <v>309200</v>
      </c>
      <c r="M9333">
        <v>2</v>
      </c>
    </row>
    <row r="9334" spans="1:13" x14ac:dyDescent="0.25">
      <c r="A9334" t="s">
        <v>63</v>
      </c>
      <c r="B9334" s="25">
        <v>45344</v>
      </c>
      <c r="C9334" t="s">
        <v>257</v>
      </c>
      <c r="D9334" t="s">
        <v>32</v>
      </c>
      <c r="E9334" t="s">
        <v>27</v>
      </c>
      <c r="G9334" s="30">
        <v>18.7</v>
      </c>
      <c r="H9334" t="s">
        <v>309</v>
      </c>
      <c r="J9334" t="s">
        <v>15</v>
      </c>
      <c r="K9334" t="s">
        <v>307</v>
      </c>
      <c r="L9334" s="26">
        <v>206150</v>
      </c>
      <c r="M9334">
        <v>9</v>
      </c>
    </row>
    <row r="9335" spans="1:13" x14ac:dyDescent="0.25">
      <c r="A9335" t="s">
        <v>164</v>
      </c>
      <c r="B9335" s="25">
        <v>45478</v>
      </c>
      <c r="C9335" t="s">
        <v>257</v>
      </c>
      <c r="D9335" t="s">
        <v>32</v>
      </c>
      <c r="E9335" t="s">
        <v>27</v>
      </c>
      <c r="G9335" s="30">
        <v>18.7</v>
      </c>
      <c r="H9335" t="s">
        <v>309</v>
      </c>
      <c r="J9335" t="s">
        <v>15</v>
      </c>
      <c r="K9335" t="s">
        <v>307</v>
      </c>
      <c r="L9335" s="26">
        <v>1800</v>
      </c>
      <c r="M9335">
        <v>1</v>
      </c>
    </row>
    <row r="9336" spans="1:13" x14ac:dyDescent="0.25">
      <c r="A9336" t="s">
        <v>63</v>
      </c>
      <c r="B9336" s="25">
        <v>45344</v>
      </c>
      <c r="C9336" t="s">
        <v>257</v>
      </c>
      <c r="D9336" t="s">
        <v>32</v>
      </c>
      <c r="E9336" t="s">
        <v>27</v>
      </c>
      <c r="F9336" t="s">
        <v>258</v>
      </c>
      <c r="G9336" s="30">
        <v>18.7</v>
      </c>
      <c r="H9336" t="s">
        <v>309</v>
      </c>
      <c r="J9336" t="s">
        <v>15</v>
      </c>
      <c r="K9336" t="s">
        <v>307</v>
      </c>
      <c r="L9336" s="26">
        <v>8083550</v>
      </c>
      <c r="M9336">
        <v>7</v>
      </c>
    </row>
    <row r="9337" spans="1:13" x14ac:dyDescent="0.25">
      <c r="A9337" t="s">
        <v>50</v>
      </c>
      <c r="B9337" s="25">
        <v>45408</v>
      </c>
      <c r="C9337" t="s">
        <v>257</v>
      </c>
      <c r="D9337" t="s">
        <v>32</v>
      </c>
      <c r="E9337" t="s">
        <v>27</v>
      </c>
      <c r="G9337" s="30">
        <v>18.7</v>
      </c>
      <c r="H9337" t="s">
        <v>309</v>
      </c>
      <c r="J9337" t="s">
        <v>15</v>
      </c>
      <c r="K9337" t="s">
        <v>307</v>
      </c>
      <c r="L9337" s="26">
        <v>12500</v>
      </c>
      <c r="M9337">
        <v>2</v>
      </c>
    </row>
    <row r="9338" spans="1:13" x14ac:dyDescent="0.25">
      <c r="A9338" t="s">
        <v>211</v>
      </c>
      <c r="B9338" s="25">
        <v>45582</v>
      </c>
      <c r="C9338" t="s">
        <v>257</v>
      </c>
      <c r="D9338" t="s">
        <v>32</v>
      </c>
      <c r="E9338" t="s">
        <v>27</v>
      </c>
      <c r="F9338" t="s">
        <v>258</v>
      </c>
      <c r="G9338" s="30">
        <v>18.7</v>
      </c>
      <c r="H9338" t="s">
        <v>309</v>
      </c>
      <c r="J9338" t="s">
        <v>15</v>
      </c>
      <c r="K9338" t="s">
        <v>307</v>
      </c>
      <c r="L9338" s="26">
        <v>7000</v>
      </c>
      <c r="M9338">
        <v>2</v>
      </c>
    </row>
    <row r="9339" spans="1:13" x14ac:dyDescent="0.25">
      <c r="A9339" t="s">
        <v>30</v>
      </c>
      <c r="B9339" s="25">
        <v>45447</v>
      </c>
      <c r="C9339" t="s">
        <v>257</v>
      </c>
      <c r="D9339" t="s">
        <v>32</v>
      </c>
      <c r="E9339" t="s">
        <v>27</v>
      </c>
      <c r="F9339" t="s">
        <v>258</v>
      </c>
      <c r="G9339" s="30">
        <v>18.7</v>
      </c>
      <c r="H9339" t="s">
        <v>309</v>
      </c>
      <c r="J9339" t="s">
        <v>15</v>
      </c>
      <c r="K9339" t="s">
        <v>307</v>
      </c>
      <c r="L9339" s="26">
        <v>90000</v>
      </c>
      <c r="M9339">
        <v>4</v>
      </c>
    </row>
    <row r="9340" spans="1:13" x14ac:dyDescent="0.25">
      <c r="A9340" t="s">
        <v>50</v>
      </c>
      <c r="B9340" s="25">
        <v>45408</v>
      </c>
      <c r="C9340" t="s">
        <v>257</v>
      </c>
      <c r="D9340" t="s">
        <v>32</v>
      </c>
      <c r="E9340" t="s">
        <v>27</v>
      </c>
      <c r="F9340" t="s">
        <v>258</v>
      </c>
      <c r="G9340" s="30">
        <v>18.7</v>
      </c>
      <c r="H9340" t="s">
        <v>309</v>
      </c>
      <c r="J9340" t="s">
        <v>15</v>
      </c>
      <c r="K9340" t="s">
        <v>307</v>
      </c>
      <c r="L9340" s="26">
        <v>12500</v>
      </c>
      <c r="M9340">
        <v>2</v>
      </c>
    </row>
    <row r="9341" spans="1:13" x14ac:dyDescent="0.25">
      <c r="A9341" t="s">
        <v>83</v>
      </c>
      <c r="B9341" s="25">
        <v>45252</v>
      </c>
      <c r="C9341" t="s">
        <v>257</v>
      </c>
      <c r="D9341" t="s">
        <v>32</v>
      </c>
      <c r="E9341" t="s">
        <v>27</v>
      </c>
      <c r="F9341" t="s">
        <v>258</v>
      </c>
      <c r="G9341" s="30">
        <v>18.7</v>
      </c>
      <c r="H9341" t="s">
        <v>309</v>
      </c>
      <c r="J9341" t="s">
        <v>15</v>
      </c>
      <c r="K9341" t="s">
        <v>307</v>
      </c>
      <c r="L9341" s="26">
        <v>899250</v>
      </c>
      <c r="M9341">
        <v>2</v>
      </c>
    </row>
    <row r="9342" spans="1:13" x14ac:dyDescent="0.25">
      <c r="A9342" t="s">
        <v>211</v>
      </c>
      <c r="B9342" s="25">
        <v>45582</v>
      </c>
      <c r="C9342" t="s">
        <v>257</v>
      </c>
      <c r="D9342" t="s">
        <v>32</v>
      </c>
      <c r="E9342" t="s">
        <v>27</v>
      </c>
      <c r="G9342" s="30">
        <v>18.7</v>
      </c>
      <c r="H9342" t="s">
        <v>309</v>
      </c>
      <c r="J9342" t="s">
        <v>15</v>
      </c>
      <c r="K9342" t="s">
        <v>307</v>
      </c>
      <c r="L9342" s="26">
        <v>1400</v>
      </c>
      <c r="M9342">
        <v>1</v>
      </c>
    </row>
    <row r="9343" spans="1:13" x14ac:dyDescent="0.25">
      <c r="A9343" t="s">
        <v>60</v>
      </c>
      <c r="B9343" s="25">
        <v>45380</v>
      </c>
      <c r="C9343" t="s">
        <v>257</v>
      </c>
      <c r="D9343" t="s">
        <v>32</v>
      </c>
      <c r="E9343" t="s">
        <v>27</v>
      </c>
      <c r="G9343" s="30">
        <v>18.7</v>
      </c>
      <c r="H9343" t="s">
        <v>309</v>
      </c>
      <c r="J9343" t="s">
        <v>15</v>
      </c>
      <c r="K9343" t="s">
        <v>307</v>
      </c>
      <c r="L9343" s="26">
        <v>557375</v>
      </c>
      <c r="M9343">
        <v>23</v>
      </c>
    </row>
    <row r="9344" spans="1:13" x14ac:dyDescent="0.25">
      <c r="A9344" t="s">
        <v>205</v>
      </c>
      <c r="B9344" s="25">
        <v>45566</v>
      </c>
      <c r="C9344" t="s">
        <v>257</v>
      </c>
      <c r="D9344" t="s">
        <v>32</v>
      </c>
      <c r="E9344" t="s">
        <v>27</v>
      </c>
      <c r="G9344" s="30">
        <v>18.7</v>
      </c>
      <c r="H9344" t="s">
        <v>309</v>
      </c>
      <c r="J9344" t="s">
        <v>15</v>
      </c>
      <c r="K9344" t="s">
        <v>307</v>
      </c>
      <c r="L9344" s="26">
        <v>12540</v>
      </c>
      <c r="M9344">
        <v>1</v>
      </c>
    </row>
    <row r="9345" spans="1:13" x14ac:dyDescent="0.25">
      <c r="A9345" t="s">
        <v>74</v>
      </c>
      <c r="B9345" s="25">
        <v>45275</v>
      </c>
      <c r="C9345" t="s">
        <v>257</v>
      </c>
      <c r="D9345" t="s">
        <v>32</v>
      </c>
      <c r="E9345" t="s">
        <v>27</v>
      </c>
      <c r="G9345" s="30">
        <v>18.8</v>
      </c>
      <c r="H9345" t="s">
        <v>309</v>
      </c>
      <c r="J9345" t="s">
        <v>15</v>
      </c>
      <c r="K9345" t="s">
        <v>307</v>
      </c>
      <c r="L9345" s="26">
        <v>100050</v>
      </c>
      <c r="M9345">
        <v>2</v>
      </c>
    </row>
    <row r="9346" spans="1:13" x14ac:dyDescent="0.25">
      <c r="A9346" t="s">
        <v>54</v>
      </c>
      <c r="B9346" s="25">
        <v>45401</v>
      </c>
      <c r="C9346" t="s">
        <v>257</v>
      </c>
      <c r="D9346" t="s">
        <v>32</v>
      </c>
      <c r="E9346" t="s">
        <v>27</v>
      </c>
      <c r="G9346" s="30">
        <v>18.8</v>
      </c>
      <c r="H9346" t="s">
        <v>309</v>
      </c>
      <c r="J9346" t="s">
        <v>15</v>
      </c>
      <c r="K9346" t="s">
        <v>307</v>
      </c>
      <c r="L9346" s="26">
        <v>316905</v>
      </c>
      <c r="M9346">
        <v>18</v>
      </c>
    </row>
    <row r="9347" spans="1:13" x14ac:dyDescent="0.25">
      <c r="A9347" t="s">
        <v>83</v>
      </c>
      <c r="B9347" s="25">
        <v>45468</v>
      </c>
      <c r="C9347" t="s">
        <v>257</v>
      </c>
      <c r="D9347" t="s">
        <v>32</v>
      </c>
      <c r="E9347" t="s">
        <v>27</v>
      </c>
      <c r="G9347" s="30">
        <v>18.8</v>
      </c>
      <c r="H9347" t="s">
        <v>309</v>
      </c>
      <c r="J9347" t="s">
        <v>15</v>
      </c>
      <c r="K9347" t="s">
        <v>307</v>
      </c>
      <c r="L9347" s="26">
        <v>45360</v>
      </c>
      <c r="M9347">
        <v>2</v>
      </c>
    </row>
    <row r="9348" spans="1:13" x14ac:dyDescent="0.25">
      <c r="A9348" t="s">
        <v>83</v>
      </c>
      <c r="B9348" s="25">
        <v>45252</v>
      </c>
      <c r="C9348" t="s">
        <v>257</v>
      </c>
      <c r="D9348" t="s">
        <v>32</v>
      </c>
      <c r="E9348" t="s">
        <v>27</v>
      </c>
      <c r="F9348" t="s">
        <v>258</v>
      </c>
      <c r="G9348" s="30">
        <v>18.8</v>
      </c>
      <c r="H9348" t="s">
        <v>309</v>
      </c>
      <c r="J9348" t="s">
        <v>15</v>
      </c>
      <c r="K9348" t="s">
        <v>307</v>
      </c>
      <c r="L9348" s="26">
        <v>4950</v>
      </c>
      <c r="M9348">
        <v>1</v>
      </c>
    </row>
    <row r="9349" spans="1:13" x14ac:dyDescent="0.25">
      <c r="A9349" t="s">
        <v>164</v>
      </c>
      <c r="B9349" s="25">
        <v>45478</v>
      </c>
      <c r="C9349" t="s">
        <v>257</v>
      </c>
      <c r="D9349" t="s">
        <v>32</v>
      </c>
      <c r="E9349" t="s">
        <v>27</v>
      </c>
      <c r="G9349" s="30">
        <v>18.8</v>
      </c>
      <c r="H9349" t="s">
        <v>309</v>
      </c>
      <c r="J9349" t="s">
        <v>15</v>
      </c>
      <c r="K9349" t="s">
        <v>307</v>
      </c>
      <c r="L9349" s="26">
        <v>1000</v>
      </c>
      <c r="M9349">
        <v>1</v>
      </c>
    </row>
    <row r="9350" spans="1:13" x14ac:dyDescent="0.25">
      <c r="A9350" t="s">
        <v>54</v>
      </c>
      <c r="B9350" s="25">
        <v>45212</v>
      </c>
      <c r="C9350" t="s">
        <v>257</v>
      </c>
      <c r="D9350" t="s">
        <v>32</v>
      </c>
      <c r="E9350" t="s">
        <v>27</v>
      </c>
      <c r="F9350" t="s">
        <v>258</v>
      </c>
      <c r="G9350" s="30">
        <v>18.8</v>
      </c>
      <c r="H9350" t="s">
        <v>309</v>
      </c>
      <c r="J9350" t="s">
        <v>15</v>
      </c>
      <c r="K9350" t="s">
        <v>307</v>
      </c>
      <c r="L9350" s="26">
        <v>1626705</v>
      </c>
      <c r="M9350">
        <v>16</v>
      </c>
    </row>
    <row r="9351" spans="1:13" x14ac:dyDescent="0.25">
      <c r="A9351" t="s">
        <v>57</v>
      </c>
      <c r="B9351" s="25">
        <v>45394</v>
      </c>
      <c r="C9351" t="s">
        <v>257</v>
      </c>
      <c r="D9351" t="s">
        <v>32</v>
      </c>
      <c r="E9351" t="s">
        <v>27</v>
      </c>
      <c r="G9351" s="30">
        <v>18.8</v>
      </c>
      <c r="H9351" t="s">
        <v>309</v>
      </c>
      <c r="J9351" t="s">
        <v>15</v>
      </c>
      <c r="K9351" t="s">
        <v>307</v>
      </c>
      <c r="L9351" s="26">
        <v>1135050</v>
      </c>
      <c r="M9351">
        <v>18</v>
      </c>
    </row>
    <row r="9352" spans="1:13" x14ac:dyDescent="0.25">
      <c r="A9352" t="s">
        <v>50</v>
      </c>
      <c r="B9352" s="25">
        <v>45408</v>
      </c>
      <c r="C9352" t="s">
        <v>257</v>
      </c>
      <c r="D9352" t="s">
        <v>32</v>
      </c>
      <c r="E9352" t="s">
        <v>27</v>
      </c>
      <c r="G9352" s="30">
        <v>18.8</v>
      </c>
      <c r="H9352" t="s">
        <v>309</v>
      </c>
      <c r="J9352" t="s">
        <v>15</v>
      </c>
      <c r="K9352" t="s">
        <v>307</v>
      </c>
      <c r="L9352" s="26">
        <v>392500</v>
      </c>
      <c r="M9352">
        <v>34</v>
      </c>
    </row>
    <row r="9353" spans="1:13" x14ac:dyDescent="0.25">
      <c r="A9353" t="s">
        <v>175</v>
      </c>
      <c r="B9353" s="25">
        <v>45503</v>
      </c>
      <c r="C9353" t="s">
        <v>257</v>
      </c>
      <c r="D9353" t="s">
        <v>32</v>
      </c>
      <c r="E9353" t="s">
        <v>27</v>
      </c>
      <c r="F9353" t="s">
        <v>258</v>
      </c>
      <c r="G9353" s="30">
        <v>18.8</v>
      </c>
      <c r="H9353" t="s">
        <v>309</v>
      </c>
      <c r="J9353" t="s">
        <v>15</v>
      </c>
      <c r="K9353" t="s">
        <v>307</v>
      </c>
      <c r="L9353" s="26">
        <v>87300</v>
      </c>
      <c r="M9353">
        <v>1</v>
      </c>
    </row>
    <row r="9354" spans="1:13" x14ac:dyDescent="0.25">
      <c r="A9354" t="s">
        <v>172</v>
      </c>
      <c r="B9354" s="25">
        <v>45485</v>
      </c>
      <c r="C9354" t="s">
        <v>257</v>
      </c>
      <c r="D9354" t="s">
        <v>32</v>
      </c>
      <c r="E9354" t="s">
        <v>27</v>
      </c>
      <c r="F9354" t="s">
        <v>258</v>
      </c>
      <c r="G9354" s="30">
        <v>18.8</v>
      </c>
      <c r="H9354" t="s">
        <v>309</v>
      </c>
      <c r="J9354" t="s">
        <v>15</v>
      </c>
      <c r="K9354" t="s">
        <v>307</v>
      </c>
      <c r="L9354" s="26">
        <v>3200</v>
      </c>
      <c r="M9354">
        <v>1</v>
      </c>
    </row>
    <row r="9355" spans="1:13" x14ac:dyDescent="0.25">
      <c r="A9355" t="s">
        <v>54</v>
      </c>
      <c r="B9355" s="25">
        <v>45401</v>
      </c>
      <c r="C9355" t="s">
        <v>257</v>
      </c>
      <c r="D9355" t="s">
        <v>32</v>
      </c>
      <c r="E9355" t="s">
        <v>27</v>
      </c>
      <c r="F9355" t="s">
        <v>258</v>
      </c>
      <c r="G9355" s="30">
        <v>18.8</v>
      </c>
      <c r="H9355" t="s">
        <v>309</v>
      </c>
      <c r="J9355" t="s">
        <v>15</v>
      </c>
      <c r="K9355" t="s">
        <v>307</v>
      </c>
      <c r="L9355" s="26">
        <v>27157815</v>
      </c>
      <c r="M9355">
        <v>60</v>
      </c>
    </row>
    <row r="9356" spans="1:13" x14ac:dyDescent="0.25">
      <c r="A9356" t="s">
        <v>74</v>
      </c>
      <c r="B9356" s="25">
        <v>45275</v>
      </c>
      <c r="C9356" t="s">
        <v>257</v>
      </c>
      <c r="D9356" t="s">
        <v>32</v>
      </c>
      <c r="E9356" t="s">
        <v>27</v>
      </c>
      <c r="F9356" t="s">
        <v>258</v>
      </c>
      <c r="G9356" s="30">
        <v>18.8</v>
      </c>
      <c r="H9356" t="s">
        <v>309</v>
      </c>
      <c r="J9356" t="s">
        <v>15</v>
      </c>
      <c r="K9356" t="s">
        <v>307</v>
      </c>
      <c r="L9356" s="26">
        <v>22438800</v>
      </c>
      <c r="M9356">
        <v>4</v>
      </c>
    </row>
    <row r="9357" spans="1:13" x14ac:dyDescent="0.25">
      <c r="A9357" t="s">
        <v>66</v>
      </c>
      <c r="B9357" s="25">
        <v>45335</v>
      </c>
      <c r="C9357" t="s">
        <v>257</v>
      </c>
      <c r="D9357" t="s">
        <v>32</v>
      </c>
      <c r="E9357" t="s">
        <v>27</v>
      </c>
      <c r="F9357" t="s">
        <v>258</v>
      </c>
      <c r="G9357" s="30">
        <v>18.8</v>
      </c>
      <c r="H9357" t="s">
        <v>309</v>
      </c>
      <c r="J9357" t="s">
        <v>15</v>
      </c>
      <c r="K9357" t="s">
        <v>307</v>
      </c>
      <c r="L9357" s="26">
        <v>9000</v>
      </c>
      <c r="M9357">
        <v>1</v>
      </c>
    </row>
    <row r="9358" spans="1:13" x14ac:dyDescent="0.25">
      <c r="A9358" t="s">
        <v>69</v>
      </c>
      <c r="B9358" s="25">
        <v>45328</v>
      </c>
      <c r="C9358" t="s">
        <v>257</v>
      </c>
      <c r="D9358" t="s">
        <v>32</v>
      </c>
      <c r="E9358" t="s">
        <v>27</v>
      </c>
      <c r="G9358" s="30">
        <v>18.8</v>
      </c>
      <c r="H9358" t="s">
        <v>309</v>
      </c>
      <c r="J9358" t="s">
        <v>15</v>
      </c>
      <c r="K9358" t="s">
        <v>307</v>
      </c>
      <c r="L9358" s="26">
        <v>14310</v>
      </c>
      <c r="M9358">
        <v>1</v>
      </c>
    </row>
    <row r="9359" spans="1:13" x14ac:dyDescent="0.25">
      <c r="A9359" t="s">
        <v>92</v>
      </c>
      <c r="B9359" s="25">
        <v>45198</v>
      </c>
      <c r="C9359" t="s">
        <v>257</v>
      </c>
      <c r="D9359" t="s">
        <v>32</v>
      </c>
      <c r="E9359" t="s">
        <v>27</v>
      </c>
      <c r="F9359" t="s">
        <v>258</v>
      </c>
      <c r="G9359" s="30">
        <v>18.8</v>
      </c>
      <c r="H9359" t="s">
        <v>309</v>
      </c>
      <c r="J9359" t="s">
        <v>15</v>
      </c>
      <c r="K9359" t="s">
        <v>307</v>
      </c>
      <c r="L9359" s="26">
        <v>3113794.8</v>
      </c>
      <c r="M9359">
        <v>1</v>
      </c>
    </row>
    <row r="9360" spans="1:13" x14ac:dyDescent="0.25">
      <c r="A9360" t="s">
        <v>164</v>
      </c>
      <c r="B9360" s="25">
        <v>45478</v>
      </c>
      <c r="C9360" t="s">
        <v>257</v>
      </c>
      <c r="D9360" t="s">
        <v>32</v>
      </c>
      <c r="E9360" t="s">
        <v>27</v>
      </c>
      <c r="F9360" t="s">
        <v>258</v>
      </c>
      <c r="G9360" s="30">
        <v>18.8</v>
      </c>
      <c r="H9360" t="s">
        <v>309</v>
      </c>
      <c r="J9360" t="s">
        <v>15</v>
      </c>
      <c r="K9360" t="s">
        <v>307</v>
      </c>
      <c r="L9360" s="26">
        <v>914200</v>
      </c>
      <c r="M9360">
        <v>5</v>
      </c>
    </row>
    <row r="9361" spans="1:13" x14ac:dyDescent="0.25">
      <c r="A9361" t="s">
        <v>57</v>
      </c>
      <c r="B9361" s="25">
        <v>45394</v>
      </c>
      <c r="C9361" t="s">
        <v>257</v>
      </c>
      <c r="D9361" t="s">
        <v>32</v>
      </c>
      <c r="E9361" t="s">
        <v>27</v>
      </c>
      <c r="F9361" t="s">
        <v>258</v>
      </c>
      <c r="G9361" s="30">
        <v>18.8</v>
      </c>
      <c r="H9361" t="s">
        <v>309</v>
      </c>
      <c r="J9361" t="s">
        <v>15</v>
      </c>
      <c r="K9361" t="s">
        <v>307</v>
      </c>
      <c r="L9361" s="26">
        <v>27772300</v>
      </c>
      <c r="M9361">
        <v>52</v>
      </c>
    </row>
    <row r="9362" spans="1:13" x14ac:dyDescent="0.25">
      <c r="A9362" t="s">
        <v>89</v>
      </c>
      <c r="B9362" s="25">
        <v>45232</v>
      </c>
      <c r="C9362" t="s">
        <v>257</v>
      </c>
      <c r="D9362" t="s">
        <v>32</v>
      </c>
      <c r="E9362" t="s">
        <v>27</v>
      </c>
      <c r="F9362" t="s">
        <v>258</v>
      </c>
      <c r="G9362" s="30">
        <v>18.8</v>
      </c>
      <c r="H9362" t="s">
        <v>309</v>
      </c>
      <c r="J9362" t="s">
        <v>15</v>
      </c>
      <c r="K9362" t="s">
        <v>307</v>
      </c>
      <c r="L9362" s="26">
        <v>2126250</v>
      </c>
      <c r="M9362">
        <v>3</v>
      </c>
    </row>
    <row r="9363" spans="1:13" x14ac:dyDescent="0.25">
      <c r="A9363" t="s">
        <v>83</v>
      </c>
      <c r="B9363" s="25">
        <v>45468</v>
      </c>
      <c r="C9363" t="s">
        <v>257</v>
      </c>
      <c r="D9363" t="s">
        <v>32</v>
      </c>
      <c r="E9363" t="s">
        <v>27</v>
      </c>
      <c r="F9363" t="s">
        <v>258</v>
      </c>
      <c r="G9363" s="30">
        <v>18.8</v>
      </c>
      <c r="H9363" t="s">
        <v>309</v>
      </c>
      <c r="J9363" t="s">
        <v>15</v>
      </c>
      <c r="K9363" t="s">
        <v>307</v>
      </c>
      <c r="L9363" s="26">
        <v>924210</v>
      </c>
      <c r="M9363">
        <v>1</v>
      </c>
    </row>
    <row r="9364" spans="1:13" x14ac:dyDescent="0.25">
      <c r="A9364" t="s">
        <v>50</v>
      </c>
      <c r="B9364" s="25">
        <v>45408</v>
      </c>
      <c r="C9364" t="s">
        <v>257</v>
      </c>
      <c r="D9364" t="s">
        <v>32</v>
      </c>
      <c r="E9364" t="s">
        <v>27</v>
      </c>
      <c r="F9364" t="s">
        <v>258</v>
      </c>
      <c r="G9364" s="30">
        <v>18.8</v>
      </c>
      <c r="H9364" t="s">
        <v>309</v>
      </c>
      <c r="J9364" t="s">
        <v>15</v>
      </c>
      <c r="K9364" t="s">
        <v>307</v>
      </c>
      <c r="L9364" s="26">
        <v>26157500</v>
      </c>
      <c r="M9364">
        <v>114</v>
      </c>
    </row>
    <row r="9365" spans="1:13" x14ac:dyDescent="0.25">
      <c r="A9365" t="s">
        <v>60</v>
      </c>
      <c r="B9365" s="25">
        <v>45380</v>
      </c>
      <c r="C9365" t="s">
        <v>257</v>
      </c>
      <c r="D9365" t="s">
        <v>32</v>
      </c>
      <c r="E9365" t="s">
        <v>27</v>
      </c>
      <c r="F9365" t="s">
        <v>258</v>
      </c>
      <c r="G9365" s="30">
        <v>18.8</v>
      </c>
      <c r="H9365" t="s">
        <v>309</v>
      </c>
      <c r="J9365" t="s">
        <v>15</v>
      </c>
      <c r="K9365" t="s">
        <v>307</v>
      </c>
      <c r="L9365" s="26">
        <v>3615500</v>
      </c>
      <c r="M9365">
        <v>35</v>
      </c>
    </row>
    <row r="9366" spans="1:13" x14ac:dyDescent="0.25">
      <c r="A9366" t="s">
        <v>209</v>
      </c>
      <c r="B9366" s="25">
        <v>45572</v>
      </c>
      <c r="C9366" t="s">
        <v>257</v>
      </c>
      <c r="D9366" t="s">
        <v>32</v>
      </c>
      <c r="E9366" t="s">
        <v>27</v>
      </c>
      <c r="F9366" t="s">
        <v>258</v>
      </c>
      <c r="G9366" s="30">
        <v>18.8</v>
      </c>
      <c r="H9366" t="s">
        <v>309</v>
      </c>
      <c r="J9366" t="s">
        <v>15</v>
      </c>
      <c r="K9366" t="s">
        <v>307</v>
      </c>
      <c r="L9366" s="26">
        <v>449000</v>
      </c>
      <c r="M9366">
        <v>2</v>
      </c>
    </row>
    <row r="9367" spans="1:13" x14ac:dyDescent="0.25">
      <c r="A9367" t="s">
        <v>77</v>
      </c>
      <c r="B9367" s="25">
        <v>45267</v>
      </c>
      <c r="C9367" t="s">
        <v>257</v>
      </c>
      <c r="D9367" t="s">
        <v>32</v>
      </c>
      <c r="E9367" t="s">
        <v>27</v>
      </c>
      <c r="G9367" s="30">
        <v>18.8</v>
      </c>
      <c r="H9367" t="s">
        <v>309</v>
      </c>
      <c r="J9367" t="s">
        <v>15</v>
      </c>
      <c r="K9367" t="s">
        <v>307</v>
      </c>
      <c r="L9367" s="26">
        <v>22400</v>
      </c>
      <c r="M9367">
        <v>1</v>
      </c>
    </row>
    <row r="9368" spans="1:13" x14ac:dyDescent="0.25">
      <c r="A9368" t="s">
        <v>60</v>
      </c>
      <c r="B9368" s="25">
        <v>45380</v>
      </c>
      <c r="C9368" t="s">
        <v>257</v>
      </c>
      <c r="D9368" t="s">
        <v>32</v>
      </c>
      <c r="E9368" t="s">
        <v>27</v>
      </c>
      <c r="G9368" s="30">
        <v>18.8</v>
      </c>
      <c r="H9368" t="s">
        <v>309</v>
      </c>
      <c r="J9368" t="s">
        <v>15</v>
      </c>
      <c r="K9368" t="s">
        <v>307</v>
      </c>
      <c r="L9368" s="26">
        <v>245000</v>
      </c>
      <c r="M9368">
        <v>21</v>
      </c>
    </row>
    <row r="9369" spans="1:13" x14ac:dyDescent="0.25">
      <c r="A9369" t="s">
        <v>92</v>
      </c>
      <c r="B9369" s="25">
        <v>45198</v>
      </c>
      <c r="C9369" t="s">
        <v>257</v>
      </c>
      <c r="D9369" t="s">
        <v>32</v>
      </c>
      <c r="E9369" t="s">
        <v>27</v>
      </c>
      <c r="G9369" s="30">
        <v>18.8</v>
      </c>
      <c r="H9369" t="s">
        <v>309</v>
      </c>
      <c r="J9369" t="s">
        <v>15</v>
      </c>
      <c r="K9369" t="s">
        <v>307</v>
      </c>
      <c r="L9369" s="26">
        <v>2206.8000000000002</v>
      </c>
      <c r="M9369">
        <v>1</v>
      </c>
    </row>
    <row r="9370" spans="1:13" x14ac:dyDescent="0.25">
      <c r="A9370" t="s">
        <v>30</v>
      </c>
      <c r="B9370" s="25">
        <v>45447</v>
      </c>
      <c r="C9370" t="s">
        <v>257</v>
      </c>
      <c r="D9370" t="s">
        <v>32</v>
      </c>
      <c r="E9370" t="s">
        <v>27</v>
      </c>
      <c r="G9370" s="30">
        <v>18.8</v>
      </c>
      <c r="H9370" t="s">
        <v>309</v>
      </c>
      <c r="J9370" t="s">
        <v>15</v>
      </c>
      <c r="K9370" t="s">
        <v>307</v>
      </c>
      <c r="L9370" s="26">
        <v>3600</v>
      </c>
      <c r="M9370">
        <v>1</v>
      </c>
    </row>
    <row r="9371" spans="1:13" x14ac:dyDescent="0.25">
      <c r="A9371" t="s">
        <v>211</v>
      </c>
      <c r="B9371" s="25">
        <v>45582</v>
      </c>
      <c r="C9371" t="s">
        <v>257</v>
      </c>
      <c r="D9371" t="s">
        <v>32</v>
      </c>
      <c r="E9371" t="s">
        <v>27</v>
      </c>
      <c r="F9371" t="s">
        <v>258</v>
      </c>
      <c r="G9371" s="30">
        <v>18.8</v>
      </c>
      <c r="H9371" t="s">
        <v>309</v>
      </c>
      <c r="J9371" t="s">
        <v>15</v>
      </c>
      <c r="K9371" t="s">
        <v>307</v>
      </c>
      <c r="L9371" s="26">
        <v>962850</v>
      </c>
      <c r="M9371">
        <v>7</v>
      </c>
    </row>
    <row r="9372" spans="1:13" x14ac:dyDescent="0.25">
      <c r="A9372" t="s">
        <v>89</v>
      </c>
      <c r="B9372" s="25">
        <v>45232</v>
      </c>
      <c r="C9372" t="s">
        <v>257</v>
      </c>
      <c r="D9372" t="s">
        <v>32</v>
      </c>
      <c r="E9372" t="s">
        <v>27</v>
      </c>
      <c r="G9372" s="30">
        <v>18.8</v>
      </c>
      <c r="H9372" t="s">
        <v>309</v>
      </c>
      <c r="J9372" t="s">
        <v>15</v>
      </c>
      <c r="K9372" t="s">
        <v>307</v>
      </c>
      <c r="L9372" s="26">
        <v>265275</v>
      </c>
      <c r="M9372">
        <v>3</v>
      </c>
    </row>
    <row r="9373" spans="1:13" x14ac:dyDescent="0.25">
      <c r="A9373" t="s">
        <v>209</v>
      </c>
      <c r="B9373" s="25">
        <v>45572</v>
      </c>
      <c r="C9373" t="s">
        <v>257</v>
      </c>
      <c r="D9373" t="s">
        <v>32</v>
      </c>
      <c r="E9373" t="s">
        <v>27</v>
      </c>
      <c r="G9373" s="30">
        <v>18.8</v>
      </c>
      <c r="H9373" t="s">
        <v>309</v>
      </c>
      <c r="J9373" t="s">
        <v>15</v>
      </c>
      <c r="K9373" t="s">
        <v>307</v>
      </c>
      <c r="L9373" s="26">
        <v>200000</v>
      </c>
      <c r="M9373">
        <v>1</v>
      </c>
    </row>
    <row r="9374" spans="1:13" x14ac:dyDescent="0.25">
      <c r="A9374" t="s">
        <v>66</v>
      </c>
      <c r="B9374" s="25">
        <v>45335</v>
      </c>
      <c r="C9374" t="s">
        <v>257</v>
      </c>
      <c r="D9374" t="s">
        <v>32</v>
      </c>
      <c r="E9374" t="s">
        <v>27</v>
      </c>
      <c r="G9374" s="30">
        <v>18.8</v>
      </c>
      <c r="H9374" t="s">
        <v>309</v>
      </c>
      <c r="J9374" t="s">
        <v>15</v>
      </c>
      <c r="K9374" t="s">
        <v>307</v>
      </c>
      <c r="L9374" s="26">
        <v>4500</v>
      </c>
      <c r="M9374">
        <v>1</v>
      </c>
    </row>
    <row r="9375" spans="1:13" x14ac:dyDescent="0.25">
      <c r="A9375" t="s">
        <v>54</v>
      </c>
      <c r="B9375" s="25">
        <v>45212</v>
      </c>
      <c r="C9375" t="s">
        <v>257</v>
      </c>
      <c r="D9375" t="s">
        <v>32</v>
      </c>
      <c r="E9375" t="s">
        <v>27</v>
      </c>
      <c r="G9375" s="30">
        <v>18.8</v>
      </c>
      <c r="H9375" t="s">
        <v>309</v>
      </c>
      <c r="J9375" t="s">
        <v>15</v>
      </c>
      <c r="K9375" t="s">
        <v>307</v>
      </c>
      <c r="L9375" s="26">
        <v>50616</v>
      </c>
      <c r="M9375">
        <v>5</v>
      </c>
    </row>
    <row r="9376" spans="1:13" x14ac:dyDescent="0.25">
      <c r="A9376" t="s">
        <v>205</v>
      </c>
      <c r="B9376" s="25">
        <v>45566</v>
      </c>
      <c r="C9376" t="s">
        <v>257</v>
      </c>
      <c r="D9376" t="s">
        <v>32</v>
      </c>
      <c r="E9376" t="s">
        <v>27</v>
      </c>
      <c r="F9376" t="s">
        <v>258</v>
      </c>
      <c r="G9376" s="30">
        <v>18.8</v>
      </c>
      <c r="H9376" t="s">
        <v>309</v>
      </c>
      <c r="J9376" t="s">
        <v>15</v>
      </c>
      <c r="K9376" t="s">
        <v>307</v>
      </c>
      <c r="L9376" s="26">
        <v>24890</v>
      </c>
      <c r="M9376">
        <v>2</v>
      </c>
    </row>
    <row r="9377" spans="1:13" x14ac:dyDescent="0.25">
      <c r="A9377" t="s">
        <v>74</v>
      </c>
      <c r="B9377" s="25">
        <v>45275</v>
      </c>
      <c r="C9377" t="s">
        <v>257</v>
      </c>
      <c r="D9377" t="s">
        <v>32</v>
      </c>
      <c r="E9377" t="s">
        <v>27</v>
      </c>
      <c r="G9377" s="30">
        <v>18.899999999999999</v>
      </c>
      <c r="H9377" t="s">
        <v>309</v>
      </c>
      <c r="J9377" t="s">
        <v>15</v>
      </c>
      <c r="K9377" t="s">
        <v>307</v>
      </c>
      <c r="L9377" s="26">
        <v>25300</v>
      </c>
      <c r="M9377">
        <v>1</v>
      </c>
    </row>
    <row r="9378" spans="1:13" x14ac:dyDescent="0.25">
      <c r="A9378" t="s">
        <v>77</v>
      </c>
      <c r="B9378" s="25">
        <v>45267</v>
      </c>
      <c r="C9378" t="s">
        <v>257</v>
      </c>
      <c r="D9378" t="s">
        <v>32</v>
      </c>
      <c r="E9378" t="s">
        <v>27</v>
      </c>
      <c r="F9378" t="s">
        <v>258</v>
      </c>
      <c r="G9378" s="30">
        <v>18.899999999999999</v>
      </c>
      <c r="H9378" t="s">
        <v>309</v>
      </c>
      <c r="J9378" t="s">
        <v>15</v>
      </c>
      <c r="K9378" t="s">
        <v>307</v>
      </c>
      <c r="L9378" s="26">
        <v>46200</v>
      </c>
      <c r="M9378">
        <v>1</v>
      </c>
    </row>
    <row r="9379" spans="1:13" x14ac:dyDescent="0.25">
      <c r="A9379" t="s">
        <v>63</v>
      </c>
      <c r="B9379" s="25">
        <v>45344</v>
      </c>
      <c r="C9379" t="s">
        <v>257</v>
      </c>
      <c r="D9379" t="s">
        <v>32</v>
      </c>
      <c r="E9379" t="s">
        <v>27</v>
      </c>
      <c r="F9379" t="s">
        <v>258</v>
      </c>
      <c r="G9379" s="30">
        <v>18.899999999999999</v>
      </c>
      <c r="H9379" t="s">
        <v>309</v>
      </c>
      <c r="J9379" t="s">
        <v>15</v>
      </c>
      <c r="K9379" t="s">
        <v>307</v>
      </c>
      <c r="L9379" s="26">
        <v>17100</v>
      </c>
      <c r="M9379">
        <v>1</v>
      </c>
    </row>
    <row r="9380" spans="1:13" x14ac:dyDescent="0.25">
      <c r="A9380" t="s">
        <v>211</v>
      </c>
      <c r="B9380" s="25">
        <v>45582</v>
      </c>
      <c r="C9380" t="s">
        <v>257</v>
      </c>
      <c r="D9380" t="s">
        <v>32</v>
      </c>
      <c r="E9380" t="s">
        <v>27</v>
      </c>
      <c r="G9380" s="30">
        <v>18.899999999999999</v>
      </c>
      <c r="H9380" t="s">
        <v>309</v>
      </c>
      <c r="J9380" t="s">
        <v>15</v>
      </c>
      <c r="K9380" t="s">
        <v>307</v>
      </c>
      <c r="L9380" s="26">
        <v>80150</v>
      </c>
      <c r="M9380">
        <v>2</v>
      </c>
    </row>
    <row r="9381" spans="1:13" x14ac:dyDescent="0.25">
      <c r="A9381" t="s">
        <v>89</v>
      </c>
      <c r="B9381" s="25">
        <v>45232</v>
      </c>
      <c r="C9381" t="s">
        <v>257</v>
      </c>
      <c r="D9381" t="s">
        <v>32</v>
      </c>
      <c r="E9381" t="s">
        <v>27</v>
      </c>
      <c r="G9381" s="30">
        <v>18.899999999999999</v>
      </c>
      <c r="H9381" t="s">
        <v>309</v>
      </c>
      <c r="J9381" t="s">
        <v>15</v>
      </c>
      <c r="K9381" t="s">
        <v>307</v>
      </c>
      <c r="L9381" s="26">
        <v>118125</v>
      </c>
      <c r="M9381">
        <v>1</v>
      </c>
    </row>
    <row r="9382" spans="1:13" x14ac:dyDescent="0.25">
      <c r="A9382" t="s">
        <v>89</v>
      </c>
      <c r="B9382" s="25">
        <v>45232</v>
      </c>
      <c r="C9382" t="s">
        <v>257</v>
      </c>
      <c r="D9382" t="s">
        <v>32</v>
      </c>
      <c r="E9382" t="s">
        <v>27</v>
      </c>
      <c r="F9382" t="s">
        <v>258</v>
      </c>
      <c r="G9382" s="30">
        <v>18.899999999999999</v>
      </c>
      <c r="H9382" t="s">
        <v>309</v>
      </c>
      <c r="J9382" t="s">
        <v>15</v>
      </c>
      <c r="K9382" t="s">
        <v>307</v>
      </c>
      <c r="L9382" s="26">
        <v>402975</v>
      </c>
      <c r="M9382">
        <v>4</v>
      </c>
    </row>
    <row r="9383" spans="1:13" x14ac:dyDescent="0.25">
      <c r="A9383" t="s">
        <v>83</v>
      </c>
      <c r="B9383" s="25">
        <v>45468</v>
      </c>
      <c r="C9383" t="s">
        <v>257</v>
      </c>
      <c r="D9383" t="s">
        <v>32</v>
      </c>
      <c r="E9383" t="s">
        <v>27</v>
      </c>
      <c r="F9383" t="s">
        <v>258</v>
      </c>
      <c r="G9383" s="30">
        <v>18.899999999999999</v>
      </c>
      <c r="H9383" t="s">
        <v>309</v>
      </c>
      <c r="J9383" t="s">
        <v>15</v>
      </c>
      <c r="K9383" t="s">
        <v>307</v>
      </c>
      <c r="L9383" s="26">
        <v>12960</v>
      </c>
      <c r="M9383">
        <v>1</v>
      </c>
    </row>
    <row r="9384" spans="1:13" x14ac:dyDescent="0.25">
      <c r="A9384" t="s">
        <v>60</v>
      </c>
      <c r="B9384" s="25">
        <v>45380</v>
      </c>
      <c r="C9384" t="s">
        <v>257</v>
      </c>
      <c r="D9384" t="s">
        <v>32</v>
      </c>
      <c r="E9384" t="s">
        <v>27</v>
      </c>
      <c r="F9384" t="s">
        <v>258</v>
      </c>
      <c r="G9384" s="30">
        <v>18.899999999999999</v>
      </c>
      <c r="H9384" t="s">
        <v>309</v>
      </c>
      <c r="J9384" t="s">
        <v>15</v>
      </c>
      <c r="K9384" t="s">
        <v>307</v>
      </c>
      <c r="L9384" s="26">
        <v>21875</v>
      </c>
      <c r="M9384">
        <v>1</v>
      </c>
    </row>
    <row r="9385" spans="1:13" x14ac:dyDescent="0.25">
      <c r="A9385" t="s">
        <v>86</v>
      </c>
      <c r="B9385" s="25">
        <v>45251</v>
      </c>
      <c r="C9385" t="s">
        <v>257</v>
      </c>
      <c r="D9385" t="s">
        <v>32</v>
      </c>
      <c r="E9385" t="s">
        <v>27</v>
      </c>
      <c r="F9385" t="s">
        <v>258</v>
      </c>
      <c r="G9385" s="30">
        <v>18.899999999999999</v>
      </c>
      <c r="H9385" t="s">
        <v>309</v>
      </c>
      <c r="J9385" t="s">
        <v>15</v>
      </c>
      <c r="K9385" t="s">
        <v>307</v>
      </c>
      <c r="L9385" s="26">
        <v>206250</v>
      </c>
      <c r="M9385">
        <v>2</v>
      </c>
    </row>
    <row r="9386" spans="1:13" x14ac:dyDescent="0.25">
      <c r="A9386" t="s">
        <v>30</v>
      </c>
      <c r="B9386" s="25">
        <v>45447</v>
      </c>
      <c r="C9386" t="s">
        <v>257</v>
      </c>
      <c r="D9386" t="s">
        <v>32</v>
      </c>
      <c r="E9386" t="s">
        <v>27</v>
      </c>
      <c r="F9386" t="s">
        <v>258</v>
      </c>
      <c r="G9386" s="30">
        <v>18.899999999999999</v>
      </c>
      <c r="H9386" t="s">
        <v>309</v>
      </c>
      <c r="J9386" t="s">
        <v>15</v>
      </c>
      <c r="K9386" t="s">
        <v>307</v>
      </c>
      <c r="L9386" s="26">
        <v>4338000</v>
      </c>
      <c r="M9386">
        <v>17</v>
      </c>
    </row>
    <row r="9387" spans="1:13" x14ac:dyDescent="0.25">
      <c r="A9387" t="s">
        <v>205</v>
      </c>
      <c r="B9387" s="25">
        <v>45566</v>
      </c>
      <c r="C9387" t="s">
        <v>257</v>
      </c>
      <c r="D9387" t="s">
        <v>32</v>
      </c>
      <c r="E9387" t="s">
        <v>27</v>
      </c>
      <c r="G9387" s="30">
        <v>18.899999999999999</v>
      </c>
      <c r="H9387" t="s">
        <v>309</v>
      </c>
      <c r="J9387" t="s">
        <v>15</v>
      </c>
      <c r="K9387" t="s">
        <v>307</v>
      </c>
      <c r="L9387" s="26">
        <v>1805</v>
      </c>
      <c r="M9387">
        <v>2</v>
      </c>
    </row>
    <row r="9388" spans="1:13" x14ac:dyDescent="0.25">
      <c r="A9388" t="s">
        <v>50</v>
      </c>
      <c r="B9388" s="25">
        <v>45408</v>
      </c>
      <c r="C9388" t="s">
        <v>257</v>
      </c>
      <c r="D9388" t="s">
        <v>32</v>
      </c>
      <c r="E9388" t="s">
        <v>27</v>
      </c>
      <c r="G9388" s="30">
        <v>18.899999999999999</v>
      </c>
      <c r="H9388" t="s">
        <v>309</v>
      </c>
      <c r="J9388" t="s">
        <v>15</v>
      </c>
      <c r="K9388" t="s">
        <v>307</v>
      </c>
      <c r="L9388" s="26">
        <v>172500</v>
      </c>
      <c r="M9388">
        <v>14</v>
      </c>
    </row>
    <row r="9389" spans="1:13" x14ac:dyDescent="0.25">
      <c r="A9389" t="s">
        <v>69</v>
      </c>
      <c r="B9389" s="25">
        <v>45328</v>
      </c>
      <c r="C9389" t="s">
        <v>257</v>
      </c>
      <c r="D9389" t="s">
        <v>32</v>
      </c>
      <c r="E9389" t="s">
        <v>27</v>
      </c>
      <c r="G9389" s="30">
        <v>18.899999999999999</v>
      </c>
      <c r="H9389" t="s">
        <v>309</v>
      </c>
      <c r="J9389" t="s">
        <v>15</v>
      </c>
      <c r="K9389" t="s">
        <v>307</v>
      </c>
      <c r="L9389" s="26">
        <v>7685</v>
      </c>
      <c r="M9389">
        <v>1</v>
      </c>
    </row>
    <row r="9390" spans="1:13" x14ac:dyDescent="0.25">
      <c r="A9390" t="s">
        <v>86</v>
      </c>
      <c r="B9390" s="25">
        <v>45251</v>
      </c>
      <c r="C9390" t="s">
        <v>257</v>
      </c>
      <c r="D9390" t="s">
        <v>32</v>
      </c>
      <c r="E9390" t="s">
        <v>27</v>
      </c>
      <c r="G9390" s="30">
        <v>18.899999999999999</v>
      </c>
      <c r="H9390" t="s">
        <v>309</v>
      </c>
      <c r="J9390" t="s">
        <v>15</v>
      </c>
      <c r="K9390" t="s">
        <v>307</v>
      </c>
      <c r="L9390" s="26">
        <v>75000</v>
      </c>
      <c r="M9390">
        <v>1</v>
      </c>
    </row>
    <row r="9391" spans="1:13" x14ac:dyDescent="0.25">
      <c r="A9391" t="s">
        <v>172</v>
      </c>
      <c r="B9391" s="25">
        <v>45485</v>
      </c>
      <c r="C9391" t="s">
        <v>257</v>
      </c>
      <c r="D9391" t="s">
        <v>32</v>
      </c>
      <c r="E9391" t="s">
        <v>27</v>
      </c>
      <c r="F9391" t="s">
        <v>258</v>
      </c>
      <c r="G9391" s="30">
        <v>18.899999999999999</v>
      </c>
      <c r="H9391" t="s">
        <v>309</v>
      </c>
      <c r="J9391" t="s">
        <v>15</v>
      </c>
      <c r="K9391" t="s">
        <v>307</v>
      </c>
      <c r="L9391" s="26">
        <v>1084000</v>
      </c>
      <c r="M9391">
        <v>1</v>
      </c>
    </row>
    <row r="9392" spans="1:13" x14ac:dyDescent="0.25">
      <c r="A9392" t="s">
        <v>80</v>
      </c>
      <c r="B9392" s="25">
        <v>45260</v>
      </c>
      <c r="C9392" t="s">
        <v>257</v>
      </c>
      <c r="D9392" t="s">
        <v>32</v>
      </c>
      <c r="E9392" t="s">
        <v>27</v>
      </c>
      <c r="F9392" t="s">
        <v>258</v>
      </c>
      <c r="G9392" s="30">
        <v>18.899999999999999</v>
      </c>
      <c r="H9392" t="s">
        <v>309</v>
      </c>
      <c r="J9392" t="s">
        <v>15</v>
      </c>
      <c r="K9392" t="s">
        <v>307</v>
      </c>
      <c r="L9392" s="26">
        <v>882900</v>
      </c>
      <c r="M9392">
        <v>3</v>
      </c>
    </row>
    <row r="9393" spans="1:13" x14ac:dyDescent="0.25">
      <c r="A9393" t="s">
        <v>30</v>
      </c>
      <c r="B9393" s="25">
        <v>45447</v>
      </c>
      <c r="C9393" t="s">
        <v>257</v>
      </c>
      <c r="D9393" t="s">
        <v>32</v>
      </c>
      <c r="E9393" t="s">
        <v>27</v>
      </c>
      <c r="G9393" s="30">
        <v>18.899999999999999</v>
      </c>
      <c r="H9393" t="s">
        <v>309</v>
      </c>
      <c r="J9393" t="s">
        <v>15</v>
      </c>
      <c r="K9393" t="s">
        <v>307</v>
      </c>
      <c r="L9393" s="26">
        <v>14400</v>
      </c>
      <c r="M9393">
        <v>7</v>
      </c>
    </row>
    <row r="9394" spans="1:13" x14ac:dyDescent="0.25">
      <c r="A9394" t="s">
        <v>74</v>
      </c>
      <c r="B9394" s="25">
        <v>45275</v>
      </c>
      <c r="C9394" t="s">
        <v>257</v>
      </c>
      <c r="D9394" t="s">
        <v>32</v>
      </c>
      <c r="E9394" t="s">
        <v>27</v>
      </c>
      <c r="F9394" t="s">
        <v>258</v>
      </c>
      <c r="G9394" s="30">
        <v>18.899999999999999</v>
      </c>
      <c r="H9394" t="s">
        <v>309</v>
      </c>
      <c r="J9394" t="s">
        <v>15</v>
      </c>
      <c r="K9394" t="s">
        <v>307</v>
      </c>
      <c r="L9394" s="26">
        <v>57500</v>
      </c>
      <c r="M9394">
        <v>2</v>
      </c>
    </row>
    <row r="9395" spans="1:13" x14ac:dyDescent="0.25">
      <c r="A9395" t="s">
        <v>50</v>
      </c>
      <c r="B9395" s="25">
        <v>45408</v>
      </c>
      <c r="C9395" t="s">
        <v>257</v>
      </c>
      <c r="D9395" t="s">
        <v>32</v>
      </c>
      <c r="E9395" t="s">
        <v>27</v>
      </c>
      <c r="F9395" t="s">
        <v>258</v>
      </c>
      <c r="G9395" s="30">
        <v>18.899999999999999</v>
      </c>
      <c r="H9395" t="s">
        <v>309</v>
      </c>
      <c r="J9395" t="s">
        <v>15</v>
      </c>
      <c r="K9395" t="s">
        <v>307</v>
      </c>
      <c r="L9395" s="26">
        <v>44410000</v>
      </c>
      <c r="M9395">
        <v>29</v>
      </c>
    </row>
    <row r="9396" spans="1:13" x14ac:dyDescent="0.25">
      <c r="A9396" t="s">
        <v>66</v>
      </c>
      <c r="B9396" s="25">
        <v>45335</v>
      </c>
      <c r="C9396" t="s">
        <v>257</v>
      </c>
      <c r="D9396" t="s">
        <v>32</v>
      </c>
      <c r="E9396" t="s">
        <v>27</v>
      </c>
      <c r="F9396" t="s">
        <v>258</v>
      </c>
      <c r="G9396" s="30">
        <v>18.899999999999999</v>
      </c>
      <c r="H9396" t="s">
        <v>309</v>
      </c>
      <c r="J9396" t="s">
        <v>15</v>
      </c>
      <c r="K9396" t="s">
        <v>307</v>
      </c>
      <c r="L9396" s="26">
        <v>121500</v>
      </c>
      <c r="M9396">
        <v>4</v>
      </c>
    </row>
    <row r="9397" spans="1:13" x14ac:dyDescent="0.25">
      <c r="A9397" t="s">
        <v>83</v>
      </c>
      <c r="B9397" s="25">
        <v>45252</v>
      </c>
      <c r="C9397" t="s">
        <v>257</v>
      </c>
      <c r="D9397" t="s">
        <v>32</v>
      </c>
      <c r="E9397" t="s">
        <v>27</v>
      </c>
      <c r="F9397" t="s">
        <v>258</v>
      </c>
      <c r="G9397" s="30">
        <v>18.899999999999999</v>
      </c>
      <c r="H9397" t="s">
        <v>309</v>
      </c>
      <c r="J9397" t="s">
        <v>15</v>
      </c>
      <c r="K9397" t="s">
        <v>307</v>
      </c>
      <c r="L9397" s="26">
        <v>1492700</v>
      </c>
      <c r="M9397">
        <v>10</v>
      </c>
    </row>
    <row r="9398" spans="1:13" x14ac:dyDescent="0.25">
      <c r="A9398" t="s">
        <v>205</v>
      </c>
      <c r="B9398" s="25">
        <v>45566</v>
      </c>
      <c r="C9398" t="s">
        <v>257</v>
      </c>
      <c r="D9398" t="s">
        <v>32</v>
      </c>
      <c r="E9398" t="s">
        <v>27</v>
      </c>
      <c r="F9398" t="s">
        <v>258</v>
      </c>
      <c r="G9398" s="30">
        <v>18.899999999999999</v>
      </c>
      <c r="H9398" t="s">
        <v>309</v>
      </c>
      <c r="J9398" t="s">
        <v>15</v>
      </c>
      <c r="K9398" t="s">
        <v>307</v>
      </c>
      <c r="L9398" s="26">
        <v>22325</v>
      </c>
      <c r="M9398">
        <v>1</v>
      </c>
    </row>
    <row r="9399" spans="1:13" x14ac:dyDescent="0.25">
      <c r="A9399" t="s">
        <v>83</v>
      </c>
      <c r="B9399" s="25">
        <v>45252</v>
      </c>
      <c r="C9399" t="s">
        <v>257</v>
      </c>
      <c r="D9399" t="s">
        <v>32</v>
      </c>
      <c r="E9399" t="s">
        <v>27</v>
      </c>
      <c r="G9399" s="30">
        <v>18.899999999999999</v>
      </c>
      <c r="H9399" t="s">
        <v>309</v>
      </c>
      <c r="J9399" t="s">
        <v>15</v>
      </c>
      <c r="K9399" t="s">
        <v>307</v>
      </c>
      <c r="L9399" s="26">
        <v>222750</v>
      </c>
      <c r="M9399">
        <v>3</v>
      </c>
    </row>
    <row r="9400" spans="1:13" x14ac:dyDescent="0.25">
      <c r="A9400" t="s">
        <v>164</v>
      </c>
      <c r="B9400" s="25">
        <v>45478</v>
      </c>
      <c r="C9400" t="s">
        <v>257</v>
      </c>
      <c r="D9400" t="s">
        <v>32</v>
      </c>
      <c r="E9400" t="s">
        <v>27</v>
      </c>
      <c r="F9400" t="s">
        <v>258</v>
      </c>
      <c r="G9400" s="30">
        <v>18.899999999999999</v>
      </c>
      <c r="H9400" t="s">
        <v>309</v>
      </c>
      <c r="J9400" t="s">
        <v>15</v>
      </c>
      <c r="K9400" t="s">
        <v>307</v>
      </c>
      <c r="L9400" s="26">
        <v>325800</v>
      </c>
      <c r="M9400">
        <v>2</v>
      </c>
    </row>
    <row r="9401" spans="1:13" x14ac:dyDescent="0.25">
      <c r="A9401" t="s">
        <v>211</v>
      </c>
      <c r="B9401" s="25">
        <v>45582</v>
      </c>
      <c r="C9401" t="s">
        <v>257</v>
      </c>
      <c r="D9401" t="s">
        <v>32</v>
      </c>
      <c r="E9401" t="s">
        <v>27</v>
      </c>
      <c r="F9401" t="s">
        <v>258</v>
      </c>
      <c r="G9401" s="30">
        <v>18.899999999999999</v>
      </c>
      <c r="H9401" t="s">
        <v>309</v>
      </c>
      <c r="J9401" t="s">
        <v>15</v>
      </c>
      <c r="K9401" t="s">
        <v>307</v>
      </c>
      <c r="L9401" s="26">
        <v>18900</v>
      </c>
      <c r="M9401">
        <v>3</v>
      </c>
    </row>
    <row r="9402" spans="1:13" x14ac:dyDescent="0.25">
      <c r="A9402" t="s">
        <v>69</v>
      </c>
      <c r="B9402" s="25">
        <v>45328</v>
      </c>
      <c r="C9402" t="s">
        <v>257</v>
      </c>
      <c r="D9402" t="s">
        <v>32</v>
      </c>
      <c r="E9402" t="s">
        <v>27</v>
      </c>
      <c r="F9402" t="s">
        <v>258</v>
      </c>
      <c r="G9402" s="30">
        <v>18.899999999999999</v>
      </c>
      <c r="H9402" t="s">
        <v>309</v>
      </c>
      <c r="J9402" t="s">
        <v>15</v>
      </c>
      <c r="K9402" t="s">
        <v>307</v>
      </c>
      <c r="L9402" s="26">
        <v>6890</v>
      </c>
      <c r="M9402">
        <v>1</v>
      </c>
    </row>
    <row r="9403" spans="1:13" x14ac:dyDescent="0.25">
      <c r="A9403" t="s">
        <v>164</v>
      </c>
      <c r="B9403" s="25">
        <v>45478</v>
      </c>
      <c r="C9403" t="s">
        <v>257</v>
      </c>
      <c r="D9403" t="s">
        <v>32</v>
      </c>
      <c r="E9403" t="s">
        <v>27</v>
      </c>
      <c r="F9403" t="s">
        <v>258</v>
      </c>
      <c r="G9403" s="30">
        <v>19</v>
      </c>
      <c r="H9403" t="s">
        <v>309</v>
      </c>
      <c r="I9403">
        <v>19</v>
      </c>
      <c r="J9403" t="s">
        <v>228</v>
      </c>
      <c r="K9403" t="s">
        <v>314</v>
      </c>
      <c r="L9403" s="26">
        <v>10770200</v>
      </c>
      <c r="M9403">
        <v>1</v>
      </c>
    </row>
    <row r="9404" spans="1:13" x14ac:dyDescent="0.25">
      <c r="A9404" t="s">
        <v>172</v>
      </c>
      <c r="B9404" s="25">
        <v>45485</v>
      </c>
      <c r="C9404" t="s">
        <v>257</v>
      </c>
      <c r="D9404" t="s">
        <v>32</v>
      </c>
      <c r="E9404" t="s">
        <v>27</v>
      </c>
      <c r="F9404" t="s">
        <v>258</v>
      </c>
      <c r="G9404" s="30">
        <v>19</v>
      </c>
      <c r="H9404" t="s">
        <v>309</v>
      </c>
      <c r="I9404">
        <v>19</v>
      </c>
      <c r="J9404" t="s">
        <v>228</v>
      </c>
      <c r="K9404" t="s">
        <v>314</v>
      </c>
      <c r="L9404" s="26">
        <v>1055600</v>
      </c>
      <c r="M9404">
        <v>1</v>
      </c>
    </row>
    <row r="9405" spans="1:13" x14ac:dyDescent="0.25">
      <c r="A9405" t="s">
        <v>50</v>
      </c>
      <c r="B9405" s="25">
        <v>45408</v>
      </c>
      <c r="C9405" t="s">
        <v>257</v>
      </c>
      <c r="D9405" t="s">
        <v>32</v>
      </c>
      <c r="E9405" t="s">
        <v>27</v>
      </c>
      <c r="F9405" t="s">
        <v>258</v>
      </c>
      <c r="G9405" s="30">
        <v>19</v>
      </c>
      <c r="H9405" t="s">
        <v>309</v>
      </c>
      <c r="J9405" t="s">
        <v>15</v>
      </c>
      <c r="K9405" t="s">
        <v>307</v>
      </c>
      <c r="L9405" s="26">
        <v>30000</v>
      </c>
      <c r="M9405">
        <v>1</v>
      </c>
    </row>
    <row r="9406" spans="1:13" x14ac:dyDescent="0.25">
      <c r="A9406" t="s">
        <v>205</v>
      </c>
      <c r="B9406" s="25">
        <v>45566</v>
      </c>
      <c r="C9406" t="s">
        <v>257</v>
      </c>
      <c r="D9406" t="s">
        <v>32</v>
      </c>
      <c r="E9406" t="s">
        <v>27</v>
      </c>
      <c r="F9406" t="s">
        <v>258</v>
      </c>
      <c r="G9406" s="30">
        <v>19</v>
      </c>
      <c r="H9406" t="s">
        <v>309</v>
      </c>
      <c r="J9406" t="s">
        <v>15</v>
      </c>
      <c r="K9406" t="s">
        <v>307</v>
      </c>
      <c r="L9406" s="26">
        <v>11685</v>
      </c>
      <c r="M9406">
        <v>2</v>
      </c>
    </row>
    <row r="9407" spans="1:13" x14ac:dyDescent="0.25">
      <c r="A9407" t="s">
        <v>164</v>
      </c>
      <c r="B9407" s="25">
        <v>45478</v>
      </c>
      <c r="C9407" t="s">
        <v>257</v>
      </c>
      <c r="D9407" t="s">
        <v>32</v>
      </c>
      <c r="E9407" t="s">
        <v>27</v>
      </c>
      <c r="F9407" t="s">
        <v>258</v>
      </c>
      <c r="G9407" s="30">
        <v>19</v>
      </c>
      <c r="H9407" t="s">
        <v>309</v>
      </c>
      <c r="J9407" t="s">
        <v>15</v>
      </c>
      <c r="K9407" t="s">
        <v>307</v>
      </c>
      <c r="L9407" s="26">
        <v>3382000</v>
      </c>
      <c r="M9407">
        <v>34</v>
      </c>
    </row>
    <row r="9408" spans="1:13" x14ac:dyDescent="0.25">
      <c r="A9408" t="s">
        <v>57</v>
      </c>
      <c r="B9408" s="25">
        <v>45394</v>
      </c>
      <c r="C9408" t="s">
        <v>257</v>
      </c>
      <c r="D9408" t="s">
        <v>32</v>
      </c>
      <c r="E9408" t="s">
        <v>27</v>
      </c>
      <c r="G9408" s="30">
        <v>19</v>
      </c>
      <c r="H9408" t="s">
        <v>309</v>
      </c>
      <c r="J9408" t="s">
        <v>15</v>
      </c>
      <c r="K9408" t="s">
        <v>307</v>
      </c>
      <c r="L9408" s="26">
        <v>7050</v>
      </c>
      <c r="M9408">
        <v>2</v>
      </c>
    </row>
    <row r="9409" spans="1:13" x14ac:dyDescent="0.25">
      <c r="A9409" t="s">
        <v>209</v>
      </c>
      <c r="B9409" s="25">
        <v>45572</v>
      </c>
      <c r="C9409" t="s">
        <v>257</v>
      </c>
      <c r="D9409" t="s">
        <v>32</v>
      </c>
      <c r="E9409" t="s">
        <v>27</v>
      </c>
      <c r="F9409" t="s">
        <v>258</v>
      </c>
      <c r="G9409" s="30">
        <v>19</v>
      </c>
      <c r="H9409" t="s">
        <v>309</v>
      </c>
      <c r="J9409" t="s">
        <v>15</v>
      </c>
      <c r="K9409" t="s">
        <v>307</v>
      </c>
      <c r="L9409" s="26">
        <v>100000</v>
      </c>
      <c r="M9409">
        <v>1</v>
      </c>
    </row>
    <row r="9410" spans="1:13" x14ac:dyDescent="0.25">
      <c r="A9410" t="s">
        <v>74</v>
      </c>
      <c r="B9410" s="25">
        <v>45275</v>
      </c>
      <c r="C9410" t="s">
        <v>257</v>
      </c>
      <c r="D9410" t="s">
        <v>32</v>
      </c>
      <c r="E9410" t="s">
        <v>27</v>
      </c>
      <c r="F9410" t="s">
        <v>258</v>
      </c>
      <c r="G9410" s="30">
        <v>19</v>
      </c>
      <c r="H9410" t="s">
        <v>309</v>
      </c>
      <c r="J9410" t="s">
        <v>15</v>
      </c>
      <c r="K9410" t="s">
        <v>307</v>
      </c>
      <c r="L9410" s="26">
        <v>1275350</v>
      </c>
      <c r="M9410">
        <v>14</v>
      </c>
    </row>
    <row r="9411" spans="1:13" x14ac:dyDescent="0.25">
      <c r="A9411" t="s">
        <v>83</v>
      </c>
      <c r="B9411" s="25">
        <v>45468</v>
      </c>
      <c r="C9411" t="s">
        <v>257</v>
      </c>
      <c r="D9411" t="s">
        <v>32</v>
      </c>
      <c r="E9411" t="s">
        <v>27</v>
      </c>
      <c r="F9411" t="s">
        <v>258</v>
      </c>
      <c r="G9411" s="30">
        <v>19</v>
      </c>
      <c r="H9411" t="s">
        <v>309</v>
      </c>
      <c r="J9411" t="s">
        <v>15</v>
      </c>
      <c r="K9411" t="s">
        <v>307</v>
      </c>
      <c r="L9411" s="26">
        <v>10036710</v>
      </c>
      <c r="M9411">
        <v>23</v>
      </c>
    </row>
    <row r="9412" spans="1:13" x14ac:dyDescent="0.25">
      <c r="A9412" t="s">
        <v>83</v>
      </c>
      <c r="B9412" s="25">
        <v>45468</v>
      </c>
      <c r="C9412" t="s">
        <v>257</v>
      </c>
      <c r="D9412" t="s">
        <v>32</v>
      </c>
      <c r="E9412" t="s">
        <v>27</v>
      </c>
      <c r="G9412" s="30">
        <v>19</v>
      </c>
      <c r="H9412" t="s">
        <v>309</v>
      </c>
      <c r="J9412" t="s">
        <v>15</v>
      </c>
      <c r="K9412" t="s">
        <v>307</v>
      </c>
      <c r="L9412" s="26">
        <v>136080</v>
      </c>
      <c r="M9412">
        <v>5</v>
      </c>
    </row>
    <row r="9413" spans="1:13" x14ac:dyDescent="0.25">
      <c r="A9413" t="s">
        <v>164</v>
      </c>
      <c r="B9413" s="25">
        <v>45478</v>
      </c>
      <c r="C9413" t="s">
        <v>257</v>
      </c>
      <c r="D9413" t="s">
        <v>32</v>
      </c>
      <c r="E9413" t="s">
        <v>27</v>
      </c>
      <c r="G9413" s="30">
        <v>19</v>
      </c>
      <c r="H9413" t="s">
        <v>309</v>
      </c>
      <c r="J9413" t="s">
        <v>15</v>
      </c>
      <c r="K9413" t="s">
        <v>307</v>
      </c>
      <c r="L9413" s="26">
        <v>737400</v>
      </c>
      <c r="M9413">
        <v>20</v>
      </c>
    </row>
    <row r="9414" spans="1:13" x14ac:dyDescent="0.25">
      <c r="A9414" t="s">
        <v>30</v>
      </c>
      <c r="B9414" s="25">
        <v>45447</v>
      </c>
      <c r="C9414" t="s">
        <v>257</v>
      </c>
      <c r="D9414" t="s">
        <v>32</v>
      </c>
      <c r="E9414" t="s">
        <v>27</v>
      </c>
      <c r="G9414" s="30">
        <v>19</v>
      </c>
      <c r="H9414" t="s">
        <v>309</v>
      </c>
      <c r="J9414" t="s">
        <v>15</v>
      </c>
      <c r="K9414" t="s">
        <v>307</v>
      </c>
      <c r="L9414" s="26">
        <v>14700</v>
      </c>
      <c r="M9414">
        <v>6</v>
      </c>
    </row>
    <row r="9415" spans="1:13" x14ac:dyDescent="0.25">
      <c r="A9415" t="s">
        <v>66</v>
      </c>
      <c r="B9415" s="25">
        <v>45335</v>
      </c>
      <c r="C9415" t="s">
        <v>257</v>
      </c>
      <c r="D9415" t="s">
        <v>32</v>
      </c>
      <c r="E9415" t="s">
        <v>27</v>
      </c>
      <c r="F9415" t="s">
        <v>258</v>
      </c>
      <c r="G9415" s="30">
        <v>19</v>
      </c>
      <c r="H9415" t="s">
        <v>309</v>
      </c>
      <c r="J9415" t="s">
        <v>15</v>
      </c>
      <c r="K9415" t="s">
        <v>307</v>
      </c>
      <c r="L9415" s="26">
        <v>13500</v>
      </c>
      <c r="M9415">
        <v>1</v>
      </c>
    </row>
    <row r="9416" spans="1:13" x14ac:dyDescent="0.25">
      <c r="A9416" t="s">
        <v>172</v>
      </c>
      <c r="B9416" s="25">
        <v>45485</v>
      </c>
      <c r="C9416" t="s">
        <v>257</v>
      </c>
      <c r="D9416" t="s">
        <v>32</v>
      </c>
      <c r="E9416" t="s">
        <v>27</v>
      </c>
      <c r="G9416" s="30">
        <v>19</v>
      </c>
      <c r="H9416" t="s">
        <v>309</v>
      </c>
      <c r="J9416" t="s">
        <v>15</v>
      </c>
      <c r="K9416" t="s">
        <v>307</v>
      </c>
      <c r="L9416" s="26">
        <v>52000</v>
      </c>
      <c r="M9416">
        <v>4</v>
      </c>
    </row>
    <row r="9417" spans="1:13" x14ac:dyDescent="0.25">
      <c r="A9417" t="s">
        <v>57</v>
      </c>
      <c r="B9417" s="25">
        <v>45394</v>
      </c>
      <c r="C9417" t="s">
        <v>257</v>
      </c>
      <c r="D9417" t="s">
        <v>32</v>
      </c>
      <c r="E9417" t="s">
        <v>27</v>
      </c>
      <c r="F9417" t="s">
        <v>258</v>
      </c>
      <c r="G9417" s="30">
        <v>19</v>
      </c>
      <c r="H9417" t="s">
        <v>309</v>
      </c>
      <c r="J9417" t="s">
        <v>15</v>
      </c>
      <c r="K9417" t="s">
        <v>307</v>
      </c>
      <c r="L9417" s="26">
        <v>143350</v>
      </c>
      <c r="M9417">
        <v>2</v>
      </c>
    </row>
    <row r="9418" spans="1:13" x14ac:dyDescent="0.25">
      <c r="A9418" t="s">
        <v>60</v>
      </c>
      <c r="B9418" s="25">
        <v>45380</v>
      </c>
      <c r="C9418" t="s">
        <v>257</v>
      </c>
      <c r="D9418" t="s">
        <v>32</v>
      </c>
      <c r="E9418" t="s">
        <v>27</v>
      </c>
      <c r="F9418" t="s">
        <v>258</v>
      </c>
      <c r="G9418" s="30">
        <v>19</v>
      </c>
      <c r="H9418" t="s">
        <v>309</v>
      </c>
      <c r="J9418" t="s">
        <v>15</v>
      </c>
      <c r="K9418" t="s">
        <v>307</v>
      </c>
      <c r="L9418" s="26">
        <v>48125</v>
      </c>
      <c r="M9418">
        <v>2</v>
      </c>
    </row>
    <row r="9419" spans="1:13" x14ac:dyDescent="0.25">
      <c r="A9419" t="s">
        <v>72</v>
      </c>
      <c r="B9419" s="25">
        <v>45288</v>
      </c>
      <c r="C9419" t="s">
        <v>257</v>
      </c>
      <c r="D9419" t="s">
        <v>32</v>
      </c>
      <c r="E9419" t="s">
        <v>27</v>
      </c>
      <c r="F9419" t="s">
        <v>258</v>
      </c>
      <c r="G9419" s="30">
        <v>19</v>
      </c>
      <c r="H9419" t="s">
        <v>309</v>
      </c>
      <c r="J9419" t="s">
        <v>15</v>
      </c>
      <c r="K9419" t="s">
        <v>307</v>
      </c>
      <c r="L9419" s="26">
        <v>98250</v>
      </c>
      <c r="M9419">
        <v>1</v>
      </c>
    </row>
    <row r="9420" spans="1:13" x14ac:dyDescent="0.25">
      <c r="A9420" t="s">
        <v>172</v>
      </c>
      <c r="B9420" s="25">
        <v>45485</v>
      </c>
      <c r="C9420" t="s">
        <v>257</v>
      </c>
      <c r="D9420" t="s">
        <v>32</v>
      </c>
      <c r="E9420" t="s">
        <v>27</v>
      </c>
      <c r="F9420" t="s">
        <v>258</v>
      </c>
      <c r="G9420" s="30">
        <v>19</v>
      </c>
      <c r="H9420" t="s">
        <v>309</v>
      </c>
      <c r="J9420" t="s">
        <v>15</v>
      </c>
      <c r="K9420" t="s">
        <v>307</v>
      </c>
      <c r="L9420" s="26">
        <v>977600</v>
      </c>
      <c r="M9420">
        <v>9</v>
      </c>
    </row>
    <row r="9421" spans="1:13" x14ac:dyDescent="0.25">
      <c r="A9421" t="s">
        <v>211</v>
      </c>
      <c r="B9421" s="25">
        <v>45582</v>
      </c>
      <c r="C9421" t="s">
        <v>257</v>
      </c>
      <c r="D9421" t="s">
        <v>32</v>
      </c>
      <c r="E9421" t="s">
        <v>27</v>
      </c>
      <c r="F9421" t="s">
        <v>258</v>
      </c>
      <c r="G9421" s="30">
        <v>19</v>
      </c>
      <c r="H9421" t="s">
        <v>309</v>
      </c>
      <c r="J9421" t="s">
        <v>15</v>
      </c>
      <c r="K9421" t="s">
        <v>307</v>
      </c>
      <c r="L9421" s="26">
        <v>194250</v>
      </c>
      <c r="M9421">
        <v>4</v>
      </c>
    </row>
    <row r="9422" spans="1:13" x14ac:dyDescent="0.25">
      <c r="A9422" t="s">
        <v>74</v>
      </c>
      <c r="B9422" s="25">
        <v>45275</v>
      </c>
      <c r="C9422" t="s">
        <v>257</v>
      </c>
      <c r="D9422" t="s">
        <v>32</v>
      </c>
      <c r="E9422" t="s">
        <v>27</v>
      </c>
      <c r="G9422" s="30">
        <v>19</v>
      </c>
      <c r="H9422" t="s">
        <v>309</v>
      </c>
      <c r="J9422" t="s">
        <v>15</v>
      </c>
      <c r="K9422" t="s">
        <v>307</v>
      </c>
      <c r="L9422" s="26">
        <v>27600</v>
      </c>
      <c r="M9422">
        <v>2</v>
      </c>
    </row>
    <row r="9423" spans="1:13" x14ac:dyDescent="0.25">
      <c r="A9423" t="s">
        <v>30</v>
      </c>
      <c r="B9423" s="25">
        <v>45447</v>
      </c>
      <c r="C9423" t="s">
        <v>257</v>
      </c>
      <c r="D9423" t="s">
        <v>32</v>
      </c>
      <c r="E9423" t="s">
        <v>27</v>
      </c>
      <c r="F9423" t="s">
        <v>258</v>
      </c>
      <c r="G9423" s="30">
        <v>19</v>
      </c>
      <c r="H9423" t="s">
        <v>309</v>
      </c>
      <c r="J9423" t="s">
        <v>15</v>
      </c>
      <c r="K9423" t="s">
        <v>307</v>
      </c>
      <c r="L9423" s="26">
        <v>4200</v>
      </c>
      <c r="M9423">
        <v>2</v>
      </c>
    </row>
    <row r="9424" spans="1:13" x14ac:dyDescent="0.25">
      <c r="A9424" t="s">
        <v>172</v>
      </c>
      <c r="B9424" s="25">
        <v>45485</v>
      </c>
      <c r="C9424" t="s">
        <v>257</v>
      </c>
      <c r="D9424" t="s">
        <v>32</v>
      </c>
      <c r="E9424" t="s">
        <v>27</v>
      </c>
      <c r="F9424" t="s">
        <v>258</v>
      </c>
      <c r="G9424" s="30">
        <v>19.100000000000001</v>
      </c>
      <c r="H9424" t="s">
        <v>309</v>
      </c>
      <c r="I9424">
        <v>19.100000000000001</v>
      </c>
      <c r="J9424" t="s">
        <v>228</v>
      </c>
      <c r="K9424" t="s">
        <v>314</v>
      </c>
      <c r="L9424" s="32">
        <v>13286800</v>
      </c>
      <c r="M9424">
        <v>1</v>
      </c>
    </row>
    <row r="9425" spans="1:13" x14ac:dyDescent="0.25">
      <c r="A9425" t="s">
        <v>172</v>
      </c>
      <c r="B9425" s="25">
        <v>45485</v>
      </c>
      <c r="C9425" t="s">
        <v>257</v>
      </c>
      <c r="D9425" t="s">
        <v>32</v>
      </c>
      <c r="E9425" t="s">
        <v>27</v>
      </c>
      <c r="G9425" s="30">
        <v>19.100000000000001</v>
      </c>
      <c r="H9425" t="s">
        <v>309</v>
      </c>
      <c r="J9425" t="s">
        <v>15</v>
      </c>
      <c r="K9425" t="s">
        <v>307</v>
      </c>
      <c r="L9425" s="32">
        <v>6400</v>
      </c>
      <c r="M9425">
        <v>2</v>
      </c>
    </row>
    <row r="9426" spans="1:13" x14ac:dyDescent="0.25">
      <c r="A9426" t="s">
        <v>60</v>
      </c>
      <c r="B9426" s="25">
        <v>45380</v>
      </c>
      <c r="C9426" t="s">
        <v>257</v>
      </c>
      <c r="D9426" t="s">
        <v>32</v>
      </c>
      <c r="E9426" t="s">
        <v>27</v>
      </c>
      <c r="F9426" t="s">
        <v>258</v>
      </c>
      <c r="G9426" s="30">
        <v>19.100000000000001</v>
      </c>
      <c r="H9426" t="s">
        <v>309</v>
      </c>
      <c r="J9426" t="s">
        <v>15</v>
      </c>
      <c r="K9426" t="s">
        <v>307</v>
      </c>
      <c r="L9426" s="32">
        <v>59500</v>
      </c>
      <c r="M9426">
        <v>2</v>
      </c>
    </row>
    <row r="9427" spans="1:13" x14ac:dyDescent="0.25">
      <c r="A9427" t="s">
        <v>66</v>
      </c>
      <c r="B9427" s="25">
        <v>45335</v>
      </c>
      <c r="C9427" t="s">
        <v>257</v>
      </c>
      <c r="D9427" t="s">
        <v>32</v>
      </c>
      <c r="E9427" t="s">
        <v>27</v>
      </c>
      <c r="F9427" t="s">
        <v>258</v>
      </c>
      <c r="G9427" s="30">
        <v>19.100000000000001</v>
      </c>
      <c r="H9427" t="s">
        <v>309</v>
      </c>
      <c r="J9427" t="s">
        <v>15</v>
      </c>
      <c r="K9427" t="s">
        <v>307</v>
      </c>
      <c r="L9427" s="32">
        <v>580500</v>
      </c>
      <c r="M9427">
        <v>20</v>
      </c>
    </row>
    <row r="9428" spans="1:13" x14ac:dyDescent="0.25">
      <c r="A9428" t="s">
        <v>164</v>
      </c>
      <c r="B9428" s="25">
        <v>45478</v>
      </c>
      <c r="C9428" t="s">
        <v>257</v>
      </c>
      <c r="D9428" t="s">
        <v>32</v>
      </c>
      <c r="E9428" t="s">
        <v>27</v>
      </c>
      <c r="F9428" t="s">
        <v>258</v>
      </c>
      <c r="G9428" s="30">
        <v>19.100000000000001</v>
      </c>
      <c r="H9428" t="s">
        <v>309</v>
      </c>
      <c r="J9428" t="s">
        <v>15</v>
      </c>
      <c r="K9428" t="s">
        <v>307</v>
      </c>
      <c r="L9428" s="32">
        <v>484000</v>
      </c>
      <c r="M9428">
        <v>1</v>
      </c>
    </row>
    <row r="9429" spans="1:13" x14ac:dyDescent="0.25">
      <c r="A9429" t="s">
        <v>175</v>
      </c>
      <c r="B9429" s="25">
        <v>45503</v>
      </c>
      <c r="C9429" t="s">
        <v>257</v>
      </c>
      <c r="D9429" t="s">
        <v>32</v>
      </c>
      <c r="E9429" t="s">
        <v>27</v>
      </c>
      <c r="F9429" t="s">
        <v>258</v>
      </c>
      <c r="G9429" s="30">
        <v>19.100000000000001</v>
      </c>
      <c r="H9429" t="s">
        <v>309</v>
      </c>
      <c r="J9429" t="s">
        <v>15</v>
      </c>
      <c r="K9429" t="s">
        <v>307</v>
      </c>
      <c r="L9429" s="32">
        <v>485</v>
      </c>
      <c r="M9429">
        <v>1</v>
      </c>
    </row>
    <row r="9430" spans="1:13" x14ac:dyDescent="0.25">
      <c r="A9430" t="s">
        <v>54</v>
      </c>
      <c r="B9430" s="25">
        <v>45401</v>
      </c>
      <c r="C9430" t="s">
        <v>257</v>
      </c>
      <c r="D9430" t="s">
        <v>32</v>
      </c>
      <c r="E9430" t="s">
        <v>27</v>
      </c>
      <c r="F9430" t="s">
        <v>258</v>
      </c>
      <c r="G9430" s="30">
        <v>19.100000000000001</v>
      </c>
      <c r="H9430" t="s">
        <v>309</v>
      </c>
      <c r="J9430" t="s">
        <v>15</v>
      </c>
      <c r="K9430" t="s">
        <v>307</v>
      </c>
      <c r="L9430" s="32">
        <v>88245</v>
      </c>
      <c r="M9430">
        <v>1</v>
      </c>
    </row>
    <row r="9431" spans="1:13" x14ac:dyDescent="0.25">
      <c r="A9431" t="s">
        <v>211</v>
      </c>
      <c r="B9431" s="25">
        <v>45582</v>
      </c>
      <c r="C9431" t="s">
        <v>257</v>
      </c>
      <c r="D9431" t="s">
        <v>32</v>
      </c>
      <c r="E9431" t="s">
        <v>27</v>
      </c>
      <c r="F9431" t="s">
        <v>258</v>
      </c>
      <c r="G9431" s="30">
        <v>19.100000000000001</v>
      </c>
      <c r="H9431" t="s">
        <v>309</v>
      </c>
      <c r="J9431" t="s">
        <v>15</v>
      </c>
      <c r="K9431" t="s">
        <v>307</v>
      </c>
      <c r="L9431" s="32">
        <v>10150</v>
      </c>
      <c r="M9431">
        <v>1</v>
      </c>
    </row>
    <row r="9432" spans="1:13" x14ac:dyDescent="0.25">
      <c r="A9432" t="s">
        <v>50</v>
      </c>
      <c r="B9432" s="25">
        <v>45408</v>
      </c>
      <c r="C9432" t="s">
        <v>257</v>
      </c>
      <c r="D9432" t="s">
        <v>32</v>
      </c>
      <c r="E9432" t="s">
        <v>27</v>
      </c>
      <c r="G9432" s="30">
        <v>19.100000000000001</v>
      </c>
      <c r="H9432" t="s">
        <v>309</v>
      </c>
      <c r="J9432" t="s">
        <v>15</v>
      </c>
      <c r="K9432" t="s">
        <v>307</v>
      </c>
      <c r="L9432" s="32">
        <v>2500</v>
      </c>
      <c r="M9432">
        <v>1</v>
      </c>
    </row>
    <row r="9433" spans="1:13" x14ac:dyDescent="0.25">
      <c r="A9433" t="s">
        <v>69</v>
      </c>
      <c r="B9433" s="25">
        <v>45328</v>
      </c>
      <c r="C9433" t="s">
        <v>257</v>
      </c>
      <c r="D9433" t="s">
        <v>32</v>
      </c>
      <c r="E9433" t="s">
        <v>27</v>
      </c>
      <c r="F9433" t="s">
        <v>258</v>
      </c>
      <c r="G9433" s="30">
        <v>19.100000000000001</v>
      </c>
      <c r="H9433" t="s">
        <v>309</v>
      </c>
      <c r="J9433" t="s">
        <v>15</v>
      </c>
      <c r="K9433" t="s">
        <v>307</v>
      </c>
      <c r="L9433" s="32">
        <v>485480</v>
      </c>
      <c r="M9433">
        <v>5</v>
      </c>
    </row>
    <row r="9434" spans="1:13" x14ac:dyDescent="0.25">
      <c r="A9434" t="s">
        <v>211</v>
      </c>
      <c r="B9434" s="25">
        <v>45582</v>
      </c>
      <c r="C9434" t="s">
        <v>257</v>
      </c>
      <c r="D9434" t="s">
        <v>32</v>
      </c>
      <c r="E9434" t="s">
        <v>27</v>
      </c>
      <c r="G9434" s="30">
        <v>19.100000000000001</v>
      </c>
      <c r="H9434" t="s">
        <v>309</v>
      </c>
      <c r="J9434" t="s">
        <v>15</v>
      </c>
      <c r="K9434" t="s">
        <v>307</v>
      </c>
      <c r="L9434" s="32">
        <v>56700</v>
      </c>
      <c r="M9434">
        <v>1</v>
      </c>
    </row>
    <row r="9435" spans="1:13" x14ac:dyDescent="0.25">
      <c r="A9435" t="s">
        <v>66</v>
      </c>
      <c r="B9435" s="25">
        <v>45335</v>
      </c>
      <c r="C9435" t="s">
        <v>257</v>
      </c>
      <c r="D9435" t="s">
        <v>32</v>
      </c>
      <c r="E9435" t="s">
        <v>27</v>
      </c>
      <c r="G9435" s="30">
        <v>19.100000000000001</v>
      </c>
      <c r="H9435" t="s">
        <v>309</v>
      </c>
      <c r="J9435" t="s">
        <v>15</v>
      </c>
      <c r="K9435" t="s">
        <v>307</v>
      </c>
      <c r="L9435" s="32">
        <v>63000</v>
      </c>
      <c r="M9435">
        <v>8</v>
      </c>
    </row>
    <row r="9436" spans="1:13" x14ac:dyDescent="0.25">
      <c r="A9436" t="s">
        <v>50</v>
      </c>
      <c r="B9436" s="25">
        <v>45408</v>
      </c>
      <c r="C9436" t="s">
        <v>257</v>
      </c>
      <c r="D9436" t="s">
        <v>32</v>
      </c>
      <c r="E9436" t="s">
        <v>27</v>
      </c>
      <c r="F9436" t="s">
        <v>258</v>
      </c>
      <c r="G9436" s="30">
        <v>19.100000000000001</v>
      </c>
      <c r="H9436" t="s">
        <v>309</v>
      </c>
      <c r="J9436" t="s">
        <v>15</v>
      </c>
      <c r="K9436" t="s">
        <v>307</v>
      </c>
      <c r="L9436" s="32">
        <v>507500</v>
      </c>
      <c r="M9436">
        <v>1</v>
      </c>
    </row>
    <row r="9437" spans="1:13" x14ac:dyDescent="0.25">
      <c r="A9437" t="s">
        <v>60</v>
      </c>
      <c r="B9437" s="25">
        <v>45380</v>
      </c>
      <c r="C9437" t="s">
        <v>257</v>
      </c>
      <c r="D9437" t="s">
        <v>32</v>
      </c>
      <c r="E9437" t="s">
        <v>27</v>
      </c>
      <c r="G9437" s="30">
        <v>19.100000000000001</v>
      </c>
      <c r="H9437" t="s">
        <v>309</v>
      </c>
      <c r="J9437" t="s">
        <v>15</v>
      </c>
      <c r="K9437" t="s">
        <v>307</v>
      </c>
      <c r="L9437" s="32">
        <v>4375</v>
      </c>
      <c r="M9437">
        <v>1</v>
      </c>
    </row>
    <row r="9438" spans="1:13" x14ac:dyDescent="0.25">
      <c r="A9438" t="s">
        <v>69</v>
      </c>
      <c r="B9438" s="25">
        <v>45328</v>
      </c>
      <c r="C9438" t="s">
        <v>257</v>
      </c>
      <c r="D9438" t="s">
        <v>32</v>
      </c>
      <c r="E9438" t="s">
        <v>27</v>
      </c>
      <c r="G9438" s="30">
        <v>19.100000000000001</v>
      </c>
      <c r="H9438" t="s">
        <v>309</v>
      </c>
      <c r="J9438" t="s">
        <v>15</v>
      </c>
      <c r="K9438" t="s">
        <v>307</v>
      </c>
      <c r="L9438" s="32">
        <v>7155</v>
      </c>
      <c r="M9438">
        <v>1</v>
      </c>
    </row>
    <row r="9439" spans="1:13" x14ac:dyDescent="0.25">
      <c r="A9439" t="s">
        <v>63</v>
      </c>
      <c r="B9439" s="25">
        <v>45344</v>
      </c>
      <c r="C9439" t="s">
        <v>257</v>
      </c>
      <c r="D9439" t="s">
        <v>32</v>
      </c>
      <c r="E9439" t="s">
        <v>27</v>
      </c>
      <c r="F9439" t="s">
        <v>258</v>
      </c>
      <c r="G9439" s="30">
        <v>19.100000000000001</v>
      </c>
      <c r="H9439" t="s">
        <v>309</v>
      </c>
      <c r="J9439" t="s">
        <v>15</v>
      </c>
      <c r="K9439" t="s">
        <v>307</v>
      </c>
      <c r="L9439" s="32">
        <v>1619750</v>
      </c>
      <c r="M9439">
        <v>2</v>
      </c>
    </row>
    <row r="9440" spans="1:13" x14ac:dyDescent="0.25">
      <c r="A9440" t="s">
        <v>205</v>
      </c>
      <c r="B9440" s="25">
        <v>45566</v>
      </c>
      <c r="C9440" t="s">
        <v>257</v>
      </c>
      <c r="D9440" t="s">
        <v>32</v>
      </c>
      <c r="E9440" t="s">
        <v>27</v>
      </c>
      <c r="G9440" s="30">
        <v>19.2</v>
      </c>
      <c r="H9440" t="s">
        <v>309</v>
      </c>
      <c r="J9440" t="s">
        <v>15</v>
      </c>
      <c r="K9440" t="s">
        <v>307</v>
      </c>
      <c r="L9440" s="32">
        <v>34580</v>
      </c>
      <c r="M9440">
        <v>7</v>
      </c>
    </row>
    <row r="9441" spans="1:13" x14ac:dyDescent="0.25">
      <c r="A9441" t="s">
        <v>60</v>
      </c>
      <c r="B9441" s="25">
        <v>45380</v>
      </c>
      <c r="C9441" t="s">
        <v>257</v>
      </c>
      <c r="D9441" t="s">
        <v>32</v>
      </c>
      <c r="E9441" t="s">
        <v>27</v>
      </c>
      <c r="F9441" t="s">
        <v>258</v>
      </c>
      <c r="G9441" s="30">
        <v>19.2</v>
      </c>
      <c r="H9441" t="s">
        <v>309</v>
      </c>
      <c r="J9441" t="s">
        <v>15</v>
      </c>
      <c r="K9441" t="s">
        <v>307</v>
      </c>
      <c r="L9441" s="32">
        <v>1291500</v>
      </c>
      <c r="M9441">
        <v>8</v>
      </c>
    </row>
    <row r="9442" spans="1:13" x14ac:dyDescent="0.25">
      <c r="A9442" t="s">
        <v>60</v>
      </c>
      <c r="B9442" s="25">
        <v>45380</v>
      </c>
      <c r="C9442" t="s">
        <v>257</v>
      </c>
      <c r="D9442" t="s">
        <v>32</v>
      </c>
      <c r="E9442" t="s">
        <v>27</v>
      </c>
      <c r="G9442" s="30">
        <v>19.2</v>
      </c>
      <c r="H9442" t="s">
        <v>309</v>
      </c>
      <c r="J9442" t="s">
        <v>15</v>
      </c>
      <c r="K9442" t="s">
        <v>307</v>
      </c>
      <c r="L9442" s="32">
        <v>4375</v>
      </c>
      <c r="M9442">
        <v>1</v>
      </c>
    </row>
    <row r="9443" spans="1:13" x14ac:dyDescent="0.25">
      <c r="A9443" t="s">
        <v>50</v>
      </c>
      <c r="B9443" s="25">
        <v>45408</v>
      </c>
      <c r="C9443" t="s">
        <v>257</v>
      </c>
      <c r="D9443" t="s">
        <v>32</v>
      </c>
      <c r="E9443" t="s">
        <v>27</v>
      </c>
      <c r="F9443" t="s">
        <v>258</v>
      </c>
      <c r="G9443" s="30">
        <v>19.2</v>
      </c>
      <c r="H9443" t="s">
        <v>309</v>
      </c>
      <c r="J9443" t="s">
        <v>15</v>
      </c>
      <c r="K9443" t="s">
        <v>307</v>
      </c>
      <c r="L9443" s="32">
        <v>162500</v>
      </c>
      <c r="M9443">
        <v>2</v>
      </c>
    </row>
    <row r="9444" spans="1:13" x14ac:dyDescent="0.25">
      <c r="A9444" t="s">
        <v>57</v>
      </c>
      <c r="B9444" s="25">
        <v>45394</v>
      </c>
      <c r="C9444" t="s">
        <v>257</v>
      </c>
      <c r="D9444" t="s">
        <v>32</v>
      </c>
      <c r="E9444" t="s">
        <v>27</v>
      </c>
      <c r="F9444" t="s">
        <v>258</v>
      </c>
      <c r="G9444" s="30">
        <v>19.2</v>
      </c>
      <c r="H9444" t="s">
        <v>309</v>
      </c>
      <c r="J9444" t="s">
        <v>15</v>
      </c>
      <c r="K9444" t="s">
        <v>307</v>
      </c>
      <c r="L9444" s="32">
        <v>145700</v>
      </c>
      <c r="M9444">
        <v>2</v>
      </c>
    </row>
    <row r="9445" spans="1:13" x14ac:dyDescent="0.25">
      <c r="A9445" t="s">
        <v>63</v>
      </c>
      <c r="B9445" s="25">
        <v>45344</v>
      </c>
      <c r="C9445" t="s">
        <v>257</v>
      </c>
      <c r="D9445" t="s">
        <v>32</v>
      </c>
      <c r="E9445" t="s">
        <v>27</v>
      </c>
      <c r="G9445" s="30">
        <v>19.2</v>
      </c>
      <c r="H9445" t="s">
        <v>309</v>
      </c>
      <c r="J9445" t="s">
        <v>15</v>
      </c>
      <c r="K9445" t="s">
        <v>307</v>
      </c>
      <c r="L9445" s="32">
        <v>187150</v>
      </c>
      <c r="M9445">
        <v>2</v>
      </c>
    </row>
    <row r="9446" spans="1:13" x14ac:dyDescent="0.25">
      <c r="A9446" t="s">
        <v>205</v>
      </c>
      <c r="B9446" s="25">
        <v>45566</v>
      </c>
      <c r="C9446" t="s">
        <v>257</v>
      </c>
      <c r="D9446" t="s">
        <v>32</v>
      </c>
      <c r="E9446" t="s">
        <v>27</v>
      </c>
      <c r="F9446" t="s">
        <v>258</v>
      </c>
      <c r="G9446" s="30">
        <v>19.2</v>
      </c>
      <c r="H9446" t="s">
        <v>309</v>
      </c>
      <c r="J9446" t="s">
        <v>15</v>
      </c>
      <c r="K9446" t="s">
        <v>307</v>
      </c>
      <c r="L9446" s="32">
        <v>798190</v>
      </c>
      <c r="M9446">
        <v>12</v>
      </c>
    </row>
    <row r="9447" spans="1:13" x14ac:dyDescent="0.25">
      <c r="A9447" t="s">
        <v>164</v>
      </c>
      <c r="B9447" s="25">
        <v>45478</v>
      </c>
      <c r="C9447" t="s">
        <v>257</v>
      </c>
      <c r="D9447" t="s">
        <v>32</v>
      </c>
      <c r="E9447" t="s">
        <v>27</v>
      </c>
      <c r="F9447" t="s">
        <v>258</v>
      </c>
      <c r="G9447" s="30">
        <v>19.2</v>
      </c>
      <c r="H9447" t="s">
        <v>309</v>
      </c>
      <c r="J9447" t="s">
        <v>15</v>
      </c>
      <c r="K9447" t="s">
        <v>307</v>
      </c>
      <c r="L9447" s="32">
        <v>44200</v>
      </c>
      <c r="M9447">
        <v>1</v>
      </c>
    </row>
    <row r="9448" spans="1:13" x14ac:dyDescent="0.25">
      <c r="A9448" t="s">
        <v>54</v>
      </c>
      <c r="B9448" s="25">
        <v>45401</v>
      </c>
      <c r="C9448" t="s">
        <v>257</v>
      </c>
      <c r="D9448" t="s">
        <v>32</v>
      </c>
      <c r="E9448" t="s">
        <v>27</v>
      </c>
      <c r="G9448" s="30">
        <v>19.2</v>
      </c>
      <c r="H9448" t="s">
        <v>309</v>
      </c>
      <c r="J9448" t="s">
        <v>15</v>
      </c>
      <c r="K9448" t="s">
        <v>307</v>
      </c>
      <c r="L9448" s="32">
        <v>9990</v>
      </c>
      <c r="M9448">
        <v>1</v>
      </c>
    </row>
    <row r="9449" spans="1:13" x14ac:dyDescent="0.25">
      <c r="A9449" t="s">
        <v>50</v>
      </c>
      <c r="B9449" s="25">
        <v>45408</v>
      </c>
      <c r="C9449" t="s">
        <v>257</v>
      </c>
      <c r="D9449" t="s">
        <v>32</v>
      </c>
      <c r="E9449" t="s">
        <v>27</v>
      </c>
      <c r="G9449" s="30">
        <v>19.2</v>
      </c>
      <c r="H9449" t="s">
        <v>309</v>
      </c>
      <c r="J9449" t="s">
        <v>15</v>
      </c>
      <c r="K9449" t="s">
        <v>307</v>
      </c>
      <c r="L9449" s="32">
        <v>25000</v>
      </c>
      <c r="M9449">
        <v>2</v>
      </c>
    </row>
    <row r="9450" spans="1:13" x14ac:dyDescent="0.25">
      <c r="A9450" t="s">
        <v>211</v>
      </c>
      <c r="B9450" s="25">
        <v>45582</v>
      </c>
      <c r="C9450" t="s">
        <v>257</v>
      </c>
      <c r="D9450" t="s">
        <v>32</v>
      </c>
      <c r="E9450" t="s">
        <v>27</v>
      </c>
      <c r="G9450" s="30">
        <v>19.2</v>
      </c>
      <c r="H9450" t="s">
        <v>309</v>
      </c>
      <c r="J9450" t="s">
        <v>15</v>
      </c>
      <c r="K9450" t="s">
        <v>307</v>
      </c>
      <c r="L9450" s="32">
        <v>1050</v>
      </c>
      <c r="M9450">
        <v>1</v>
      </c>
    </row>
    <row r="9451" spans="1:13" x14ac:dyDescent="0.25">
      <c r="A9451" t="s">
        <v>54</v>
      </c>
      <c r="B9451" s="25">
        <v>45401</v>
      </c>
      <c r="C9451" t="s">
        <v>257</v>
      </c>
      <c r="D9451" t="s">
        <v>32</v>
      </c>
      <c r="E9451" t="s">
        <v>27</v>
      </c>
      <c r="F9451" t="s">
        <v>258</v>
      </c>
      <c r="G9451" s="30">
        <v>19.2</v>
      </c>
      <c r="H9451" t="s">
        <v>309</v>
      </c>
      <c r="J9451" t="s">
        <v>15</v>
      </c>
      <c r="K9451" t="s">
        <v>307</v>
      </c>
      <c r="L9451" s="32">
        <v>302475</v>
      </c>
      <c r="M9451">
        <v>2</v>
      </c>
    </row>
    <row r="9452" spans="1:13" x14ac:dyDescent="0.25">
      <c r="A9452" t="s">
        <v>63</v>
      </c>
      <c r="B9452" s="25">
        <v>45344</v>
      </c>
      <c r="C9452" t="s">
        <v>257</v>
      </c>
      <c r="D9452" t="s">
        <v>32</v>
      </c>
      <c r="E9452" t="s">
        <v>27</v>
      </c>
      <c r="F9452" t="s">
        <v>258</v>
      </c>
      <c r="G9452" s="30">
        <v>19.2</v>
      </c>
      <c r="H9452" t="s">
        <v>309</v>
      </c>
      <c r="J9452" t="s">
        <v>15</v>
      </c>
      <c r="K9452" t="s">
        <v>307</v>
      </c>
      <c r="L9452" s="32">
        <v>228950</v>
      </c>
      <c r="M9452">
        <v>1</v>
      </c>
    </row>
    <row r="9453" spans="1:13" x14ac:dyDescent="0.25">
      <c r="A9453" t="s">
        <v>205</v>
      </c>
      <c r="B9453" s="25">
        <v>45566</v>
      </c>
      <c r="C9453" t="s">
        <v>257</v>
      </c>
      <c r="D9453" t="s">
        <v>32</v>
      </c>
      <c r="E9453" t="s">
        <v>27</v>
      </c>
      <c r="F9453" t="s">
        <v>258</v>
      </c>
      <c r="G9453" s="30">
        <v>19.3</v>
      </c>
      <c r="H9453" t="s">
        <v>309</v>
      </c>
      <c r="J9453" t="s">
        <v>15</v>
      </c>
      <c r="K9453" t="s">
        <v>307</v>
      </c>
      <c r="L9453" s="32">
        <v>2370440</v>
      </c>
      <c r="M9453">
        <v>24</v>
      </c>
    </row>
    <row r="9454" spans="1:13" x14ac:dyDescent="0.25">
      <c r="A9454" t="s">
        <v>50</v>
      </c>
      <c r="B9454" s="25">
        <v>45408</v>
      </c>
      <c r="C9454" t="s">
        <v>257</v>
      </c>
      <c r="D9454" t="s">
        <v>32</v>
      </c>
      <c r="E9454" t="s">
        <v>27</v>
      </c>
      <c r="G9454" s="30">
        <v>19.3</v>
      </c>
      <c r="H9454" t="s">
        <v>309</v>
      </c>
      <c r="J9454" t="s">
        <v>15</v>
      </c>
      <c r="K9454" t="s">
        <v>307</v>
      </c>
      <c r="L9454" s="32">
        <v>107500</v>
      </c>
      <c r="M9454">
        <v>14</v>
      </c>
    </row>
    <row r="9455" spans="1:13" x14ac:dyDescent="0.25">
      <c r="A9455" t="s">
        <v>211</v>
      </c>
      <c r="B9455" s="25">
        <v>45582</v>
      </c>
      <c r="C9455" t="s">
        <v>257</v>
      </c>
      <c r="D9455" t="s">
        <v>32</v>
      </c>
      <c r="E9455" t="s">
        <v>27</v>
      </c>
      <c r="G9455" s="30">
        <v>19.3</v>
      </c>
      <c r="H9455" t="s">
        <v>309</v>
      </c>
      <c r="J9455" t="s">
        <v>15</v>
      </c>
      <c r="K9455" t="s">
        <v>307</v>
      </c>
      <c r="L9455" s="32">
        <v>170450</v>
      </c>
      <c r="M9455">
        <v>13</v>
      </c>
    </row>
    <row r="9456" spans="1:13" x14ac:dyDescent="0.25">
      <c r="A9456" t="s">
        <v>50</v>
      </c>
      <c r="B9456" s="25">
        <v>45408</v>
      </c>
      <c r="C9456" t="s">
        <v>257</v>
      </c>
      <c r="D9456" t="s">
        <v>32</v>
      </c>
      <c r="E9456" t="s">
        <v>27</v>
      </c>
      <c r="F9456" t="s">
        <v>258</v>
      </c>
      <c r="G9456" s="30">
        <v>19.3</v>
      </c>
      <c r="H9456" t="s">
        <v>309</v>
      </c>
      <c r="J9456" t="s">
        <v>15</v>
      </c>
      <c r="K9456" t="s">
        <v>307</v>
      </c>
      <c r="L9456" s="32">
        <v>6312500</v>
      </c>
      <c r="M9456">
        <v>23</v>
      </c>
    </row>
    <row r="9457" spans="1:13" x14ac:dyDescent="0.25">
      <c r="A9457" t="s">
        <v>57</v>
      </c>
      <c r="B9457" s="25">
        <v>45394</v>
      </c>
      <c r="C9457" t="s">
        <v>257</v>
      </c>
      <c r="D9457" t="s">
        <v>32</v>
      </c>
      <c r="E9457" t="s">
        <v>27</v>
      </c>
      <c r="F9457" t="s">
        <v>258</v>
      </c>
      <c r="G9457" s="30">
        <v>19.3</v>
      </c>
      <c r="H9457" t="s">
        <v>309</v>
      </c>
      <c r="J9457" t="s">
        <v>15</v>
      </c>
      <c r="K9457" t="s">
        <v>307</v>
      </c>
      <c r="L9457" s="32">
        <v>763750</v>
      </c>
      <c r="M9457">
        <v>6</v>
      </c>
    </row>
    <row r="9458" spans="1:13" x14ac:dyDescent="0.25">
      <c r="A9458" t="s">
        <v>211</v>
      </c>
      <c r="B9458" s="25">
        <v>45582</v>
      </c>
      <c r="C9458" t="s">
        <v>257</v>
      </c>
      <c r="D9458" t="s">
        <v>32</v>
      </c>
      <c r="E9458" t="s">
        <v>27</v>
      </c>
      <c r="F9458" t="s">
        <v>258</v>
      </c>
      <c r="G9458" s="30">
        <v>19.3</v>
      </c>
      <c r="H9458" t="s">
        <v>309</v>
      </c>
      <c r="J9458" t="s">
        <v>15</v>
      </c>
      <c r="K9458" t="s">
        <v>307</v>
      </c>
      <c r="L9458" s="32">
        <v>4222750</v>
      </c>
      <c r="M9458">
        <v>45</v>
      </c>
    </row>
    <row r="9459" spans="1:13" x14ac:dyDescent="0.25">
      <c r="A9459" t="s">
        <v>217</v>
      </c>
      <c r="B9459" s="25">
        <v>45595</v>
      </c>
      <c r="C9459" t="s">
        <v>257</v>
      </c>
      <c r="D9459" t="s">
        <v>32</v>
      </c>
      <c r="E9459" t="s">
        <v>27</v>
      </c>
      <c r="F9459" t="s">
        <v>258</v>
      </c>
      <c r="G9459" s="30">
        <v>19.3</v>
      </c>
      <c r="H9459" t="s">
        <v>309</v>
      </c>
      <c r="J9459" t="s">
        <v>15</v>
      </c>
      <c r="K9459" t="s">
        <v>307</v>
      </c>
      <c r="L9459" s="32">
        <v>325975</v>
      </c>
      <c r="M9459">
        <v>1</v>
      </c>
    </row>
    <row r="9460" spans="1:13" x14ac:dyDescent="0.25">
      <c r="A9460" t="s">
        <v>60</v>
      </c>
      <c r="B9460" s="25">
        <v>45380</v>
      </c>
      <c r="C9460" t="s">
        <v>257</v>
      </c>
      <c r="D9460" t="s">
        <v>32</v>
      </c>
      <c r="E9460" t="s">
        <v>27</v>
      </c>
      <c r="G9460" s="30">
        <v>19.3</v>
      </c>
      <c r="H9460" t="s">
        <v>309</v>
      </c>
      <c r="J9460" t="s">
        <v>15</v>
      </c>
      <c r="K9460" t="s">
        <v>307</v>
      </c>
      <c r="L9460" s="32">
        <v>100625</v>
      </c>
      <c r="M9460">
        <v>8</v>
      </c>
    </row>
    <row r="9461" spans="1:13" x14ac:dyDescent="0.25">
      <c r="A9461" t="s">
        <v>209</v>
      </c>
      <c r="B9461" s="25">
        <v>45572</v>
      </c>
      <c r="C9461" t="s">
        <v>257</v>
      </c>
      <c r="D9461" t="s">
        <v>32</v>
      </c>
      <c r="E9461" t="s">
        <v>27</v>
      </c>
      <c r="F9461" t="s">
        <v>258</v>
      </c>
      <c r="G9461" s="30">
        <v>19.3</v>
      </c>
      <c r="H9461" t="s">
        <v>309</v>
      </c>
      <c r="J9461" t="s">
        <v>15</v>
      </c>
      <c r="K9461" t="s">
        <v>307</v>
      </c>
      <c r="L9461" s="32">
        <v>180000</v>
      </c>
      <c r="M9461">
        <v>6</v>
      </c>
    </row>
    <row r="9462" spans="1:13" x14ac:dyDescent="0.25">
      <c r="A9462" t="s">
        <v>60</v>
      </c>
      <c r="B9462" s="25">
        <v>45380</v>
      </c>
      <c r="C9462" t="s">
        <v>257</v>
      </c>
      <c r="D9462" t="s">
        <v>32</v>
      </c>
      <c r="E9462" t="s">
        <v>27</v>
      </c>
      <c r="F9462" t="s">
        <v>258</v>
      </c>
      <c r="G9462" s="30">
        <v>19.3</v>
      </c>
      <c r="H9462" t="s">
        <v>309</v>
      </c>
      <c r="J9462" t="s">
        <v>15</v>
      </c>
      <c r="K9462" t="s">
        <v>307</v>
      </c>
      <c r="L9462" s="32">
        <v>180580750</v>
      </c>
      <c r="M9462">
        <v>9</v>
      </c>
    </row>
    <row r="9463" spans="1:13" x14ac:dyDescent="0.25">
      <c r="A9463" t="s">
        <v>57</v>
      </c>
      <c r="B9463" s="25">
        <v>45394</v>
      </c>
      <c r="C9463" t="s">
        <v>257</v>
      </c>
      <c r="D9463" t="s">
        <v>32</v>
      </c>
      <c r="E9463" t="s">
        <v>27</v>
      </c>
      <c r="G9463" s="30">
        <v>19.3</v>
      </c>
      <c r="H9463" t="s">
        <v>309</v>
      </c>
      <c r="J9463" t="s">
        <v>15</v>
      </c>
      <c r="K9463" t="s">
        <v>307</v>
      </c>
      <c r="L9463" s="32">
        <v>124550</v>
      </c>
      <c r="M9463">
        <v>3</v>
      </c>
    </row>
    <row r="9464" spans="1:13" x14ac:dyDescent="0.25">
      <c r="A9464" t="s">
        <v>54</v>
      </c>
      <c r="B9464" s="25">
        <v>45401</v>
      </c>
      <c r="C9464" t="s">
        <v>257</v>
      </c>
      <c r="D9464" t="s">
        <v>32</v>
      </c>
      <c r="E9464" t="s">
        <v>27</v>
      </c>
      <c r="G9464" s="30">
        <v>19.3</v>
      </c>
      <c r="H9464" t="s">
        <v>309</v>
      </c>
      <c r="J9464" t="s">
        <v>15</v>
      </c>
      <c r="K9464" t="s">
        <v>307</v>
      </c>
      <c r="L9464" s="32">
        <v>164835</v>
      </c>
      <c r="M9464">
        <v>3</v>
      </c>
    </row>
    <row r="9465" spans="1:13" x14ac:dyDescent="0.25">
      <c r="A9465" t="s">
        <v>205</v>
      </c>
      <c r="B9465" s="25">
        <v>45566</v>
      </c>
      <c r="C9465" t="s">
        <v>257</v>
      </c>
      <c r="D9465" t="s">
        <v>32</v>
      </c>
      <c r="E9465" t="s">
        <v>27</v>
      </c>
      <c r="G9465" s="30">
        <v>19.3</v>
      </c>
      <c r="H9465" t="s">
        <v>309</v>
      </c>
      <c r="J9465" t="s">
        <v>15</v>
      </c>
      <c r="K9465" t="s">
        <v>307</v>
      </c>
      <c r="L9465" s="32">
        <v>20615</v>
      </c>
      <c r="M9465">
        <v>5</v>
      </c>
    </row>
    <row r="9466" spans="1:13" x14ac:dyDescent="0.25">
      <c r="A9466" t="s">
        <v>164</v>
      </c>
      <c r="B9466" s="25">
        <v>45478</v>
      </c>
      <c r="C9466" t="s">
        <v>257</v>
      </c>
      <c r="D9466" t="s">
        <v>32</v>
      </c>
      <c r="E9466" t="s">
        <v>27</v>
      </c>
      <c r="G9466" s="30">
        <v>19.3</v>
      </c>
      <c r="H9466" t="s">
        <v>309</v>
      </c>
      <c r="J9466" t="s">
        <v>15</v>
      </c>
      <c r="K9466" t="s">
        <v>307</v>
      </c>
      <c r="L9466" s="32">
        <v>1000</v>
      </c>
      <c r="M9466">
        <v>1</v>
      </c>
    </row>
    <row r="9467" spans="1:13" x14ac:dyDescent="0.25">
      <c r="A9467" t="s">
        <v>209</v>
      </c>
      <c r="B9467" s="25">
        <v>45572</v>
      </c>
      <c r="C9467" t="s">
        <v>257</v>
      </c>
      <c r="D9467" t="s">
        <v>32</v>
      </c>
      <c r="E9467" t="s">
        <v>27</v>
      </c>
      <c r="G9467" s="30">
        <v>19.3</v>
      </c>
      <c r="H9467" t="s">
        <v>309</v>
      </c>
      <c r="J9467" t="s">
        <v>15</v>
      </c>
      <c r="K9467" t="s">
        <v>307</v>
      </c>
      <c r="L9467" s="32">
        <v>11250</v>
      </c>
      <c r="M9467">
        <v>1</v>
      </c>
    </row>
    <row r="9468" spans="1:13" x14ac:dyDescent="0.25">
      <c r="A9468" t="s">
        <v>54</v>
      </c>
      <c r="B9468" s="25">
        <v>45401</v>
      </c>
      <c r="C9468" t="s">
        <v>257</v>
      </c>
      <c r="D9468" t="s">
        <v>32</v>
      </c>
      <c r="E9468" t="s">
        <v>27</v>
      </c>
      <c r="F9468" t="s">
        <v>258</v>
      </c>
      <c r="G9468" s="30">
        <v>19.3</v>
      </c>
      <c r="H9468" t="s">
        <v>309</v>
      </c>
      <c r="J9468" t="s">
        <v>15</v>
      </c>
      <c r="K9468" t="s">
        <v>307</v>
      </c>
      <c r="L9468" s="32">
        <v>2918745</v>
      </c>
      <c r="M9468">
        <v>9</v>
      </c>
    </row>
    <row r="9469" spans="1:13" x14ac:dyDescent="0.25">
      <c r="A9469" t="s">
        <v>30</v>
      </c>
      <c r="B9469" s="25">
        <v>45447</v>
      </c>
      <c r="C9469" t="s">
        <v>257</v>
      </c>
      <c r="D9469" t="s">
        <v>32</v>
      </c>
      <c r="E9469" t="s">
        <v>27</v>
      </c>
      <c r="G9469" s="30">
        <v>19.399999999999999</v>
      </c>
      <c r="H9469" t="s">
        <v>309</v>
      </c>
      <c r="J9469" t="s">
        <v>15</v>
      </c>
      <c r="K9469" t="s">
        <v>307</v>
      </c>
      <c r="L9469" s="32">
        <v>31800</v>
      </c>
      <c r="M9469">
        <v>2</v>
      </c>
    </row>
    <row r="9470" spans="1:13" x14ac:dyDescent="0.25">
      <c r="A9470" t="s">
        <v>164</v>
      </c>
      <c r="B9470" s="25">
        <v>45478</v>
      </c>
      <c r="C9470" t="s">
        <v>257</v>
      </c>
      <c r="D9470" t="s">
        <v>32</v>
      </c>
      <c r="E9470" t="s">
        <v>27</v>
      </c>
      <c r="G9470" s="30">
        <v>19.399999999999999</v>
      </c>
      <c r="H9470" t="s">
        <v>309</v>
      </c>
      <c r="J9470" t="s">
        <v>15</v>
      </c>
      <c r="K9470" t="s">
        <v>307</v>
      </c>
      <c r="L9470" s="32">
        <v>1400</v>
      </c>
      <c r="M9470">
        <v>1</v>
      </c>
    </row>
    <row r="9471" spans="1:13" x14ac:dyDescent="0.25">
      <c r="A9471" t="s">
        <v>30</v>
      </c>
      <c r="B9471" s="25">
        <v>45447</v>
      </c>
      <c r="C9471" t="s">
        <v>257</v>
      </c>
      <c r="D9471" t="s">
        <v>32</v>
      </c>
      <c r="E9471" t="s">
        <v>27</v>
      </c>
      <c r="F9471" t="s">
        <v>258</v>
      </c>
      <c r="G9471" s="30">
        <v>19.399999999999999</v>
      </c>
      <c r="H9471" t="s">
        <v>309</v>
      </c>
      <c r="J9471" t="s">
        <v>15</v>
      </c>
      <c r="K9471" t="s">
        <v>307</v>
      </c>
      <c r="L9471" s="32">
        <v>524400</v>
      </c>
      <c r="M9471">
        <v>5</v>
      </c>
    </row>
    <row r="9472" spans="1:13" x14ac:dyDescent="0.25">
      <c r="A9472" t="s">
        <v>211</v>
      </c>
      <c r="B9472" s="25">
        <v>45582</v>
      </c>
      <c r="C9472" t="s">
        <v>257</v>
      </c>
      <c r="D9472" t="s">
        <v>32</v>
      </c>
      <c r="E9472" t="s">
        <v>27</v>
      </c>
      <c r="F9472" t="s">
        <v>258</v>
      </c>
      <c r="G9472" s="30">
        <v>19.399999999999999</v>
      </c>
      <c r="H9472" t="s">
        <v>309</v>
      </c>
      <c r="J9472" t="s">
        <v>15</v>
      </c>
      <c r="K9472" t="s">
        <v>307</v>
      </c>
      <c r="L9472" s="32">
        <v>159250</v>
      </c>
      <c r="M9472">
        <v>1</v>
      </c>
    </row>
    <row r="9473" spans="1:13" x14ac:dyDescent="0.25">
      <c r="A9473" t="s">
        <v>211</v>
      </c>
      <c r="B9473" s="25">
        <v>45582</v>
      </c>
      <c r="C9473" t="s">
        <v>257</v>
      </c>
      <c r="D9473" t="s">
        <v>32</v>
      </c>
      <c r="E9473" t="s">
        <v>27</v>
      </c>
      <c r="F9473" t="s">
        <v>258</v>
      </c>
      <c r="G9473" s="30">
        <v>19.5</v>
      </c>
      <c r="H9473" t="s">
        <v>309</v>
      </c>
      <c r="J9473" t="s">
        <v>15</v>
      </c>
      <c r="K9473" t="s">
        <v>307</v>
      </c>
      <c r="L9473" s="32">
        <v>454300</v>
      </c>
      <c r="M9473">
        <v>2</v>
      </c>
    </row>
    <row r="9474" spans="1:13" x14ac:dyDescent="0.25">
      <c r="A9474" t="s">
        <v>172</v>
      </c>
      <c r="B9474" s="25">
        <v>45485</v>
      </c>
      <c r="C9474" t="s">
        <v>257</v>
      </c>
      <c r="D9474" t="s">
        <v>32</v>
      </c>
      <c r="E9474" t="s">
        <v>27</v>
      </c>
      <c r="F9474" t="s">
        <v>258</v>
      </c>
      <c r="G9474" s="30">
        <v>19.5</v>
      </c>
      <c r="H9474" t="s">
        <v>309</v>
      </c>
      <c r="J9474" t="s">
        <v>15</v>
      </c>
      <c r="K9474" t="s">
        <v>307</v>
      </c>
      <c r="L9474" s="32">
        <v>122400</v>
      </c>
      <c r="M9474">
        <v>3</v>
      </c>
    </row>
    <row r="9475" spans="1:13" x14ac:dyDescent="0.25">
      <c r="A9475" t="s">
        <v>164</v>
      </c>
      <c r="B9475" s="25">
        <v>45478</v>
      </c>
      <c r="C9475" t="s">
        <v>257</v>
      </c>
      <c r="D9475" t="s">
        <v>32</v>
      </c>
      <c r="E9475" t="s">
        <v>27</v>
      </c>
      <c r="F9475" t="s">
        <v>258</v>
      </c>
      <c r="G9475" s="30">
        <v>19.5</v>
      </c>
      <c r="H9475" t="s">
        <v>309</v>
      </c>
      <c r="J9475" t="s">
        <v>15</v>
      </c>
      <c r="K9475" t="s">
        <v>307</v>
      </c>
      <c r="L9475" s="32">
        <v>166200</v>
      </c>
      <c r="M9475">
        <v>4</v>
      </c>
    </row>
    <row r="9476" spans="1:13" x14ac:dyDescent="0.25">
      <c r="A9476" t="s">
        <v>83</v>
      </c>
      <c r="B9476" s="25">
        <v>45468</v>
      </c>
      <c r="C9476" t="s">
        <v>257</v>
      </c>
      <c r="D9476" t="s">
        <v>32</v>
      </c>
      <c r="E9476" t="s">
        <v>27</v>
      </c>
      <c r="F9476" t="s">
        <v>258</v>
      </c>
      <c r="G9476" s="30">
        <v>19.5</v>
      </c>
      <c r="H9476" t="s">
        <v>309</v>
      </c>
      <c r="J9476" t="s">
        <v>15</v>
      </c>
      <c r="K9476" t="s">
        <v>307</v>
      </c>
      <c r="L9476" s="32">
        <v>5670</v>
      </c>
      <c r="M9476">
        <v>1</v>
      </c>
    </row>
    <row r="9477" spans="1:13" x14ac:dyDescent="0.25">
      <c r="A9477" t="s">
        <v>164</v>
      </c>
      <c r="B9477" s="25">
        <v>45478</v>
      </c>
      <c r="C9477" t="s">
        <v>257</v>
      </c>
      <c r="D9477" t="s">
        <v>32</v>
      </c>
      <c r="E9477" t="s">
        <v>27</v>
      </c>
      <c r="G9477" s="30">
        <v>19.5</v>
      </c>
      <c r="H9477" t="s">
        <v>309</v>
      </c>
      <c r="J9477" t="s">
        <v>15</v>
      </c>
      <c r="K9477" t="s">
        <v>307</v>
      </c>
      <c r="L9477" s="32">
        <v>6400</v>
      </c>
      <c r="M9477">
        <v>1</v>
      </c>
    </row>
    <row r="9478" spans="1:13" x14ac:dyDescent="0.25">
      <c r="A9478" t="s">
        <v>205</v>
      </c>
      <c r="B9478" s="25">
        <v>45566</v>
      </c>
      <c r="C9478" t="s">
        <v>257</v>
      </c>
      <c r="D9478" t="s">
        <v>32</v>
      </c>
      <c r="E9478" t="s">
        <v>27</v>
      </c>
      <c r="F9478" t="s">
        <v>258</v>
      </c>
      <c r="G9478" s="30">
        <v>19.7</v>
      </c>
      <c r="H9478" t="s">
        <v>309</v>
      </c>
      <c r="J9478" t="s">
        <v>15</v>
      </c>
      <c r="K9478" t="s">
        <v>307</v>
      </c>
      <c r="L9478" s="32">
        <v>149910</v>
      </c>
      <c r="M9478">
        <v>1</v>
      </c>
    </row>
    <row r="9479" spans="1:13" x14ac:dyDescent="0.25">
      <c r="A9479" t="s">
        <v>211</v>
      </c>
      <c r="B9479" s="25">
        <v>45582</v>
      </c>
      <c r="C9479" t="s">
        <v>257</v>
      </c>
      <c r="D9479" t="s">
        <v>32</v>
      </c>
      <c r="E9479" t="s">
        <v>27</v>
      </c>
      <c r="F9479" t="s">
        <v>258</v>
      </c>
      <c r="G9479" s="30">
        <v>19.8</v>
      </c>
      <c r="H9479" t="s">
        <v>309</v>
      </c>
      <c r="J9479" t="s">
        <v>15</v>
      </c>
      <c r="K9479" t="s">
        <v>307</v>
      </c>
      <c r="L9479" s="32">
        <v>27300</v>
      </c>
      <c r="M9479">
        <v>1</v>
      </c>
    </row>
    <row r="9480" spans="1:13" x14ac:dyDescent="0.25">
      <c r="A9480" t="s">
        <v>205</v>
      </c>
      <c r="B9480" s="25">
        <v>45566</v>
      </c>
      <c r="C9480" t="s">
        <v>257</v>
      </c>
      <c r="D9480" t="s">
        <v>32</v>
      </c>
      <c r="E9480" t="s">
        <v>27</v>
      </c>
      <c r="G9480" s="30">
        <v>19.8</v>
      </c>
      <c r="H9480" t="s">
        <v>309</v>
      </c>
      <c r="J9480" t="s">
        <v>15</v>
      </c>
      <c r="K9480" t="s">
        <v>307</v>
      </c>
      <c r="L9480" s="32">
        <v>4940</v>
      </c>
      <c r="M9480">
        <v>1</v>
      </c>
    </row>
    <row r="9481" spans="1:13" x14ac:dyDescent="0.25">
      <c r="A9481" t="s">
        <v>205</v>
      </c>
      <c r="B9481" s="25">
        <v>45566</v>
      </c>
      <c r="C9481" t="s">
        <v>257</v>
      </c>
      <c r="D9481" t="s">
        <v>32</v>
      </c>
      <c r="E9481" t="s">
        <v>27</v>
      </c>
      <c r="F9481" t="s">
        <v>258</v>
      </c>
      <c r="G9481" s="30">
        <v>19.8</v>
      </c>
      <c r="H9481" t="s">
        <v>309</v>
      </c>
      <c r="J9481" t="s">
        <v>15</v>
      </c>
      <c r="K9481" t="s">
        <v>307</v>
      </c>
      <c r="L9481" s="32">
        <v>39805</v>
      </c>
      <c r="M9481">
        <v>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Z32"/>
  <sheetViews>
    <sheetView zoomScaleNormal="100" workbookViewId="0"/>
  </sheetViews>
  <sheetFormatPr defaultRowHeight="12.75" x14ac:dyDescent="0.2"/>
  <cols>
    <col min="1" max="1" width="13.140625" style="44" customWidth="1"/>
    <col min="2" max="5" width="12.7109375" style="44" customWidth="1"/>
    <col min="6" max="6" width="12.28515625" style="44" bestFit="1" customWidth="1"/>
    <col min="7" max="7" width="13.42578125" style="44" bestFit="1" customWidth="1"/>
    <col min="8" max="8" width="9.85546875" style="44" bestFit="1" customWidth="1"/>
    <col min="9" max="10" width="5" style="44" customWidth="1"/>
    <col min="11" max="15" width="4" style="44" customWidth="1"/>
    <col min="16" max="25" width="3" style="44" customWidth="1"/>
    <col min="26" max="26" width="11.85546875" style="44" bestFit="1" customWidth="1"/>
    <col min="27" max="16384" width="9.140625" style="44"/>
  </cols>
  <sheetData>
    <row r="1" spans="1:26" x14ac:dyDescent="0.2">
      <c r="A1" s="70" t="s">
        <v>504</v>
      </c>
    </row>
    <row r="2" spans="1:26" x14ac:dyDescent="0.2">
      <c r="A2" s="44" t="s">
        <v>439</v>
      </c>
    </row>
    <row r="4" spans="1:26" x14ac:dyDescent="0.2">
      <c r="A4" s="214" t="s">
        <v>503</v>
      </c>
      <c r="B4" s="214" t="s">
        <v>499</v>
      </c>
      <c r="C4" s="214" t="s">
        <v>500</v>
      </c>
      <c r="D4" s="214" t="s">
        <v>501</v>
      </c>
      <c r="E4" s="214" t="s">
        <v>502</v>
      </c>
    </row>
    <row r="5" spans="1:26" x14ac:dyDescent="0.2">
      <c r="A5" s="213">
        <v>45041</v>
      </c>
      <c r="B5" s="165">
        <v>2695</v>
      </c>
      <c r="C5" s="165"/>
      <c r="D5" s="165"/>
      <c r="E5" s="16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Z5" s="132"/>
    </row>
    <row r="6" spans="1:26" x14ac:dyDescent="0.2">
      <c r="A6" s="213">
        <v>45079</v>
      </c>
      <c r="B6" s="165">
        <v>3369</v>
      </c>
      <c r="C6" s="165">
        <v>96</v>
      </c>
      <c r="D6" s="165"/>
      <c r="E6" s="16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Z6" s="132"/>
    </row>
    <row r="7" spans="1:26" x14ac:dyDescent="0.2">
      <c r="A7" s="213">
        <v>45198</v>
      </c>
      <c r="B7" s="165">
        <v>21806</v>
      </c>
      <c r="C7" s="165">
        <v>461</v>
      </c>
      <c r="D7" s="165">
        <v>27</v>
      </c>
      <c r="E7" s="16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Z7" s="132"/>
    </row>
    <row r="8" spans="1:26" x14ac:dyDescent="0.2">
      <c r="A8" s="213">
        <v>45212</v>
      </c>
      <c r="B8" s="165">
        <v>89851</v>
      </c>
      <c r="C8" s="165">
        <v>9438</v>
      </c>
      <c r="D8" s="165">
        <v>367</v>
      </c>
      <c r="E8" s="165">
        <v>25</v>
      </c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Z8" s="132"/>
    </row>
    <row r="9" spans="1:26" x14ac:dyDescent="0.2">
      <c r="A9" s="213">
        <v>45232</v>
      </c>
      <c r="B9" s="165">
        <v>97933</v>
      </c>
      <c r="C9" s="165">
        <v>19353</v>
      </c>
      <c r="D9" s="165">
        <v>3065</v>
      </c>
      <c r="E9" s="165">
        <v>111</v>
      </c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Z9" s="132"/>
    </row>
    <row r="10" spans="1:26" x14ac:dyDescent="0.2">
      <c r="A10" s="213">
        <v>45251</v>
      </c>
      <c r="B10" s="165">
        <v>100687</v>
      </c>
      <c r="C10" s="165">
        <v>20899</v>
      </c>
      <c r="D10" s="165">
        <v>4608</v>
      </c>
      <c r="E10" s="165">
        <v>673</v>
      </c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Z10" s="132"/>
    </row>
    <row r="11" spans="1:26" x14ac:dyDescent="0.2">
      <c r="A11" s="213">
        <v>45252</v>
      </c>
      <c r="B11" s="165">
        <v>110809</v>
      </c>
      <c r="C11" s="165">
        <v>31255</v>
      </c>
      <c r="D11" s="165">
        <v>8871</v>
      </c>
      <c r="E11" s="165">
        <v>3176</v>
      </c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Z11" s="132"/>
    </row>
    <row r="12" spans="1:26" x14ac:dyDescent="0.2">
      <c r="A12" s="213">
        <v>45260</v>
      </c>
      <c r="B12" s="165">
        <v>111638</v>
      </c>
      <c r="C12" s="165">
        <v>31973</v>
      </c>
      <c r="D12" s="165">
        <v>9971</v>
      </c>
      <c r="E12" s="165">
        <v>5350</v>
      </c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Z12" s="132"/>
    </row>
    <row r="13" spans="1:26" x14ac:dyDescent="0.2">
      <c r="A13" s="213">
        <v>45267</v>
      </c>
      <c r="B13" s="165">
        <v>112697</v>
      </c>
      <c r="C13" s="165">
        <v>32370</v>
      </c>
      <c r="D13" s="165">
        <v>10293</v>
      </c>
      <c r="E13" s="165">
        <v>6712</v>
      </c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Z13" s="132"/>
    </row>
    <row r="14" spans="1:26" x14ac:dyDescent="0.2">
      <c r="A14" s="213">
        <v>45275</v>
      </c>
      <c r="B14" s="165">
        <v>128428</v>
      </c>
      <c r="C14" s="165">
        <v>40478</v>
      </c>
      <c r="D14" s="165">
        <v>15862</v>
      </c>
      <c r="E14" s="165">
        <v>13908</v>
      </c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Z14" s="132"/>
    </row>
    <row r="15" spans="1:26" x14ac:dyDescent="0.2">
      <c r="A15" s="213">
        <v>45288</v>
      </c>
      <c r="B15" s="165">
        <v>128465</v>
      </c>
      <c r="C15" s="165">
        <v>40934</v>
      </c>
      <c r="D15" s="165">
        <v>15992</v>
      </c>
      <c r="E15" s="165">
        <v>14678</v>
      </c>
      <c r="F15" s="88">
        <f>SUM(B15:E15)</f>
        <v>200069</v>
      </c>
      <c r="G15" s="87">
        <f>B15/F15</f>
        <v>0.64210347430136605</v>
      </c>
      <c r="H15" s="87">
        <f>E15/F15</f>
        <v>7.3364689182232129E-2</v>
      </c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Z15" s="132"/>
    </row>
    <row r="16" spans="1:26" x14ac:dyDescent="0.2">
      <c r="A16" s="213">
        <v>45328</v>
      </c>
      <c r="B16" s="165">
        <v>138447</v>
      </c>
      <c r="C16" s="165">
        <v>44415</v>
      </c>
      <c r="D16" s="165">
        <v>18227</v>
      </c>
      <c r="E16" s="165">
        <v>20896</v>
      </c>
      <c r="F16" s="88">
        <f t="shared" ref="F16:F31" si="0">SUM(B16:E16)</f>
        <v>221985</v>
      </c>
      <c r="G16" s="87">
        <f t="shared" ref="G16:G32" si="1">B16/F16</f>
        <v>0.62367727549158725</v>
      </c>
      <c r="H16" s="87">
        <f t="shared" ref="H16:H32" si="2">E16/F16</f>
        <v>9.4132486429263237E-2</v>
      </c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Z16" s="132"/>
    </row>
    <row r="17" spans="1:26" x14ac:dyDescent="0.2">
      <c r="A17" s="213">
        <v>45335</v>
      </c>
      <c r="B17" s="165">
        <v>154771</v>
      </c>
      <c r="C17" s="165">
        <v>54658</v>
      </c>
      <c r="D17" s="165">
        <v>25465</v>
      </c>
      <c r="E17" s="165">
        <v>37505</v>
      </c>
      <c r="F17" s="88">
        <f t="shared" si="0"/>
        <v>272399</v>
      </c>
      <c r="G17" s="87">
        <f t="shared" si="1"/>
        <v>0.56817756306006995</v>
      </c>
      <c r="H17" s="87">
        <f t="shared" si="2"/>
        <v>0.13768405904573805</v>
      </c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Z17" s="132"/>
    </row>
    <row r="18" spans="1:26" x14ac:dyDescent="0.2">
      <c r="A18" s="213">
        <v>45344</v>
      </c>
      <c r="B18" s="165">
        <v>154808</v>
      </c>
      <c r="C18" s="165">
        <v>55146</v>
      </c>
      <c r="D18" s="165">
        <v>25891</v>
      </c>
      <c r="E18" s="165">
        <v>41246</v>
      </c>
      <c r="F18" s="88">
        <f t="shared" si="0"/>
        <v>277091</v>
      </c>
      <c r="G18" s="87">
        <f t="shared" si="1"/>
        <v>0.55869010541663211</v>
      </c>
      <c r="H18" s="87">
        <f t="shared" si="2"/>
        <v>0.14885362570419103</v>
      </c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Z18" s="132"/>
    </row>
    <row r="19" spans="1:26" x14ac:dyDescent="0.2">
      <c r="A19" s="213">
        <v>45380</v>
      </c>
      <c r="B19" s="165">
        <v>162773</v>
      </c>
      <c r="C19" s="165">
        <v>63196</v>
      </c>
      <c r="D19" s="165">
        <v>31740</v>
      </c>
      <c r="E19" s="165">
        <v>66421</v>
      </c>
      <c r="F19" s="88">
        <f t="shared" si="0"/>
        <v>324130</v>
      </c>
      <c r="G19" s="87">
        <f t="shared" si="1"/>
        <v>0.50218430876500175</v>
      </c>
      <c r="H19" s="87">
        <f t="shared" si="2"/>
        <v>0.20492086508499677</v>
      </c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Z19" s="132"/>
    </row>
    <row r="20" spans="1:26" x14ac:dyDescent="0.2">
      <c r="A20" s="213">
        <v>45394</v>
      </c>
      <c r="B20" s="165">
        <v>163044</v>
      </c>
      <c r="C20" s="165">
        <v>64888</v>
      </c>
      <c r="D20" s="165">
        <v>33377</v>
      </c>
      <c r="E20" s="165">
        <v>83270</v>
      </c>
      <c r="F20" s="88">
        <f t="shared" si="0"/>
        <v>344579</v>
      </c>
      <c r="G20" s="87">
        <f t="shared" si="1"/>
        <v>0.47316870732110777</v>
      </c>
      <c r="H20" s="87">
        <f t="shared" si="2"/>
        <v>0.24165721068318149</v>
      </c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Z20" s="132"/>
    </row>
    <row r="21" spans="1:26" x14ac:dyDescent="0.2">
      <c r="A21" s="213">
        <v>45401</v>
      </c>
      <c r="B21" s="165">
        <v>166012</v>
      </c>
      <c r="C21" s="165">
        <v>65888</v>
      </c>
      <c r="D21" s="165">
        <v>34950</v>
      </c>
      <c r="E21" s="165">
        <v>102622</v>
      </c>
      <c r="F21" s="88">
        <f t="shared" si="0"/>
        <v>369472</v>
      </c>
      <c r="G21" s="87">
        <f t="shared" si="1"/>
        <v>0.44932227611293957</v>
      </c>
      <c r="H21" s="87">
        <f t="shared" si="2"/>
        <v>0.2777531179629309</v>
      </c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Z21" s="132"/>
    </row>
    <row r="22" spans="1:26" x14ac:dyDescent="0.2">
      <c r="A22" s="213">
        <v>45408</v>
      </c>
      <c r="B22" s="165">
        <v>180573</v>
      </c>
      <c r="C22" s="165">
        <v>70654</v>
      </c>
      <c r="D22" s="165">
        <v>40197</v>
      </c>
      <c r="E22" s="165">
        <v>149294</v>
      </c>
      <c r="F22" s="88">
        <f t="shared" si="0"/>
        <v>440718</v>
      </c>
      <c r="G22" s="87">
        <f t="shared" si="1"/>
        <v>0.40972458578955251</v>
      </c>
      <c r="H22" s="87">
        <f t="shared" si="2"/>
        <v>0.33875176416665531</v>
      </c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Z22" s="132"/>
    </row>
    <row r="23" spans="1:26" x14ac:dyDescent="0.2">
      <c r="A23" s="213">
        <v>45447</v>
      </c>
      <c r="B23" s="165">
        <v>184495</v>
      </c>
      <c r="C23" s="165">
        <v>71131</v>
      </c>
      <c r="D23" s="165">
        <v>40335</v>
      </c>
      <c r="E23" s="165">
        <v>164654</v>
      </c>
      <c r="F23" s="88">
        <f t="shared" si="0"/>
        <v>460615</v>
      </c>
      <c r="G23" s="87">
        <f t="shared" si="1"/>
        <v>0.40054058161371209</v>
      </c>
      <c r="H23" s="87">
        <f t="shared" si="2"/>
        <v>0.35746556234599397</v>
      </c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Z23" s="132"/>
    </row>
    <row r="24" spans="1:26" x14ac:dyDescent="0.2">
      <c r="A24" s="213">
        <v>45468</v>
      </c>
      <c r="B24" s="165">
        <v>186045</v>
      </c>
      <c r="C24" s="165">
        <v>71455</v>
      </c>
      <c r="D24" s="165">
        <v>40497</v>
      </c>
      <c r="E24" s="165">
        <v>173353</v>
      </c>
      <c r="F24" s="88">
        <f t="shared" si="0"/>
        <v>471350</v>
      </c>
      <c r="G24" s="87">
        <f t="shared" si="1"/>
        <v>0.3947066935398324</v>
      </c>
      <c r="H24" s="87">
        <f t="shared" si="2"/>
        <v>0.3677797814787313</v>
      </c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Z24" s="132"/>
    </row>
    <row r="25" spans="1:26" x14ac:dyDescent="0.2">
      <c r="A25" s="213">
        <v>45478</v>
      </c>
      <c r="B25" s="165">
        <v>202084</v>
      </c>
      <c r="C25" s="165">
        <v>74172</v>
      </c>
      <c r="D25" s="165">
        <v>41576</v>
      </c>
      <c r="E25" s="165">
        <v>187947</v>
      </c>
      <c r="F25" s="88">
        <f t="shared" si="0"/>
        <v>505779</v>
      </c>
      <c r="G25" s="87">
        <f t="shared" si="1"/>
        <v>0.39955000108743149</v>
      </c>
      <c r="H25" s="87">
        <f t="shared" si="2"/>
        <v>0.37159905808663468</v>
      </c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Z25" s="132"/>
    </row>
    <row r="26" spans="1:26" x14ac:dyDescent="0.2">
      <c r="A26" s="213">
        <v>45485</v>
      </c>
      <c r="B26" s="165">
        <v>202902</v>
      </c>
      <c r="C26" s="165">
        <v>74582</v>
      </c>
      <c r="D26" s="165">
        <v>41678</v>
      </c>
      <c r="E26" s="165">
        <v>192500</v>
      </c>
      <c r="F26" s="88">
        <f t="shared" si="0"/>
        <v>511662</v>
      </c>
      <c r="G26" s="87">
        <f t="shared" si="1"/>
        <v>0.39655475685120256</v>
      </c>
      <c r="H26" s="87">
        <f t="shared" si="2"/>
        <v>0.37622492973877286</v>
      </c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Z26" s="132"/>
    </row>
    <row r="27" spans="1:26" x14ac:dyDescent="0.2">
      <c r="A27" s="213">
        <v>45490</v>
      </c>
      <c r="B27" s="165">
        <v>202924</v>
      </c>
      <c r="C27" s="165">
        <v>74582</v>
      </c>
      <c r="D27" s="165">
        <v>41677</v>
      </c>
      <c r="E27" s="165">
        <v>192514</v>
      </c>
      <c r="F27" s="88">
        <f t="shared" si="0"/>
        <v>511697</v>
      </c>
      <c r="G27" s="87">
        <f t="shared" si="1"/>
        <v>0.39657062675763194</v>
      </c>
      <c r="H27" s="87">
        <f t="shared" si="2"/>
        <v>0.37622655595010329</v>
      </c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Z27" s="132"/>
    </row>
    <row r="28" spans="1:26" x14ac:dyDescent="0.2">
      <c r="A28" s="213">
        <v>45503</v>
      </c>
      <c r="B28" s="165">
        <v>203087</v>
      </c>
      <c r="C28" s="165">
        <v>74600</v>
      </c>
      <c r="D28" s="165">
        <v>41684</v>
      </c>
      <c r="E28" s="165">
        <v>193068</v>
      </c>
      <c r="F28" s="88">
        <f t="shared" si="0"/>
        <v>512439</v>
      </c>
      <c r="G28" s="87">
        <f t="shared" si="1"/>
        <v>0.3963144881634692</v>
      </c>
      <c r="H28" s="87">
        <f t="shared" si="2"/>
        <v>0.37676289275406438</v>
      </c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Z28" s="132"/>
    </row>
    <row r="29" spans="1:26" x14ac:dyDescent="0.2">
      <c r="A29" s="213">
        <v>45566</v>
      </c>
      <c r="B29" s="165">
        <v>207092</v>
      </c>
      <c r="C29" s="165">
        <v>75164</v>
      </c>
      <c r="D29" s="165">
        <v>41704</v>
      </c>
      <c r="E29" s="165">
        <v>204761</v>
      </c>
      <c r="F29" s="88">
        <f t="shared" si="0"/>
        <v>528721</v>
      </c>
      <c r="G29" s="87">
        <f t="shared" si="1"/>
        <v>0.39168483945218746</v>
      </c>
      <c r="H29" s="87">
        <f t="shared" si="2"/>
        <v>0.38727608700997312</v>
      </c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Z29" s="132"/>
    </row>
    <row r="30" spans="1:26" x14ac:dyDescent="0.2">
      <c r="A30" s="213">
        <v>45572</v>
      </c>
      <c r="B30" s="165">
        <v>207589</v>
      </c>
      <c r="C30" s="165">
        <v>75285</v>
      </c>
      <c r="D30" s="165">
        <v>41727</v>
      </c>
      <c r="E30" s="165">
        <v>206242</v>
      </c>
      <c r="F30" s="88">
        <f t="shared" si="0"/>
        <v>530843</v>
      </c>
      <c r="G30" s="87">
        <f t="shared" si="1"/>
        <v>0.39105535911747918</v>
      </c>
      <c r="H30" s="87">
        <f t="shared" si="2"/>
        <v>0.38851788570255236</v>
      </c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Z30" s="132"/>
    </row>
    <row r="31" spans="1:26" x14ac:dyDescent="0.2">
      <c r="A31" s="213">
        <v>45582</v>
      </c>
      <c r="B31" s="165">
        <v>219044</v>
      </c>
      <c r="C31" s="165">
        <v>77441</v>
      </c>
      <c r="D31" s="165">
        <v>42440</v>
      </c>
      <c r="E31" s="165">
        <v>222743</v>
      </c>
      <c r="F31" s="88">
        <f t="shared" si="0"/>
        <v>561668</v>
      </c>
      <c r="G31" s="87">
        <f t="shared" si="1"/>
        <v>0.38998839171895139</v>
      </c>
      <c r="H31" s="87">
        <f t="shared" si="2"/>
        <v>0.39657413276170267</v>
      </c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Z31" s="132"/>
    </row>
    <row r="32" spans="1:26" x14ac:dyDescent="0.2">
      <c r="A32" s="213">
        <v>45595</v>
      </c>
      <c r="B32" s="165">
        <v>219108</v>
      </c>
      <c r="C32" s="165">
        <v>77447</v>
      </c>
      <c r="D32" s="165">
        <v>42452</v>
      </c>
      <c r="E32" s="165">
        <v>223053</v>
      </c>
      <c r="F32" s="88">
        <f>SUM(B32:E32)</f>
        <v>562060</v>
      </c>
      <c r="G32" s="87">
        <f t="shared" si="1"/>
        <v>0.38983026723125647</v>
      </c>
      <c r="H32" s="87">
        <f t="shared" si="2"/>
        <v>0.39684909084439385</v>
      </c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Z32" s="132"/>
    </row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D10"/>
  <sheetViews>
    <sheetView workbookViewId="0"/>
  </sheetViews>
  <sheetFormatPr defaultRowHeight="12.75" x14ac:dyDescent="0.2"/>
  <cols>
    <col min="1" max="1" width="13.85546875" style="44" customWidth="1"/>
    <col min="2" max="2" width="33" style="44" bestFit="1" customWidth="1"/>
    <col min="3" max="3" width="35.42578125" style="44" bestFit="1" customWidth="1"/>
    <col min="4" max="4" width="11.7109375" style="44" bestFit="1" customWidth="1"/>
    <col min="5" max="16384" width="9.140625" style="44"/>
  </cols>
  <sheetData>
    <row r="1" spans="1:4" x14ac:dyDescent="0.2">
      <c r="A1" s="70" t="s">
        <v>452</v>
      </c>
    </row>
    <row r="2" spans="1:4" x14ac:dyDescent="0.2">
      <c r="A2" s="44" t="s">
        <v>439</v>
      </c>
    </row>
    <row r="3" spans="1:4" x14ac:dyDescent="0.2">
      <c r="D3" s="105"/>
    </row>
    <row r="4" spans="1:4" x14ac:dyDescent="0.2">
      <c r="B4" s="97" t="s">
        <v>433</v>
      </c>
      <c r="C4" s="97" t="s">
        <v>433</v>
      </c>
    </row>
    <row r="5" spans="1:4" x14ac:dyDescent="0.2">
      <c r="A5" s="52" t="s">
        <v>519</v>
      </c>
      <c r="B5" s="52" t="s">
        <v>382</v>
      </c>
      <c r="C5" s="52" t="s">
        <v>381</v>
      </c>
    </row>
    <row r="6" spans="1:4" x14ac:dyDescent="0.2">
      <c r="A6" s="51" t="s">
        <v>306</v>
      </c>
      <c r="B6" s="165">
        <v>2417</v>
      </c>
      <c r="C6" s="165">
        <v>22331</v>
      </c>
    </row>
    <row r="7" spans="1:4" x14ac:dyDescent="0.2">
      <c r="A7" s="51" t="s">
        <v>308</v>
      </c>
      <c r="B7" s="165">
        <v>15462</v>
      </c>
      <c r="C7" s="165">
        <v>76183</v>
      </c>
    </row>
    <row r="8" spans="1:4" x14ac:dyDescent="0.2">
      <c r="A8" s="51" t="s">
        <v>317</v>
      </c>
      <c r="B8" s="165">
        <v>35285</v>
      </c>
      <c r="C8" s="165">
        <v>99189</v>
      </c>
    </row>
    <row r="9" spans="1:4" x14ac:dyDescent="0.2">
      <c r="A9" s="51" t="s">
        <v>318</v>
      </c>
      <c r="B9" s="165">
        <v>29625</v>
      </c>
      <c r="C9" s="165">
        <v>36786</v>
      </c>
    </row>
    <row r="10" spans="1:4" x14ac:dyDescent="0.2">
      <c r="A10" s="51" t="s">
        <v>309</v>
      </c>
      <c r="B10" s="165">
        <v>7941</v>
      </c>
      <c r="C10" s="165">
        <v>6357</v>
      </c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I21"/>
  <sheetViews>
    <sheetView workbookViewId="0"/>
  </sheetViews>
  <sheetFormatPr defaultRowHeight="12.75" x14ac:dyDescent="0.2"/>
  <cols>
    <col min="1" max="1" width="13.140625" style="44" customWidth="1"/>
    <col min="2" max="2" width="21.140625" style="44" customWidth="1"/>
    <col min="3" max="3" width="23.85546875" style="44" customWidth="1"/>
    <col min="4" max="4" width="11.85546875" style="44" bestFit="1" customWidth="1"/>
    <col min="5" max="9" width="6.85546875" style="44" customWidth="1"/>
    <col min="10" max="10" width="13.28515625" style="44" bestFit="1" customWidth="1"/>
    <col min="11" max="11" width="22.7109375" style="44" customWidth="1"/>
    <col min="12" max="12" width="18.85546875" style="44" customWidth="1"/>
    <col min="13" max="13" width="15.5703125" style="44" customWidth="1"/>
    <col min="14" max="16384" width="9.140625" style="44"/>
  </cols>
  <sheetData>
    <row r="1" spans="1:9" x14ac:dyDescent="0.2">
      <c r="A1" s="70" t="s">
        <v>453</v>
      </c>
    </row>
    <row r="2" spans="1:9" x14ac:dyDescent="0.2">
      <c r="A2" s="136" t="s">
        <v>439</v>
      </c>
    </row>
    <row r="4" spans="1:9" x14ac:dyDescent="0.2">
      <c r="B4" s="97" t="s">
        <v>433</v>
      </c>
      <c r="C4" s="97" t="s">
        <v>433</v>
      </c>
    </row>
    <row r="5" spans="1:9" ht="25.5" x14ac:dyDescent="0.2">
      <c r="A5" s="137" t="s">
        <v>519</v>
      </c>
      <c r="B5" s="137" t="s">
        <v>382</v>
      </c>
      <c r="C5" s="137" t="s">
        <v>381</v>
      </c>
      <c r="D5" s="137" t="s">
        <v>161</v>
      </c>
      <c r="E5" s="138"/>
      <c r="F5" s="138"/>
      <c r="G5" s="138"/>
      <c r="H5" s="138"/>
      <c r="I5" s="138"/>
    </row>
    <row r="6" spans="1:9" x14ac:dyDescent="0.2">
      <c r="A6" s="134" t="s">
        <v>306</v>
      </c>
      <c r="B6" s="139">
        <v>1697.8628650000001</v>
      </c>
      <c r="C6" s="139">
        <v>1484.448568</v>
      </c>
      <c r="D6" s="139">
        <v>3182.3114329999999</v>
      </c>
      <c r="E6" s="87"/>
      <c r="F6" s="87"/>
      <c r="G6" s="87"/>
    </row>
    <row r="7" spans="1:9" x14ac:dyDescent="0.2">
      <c r="A7" s="134" t="s">
        <v>308</v>
      </c>
      <c r="B7" s="139">
        <v>4656.2085729999999</v>
      </c>
      <c r="C7" s="139">
        <v>1429.2495739999999</v>
      </c>
      <c r="D7" s="139">
        <v>6085.4581470000003</v>
      </c>
      <c r="E7" s="87"/>
      <c r="F7" s="87"/>
      <c r="G7" s="69"/>
    </row>
    <row r="8" spans="1:9" x14ac:dyDescent="0.2">
      <c r="A8" s="134" t="s">
        <v>317</v>
      </c>
      <c r="B8" s="139">
        <v>6373.7262140000003</v>
      </c>
      <c r="C8" s="139">
        <v>1457.2391270000001</v>
      </c>
      <c r="D8" s="139">
        <v>7830.9653410000001</v>
      </c>
      <c r="E8" s="87"/>
      <c r="F8" s="87"/>
      <c r="G8" s="87"/>
    </row>
    <row r="9" spans="1:9" x14ac:dyDescent="0.2">
      <c r="A9" s="134" t="s">
        <v>318</v>
      </c>
      <c r="B9" s="139">
        <v>9971.3320449999992</v>
      </c>
      <c r="C9" s="139">
        <v>579.94203100000004</v>
      </c>
      <c r="D9" s="139">
        <v>10551.274076</v>
      </c>
      <c r="E9" s="87"/>
      <c r="F9" s="87"/>
      <c r="G9" s="87"/>
    </row>
    <row r="10" spans="1:9" x14ac:dyDescent="0.2">
      <c r="A10" s="134" t="s">
        <v>309</v>
      </c>
      <c r="B10" s="139">
        <v>4644.4377780000004</v>
      </c>
      <c r="C10" s="139">
        <v>163.143078</v>
      </c>
      <c r="D10" s="139">
        <v>4807.5808559999996</v>
      </c>
      <c r="E10" s="87"/>
      <c r="F10" s="87"/>
      <c r="G10" s="87"/>
    </row>
    <row r="11" spans="1:9" x14ac:dyDescent="0.2">
      <c r="A11" s="140" t="s">
        <v>161</v>
      </c>
      <c r="B11" s="141">
        <v>27343.567475</v>
      </c>
      <c r="C11" s="141">
        <v>5114.0223779999997</v>
      </c>
      <c r="D11" s="141">
        <v>32457.589853000001</v>
      </c>
      <c r="E11" s="87"/>
      <c r="F11" s="87"/>
      <c r="G11" s="87"/>
    </row>
    <row r="14" spans="1:9" x14ac:dyDescent="0.2">
      <c r="B14" s="88"/>
      <c r="C14" s="88"/>
      <c r="D14" s="88"/>
    </row>
    <row r="15" spans="1:9" x14ac:dyDescent="0.2">
      <c r="B15" s="88"/>
      <c r="C15" s="88"/>
      <c r="D15" s="88"/>
    </row>
    <row r="16" spans="1:9" x14ac:dyDescent="0.2">
      <c r="B16" s="88"/>
      <c r="C16" s="88"/>
      <c r="D16" s="88"/>
    </row>
    <row r="17" spans="2:4" x14ac:dyDescent="0.2">
      <c r="B17" s="88"/>
      <c r="C17" s="88"/>
      <c r="D17" s="88"/>
    </row>
    <row r="18" spans="2:4" x14ac:dyDescent="0.2">
      <c r="B18" s="88"/>
      <c r="C18" s="88"/>
      <c r="D18" s="88"/>
    </row>
    <row r="19" spans="2:4" x14ac:dyDescent="0.2">
      <c r="B19" s="88"/>
      <c r="C19" s="88"/>
      <c r="D19" s="88"/>
    </row>
    <row r="20" spans="2:4" x14ac:dyDescent="0.2">
      <c r="B20" s="88"/>
      <c r="C20" s="88"/>
      <c r="D20" s="88"/>
    </row>
    <row r="21" spans="2:4" x14ac:dyDescent="0.2">
      <c r="B21" s="88"/>
      <c r="C21" s="88"/>
      <c r="D21" s="88"/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12"/>
  <sheetViews>
    <sheetView zoomScaleNormal="100" workbookViewId="0"/>
  </sheetViews>
  <sheetFormatPr defaultRowHeight="12.75" x14ac:dyDescent="0.2"/>
  <cols>
    <col min="1" max="1" width="27.140625" style="44" customWidth="1"/>
    <col min="2" max="2" width="35.42578125" style="44" bestFit="1" customWidth="1"/>
    <col min="3" max="3" width="33" style="44" bestFit="1" customWidth="1"/>
    <col min="4" max="4" width="14.85546875" style="44" customWidth="1"/>
    <col min="5" max="16384" width="9.140625" style="44"/>
  </cols>
  <sheetData>
    <row r="1" spans="1:3" x14ac:dyDescent="0.2">
      <c r="A1" s="70" t="s">
        <v>505</v>
      </c>
    </row>
    <row r="2" spans="1:3" x14ac:dyDescent="0.2">
      <c r="A2" s="44" t="s">
        <v>439</v>
      </c>
    </row>
    <row r="3" spans="1:3" x14ac:dyDescent="0.2">
      <c r="A3" s="105"/>
    </row>
    <row r="4" spans="1:3" x14ac:dyDescent="0.2">
      <c r="A4" s="105"/>
      <c r="B4" s="97" t="s">
        <v>433</v>
      </c>
      <c r="C4" s="97" t="s">
        <v>433</v>
      </c>
    </row>
    <row r="5" spans="1:3" x14ac:dyDescent="0.2">
      <c r="A5" s="52" t="s">
        <v>458</v>
      </c>
      <c r="B5" s="52" t="s">
        <v>381</v>
      </c>
      <c r="C5" s="52" t="s">
        <v>382</v>
      </c>
    </row>
    <row r="6" spans="1:3" x14ac:dyDescent="0.2">
      <c r="A6" s="166" t="s">
        <v>387</v>
      </c>
      <c r="B6" s="165">
        <v>2544.216144</v>
      </c>
      <c r="C6" s="165">
        <v>2826.264776</v>
      </c>
    </row>
    <row r="7" spans="1:3" x14ac:dyDescent="0.2">
      <c r="A7" s="51" t="s">
        <v>388</v>
      </c>
      <c r="B7" s="165">
        <v>842.92732899999999</v>
      </c>
      <c r="C7" s="165">
        <v>5837.04331</v>
      </c>
    </row>
    <row r="8" spans="1:3" x14ac:dyDescent="0.2">
      <c r="A8" s="51" t="s">
        <v>320</v>
      </c>
      <c r="B8" s="165">
        <v>332.33507500000002</v>
      </c>
      <c r="C8" s="165">
        <v>8748.6571399999993</v>
      </c>
    </row>
    <row r="9" spans="1:3" x14ac:dyDescent="0.2">
      <c r="A9" s="51" t="s">
        <v>322</v>
      </c>
      <c r="B9" s="165">
        <v>677.05872499999998</v>
      </c>
      <c r="C9" s="165">
        <v>6779.4878989999997</v>
      </c>
    </row>
    <row r="10" spans="1:3" x14ac:dyDescent="0.2">
      <c r="A10" s="51" t="s">
        <v>323</v>
      </c>
      <c r="B10" s="165">
        <v>717.48510499999998</v>
      </c>
      <c r="C10" s="165">
        <v>3152.1143499999998</v>
      </c>
    </row>
    <row r="12" spans="1:3" x14ac:dyDescent="0.2">
      <c r="B12" s="105"/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F8"/>
  <sheetViews>
    <sheetView workbookViewId="0"/>
  </sheetViews>
  <sheetFormatPr defaultRowHeight="12.75" x14ac:dyDescent="0.2"/>
  <cols>
    <col min="1" max="1" width="13.28515625" style="44" customWidth="1"/>
    <col min="2" max="4" width="15" style="44" bestFit="1" customWidth="1"/>
    <col min="5" max="5" width="14.85546875" style="44" bestFit="1" customWidth="1"/>
    <col min="6" max="6" width="16" style="44" bestFit="1" customWidth="1"/>
    <col min="7" max="14" width="10.7109375" style="44" customWidth="1"/>
    <col min="15" max="16" width="14.85546875" style="44" bestFit="1" customWidth="1"/>
    <col min="17" max="17" width="13.85546875" style="44" bestFit="1" customWidth="1"/>
    <col min="18" max="18" width="23.140625" style="44" bestFit="1" customWidth="1"/>
    <col min="19" max="19" width="23.42578125" style="44" bestFit="1" customWidth="1"/>
    <col min="20" max="20" width="37.42578125" style="44" bestFit="1" customWidth="1"/>
    <col min="21" max="21" width="56.140625" style="44" bestFit="1" customWidth="1"/>
    <col min="22" max="16384" width="9.140625" style="44"/>
  </cols>
  <sheetData>
    <row r="1" spans="1:6" x14ac:dyDescent="0.2">
      <c r="A1" s="50" t="s">
        <v>455</v>
      </c>
    </row>
    <row r="2" spans="1:6" x14ac:dyDescent="0.2">
      <c r="A2" s="44" t="s">
        <v>439</v>
      </c>
    </row>
    <row r="4" spans="1:6" x14ac:dyDescent="0.2">
      <c r="B4" s="133" t="s">
        <v>437</v>
      </c>
      <c r="C4" s="133" t="s">
        <v>437</v>
      </c>
      <c r="D4" s="133" t="s">
        <v>437</v>
      </c>
      <c r="E4" s="133" t="s">
        <v>437</v>
      </c>
      <c r="F4" s="133"/>
    </row>
    <row r="5" spans="1:6" s="143" customFormat="1" x14ac:dyDescent="0.2">
      <c r="A5" s="142"/>
      <c r="B5" s="142" t="s">
        <v>399</v>
      </c>
      <c r="C5" s="142" t="s">
        <v>400</v>
      </c>
      <c r="D5" s="142" t="s">
        <v>401</v>
      </c>
      <c r="E5" s="142" t="s">
        <v>402</v>
      </c>
      <c r="F5" s="142" t="s">
        <v>336</v>
      </c>
    </row>
    <row r="6" spans="1:6" s="143" customFormat="1" x14ac:dyDescent="0.2">
      <c r="A6" s="66" t="s">
        <v>405</v>
      </c>
      <c r="B6" s="144">
        <v>0.41653406635050982</v>
      </c>
      <c r="C6" s="144">
        <v>0.46954249791879121</v>
      </c>
      <c r="D6" s="144">
        <v>0.57280731043517386</v>
      </c>
      <c r="E6" s="144">
        <v>0.48676323758195134</v>
      </c>
      <c r="F6" s="145"/>
    </row>
    <row r="7" spans="1:6" x14ac:dyDescent="0.2">
      <c r="A7" s="66" t="s">
        <v>403</v>
      </c>
      <c r="B7" s="114">
        <v>9419918225</v>
      </c>
      <c r="C7" s="114">
        <v>24911937886.900002</v>
      </c>
      <c r="D7" s="114">
        <v>10496047211</v>
      </c>
      <c r="E7" s="114">
        <v>3963440170</v>
      </c>
      <c r="F7" s="139">
        <v>48791343492.900002</v>
      </c>
    </row>
    <row r="8" spans="1:6" x14ac:dyDescent="0.2">
      <c r="A8" s="66" t="s">
        <v>404</v>
      </c>
      <c r="B8" s="114">
        <v>22615000755</v>
      </c>
      <c r="C8" s="114">
        <v>53055768109</v>
      </c>
      <c r="D8" s="114">
        <v>18323870907</v>
      </c>
      <c r="E8" s="114">
        <v>8142439412</v>
      </c>
      <c r="F8" s="139">
        <v>102137079183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E11"/>
  <sheetViews>
    <sheetView zoomScaleNormal="100" workbookViewId="0"/>
  </sheetViews>
  <sheetFormatPr defaultRowHeight="12.75" x14ac:dyDescent="0.2"/>
  <cols>
    <col min="1" max="1" width="5.28515625" style="44" bestFit="1" customWidth="1"/>
    <col min="2" max="3" width="25.28515625" style="44" bestFit="1" customWidth="1"/>
    <col min="4" max="4" width="40.7109375" style="44" bestFit="1" customWidth="1"/>
    <col min="5" max="19" width="11.5703125" style="44" customWidth="1"/>
    <col min="20" max="23" width="13.85546875" style="44" customWidth="1"/>
    <col min="24" max="24" width="13.42578125" style="44" customWidth="1"/>
    <col min="25" max="25" width="12.28515625" style="44" customWidth="1"/>
    <col min="26" max="26" width="18" style="44" customWidth="1"/>
    <col min="27" max="27" width="12.28515625" style="44" customWidth="1"/>
    <col min="28" max="28" width="18" style="44" bestFit="1" customWidth="1"/>
    <col min="29" max="29" width="12.28515625" style="44" bestFit="1" customWidth="1"/>
    <col min="30" max="30" width="18" style="44" bestFit="1" customWidth="1"/>
    <col min="31" max="31" width="12.28515625" style="44" bestFit="1" customWidth="1"/>
    <col min="32" max="32" width="18" style="44" bestFit="1" customWidth="1"/>
    <col min="33" max="33" width="12.28515625" style="44" bestFit="1" customWidth="1"/>
    <col min="34" max="34" width="18" style="44" bestFit="1" customWidth="1"/>
    <col min="35" max="35" width="13.85546875" style="44" bestFit="1" customWidth="1"/>
    <col min="36" max="36" width="19.42578125" style="44" bestFit="1" customWidth="1"/>
    <col min="37" max="37" width="13.85546875" style="44" bestFit="1" customWidth="1"/>
    <col min="38" max="38" width="19.42578125" style="44" bestFit="1" customWidth="1"/>
    <col min="39" max="39" width="13.85546875" style="44" bestFit="1" customWidth="1"/>
    <col min="40" max="40" width="19.42578125" style="44" bestFit="1" customWidth="1"/>
    <col min="41" max="41" width="13.85546875" style="44" bestFit="1" customWidth="1"/>
    <col min="42" max="42" width="19.42578125" style="44" bestFit="1" customWidth="1"/>
    <col min="43" max="43" width="13.85546875" style="44" bestFit="1" customWidth="1"/>
    <col min="44" max="44" width="19.42578125" style="44" bestFit="1" customWidth="1"/>
    <col min="45" max="45" width="13.85546875" style="44" bestFit="1" customWidth="1"/>
    <col min="46" max="46" width="19.42578125" style="44" bestFit="1" customWidth="1"/>
    <col min="47" max="47" width="13.85546875" style="44" bestFit="1" customWidth="1"/>
    <col min="48" max="48" width="19.42578125" style="44" bestFit="1" customWidth="1"/>
    <col min="49" max="49" width="13.85546875" style="44" bestFit="1" customWidth="1"/>
    <col min="50" max="50" width="19.42578125" style="44" bestFit="1" customWidth="1"/>
    <col min="51" max="51" width="13.85546875" style="44" bestFit="1" customWidth="1"/>
    <col min="52" max="52" width="19.42578125" style="44" bestFit="1" customWidth="1"/>
    <col min="53" max="53" width="13.85546875" style="44" bestFit="1" customWidth="1"/>
    <col min="54" max="54" width="19.42578125" style="44" bestFit="1" customWidth="1"/>
    <col min="55" max="55" width="14.85546875" style="44" bestFit="1" customWidth="1"/>
    <col min="56" max="56" width="20.42578125" style="44" bestFit="1" customWidth="1"/>
    <col min="57" max="57" width="13.42578125" style="44" bestFit="1" customWidth="1"/>
    <col min="58" max="16384" width="9.140625" style="44"/>
  </cols>
  <sheetData>
    <row r="1" spans="1:5" x14ac:dyDescent="0.2">
      <c r="A1" s="50" t="s">
        <v>520</v>
      </c>
    </row>
    <row r="2" spans="1:5" x14ac:dyDescent="0.2">
      <c r="A2" s="44" t="s">
        <v>439</v>
      </c>
    </row>
    <row r="3" spans="1:5" x14ac:dyDescent="0.2">
      <c r="A3" s="136"/>
      <c r="B3" s="136"/>
      <c r="C3" s="136"/>
      <c r="D3" s="136"/>
    </row>
    <row r="4" spans="1:5" x14ac:dyDescent="0.2">
      <c r="B4" s="133" t="s">
        <v>437</v>
      </c>
      <c r="C4" s="133" t="s">
        <v>437</v>
      </c>
      <c r="D4" s="133" t="s">
        <v>437</v>
      </c>
    </row>
    <row r="5" spans="1:5" x14ac:dyDescent="0.2">
      <c r="A5" s="146" t="s">
        <v>292</v>
      </c>
      <c r="B5" s="146" t="s">
        <v>383</v>
      </c>
      <c r="C5" s="146" t="s">
        <v>384</v>
      </c>
      <c r="D5" s="146" t="s">
        <v>385</v>
      </c>
    </row>
    <row r="6" spans="1:5" x14ac:dyDescent="0.2">
      <c r="A6" s="134" t="s">
        <v>244</v>
      </c>
      <c r="B6" s="115">
        <v>0.72004640929859243</v>
      </c>
      <c r="C6" s="115">
        <v>1.0331311261334287E-2</v>
      </c>
      <c r="D6" s="115">
        <v>2.5408604488948654E-2</v>
      </c>
      <c r="E6" s="87"/>
    </row>
    <row r="7" spans="1:5" x14ac:dyDescent="0.2">
      <c r="A7" s="134" t="s">
        <v>243</v>
      </c>
      <c r="B7" s="115">
        <v>0.18586625718910305</v>
      </c>
      <c r="C7" s="115">
        <v>0.12798850558053385</v>
      </c>
      <c r="D7" s="115">
        <v>0.16387682991346109</v>
      </c>
      <c r="E7" s="87"/>
    </row>
    <row r="8" spans="1:5" x14ac:dyDescent="0.2">
      <c r="A8" s="134" t="s">
        <v>244</v>
      </c>
      <c r="B8" s="139">
        <v>92.493590229749998</v>
      </c>
      <c r="C8" s="139">
        <v>1.3271090002000001</v>
      </c>
      <c r="D8" s="139">
        <v>3.2638633032</v>
      </c>
    </row>
    <row r="9" spans="1:5" x14ac:dyDescent="0.2">
      <c r="A9" s="134" t="s">
        <v>243</v>
      </c>
      <c r="B9" s="139">
        <v>18.982760481299998</v>
      </c>
      <c r="C9" s="139">
        <v>13.0716310886</v>
      </c>
      <c r="D9" s="139">
        <v>16.736951922999999</v>
      </c>
    </row>
    <row r="11" spans="1:5" x14ac:dyDescent="0.2">
      <c r="B11" s="105"/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F8"/>
  <sheetViews>
    <sheetView zoomScaleNormal="100" workbookViewId="0"/>
  </sheetViews>
  <sheetFormatPr defaultRowHeight="12.75" x14ac:dyDescent="0.2"/>
  <cols>
    <col min="1" max="1" width="13.42578125" style="44" customWidth="1"/>
    <col min="2" max="4" width="15" style="44" bestFit="1" customWidth="1"/>
    <col min="5" max="5" width="14.85546875" style="44" bestFit="1" customWidth="1"/>
    <col min="6" max="6" width="16" style="44" bestFit="1" customWidth="1"/>
    <col min="7" max="41" width="9.7109375" style="44" customWidth="1"/>
    <col min="42" max="16384" width="9.140625" style="44"/>
  </cols>
  <sheetData>
    <row r="1" spans="1:6" x14ac:dyDescent="0.2">
      <c r="A1" s="50" t="s">
        <v>456</v>
      </c>
    </row>
    <row r="2" spans="1:6" x14ac:dyDescent="0.2">
      <c r="A2" s="44" t="s">
        <v>439</v>
      </c>
    </row>
    <row r="4" spans="1:6" x14ac:dyDescent="0.2">
      <c r="B4" s="133" t="s">
        <v>437</v>
      </c>
      <c r="C4" s="133" t="s">
        <v>437</v>
      </c>
      <c r="D4" s="133" t="s">
        <v>437</v>
      </c>
      <c r="E4" s="133" t="s">
        <v>437</v>
      </c>
      <c r="F4" s="133"/>
    </row>
    <row r="5" spans="1:6" s="143" customFormat="1" x14ac:dyDescent="0.2">
      <c r="A5" s="142"/>
      <c r="B5" s="142" t="s">
        <v>399</v>
      </c>
      <c r="C5" s="142" t="s">
        <v>400</v>
      </c>
      <c r="D5" s="142" t="s">
        <v>401</v>
      </c>
      <c r="E5" s="142" t="s">
        <v>402</v>
      </c>
      <c r="F5" s="142" t="s">
        <v>336</v>
      </c>
    </row>
    <row r="6" spans="1:6" s="143" customFormat="1" x14ac:dyDescent="0.2">
      <c r="A6" s="66" t="s">
        <v>407</v>
      </c>
      <c r="B6" s="144">
        <v>7.28850285196464E-2</v>
      </c>
      <c r="C6" s="144">
        <v>0.12030458481416763</v>
      </c>
      <c r="D6" s="144">
        <v>0.22382621913327366</v>
      </c>
      <c r="E6" s="144">
        <v>8.3742437677226153E-2</v>
      </c>
      <c r="F6" s="145"/>
    </row>
    <row r="7" spans="1:6" x14ac:dyDescent="0.2">
      <c r="A7" s="66" t="s">
        <v>406</v>
      </c>
      <c r="B7" s="114">
        <v>1648294975</v>
      </c>
      <c r="C7" s="114">
        <v>6382852154.3500004</v>
      </c>
      <c r="D7" s="114">
        <v>4101362745</v>
      </c>
      <c r="E7" s="114">
        <v>681867725</v>
      </c>
      <c r="F7" s="139">
        <v>12814377599.35</v>
      </c>
    </row>
    <row r="8" spans="1:6" x14ac:dyDescent="0.2">
      <c r="A8" s="66" t="s">
        <v>404</v>
      </c>
      <c r="B8" s="114">
        <v>22615000755</v>
      </c>
      <c r="C8" s="114">
        <v>53055768109</v>
      </c>
      <c r="D8" s="114">
        <v>18323870907</v>
      </c>
      <c r="E8" s="114">
        <v>8142439412</v>
      </c>
      <c r="F8" s="139">
        <v>102137079183</v>
      </c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7"/>
  <sheetViews>
    <sheetView workbookViewId="0"/>
  </sheetViews>
  <sheetFormatPr defaultRowHeight="12.75" x14ac:dyDescent="0.2"/>
  <cols>
    <col min="1" max="1" width="45.28515625" style="44" customWidth="1"/>
    <col min="2" max="2" width="16.85546875" style="44" bestFit="1" customWidth="1"/>
    <col min="3" max="16384" width="9.140625" style="44"/>
  </cols>
  <sheetData>
    <row r="1" spans="1:2" x14ac:dyDescent="0.2">
      <c r="A1" s="50" t="s">
        <v>457</v>
      </c>
    </row>
    <row r="2" spans="1:2" x14ac:dyDescent="0.2">
      <c r="A2" s="44" t="s">
        <v>439</v>
      </c>
    </row>
    <row r="4" spans="1:2" x14ac:dyDescent="0.2">
      <c r="B4" s="133" t="s">
        <v>454</v>
      </c>
    </row>
    <row r="5" spans="1:2" x14ac:dyDescent="0.2">
      <c r="A5" s="147"/>
      <c r="B5" s="146" t="s">
        <v>458</v>
      </c>
    </row>
    <row r="6" spans="1:2" x14ac:dyDescent="0.2">
      <c r="A6" s="51" t="s">
        <v>459</v>
      </c>
      <c r="B6" s="102">
        <v>10758988715.4</v>
      </c>
    </row>
    <row r="7" spans="1:2" x14ac:dyDescent="0.2">
      <c r="A7" s="51" t="s">
        <v>408</v>
      </c>
      <c r="B7" s="148">
        <v>2011358521.4500008</v>
      </c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D35"/>
  <sheetViews>
    <sheetView workbookViewId="0"/>
  </sheetViews>
  <sheetFormatPr defaultRowHeight="15" x14ac:dyDescent="0.25"/>
  <cols>
    <col min="2" max="2" width="18.85546875" customWidth="1"/>
  </cols>
  <sheetData>
    <row r="1" spans="1:4" x14ac:dyDescent="0.25">
      <c r="A1" s="50" t="s">
        <v>507</v>
      </c>
    </row>
    <row r="2" spans="1:4" x14ac:dyDescent="0.25">
      <c r="A2" s="44" t="s">
        <v>439</v>
      </c>
    </row>
    <row r="4" spans="1:4" ht="38.25" x14ac:dyDescent="0.25">
      <c r="A4" s="206" t="s">
        <v>160</v>
      </c>
      <c r="B4" s="206" t="s">
        <v>295</v>
      </c>
      <c r="C4" s="206" t="s">
        <v>15</v>
      </c>
      <c r="D4" s="206" t="s">
        <v>16</v>
      </c>
    </row>
    <row r="5" spans="1:4" x14ac:dyDescent="0.25">
      <c r="A5" s="211">
        <v>0</v>
      </c>
      <c r="B5" s="208">
        <v>0.43387924270550582</v>
      </c>
      <c r="C5" s="208">
        <v>0.43207730422011775</v>
      </c>
      <c r="D5" s="208">
        <v>0.13404345307437646</v>
      </c>
    </row>
    <row r="6" spans="1:4" x14ac:dyDescent="0.25">
      <c r="A6" s="212">
        <v>1</v>
      </c>
      <c r="B6" s="208">
        <v>0.28300938688280647</v>
      </c>
      <c r="C6" s="208">
        <v>0.42895639302390565</v>
      </c>
      <c r="D6" s="208">
        <v>0.11651354524825662</v>
      </c>
    </row>
    <row r="7" spans="1:4" x14ac:dyDescent="0.25">
      <c r="A7" s="212">
        <v>2</v>
      </c>
      <c r="B7" s="208">
        <v>0.25540028682448229</v>
      </c>
      <c r="C7" s="208">
        <v>0.42147826027397461</v>
      </c>
      <c r="D7" s="208">
        <v>0.11493739055196125</v>
      </c>
    </row>
    <row r="8" spans="1:4" x14ac:dyDescent="0.25">
      <c r="A8" s="212">
        <v>3</v>
      </c>
      <c r="B8" s="208">
        <v>0.25421089729786811</v>
      </c>
      <c r="C8" s="208">
        <v>0.4141499027620697</v>
      </c>
      <c r="D8" s="208">
        <v>0.11467968208464636</v>
      </c>
    </row>
    <row r="9" spans="1:4" x14ac:dyDescent="0.25">
      <c r="A9" s="212">
        <v>4</v>
      </c>
      <c r="B9" s="208">
        <v>0.25361030623413205</v>
      </c>
      <c r="C9" s="208">
        <v>0.41091956550386333</v>
      </c>
      <c r="D9" s="208">
        <v>0.11348257165496189</v>
      </c>
    </row>
    <row r="10" spans="1:4" x14ac:dyDescent="0.25">
      <c r="A10" s="212">
        <v>5</v>
      </c>
      <c r="B10" s="208">
        <v>0.252089902525513</v>
      </c>
      <c r="C10" s="208">
        <v>0.40563115407661388</v>
      </c>
      <c r="D10" s="208">
        <v>0.11371302753194865</v>
      </c>
    </row>
    <row r="11" spans="1:4" x14ac:dyDescent="0.25">
      <c r="A11" s="212">
        <v>6</v>
      </c>
      <c r="B11" s="208">
        <v>0.25013956858744529</v>
      </c>
      <c r="C11" s="208">
        <v>0.40114317988327292</v>
      </c>
      <c r="D11" s="208">
        <v>0.11353566552037149</v>
      </c>
    </row>
    <row r="12" spans="1:4" x14ac:dyDescent="0.25">
      <c r="A12" s="212">
        <v>7</v>
      </c>
      <c r="B12" s="208">
        <v>0.24134829299215579</v>
      </c>
      <c r="C12" s="208">
        <v>0.40405854030522514</v>
      </c>
      <c r="D12" s="208">
        <v>0.1120673696334563</v>
      </c>
    </row>
    <row r="13" spans="1:4" x14ac:dyDescent="0.25">
      <c r="A13" s="212">
        <v>8</v>
      </c>
      <c r="B13" s="208">
        <v>0.24156743176794837</v>
      </c>
      <c r="C13" s="208">
        <v>0.40050257818509033</v>
      </c>
      <c r="D13" s="208">
        <v>0.11153517753307865</v>
      </c>
    </row>
    <row r="14" spans="1:4" x14ac:dyDescent="0.25">
      <c r="A14" s="212">
        <v>9</v>
      </c>
      <c r="B14" s="208">
        <v>0.24228750040608091</v>
      </c>
      <c r="C14" s="208">
        <v>0.39906474900734151</v>
      </c>
      <c r="D14" s="208">
        <v>0.11148963551837746</v>
      </c>
    </row>
    <row r="15" spans="1:4" x14ac:dyDescent="0.25">
      <c r="A15" s="212">
        <v>10</v>
      </c>
      <c r="B15" s="208">
        <v>0.2421485944174597</v>
      </c>
      <c r="C15" s="208">
        <v>0.39711815829843117</v>
      </c>
      <c r="D15" s="208">
        <v>0.11145377339126189</v>
      </c>
    </row>
    <row r="16" spans="1:4" x14ac:dyDescent="0.25">
      <c r="A16" s="212">
        <v>11</v>
      </c>
      <c r="B16" s="208">
        <v>0.24181043048235751</v>
      </c>
      <c r="C16" s="208">
        <v>0.39548300491152377</v>
      </c>
      <c r="D16" s="208">
        <v>0.11133460183146189</v>
      </c>
    </row>
    <row r="17" spans="1:4" x14ac:dyDescent="0.25">
      <c r="A17" s="212">
        <v>12</v>
      </c>
      <c r="B17" s="208">
        <v>0.2414355693489709</v>
      </c>
      <c r="C17" s="208">
        <v>0.39407829643103032</v>
      </c>
      <c r="D17" s="208">
        <v>0.11154523364964385</v>
      </c>
    </row>
    <row r="18" spans="1:4" x14ac:dyDescent="0.25">
      <c r="A18" s="212">
        <v>13</v>
      </c>
      <c r="B18" s="208">
        <v>0.2417501293669585</v>
      </c>
      <c r="C18" s="208">
        <v>0.39339312732750525</v>
      </c>
      <c r="D18" s="208">
        <v>0.11161657864163171</v>
      </c>
    </row>
    <row r="19" spans="1:4" x14ac:dyDescent="0.25">
      <c r="A19" s="212">
        <v>14</v>
      </c>
      <c r="B19" s="208">
        <v>0.24099315772569418</v>
      </c>
      <c r="C19" s="208">
        <v>0.3917115377588602</v>
      </c>
      <c r="D19" s="208">
        <v>0.11145377188007102</v>
      </c>
    </row>
    <row r="20" spans="1:4" x14ac:dyDescent="0.25">
      <c r="A20" s="212">
        <v>15</v>
      </c>
      <c r="B20" s="208">
        <v>0.24085348866564729</v>
      </c>
      <c r="C20" s="208">
        <v>0.39047716217250261</v>
      </c>
      <c r="D20" s="208">
        <v>0.11125597505503072</v>
      </c>
    </row>
    <row r="21" spans="1:4" x14ac:dyDescent="0.25">
      <c r="A21" s="212">
        <v>16</v>
      </c>
      <c r="B21" s="208">
        <v>0.24135299366256213</v>
      </c>
      <c r="C21" s="208">
        <v>0.38726486444486691</v>
      </c>
      <c r="D21" s="208">
        <v>0.11111332719864972</v>
      </c>
    </row>
    <row r="22" spans="1:4" x14ac:dyDescent="0.25">
      <c r="A22" s="212">
        <v>17</v>
      </c>
      <c r="B22" s="208">
        <v>0.2391166608262221</v>
      </c>
      <c r="C22" s="208">
        <v>0.38548251446410481</v>
      </c>
      <c r="D22" s="208">
        <v>0.1111338756228171</v>
      </c>
    </row>
    <row r="23" spans="1:4" x14ac:dyDescent="0.25">
      <c r="A23" s="212">
        <v>18</v>
      </c>
      <c r="B23" s="208">
        <v>0.23176539244728317</v>
      </c>
      <c r="C23" s="208">
        <v>0.38960474809522899</v>
      </c>
      <c r="D23" s="208">
        <v>0.11064722763574422</v>
      </c>
    </row>
    <row r="24" spans="1:4" x14ac:dyDescent="0.25">
      <c r="A24" s="212">
        <v>19</v>
      </c>
      <c r="B24" s="208">
        <v>0.2324305875864541</v>
      </c>
      <c r="C24" s="208">
        <v>0.38786330991945223</v>
      </c>
      <c r="D24" s="208">
        <v>0.11080090604743097</v>
      </c>
    </row>
    <row r="25" spans="1:4" x14ac:dyDescent="0.25">
      <c r="A25" s="212">
        <v>20</v>
      </c>
      <c r="B25" s="208">
        <v>0.23531031005497471</v>
      </c>
      <c r="C25" s="208">
        <v>0.38091452804153791</v>
      </c>
      <c r="D25" s="208">
        <v>0.11073888330495608</v>
      </c>
    </row>
    <row r="26" spans="1:4" x14ac:dyDescent="0.25">
      <c r="A26" s="212">
        <v>21</v>
      </c>
      <c r="B26" s="208">
        <v>0.23085905671254189</v>
      </c>
      <c r="C26" s="208">
        <v>0.38239695601772328</v>
      </c>
      <c r="D26" s="208">
        <v>0.11049066033951573</v>
      </c>
    </row>
    <row r="27" spans="1:4" x14ac:dyDescent="0.25">
      <c r="A27" s="212">
        <v>22</v>
      </c>
      <c r="B27" s="208">
        <v>0.22992779363600488</v>
      </c>
      <c r="C27" s="208">
        <v>0.38130975145148799</v>
      </c>
      <c r="D27" s="208">
        <v>0.11053015185137885</v>
      </c>
    </row>
    <row r="28" spans="1:4" x14ac:dyDescent="0.25">
      <c r="A28" s="212">
        <v>23</v>
      </c>
      <c r="B28" s="208">
        <v>0.22959217211855268</v>
      </c>
      <c r="C28" s="208">
        <v>0.37966640375849503</v>
      </c>
      <c r="D28" s="208">
        <v>0.11062249349941709</v>
      </c>
    </row>
    <row r="29" spans="1:4" x14ac:dyDescent="0.25">
      <c r="A29" s="212">
        <v>24</v>
      </c>
      <c r="B29" s="208">
        <v>0.2291190118764164</v>
      </c>
      <c r="C29" s="208">
        <v>0.37818356640044642</v>
      </c>
      <c r="D29" s="208">
        <v>0.11078084805614365</v>
      </c>
    </row>
    <row r="30" spans="1:4" x14ac:dyDescent="0.25">
      <c r="A30" s="212">
        <v>25</v>
      </c>
      <c r="B30" s="208">
        <v>0.2286435513431897</v>
      </c>
      <c r="C30" s="208">
        <v>0.37773734349229893</v>
      </c>
      <c r="D30" s="208">
        <v>0.11059272542515146</v>
      </c>
    </row>
    <row r="31" spans="1:4" x14ac:dyDescent="0.25">
      <c r="A31" s="212">
        <v>26</v>
      </c>
      <c r="B31" s="208">
        <v>0.22824808373676117</v>
      </c>
      <c r="C31" s="208">
        <v>0.3770886758126536</v>
      </c>
      <c r="D31" s="208">
        <v>0.110539298125574</v>
      </c>
    </row>
    <row r="32" spans="1:4" x14ac:dyDescent="0.25">
      <c r="A32" s="212">
        <v>27</v>
      </c>
      <c r="B32" s="208">
        <v>0.23504353130471708</v>
      </c>
      <c r="C32" s="208">
        <v>0.36902725109083534</v>
      </c>
      <c r="D32" s="208">
        <v>0.11053305178566636</v>
      </c>
    </row>
    <row r="33" spans="1:4" x14ac:dyDescent="0.25">
      <c r="A33" s="212">
        <v>28</v>
      </c>
      <c r="B33" s="208">
        <v>0.23340212215201422</v>
      </c>
      <c r="C33" s="208">
        <v>0.36801054638300734</v>
      </c>
      <c r="D33" s="208">
        <v>0.11073636839659165</v>
      </c>
    </row>
    <row r="34" spans="1:4" x14ac:dyDescent="0.25">
      <c r="A34" s="212">
        <v>29</v>
      </c>
      <c r="B34" s="208">
        <v>0.2311404723702066</v>
      </c>
      <c r="C34" s="208">
        <v>0.36631522494638369</v>
      </c>
      <c r="D34" s="208">
        <v>0.11085339470561809</v>
      </c>
    </row>
    <row r="35" spans="1:4" x14ac:dyDescent="0.25">
      <c r="A35" s="212">
        <v>30</v>
      </c>
      <c r="B35" s="208">
        <v>0.22938847390259751</v>
      </c>
      <c r="C35" s="208">
        <v>0.36512483606388552</v>
      </c>
      <c r="D35" s="208">
        <v>0.11094348723627587</v>
      </c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35"/>
  <sheetViews>
    <sheetView workbookViewId="0"/>
  </sheetViews>
  <sheetFormatPr defaultRowHeight="15" x14ac:dyDescent="0.25"/>
  <cols>
    <col min="2" max="2" width="26.28515625" bestFit="1" customWidth="1"/>
    <col min="3" max="3" width="23.85546875" bestFit="1" customWidth="1"/>
  </cols>
  <sheetData>
    <row r="1" spans="1:3" x14ac:dyDescent="0.25">
      <c r="A1" s="70" t="s">
        <v>508</v>
      </c>
    </row>
    <row r="2" spans="1:3" x14ac:dyDescent="0.25">
      <c r="A2" s="44" t="s">
        <v>439</v>
      </c>
    </row>
    <row r="4" spans="1:3" ht="25.5" x14ac:dyDescent="0.25">
      <c r="A4" s="206" t="s">
        <v>160</v>
      </c>
      <c r="B4" s="206" t="s">
        <v>381</v>
      </c>
      <c r="C4" s="206" t="s">
        <v>382</v>
      </c>
    </row>
    <row r="5" spans="1:3" x14ac:dyDescent="0.25">
      <c r="A5" s="29">
        <v>0</v>
      </c>
      <c r="B5" s="207">
        <v>7.5761539664703892E-2</v>
      </c>
      <c r="C5" s="207">
        <v>0.35631576455541392</v>
      </c>
    </row>
    <row r="6" spans="1:3" x14ac:dyDescent="0.25">
      <c r="A6" s="29">
        <v>1</v>
      </c>
      <c r="B6" s="207">
        <v>8.3853428572005326E-2</v>
      </c>
      <c r="C6" s="207">
        <v>0.34288242952572878</v>
      </c>
    </row>
    <row r="7" spans="1:3" x14ac:dyDescent="0.25">
      <c r="A7" s="29">
        <v>2</v>
      </c>
      <c r="B7" s="207">
        <v>8.7002573052014143E-2</v>
      </c>
      <c r="C7" s="207">
        <v>0.33402066864359242</v>
      </c>
    </row>
    <row r="8" spans="1:3" x14ac:dyDescent="0.25">
      <c r="A8" s="29">
        <v>3</v>
      </c>
      <c r="B8" s="207">
        <v>8.5019570129697547E-2</v>
      </c>
      <c r="C8" s="207">
        <v>0.3287304932650788</v>
      </c>
    </row>
    <row r="9" spans="1:3" x14ac:dyDescent="0.25">
      <c r="A9" s="29">
        <v>4</v>
      </c>
      <c r="B9" s="207">
        <v>8.4454998032306966E-2</v>
      </c>
      <c r="C9" s="207">
        <v>0.32612908039203153</v>
      </c>
    </row>
    <row r="10" spans="1:3" x14ac:dyDescent="0.25">
      <c r="A10" s="29">
        <v>5</v>
      </c>
      <c r="B10" s="207">
        <v>8.3198860543498218E-2</v>
      </c>
      <c r="C10" s="207">
        <v>0.32249196706642247</v>
      </c>
    </row>
    <row r="11" spans="1:3" x14ac:dyDescent="0.25">
      <c r="A11" s="29">
        <v>6</v>
      </c>
      <c r="B11" s="207">
        <v>8.1651592386211433E-2</v>
      </c>
      <c r="C11" s="207">
        <v>0.31833244549307288</v>
      </c>
    </row>
    <row r="12" spans="1:3" x14ac:dyDescent="0.25">
      <c r="A12" s="29">
        <v>7</v>
      </c>
      <c r="B12" s="207">
        <v>8.1174072736828168E-2</v>
      </c>
      <c r="C12" s="207">
        <v>0.32250734248624996</v>
      </c>
    </row>
    <row r="13" spans="1:3" x14ac:dyDescent="0.25">
      <c r="A13" s="29">
        <v>8</v>
      </c>
      <c r="B13" s="207">
        <v>8.0552846112482923E-2</v>
      </c>
      <c r="C13" s="207">
        <v>0.31959400112911973</v>
      </c>
    </row>
    <row r="14" spans="1:3" x14ac:dyDescent="0.25">
      <c r="A14" s="29">
        <v>9</v>
      </c>
      <c r="B14" s="207">
        <v>7.9787946071952776E-2</v>
      </c>
      <c r="C14" s="207">
        <v>0.31895930285175111</v>
      </c>
    </row>
    <row r="15" spans="1:3" x14ac:dyDescent="0.25">
      <c r="A15" s="29">
        <v>10</v>
      </c>
      <c r="B15" s="207">
        <v>7.9313486374149908E-2</v>
      </c>
      <c r="C15" s="207">
        <v>0.31730732129568939</v>
      </c>
    </row>
    <row r="16" spans="1:3" x14ac:dyDescent="0.25">
      <c r="A16" s="29">
        <v>11</v>
      </c>
      <c r="B16" s="207">
        <v>7.9188221505075138E-2</v>
      </c>
      <c r="C16" s="207">
        <v>0.31640168129754909</v>
      </c>
    </row>
    <row r="17" spans="1:3" x14ac:dyDescent="0.25">
      <c r="A17" s="29">
        <v>12</v>
      </c>
      <c r="B17" s="207">
        <v>7.8786603167492475E-2</v>
      </c>
      <c r="C17" s="207">
        <v>0.31523986780695812</v>
      </c>
    </row>
    <row r="18" spans="1:3" x14ac:dyDescent="0.25">
      <c r="A18" s="29">
        <v>13</v>
      </c>
      <c r="B18" s="207">
        <v>7.8722853247292335E-2</v>
      </c>
      <c r="C18" s="207">
        <v>0.31466394028916256</v>
      </c>
    </row>
    <row r="19" spans="1:3" x14ac:dyDescent="0.25">
      <c r="A19" s="29">
        <v>14</v>
      </c>
      <c r="B19" s="207">
        <v>7.8435433676967953E-2</v>
      </c>
      <c r="C19" s="207">
        <v>0.31298490985840294</v>
      </c>
    </row>
    <row r="20" spans="1:3" x14ac:dyDescent="0.25">
      <c r="A20" s="29">
        <v>15</v>
      </c>
      <c r="B20" s="207">
        <v>7.7933385143560283E-2</v>
      </c>
      <c r="C20" s="207">
        <v>0.3119523222818239</v>
      </c>
    </row>
    <row r="21" spans="1:3" x14ac:dyDescent="0.25">
      <c r="A21" s="29">
        <v>16</v>
      </c>
      <c r="B21" s="207">
        <v>7.7721122118875066E-2</v>
      </c>
      <c r="C21" s="207">
        <v>0.30952872565970063</v>
      </c>
    </row>
    <row r="22" spans="1:3" x14ac:dyDescent="0.25">
      <c r="A22" s="29">
        <v>17</v>
      </c>
      <c r="B22" s="207">
        <v>7.7111560710633395E-2</v>
      </c>
      <c r="C22" s="207">
        <v>0.30801083526430584</v>
      </c>
    </row>
    <row r="23" spans="1:3" x14ac:dyDescent="0.25">
      <c r="A23" s="29">
        <v>18</v>
      </c>
      <c r="B23" s="207">
        <v>7.6920106392760937E-2</v>
      </c>
      <c r="C23" s="207">
        <v>0.31201460911848622</v>
      </c>
    </row>
    <row r="24" spans="1:3" x14ac:dyDescent="0.25">
      <c r="A24" s="29">
        <v>19</v>
      </c>
      <c r="B24" s="207">
        <v>7.655809509337598E-2</v>
      </c>
      <c r="C24" s="207">
        <v>0.31011122483761089</v>
      </c>
    </row>
    <row r="25" spans="1:3" x14ac:dyDescent="0.25">
      <c r="A25" s="29">
        <v>20</v>
      </c>
      <c r="B25" s="207">
        <v>7.6213929345607931E-2</v>
      </c>
      <c r="C25" s="207">
        <v>0.30426848368841786</v>
      </c>
    </row>
    <row r="26" spans="1:3" x14ac:dyDescent="0.25">
      <c r="A26" s="29">
        <v>21</v>
      </c>
      <c r="B26" s="207">
        <v>7.5814385331797823E-2</v>
      </c>
      <c r="C26" s="207">
        <v>0.30673943029738859</v>
      </c>
    </row>
    <row r="27" spans="1:3" x14ac:dyDescent="0.25">
      <c r="A27" s="29">
        <v>22</v>
      </c>
      <c r="B27" s="207">
        <v>7.5576986189556022E-2</v>
      </c>
      <c r="C27" s="207">
        <v>0.30582763137677638</v>
      </c>
    </row>
    <row r="28" spans="1:3" x14ac:dyDescent="0.25">
      <c r="A28" s="29">
        <v>23</v>
      </c>
      <c r="B28" s="207">
        <v>7.5345396123358541E-2</v>
      </c>
      <c r="C28" s="207">
        <v>0.30434618263450708</v>
      </c>
    </row>
    <row r="29" spans="1:3" x14ac:dyDescent="0.25">
      <c r="A29" s="29">
        <v>24</v>
      </c>
      <c r="B29" s="207">
        <v>7.5138751512806051E-2</v>
      </c>
      <c r="C29" s="207">
        <v>0.30293870811373619</v>
      </c>
    </row>
    <row r="30" spans="1:3" x14ac:dyDescent="0.25">
      <c r="A30" s="29">
        <v>25</v>
      </c>
      <c r="B30" s="207">
        <v>7.5167918197740116E-2</v>
      </c>
      <c r="C30" s="207">
        <v>0.30260898115437568</v>
      </c>
    </row>
    <row r="31" spans="1:3" x14ac:dyDescent="0.25">
      <c r="A31" s="29">
        <v>26</v>
      </c>
      <c r="B31" s="207">
        <v>7.5154649657661804E-2</v>
      </c>
      <c r="C31" s="207">
        <v>0.30196275875500611</v>
      </c>
    </row>
    <row r="32" spans="1:3" x14ac:dyDescent="0.25">
      <c r="A32" s="29">
        <v>27</v>
      </c>
      <c r="B32" s="207">
        <v>7.5076214714727654E-2</v>
      </c>
      <c r="C32" s="207">
        <v>0.29376560432946147</v>
      </c>
    </row>
    <row r="33" spans="1:3" x14ac:dyDescent="0.25">
      <c r="A33" s="29">
        <v>28</v>
      </c>
      <c r="B33" s="207">
        <v>7.4818494646324674E-2</v>
      </c>
      <c r="C33" s="207">
        <v>0.29302537838920117</v>
      </c>
    </row>
    <row r="34" spans="1:3" x14ac:dyDescent="0.25">
      <c r="A34" s="29">
        <v>29</v>
      </c>
      <c r="B34" s="207">
        <v>7.4326428178390469E-2</v>
      </c>
      <c r="C34" s="207">
        <v>0.29189380446267571</v>
      </c>
    </row>
    <row r="35" spans="1:3" x14ac:dyDescent="0.25">
      <c r="A35" s="29">
        <v>30</v>
      </c>
      <c r="B35" s="207">
        <v>7.3740895468669881E-2</v>
      </c>
      <c r="C35" s="207">
        <v>0.2901472982268643</v>
      </c>
    </row>
  </sheetData>
  <pageMargins left="0.7" right="0.7" top="0.75" bottom="0.75" header="0.3" footer="0.3"/>
  <pageSetup paperSize="0" orientation="portrait" horizontalDpi="0" verticalDpi="0" copie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160"/>
  <sheetViews>
    <sheetView topLeftCell="A128" workbookViewId="0">
      <selection activeCell="C107" sqref="C107"/>
    </sheetView>
  </sheetViews>
  <sheetFormatPr defaultRowHeight="15" x14ac:dyDescent="0.25"/>
  <cols>
    <col min="1" max="1" width="13" bestFit="1" customWidth="1"/>
    <col min="2" max="2" width="13" style="25" bestFit="1" customWidth="1"/>
    <col min="3" max="3" width="10.7109375" bestFit="1" customWidth="1"/>
    <col min="4" max="4" width="12.7109375" bestFit="1" customWidth="1"/>
    <col min="5" max="5" width="20.5703125" bestFit="1" customWidth="1"/>
    <col min="6" max="6" width="17.28515625" style="26" bestFit="1" customWidth="1"/>
    <col min="7" max="7" width="24.85546875" style="26" bestFit="1" customWidth="1"/>
  </cols>
  <sheetData>
    <row r="1" spans="1:7" x14ac:dyDescent="0.25">
      <c r="A1" t="s">
        <v>247</v>
      </c>
      <c r="B1" s="25" t="s">
        <v>246</v>
      </c>
      <c r="C1" t="s">
        <v>253</v>
      </c>
      <c r="D1" t="s">
        <v>254</v>
      </c>
      <c r="E1" t="s">
        <v>319</v>
      </c>
      <c r="F1" s="26" t="s">
        <v>255</v>
      </c>
      <c r="G1" s="26" t="s">
        <v>294</v>
      </c>
    </row>
    <row r="2" spans="1:7" x14ac:dyDescent="0.25">
      <c r="A2" t="s">
        <v>164</v>
      </c>
      <c r="B2" s="25">
        <v>45478</v>
      </c>
      <c r="C2" t="s">
        <v>257</v>
      </c>
      <c r="D2" t="s">
        <v>258</v>
      </c>
      <c r="E2" t="s">
        <v>321</v>
      </c>
      <c r="F2" s="26">
        <v>493643600</v>
      </c>
      <c r="G2" s="26">
        <v>11300</v>
      </c>
    </row>
    <row r="3" spans="1:7" x14ac:dyDescent="0.25">
      <c r="A3" t="s">
        <v>164</v>
      </c>
      <c r="B3" s="25">
        <v>45478</v>
      </c>
      <c r="C3" t="s">
        <v>257</v>
      </c>
      <c r="D3" t="s">
        <v>258</v>
      </c>
      <c r="E3" t="s">
        <v>320</v>
      </c>
      <c r="F3" s="26">
        <v>601091800</v>
      </c>
      <c r="G3" s="26">
        <v>336</v>
      </c>
    </row>
    <row r="4" spans="1:7" x14ac:dyDescent="0.25">
      <c r="A4" t="s">
        <v>172</v>
      </c>
      <c r="B4" s="25">
        <v>45485</v>
      </c>
      <c r="C4" t="s">
        <v>257</v>
      </c>
      <c r="D4" t="s">
        <v>258</v>
      </c>
      <c r="E4" t="s">
        <v>321</v>
      </c>
      <c r="F4" s="26">
        <v>179050800</v>
      </c>
      <c r="G4" s="26">
        <v>2845</v>
      </c>
    </row>
    <row r="5" spans="1:7" x14ac:dyDescent="0.25">
      <c r="A5" t="s">
        <v>172</v>
      </c>
      <c r="B5" s="25">
        <v>45485</v>
      </c>
      <c r="C5" t="s">
        <v>257</v>
      </c>
      <c r="D5" t="s">
        <v>258</v>
      </c>
      <c r="E5" t="s">
        <v>320</v>
      </c>
      <c r="F5" s="26">
        <v>318116400</v>
      </c>
      <c r="G5" s="26">
        <v>191</v>
      </c>
    </row>
    <row r="6" spans="1:7" x14ac:dyDescent="0.25">
      <c r="A6" t="s">
        <v>164</v>
      </c>
      <c r="B6" s="25">
        <v>45478</v>
      </c>
      <c r="C6" t="s">
        <v>257</v>
      </c>
      <c r="D6" t="s">
        <v>258</v>
      </c>
      <c r="E6" t="s">
        <v>323</v>
      </c>
      <c r="F6" s="26">
        <v>471194000</v>
      </c>
      <c r="G6" s="26">
        <v>7</v>
      </c>
    </row>
    <row r="7" spans="1:7" x14ac:dyDescent="0.25">
      <c r="A7" t="s">
        <v>172</v>
      </c>
      <c r="B7" s="25">
        <v>45485</v>
      </c>
      <c r="C7" t="s">
        <v>257</v>
      </c>
      <c r="D7" t="s">
        <v>258</v>
      </c>
      <c r="E7" t="s">
        <v>322</v>
      </c>
      <c r="F7" s="26">
        <v>323019600</v>
      </c>
      <c r="G7" s="26">
        <v>15</v>
      </c>
    </row>
    <row r="8" spans="1:7" x14ac:dyDescent="0.25">
      <c r="A8" t="s">
        <v>164</v>
      </c>
      <c r="B8" s="25">
        <v>45478</v>
      </c>
      <c r="C8" t="s">
        <v>257</v>
      </c>
      <c r="D8" t="s">
        <v>258</v>
      </c>
      <c r="E8" t="s">
        <v>322</v>
      </c>
      <c r="F8" s="26">
        <v>617274000</v>
      </c>
      <c r="G8" s="26">
        <v>21</v>
      </c>
    </row>
    <row r="9" spans="1:7" x14ac:dyDescent="0.25">
      <c r="A9" t="s">
        <v>60</v>
      </c>
      <c r="B9" s="25">
        <v>45380</v>
      </c>
      <c r="C9" t="s">
        <v>257</v>
      </c>
      <c r="D9" t="s">
        <v>258</v>
      </c>
      <c r="E9" t="s">
        <v>321</v>
      </c>
      <c r="F9" s="26">
        <v>1309767375</v>
      </c>
      <c r="G9" s="26">
        <v>33938</v>
      </c>
    </row>
    <row r="10" spans="1:7" x14ac:dyDescent="0.25">
      <c r="A10" t="s">
        <v>54</v>
      </c>
      <c r="B10" s="25">
        <v>45212</v>
      </c>
      <c r="C10" t="s">
        <v>257</v>
      </c>
      <c r="D10" t="s">
        <v>258</v>
      </c>
      <c r="E10" t="s">
        <v>321</v>
      </c>
      <c r="F10" s="26">
        <v>670968360</v>
      </c>
      <c r="G10" s="26">
        <v>27675</v>
      </c>
    </row>
    <row r="11" spans="1:7" x14ac:dyDescent="0.25">
      <c r="A11" t="s">
        <v>66</v>
      </c>
      <c r="B11" s="25">
        <v>45335</v>
      </c>
      <c r="C11" t="s">
        <v>257</v>
      </c>
      <c r="D11" t="s">
        <v>258</v>
      </c>
      <c r="E11" t="s">
        <v>321</v>
      </c>
      <c r="F11" s="26">
        <v>806895000</v>
      </c>
      <c r="G11" s="26">
        <v>36769</v>
      </c>
    </row>
    <row r="12" spans="1:7" x14ac:dyDescent="0.25">
      <c r="A12" t="s">
        <v>74</v>
      </c>
      <c r="B12" s="25">
        <v>45275</v>
      </c>
      <c r="C12" t="s">
        <v>257</v>
      </c>
      <c r="D12" t="s">
        <v>258</v>
      </c>
      <c r="E12" t="s">
        <v>321</v>
      </c>
      <c r="F12" s="26">
        <v>1219003450</v>
      </c>
      <c r="G12" s="26">
        <v>22349</v>
      </c>
    </row>
    <row r="13" spans="1:7" x14ac:dyDescent="0.25">
      <c r="A13" t="s">
        <v>57</v>
      </c>
      <c r="B13" s="25">
        <v>45394</v>
      </c>
      <c r="C13" t="s">
        <v>257</v>
      </c>
      <c r="D13" t="s">
        <v>258</v>
      </c>
      <c r="E13" t="s">
        <v>321</v>
      </c>
      <c r="F13" s="26">
        <v>708929200</v>
      </c>
      <c r="G13" s="26">
        <v>15543</v>
      </c>
    </row>
    <row r="14" spans="1:7" x14ac:dyDescent="0.25">
      <c r="A14" t="s">
        <v>205</v>
      </c>
      <c r="B14" s="25">
        <v>45566</v>
      </c>
      <c r="C14" t="s">
        <v>257</v>
      </c>
      <c r="D14" t="s">
        <v>258</v>
      </c>
      <c r="E14" t="s">
        <v>321</v>
      </c>
      <c r="F14" s="26">
        <v>342364040</v>
      </c>
      <c r="G14" s="26">
        <v>10855</v>
      </c>
    </row>
    <row r="15" spans="1:7" x14ac:dyDescent="0.25">
      <c r="A15" t="s">
        <v>209</v>
      </c>
      <c r="B15" s="25">
        <v>45572</v>
      </c>
      <c r="C15" t="s">
        <v>257</v>
      </c>
      <c r="D15" t="s">
        <v>258</v>
      </c>
      <c r="E15" t="s">
        <v>323</v>
      </c>
      <c r="F15" s="26">
        <v>113000000</v>
      </c>
      <c r="G15" s="26">
        <v>1</v>
      </c>
    </row>
    <row r="16" spans="1:7" x14ac:dyDescent="0.25">
      <c r="A16" t="s">
        <v>211</v>
      </c>
      <c r="B16" s="25">
        <v>45582</v>
      </c>
      <c r="C16" t="s">
        <v>257</v>
      </c>
      <c r="D16" t="s">
        <v>258</v>
      </c>
      <c r="E16" t="s">
        <v>321</v>
      </c>
      <c r="F16" s="26">
        <v>604550450</v>
      </c>
      <c r="G16" s="26">
        <v>13112</v>
      </c>
    </row>
    <row r="17" spans="1:7" x14ac:dyDescent="0.25">
      <c r="A17" t="s">
        <v>92</v>
      </c>
      <c r="B17" s="25">
        <v>45198</v>
      </c>
      <c r="C17" t="s">
        <v>257</v>
      </c>
      <c r="D17" t="s">
        <v>258</v>
      </c>
      <c r="E17" t="s">
        <v>321</v>
      </c>
      <c r="F17" s="26">
        <v>859694248.79999995</v>
      </c>
      <c r="G17" s="26">
        <v>6648</v>
      </c>
    </row>
    <row r="18" spans="1:7" x14ac:dyDescent="0.25">
      <c r="A18" t="s">
        <v>50</v>
      </c>
      <c r="B18" s="25">
        <v>45408</v>
      </c>
      <c r="C18" t="s">
        <v>257</v>
      </c>
      <c r="D18" t="s">
        <v>258</v>
      </c>
      <c r="E18" t="s">
        <v>320</v>
      </c>
      <c r="F18" s="26">
        <v>1513390000</v>
      </c>
      <c r="G18" s="26">
        <v>590</v>
      </c>
    </row>
    <row r="19" spans="1:7" x14ac:dyDescent="0.25">
      <c r="A19" t="s">
        <v>175</v>
      </c>
      <c r="B19" s="25">
        <v>45503</v>
      </c>
      <c r="C19" t="s">
        <v>257</v>
      </c>
      <c r="D19" t="s">
        <v>258</v>
      </c>
      <c r="E19" t="s">
        <v>320</v>
      </c>
      <c r="F19" s="26">
        <v>29794520</v>
      </c>
      <c r="G19" s="26">
        <v>6</v>
      </c>
    </row>
    <row r="20" spans="1:7" x14ac:dyDescent="0.25">
      <c r="A20" t="s">
        <v>205</v>
      </c>
      <c r="B20" s="25">
        <v>45566</v>
      </c>
      <c r="C20" t="s">
        <v>257</v>
      </c>
      <c r="D20" t="s">
        <v>258</v>
      </c>
      <c r="E20" t="s">
        <v>323</v>
      </c>
      <c r="F20" s="26">
        <v>339999965</v>
      </c>
      <c r="G20" s="26">
        <v>1</v>
      </c>
    </row>
    <row r="21" spans="1:7" x14ac:dyDescent="0.25">
      <c r="A21" t="s">
        <v>54</v>
      </c>
      <c r="B21" s="25">
        <v>45401</v>
      </c>
      <c r="C21" t="s">
        <v>257</v>
      </c>
      <c r="D21" t="s">
        <v>259</v>
      </c>
      <c r="E21" t="s">
        <v>320</v>
      </c>
      <c r="F21" s="26">
        <v>53285550</v>
      </c>
      <c r="G21" s="26">
        <v>15</v>
      </c>
    </row>
    <row r="22" spans="1:7" x14ac:dyDescent="0.25">
      <c r="A22" t="s">
        <v>63</v>
      </c>
      <c r="B22" s="25">
        <v>45344</v>
      </c>
      <c r="C22" t="s">
        <v>257</v>
      </c>
      <c r="D22" t="s">
        <v>258</v>
      </c>
      <c r="E22" t="s">
        <v>321</v>
      </c>
      <c r="F22" s="26">
        <v>379436650</v>
      </c>
      <c r="G22" s="26">
        <v>3529</v>
      </c>
    </row>
    <row r="23" spans="1:7" x14ac:dyDescent="0.25">
      <c r="A23" t="s">
        <v>72</v>
      </c>
      <c r="B23" s="25">
        <v>45288</v>
      </c>
      <c r="C23" t="s">
        <v>257</v>
      </c>
      <c r="D23" t="s">
        <v>258</v>
      </c>
      <c r="E23" t="s">
        <v>321</v>
      </c>
      <c r="F23" s="26">
        <v>54740750</v>
      </c>
      <c r="G23" s="26">
        <v>961</v>
      </c>
    </row>
    <row r="24" spans="1:7" x14ac:dyDescent="0.25">
      <c r="A24" t="s">
        <v>92</v>
      </c>
      <c r="B24" s="25">
        <v>45198</v>
      </c>
      <c r="C24" t="s">
        <v>257</v>
      </c>
      <c r="D24" t="s">
        <v>258</v>
      </c>
      <c r="E24" t="s">
        <v>323</v>
      </c>
      <c r="F24" s="26">
        <v>133482711.59999999</v>
      </c>
      <c r="G24" s="26">
        <v>1</v>
      </c>
    </row>
    <row r="25" spans="1:7" x14ac:dyDescent="0.25">
      <c r="A25" t="s">
        <v>172</v>
      </c>
      <c r="B25" s="25">
        <v>45485</v>
      </c>
      <c r="C25" t="s">
        <v>257</v>
      </c>
      <c r="D25" t="s">
        <v>259</v>
      </c>
      <c r="E25" t="s">
        <v>322</v>
      </c>
      <c r="F25" s="26">
        <v>76109200</v>
      </c>
      <c r="G25" s="26">
        <v>6</v>
      </c>
    </row>
    <row r="26" spans="1:7" x14ac:dyDescent="0.25">
      <c r="A26" t="s">
        <v>101</v>
      </c>
      <c r="B26" s="25">
        <v>45079</v>
      </c>
      <c r="C26" t="s">
        <v>257</v>
      </c>
      <c r="D26" t="s">
        <v>258</v>
      </c>
      <c r="E26" t="s">
        <v>321</v>
      </c>
      <c r="F26" s="26">
        <v>35615112.75</v>
      </c>
      <c r="G26" s="26">
        <v>283</v>
      </c>
    </row>
    <row r="27" spans="1:7" x14ac:dyDescent="0.25">
      <c r="A27" t="s">
        <v>54</v>
      </c>
      <c r="B27" s="25">
        <v>45212</v>
      </c>
      <c r="C27" t="s">
        <v>257</v>
      </c>
      <c r="D27" t="s">
        <v>259</v>
      </c>
      <c r="E27" t="s">
        <v>321</v>
      </c>
      <c r="F27" s="26">
        <v>364153149</v>
      </c>
      <c r="G27" s="26">
        <v>59256</v>
      </c>
    </row>
    <row r="28" spans="1:7" x14ac:dyDescent="0.25">
      <c r="A28" t="s">
        <v>83</v>
      </c>
      <c r="B28" s="25">
        <v>45252</v>
      </c>
      <c r="C28" t="s">
        <v>257</v>
      </c>
      <c r="D28" t="s">
        <v>259</v>
      </c>
      <c r="E28" t="s">
        <v>320</v>
      </c>
      <c r="F28" s="26">
        <v>40442600</v>
      </c>
      <c r="G28" s="26">
        <v>22</v>
      </c>
    </row>
    <row r="29" spans="1:7" x14ac:dyDescent="0.25">
      <c r="A29" t="s">
        <v>54</v>
      </c>
      <c r="B29" s="25">
        <v>45212</v>
      </c>
      <c r="C29" t="s">
        <v>257</v>
      </c>
      <c r="D29" t="s">
        <v>259</v>
      </c>
      <c r="E29" t="s">
        <v>320</v>
      </c>
      <c r="F29" s="26">
        <v>145252935</v>
      </c>
      <c r="G29" s="26">
        <v>39</v>
      </c>
    </row>
    <row r="30" spans="1:7" x14ac:dyDescent="0.25">
      <c r="A30" t="s">
        <v>60</v>
      </c>
      <c r="B30" s="25">
        <v>45380</v>
      </c>
      <c r="C30" t="s">
        <v>257</v>
      </c>
      <c r="D30" t="s">
        <v>259</v>
      </c>
      <c r="E30" t="s">
        <v>320</v>
      </c>
      <c r="F30" s="26">
        <v>44898875</v>
      </c>
      <c r="G30" s="26">
        <v>21</v>
      </c>
    </row>
    <row r="31" spans="1:7" x14ac:dyDescent="0.25">
      <c r="A31" t="s">
        <v>54</v>
      </c>
      <c r="B31" s="25">
        <v>45401</v>
      </c>
      <c r="C31" t="s">
        <v>257</v>
      </c>
      <c r="D31" t="s">
        <v>258</v>
      </c>
      <c r="E31" t="s">
        <v>320</v>
      </c>
      <c r="F31" s="26">
        <v>1144511565</v>
      </c>
      <c r="G31" s="26">
        <v>436</v>
      </c>
    </row>
    <row r="32" spans="1:7" x14ac:dyDescent="0.25">
      <c r="A32" t="s">
        <v>89</v>
      </c>
      <c r="B32" s="25">
        <v>45232</v>
      </c>
      <c r="C32" t="s">
        <v>257</v>
      </c>
      <c r="D32" t="s">
        <v>258</v>
      </c>
      <c r="E32" t="s">
        <v>322</v>
      </c>
      <c r="F32" s="26">
        <v>405401625</v>
      </c>
      <c r="G32" s="26">
        <v>17</v>
      </c>
    </row>
    <row r="33" spans="1:7" x14ac:dyDescent="0.25">
      <c r="A33" t="s">
        <v>60</v>
      </c>
      <c r="B33" s="25">
        <v>45380</v>
      </c>
      <c r="C33" t="s">
        <v>257</v>
      </c>
      <c r="D33" t="s">
        <v>259</v>
      </c>
      <c r="E33" t="s">
        <v>322</v>
      </c>
      <c r="F33" s="26">
        <v>164626000</v>
      </c>
      <c r="G33" s="26">
        <v>5</v>
      </c>
    </row>
    <row r="34" spans="1:7" x14ac:dyDescent="0.25">
      <c r="A34" t="s">
        <v>83</v>
      </c>
      <c r="B34" s="25">
        <v>45468</v>
      </c>
      <c r="C34" t="s">
        <v>257</v>
      </c>
      <c r="D34" t="s">
        <v>259</v>
      </c>
      <c r="E34" t="s">
        <v>320</v>
      </c>
      <c r="F34" s="26">
        <v>10553490</v>
      </c>
      <c r="G34" s="26">
        <v>8</v>
      </c>
    </row>
    <row r="35" spans="1:7" x14ac:dyDescent="0.25">
      <c r="A35" t="s">
        <v>77</v>
      </c>
      <c r="B35" s="25">
        <v>45267</v>
      </c>
      <c r="C35" t="s">
        <v>257</v>
      </c>
      <c r="D35" t="s">
        <v>259</v>
      </c>
      <c r="E35" t="s">
        <v>320</v>
      </c>
      <c r="F35" s="26">
        <v>26125400</v>
      </c>
      <c r="G35" s="26">
        <v>13</v>
      </c>
    </row>
    <row r="36" spans="1:7" x14ac:dyDescent="0.25">
      <c r="A36" t="s">
        <v>104</v>
      </c>
      <c r="B36" s="25">
        <v>45041</v>
      </c>
      <c r="C36" t="s">
        <v>257</v>
      </c>
      <c r="D36" t="s">
        <v>259</v>
      </c>
      <c r="E36" t="s">
        <v>320</v>
      </c>
      <c r="F36" s="26">
        <v>3754800</v>
      </c>
      <c r="G36" s="26">
        <v>2</v>
      </c>
    </row>
    <row r="37" spans="1:7" x14ac:dyDescent="0.25">
      <c r="A37" t="s">
        <v>50</v>
      </c>
      <c r="B37" s="25">
        <v>45408</v>
      </c>
      <c r="C37" t="s">
        <v>257</v>
      </c>
      <c r="D37" t="s">
        <v>259</v>
      </c>
      <c r="E37" t="s">
        <v>321</v>
      </c>
      <c r="F37" s="26">
        <v>513412500</v>
      </c>
      <c r="G37" s="26">
        <v>91339</v>
      </c>
    </row>
    <row r="38" spans="1:7" x14ac:dyDescent="0.25">
      <c r="A38" t="s">
        <v>77</v>
      </c>
      <c r="B38" s="25">
        <v>45267</v>
      </c>
      <c r="C38" t="s">
        <v>257</v>
      </c>
      <c r="D38" t="s">
        <v>258</v>
      </c>
      <c r="E38" t="s">
        <v>322</v>
      </c>
      <c r="F38" s="26">
        <v>50936200</v>
      </c>
      <c r="G38" s="26">
        <v>2</v>
      </c>
    </row>
    <row r="39" spans="1:7" x14ac:dyDescent="0.25">
      <c r="A39" t="s">
        <v>89</v>
      </c>
      <c r="B39" s="25">
        <v>45232</v>
      </c>
      <c r="C39" t="s">
        <v>257</v>
      </c>
      <c r="D39" t="s">
        <v>259</v>
      </c>
      <c r="E39" t="s">
        <v>321</v>
      </c>
      <c r="F39" s="26">
        <v>449788950</v>
      </c>
      <c r="G39" s="26">
        <v>25155</v>
      </c>
    </row>
    <row r="40" spans="1:7" x14ac:dyDescent="0.25">
      <c r="A40" t="s">
        <v>30</v>
      </c>
      <c r="B40" s="25">
        <v>45447</v>
      </c>
      <c r="C40" t="s">
        <v>257</v>
      </c>
      <c r="D40" t="s">
        <v>258</v>
      </c>
      <c r="E40" t="s">
        <v>322</v>
      </c>
      <c r="F40" s="26">
        <v>662457900</v>
      </c>
      <c r="G40" s="26">
        <v>26</v>
      </c>
    </row>
    <row r="41" spans="1:7" x14ac:dyDescent="0.25">
      <c r="A41" t="s">
        <v>86</v>
      </c>
      <c r="B41" s="25">
        <v>45251</v>
      </c>
      <c r="C41" t="s">
        <v>257</v>
      </c>
      <c r="D41" t="s">
        <v>258</v>
      </c>
      <c r="E41" t="s">
        <v>320</v>
      </c>
      <c r="F41" s="26">
        <v>95999750</v>
      </c>
      <c r="G41" s="26">
        <v>43</v>
      </c>
    </row>
    <row r="42" spans="1:7" x14ac:dyDescent="0.25">
      <c r="A42" t="s">
        <v>209</v>
      </c>
      <c r="B42" s="25">
        <v>45572</v>
      </c>
      <c r="C42" t="s">
        <v>257</v>
      </c>
      <c r="D42" t="s">
        <v>258</v>
      </c>
      <c r="E42" t="s">
        <v>320</v>
      </c>
      <c r="F42" s="26">
        <v>165926375</v>
      </c>
      <c r="G42" s="26">
        <v>49</v>
      </c>
    </row>
    <row r="43" spans="1:7" x14ac:dyDescent="0.25">
      <c r="A43" t="s">
        <v>80</v>
      </c>
      <c r="B43" s="25">
        <v>45260</v>
      </c>
      <c r="C43" t="s">
        <v>257</v>
      </c>
      <c r="D43" t="s">
        <v>258</v>
      </c>
      <c r="E43" t="s">
        <v>321</v>
      </c>
      <c r="F43" s="26">
        <v>680854500</v>
      </c>
      <c r="G43" s="26">
        <v>4400</v>
      </c>
    </row>
    <row r="44" spans="1:7" x14ac:dyDescent="0.25">
      <c r="A44" t="s">
        <v>101</v>
      </c>
      <c r="B44" s="25">
        <v>45079</v>
      </c>
      <c r="C44" t="s">
        <v>257</v>
      </c>
      <c r="D44" t="s">
        <v>259</v>
      </c>
      <c r="E44" t="s">
        <v>320</v>
      </c>
      <c r="F44" s="26">
        <v>1699481.25</v>
      </c>
      <c r="G44" s="26">
        <v>1</v>
      </c>
    </row>
    <row r="45" spans="1:7" x14ac:dyDescent="0.25">
      <c r="A45" t="s">
        <v>54</v>
      </c>
      <c r="B45" s="25">
        <v>45401</v>
      </c>
      <c r="C45" t="s">
        <v>257</v>
      </c>
      <c r="D45" t="s">
        <v>258</v>
      </c>
      <c r="E45" t="s">
        <v>322</v>
      </c>
      <c r="F45" s="26">
        <v>874738830</v>
      </c>
      <c r="G45" s="26">
        <v>49</v>
      </c>
    </row>
    <row r="46" spans="1:7" x14ac:dyDescent="0.25">
      <c r="A46" t="s">
        <v>86</v>
      </c>
      <c r="B46" s="25">
        <v>45251</v>
      </c>
      <c r="C46" t="s">
        <v>257</v>
      </c>
      <c r="D46" t="s">
        <v>259</v>
      </c>
      <c r="E46" t="s">
        <v>321</v>
      </c>
      <c r="F46" s="26">
        <v>263567500</v>
      </c>
      <c r="G46" s="26">
        <v>9691</v>
      </c>
    </row>
    <row r="47" spans="1:7" x14ac:dyDescent="0.25">
      <c r="A47" t="s">
        <v>60</v>
      </c>
      <c r="B47" s="25">
        <v>45380</v>
      </c>
      <c r="C47" t="s">
        <v>257</v>
      </c>
      <c r="D47" t="s">
        <v>258</v>
      </c>
      <c r="E47" t="s">
        <v>322</v>
      </c>
      <c r="F47" s="26">
        <v>662688250</v>
      </c>
      <c r="G47" s="26">
        <v>26</v>
      </c>
    </row>
    <row r="48" spans="1:7" x14ac:dyDescent="0.25">
      <c r="A48" t="s">
        <v>69</v>
      </c>
      <c r="B48" s="25">
        <v>45328</v>
      </c>
      <c r="C48" t="s">
        <v>257</v>
      </c>
      <c r="D48" t="s">
        <v>258</v>
      </c>
      <c r="E48" t="s">
        <v>320</v>
      </c>
      <c r="F48" s="26">
        <v>650721810</v>
      </c>
      <c r="G48" s="26">
        <v>159</v>
      </c>
    </row>
    <row r="49" spans="1:7" x14ac:dyDescent="0.25">
      <c r="A49" t="s">
        <v>86</v>
      </c>
      <c r="B49" s="25">
        <v>45251</v>
      </c>
      <c r="C49" t="s">
        <v>257</v>
      </c>
      <c r="D49" t="s">
        <v>259</v>
      </c>
      <c r="E49" t="s">
        <v>320</v>
      </c>
      <c r="F49" s="26">
        <v>10469250</v>
      </c>
      <c r="G49" s="26">
        <v>6</v>
      </c>
    </row>
    <row r="50" spans="1:7" x14ac:dyDescent="0.25">
      <c r="A50" t="s">
        <v>54</v>
      </c>
      <c r="B50" s="25">
        <v>45212</v>
      </c>
      <c r="C50" t="s">
        <v>257</v>
      </c>
      <c r="D50" t="s">
        <v>259</v>
      </c>
      <c r="E50" t="s">
        <v>322</v>
      </c>
      <c r="F50" s="26">
        <v>143815041</v>
      </c>
      <c r="G50" s="26">
        <v>8</v>
      </c>
    </row>
    <row r="51" spans="1:7" x14ac:dyDescent="0.25">
      <c r="A51" t="s">
        <v>30</v>
      </c>
      <c r="B51" s="25">
        <v>45447</v>
      </c>
      <c r="C51" t="s">
        <v>257</v>
      </c>
      <c r="D51" t="s">
        <v>258</v>
      </c>
      <c r="E51" t="s">
        <v>321</v>
      </c>
      <c r="F51" s="26">
        <v>307287600</v>
      </c>
      <c r="G51" s="26">
        <v>9236</v>
      </c>
    </row>
    <row r="52" spans="1:7" x14ac:dyDescent="0.25">
      <c r="A52" t="s">
        <v>54</v>
      </c>
      <c r="B52" s="25">
        <v>45212</v>
      </c>
      <c r="C52" t="s">
        <v>257</v>
      </c>
      <c r="D52" t="s">
        <v>258</v>
      </c>
      <c r="E52" t="s">
        <v>322</v>
      </c>
      <c r="F52" s="26">
        <v>170772057</v>
      </c>
      <c r="G52" s="26">
        <v>10</v>
      </c>
    </row>
    <row r="53" spans="1:7" x14ac:dyDescent="0.25">
      <c r="A53" t="s">
        <v>83</v>
      </c>
      <c r="B53" s="25">
        <v>45468</v>
      </c>
      <c r="C53" t="s">
        <v>257</v>
      </c>
      <c r="D53" t="s">
        <v>259</v>
      </c>
      <c r="E53" t="s">
        <v>321</v>
      </c>
      <c r="F53" s="26">
        <v>158781870</v>
      </c>
      <c r="G53" s="26">
        <v>10266</v>
      </c>
    </row>
    <row r="54" spans="1:7" x14ac:dyDescent="0.25">
      <c r="A54" t="s">
        <v>66</v>
      </c>
      <c r="B54" s="25">
        <v>45335</v>
      </c>
      <c r="C54" t="s">
        <v>257</v>
      </c>
      <c r="D54" t="s">
        <v>258</v>
      </c>
      <c r="E54" t="s">
        <v>322</v>
      </c>
      <c r="F54" s="26">
        <v>436482000</v>
      </c>
      <c r="G54" s="26">
        <v>19</v>
      </c>
    </row>
    <row r="55" spans="1:7" x14ac:dyDescent="0.25">
      <c r="A55" t="s">
        <v>83</v>
      </c>
      <c r="B55" s="25">
        <v>45252</v>
      </c>
      <c r="C55" t="s">
        <v>257</v>
      </c>
      <c r="D55" t="s">
        <v>258</v>
      </c>
      <c r="E55" t="s">
        <v>321</v>
      </c>
      <c r="F55" s="26">
        <v>1306622350</v>
      </c>
      <c r="G55" s="26">
        <v>15658</v>
      </c>
    </row>
    <row r="56" spans="1:7" x14ac:dyDescent="0.25">
      <c r="A56" t="s">
        <v>57</v>
      </c>
      <c r="B56" s="25">
        <v>45394</v>
      </c>
      <c r="C56" t="s">
        <v>257</v>
      </c>
      <c r="D56" t="s">
        <v>259</v>
      </c>
      <c r="E56" t="s">
        <v>321</v>
      </c>
      <c r="F56" s="26">
        <v>240999550</v>
      </c>
      <c r="G56" s="26">
        <v>27944</v>
      </c>
    </row>
    <row r="57" spans="1:7" x14ac:dyDescent="0.25">
      <c r="A57" t="s">
        <v>80</v>
      </c>
      <c r="B57" s="25">
        <v>45260</v>
      </c>
      <c r="C57" t="s">
        <v>257</v>
      </c>
      <c r="D57" t="s">
        <v>259</v>
      </c>
      <c r="E57" t="s">
        <v>321</v>
      </c>
      <c r="F57" s="26">
        <v>345439800</v>
      </c>
      <c r="G57" s="26">
        <v>7002</v>
      </c>
    </row>
    <row r="58" spans="1:7" x14ac:dyDescent="0.25">
      <c r="A58" t="s">
        <v>74</v>
      </c>
      <c r="B58" s="25">
        <v>45275</v>
      </c>
      <c r="C58" t="s">
        <v>257</v>
      </c>
      <c r="D58" t="s">
        <v>258</v>
      </c>
      <c r="E58" t="s">
        <v>323</v>
      </c>
      <c r="F58" s="26">
        <v>101454150</v>
      </c>
      <c r="G58" s="26">
        <v>1</v>
      </c>
    </row>
    <row r="59" spans="1:7" x14ac:dyDescent="0.25">
      <c r="A59" t="s">
        <v>50</v>
      </c>
      <c r="B59" s="25">
        <v>45408</v>
      </c>
      <c r="C59" t="s">
        <v>257</v>
      </c>
      <c r="D59" t="s">
        <v>258</v>
      </c>
      <c r="E59" t="s">
        <v>323</v>
      </c>
      <c r="F59" s="26">
        <v>142750000</v>
      </c>
      <c r="G59" s="26">
        <v>1</v>
      </c>
    </row>
    <row r="60" spans="1:7" x14ac:dyDescent="0.25">
      <c r="A60" t="s">
        <v>169</v>
      </c>
      <c r="B60" s="25">
        <v>45490</v>
      </c>
      <c r="C60" t="s">
        <v>257</v>
      </c>
      <c r="D60" t="s">
        <v>258</v>
      </c>
      <c r="E60" t="s">
        <v>321</v>
      </c>
      <c r="F60" s="26">
        <v>1531200</v>
      </c>
      <c r="G60" s="26">
        <v>11</v>
      </c>
    </row>
    <row r="61" spans="1:7" x14ac:dyDescent="0.25">
      <c r="A61" t="s">
        <v>50</v>
      </c>
      <c r="B61" s="25">
        <v>45408</v>
      </c>
      <c r="C61" t="s">
        <v>257</v>
      </c>
      <c r="D61" t="s">
        <v>258</v>
      </c>
      <c r="E61" t="s">
        <v>322</v>
      </c>
      <c r="F61" s="26">
        <v>719877500</v>
      </c>
      <c r="G61" s="26">
        <v>32</v>
      </c>
    </row>
    <row r="62" spans="1:7" x14ac:dyDescent="0.25">
      <c r="A62" t="s">
        <v>74</v>
      </c>
      <c r="B62" s="25">
        <v>45275</v>
      </c>
      <c r="C62" t="s">
        <v>257</v>
      </c>
      <c r="D62" t="s">
        <v>258</v>
      </c>
      <c r="E62" t="s">
        <v>320</v>
      </c>
      <c r="F62" s="26">
        <v>1046008950</v>
      </c>
      <c r="G62" s="26">
        <v>323</v>
      </c>
    </row>
    <row r="63" spans="1:7" x14ac:dyDescent="0.25">
      <c r="A63" t="s">
        <v>57</v>
      </c>
      <c r="B63" s="25">
        <v>45394</v>
      </c>
      <c r="C63" t="s">
        <v>257</v>
      </c>
      <c r="D63" t="s">
        <v>258</v>
      </c>
      <c r="E63" t="s">
        <v>320</v>
      </c>
      <c r="F63" s="26">
        <v>490750500</v>
      </c>
      <c r="G63" s="26">
        <v>204</v>
      </c>
    </row>
    <row r="64" spans="1:7" x14ac:dyDescent="0.25">
      <c r="A64" t="s">
        <v>74</v>
      </c>
      <c r="B64" s="25">
        <v>45275</v>
      </c>
      <c r="C64" t="s">
        <v>257</v>
      </c>
      <c r="D64" t="s">
        <v>259</v>
      </c>
      <c r="E64" t="s">
        <v>320</v>
      </c>
      <c r="F64" s="26">
        <v>326204400</v>
      </c>
      <c r="G64" s="26">
        <v>107</v>
      </c>
    </row>
    <row r="65" spans="1:7" x14ac:dyDescent="0.25">
      <c r="A65" t="s">
        <v>211</v>
      </c>
      <c r="B65" s="25">
        <v>45582</v>
      </c>
      <c r="C65" t="s">
        <v>257</v>
      </c>
      <c r="D65" t="s">
        <v>259</v>
      </c>
      <c r="E65" t="s">
        <v>321</v>
      </c>
      <c r="F65" s="26">
        <v>128178750</v>
      </c>
      <c r="G65" s="26">
        <v>29797</v>
      </c>
    </row>
    <row r="66" spans="1:7" x14ac:dyDescent="0.25">
      <c r="A66" t="s">
        <v>209</v>
      </c>
      <c r="B66" s="25">
        <v>45572</v>
      </c>
      <c r="C66" t="s">
        <v>257</v>
      </c>
      <c r="D66" t="s">
        <v>259</v>
      </c>
      <c r="E66" t="s">
        <v>321</v>
      </c>
      <c r="F66" s="26">
        <v>35897674</v>
      </c>
      <c r="G66" s="26">
        <v>1588</v>
      </c>
    </row>
    <row r="67" spans="1:7" x14ac:dyDescent="0.25">
      <c r="A67" t="s">
        <v>30</v>
      </c>
      <c r="B67" s="25">
        <v>45447</v>
      </c>
      <c r="C67" t="s">
        <v>257</v>
      </c>
      <c r="D67" t="s">
        <v>259</v>
      </c>
      <c r="E67" t="s">
        <v>321</v>
      </c>
      <c r="F67" s="26">
        <v>97785900</v>
      </c>
      <c r="G67" s="26">
        <v>21447</v>
      </c>
    </row>
    <row r="68" spans="1:7" x14ac:dyDescent="0.25">
      <c r="A68" t="s">
        <v>175</v>
      </c>
      <c r="B68" s="25">
        <v>45503</v>
      </c>
      <c r="C68" t="s">
        <v>257</v>
      </c>
      <c r="D68" t="s">
        <v>259</v>
      </c>
      <c r="E68" t="s">
        <v>321</v>
      </c>
      <c r="F68" s="26">
        <v>2738504</v>
      </c>
      <c r="G68" s="26">
        <v>765</v>
      </c>
    </row>
    <row r="69" spans="1:7" x14ac:dyDescent="0.25">
      <c r="A69" t="s">
        <v>72</v>
      </c>
      <c r="B69" s="25">
        <v>45288</v>
      </c>
      <c r="C69" t="s">
        <v>257</v>
      </c>
      <c r="D69" t="s">
        <v>259</v>
      </c>
      <c r="E69" t="s">
        <v>323</v>
      </c>
      <c r="F69" s="26">
        <v>144559750</v>
      </c>
      <c r="G69" s="26">
        <v>1</v>
      </c>
    </row>
    <row r="70" spans="1:7" x14ac:dyDescent="0.25">
      <c r="A70" t="s">
        <v>57</v>
      </c>
      <c r="B70" s="25">
        <v>45394</v>
      </c>
      <c r="C70" t="s">
        <v>257</v>
      </c>
      <c r="D70" t="s">
        <v>258</v>
      </c>
      <c r="E70" t="s">
        <v>322</v>
      </c>
      <c r="F70" s="26">
        <v>133548150</v>
      </c>
      <c r="G70" s="26">
        <v>10</v>
      </c>
    </row>
    <row r="71" spans="1:7" x14ac:dyDescent="0.25">
      <c r="A71" t="s">
        <v>54</v>
      </c>
      <c r="B71" s="25">
        <v>45212</v>
      </c>
      <c r="C71" t="s">
        <v>257</v>
      </c>
      <c r="D71" t="s">
        <v>258</v>
      </c>
      <c r="E71" t="s">
        <v>320</v>
      </c>
      <c r="F71" s="26">
        <v>349792524</v>
      </c>
      <c r="G71" s="26">
        <v>131</v>
      </c>
    </row>
    <row r="72" spans="1:7" x14ac:dyDescent="0.25">
      <c r="A72" t="s">
        <v>92</v>
      </c>
      <c r="B72" s="25">
        <v>45198</v>
      </c>
      <c r="C72" t="s">
        <v>257</v>
      </c>
      <c r="D72" t="s">
        <v>259</v>
      </c>
      <c r="E72" t="s">
        <v>320</v>
      </c>
      <c r="F72" s="26">
        <v>56059340.399999999</v>
      </c>
      <c r="G72" s="26">
        <v>38</v>
      </c>
    </row>
    <row r="73" spans="1:7" x14ac:dyDescent="0.25">
      <c r="A73" t="s">
        <v>101</v>
      </c>
      <c r="B73" s="25">
        <v>45079</v>
      </c>
      <c r="C73" t="s">
        <v>257</v>
      </c>
      <c r="D73" t="s">
        <v>259</v>
      </c>
      <c r="E73" t="s">
        <v>323</v>
      </c>
      <c r="F73" s="26">
        <v>123981212.25</v>
      </c>
      <c r="G73" s="26">
        <v>1</v>
      </c>
    </row>
    <row r="74" spans="1:7" x14ac:dyDescent="0.25">
      <c r="A74" t="s">
        <v>57</v>
      </c>
      <c r="B74" s="25">
        <v>45394</v>
      </c>
      <c r="C74" t="s">
        <v>257</v>
      </c>
      <c r="D74" t="s">
        <v>259</v>
      </c>
      <c r="E74" t="s">
        <v>320</v>
      </c>
      <c r="F74" s="26">
        <v>9801850</v>
      </c>
      <c r="G74" s="26">
        <v>5</v>
      </c>
    </row>
    <row r="75" spans="1:7" x14ac:dyDescent="0.25">
      <c r="A75" t="s">
        <v>209</v>
      </c>
      <c r="B75" s="25">
        <v>45572</v>
      </c>
      <c r="C75" t="s">
        <v>257</v>
      </c>
      <c r="D75" t="s">
        <v>258</v>
      </c>
      <c r="E75" t="s">
        <v>321</v>
      </c>
      <c r="F75" s="26">
        <v>135678888</v>
      </c>
      <c r="G75" s="26">
        <v>1111</v>
      </c>
    </row>
    <row r="76" spans="1:7" x14ac:dyDescent="0.25">
      <c r="A76" t="s">
        <v>54</v>
      </c>
      <c r="B76" s="25">
        <v>45401</v>
      </c>
      <c r="C76" t="s">
        <v>257</v>
      </c>
      <c r="D76" t="s">
        <v>258</v>
      </c>
      <c r="E76" t="s">
        <v>323</v>
      </c>
      <c r="F76" s="26">
        <v>148660635</v>
      </c>
      <c r="G76" s="26">
        <v>1</v>
      </c>
    </row>
    <row r="77" spans="1:7" x14ac:dyDescent="0.25">
      <c r="A77" t="s">
        <v>175</v>
      </c>
      <c r="B77" s="25">
        <v>45503</v>
      </c>
      <c r="C77" t="s">
        <v>257</v>
      </c>
      <c r="D77" t="s">
        <v>258</v>
      </c>
      <c r="E77" t="s">
        <v>322</v>
      </c>
      <c r="F77" s="26">
        <v>138239744</v>
      </c>
      <c r="G77" s="26">
        <v>4</v>
      </c>
    </row>
    <row r="78" spans="1:7" x14ac:dyDescent="0.25">
      <c r="A78" t="s">
        <v>92</v>
      </c>
      <c r="B78" s="25">
        <v>45198</v>
      </c>
      <c r="C78" t="s">
        <v>257</v>
      </c>
      <c r="D78" t="s">
        <v>259</v>
      </c>
      <c r="E78" t="s">
        <v>321</v>
      </c>
      <c r="F78" s="26">
        <v>357706832.39999998</v>
      </c>
      <c r="G78" s="26">
        <v>12087</v>
      </c>
    </row>
    <row r="79" spans="1:7" x14ac:dyDescent="0.25">
      <c r="A79" t="s">
        <v>217</v>
      </c>
      <c r="B79" s="25">
        <v>45595</v>
      </c>
      <c r="C79" t="s">
        <v>257</v>
      </c>
      <c r="D79" t="s">
        <v>258</v>
      </c>
      <c r="E79" t="s">
        <v>321</v>
      </c>
      <c r="F79" s="26">
        <v>4666075</v>
      </c>
      <c r="G79" s="26">
        <v>127</v>
      </c>
    </row>
    <row r="80" spans="1:7" x14ac:dyDescent="0.25">
      <c r="A80" t="s">
        <v>50</v>
      </c>
      <c r="B80" s="25">
        <v>45408</v>
      </c>
      <c r="C80" t="s">
        <v>257</v>
      </c>
      <c r="D80" t="s">
        <v>259</v>
      </c>
      <c r="E80" t="s">
        <v>320</v>
      </c>
      <c r="F80" s="26">
        <v>32045000</v>
      </c>
      <c r="G80" s="26">
        <v>17</v>
      </c>
    </row>
    <row r="81" spans="1:7" x14ac:dyDescent="0.25">
      <c r="A81" t="s">
        <v>217</v>
      </c>
      <c r="B81" s="25">
        <v>45595</v>
      </c>
      <c r="C81" t="s">
        <v>257</v>
      </c>
      <c r="D81" t="s">
        <v>258</v>
      </c>
      <c r="E81" t="s">
        <v>322</v>
      </c>
      <c r="F81" s="26">
        <v>221375275</v>
      </c>
      <c r="G81" s="26">
        <v>5</v>
      </c>
    </row>
    <row r="82" spans="1:7" x14ac:dyDescent="0.25">
      <c r="A82" t="s">
        <v>89</v>
      </c>
      <c r="B82" s="25">
        <v>45232</v>
      </c>
      <c r="C82" t="s">
        <v>257</v>
      </c>
      <c r="D82" t="s">
        <v>258</v>
      </c>
      <c r="E82" t="s">
        <v>321</v>
      </c>
      <c r="F82" s="26">
        <v>738105750</v>
      </c>
      <c r="G82" s="26">
        <v>10852</v>
      </c>
    </row>
    <row r="83" spans="1:7" x14ac:dyDescent="0.25">
      <c r="A83" t="s">
        <v>69</v>
      </c>
      <c r="B83" s="25">
        <v>45328</v>
      </c>
      <c r="C83" t="s">
        <v>257</v>
      </c>
      <c r="D83" t="s">
        <v>258</v>
      </c>
      <c r="E83" t="s">
        <v>322</v>
      </c>
      <c r="F83" s="26">
        <v>534102995</v>
      </c>
      <c r="G83" s="26">
        <v>30</v>
      </c>
    </row>
    <row r="84" spans="1:7" x14ac:dyDescent="0.25">
      <c r="A84" t="s">
        <v>211</v>
      </c>
      <c r="B84" s="25">
        <v>45582</v>
      </c>
      <c r="C84" t="s">
        <v>257</v>
      </c>
      <c r="D84" t="s">
        <v>258</v>
      </c>
      <c r="E84" t="s">
        <v>320</v>
      </c>
      <c r="F84" s="26">
        <v>590803500</v>
      </c>
      <c r="G84" s="26">
        <v>244</v>
      </c>
    </row>
    <row r="85" spans="1:7" x14ac:dyDescent="0.25">
      <c r="A85" t="s">
        <v>54</v>
      </c>
      <c r="B85" s="25">
        <v>45401</v>
      </c>
      <c r="C85" t="s">
        <v>257</v>
      </c>
      <c r="D85" t="s">
        <v>259</v>
      </c>
      <c r="E85" t="s">
        <v>322</v>
      </c>
      <c r="F85" s="26">
        <v>70947870</v>
      </c>
      <c r="G85" s="26">
        <v>2</v>
      </c>
    </row>
    <row r="86" spans="1:7" x14ac:dyDescent="0.25">
      <c r="A86" t="s">
        <v>74</v>
      </c>
      <c r="B86" s="25">
        <v>45275</v>
      </c>
      <c r="C86" t="s">
        <v>257</v>
      </c>
      <c r="D86" t="s">
        <v>259</v>
      </c>
      <c r="E86" t="s">
        <v>321</v>
      </c>
      <c r="F86" s="26">
        <v>1093091100</v>
      </c>
      <c r="G86" s="26">
        <v>46143</v>
      </c>
    </row>
    <row r="87" spans="1:7" x14ac:dyDescent="0.25">
      <c r="A87" t="s">
        <v>217</v>
      </c>
      <c r="B87" s="25">
        <v>45595</v>
      </c>
      <c r="C87" t="s">
        <v>257</v>
      </c>
      <c r="D87" t="s">
        <v>258</v>
      </c>
      <c r="E87" t="s">
        <v>320</v>
      </c>
      <c r="F87" s="26">
        <v>3761250</v>
      </c>
      <c r="G87" s="26">
        <v>1</v>
      </c>
    </row>
    <row r="88" spans="1:7" x14ac:dyDescent="0.25">
      <c r="A88" t="s">
        <v>205</v>
      </c>
      <c r="B88" s="25">
        <v>45566</v>
      </c>
      <c r="C88" t="s">
        <v>257</v>
      </c>
      <c r="D88" t="s">
        <v>259</v>
      </c>
      <c r="E88" t="s">
        <v>321</v>
      </c>
      <c r="F88" s="26">
        <v>32326505</v>
      </c>
      <c r="G88" s="26">
        <v>12334</v>
      </c>
    </row>
    <row r="89" spans="1:7" x14ac:dyDescent="0.25">
      <c r="A89" t="s">
        <v>164</v>
      </c>
      <c r="B89" s="25">
        <v>45478</v>
      </c>
      <c r="C89" t="s">
        <v>257</v>
      </c>
      <c r="D89" t="s">
        <v>259</v>
      </c>
      <c r="E89" t="s">
        <v>321</v>
      </c>
      <c r="F89" s="26">
        <v>203223800</v>
      </c>
      <c r="G89" s="26">
        <v>38301</v>
      </c>
    </row>
    <row r="90" spans="1:7" x14ac:dyDescent="0.25">
      <c r="A90" t="s">
        <v>83</v>
      </c>
      <c r="B90" s="25">
        <v>45252</v>
      </c>
      <c r="C90" t="s">
        <v>257</v>
      </c>
      <c r="D90" t="s">
        <v>258</v>
      </c>
      <c r="E90" t="s">
        <v>320</v>
      </c>
      <c r="F90" s="26">
        <v>1180752100</v>
      </c>
      <c r="G90" s="26">
        <v>508</v>
      </c>
    </row>
    <row r="91" spans="1:7" x14ac:dyDescent="0.25">
      <c r="A91" t="s">
        <v>92</v>
      </c>
      <c r="B91" s="25">
        <v>45198</v>
      </c>
      <c r="C91" t="s">
        <v>257</v>
      </c>
      <c r="D91" t="s">
        <v>258</v>
      </c>
      <c r="E91" t="s">
        <v>322</v>
      </c>
      <c r="F91" s="26">
        <v>406569798</v>
      </c>
      <c r="G91" s="26">
        <v>23</v>
      </c>
    </row>
    <row r="92" spans="1:7" x14ac:dyDescent="0.25">
      <c r="A92" t="s">
        <v>30</v>
      </c>
      <c r="B92" s="25">
        <v>45447</v>
      </c>
      <c r="C92" t="s">
        <v>257</v>
      </c>
      <c r="D92" t="s">
        <v>259</v>
      </c>
      <c r="E92" t="s">
        <v>322</v>
      </c>
      <c r="F92" s="26">
        <v>129064500</v>
      </c>
      <c r="G92" s="26">
        <v>6</v>
      </c>
    </row>
    <row r="93" spans="1:7" x14ac:dyDescent="0.25">
      <c r="A93" t="s">
        <v>86</v>
      </c>
      <c r="B93" s="25">
        <v>45251</v>
      </c>
      <c r="C93" t="s">
        <v>257</v>
      </c>
      <c r="D93" t="s">
        <v>258</v>
      </c>
      <c r="E93" t="s">
        <v>322</v>
      </c>
      <c r="F93" s="26">
        <v>15000000</v>
      </c>
      <c r="G93" s="26">
        <v>1</v>
      </c>
    </row>
    <row r="94" spans="1:7" x14ac:dyDescent="0.25">
      <c r="A94" t="s">
        <v>63</v>
      </c>
      <c r="B94" s="25">
        <v>45344</v>
      </c>
      <c r="C94" t="s">
        <v>257</v>
      </c>
      <c r="D94" t="s">
        <v>259</v>
      </c>
      <c r="E94" t="s">
        <v>321</v>
      </c>
      <c r="F94" s="26">
        <v>176531850</v>
      </c>
      <c r="G94" s="26">
        <v>6388</v>
      </c>
    </row>
    <row r="95" spans="1:7" x14ac:dyDescent="0.25">
      <c r="A95" t="s">
        <v>83</v>
      </c>
      <c r="B95" s="25">
        <v>45252</v>
      </c>
      <c r="C95" t="s">
        <v>257</v>
      </c>
      <c r="D95" t="s">
        <v>259</v>
      </c>
      <c r="E95" t="s">
        <v>321</v>
      </c>
      <c r="F95" s="26">
        <v>653090350</v>
      </c>
      <c r="G95" s="26">
        <v>36043</v>
      </c>
    </row>
    <row r="96" spans="1:7" x14ac:dyDescent="0.25">
      <c r="A96" t="s">
        <v>83</v>
      </c>
      <c r="B96" s="25">
        <v>45468</v>
      </c>
      <c r="C96" t="s">
        <v>257</v>
      </c>
      <c r="D96" t="s">
        <v>258</v>
      </c>
      <c r="E96" t="s">
        <v>320</v>
      </c>
      <c r="F96" s="26">
        <v>859304700</v>
      </c>
      <c r="G96" s="26">
        <v>326</v>
      </c>
    </row>
    <row r="97" spans="1:7" x14ac:dyDescent="0.25">
      <c r="A97" t="s">
        <v>104</v>
      </c>
      <c r="B97" s="25">
        <v>45041</v>
      </c>
      <c r="C97" t="s">
        <v>257</v>
      </c>
      <c r="D97" t="s">
        <v>258</v>
      </c>
      <c r="E97" t="s">
        <v>320</v>
      </c>
      <c r="F97" s="26">
        <v>31839094.800000001</v>
      </c>
      <c r="G97" s="26">
        <v>14</v>
      </c>
    </row>
    <row r="98" spans="1:7" x14ac:dyDescent="0.25">
      <c r="A98" t="s">
        <v>66</v>
      </c>
      <c r="B98" s="25">
        <v>45335</v>
      </c>
      <c r="C98" t="s">
        <v>257</v>
      </c>
      <c r="D98" t="s">
        <v>258</v>
      </c>
      <c r="E98" t="s">
        <v>320</v>
      </c>
      <c r="F98" s="26">
        <v>220837500</v>
      </c>
      <c r="G98" s="26">
        <v>90</v>
      </c>
    </row>
    <row r="99" spans="1:7" x14ac:dyDescent="0.25">
      <c r="A99" t="s">
        <v>77</v>
      </c>
      <c r="B99" s="25">
        <v>45267</v>
      </c>
      <c r="C99" t="s">
        <v>257</v>
      </c>
      <c r="D99" t="s">
        <v>258</v>
      </c>
      <c r="E99" t="s">
        <v>321</v>
      </c>
      <c r="F99" s="26">
        <v>143227000</v>
      </c>
      <c r="G99" s="26">
        <v>1807</v>
      </c>
    </row>
    <row r="100" spans="1:7" x14ac:dyDescent="0.25">
      <c r="A100" t="s">
        <v>60</v>
      </c>
      <c r="B100" s="25">
        <v>45380</v>
      </c>
      <c r="C100" t="s">
        <v>257</v>
      </c>
      <c r="D100" t="s">
        <v>259</v>
      </c>
      <c r="E100" t="s">
        <v>323</v>
      </c>
      <c r="F100" s="26">
        <v>364332500</v>
      </c>
      <c r="G100" s="26">
        <v>2</v>
      </c>
    </row>
    <row r="101" spans="1:7" x14ac:dyDescent="0.25">
      <c r="A101" t="s">
        <v>60</v>
      </c>
      <c r="B101" s="25">
        <v>45380</v>
      </c>
      <c r="C101" t="s">
        <v>257</v>
      </c>
      <c r="D101" t="s">
        <v>258</v>
      </c>
      <c r="E101" t="s">
        <v>323</v>
      </c>
      <c r="F101" s="26">
        <v>1936509750</v>
      </c>
      <c r="G101" s="26">
        <v>10</v>
      </c>
    </row>
    <row r="102" spans="1:7" x14ac:dyDescent="0.25">
      <c r="A102" t="s">
        <v>72</v>
      </c>
      <c r="B102" s="25">
        <v>45288</v>
      </c>
      <c r="C102" t="s">
        <v>257</v>
      </c>
      <c r="D102" t="s">
        <v>259</v>
      </c>
      <c r="E102" t="s">
        <v>321</v>
      </c>
      <c r="F102" s="26">
        <v>52550500</v>
      </c>
      <c r="G102" s="26">
        <v>1974</v>
      </c>
    </row>
    <row r="103" spans="1:7" x14ac:dyDescent="0.25">
      <c r="A103" t="s">
        <v>74</v>
      </c>
      <c r="B103" s="25">
        <v>45275</v>
      </c>
      <c r="C103" t="s">
        <v>257</v>
      </c>
      <c r="D103" t="s">
        <v>258</v>
      </c>
      <c r="E103" t="s">
        <v>322</v>
      </c>
      <c r="F103" s="26">
        <v>2850049600</v>
      </c>
      <c r="G103" s="26">
        <v>82</v>
      </c>
    </row>
    <row r="104" spans="1:7" x14ac:dyDescent="0.25">
      <c r="A104" t="s">
        <v>30</v>
      </c>
      <c r="B104" s="25">
        <v>45447</v>
      </c>
      <c r="C104" t="s">
        <v>257</v>
      </c>
      <c r="D104" t="s">
        <v>258</v>
      </c>
      <c r="E104" t="s">
        <v>320</v>
      </c>
      <c r="F104" s="26">
        <v>371560500</v>
      </c>
      <c r="G104" s="26">
        <v>124</v>
      </c>
    </row>
    <row r="105" spans="1:7" x14ac:dyDescent="0.25">
      <c r="A105" t="s">
        <v>169</v>
      </c>
      <c r="B105" s="25">
        <v>45490</v>
      </c>
      <c r="C105" t="s">
        <v>257</v>
      </c>
      <c r="D105" t="s">
        <v>259</v>
      </c>
      <c r="E105" t="s">
        <v>321</v>
      </c>
      <c r="F105" s="26">
        <v>1326600</v>
      </c>
      <c r="G105" s="26">
        <v>18</v>
      </c>
    </row>
    <row r="106" spans="1:7" x14ac:dyDescent="0.25">
      <c r="A106" t="s">
        <v>169</v>
      </c>
      <c r="B106" s="25">
        <v>45490</v>
      </c>
      <c r="C106" t="s">
        <v>257</v>
      </c>
      <c r="D106" t="s">
        <v>258</v>
      </c>
      <c r="E106" t="s">
        <v>322</v>
      </c>
      <c r="F106" s="26">
        <v>129830250</v>
      </c>
      <c r="G106" s="26">
        <v>7</v>
      </c>
    </row>
    <row r="107" spans="1:7" x14ac:dyDescent="0.25">
      <c r="A107" t="s">
        <v>205</v>
      </c>
      <c r="B107" s="25">
        <v>45566</v>
      </c>
      <c r="C107" t="s">
        <v>257</v>
      </c>
      <c r="D107" t="s">
        <v>258</v>
      </c>
      <c r="E107" t="s">
        <v>322</v>
      </c>
      <c r="F107" s="26">
        <v>138437705</v>
      </c>
      <c r="G107" s="26">
        <v>6</v>
      </c>
    </row>
    <row r="108" spans="1:7" x14ac:dyDescent="0.25">
      <c r="A108" t="s">
        <v>83</v>
      </c>
      <c r="B108" s="25">
        <v>45252</v>
      </c>
      <c r="C108" t="s">
        <v>257</v>
      </c>
      <c r="D108" t="s">
        <v>258</v>
      </c>
      <c r="E108" t="s">
        <v>323</v>
      </c>
      <c r="F108" s="26">
        <v>149999850</v>
      </c>
      <c r="G108" s="26">
        <v>1</v>
      </c>
    </row>
    <row r="109" spans="1:7" x14ac:dyDescent="0.25">
      <c r="A109" t="s">
        <v>83</v>
      </c>
      <c r="B109" s="25">
        <v>45468</v>
      </c>
      <c r="C109" t="s">
        <v>257</v>
      </c>
      <c r="D109" t="s">
        <v>258</v>
      </c>
      <c r="E109" t="s">
        <v>322</v>
      </c>
      <c r="F109" s="26">
        <v>742223250</v>
      </c>
      <c r="G109" s="26">
        <v>29</v>
      </c>
    </row>
    <row r="110" spans="1:7" x14ac:dyDescent="0.25">
      <c r="A110" t="s">
        <v>54</v>
      </c>
      <c r="B110" s="25">
        <v>45401</v>
      </c>
      <c r="C110" t="s">
        <v>257</v>
      </c>
      <c r="D110" t="s">
        <v>258</v>
      </c>
      <c r="E110" t="s">
        <v>321</v>
      </c>
      <c r="F110" s="26">
        <v>843243690</v>
      </c>
      <c r="G110" s="26">
        <v>15785</v>
      </c>
    </row>
    <row r="111" spans="1:7" x14ac:dyDescent="0.25">
      <c r="A111" t="s">
        <v>69</v>
      </c>
      <c r="B111" s="25">
        <v>45328</v>
      </c>
      <c r="C111" t="s">
        <v>257</v>
      </c>
      <c r="D111" t="s">
        <v>259</v>
      </c>
      <c r="E111" t="s">
        <v>321</v>
      </c>
      <c r="F111" s="26">
        <v>352158765</v>
      </c>
      <c r="G111" s="26">
        <v>29231</v>
      </c>
    </row>
    <row r="112" spans="1:7" x14ac:dyDescent="0.25">
      <c r="A112" t="s">
        <v>92</v>
      </c>
      <c r="B112" s="25">
        <v>45198</v>
      </c>
      <c r="C112" t="s">
        <v>257</v>
      </c>
      <c r="D112" t="s">
        <v>258</v>
      </c>
      <c r="E112" t="s">
        <v>320</v>
      </c>
      <c r="F112" s="26">
        <v>1217518041.5999999</v>
      </c>
      <c r="G112" s="26">
        <v>451</v>
      </c>
    </row>
    <row r="113" spans="1:7" x14ac:dyDescent="0.25">
      <c r="A113" t="s">
        <v>164</v>
      </c>
      <c r="B113" s="25">
        <v>45478</v>
      </c>
      <c r="C113" t="s">
        <v>257</v>
      </c>
      <c r="D113" t="s">
        <v>259</v>
      </c>
      <c r="E113" t="s">
        <v>322</v>
      </c>
      <c r="F113" s="26">
        <v>39277000</v>
      </c>
      <c r="G113" s="26">
        <v>2</v>
      </c>
    </row>
    <row r="114" spans="1:7" x14ac:dyDescent="0.25">
      <c r="A114" t="s">
        <v>63</v>
      </c>
      <c r="B114" s="25">
        <v>45344</v>
      </c>
      <c r="C114" t="s">
        <v>257</v>
      </c>
      <c r="D114" t="s">
        <v>259</v>
      </c>
      <c r="E114" t="s">
        <v>322</v>
      </c>
      <c r="F114" s="26">
        <v>110847900</v>
      </c>
      <c r="G114" s="26">
        <v>2</v>
      </c>
    </row>
    <row r="115" spans="1:7" x14ac:dyDescent="0.25">
      <c r="A115" t="s">
        <v>54</v>
      </c>
      <c r="B115" s="25">
        <v>45401</v>
      </c>
      <c r="C115" t="s">
        <v>257</v>
      </c>
      <c r="D115" t="s">
        <v>259</v>
      </c>
      <c r="E115" t="s">
        <v>323</v>
      </c>
      <c r="F115" s="26">
        <v>353152605</v>
      </c>
      <c r="G115" s="26">
        <v>2</v>
      </c>
    </row>
    <row r="116" spans="1:7" x14ac:dyDescent="0.25">
      <c r="A116" t="s">
        <v>60</v>
      </c>
      <c r="B116" s="25">
        <v>45380</v>
      </c>
      <c r="C116" t="s">
        <v>257</v>
      </c>
      <c r="D116" t="s">
        <v>259</v>
      </c>
      <c r="E116" t="s">
        <v>321</v>
      </c>
      <c r="F116" s="26">
        <v>458421250</v>
      </c>
      <c r="G116" s="26">
        <v>66417</v>
      </c>
    </row>
    <row r="117" spans="1:7" x14ac:dyDescent="0.25">
      <c r="A117" t="s">
        <v>54</v>
      </c>
      <c r="B117" s="25">
        <v>45401</v>
      </c>
      <c r="C117" t="s">
        <v>257</v>
      </c>
      <c r="D117" t="s">
        <v>259</v>
      </c>
      <c r="E117" t="s">
        <v>321</v>
      </c>
      <c r="F117" s="26">
        <v>273407430</v>
      </c>
      <c r="G117" s="26">
        <v>32045</v>
      </c>
    </row>
    <row r="118" spans="1:7" x14ac:dyDescent="0.25">
      <c r="A118" t="s">
        <v>60</v>
      </c>
      <c r="B118" s="25">
        <v>45380</v>
      </c>
      <c r="C118" t="s">
        <v>257</v>
      </c>
      <c r="D118" t="s">
        <v>258</v>
      </c>
      <c r="E118" t="s">
        <v>320</v>
      </c>
      <c r="F118" s="26">
        <v>1230763625</v>
      </c>
      <c r="G118" s="26">
        <v>458</v>
      </c>
    </row>
    <row r="119" spans="1:7" x14ac:dyDescent="0.25">
      <c r="A119" t="s">
        <v>86</v>
      </c>
      <c r="B119" s="25">
        <v>45251</v>
      </c>
      <c r="C119" t="s">
        <v>257</v>
      </c>
      <c r="D119" t="s">
        <v>258</v>
      </c>
      <c r="E119" t="s">
        <v>321</v>
      </c>
      <c r="F119" s="26">
        <v>226416750</v>
      </c>
      <c r="G119" s="26">
        <v>2886</v>
      </c>
    </row>
    <row r="120" spans="1:7" x14ac:dyDescent="0.25">
      <c r="A120" t="s">
        <v>211</v>
      </c>
      <c r="B120" s="25">
        <v>45582</v>
      </c>
      <c r="C120" t="s">
        <v>257</v>
      </c>
      <c r="D120" t="s">
        <v>259</v>
      </c>
      <c r="E120" t="s">
        <v>322</v>
      </c>
      <c r="F120" s="26">
        <v>34778450</v>
      </c>
      <c r="G120" s="26">
        <v>2</v>
      </c>
    </row>
    <row r="121" spans="1:7" x14ac:dyDescent="0.25">
      <c r="A121" t="s">
        <v>211</v>
      </c>
      <c r="B121" s="25">
        <v>45582</v>
      </c>
      <c r="C121" t="s">
        <v>257</v>
      </c>
      <c r="D121" t="s">
        <v>258</v>
      </c>
      <c r="E121" t="s">
        <v>322</v>
      </c>
      <c r="F121" s="26">
        <v>268670850</v>
      </c>
      <c r="G121" s="26">
        <v>19</v>
      </c>
    </row>
    <row r="122" spans="1:7" x14ac:dyDescent="0.25">
      <c r="A122" t="s">
        <v>164</v>
      </c>
      <c r="B122" s="25">
        <v>45478</v>
      </c>
      <c r="C122" t="s">
        <v>257</v>
      </c>
      <c r="D122" t="s">
        <v>259</v>
      </c>
      <c r="E122" t="s">
        <v>320</v>
      </c>
      <c r="F122" s="26">
        <v>10391000</v>
      </c>
      <c r="G122" s="26">
        <v>5</v>
      </c>
    </row>
    <row r="123" spans="1:7" x14ac:dyDescent="0.25">
      <c r="A123" t="s">
        <v>69</v>
      </c>
      <c r="B123" s="25">
        <v>45328</v>
      </c>
      <c r="C123" t="s">
        <v>257</v>
      </c>
      <c r="D123" t="s">
        <v>258</v>
      </c>
      <c r="E123" t="s">
        <v>321</v>
      </c>
      <c r="F123" s="26">
        <v>495722780</v>
      </c>
      <c r="G123" s="26">
        <v>9890</v>
      </c>
    </row>
    <row r="124" spans="1:7" x14ac:dyDescent="0.25">
      <c r="A124" t="s">
        <v>172</v>
      </c>
      <c r="B124" s="25">
        <v>45485</v>
      </c>
      <c r="C124" t="s">
        <v>257</v>
      </c>
      <c r="D124" t="s">
        <v>259</v>
      </c>
      <c r="E124" t="s">
        <v>321</v>
      </c>
      <c r="F124" s="26">
        <v>53336800</v>
      </c>
      <c r="G124" s="26">
        <v>5725</v>
      </c>
    </row>
    <row r="125" spans="1:7" x14ac:dyDescent="0.25">
      <c r="A125" t="s">
        <v>217</v>
      </c>
      <c r="B125" s="25">
        <v>45595</v>
      </c>
      <c r="C125" t="s">
        <v>257</v>
      </c>
      <c r="D125" t="s">
        <v>259</v>
      </c>
      <c r="E125" t="s">
        <v>321</v>
      </c>
      <c r="F125" s="26">
        <v>2803725</v>
      </c>
      <c r="G125" s="26">
        <v>360</v>
      </c>
    </row>
    <row r="126" spans="1:7" x14ac:dyDescent="0.25">
      <c r="A126" t="s">
        <v>74</v>
      </c>
      <c r="B126" s="25">
        <v>45275</v>
      </c>
      <c r="C126" t="s">
        <v>257</v>
      </c>
      <c r="D126" t="s">
        <v>259</v>
      </c>
      <c r="E126" t="s">
        <v>322</v>
      </c>
      <c r="F126" s="26">
        <v>154777350</v>
      </c>
      <c r="G126" s="26">
        <v>6</v>
      </c>
    </row>
    <row r="127" spans="1:7" x14ac:dyDescent="0.25">
      <c r="A127" t="s">
        <v>30</v>
      </c>
      <c r="B127" s="25">
        <v>45447</v>
      </c>
      <c r="C127" t="s">
        <v>257</v>
      </c>
      <c r="D127" t="s">
        <v>259</v>
      </c>
      <c r="E127" t="s">
        <v>320</v>
      </c>
      <c r="F127" s="26">
        <v>67236900</v>
      </c>
      <c r="G127" s="26">
        <v>20</v>
      </c>
    </row>
    <row r="128" spans="1:7" x14ac:dyDescent="0.25">
      <c r="A128" t="s">
        <v>63</v>
      </c>
      <c r="B128" s="25">
        <v>45344</v>
      </c>
      <c r="C128" t="s">
        <v>257</v>
      </c>
      <c r="D128" t="s">
        <v>258</v>
      </c>
      <c r="E128" t="s">
        <v>320</v>
      </c>
      <c r="F128" s="26">
        <v>337298450</v>
      </c>
      <c r="G128" s="26">
        <v>118</v>
      </c>
    </row>
    <row r="129" spans="1:7" x14ac:dyDescent="0.25">
      <c r="A129" t="s">
        <v>69</v>
      </c>
      <c r="B129" s="25">
        <v>45328</v>
      </c>
      <c r="C129" t="s">
        <v>257</v>
      </c>
      <c r="D129" t="s">
        <v>259</v>
      </c>
      <c r="E129" t="s">
        <v>322</v>
      </c>
      <c r="F129" s="26">
        <v>11457805</v>
      </c>
      <c r="G129" s="26">
        <v>1</v>
      </c>
    </row>
    <row r="130" spans="1:7" x14ac:dyDescent="0.25">
      <c r="A130" t="s">
        <v>101</v>
      </c>
      <c r="B130" s="25">
        <v>45079</v>
      </c>
      <c r="C130" t="s">
        <v>257</v>
      </c>
      <c r="D130" t="s">
        <v>258</v>
      </c>
      <c r="E130" t="s">
        <v>322</v>
      </c>
      <c r="F130" s="26">
        <v>160003471.5</v>
      </c>
      <c r="G130" s="26">
        <v>4</v>
      </c>
    </row>
    <row r="131" spans="1:7" x14ac:dyDescent="0.25">
      <c r="A131" t="s">
        <v>175</v>
      </c>
      <c r="B131" s="25">
        <v>45503</v>
      </c>
      <c r="C131" t="s">
        <v>257</v>
      </c>
      <c r="D131" t="s">
        <v>258</v>
      </c>
      <c r="E131" t="s">
        <v>321</v>
      </c>
      <c r="F131" s="26">
        <v>3708698</v>
      </c>
      <c r="G131" s="26">
        <v>172</v>
      </c>
    </row>
    <row r="132" spans="1:7" x14ac:dyDescent="0.25">
      <c r="A132" t="s">
        <v>50</v>
      </c>
      <c r="B132" s="25">
        <v>45408</v>
      </c>
      <c r="C132" t="s">
        <v>257</v>
      </c>
      <c r="D132" t="s">
        <v>258</v>
      </c>
      <c r="E132" t="s">
        <v>321</v>
      </c>
      <c r="F132" s="26">
        <v>1579070000</v>
      </c>
      <c r="G132" s="26">
        <v>42983</v>
      </c>
    </row>
    <row r="133" spans="1:7" x14ac:dyDescent="0.25">
      <c r="A133" t="s">
        <v>80</v>
      </c>
      <c r="B133" s="25">
        <v>45260</v>
      </c>
      <c r="C133" t="s">
        <v>257</v>
      </c>
      <c r="D133" t="s">
        <v>258</v>
      </c>
      <c r="E133" t="s">
        <v>320</v>
      </c>
      <c r="F133" s="26">
        <v>1041725700</v>
      </c>
      <c r="G133" s="26">
        <v>360</v>
      </c>
    </row>
    <row r="134" spans="1:7" x14ac:dyDescent="0.25">
      <c r="A134" t="s">
        <v>66</v>
      </c>
      <c r="B134" s="25">
        <v>45335</v>
      </c>
      <c r="C134" t="s">
        <v>257</v>
      </c>
      <c r="D134" t="s">
        <v>259</v>
      </c>
      <c r="E134" t="s">
        <v>320</v>
      </c>
      <c r="F134" s="26">
        <v>16960500</v>
      </c>
      <c r="G134" s="26">
        <v>7</v>
      </c>
    </row>
    <row r="135" spans="1:7" x14ac:dyDescent="0.25">
      <c r="A135" t="s">
        <v>66</v>
      </c>
      <c r="B135" s="25">
        <v>45335</v>
      </c>
      <c r="C135" t="s">
        <v>257</v>
      </c>
      <c r="D135" t="s">
        <v>259</v>
      </c>
      <c r="E135" t="s">
        <v>321</v>
      </c>
      <c r="F135" s="26">
        <v>655812000</v>
      </c>
      <c r="G135" s="26">
        <v>64519</v>
      </c>
    </row>
    <row r="136" spans="1:7" x14ac:dyDescent="0.25">
      <c r="A136" t="s">
        <v>209</v>
      </c>
      <c r="B136" s="25">
        <v>45572</v>
      </c>
      <c r="C136" t="s">
        <v>257</v>
      </c>
      <c r="D136" t="s">
        <v>259</v>
      </c>
      <c r="E136" t="s">
        <v>320</v>
      </c>
      <c r="F136" s="26">
        <v>6222000</v>
      </c>
      <c r="G136" s="26">
        <v>4</v>
      </c>
    </row>
    <row r="137" spans="1:7" x14ac:dyDescent="0.25">
      <c r="A137" t="s">
        <v>89</v>
      </c>
      <c r="B137" s="25">
        <v>45232</v>
      </c>
      <c r="C137" t="s">
        <v>257</v>
      </c>
      <c r="D137" t="s">
        <v>258</v>
      </c>
      <c r="E137" t="s">
        <v>320</v>
      </c>
      <c r="F137" s="26">
        <v>700967925</v>
      </c>
      <c r="G137" s="26">
        <v>295</v>
      </c>
    </row>
    <row r="138" spans="1:7" x14ac:dyDescent="0.25">
      <c r="A138" t="s">
        <v>80</v>
      </c>
      <c r="B138" s="25">
        <v>45260</v>
      </c>
      <c r="C138" t="s">
        <v>257</v>
      </c>
      <c r="D138" t="s">
        <v>259</v>
      </c>
      <c r="E138" t="s">
        <v>320</v>
      </c>
      <c r="F138" s="26">
        <v>98362800</v>
      </c>
      <c r="G138" s="26">
        <v>49</v>
      </c>
    </row>
    <row r="139" spans="1:7" x14ac:dyDescent="0.25">
      <c r="A139" t="s">
        <v>175</v>
      </c>
      <c r="B139" s="25">
        <v>45503</v>
      </c>
      <c r="C139" t="s">
        <v>257</v>
      </c>
      <c r="D139" t="s">
        <v>259</v>
      </c>
      <c r="E139" t="s">
        <v>320</v>
      </c>
      <c r="F139" s="26">
        <v>3009910</v>
      </c>
      <c r="G139" s="26">
        <v>1</v>
      </c>
    </row>
    <row r="140" spans="1:7" x14ac:dyDescent="0.25">
      <c r="A140" t="s">
        <v>169</v>
      </c>
      <c r="B140" s="25">
        <v>45490</v>
      </c>
      <c r="C140" t="s">
        <v>257</v>
      </c>
      <c r="D140" t="s">
        <v>259</v>
      </c>
      <c r="E140" t="s">
        <v>320</v>
      </c>
      <c r="F140" s="26">
        <v>4999500</v>
      </c>
      <c r="G140" s="26">
        <v>1</v>
      </c>
    </row>
    <row r="141" spans="1:7" x14ac:dyDescent="0.25">
      <c r="A141" t="s">
        <v>77</v>
      </c>
      <c r="B141" s="25">
        <v>45267</v>
      </c>
      <c r="C141" t="s">
        <v>257</v>
      </c>
      <c r="D141" t="s">
        <v>259</v>
      </c>
      <c r="E141" t="s">
        <v>321</v>
      </c>
      <c r="F141" s="26">
        <v>126316400</v>
      </c>
      <c r="G141" s="26">
        <v>4316</v>
      </c>
    </row>
    <row r="142" spans="1:7" x14ac:dyDescent="0.25">
      <c r="A142" t="s">
        <v>89</v>
      </c>
      <c r="B142" s="25">
        <v>45232</v>
      </c>
      <c r="C142" t="s">
        <v>257</v>
      </c>
      <c r="D142" t="s">
        <v>258</v>
      </c>
      <c r="E142" t="s">
        <v>323</v>
      </c>
      <c r="F142" s="26">
        <v>327517425</v>
      </c>
      <c r="G142" s="26">
        <v>1</v>
      </c>
    </row>
    <row r="143" spans="1:7" x14ac:dyDescent="0.25">
      <c r="A143" t="s">
        <v>104</v>
      </c>
      <c r="B143" s="25">
        <v>45041</v>
      </c>
      <c r="C143" t="s">
        <v>257</v>
      </c>
      <c r="D143" t="s">
        <v>259</v>
      </c>
      <c r="E143" t="s">
        <v>321</v>
      </c>
      <c r="F143" s="26">
        <v>42762880.799999997</v>
      </c>
      <c r="G143" s="26">
        <v>1488</v>
      </c>
    </row>
    <row r="144" spans="1:7" x14ac:dyDescent="0.25">
      <c r="A144" t="s">
        <v>63</v>
      </c>
      <c r="B144" s="25">
        <v>45344</v>
      </c>
      <c r="C144" t="s">
        <v>257</v>
      </c>
      <c r="D144" t="s">
        <v>259</v>
      </c>
      <c r="E144" t="s">
        <v>320</v>
      </c>
      <c r="F144" s="26">
        <v>23339600</v>
      </c>
      <c r="G144" s="26">
        <v>12</v>
      </c>
    </row>
    <row r="145" spans="1:7" x14ac:dyDescent="0.25">
      <c r="A145" t="s">
        <v>83</v>
      </c>
      <c r="B145" s="25">
        <v>45252</v>
      </c>
      <c r="C145" t="s">
        <v>257</v>
      </c>
      <c r="D145" t="s">
        <v>258</v>
      </c>
      <c r="E145" t="s">
        <v>322</v>
      </c>
      <c r="F145" s="26">
        <v>378177250</v>
      </c>
      <c r="G145" s="26">
        <v>11</v>
      </c>
    </row>
    <row r="146" spans="1:7" x14ac:dyDescent="0.25">
      <c r="A146" t="s">
        <v>63</v>
      </c>
      <c r="B146" s="25">
        <v>45344</v>
      </c>
      <c r="C146" t="s">
        <v>257</v>
      </c>
      <c r="D146" t="s">
        <v>258</v>
      </c>
      <c r="E146" t="s">
        <v>322</v>
      </c>
      <c r="F146" s="26">
        <v>103671600</v>
      </c>
      <c r="G146" s="26">
        <v>3</v>
      </c>
    </row>
    <row r="147" spans="1:7" x14ac:dyDescent="0.25">
      <c r="A147" t="s">
        <v>77</v>
      </c>
      <c r="B147" s="25">
        <v>45267</v>
      </c>
      <c r="C147" t="s">
        <v>257</v>
      </c>
      <c r="D147" t="s">
        <v>258</v>
      </c>
      <c r="E147" t="s">
        <v>320</v>
      </c>
      <c r="F147" s="26">
        <v>95771200</v>
      </c>
      <c r="G147" s="26">
        <v>47</v>
      </c>
    </row>
    <row r="148" spans="1:7" x14ac:dyDescent="0.25">
      <c r="A148" t="s">
        <v>101</v>
      </c>
      <c r="B148" s="25">
        <v>45079</v>
      </c>
      <c r="C148" t="s">
        <v>257</v>
      </c>
      <c r="D148" t="s">
        <v>258</v>
      </c>
      <c r="E148" t="s">
        <v>320</v>
      </c>
      <c r="F148" s="26">
        <v>44014833</v>
      </c>
      <c r="G148" s="26">
        <v>15</v>
      </c>
    </row>
    <row r="149" spans="1:7" x14ac:dyDescent="0.25">
      <c r="A149" t="s">
        <v>104</v>
      </c>
      <c r="B149" s="25">
        <v>45041</v>
      </c>
      <c r="C149" t="s">
        <v>257</v>
      </c>
      <c r="D149" t="s">
        <v>258</v>
      </c>
      <c r="E149" t="s">
        <v>321</v>
      </c>
      <c r="F149" s="26">
        <v>76011992.400000006</v>
      </c>
      <c r="G149" s="26">
        <v>1191</v>
      </c>
    </row>
    <row r="150" spans="1:7" x14ac:dyDescent="0.25">
      <c r="A150" t="s">
        <v>211</v>
      </c>
      <c r="B150" s="25">
        <v>45582</v>
      </c>
      <c r="C150" t="s">
        <v>257</v>
      </c>
      <c r="D150" t="s">
        <v>259</v>
      </c>
      <c r="E150" t="s">
        <v>320</v>
      </c>
      <c r="F150" s="26">
        <v>9048550</v>
      </c>
      <c r="G150" s="26">
        <v>5</v>
      </c>
    </row>
    <row r="151" spans="1:7" x14ac:dyDescent="0.25">
      <c r="A151" t="s">
        <v>72</v>
      </c>
      <c r="B151" s="25">
        <v>45288</v>
      </c>
      <c r="C151" t="s">
        <v>257</v>
      </c>
      <c r="D151" t="s">
        <v>258</v>
      </c>
      <c r="E151" t="s">
        <v>320</v>
      </c>
      <c r="F151" s="26">
        <v>14491500</v>
      </c>
      <c r="G151" s="26">
        <v>7</v>
      </c>
    </row>
    <row r="152" spans="1:7" x14ac:dyDescent="0.25">
      <c r="A152" t="s">
        <v>80</v>
      </c>
      <c r="B152" s="25">
        <v>45260</v>
      </c>
      <c r="C152" t="s">
        <v>257</v>
      </c>
      <c r="D152" t="s">
        <v>258</v>
      </c>
      <c r="E152" t="s">
        <v>322</v>
      </c>
      <c r="F152" s="26">
        <v>583250400</v>
      </c>
      <c r="G152" s="26">
        <v>23</v>
      </c>
    </row>
    <row r="153" spans="1:7" x14ac:dyDescent="0.25">
      <c r="A153" t="s">
        <v>89</v>
      </c>
      <c r="B153" s="25">
        <v>45232</v>
      </c>
      <c r="C153" t="s">
        <v>257</v>
      </c>
      <c r="D153" t="s">
        <v>259</v>
      </c>
      <c r="E153" t="s">
        <v>320</v>
      </c>
      <c r="F153" s="26">
        <v>22211550</v>
      </c>
      <c r="G153" s="26">
        <v>12</v>
      </c>
    </row>
    <row r="154" spans="1:7" x14ac:dyDescent="0.25">
      <c r="A154" t="s">
        <v>209</v>
      </c>
      <c r="B154" s="25">
        <v>45572</v>
      </c>
      <c r="C154" t="s">
        <v>257</v>
      </c>
      <c r="D154" t="s">
        <v>258</v>
      </c>
      <c r="E154" t="s">
        <v>322</v>
      </c>
      <c r="F154" s="26">
        <v>72850000</v>
      </c>
      <c r="G154" s="26">
        <v>4</v>
      </c>
    </row>
    <row r="155" spans="1:7" x14ac:dyDescent="0.25">
      <c r="A155" t="s">
        <v>101</v>
      </c>
      <c r="B155" s="25">
        <v>45079</v>
      </c>
      <c r="C155" t="s">
        <v>257</v>
      </c>
      <c r="D155" t="s">
        <v>259</v>
      </c>
      <c r="E155" t="s">
        <v>321</v>
      </c>
      <c r="F155" s="26">
        <v>15653270.25</v>
      </c>
      <c r="G155" s="26">
        <v>562</v>
      </c>
    </row>
    <row r="156" spans="1:7" x14ac:dyDescent="0.25">
      <c r="A156" t="s">
        <v>217</v>
      </c>
      <c r="B156" s="25">
        <v>45595</v>
      </c>
      <c r="C156" t="s">
        <v>257</v>
      </c>
      <c r="D156" t="s">
        <v>259</v>
      </c>
      <c r="E156" t="s">
        <v>322</v>
      </c>
      <c r="F156" s="26">
        <v>39950000</v>
      </c>
      <c r="G156" s="26">
        <v>1</v>
      </c>
    </row>
    <row r="157" spans="1:7" x14ac:dyDescent="0.25">
      <c r="A157" t="s">
        <v>169</v>
      </c>
      <c r="B157" s="25">
        <v>45490</v>
      </c>
      <c r="C157" t="s">
        <v>257</v>
      </c>
      <c r="D157" t="s">
        <v>258</v>
      </c>
      <c r="E157" t="s">
        <v>320</v>
      </c>
      <c r="F157" s="26">
        <v>19965000</v>
      </c>
      <c r="G157" s="26">
        <v>2</v>
      </c>
    </row>
    <row r="158" spans="1:7" x14ac:dyDescent="0.25">
      <c r="A158" t="s">
        <v>205</v>
      </c>
      <c r="B158" s="25">
        <v>45566</v>
      </c>
      <c r="C158" t="s">
        <v>257</v>
      </c>
      <c r="D158" t="s">
        <v>258</v>
      </c>
      <c r="E158" t="s">
        <v>320</v>
      </c>
      <c r="F158" s="26">
        <v>200059645</v>
      </c>
      <c r="G158" s="26">
        <v>92</v>
      </c>
    </row>
    <row r="159" spans="1:7" x14ac:dyDescent="0.25">
      <c r="A159" t="s">
        <v>83</v>
      </c>
      <c r="B159" s="25">
        <v>45468</v>
      </c>
      <c r="C159" t="s">
        <v>257</v>
      </c>
      <c r="D159" t="s">
        <v>258</v>
      </c>
      <c r="E159" t="s">
        <v>321</v>
      </c>
      <c r="F159" s="26">
        <v>467762040</v>
      </c>
      <c r="G159" s="26">
        <v>5440</v>
      </c>
    </row>
    <row r="160" spans="1:7" x14ac:dyDescent="0.25">
      <c r="A160" t="s">
        <v>69</v>
      </c>
      <c r="B160" s="25">
        <v>45328</v>
      </c>
      <c r="C160" t="s">
        <v>257</v>
      </c>
      <c r="D160" t="s">
        <v>259</v>
      </c>
      <c r="E160" t="s">
        <v>320</v>
      </c>
      <c r="F160" s="26">
        <v>40542350</v>
      </c>
      <c r="G160" s="26">
        <v>12</v>
      </c>
    </row>
  </sheetData>
  <pageMargins left="0.7" right="0.7" top="0.75" bottom="0.75" header="0.3" footer="0.3"/>
  <tableParts count="1">
    <tablePart r:id="rId1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D35"/>
  <sheetViews>
    <sheetView workbookViewId="0"/>
  </sheetViews>
  <sheetFormatPr defaultRowHeight="15" x14ac:dyDescent="0.25"/>
  <cols>
    <col min="2" max="2" width="17.42578125" bestFit="1" customWidth="1"/>
    <col min="3" max="4" width="18.42578125" customWidth="1"/>
  </cols>
  <sheetData>
    <row r="1" spans="1:4" x14ac:dyDescent="0.25">
      <c r="A1" s="50" t="s">
        <v>506</v>
      </c>
    </row>
    <row r="2" spans="1:4" x14ac:dyDescent="0.25">
      <c r="A2" s="44" t="s">
        <v>439</v>
      </c>
    </row>
    <row r="4" spans="1:4" ht="30" x14ac:dyDescent="0.25">
      <c r="A4" s="210" t="s">
        <v>160</v>
      </c>
      <c r="B4" s="210" t="s">
        <v>295</v>
      </c>
      <c r="C4" s="210" t="s">
        <v>15</v>
      </c>
      <c r="D4" s="210" t="s">
        <v>16</v>
      </c>
    </row>
    <row r="5" spans="1:4" x14ac:dyDescent="0.25">
      <c r="A5" s="209">
        <v>0</v>
      </c>
      <c r="B5" s="207">
        <v>0.43218279616210009</v>
      </c>
      <c r="C5" s="207">
        <v>0.43207730422011775</v>
      </c>
      <c r="D5" s="207">
        <v>0.13573989961778221</v>
      </c>
    </row>
    <row r="6" spans="1:4" x14ac:dyDescent="0.25">
      <c r="A6" s="209">
        <v>1</v>
      </c>
      <c r="B6" s="207">
        <v>0.41369326524207228</v>
      </c>
      <c r="C6" s="207">
        <v>0.45527151438412666</v>
      </c>
      <c r="D6" s="207">
        <v>0.13103522037380111</v>
      </c>
    </row>
    <row r="7" spans="1:4" x14ac:dyDescent="0.25">
      <c r="A7" s="209">
        <v>2</v>
      </c>
      <c r="B7" s="207">
        <v>0.39859145494587478</v>
      </c>
      <c r="C7" s="207">
        <v>0.46790386544186996</v>
      </c>
      <c r="D7" s="207">
        <v>0.13350467961225526</v>
      </c>
    </row>
    <row r="8" spans="1:4" x14ac:dyDescent="0.25">
      <c r="A8" s="209">
        <v>3</v>
      </c>
      <c r="B8" s="207">
        <v>0.39932983560909635</v>
      </c>
      <c r="C8" s="207">
        <v>0.46760923821744377</v>
      </c>
      <c r="D8" s="207">
        <v>0.13306092617345988</v>
      </c>
    </row>
    <row r="9" spans="1:4" x14ac:dyDescent="0.25">
      <c r="A9" s="209">
        <v>4</v>
      </c>
      <c r="B9" s="207">
        <v>0.39833922398283572</v>
      </c>
      <c r="C9" s="207">
        <v>0.47123666194117181</v>
      </c>
      <c r="D9" s="207">
        <v>0.13042411407599236</v>
      </c>
    </row>
    <row r="10" spans="1:4" x14ac:dyDescent="0.25">
      <c r="A10" s="209">
        <v>5</v>
      </c>
      <c r="B10" s="207">
        <v>0.40046266546511511</v>
      </c>
      <c r="C10" s="207">
        <v>0.46820254635496883</v>
      </c>
      <c r="D10" s="207">
        <v>0.13133478817991612</v>
      </c>
    </row>
    <row r="11" spans="1:4" x14ac:dyDescent="0.25">
      <c r="A11" s="209">
        <v>6</v>
      </c>
      <c r="B11" s="207">
        <v>0.40215625284454276</v>
      </c>
      <c r="C11" s="207">
        <v>0.46538339515645105</v>
      </c>
      <c r="D11" s="207">
        <v>0.1324603519990063</v>
      </c>
    </row>
    <row r="12" spans="1:4" x14ac:dyDescent="0.25">
      <c r="A12" s="209">
        <v>7</v>
      </c>
      <c r="B12" s="207">
        <v>0.39802336156068735</v>
      </c>
      <c r="C12" s="207">
        <v>0.47124681854405814</v>
      </c>
      <c r="D12" s="207">
        <v>0.13072981989525445</v>
      </c>
    </row>
    <row r="13" spans="1:4" x14ac:dyDescent="0.25">
      <c r="A13" s="209">
        <v>8</v>
      </c>
      <c r="B13" s="207">
        <v>0.39963059103429671</v>
      </c>
      <c r="C13" s="207">
        <v>0.47050796953463386</v>
      </c>
      <c r="D13" s="207">
        <v>0.12986143943106948</v>
      </c>
    </row>
    <row r="14" spans="1:4" x14ac:dyDescent="0.25">
      <c r="A14" s="209">
        <v>9</v>
      </c>
      <c r="B14" s="207">
        <v>0.40163280188426409</v>
      </c>
      <c r="C14" s="207">
        <v>0.46895059291429508</v>
      </c>
      <c r="D14" s="207">
        <v>0.1294166052014408</v>
      </c>
    </row>
    <row r="15" spans="1:4" x14ac:dyDescent="0.25">
      <c r="A15" s="209">
        <v>10</v>
      </c>
      <c r="B15" s="207">
        <v>0.40378043375450923</v>
      </c>
      <c r="C15" s="207">
        <v>0.46679561358137833</v>
      </c>
      <c r="D15" s="207">
        <v>0.12942395266411252</v>
      </c>
    </row>
    <row r="16" spans="1:4" x14ac:dyDescent="0.25">
      <c r="A16" s="209">
        <v>11</v>
      </c>
      <c r="B16" s="207">
        <v>0.40669061021211195</v>
      </c>
      <c r="C16" s="207">
        <v>0.46418853682500411</v>
      </c>
      <c r="D16" s="207">
        <v>0.12912085296288398</v>
      </c>
    </row>
    <row r="17" spans="1:4" x14ac:dyDescent="0.25">
      <c r="A17" s="209">
        <v>12</v>
      </c>
      <c r="B17" s="207">
        <v>0.40631022527758442</v>
      </c>
      <c r="C17" s="207">
        <v>0.46434111179671345</v>
      </c>
      <c r="D17" s="207">
        <v>0.1293486629257021</v>
      </c>
    </row>
    <row r="18" spans="1:4" x14ac:dyDescent="0.25">
      <c r="A18" s="209">
        <v>13</v>
      </c>
      <c r="B18" s="207">
        <v>0.40703283102565074</v>
      </c>
      <c r="C18" s="207">
        <v>0.46314282489492908</v>
      </c>
      <c r="D18" s="207">
        <v>0.12982434407942031</v>
      </c>
    </row>
    <row r="19" spans="1:4" x14ac:dyDescent="0.25">
      <c r="A19" s="209">
        <v>14</v>
      </c>
      <c r="B19" s="207">
        <v>0.40737189536574792</v>
      </c>
      <c r="C19" s="207">
        <v>0.46239865526634127</v>
      </c>
      <c r="D19" s="207">
        <v>0.13022944936791067</v>
      </c>
    </row>
    <row r="20" spans="1:4" x14ac:dyDescent="0.25">
      <c r="A20" s="209">
        <v>15</v>
      </c>
      <c r="B20" s="207">
        <v>0.40747216494192889</v>
      </c>
      <c r="C20" s="207">
        <v>0.46229447364161419</v>
      </c>
      <c r="D20" s="207">
        <v>0.13023336141645694</v>
      </c>
    </row>
    <row r="21" spans="1:4" x14ac:dyDescent="0.25">
      <c r="A21" s="209">
        <v>16</v>
      </c>
      <c r="B21" s="207">
        <v>0.40909498883631151</v>
      </c>
      <c r="C21" s="207">
        <v>0.46085131544613045</v>
      </c>
      <c r="D21" s="207">
        <v>0.13005369571755804</v>
      </c>
    </row>
    <row r="22" spans="1:4" x14ac:dyDescent="0.25">
      <c r="A22" s="209">
        <v>17</v>
      </c>
      <c r="B22" s="207">
        <v>0.40803931336845106</v>
      </c>
      <c r="C22" s="207">
        <v>0.46023237025799651</v>
      </c>
      <c r="D22" s="207">
        <v>0.1317283163735524</v>
      </c>
    </row>
    <row r="23" spans="1:4" x14ac:dyDescent="0.25">
      <c r="A23" s="209">
        <v>18</v>
      </c>
      <c r="B23" s="207">
        <v>0.40241940762028106</v>
      </c>
      <c r="C23" s="207">
        <v>0.46643905604412039</v>
      </c>
      <c r="D23" s="207">
        <v>0.1311415363355985</v>
      </c>
    </row>
    <row r="24" spans="1:4" x14ac:dyDescent="0.25">
      <c r="A24" s="209">
        <v>19</v>
      </c>
      <c r="B24" s="207">
        <v>0.40389749250983287</v>
      </c>
      <c r="C24" s="207">
        <v>0.46458528544231203</v>
      </c>
      <c r="D24" s="207">
        <v>0.13151722204785521</v>
      </c>
    </row>
    <row r="25" spans="1:4" x14ac:dyDescent="0.25">
      <c r="A25" s="209">
        <v>20</v>
      </c>
      <c r="B25" s="207">
        <v>0.40854955381160324</v>
      </c>
      <c r="C25" s="207">
        <v>0.45762070475412042</v>
      </c>
      <c r="D25" s="207">
        <v>0.13382974143427631</v>
      </c>
    </row>
    <row r="26" spans="1:4" x14ac:dyDescent="0.25">
      <c r="A26" s="209">
        <v>21</v>
      </c>
      <c r="B26" s="207">
        <v>0.40631839290938754</v>
      </c>
      <c r="C26" s="207">
        <v>0.46029494017955935</v>
      </c>
      <c r="D26" s="207">
        <v>0.13338666691105308</v>
      </c>
    </row>
    <row r="27" spans="1:4" x14ac:dyDescent="0.25">
      <c r="A27" s="209">
        <v>22</v>
      </c>
      <c r="B27" s="207">
        <v>0.40472635827259229</v>
      </c>
      <c r="C27" s="207">
        <v>0.46209567961763931</v>
      </c>
      <c r="D27" s="207">
        <v>0.13317796210976832</v>
      </c>
    </row>
    <row r="28" spans="1:4" x14ac:dyDescent="0.25">
      <c r="A28" s="209">
        <v>23</v>
      </c>
      <c r="B28" s="207">
        <v>0.40421695269064944</v>
      </c>
      <c r="C28" s="207">
        <v>0.4625587212596638</v>
      </c>
      <c r="D28" s="207">
        <v>0.13322432604968676</v>
      </c>
    </row>
    <row r="29" spans="1:4" x14ac:dyDescent="0.25">
      <c r="A29" s="209">
        <v>24</v>
      </c>
      <c r="B29" s="207">
        <v>0.40384361466708063</v>
      </c>
      <c r="C29" s="207">
        <v>0.46256744353770601</v>
      </c>
      <c r="D29" s="207">
        <v>0.13358894179521338</v>
      </c>
    </row>
    <row r="30" spans="1:4" x14ac:dyDescent="0.25">
      <c r="A30" s="209">
        <v>25</v>
      </c>
      <c r="B30" s="207">
        <v>0.40374986072267011</v>
      </c>
      <c r="C30" s="207">
        <v>0.46286732716957651</v>
      </c>
      <c r="D30" s="207">
        <v>0.13338281210775346</v>
      </c>
    </row>
    <row r="31" spans="1:4" x14ac:dyDescent="0.25">
      <c r="A31" s="209">
        <v>26</v>
      </c>
      <c r="B31" s="207">
        <v>0.40367885899903777</v>
      </c>
      <c r="C31" s="207">
        <v>0.4632215344259939</v>
      </c>
      <c r="D31" s="207">
        <v>0.13309960657496844</v>
      </c>
    </row>
    <row r="32" spans="1:4" x14ac:dyDescent="0.25">
      <c r="A32" s="209">
        <v>27</v>
      </c>
      <c r="B32" s="207">
        <v>0.41040920213889859</v>
      </c>
      <c r="C32" s="207">
        <v>0.4565268348413995</v>
      </c>
      <c r="D32" s="207">
        <v>0.13306396301970197</v>
      </c>
    </row>
    <row r="33" spans="1:4" x14ac:dyDescent="0.25">
      <c r="A33" s="209">
        <v>28</v>
      </c>
      <c r="B33" s="207">
        <v>0.40925196302023015</v>
      </c>
      <c r="C33" s="207">
        <v>0.45641431725293879</v>
      </c>
      <c r="D33" s="207">
        <v>0.13433371972683111</v>
      </c>
    </row>
    <row r="34" spans="1:4" x14ac:dyDescent="0.25">
      <c r="A34" s="209">
        <v>29</v>
      </c>
      <c r="B34" s="207">
        <v>0.4089053636783489</v>
      </c>
      <c r="C34" s="207">
        <v>0.45639236755105866</v>
      </c>
      <c r="D34" s="207">
        <v>0.13470226877059258</v>
      </c>
    </row>
    <row r="35" spans="1:4" x14ac:dyDescent="0.25">
      <c r="A35" s="209">
        <v>30</v>
      </c>
      <c r="B35" s="207">
        <v>0.40764009548839569</v>
      </c>
      <c r="C35" s="207">
        <v>0.45752966875027518</v>
      </c>
      <c r="D35" s="207">
        <v>0.13483023576132899</v>
      </c>
    </row>
  </sheetData>
  <pageMargins left="0.7" right="0.7" top="0.75" bottom="0.75" header="0.3" footer="0.3"/>
  <pageSetup paperSize="0" orientation="portrait" horizontalDpi="0" verticalDpi="0" copies="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E17"/>
  <sheetViews>
    <sheetView workbookViewId="0"/>
  </sheetViews>
  <sheetFormatPr defaultRowHeight="12.75" x14ac:dyDescent="0.2"/>
  <cols>
    <col min="1" max="1" width="15" style="44" bestFit="1" customWidth="1"/>
    <col min="2" max="2" width="18" style="44" bestFit="1" customWidth="1"/>
    <col min="3" max="3" width="13.28515625" style="44" bestFit="1" customWidth="1"/>
    <col min="4" max="4" width="19.140625" style="44" bestFit="1" customWidth="1"/>
    <col min="5" max="5" width="13.42578125" style="44" bestFit="1" customWidth="1"/>
    <col min="6" max="16384" width="9.140625" style="44"/>
  </cols>
  <sheetData>
    <row r="1" spans="1:4" x14ac:dyDescent="0.2">
      <c r="A1" s="70" t="s">
        <v>509</v>
      </c>
    </row>
    <row r="2" spans="1:4" x14ac:dyDescent="0.2">
      <c r="A2" s="44" t="s">
        <v>439</v>
      </c>
    </row>
    <row r="4" spans="1:4" x14ac:dyDescent="0.2">
      <c r="A4" s="155"/>
      <c r="B4" s="156" t="s">
        <v>349</v>
      </c>
      <c r="C4" s="156" t="s">
        <v>349</v>
      </c>
    </row>
    <row r="5" spans="1:4" x14ac:dyDescent="0.2">
      <c r="A5" s="147"/>
      <c r="B5" s="142" t="s">
        <v>15</v>
      </c>
      <c r="C5" s="147"/>
    </row>
    <row r="6" spans="1:4" ht="37.5" customHeight="1" x14ac:dyDescent="0.2">
      <c r="A6" s="137"/>
      <c r="B6" s="137" t="s">
        <v>350</v>
      </c>
      <c r="C6" s="137" t="s">
        <v>351</v>
      </c>
    </row>
    <row r="7" spans="1:4" x14ac:dyDescent="0.2">
      <c r="A7" s="157" t="s">
        <v>353</v>
      </c>
      <c r="B7" s="135">
        <v>6.3149097990500014</v>
      </c>
      <c r="C7" s="135">
        <v>6.3149097990500014</v>
      </c>
      <c r="D7" s="53"/>
    </row>
    <row r="8" spans="1:4" x14ac:dyDescent="0.2">
      <c r="A8" s="157" t="s">
        <v>354</v>
      </c>
      <c r="B8" s="135">
        <v>13.646351580900006</v>
      </c>
      <c r="C8" s="135">
        <v>7.3314417818500059</v>
      </c>
      <c r="D8" s="53"/>
    </row>
    <row r="9" spans="1:4" x14ac:dyDescent="0.2">
      <c r="A9" s="157" t="s">
        <v>355</v>
      </c>
      <c r="B9" s="135">
        <v>21.420785581850012</v>
      </c>
      <c r="C9" s="135">
        <v>7.7744340009500048</v>
      </c>
      <c r="D9" s="53"/>
    </row>
    <row r="10" spans="1:4" x14ac:dyDescent="0.2">
      <c r="A10" s="157" t="s">
        <v>356</v>
      </c>
      <c r="B10" s="135">
        <v>21.935383479900011</v>
      </c>
      <c r="C10" s="135">
        <v>0.51459789805000034</v>
      </c>
      <c r="D10" s="53"/>
    </row>
    <row r="11" spans="1:4" x14ac:dyDescent="0.2">
      <c r="A11" s="157" t="s">
        <v>357</v>
      </c>
      <c r="B11" s="135">
        <v>23.810690152260008</v>
      </c>
      <c r="C11" s="135">
        <v>1.8753066723599989</v>
      </c>
      <c r="D11" s="53"/>
    </row>
    <row r="12" spans="1:4" x14ac:dyDescent="0.2">
      <c r="A12" s="157" t="s">
        <v>358</v>
      </c>
      <c r="B12" s="135">
        <v>27.98096831349001</v>
      </c>
      <c r="C12" s="135">
        <v>4.1702781612300033</v>
      </c>
      <c r="D12" s="53"/>
    </row>
    <row r="13" spans="1:4" x14ac:dyDescent="0.2">
      <c r="A13" s="157" t="s">
        <v>359</v>
      </c>
      <c r="B13" s="135">
        <v>28.545297372660009</v>
      </c>
      <c r="C13" s="135">
        <v>0.56432905917000031</v>
      </c>
      <c r="D13" s="53"/>
    </row>
    <row r="14" spans="1:4" x14ac:dyDescent="0.2">
      <c r="A14" s="157" t="s">
        <v>360</v>
      </c>
      <c r="B14" s="135">
        <v>29.102574174630011</v>
      </c>
      <c r="C14" s="135">
        <v>0.55727680196999996</v>
      </c>
      <c r="D14" s="53"/>
    </row>
    <row r="15" spans="1:4" x14ac:dyDescent="0.2">
      <c r="A15" s="157" t="s">
        <v>361</v>
      </c>
      <c r="B15" s="135">
        <v>32.519952782350011</v>
      </c>
      <c r="C15" s="135">
        <v>3.4173786077200021</v>
      </c>
      <c r="D15" s="53"/>
    </row>
    <row r="16" spans="1:4" x14ac:dyDescent="0.2">
      <c r="A16" s="157" t="s">
        <v>362</v>
      </c>
      <c r="B16" s="135">
        <v>33.183075431880013</v>
      </c>
      <c r="C16" s="135">
        <v>0.66312264953000044</v>
      </c>
      <c r="D16" s="53"/>
    </row>
    <row r="17" spans="1:5" x14ac:dyDescent="0.2">
      <c r="A17" s="157" t="s">
        <v>363</v>
      </c>
      <c r="B17" s="135">
        <v>33.394673331240014</v>
      </c>
      <c r="C17" s="135">
        <v>0.21159789935999895</v>
      </c>
      <c r="D17" s="53"/>
      <c r="E17" s="53"/>
    </row>
  </sheetData>
  <pageMargins left="0.7" right="0.7" top="0.75" bottom="0.75" header="0.3" footer="0.3"/>
  <pageSetup paperSize="0" orientation="portrait" horizontalDpi="0" verticalDpi="0" copies="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D17"/>
  <sheetViews>
    <sheetView workbookViewId="0"/>
  </sheetViews>
  <sheetFormatPr defaultRowHeight="12.75" x14ac:dyDescent="0.2"/>
  <cols>
    <col min="1" max="1" width="15" style="44" bestFit="1" customWidth="1"/>
    <col min="2" max="2" width="16.7109375" style="44" bestFit="1" customWidth="1"/>
    <col min="3" max="3" width="13.28515625" style="44" bestFit="1" customWidth="1"/>
    <col min="4" max="4" width="12.85546875" style="44" bestFit="1" customWidth="1"/>
    <col min="5" max="16384" width="9.140625" style="44"/>
  </cols>
  <sheetData>
    <row r="1" spans="1:4" x14ac:dyDescent="0.2">
      <c r="A1" s="50" t="s">
        <v>462</v>
      </c>
    </row>
    <row r="2" spans="1:4" x14ac:dyDescent="0.2">
      <c r="A2" s="44" t="s">
        <v>439</v>
      </c>
    </row>
    <row r="4" spans="1:4" x14ac:dyDescent="0.2">
      <c r="A4" s="155"/>
      <c r="B4" s="156" t="s">
        <v>349</v>
      </c>
      <c r="C4" s="156" t="s">
        <v>349</v>
      </c>
      <c r="D4" s="156" t="s">
        <v>349</v>
      </c>
    </row>
    <row r="5" spans="1:4" x14ac:dyDescent="0.2">
      <c r="A5" s="147"/>
      <c r="B5" s="142" t="s">
        <v>364</v>
      </c>
      <c r="C5" s="147"/>
      <c r="D5" s="147"/>
    </row>
    <row r="6" spans="1:4" ht="25.5" x14ac:dyDescent="0.2">
      <c r="A6" s="137"/>
      <c r="B6" s="137" t="s">
        <v>350</v>
      </c>
      <c r="C6" s="137" t="s">
        <v>351</v>
      </c>
      <c r="D6" s="137" t="s">
        <v>352</v>
      </c>
    </row>
    <row r="7" spans="1:4" x14ac:dyDescent="0.2">
      <c r="A7" s="157" t="s">
        <v>353</v>
      </c>
      <c r="B7" s="135">
        <v>2.79809538645</v>
      </c>
      <c r="C7" s="135">
        <v>2.79809538645</v>
      </c>
      <c r="D7" s="135"/>
    </row>
    <row r="8" spans="1:4" x14ac:dyDescent="0.2">
      <c r="A8" s="157" t="s">
        <v>354</v>
      </c>
      <c r="B8" s="135">
        <v>8.2247925145500016</v>
      </c>
      <c r="C8" s="135">
        <v>5.4266971281000016</v>
      </c>
      <c r="D8" s="135"/>
    </row>
    <row r="9" spans="1:4" x14ac:dyDescent="0.2">
      <c r="A9" s="157" t="s">
        <v>355</v>
      </c>
      <c r="B9" s="135">
        <v>15.240744983099997</v>
      </c>
      <c r="C9" s="135">
        <v>7.0159524685499983</v>
      </c>
      <c r="D9" s="135"/>
    </row>
    <row r="10" spans="1:4" x14ac:dyDescent="0.2">
      <c r="A10" s="157" t="s">
        <v>356</v>
      </c>
      <c r="B10" s="135">
        <v>14.308218934399999</v>
      </c>
      <c r="C10" s="135"/>
      <c r="D10" s="135">
        <v>-0.93252604869999967</v>
      </c>
    </row>
    <row r="11" spans="1:4" x14ac:dyDescent="0.2">
      <c r="A11" s="157" t="s">
        <v>357</v>
      </c>
      <c r="B11" s="135">
        <v>16.209821699750002</v>
      </c>
      <c r="C11" s="135">
        <v>1.9016027653500003</v>
      </c>
      <c r="D11" s="135"/>
    </row>
    <row r="12" spans="1:4" x14ac:dyDescent="0.2">
      <c r="A12" s="157" t="s">
        <v>358</v>
      </c>
      <c r="B12" s="135">
        <v>26.698836012859999</v>
      </c>
      <c r="C12" s="135">
        <v>10.489014313109999</v>
      </c>
      <c r="D12" s="135"/>
    </row>
    <row r="13" spans="1:4" x14ac:dyDescent="0.2">
      <c r="A13" s="157" t="s">
        <v>359</v>
      </c>
      <c r="B13" s="135">
        <v>26.144813151819999</v>
      </c>
      <c r="C13" s="135"/>
      <c r="D13" s="135">
        <v>-0.55402286103999998</v>
      </c>
    </row>
    <row r="14" spans="1:4" x14ac:dyDescent="0.2">
      <c r="A14" s="157" t="s">
        <v>360</v>
      </c>
      <c r="B14" s="135">
        <v>25.643792362560003</v>
      </c>
      <c r="C14" s="135"/>
      <c r="D14" s="135">
        <v>-0.50102078925999982</v>
      </c>
    </row>
    <row r="15" spans="1:4" x14ac:dyDescent="0.2">
      <c r="A15" s="157" t="s">
        <v>361</v>
      </c>
      <c r="B15" s="135">
        <v>27.903507233359999</v>
      </c>
      <c r="C15" s="135">
        <v>2.2597148707999999</v>
      </c>
      <c r="D15" s="135"/>
    </row>
    <row r="16" spans="1:4" x14ac:dyDescent="0.2">
      <c r="A16" s="157" t="s">
        <v>362</v>
      </c>
      <c r="B16" s="135">
        <v>27.131579251430001</v>
      </c>
      <c r="C16" s="135"/>
      <c r="D16" s="135">
        <v>-0.77192798193000034</v>
      </c>
    </row>
    <row r="17" spans="1:4" x14ac:dyDescent="0.2">
      <c r="A17" s="157" t="s">
        <v>363</v>
      </c>
      <c r="B17" s="135">
        <v>26.999640308490001</v>
      </c>
      <c r="C17" s="158"/>
      <c r="D17" s="135">
        <v>-0.13193894293999994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G18"/>
  <sheetViews>
    <sheetView workbookViewId="0"/>
  </sheetViews>
  <sheetFormatPr defaultRowHeight="12.75" x14ac:dyDescent="0.2"/>
  <cols>
    <col min="1" max="1" width="15" style="44" customWidth="1"/>
    <col min="2" max="2" width="19.42578125" style="44" bestFit="1" customWidth="1"/>
    <col min="3" max="3" width="13.28515625" style="44" bestFit="1" customWidth="1"/>
    <col min="4" max="4" width="12.5703125" style="44" bestFit="1" customWidth="1"/>
    <col min="5" max="5" width="13.42578125" style="44" bestFit="1" customWidth="1"/>
    <col min="6" max="16384" width="9.140625" style="44"/>
  </cols>
  <sheetData>
    <row r="1" spans="1:4" x14ac:dyDescent="0.2">
      <c r="A1" s="70" t="s">
        <v>463</v>
      </c>
    </row>
    <row r="2" spans="1:4" x14ac:dyDescent="0.2">
      <c r="A2" s="44" t="s">
        <v>439</v>
      </c>
    </row>
    <row r="4" spans="1:4" x14ac:dyDescent="0.2">
      <c r="A4" s="123"/>
      <c r="B4" s="159" t="s">
        <v>349</v>
      </c>
      <c r="C4" s="159" t="s">
        <v>349</v>
      </c>
      <c r="D4" s="159" t="s">
        <v>349</v>
      </c>
    </row>
    <row r="5" spans="1:4" x14ac:dyDescent="0.2">
      <c r="A5" s="160"/>
      <c r="B5" s="160" t="s">
        <v>16</v>
      </c>
      <c r="C5" s="160"/>
      <c r="D5" s="160"/>
    </row>
    <row r="6" spans="1:4" ht="25.5" x14ac:dyDescent="0.2">
      <c r="A6" s="160"/>
      <c r="B6" s="160" t="s">
        <v>350</v>
      </c>
      <c r="C6" s="160" t="s">
        <v>351</v>
      </c>
      <c r="D6" s="160" t="s">
        <v>352</v>
      </c>
    </row>
    <row r="7" spans="1:4" x14ac:dyDescent="0.2">
      <c r="A7" s="161" t="s">
        <v>353</v>
      </c>
      <c r="B7" s="162">
        <v>0.37699556950000018</v>
      </c>
      <c r="C7" s="55">
        <v>0.37699556950000018</v>
      </c>
      <c r="D7" s="55"/>
    </row>
    <row r="8" spans="1:4" x14ac:dyDescent="0.2">
      <c r="A8" s="161" t="s">
        <v>354</v>
      </c>
      <c r="B8" s="55">
        <v>0.74385665955000024</v>
      </c>
      <c r="C8" s="55">
        <v>0.36686109005000006</v>
      </c>
      <c r="D8" s="55"/>
    </row>
    <row r="9" spans="1:4" x14ac:dyDescent="0.2">
      <c r="A9" s="161" t="s">
        <v>355</v>
      </c>
      <c r="B9" s="55">
        <v>0.90350519005000052</v>
      </c>
      <c r="C9" s="55">
        <v>0.15964853050000027</v>
      </c>
      <c r="D9" s="55"/>
    </row>
    <row r="10" spans="1:4" x14ac:dyDescent="0.2">
      <c r="A10" s="161" t="s">
        <v>356</v>
      </c>
      <c r="B10" s="55">
        <v>1.3214333407000001</v>
      </c>
      <c r="C10" s="55">
        <v>0.41792815064999944</v>
      </c>
      <c r="D10" s="55"/>
    </row>
    <row r="11" spans="1:4" x14ac:dyDescent="0.2">
      <c r="A11" s="161" t="s">
        <v>357</v>
      </c>
      <c r="B11" s="55">
        <v>0.84452390299000002</v>
      </c>
      <c r="C11" s="55"/>
      <c r="D11" s="55">
        <v>-0.47690943771000005</v>
      </c>
    </row>
    <row r="12" spans="1:4" x14ac:dyDescent="0.2">
      <c r="A12" s="161" t="s">
        <v>358</v>
      </c>
      <c r="B12" s="55">
        <v>4.31478678565</v>
      </c>
      <c r="C12" s="55">
        <v>3.4702628826599997</v>
      </c>
      <c r="D12" s="55"/>
    </row>
    <row r="13" spans="1:4" x14ac:dyDescent="0.2">
      <c r="A13" s="161" t="s">
        <v>359</v>
      </c>
      <c r="B13" s="55">
        <v>4.3044805875199996</v>
      </c>
      <c r="C13" s="55"/>
      <c r="D13" s="55">
        <v>-1.0306198129999996E-2</v>
      </c>
    </row>
    <row r="14" spans="1:4" x14ac:dyDescent="0.2">
      <c r="A14" s="161" t="s">
        <v>360</v>
      </c>
      <c r="B14" s="55">
        <v>4.2482245748099992</v>
      </c>
      <c r="C14" s="55"/>
      <c r="D14" s="55">
        <v>-5.6256012710000115E-2</v>
      </c>
    </row>
    <row r="15" spans="1:4" x14ac:dyDescent="0.2">
      <c r="A15" s="161" t="s">
        <v>361</v>
      </c>
      <c r="B15" s="55">
        <v>5.4831315712899977</v>
      </c>
      <c r="C15" s="55">
        <v>1.2349069964799986</v>
      </c>
      <c r="D15" s="55"/>
    </row>
    <row r="16" spans="1:4" x14ac:dyDescent="0.2">
      <c r="A16" s="161" t="s">
        <v>362</v>
      </c>
      <c r="B16" s="55">
        <v>5.591936903689998</v>
      </c>
      <c r="C16" s="55">
        <v>0.1088053324</v>
      </c>
      <c r="D16" s="55"/>
    </row>
    <row r="17" spans="1:7" x14ac:dyDescent="0.2">
      <c r="A17" s="161" t="s">
        <v>363</v>
      </c>
      <c r="B17" s="55">
        <v>5.5122779472699976</v>
      </c>
      <c r="C17" s="55">
        <v>-7.9658956419999996E-2</v>
      </c>
      <c r="D17" s="55">
        <v>-7.9658956419999996E-2</v>
      </c>
    </row>
    <row r="18" spans="1:7" x14ac:dyDescent="0.2">
      <c r="E18" s="53"/>
      <c r="F18" s="53"/>
      <c r="G18" s="53"/>
    </row>
  </sheetData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8"/>
  <sheetViews>
    <sheetView workbookViewId="0"/>
  </sheetViews>
  <sheetFormatPr defaultRowHeight="12.75" x14ac:dyDescent="0.2"/>
  <cols>
    <col min="1" max="1" width="24.85546875" style="44" bestFit="1" customWidth="1"/>
    <col min="2" max="2" width="19.85546875" style="44" bestFit="1" customWidth="1"/>
    <col min="3" max="16384" width="9.140625" style="44"/>
  </cols>
  <sheetData>
    <row r="1" spans="1:2" x14ac:dyDescent="0.2">
      <c r="A1" s="50" t="s">
        <v>510</v>
      </c>
    </row>
    <row r="2" spans="1:2" x14ac:dyDescent="0.2">
      <c r="A2" s="44" t="s">
        <v>439</v>
      </c>
    </row>
    <row r="4" spans="1:2" x14ac:dyDescent="0.2">
      <c r="A4" s="143"/>
      <c r="B4" s="133" t="s">
        <v>435</v>
      </c>
    </row>
    <row r="5" spans="1:2" x14ac:dyDescent="0.2">
      <c r="A5" s="104" t="s">
        <v>511</v>
      </c>
      <c r="B5" s="104" t="s">
        <v>512</v>
      </c>
    </row>
    <row r="6" spans="1:2" x14ac:dyDescent="0.2">
      <c r="A6" s="85" t="s">
        <v>36</v>
      </c>
      <c r="B6" s="102">
        <v>86997.494743999996</v>
      </c>
    </row>
    <row r="7" spans="1:2" x14ac:dyDescent="0.2">
      <c r="A7" s="85" t="s">
        <v>41</v>
      </c>
      <c r="B7" s="102">
        <v>15000.000064</v>
      </c>
    </row>
    <row r="8" spans="1:2" x14ac:dyDescent="0.2">
      <c r="A8" s="85" t="s">
        <v>47</v>
      </c>
      <c r="B8" s="102">
        <v>139.58437499999999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2"/>
  <sheetViews>
    <sheetView workbookViewId="0"/>
  </sheetViews>
  <sheetFormatPr defaultRowHeight="15" x14ac:dyDescent="0.25"/>
  <sheetData>
    <row r="1" spans="1:1" x14ac:dyDescent="0.25">
      <c r="A1" s="50" t="s">
        <v>514</v>
      </c>
    </row>
    <row r="2" spans="1:1" x14ac:dyDescent="0.25">
      <c r="A2" s="44" t="s">
        <v>513</v>
      </c>
    </row>
  </sheetData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F37"/>
  <sheetViews>
    <sheetView workbookViewId="0">
      <selection activeCell="P60" sqref="P60"/>
    </sheetView>
  </sheetViews>
  <sheetFormatPr defaultRowHeight="12.75" x14ac:dyDescent="0.2"/>
  <cols>
    <col min="1" max="1" width="3.140625" style="44" customWidth="1"/>
    <col min="2" max="2" width="12.5703125" style="44" bestFit="1" customWidth="1"/>
    <col min="3" max="3" width="14.42578125" style="44" customWidth="1"/>
    <col min="4" max="4" width="13.85546875" style="44" customWidth="1"/>
    <col min="5" max="5" width="28.140625" style="44" bestFit="1" customWidth="1"/>
    <col min="6" max="6" width="14" style="44" customWidth="1"/>
    <col min="7" max="16384" width="9.140625" style="44"/>
  </cols>
  <sheetData>
    <row r="1" spans="1:6" x14ac:dyDescent="0.2">
      <c r="A1" s="70" t="s">
        <v>460</v>
      </c>
      <c r="B1" s="149"/>
      <c r="C1" s="149"/>
      <c r="D1" s="149"/>
      <c r="E1" s="149"/>
      <c r="F1" s="149"/>
    </row>
    <row r="2" spans="1:6" x14ac:dyDescent="0.2">
      <c r="A2" s="44" t="s">
        <v>439</v>
      </c>
    </row>
    <row r="5" spans="1:6" x14ac:dyDescent="0.2">
      <c r="B5" s="133" t="s">
        <v>437</v>
      </c>
      <c r="C5" s="133" t="s">
        <v>437</v>
      </c>
      <c r="D5" s="133" t="s">
        <v>437</v>
      </c>
      <c r="E5" s="133" t="s">
        <v>437</v>
      </c>
      <c r="F5" s="133" t="s">
        <v>437</v>
      </c>
    </row>
    <row r="6" spans="1:6" ht="25.5" x14ac:dyDescent="0.2">
      <c r="A6" s="150"/>
      <c r="B6" s="151" t="s">
        <v>15</v>
      </c>
      <c r="C6" s="151" t="s">
        <v>383</v>
      </c>
      <c r="D6" s="151" t="s">
        <v>384</v>
      </c>
      <c r="E6" s="151" t="s">
        <v>386</v>
      </c>
      <c r="F6" s="151" t="s">
        <v>16</v>
      </c>
    </row>
    <row r="7" spans="1:6" x14ac:dyDescent="0.2">
      <c r="A7" s="51">
        <v>0</v>
      </c>
      <c r="B7" s="152">
        <v>0.4602533887337375</v>
      </c>
      <c r="C7" s="152">
        <v>0.16906921449275364</v>
      </c>
      <c r="D7" s="152">
        <v>0.11890027591898826</v>
      </c>
      <c r="E7" s="152">
        <v>0.17621674782608696</v>
      </c>
      <c r="F7" s="152">
        <v>5.1423666666666666E-2</v>
      </c>
    </row>
    <row r="8" spans="1:6" x14ac:dyDescent="0.2">
      <c r="A8" s="51">
        <v>1</v>
      </c>
      <c r="B8" s="152">
        <v>0.43733367393232764</v>
      </c>
      <c r="C8" s="152">
        <v>0.14977929741594787</v>
      </c>
      <c r="D8" s="152">
        <v>2.9410480634323603E-2</v>
      </c>
      <c r="E8" s="152">
        <v>8.405866666666666E-3</v>
      </c>
      <c r="F8" s="152">
        <v>3.1138401078079699E-2</v>
      </c>
    </row>
    <row r="9" spans="1:6" x14ac:dyDescent="0.2">
      <c r="A9" s="51">
        <v>2</v>
      </c>
      <c r="B9" s="152">
        <v>0.41769838566855116</v>
      </c>
      <c r="C9" s="152">
        <v>0.14882490144927535</v>
      </c>
      <c r="D9" s="152">
        <v>2.0635144651494571E-2</v>
      </c>
      <c r="E9" s="152">
        <v>5.8297826086956524E-3</v>
      </c>
      <c r="F9" s="152">
        <v>3.0749436027172443E-2</v>
      </c>
    </row>
    <row r="10" spans="1:6" x14ac:dyDescent="0.2">
      <c r="A10" s="51">
        <v>3</v>
      </c>
      <c r="B10" s="152">
        <v>0.3998249438049179</v>
      </c>
      <c r="C10" s="152">
        <v>0.14731112028985505</v>
      </c>
      <c r="D10" s="152">
        <v>2.0635144651494571E-2</v>
      </c>
      <c r="E10" s="152">
        <v>5.8297826086956524E-3</v>
      </c>
      <c r="F10" s="152">
        <v>3.0162808899986699E-2</v>
      </c>
    </row>
    <row r="11" spans="1:6" x14ac:dyDescent="0.2">
      <c r="A11" s="51">
        <v>4</v>
      </c>
      <c r="B11" s="152">
        <v>0.39155166541788705</v>
      </c>
      <c r="C11" s="152">
        <v>0.14568717826086958</v>
      </c>
      <c r="D11" s="152">
        <v>2.0635144651494571E-2</v>
      </c>
      <c r="E11" s="152">
        <v>5.8297826086956524E-3</v>
      </c>
      <c r="F11" s="152">
        <v>3.0240707895195645E-2</v>
      </c>
    </row>
    <row r="12" spans="1:6" x14ac:dyDescent="0.2">
      <c r="A12" s="51">
        <v>5</v>
      </c>
      <c r="B12" s="152">
        <v>0.38919173748501595</v>
      </c>
      <c r="C12" s="152">
        <v>0.14505063768115942</v>
      </c>
      <c r="D12" s="152">
        <v>1.9330099723958341E-2</v>
      </c>
      <c r="E12" s="152">
        <v>5.7970746901942387E-3</v>
      </c>
      <c r="F12" s="152">
        <v>3.0179766504385926E-2</v>
      </c>
    </row>
    <row r="13" spans="1:6" x14ac:dyDescent="0.2">
      <c r="A13" s="51">
        <v>6</v>
      </c>
      <c r="B13" s="152">
        <v>0.38573718716090583</v>
      </c>
      <c r="C13" s="152">
        <v>0.14431459130434782</v>
      </c>
      <c r="D13" s="152">
        <v>1.5038565217391303E-2</v>
      </c>
      <c r="E13" s="152">
        <v>5.7970746901942387E-3</v>
      </c>
      <c r="F13" s="152">
        <v>2.9741518415693415E-2</v>
      </c>
    </row>
    <row r="14" spans="1:6" x14ac:dyDescent="0.2">
      <c r="A14" s="51">
        <v>7</v>
      </c>
      <c r="B14" s="152">
        <v>0.38900479529256904</v>
      </c>
      <c r="C14" s="152">
        <v>0.1423329463768116</v>
      </c>
      <c r="D14" s="152">
        <v>1.2113586956521739E-2</v>
      </c>
      <c r="E14" s="152">
        <v>5.7970746901942387E-3</v>
      </c>
      <c r="F14" s="152">
        <v>2.4755605333490818E-2</v>
      </c>
    </row>
    <row r="15" spans="1:6" x14ac:dyDescent="0.2">
      <c r="A15" s="51">
        <v>8</v>
      </c>
      <c r="B15" s="152">
        <v>0.38898306836193253</v>
      </c>
      <c r="C15" s="152">
        <v>0.14229099420289854</v>
      </c>
      <c r="D15" s="152">
        <v>1.2313021739130434E-2</v>
      </c>
      <c r="E15" s="152">
        <v>5.7970746901942387E-3</v>
      </c>
      <c r="F15" s="152">
        <v>2.4755605333490818E-2</v>
      </c>
    </row>
    <row r="16" spans="1:6" x14ac:dyDescent="0.2">
      <c r="A16" s="51">
        <v>9</v>
      </c>
      <c r="B16" s="152">
        <v>0.38898306836193253</v>
      </c>
      <c r="C16" s="152">
        <v>0.1419019971014493</v>
      </c>
      <c r="D16" s="152">
        <v>1.2313021739130434E-2</v>
      </c>
      <c r="E16" s="152">
        <v>5.7970746901942387E-3</v>
      </c>
      <c r="F16" s="152">
        <v>2.4724057715231892E-2</v>
      </c>
    </row>
    <row r="17" spans="1:6" x14ac:dyDescent="0.2">
      <c r="A17" s="51">
        <v>10</v>
      </c>
      <c r="B17" s="152">
        <v>0.38898306836193253</v>
      </c>
      <c r="C17" s="152">
        <v>0.14162784731207065</v>
      </c>
      <c r="D17" s="152">
        <v>1.2313021739130434E-2</v>
      </c>
      <c r="E17" s="152">
        <v>5.7970746901942387E-3</v>
      </c>
      <c r="F17" s="152">
        <v>2.4724057715231892E-2</v>
      </c>
    </row>
    <row r="18" spans="1:6" x14ac:dyDescent="0.2">
      <c r="A18" s="51">
        <v>11</v>
      </c>
      <c r="B18" s="152">
        <v>0.38898306836193253</v>
      </c>
      <c r="C18" s="152">
        <v>0.14204508244870589</v>
      </c>
      <c r="D18" s="152">
        <v>1.2313021739130434E-2</v>
      </c>
      <c r="E18" s="152">
        <v>5.7970746901942387E-3</v>
      </c>
      <c r="F18" s="152">
        <v>2.4724057715231892E-2</v>
      </c>
    </row>
    <row r="19" spans="1:6" x14ac:dyDescent="0.2">
      <c r="A19" s="51">
        <v>12</v>
      </c>
      <c r="B19" s="152">
        <v>0.38898306836193253</v>
      </c>
      <c r="C19" s="152">
        <v>0.14328309693744884</v>
      </c>
      <c r="D19" s="152">
        <v>1.2313021739130434E-2</v>
      </c>
      <c r="E19" s="152">
        <v>5.7970746901942387E-3</v>
      </c>
      <c r="F19" s="152">
        <v>2.4724057715231892E-2</v>
      </c>
    </row>
    <row r="20" spans="1:6" x14ac:dyDescent="0.2">
      <c r="A20" s="51">
        <v>13</v>
      </c>
      <c r="B20" s="152">
        <v>0.38898306836193253</v>
      </c>
      <c r="C20" s="152">
        <v>0.14271763625914916</v>
      </c>
      <c r="D20" s="152">
        <v>1.2313021739130434E-2</v>
      </c>
      <c r="E20" s="152">
        <v>5.7970746901942387E-3</v>
      </c>
      <c r="F20" s="152">
        <v>2.4724057715231892E-2</v>
      </c>
    </row>
    <row r="21" spans="1:6" x14ac:dyDescent="0.2">
      <c r="A21" s="51">
        <v>14</v>
      </c>
      <c r="B21" s="152">
        <v>0.38898306836193253</v>
      </c>
      <c r="C21" s="152">
        <v>0.13684394580267595</v>
      </c>
      <c r="D21" s="152">
        <v>1.2313021739130434E-2</v>
      </c>
      <c r="E21" s="152">
        <v>5.7970746901942387E-3</v>
      </c>
      <c r="F21" s="152">
        <v>2.4724057715231892E-2</v>
      </c>
    </row>
    <row r="22" spans="1:6" x14ac:dyDescent="0.2">
      <c r="A22" s="51">
        <v>15</v>
      </c>
      <c r="B22" s="152">
        <v>0.38898306836193253</v>
      </c>
      <c r="C22" s="152">
        <v>0.1356061455948479</v>
      </c>
      <c r="D22" s="152">
        <v>1.2313021739130434E-2</v>
      </c>
      <c r="E22" s="152">
        <v>5.7970746901942387E-3</v>
      </c>
      <c r="F22" s="152">
        <v>2.4724057715231892E-2</v>
      </c>
    </row>
    <row r="23" spans="1:6" x14ac:dyDescent="0.2">
      <c r="A23" s="51">
        <v>16</v>
      </c>
      <c r="B23" s="152">
        <v>0.38898306836193253</v>
      </c>
      <c r="C23" s="152">
        <v>0.13357184347826087</v>
      </c>
      <c r="D23" s="152">
        <v>1.2313021739130434E-2</v>
      </c>
      <c r="E23" s="152">
        <v>5.7970746901942387E-3</v>
      </c>
      <c r="F23" s="152">
        <v>2.4724057715231892E-2</v>
      </c>
    </row>
    <row r="24" spans="1:6" x14ac:dyDescent="0.2">
      <c r="A24" s="51">
        <v>17</v>
      </c>
      <c r="B24" s="152">
        <v>0.38898306836193253</v>
      </c>
      <c r="C24" s="152">
        <v>0.12817495971369147</v>
      </c>
      <c r="D24" s="152">
        <v>1.2313021739130434E-2</v>
      </c>
      <c r="E24" s="152">
        <v>5.7970746901942387E-3</v>
      </c>
      <c r="F24" s="152">
        <v>2.4724057715231892E-2</v>
      </c>
    </row>
    <row r="25" spans="1:6" x14ac:dyDescent="0.2">
      <c r="A25" s="51">
        <v>18</v>
      </c>
      <c r="B25" s="152">
        <v>0.38898306836193253</v>
      </c>
      <c r="C25" s="152">
        <v>0.12911225971369147</v>
      </c>
      <c r="D25" s="152">
        <v>1.2313021739130434E-2</v>
      </c>
      <c r="E25" s="152">
        <v>5.7970746901942387E-3</v>
      </c>
      <c r="F25" s="152">
        <v>2.4724057715231892E-2</v>
      </c>
    </row>
    <row r="26" spans="1:6" x14ac:dyDescent="0.2">
      <c r="A26" s="51">
        <v>19</v>
      </c>
      <c r="B26" s="152">
        <v>0.38898306836193253</v>
      </c>
      <c r="C26" s="152">
        <v>0.13487240729330457</v>
      </c>
      <c r="D26" s="152">
        <v>1.2313021739130434E-2</v>
      </c>
      <c r="E26" s="152">
        <v>5.7970746901942387E-3</v>
      </c>
      <c r="F26" s="152">
        <v>2.4724057715231892E-2</v>
      </c>
    </row>
    <row r="27" spans="1:6" x14ac:dyDescent="0.2">
      <c r="A27" s="51">
        <v>20</v>
      </c>
      <c r="B27" s="152">
        <v>0.37793043459935816</v>
      </c>
      <c r="C27" s="152">
        <v>0.13917760729330458</v>
      </c>
      <c r="D27" s="152">
        <v>9.8130217391304356E-3</v>
      </c>
      <c r="E27" s="152">
        <v>5.7970746901942387E-3</v>
      </c>
      <c r="F27" s="152">
        <v>2.4724057715231892E-2</v>
      </c>
    </row>
    <row r="28" spans="1:6" x14ac:dyDescent="0.2">
      <c r="A28" s="51">
        <v>21</v>
      </c>
      <c r="B28" s="152">
        <v>0.3723129395017003</v>
      </c>
      <c r="C28" s="152">
        <v>0.14319627869032839</v>
      </c>
      <c r="D28" s="152">
        <v>7.9550393809804457E-3</v>
      </c>
      <c r="E28" s="152">
        <v>5.7970746901942387E-3</v>
      </c>
      <c r="F28" s="152">
        <v>2.4724057715231892E-2</v>
      </c>
    </row>
    <row r="29" spans="1:6" x14ac:dyDescent="0.2">
      <c r="A29" s="51">
        <v>22</v>
      </c>
      <c r="B29" s="152">
        <v>0.37435211445072097</v>
      </c>
      <c r="C29" s="152">
        <v>0.14590522273940967</v>
      </c>
      <c r="D29" s="152">
        <v>7.9550393809804457E-3</v>
      </c>
      <c r="E29" s="152">
        <v>5.7970746901942387E-3</v>
      </c>
      <c r="F29" s="152">
        <v>2.4724057715231892E-2</v>
      </c>
    </row>
    <row r="30" spans="1:6" x14ac:dyDescent="0.2">
      <c r="A30" s="51">
        <v>23</v>
      </c>
      <c r="B30" s="152">
        <v>0.37558537394369901</v>
      </c>
      <c r="C30" s="152">
        <v>0.14589332928732607</v>
      </c>
      <c r="D30" s="152">
        <v>8.4505434782608697E-3</v>
      </c>
      <c r="E30" s="152">
        <v>5.7970746901942387E-3</v>
      </c>
      <c r="F30" s="152">
        <v>2.4724057715231892E-2</v>
      </c>
    </row>
    <row r="31" spans="1:6" x14ac:dyDescent="0.2">
      <c r="A31" s="51">
        <v>24</v>
      </c>
      <c r="B31" s="152">
        <v>0.37591264893551712</v>
      </c>
      <c r="C31" s="152">
        <v>0.14589332928732607</v>
      </c>
      <c r="D31" s="152">
        <v>8.4505434782608697E-3</v>
      </c>
      <c r="E31" s="152">
        <v>5.7970746901942387E-3</v>
      </c>
      <c r="F31" s="152">
        <v>2.4724057715231892E-2</v>
      </c>
    </row>
    <row r="32" spans="1:6" x14ac:dyDescent="0.2">
      <c r="A32" s="51">
        <v>25</v>
      </c>
      <c r="B32" s="152">
        <v>0.37453326087476374</v>
      </c>
      <c r="C32" s="152">
        <v>0.14589332928732607</v>
      </c>
      <c r="D32" s="152">
        <v>8.8679347826086941E-3</v>
      </c>
      <c r="E32" s="152">
        <v>5.7970746901942387E-3</v>
      </c>
      <c r="F32" s="152">
        <v>2.4724057715231892E-2</v>
      </c>
    </row>
    <row r="33" spans="1:6" x14ac:dyDescent="0.2">
      <c r="A33" s="51">
        <v>26</v>
      </c>
      <c r="B33" s="152">
        <v>0.37504748705238428</v>
      </c>
      <c r="C33" s="152">
        <v>0.14543922037191234</v>
      </c>
      <c r="D33" s="152">
        <v>9.1160739130434782E-3</v>
      </c>
      <c r="E33" s="152">
        <v>5.7841304347826085E-3</v>
      </c>
      <c r="F33" s="152">
        <v>2.4724057715231892E-2</v>
      </c>
    </row>
    <row r="34" spans="1:6" x14ac:dyDescent="0.2">
      <c r="A34" s="51">
        <v>27</v>
      </c>
      <c r="B34" s="152">
        <v>0.37542101085256996</v>
      </c>
      <c r="C34" s="152">
        <v>0.14500745966842066</v>
      </c>
      <c r="D34" s="152">
        <v>9.2442478260869564E-3</v>
      </c>
      <c r="E34" s="152">
        <v>5.7841304347826085E-3</v>
      </c>
      <c r="F34" s="152">
        <v>2.4724057715231892E-2</v>
      </c>
    </row>
    <row r="35" spans="1:6" x14ac:dyDescent="0.2">
      <c r="A35" s="51">
        <v>28</v>
      </c>
      <c r="B35" s="152">
        <v>0.37301039424616872</v>
      </c>
      <c r="C35" s="152">
        <v>0.14500235966842065</v>
      </c>
      <c r="D35" s="152">
        <v>9.2442478260869564E-3</v>
      </c>
      <c r="E35" s="152">
        <v>5.7841304347826085E-3</v>
      </c>
      <c r="F35" s="152">
        <v>2.4724057715231892E-2</v>
      </c>
    </row>
    <row r="36" spans="1:6" x14ac:dyDescent="0.2">
      <c r="A36" s="51">
        <v>29</v>
      </c>
      <c r="B36" s="152">
        <v>0.37084364072890896</v>
      </c>
      <c r="C36" s="152">
        <v>0.13504324979835078</v>
      </c>
      <c r="D36" s="152">
        <v>8.9046652173913055E-3</v>
      </c>
      <c r="E36" s="152">
        <v>5.7841304347826085E-3</v>
      </c>
      <c r="F36" s="152">
        <v>2.4724057715231892E-2</v>
      </c>
    </row>
    <row r="37" spans="1:6" x14ac:dyDescent="0.2">
      <c r="A37" s="51">
        <v>30</v>
      </c>
      <c r="B37" s="152">
        <v>0.36960874075978151</v>
      </c>
      <c r="C37" s="152">
        <v>0.13037076360563912</v>
      </c>
      <c r="D37" s="152">
        <v>8.8455347826086952E-3</v>
      </c>
      <c r="E37" s="152">
        <v>5.7841304347826085E-3</v>
      </c>
      <c r="F37" s="152">
        <v>2.4724057715231892E-2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C38"/>
  <sheetViews>
    <sheetView workbookViewId="0"/>
  </sheetViews>
  <sheetFormatPr defaultRowHeight="12.75" x14ac:dyDescent="0.2"/>
  <cols>
    <col min="1" max="1" width="3" style="44" bestFit="1" customWidth="1"/>
    <col min="2" max="2" width="35.42578125" style="44" bestFit="1" customWidth="1"/>
    <col min="3" max="3" width="33" style="44" bestFit="1" customWidth="1"/>
    <col min="4" max="16384" width="9.140625" style="44"/>
  </cols>
  <sheetData>
    <row r="1" spans="1:3" x14ac:dyDescent="0.2">
      <c r="A1" s="70" t="s">
        <v>461</v>
      </c>
      <c r="B1" s="149"/>
      <c r="C1" s="149"/>
    </row>
    <row r="2" spans="1:3" x14ac:dyDescent="0.2">
      <c r="A2" s="136" t="s">
        <v>439</v>
      </c>
      <c r="B2" s="149"/>
      <c r="C2" s="149"/>
    </row>
    <row r="3" spans="1:3" x14ac:dyDescent="0.2">
      <c r="A3" s="136"/>
      <c r="B3" s="149"/>
      <c r="C3" s="149"/>
    </row>
    <row r="4" spans="1:3" x14ac:dyDescent="0.2">
      <c r="A4" s="149"/>
      <c r="B4" s="149"/>
      <c r="C4" s="149"/>
    </row>
    <row r="5" spans="1:3" x14ac:dyDescent="0.2">
      <c r="B5" s="133" t="s">
        <v>437</v>
      </c>
      <c r="C5" s="133" t="s">
        <v>437</v>
      </c>
    </row>
    <row r="6" spans="1:3" x14ac:dyDescent="0.2">
      <c r="A6" s="147"/>
      <c r="B6" s="153" t="s">
        <v>335</v>
      </c>
      <c r="C6" s="153"/>
    </row>
    <row r="7" spans="1:3" x14ac:dyDescent="0.2">
      <c r="A7" s="147"/>
      <c r="B7" s="153" t="s">
        <v>381</v>
      </c>
      <c r="C7" s="153" t="s">
        <v>382</v>
      </c>
    </row>
    <row r="8" spans="1:3" x14ac:dyDescent="0.2">
      <c r="A8" s="51">
        <v>0</v>
      </c>
      <c r="B8" s="154">
        <v>5.3315238156305657E-2</v>
      </c>
      <c r="C8" s="154">
        <v>0.38523032142857144</v>
      </c>
    </row>
    <row r="9" spans="1:3" x14ac:dyDescent="0.2">
      <c r="A9" s="51">
        <v>1</v>
      </c>
      <c r="B9" s="154">
        <v>9.4456099720727466E-2</v>
      </c>
      <c r="C9" s="154">
        <v>0.35591543478260868</v>
      </c>
    </row>
    <row r="10" spans="1:3" x14ac:dyDescent="0.2">
      <c r="A10" s="51">
        <v>2</v>
      </c>
      <c r="B10" s="154">
        <v>9.0283359444179548E-2</v>
      </c>
      <c r="C10" s="154">
        <v>0.34108667857142855</v>
      </c>
    </row>
    <row r="11" spans="1:3" x14ac:dyDescent="0.2">
      <c r="A11" s="51">
        <v>3</v>
      </c>
      <c r="B11" s="154">
        <v>8.2729378107758322E-2</v>
      </c>
      <c r="C11" s="154">
        <v>0.33227767857142859</v>
      </c>
    </row>
    <row r="12" spans="1:3" x14ac:dyDescent="0.2">
      <c r="A12" s="51">
        <v>4</v>
      </c>
      <c r="B12" s="154">
        <v>8.0585791158640424E-2</v>
      </c>
      <c r="C12" s="154">
        <v>0.32871503571428573</v>
      </c>
    </row>
    <row r="13" spans="1:3" x14ac:dyDescent="0.2">
      <c r="A13" s="51">
        <v>5</v>
      </c>
      <c r="B13" s="154">
        <v>7.6759076357196379E-2</v>
      </c>
      <c r="C13" s="154">
        <v>0.3207105357142857</v>
      </c>
    </row>
    <row r="14" spans="1:3" x14ac:dyDescent="0.2">
      <c r="A14" s="51">
        <v>6</v>
      </c>
      <c r="B14" s="154">
        <v>7.5310657934996181E-2</v>
      </c>
      <c r="C14" s="154">
        <v>0.31042652922590963</v>
      </c>
    </row>
    <row r="15" spans="1:3" x14ac:dyDescent="0.2">
      <c r="A15" s="51">
        <v>7</v>
      </c>
      <c r="B15" s="154">
        <v>7.6899962098555125E-2</v>
      </c>
      <c r="C15" s="154">
        <v>0.33607746233689567</v>
      </c>
    </row>
    <row r="16" spans="1:3" x14ac:dyDescent="0.2">
      <c r="A16" s="51">
        <v>8</v>
      </c>
      <c r="B16" s="154">
        <v>7.6930599776162345E-2</v>
      </c>
      <c r="C16" s="154">
        <v>0.33605679525653409</v>
      </c>
    </row>
    <row r="17" spans="1:3" x14ac:dyDescent="0.2">
      <c r="A17" s="51">
        <v>9</v>
      </c>
      <c r="B17" s="154">
        <v>7.6608194016441269E-2</v>
      </c>
      <c r="C17" s="154">
        <v>0.33605732518167158</v>
      </c>
    </row>
    <row r="18" spans="1:3" x14ac:dyDescent="0.2">
      <c r="A18" s="51">
        <v>10</v>
      </c>
      <c r="B18" s="154">
        <v>7.6945512817911552E-2</v>
      </c>
      <c r="C18" s="154">
        <v>0.33605732518167158</v>
      </c>
    </row>
    <row r="19" spans="1:3" x14ac:dyDescent="0.2">
      <c r="A19" s="51">
        <v>11</v>
      </c>
      <c r="B19" s="154">
        <v>7.8133483694668562E-2</v>
      </c>
      <c r="C19" s="154">
        <v>0.33456318181818184</v>
      </c>
    </row>
    <row r="20" spans="1:3" x14ac:dyDescent="0.2">
      <c r="A20" s="51">
        <v>12</v>
      </c>
      <c r="B20" s="154">
        <v>7.7711251859564998E-2</v>
      </c>
      <c r="C20" s="154">
        <v>0.33559963636363638</v>
      </c>
    </row>
    <row r="21" spans="1:3" x14ac:dyDescent="0.2">
      <c r="A21" s="51">
        <v>13</v>
      </c>
      <c r="B21" s="154">
        <v>7.8332988517865756E-2</v>
      </c>
      <c r="C21" s="154">
        <v>0.33515690909090912</v>
      </c>
    </row>
    <row r="22" spans="1:3" x14ac:dyDescent="0.2">
      <c r="A22" s="51">
        <v>14</v>
      </c>
      <c r="B22" s="154">
        <v>7.7894224243120591E-2</v>
      </c>
      <c r="C22" s="154">
        <v>0.33288009090909093</v>
      </c>
    </row>
    <row r="23" spans="1:3" x14ac:dyDescent="0.2">
      <c r="A23" s="51">
        <v>15</v>
      </c>
      <c r="B23" s="154">
        <v>7.3634033873434868E-2</v>
      </c>
      <c r="C23" s="154">
        <v>0.33123918181818179</v>
      </c>
    </row>
    <row r="24" spans="1:3" x14ac:dyDescent="0.2">
      <c r="A24" s="51">
        <v>16</v>
      </c>
      <c r="B24" s="154">
        <v>7.4089644576330313E-2</v>
      </c>
      <c r="C24" s="154">
        <v>0.32265869800573271</v>
      </c>
    </row>
    <row r="25" spans="1:3" x14ac:dyDescent="0.2">
      <c r="A25" s="51">
        <v>17</v>
      </c>
      <c r="B25" s="154">
        <v>7.2202529147317729E-2</v>
      </c>
      <c r="C25" s="154">
        <v>0.32265922793087021</v>
      </c>
    </row>
    <row r="26" spans="1:3" x14ac:dyDescent="0.2">
      <c r="A26" s="51">
        <v>18</v>
      </c>
      <c r="B26" s="154">
        <v>7.0943400607367368E-2</v>
      </c>
      <c r="C26" s="154">
        <v>0.32250890384203929</v>
      </c>
    </row>
    <row r="27" spans="1:3" x14ac:dyDescent="0.2">
      <c r="A27" s="51">
        <v>19</v>
      </c>
      <c r="B27" s="154">
        <v>6.7381737601170846E-2</v>
      </c>
      <c r="C27" s="154">
        <v>0.31054869699818732</v>
      </c>
    </row>
    <row r="28" spans="1:3" x14ac:dyDescent="0.2">
      <c r="A28" s="51">
        <v>20</v>
      </c>
      <c r="B28" s="154">
        <v>6.6037493587157894E-2</v>
      </c>
      <c r="C28" s="154">
        <v>0.30627544591454242</v>
      </c>
    </row>
    <row r="29" spans="1:3" x14ac:dyDescent="0.2">
      <c r="A29" s="51">
        <v>21</v>
      </c>
      <c r="B29" s="154">
        <v>6.7850156637079412E-2</v>
      </c>
      <c r="C29" s="154">
        <v>0.30650195781364153</v>
      </c>
    </row>
    <row r="30" spans="1:3" x14ac:dyDescent="0.2">
      <c r="A30" s="51">
        <v>22</v>
      </c>
      <c r="B30" s="154">
        <v>6.8517578048965314E-2</v>
      </c>
      <c r="C30" s="154">
        <v>0.30706779589473365</v>
      </c>
    </row>
    <row r="31" spans="1:3" x14ac:dyDescent="0.2">
      <c r="A31" s="51">
        <v>23</v>
      </c>
      <c r="B31" s="154">
        <v>6.8752418519284778E-2</v>
      </c>
      <c r="C31" s="154">
        <v>0.30716023041623236</v>
      </c>
    </row>
    <row r="32" spans="1:3" x14ac:dyDescent="0.2">
      <c r="A32" s="51">
        <v>24</v>
      </c>
      <c r="B32" s="154">
        <v>6.8494926859055394E-2</v>
      </c>
      <c r="C32" s="154">
        <v>0.30603833401570829</v>
      </c>
    </row>
    <row r="33" spans="1:3" x14ac:dyDescent="0.2">
      <c r="A33" s="51">
        <v>25</v>
      </c>
      <c r="B33" s="154">
        <v>6.86457875695696E-2</v>
      </c>
      <c r="C33" s="154">
        <v>0.30640169948281465</v>
      </c>
    </row>
    <row r="34" spans="1:3" x14ac:dyDescent="0.2">
      <c r="A34" s="51">
        <v>26</v>
      </c>
      <c r="B34" s="154">
        <v>6.89514208952621E-2</v>
      </c>
      <c r="C34" s="154">
        <v>0.30646958995730789</v>
      </c>
    </row>
    <row r="35" spans="1:3" x14ac:dyDescent="0.2">
      <c r="A35" s="51">
        <v>27</v>
      </c>
      <c r="B35" s="154">
        <v>6.8154149486622448E-2</v>
      </c>
      <c r="C35" s="154">
        <v>0.29315264285714288</v>
      </c>
    </row>
    <row r="36" spans="1:3" x14ac:dyDescent="0.2">
      <c r="A36" s="51">
        <v>28</v>
      </c>
      <c r="B36" s="154">
        <v>6.6949472135787003E-2</v>
      </c>
      <c r="C36" s="154">
        <v>0.29360007142857142</v>
      </c>
    </row>
    <row r="37" spans="1:3" x14ac:dyDescent="0.2">
      <c r="A37" s="51">
        <v>29</v>
      </c>
      <c r="B37" s="154">
        <v>6.6256497153111382E-2</v>
      </c>
      <c r="C37" s="154">
        <v>0.29248410714285716</v>
      </c>
    </row>
    <row r="38" spans="1:3" x14ac:dyDescent="0.2">
      <c r="A38" s="51">
        <v>30</v>
      </c>
      <c r="B38" s="154">
        <v>6.3163757944715571E-2</v>
      </c>
      <c r="C38" s="154">
        <v>0.29036863202649849</v>
      </c>
    </row>
  </sheetData>
  <pageMargins left="0.7" right="0.7" top="0.75" bottom="0.75" header="0.3" footer="0.3"/>
  <pageSetup paperSize="0" orientation="portrait" horizontalDpi="0" verticalDpi="0" copies="0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6:D11"/>
  <sheetViews>
    <sheetView workbookViewId="0">
      <selection activeCell="D40" sqref="D40"/>
    </sheetView>
  </sheetViews>
  <sheetFormatPr defaultRowHeight="15" x14ac:dyDescent="0.25"/>
  <cols>
    <col min="1" max="1" width="9.85546875" bestFit="1" customWidth="1"/>
    <col min="2" max="2" width="17.28515625" bestFit="1" customWidth="1"/>
    <col min="3" max="3" width="29.85546875" bestFit="1" customWidth="1"/>
    <col min="4" max="4" width="32.140625" bestFit="1" customWidth="1"/>
    <col min="5" max="5" width="9" customWidth="1"/>
    <col min="6" max="6" width="9.42578125" customWidth="1"/>
  </cols>
  <sheetData>
    <row r="6" spans="1:4" x14ac:dyDescent="0.25">
      <c r="A6" t="s">
        <v>468</v>
      </c>
      <c r="B6" t="s">
        <v>467</v>
      </c>
      <c r="C6" t="s">
        <v>466</v>
      </c>
      <c r="D6" t="s">
        <v>465</v>
      </c>
    </row>
    <row r="7" spans="1:4" x14ac:dyDescent="0.25">
      <c r="A7">
        <v>2023</v>
      </c>
      <c r="B7" s="168" t="s">
        <v>464</v>
      </c>
      <c r="C7" s="169">
        <v>180.91014030100001</v>
      </c>
      <c r="D7" s="169">
        <v>24.810249102</v>
      </c>
    </row>
    <row r="8" spans="1:4" x14ac:dyDescent="0.25">
      <c r="A8">
        <v>2024</v>
      </c>
      <c r="B8" s="168" t="s">
        <v>464</v>
      </c>
      <c r="C8" s="169">
        <v>126.69264812899999</v>
      </c>
      <c r="D8" s="169">
        <v>11.658601835999999</v>
      </c>
    </row>
    <row r="11" spans="1:4" x14ac:dyDescent="0.25">
      <c r="B11" s="168"/>
      <c r="C11" s="167"/>
      <c r="D11" s="167"/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Z34"/>
  <sheetViews>
    <sheetView workbookViewId="0">
      <selection activeCell="J39" sqref="J39"/>
    </sheetView>
  </sheetViews>
  <sheetFormatPr defaultRowHeight="15" x14ac:dyDescent="0.25"/>
  <cols>
    <col min="1" max="1" width="40.140625" customWidth="1"/>
    <col min="2" max="4" width="13.85546875" customWidth="1"/>
    <col min="5" max="9" width="12.28515625" customWidth="1"/>
    <col min="10" max="14" width="11.28515625" customWidth="1"/>
    <col min="15" max="16" width="10.28515625" customWidth="1"/>
    <col min="17" max="19" width="8.85546875" customWidth="1"/>
    <col min="20" max="20" width="7.85546875" customWidth="1"/>
    <col min="21" max="22" width="8.85546875" customWidth="1"/>
    <col min="23" max="24" width="7.85546875" customWidth="1"/>
    <col min="25" max="25" width="6.85546875" customWidth="1"/>
    <col min="26" max="26" width="14.85546875" bestFit="1" customWidth="1"/>
  </cols>
  <sheetData>
    <row r="1" spans="1:26" ht="45" x14ac:dyDescent="0.25">
      <c r="A1" s="33" t="s">
        <v>297</v>
      </c>
    </row>
    <row r="3" spans="1:26" x14ac:dyDescent="0.25">
      <c r="B3" t="s">
        <v>160</v>
      </c>
      <c r="C3">
        <v>1</v>
      </c>
      <c r="D3">
        <v>2</v>
      </c>
      <c r="E3">
        <v>3</v>
      </c>
      <c r="F3" t="s">
        <v>296</v>
      </c>
    </row>
    <row r="4" spans="1:26" x14ac:dyDescent="0.25">
      <c r="A4" s="25"/>
      <c r="B4" s="25">
        <v>45041</v>
      </c>
      <c r="C4" s="22">
        <v>154.36876799999999</v>
      </c>
      <c r="D4" s="22">
        <v>0</v>
      </c>
      <c r="E4" s="22">
        <v>0</v>
      </c>
      <c r="F4" s="22">
        <v>0</v>
      </c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Z4" s="22"/>
    </row>
    <row r="5" spans="1:26" x14ac:dyDescent="0.25">
      <c r="A5" s="25"/>
      <c r="B5" s="25">
        <v>45079</v>
      </c>
      <c r="C5" s="22">
        <v>527.05252199999995</v>
      </c>
      <c r="D5" s="22">
        <v>8.2836269999999992</v>
      </c>
      <c r="E5" s="22">
        <v>0</v>
      </c>
      <c r="F5" s="22">
        <v>0</v>
      </c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Z5" s="22"/>
    </row>
    <row r="6" spans="1:26" x14ac:dyDescent="0.25">
      <c r="A6" s="25"/>
      <c r="B6" s="25">
        <v>45198</v>
      </c>
      <c r="C6" s="22">
        <v>3487.6711271999998</v>
      </c>
      <c r="D6" s="22">
        <v>77.718382200000008</v>
      </c>
      <c r="E6" s="22">
        <v>0.97761239999999994</v>
      </c>
      <c r="F6" s="22">
        <v>0</v>
      </c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Z6" s="22"/>
    </row>
    <row r="7" spans="1:26" x14ac:dyDescent="0.25">
      <c r="A7" s="25"/>
      <c r="B7" s="25">
        <v>45212</v>
      </c>
      <c r="C7" s="22">
        <v>5114.8683012000001</v>
      </c>
      <c r="D7" s="22">
        <v>288.17971019999999</v>
      </c>
      <c r="E7" s="22">
        <v>7.8180984000000002</v>
      </c>
      <c r="F7" s="22">
        <v>0.25507800000000003</v>
      </c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Z7" s="22"/>
    </row>
    <row r="8" spans="1:26" x14ac:dyDescent="0.25">
      <c r="A8" s="25"/>
      <c r="B8" s="25">
        <v>45232</v>
      </c>
      <c r="C8" s="22">
        <v>5931.5548511999996</v>
      </c>
      <c r="D8" s="22">
        <v>1673.1737352</v>
      </c>
      <c r="E8" s="22">
        <v>433.76199839999998</v>
      </c>
      <c r="F8" s="22">
        <v>16.623828</v>
      </c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Z8" s="22"/>
    </row>
    <row r="9" spans="1:26" x14ac:dyDescent="0.25">
      <c r="A9" s="25"/>
      <c r="B9" s="25">
        <v>45251</v>
      </c>
      <c r="C9" s="22">
        <v>6187.7788511999997</v>
      </c>
      <c r="D9" s="22">
        <v>1888.4734852000001</v>
      </c>
      <c r="E9" s="22">
        <v>526.89299840000001</v>
      </c>
      <c r="F9" s="22">
        <v>63.422328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Z9" s="22"/>
    </row>
    <row r="10" spans="1:26" x14ac:dyDescent="0.25">
      <c r="A10" s="25"/>
      <c r="B10" s="25">
        <v>45252</v>
      </c>
      <c r="C10" s="22">
        <v>7881.3306011999994</v>
      </c>
      <c r="D10" s="22">
        <v>3260.2004351999999</v>
      </c>
      <c r="E10" s="22">
        <v>1017.9676484</v>
      </c>
      <c r="F10" s="22">
        <v>216.15347800000001</v>
      </c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Z10" s="22"/>
    </row>
    <row r="11" spans="1:26" x14ac:dyDescent="0.25">
      <c r="A11" s="25"/>
      <c r="B11" s="25">
        <v>45260</v>
      </c>
      <c r="C11" s="22">
        <v>8553.3372012</v>
      </c>
      <c r="D11" s="22">
        <v>3953.7080351999998</v>
      </c>
      <c r="E11" s="22">
        <v>1790.3152484000002</v>
      </c>
      <c r="F11" s="22">
        <v>827.92487800000004</v>
      </c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Z11" s="22"/>
    </row>
    <row r="12" spans="1:26" x14ac:dyDescent="0.25">
      <c r="A12" s="25"/>
      <c r="B12" s="25">
        <v>45267</v>
      </c>
      <c r="C12" s="22">
        <v>8695.2566012000007</v>
      </c>
      <c r="D12" s="22">
        <v>4039.6666351999997</v>
      </c>
      <c r="E12" s="22">
        <v>1853.7618484000002</v>
      </c>
      <c r="F12" s="22">
        <v>978.97647800000004</v>
      </c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Z12" s="22"/>
    </row>
    <row r="13" spans="1:26" x14ac:dyDescent="0.25">
      <c r="A13" s="25"/>
      <c r="B13" s="25">
        <v>45275</v>
      </c>
      <c r="C13" s="22">
        <v>12545.7142012</v>
      </c>
      <c r="D13" s="22">
        <v>5724.8513352</v>
      </c>
      <c r="E13" s="22">
        <v>2699.1900983999999</v>
      </c>
      <c r="F13" s="22">
        <v>1388.4949280000001</v>
      </c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Z13" s="22"/>
    </row>
    <row r="14" spans="1:26" x14ac:dyDescent="0.25">
      <c r="A14" s="25"/>
      <c r="B14" s="25">
        <v>45288</v>
      </c>
      <c r="C14" s="22">
        <v>12582.4527012</v>
      </c>
      <c r="D14" s="22">
        <v>5757.4255851999997</v>
      </c>
      <c r="E14" s="22">
        <v>2722.0353484000002</v>
      </c>
      <c r="F14" s="22">
        <v>1562.6794279999999</v>
      </c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Z14" s="22"/>
    </row>
    <row r="15" spans="1:26" x14ac:dyDescent="0.25">
      <c r="A15" s="25"/>
      <c r="B15" s="25">
        <v>45328</v>
      </c>
      <c r="C15" s="22">
        <v>13865.9786112</v>
      </c>
      <c r="D15" s="22">
        <v>6075.2782452000001</v>
      </c>
      <c r="E15" s="22">
        <v>2947.4530933999999</v>
      </c>
      <c r="F15" s="22">
        <v>1820.589618</v>
      </c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Z15" s="22"/>
    </row>
    <row r="16" spans="1:26" x14ac:dyDescent="0.25">
      <c r="A16" s="25"/>
      <c r="B16" s="25">
        <v>45335</v>
      </c>
      <c r="C16" s="22">
        <v>14758.472611200001</v>
      </c>
      <c r="D16" s="22">
        <v>6504.3127451999999</v>
      </c>
      <c r="E16" s="22">
        <v>3327.3250934000002</v>
      </c>
      <c r="F16" s="22">
        <v>2256.1761179999999</v>
      </c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Z16" s="22"/>
    </row>
    <row r="17" spans="1:26" x14ac:dyDescent="0.25">
      <c r="A17" s="25"/>
      <c r="B17" s="25">
        <v>45344</v>
      </c>
      <c r="C17" s="22">
        <v>14928.339261200001</v>
      </c>
      <c r="D17" s="22">
        <v>6705.8105951999996</v>
      </c>
      <c r="E17" s="22">
        <v>3456.9630434000001</v>
      </c>
      <c r="F17" s="22">
        <v>2886.2997180000002</v>
      </c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Z17" s="22"/>
    </row>
    <row r="18" spans="1:26" x14ac:dyDescent="0.25">
      <c r="A18" s="25"/>
      <c r="B18" s="25">
        <v>45380</v>
      </c>
      <c r="C18" s="22">
        <v>17191.819886199999</v>
      </c>
      <c r="D18" s="22">
        <v>8244.6485952000003</v>
      </c>
      <c r="E18" s="22">
        <v>4214.9711684000004</v>
      </c>
      <c r="F18" s="22">
        <v>4497.9805930000002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Z18" s="22"/>
    </row>
    <row r="19" spans="1:26" x14ac:dyDescent="0.25">
      <c r="A19" s="25"/>
      <c r="B19" s="25">
        <v>45394</v>
      </c>
      <c r="C19" s="22">
        <v>17325.189436200002</v>
      </c>
      <c r="D19" s="22">
        <v>8497.9245451999996</v>
      </c>
      <c r="E19" s="22">
        <v>4461.1548183999994</v>
      </c>
      <c r="F19" s="22">
        <v>5449.1806930000002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Z19" s="22"/>
    </row>
    <row r="20" spans="1:26" x14ac:dyDescent="0.25">
      <c r="A20" s="25"/>
      <c r="B20" s="25">
        <v>45401</v>
      </c>
      <c r="C20" s="22">
        <v>17721.785776200002</v>
      </c>
      <c r="D20" s="22">
        <v>9153.6437252000014</v>
      </c>
      <c r="E20" s="22">
        <v>5063.7704883999995</v>
      </c>
      <c r="F20" s="22">
        <v>7556.1976780000005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Z20" s="22"/>
    </row>
    <row r="21" spans="1:26" x14ac:dyDescent="0.25">
      <c r="A21" s="25"/>
      <c r="B21" s="25">
        <v>45408</v>
      </c>
      <c r="C21" s="22">
        <v>18654.585776200001</v>
      </c>
      <c r="D21" s="22">
        <v>9726.3412252000016</v>
      </c>
      <c r="E21" s="22">
        <v>5798.0979883999998</v>
      </c>
      <c r="F21" s="22">
        <v>9816.9176779999998</v>
      </c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Z21" s="22"/>
    </row>
    <row r="22" spans="1:26" x14ac:dyDescent="0.25">
      <c r="A22" s="25"/>
      <c r="B22" s="25">
        <v>45447</v>
      </c>
      <c r="C22" s="22">
        <v>19195.012076200001</v>
      </c>
      <c r="D22" s="22">
        <v>9928.1356252000005</v>
      </c>
      <c r="E22" s="22">
        <v>5902.9869884</v>
      </c>
      <c r="F22" s="22">
        <v>10605.201278</v>
      </c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Z22" s="22"/>
    </row>
    <row r="23" spans="1:26" x14ac:dyDescent="0.25">
      <c r="A23" s="25"/>
      <c r="B23" s="25">
        <v>45468</v>
      </c>
      <c r="C23" s="22">
        <v>19298.9399362</v>
      </c>
      <c r="D23" s="22">
        <v>10010.797745200001</v>
      </c>
      <c r="E23" s="22">
        <v>6008.3453083999993</v>
      </c>
      <c r="F23" s="22">
        <v>12551.878328000001</v>
      </c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Z23" s="22"/>
    </row>
    <row r="24" spans="1:26" x14ac:dyDescent="0.25">
      <c r="A24" s="25"/>
      <c r="B24" s="25">
        <v>45478</v>
      </c>
      <c r="C24" s="22">
        <v>20571.912536200001</v>
      </c>
      <c r="D24" s="22">
        <v>10155.566545200001</v>
      </c>
      <c r="E24" s="22">
        <v>6130.2143083999999</v>
      </c>
      <c r="F24" s="22">
        <v>13448.363128000001</v>
      </c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Z24" s="22"/>
    </row>
    <row r="25" spans="1:26" x14ac:dyDescent="0.25">
      <c r="A25" s="25"/>
      <c r="B25" s="25">
        <v>45485</v>
      </c>
      <c r="C25" s="22">
        <v>20949.592136200001</v>
      </c>
      <c r="D25" s="22">
        <v>10345.903745200001</v>
      </c>
      <c r="E25" s="22">
        <v>6289.2283084000001</v>
      </c>
      <c r="F25" s="22">
        <v>13670.965128</v>
      </c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Z25" s="22"/>
    </row>
    <row r="26" spans="1:26" x14ac:dyDescent="0.25">
      <c r="A26" s="25"/>
      <c r="B26" s="25">
        <v>45490</v>
      </c>
      <c r="C26" s="22">
        <v>21105.662336199999</v>
      </c>
      <c r="D26" s="22">
        <v>10346.014295200001</v>
      </c>
      <c r="E26" s="22">
        <v>6289.3933084</v>
      </c>
      <c r="F26" s="22">
        <v>13672.271928</v>
      </c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Z26" s="22"/>
    </row>
    <row r="27" spans="1:26" x14ac:dyDescent="0.25">
      <c r="A27" s="25"/>
      <c r="B27" s="25">
        <v>45503</v>
      </c>
      <c r="C27" s="22">
        <v>21268.074189200001</v>
      </c>
      <c r="D27" s="22">
        <v>10352.376622200001</v>
      </c>
      <c r="E27" s="22">
        <v>6289.7674373999998</v>
      </c>
      <c r="F27" s="22">
        <v>13680.614995</v>
      </c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Z27" s="22"/>
    </row>
    <row r="28" spans="1:26" x14ac:dyDescent="0.25">
      <c r="A28" s="25"/>
      <c r="B28" s="25">
        <v>45566</v>
      </c>
      <c r="C28" s="22">
        <v>21409.075849200002</v>
      </c>
      <c r="D28" s="22">
        <v>10404.4578072</v>
      </c>
      <c r="E28" s="22">
        <v>6661.7958923999995</v>
      </c>
      <c r="F28" s="22">
        <v>14168.691554999999</v>
      </c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Z28" s="22"/>
    </row>
    <row r="29" spans="1:26" x14ac:dyDescent="0.25">
      <c r="A29" s="25"/>
      <c r="B29" s="25">
        <v>45572</v>
      </c>
      <c r="C29" s="22">
        <v>21587.104251200002</v>
      </c>
      <c r="D29" s="22">
        <v>10418.009557200001</v>
      </c>
      <c r="E29" s="22">
        <v>6686.2781423999995</v>
      </c>
      <c r="F29" s="22">
        <v>14482.204089999999</v>
      </c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Z29" s="22"/>
    </row>
    <row r="30" spans="1:26" x14ac:dyDescent="0.25">
      <c r="A30" s="25"/>
      <c r="B30" s="25">
        <v>45582</v>
      </c>
      <c r="C30" s="22">
        <v>21772.863951200001</v>
      </c>
      <c r="D30" s="22">
        <v>10541.3660072</v>
      </c>
      <c r="E30" s="22">
        <v>6819.0775924</v>
      </c>
      <c r="F30" s="22">
        <v>15676.31904</v>
      </c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Z30" s="22"/>
    </row>
    <row r="31" spans="1:26" x14ac:dyDescent="0.25">
      <c r="A31" s="25"/>
      <c r="B31" s="25">
        <v>45595</v>
      </c>
      <c r="C31" s="22">
        <v>21984.058351200001</v>
      </c>
      <c r="D31" s="22">
        <v>10598.360207200001</v>
      </c>
      <c r="E31" s="22">
        <v>6819.6266923999992</v>
      </c>
      <c r="F31" s="22">
        <v>15680.137665</v>
      </c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Z31" s="22"/>
    </row>
    <row r="32" spans="1:26" x14ac:dyDescent="0.25"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Z32" s="22"/>
    </row>
    <row r="33" spans="3:6" x14ac:dyDescent="0.25">
      <c r="C33" s="22"/>
      <c r="D33" s="22"/>
      <c r="E33" s="22"/>
      <c r="F33" s="22"/>
    </row>
    <row r="34" spans="3:6" x14ac:dyDescent="0.25">
      <c r="C34" s="22"/>
      <c r="D34" s="22"/>
      <c r="E34" s="22"/>
      <c r="F34" s="22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31"/>
  <sheetViews>
    <sheetView workbookViewId="0">
      <selection activeCell="C107" sqref="C107"/>
    </sheetView>
  </sheetViews>
  <sheetFormatPr defaultRowHeight="15" x14ac:dyDescent="0.25"/>
  <cols>
    <col min="1" max="1" width="13" bestFit="1" customWidth="1"/>
    <col min="3" max="3" width="16.28515625" bestFit="1" customWidth="1"/>
    <col min="4" max="5" width="15.85546875" bestFit="1" customWidth="1"/>
    <col min="6" max="6" width="14.85546875" bestFit="1" customWidth="1"/>
    <col min="7" max="7" width="14.42578125" bestFit="1" customWidth="1"/>
    <col min="8" max="8" width="11" bestFit="1" customWidth="1"/>
    <col min="9" max="9" width="34" bestFit="1" customWidth="1"/>
    <col min="10" max="10" width="34.42578125" bestFit="1" customWidth="1"/>
  </cols>
  <sheetData>
    <row r="1" spans="1:10" x14ac:dyDescent="0.25">
      <c r="A1" t="s">
        <v>246</v>
      </c>
      <c r="B1" t="s">
        <v>247</v>
      </c>
      <c r="C1" s="26" t="s">
        <v>248</v>
      </c>
      <c r="D1" s="26" t="s">
        <v>249</v>
      </c>
      <c r="E1" s="26" t="s">
        <v>250</v>
      </c>
      <c r="F1" s="26" t="s">
        <v>251</v>
      </c>
      <c r="G1" s="26" t="s">
        <v>252</v>
      </c>
      <c r="H1" t="s">
        <v>10</v>
      </c>
      <c r="I1" t="s">
        <v>131</v>
      </c>
      <c r="J1" t="s">
        <v>245</v>
      </c>
    </row>
    <row r="2" spans="1:10" x14ac:dyDescent="0.25">
      <c r="A2" s="25">
        <v>45041</v>
      </c>
      <c r="B2" t="s">
        <v>104</v>
      </c>
      <c r="C2" s="26">
        <v>14984340</v>
      </c>
      <c r="D2" s="26">
        <v>267919999.19999999</v>
      </c>
      <c r="E2" s="26">
        <v>8633600</v>
      </c>
      <c r="F2" s="26">
        <v>154368768</v>
      </c>
      <c r="G2" s="26">
        <v>2970</v>
      </c>
      <c r="H2" s="28">
        <v>0.57617485988705541</v>
      </c>
      <c r="I2" s="26" t="str">
        <f>VLOOKUP(Таблица16[[#This Row],[security_id]],Таблица1[[Тикер]:[Наименование эмитента (краткое)]],4,0)</f>
        <v>ПАО "ЦГРМ "ГЕНЕТИКО"</v>
      </c>
      <c r="J2" s="26" t="s">
        <v>262</v>
      </c>
    </row>
    <row r="3" spans="1:10" x14ac:dyDescent="0.25">
      <c r="A3" s="25">
        <v>45079</v>
      </c>
      <c r="B3" t="s">
        <v>101</v>
      </c>
      <c r="C3" s="26">
        <v>20903560000</v>
      </c>
      <c r="D3" s="26">
        <v>385797587.44999999</v>
      </c>
      <c r="E3" s="26">
        <v>20903560000</v>
      </c>
      <c r="F3" s="26">
        <v>380967381</v>
      </c>
      <c r="G3" s="26">
        <v>1027</v>
      </c>
      <c r="H3" s="28">
        <v>1</v>
      </c>
      <c r="I3" s="26" t="str">
        <f>VLOOKUP(Таблица16[[#This Row],[security_id]],Таблица1[[Тикер]:[Наименование эмитента (краткое)]],4,0)</f>
        <v>БАНК ВТБ (ПАО)</v>
      </c>
      <c r="J3" s="26" t="s">
        <v>270</v>
      </c>
    </row>
    <row r="4" spans="1:10" x14ac:dyDescent="0.25">
      <c r="A4" s="25">
        <v>45198</v>
      </c>
      <c r="B4" t="s">
        <v>92</v>
      </c>
      <c r="C4" s="26">
        <v>27710030</v>
      </c>
      <c r="D4" s="26">
        <v>6234332882.3999996</v>
      </c>
      <c r="E4" s="26">
        <v>13734960</v>
      </c>
      <c r="F4" s="26">
        <v>3031030972.8000002</v>
      </c>
      <c r="G4" s="26">
        <v>31005</v>
      </c>
      <c r="H4" s="28">
        <v>0.49566745326511735</v>
      </c>
      <c r="I4" s="26" t="str">
        <f>VLOOKUP(Таблица16[[#This Row],[security_id]],Таблица1[[Тикер]:[Наименование эмитента (краткое)]],4,0)</f>
        <v>ПАО "ТМК"</v>
      </c>
      <c r="J4" s="26" t="s">
        <v>269</v>
      </c>
    </row>
    <row r="5" spans="1:10" x14ac:dyDescent="0.25">
      <c r="A5" s="25">
        <v>45212</v>
      </c>
      <c r="B5" t="s">
        <v>54</v>
      </c>
      <c r="C5" s="26">
        <v>139678487</v>
      </c>
      <c r="D5" s="26">
        <v>46513210693</v>
      </c>
      <c r="E5" s="26">
        <v>5539802</v>
      </c>
      <c r="F5" s="26">
        <v>1844754066</v>
      </c>
      <c r="G5" s="26">
        <v>117229</v>
      </c>
      <c r="H5" s="28">
        <v>3.9661096844498325E-2</v>
      </c>
      <c r="I5" s="26" t="str">
        <f>VLOOKUP(Таблица16[[#This Row],[security_id]],Таблица1[[Тикер]:[Наименование эмитента (краткое)]],4,0)</f>
        <v>ПАО ГРУППА АСТРА</v>
      </c>
      <c r="J5" s="26" t="s">
        <v>265</v>
      </c>
    </row>
    <row r="6" spans="1:10" x14ac:dyDescent="0.25">
      <c r="A6" s="25">
        <v>45232</v>
      </c>
      <c r="B6" t="s">
        <v>89</v>
      </c>
      <c r="C6" s="26">
        <v>15898304</v>
      </c>
      <c r="D6" s="26">
        <v>10731355200</v>
      </c>
      <c r="E6" s="26">
        <v>3917027</v>
      </c>
      <c r="F6" s="26">
        <v>2643993225</v>
      </c>
      <c r="G6" s="26">
        <v>43759</v>
      </c>
      <c r="H6" s="28">
        <v>0.24638017992359437</v>
      </c>
      <c r="I6" s="26" t="str">
        <f>VLOOKUP(Таблица16[[#This Row],[security_id]],Таблица1[[Тикер]:[Наименование эмитента (краткое)]],4,0)</f>
        <v>ПАО ЭЙЧ ЭФ ДЖИ</v>
      </c>
      <c r="J6" s="26" t="s">
        <v>267</v>
      </c>
    </row>
    <row r="7" spans="1:10" x14ac:dyDescent="0.25">
      <c r="A7" s="25">
        <v>45251</v>
      </c>
      <c r="B7" t="s">
        <v>86</v>
      </c>
      <c r="C7" s="26">
        <v>2445813</v>
      </c>
      <c r="D7" s="26">
        <v>611453250</v>
      </c>
      <c r="E7" s="26">
        <v>2445813</v>
      </c>
      <c r="F7" s="26">
        <v>611453250</v>
      </c>
      <c r="G7" s="26">
        <v>14946</v>
      </c>
      <c r="H7" s="28">
        <v>1</v>
      </c>
      <c r="I7" s="26" t="str">
        <f>VLOOKUP(Таблица16[[#This Row],[security_id]],Таблица1[[Тикер]:[Наименование эмитента (краткое)]],4,0)</f>
        <v>ПАО "ЕВРОТРАНС"</v>
      </c>
      <c r="J7" s="26" t="s">
        <v>268</v>
      </c>
    </row>
    <row r="8" spans="1:10" x14ac:dyDescent="0.25">
      <c r="A8" s="25">
        <v>45252</v>
      </c>
      <c r="B8" t="s">
        <v>83</v>
      </c>
      <c r="C8" s="26">
        <v>33953790000</v>
      </c>
      <c r="D8" s="26">
        <v>19764064464</v>
      </c>
      <c r="E8" s="26">
        <v>6743790000</v>
      </c>
      <c r="F8" s="26">
        <v>3709084500</v>
      </c>
      <c r="G8" s="26">
        <v>69659</v>
      </c>
      <c r="H8" s="28">
        <v>0.19861670817896912</v>
      </c>
      <c r="I8" s="26" t="str">
        <f>VLOOKUP(Таблица16[[#This Row],[security_id]],Таблица1[[Тикер]:[Наименование эмитента (краткое)]],4,0)</f>
        <v>ПАО "ЮГК"</v>
      </c>
      <c r="J8" s="26" t="s">
        <v>271</v>
      </c>
    </row>
    <row r="9" spans="1:10" x14ac:dyDescent="0.25">
      <c r="A9" s="25">
        <v>45260</v>
      </c>
      <c r="B9" t="s">
        <v>80</v>
      </c>
      <c r="C9" s="26">
        <v>3055148</v>
      </c>
      <c r="D9" s="26">
        <v>2765102069.5</v>
      </c>
      <c r="E9" s="26">
        <v>3055148</v>
      </c>
      <c r="F9" s="26">
        <v>2749633200</v>
      </c>
      <c r="G9" s="26">
        <v>13459</v>
      </c>
      <c r="H9" s="28">
        <v>1</v>
      </c>
      <c r="I9" s="26" t="str">
        <f>VLOOKUP(Таблица16[[#This Row],[security_id]],Таблица1[[Тикер]:[Наименование эмитента (краткое)]],4,0)</f>
        <v>ПАО "ИНАРКТИКА"</v>
      </c>
      <c r="J9" s="26" t="s">
        <v>266</v>
      </c>
    </row>
    <row r="10" spans="1:10" x14ac:dyDescent="0.25">
      <c r="A10" s="25">
        <v>45267</v>
      </c>
      <c r="B10" t="s">
        <v>77</v>
      </c>
      <c r="C10" s="26">
        <v>3777110</v>
      </c>
      <c r="D10" s="26">
        <v>542154605.20000005</v>
      </c>
      <c r="E10" s="26">
        <v>3159830</v>
      </c>
      <c r="F10" s="26">
        <v>442376200</v>
      </c>
      <c r="G10" s="26">
        <v>6629</v>
      </c>
      <c r="H10" s="28">
        <v>0.83657346489776574</v>
      </c>
      <c r="I10" s="26" t="str">
        <f>VLOOKUP(Таблица16[[#This Row],[security_id]],Таблица1[[Тикер]:[Наименование эмитента (краткое)]],4,0)</f>
        <v>ПАО "СОФТЛАЙН"</v>
      </c>
      <c r="J10" s="26" t="s">
        <v>263</v>
      </c>
    </row>
    <row r="11" spans="1:10" x14ac:dyDescent="0.25">
      <c r="A11" s="25">
        <v>45275</v>
      </c>
      <c r="B11" t="s">
        <v>74</v>
      </c>
      <c r="C11" s="26">
        <v>5013123100</v>
      </c>
      <c r="D11" s="26">
        <v>57650915650</v>
      </c>
      <c r="E11" s="26">
        <v>590486000</v>
      </c>
      <c r="F11" s="26">
        <v>6790589000</v>
      </c>
      <c r="G11" s="26">
        <v>73826</v>
      </c>
      <c r="H11" s="28">
        <v>0.11778805112525563</v>
      </c>
      <c r="I11" s="26" t="str">
        <f>VLOOKUP(Таблица16[[#This Row],[security_id]],Таблица1[[Тикер]:[Наименование эмитента (краткое)]],4,0)</f>
        <v>ПАО "СОВКОМБАНК"</v>
      </c>
      <c r="J11" s="26" t="s">
        <v>264</v>
      </c>
    </row>
    <row r="12" spans="1:10" x14ac:dyDescent="0.25">
      <c r="A12" s="25">
        <v>45288</v>
      </c>
      <c r="B12" t="s">
        <v>72</v>
      </c>
      <c r="C12" s="26">
        <v>108221100</v>
      </c>
      <c r="D12" s="26">
        <v>276180713.37</v>
      </c>
      <c r="E12" s="26">
        <v>106537000</v>
      </c>
      <c r="F12" s="26">
        <v>266342500</v>
      </c>
      <c r="G12" s="26">
        <v>3297</v>
      </c>
      <c r="H12" s="28">
        <v>0.98443833965834759</v>
      </c>
      <c r="I12" s="26" t="str">
        <f>VLOOKUP(Таблица16[[#This Row],[security_id]],Таблица1[[Тикер]:[Наименование эмитента (краткое)]],4,0)</f>
        <v>ПАО "МГКЛ"</v>
      </c>
      <c r="J12" s="26" t="s">
        <v>272</v>
      </c>
    </row>
    <row r="13" spans="1:10" x14ac:dyDescent="0.25">
      <c r="A13" s="25">
        <v>45328</v>
      </c>
      <c r="B13" t="s">
        <v>69</v>
      </c>
      <c r="C13" s="26">
        <v>28566517</v>
      </c>
      <c r="D13" s="26">
        <v>7570181330</v>
      </c>
      <c r="E13" s="26">
        <v>7866817</v>
      </c>
      <c r="F13" s="26">
        <v>2084706505</v>
      </c>
      <c r="G13" s="26">
        <v>45203</v>
      </c>
      <c r="H13" s="28">
        <v>0.27538593521919386</v>
      </c>
      <c r="I13" s="26" t="str">
        <f>VLOOKUP(Таблица16[[#This Row],[security_id]],Таблица1[[Тикер]:[Наименование эмитента (краткое)]],4,0)</f>
        <v>ПАО "КАРШЕРИНГ РУССИЯ"</v>
      </c>
      <c r="J13" s="26" t="s">
        <v>273</v>
      </c>
    </row>
    <row r="14" spans="1:10" x14ac:dyDescent="0.25">
      <c r="A14" s="25">
        <v>45335</v>
      </c>
      <c r="B14" t="s">
        <v>66</v>
      </c>
      <c r="C14" s="26">
        <v>18403637</v>
      </c>
      <c r="D14" s="26">
        <v>82818870000</v>
      </c>
      <c r="E14" s="26">
        <v>474886</v>
      </c>
      <c r="F14" s="26">
        <v>2136987000</v>
      </c>
      <c r="G14" s="26">
        <v>141551</v>
      </c>
      <c r="H14" s="28">
        <v>2.5803921257520998E-2</v>
      </c>
      <c r="I14" s="26" t="str">
        <f>VLOOKUP(Таблица16[[#This Row],[security_id]],Таблица1[[Тикер]:[Наименование эмитента (краткое)]],4,0)</f>
        <v>ПАО "ДИАСОФТ"</v>
      </c>
      <c r="J14" s="26" t="s">
        <v>278</v>
      </c>
    </row>
    <row r="15" spans="1:10" x14ac:dyDescent="0.25">
      <c r="A15" s="25">
        <v>45344</v>
      </c>
      <c r="B15" t="s">
        <v>63</v>
      </c>
      <c r="C15" s="26">
        <v>130926600</v>
      </c>
      <c r="D15" s="26">
        <v>1248548250</v>
      </c>
      <c r="E15" s="26">
        <v>119065900</v>
      </c>
      <c r="F15" s="26">
        <v>1131126050</v>
      </c>
      <c r="G15" s="26">
        <v>14686</v>
      </c>
      <c r="H15" s="28">
        <v>0.90940954702864052</v>
      </c>
      <c r="I15" s="26" t="str">
        <f>VLOOKUP(Таблица16[[#This Row],[security_id]],Таблица1[[Тикер]:[Наименование эмитента (краткое)]],4,0)</f>
        <v>ПАО "АГК"</v>
      </c>
      <c r="J15" s="26" t="s">
        <v>276</v>
      </c>
    </row>
    <row r="16" spans="1:10" x14ac:dyDescent="0.25">
      <c r="A16" s="25">
        <v>45380</v>
      </c>
      <c r="B16" t="s">
        <v>60</v>
      </c>
      <c r="C16" s="26">
        <v>83630882</v>
      </c>
      <c r="D16" s="26">
        <v>73177021750</v>
      </c>
      <c r="E16" s="26">
        <v>7053723</v>
      </c>
      <c r="F16" s="26">
        <v>6172007625</v>
      </c>
      <c r="G16" s="26">
        <v>140658</v>
      </c>
      <c r="H16" s="28">
        <v>8.434352037564305E-2</v>
      </c>
      <c r="I16" s="26" t="str">
        <f>VLOOKUP(Таблица16[[#This Row],[security_id]],Таблица1[[Тикер]:[Наименование эмитента (краткое)]],4,0)</f>
        <v>ПАО "ЛК "ЕВРОПЛАН"</v>
      </c>
      <c r="J16" s="26" t="s">
        <v>277</v>
      </c>
    </row>
    <row r="17" spans="1:10" x14ac:dyDescent="0.25">
      <c r="A17" s="25">
        <v>45394</v>
      </c>
      <c r="B17" t="s">
        <v>57</v>
      </c>
      <c r="C17" s="26">
        <v>45730800</v>
      </c>
      <c r="D17" s="26">
        <v>11108557290</v>
      </c>
      <c r="E17" s="26">
        <v>6740550</v>
      </c>
      <c r="F17" s="26">
        <v>1584029250</v>
      </c>
      <c r="G17" s="26">
        <v>58784</v>
      </c>
      <c r="H17" s="28">
        <v>0.14739628434228136</v>
      </c>
      <c r="I17" s="26" t="str">
        <f>VLOOKUP(Таблица16[[#This Row],[security_id]],Таблица1[[Тикер]:[Наименование эмитента (краткое)]],4,0)</f>
        <v>ПАО МФК "ЗАЙМЕР"</v>
      </c>
      <c r="J17" s="26" t="s">
        <v>274</v>
      </c>
    </row>
    <row r="18" spans="1:10" x14ac:dyDescent="0.25">
      <c r="A18" s="25">
        <v>45401</v>
      </c>
      <c r="B18" t="s">
        <v>54</v>
      </c>
      <c r="C18" s="26">
        <v>38002123</v>
      </c>
      <c r="D18" s="26">
        <v>21363713570.400002</v>
      </c>
      <c r="E18" s="26">
        <v>6778285</v>
      </c>
      <c r="F18" s="26">
        <v>3761948175</v>
      </c>
      <c r="G18" s="26">
        <v>61131</v>
      </c>
      <c r="H18" s="28">
        <v>0.17836595602829874</v>
      </c>
      <c r="I18" s="26" t="str">
        <f>VLOOKUP(Таблица16[[#This Row],[security_id]],Таблица1[[Тикер]:[Наименование эмитента (краткое)]],4,0)</f>
        <v>ПАО ГРУППА АСТРА</v>
      </c>
      <c r="J18" s="26" t="s">
        <v>275</v>
      </c>
    </row>
    <row r="19" spans="1:10" x14ac:dyDescent="0.25">
      <c r="A19" s="25">
        <v>45408</v>
      </c>
      <c r="B19" t="s">
        <v>50</v>
      </c>
      <c r="C19" s="26">
        <v>53044377</v>
      </c>
      <c r="D19" s="26">
        <v>132611322500</v>
      </c>
      <c r="E19" s="26">
        <v>1800218</v>
      </c>
      <c r="F19" s="26">
        <v>4500545000</v>
      </c>
      <c r="G19" s="26">
        <v>201363</v>
      </c>
      <c r="H19" s="28">
        <v>3.3937961039678152E-2</v>
      </c>
      <c r="I19" s="26" t="str">
        <f>VLOOKUP(Таблица16[[#This Row],[security_id]],Таблица1[[Тикер]:[Наименование эмитента (краткое)]],4,0)</f>
        <v>ПАО "МТС-БАНК"</v>
      </c>
      <c r="J19" s="26" t="s">
        <v>281</v>
      </c>
    </row>
    <row r="20" spans="1:10" x14ac:dyDescent="0.25">
      <c r="A20" s="25">
        <v>45447</v>
      </c>
      <c r="B20" t="s">
        <v>30</v>
      </c>
      <c r="C20" s="26">
        <v>40540202</v>
      </c>
      <c r="D20" s="26">
        <v>12263201100</v>
      </c>
      <c r="E20" s="26">
        <v>5451311</v>
      </c>
      <c r="F20" s="26">
        <v>1635393300</v>
      </c>
      <c r="G20" s="26">
        <v>38202</v>
      </c>
      <c r="H20" s="28">
        <v>0.13446679422070962</v>
      </c>
      <c r="I20" s="26" t="str">
        <f>VLOOKUP(Таблица16[[#This Row],[security_id]],Таблица1[[Тикер]:[Наименование эмитента (краткое)]],4,0)</f>
        <v>ПАО "ИВА"</v>
      </c>
      <c r="J20" s="26" t="s">
        <v>282</v>
      </c>
    </row>
    <row r="21" spans="1:10" x14ac:dyDescent="0.25">
      <c r="A21" s="25">
        <v>45468</v>
      </c>
      <c r="B21" t="s">
        <v>83</v>
      </c>
      <c r="C21" s="26">
        <v>7488822000</v>
      </c>
      <c r="D21" s="26">
        <v>6108576570</v>
      </c>
      <c r="E21" s="26">
        <v>2763735000</v>
      </c>
      <c r="F21" s="26">
        <v>2238625350</v>
      </c>
      <c r="G21" s="26">
        <v>19369</v>
      </c>
      <c r="H21" s="28">
        <v>0.36904802918269386</v>
      </c>
      <c r="I21" s="26" t="str">
        <f>VLOOKUP(Таблица16[[#This Row],[security_id]],Таблица1[[Тикер]:[Наименование эмитента (краткое)]],4,0)</f>
        <v>ПАО "ЮГК"</v>
      </c>
      <c r="J21" s="26" t="s">
        <v>283</v>
      </c>
    </row>
    <row r="22" spans="1:10" x14ac:dyDescent="0.25">
      <c r="A22" s="25">
        <v>45478</v>
      </c>
      <c r="B22" t="s">
        <v>164</v>
      </c>
      <c r="C22" s="26">
        <v>61508603</v>
      </c>
      <c r="D22" s="26">
        <v>12498984490.450001</v>
      </c>
      <c r="E22" s="26">
        <v>12180476</v>
      </c>
      <c r="F22" s="26">
        <v>2436095200</v>
      </c>
      <c r="G22" s="26">
        <v>56583</v>
      </c>
      <c r="H22" s="28">
        <v>0.19802881883043255</v>
      </c>
      <c r="I22" s="26" t="str">
        <f>VLOOKUP(Таблица16[[#This Row],[security_id]],Таблица1[[Тикер]:[Наименование эмитента (краткое)]],4,0)</f>
        <v>ПАО "ВИ.РУ"</v>
      </c>
      <c r="J22" s="26" t="s">
        <v>284</v>
      </c>
    </row>
    <row r="23" spans="1:10" x14ac:dyDescent="0.25">
      <c r="A23" s="25">
        <v>45485</v>
      </c>
      <c r="B23" t="s">
        <v>172</v>
      </c>
      <c r="C23" s="26">
        <v>5863129</v>
      </c>
      <c r="D23" s="26">
        <v>2345251600</v>
      </c>
      <c r="E23" s="26">
        <v>2374082</v>
      </c>
      <c r="F23" s="26">
        <v>949632800</v>
      </c>
      <c r="G23" s="26">
        <v>10023</v>
      </c>
      <c r="H23" s="28">
        <v>0.4049172378775906</v>
      </c>
      <c r="I23" s="26" t="str">
        <f>VLOOKUP(Таблица16[[#This Row],[security_id]],Таблица1[[Тикер]:[Наименование эмитента (краткое)]],4,0)</f>
        <v>ПАО "ПРОМОМЕД"</v>
      </c>
      <c r="J23" s="26" t="s">
        <v>286</v>
      </c>
    </row>
    <row r="24" spans="1:10" x14ac:dyDescent="0.25">
      <c r="A24" s="25">
        <v>45490</v>
      </c>
      <c r="B24" t="s">
        <v>169</v>
      </c>
      <c r="C24" s="26">
        <v>985320</v>
      </c>
      <c r="D24" s="26">
        <v>162636020</v>
      </c>
      <c r="E24" s="26">
        <v>955470</v>
      </c>
      <c r="F24" s="26">
        <v>157652550</v>
      </c>
      <c r="G24" s="26">
        <v>41</v>
      </c>
      <c r="H24" s="28">
        <v>0.96970527341371326</v>
      </c>
      <c r="I24" s="26" t="str">
        <f>VLOOKUP(Таблица16[[#This Row],[security_id]],Таблица1[[Тикер]:[Наименование эмитента (краткое)]],4,0)</f>
        <v>ПАО "РОСДОРБАНК"</v>
      </c>
      <c r="J24" s="26" t="s">
        <v>287</v>
      </c>
    </row>
    <row r="25" spans="1:10" x14ac:dyDescent="0.25">
      <c r="A25" s="25">
        <v>45503</v>
      </c>
      <c r="B25" t="s">
        <v>175</v>
      </c>
      <c r="C25" s="26">
        <v>22676130</v>
      </c>
      <c r="D25" s="26">
        <v>219958461</v>
      </c>
      <c r="E25" s="26">
        <v>18298080</v>
      </c>
      <c r="F25" s="26">
        <v>177491376</v>
      </c>
      <c r="G25" s="26">
        <v>1075</v>
      </c>
      <c r="H25" s="28">
        <v>0.80693134145905854</v>
      </c>
      <c r="I25" s="26" t="str">
        <f>VLOOKUP(Таблица16[[#This Row],[security_id]],Таблица1[[Тикер]:[Наименование эмитента (краткое)]],4,0)</f>
        <v>ПАО "АПРИ"</v>
      </c>
      <c r="J25" s="26" t="s">
        <v>288</v>
      </c>
    </row>
    <row r="26" spans="1:10" x14ac:dyDescent="0.25">
      <c r="A26" s="25">
        <v>45566</v>
      </c>
      <c r="B26" t="s">
        <v>205</v>
      </c>
      <c r="C26" s="26">
        <v>32172640</v>
      </c>
      <c r="D26" s="26">
        <v>13196685200.309999</v>
      </c>
      <c r="E26" s="26">
        <v>11086188</v>
      </c>
      <c r="F26" s="26">
        <v>1053187860</v>
      </c>
      <c r="G26" s="26">
        <v>28495</v>
      </c>
      <c r="H26" s="28">
        <v>0.34458434247236158</v>
      </c>
      <c r="I26" s="26" t="str">
        <f>VLOOKUP(Таблица16[[#This Row],[security_id]],Таблица1[[Тикер]:[Наименование эмитента (краткое)]],4,0)</f>
        <v>ПАО "ГРУППА АРЕНАДАТА"</v>
      </c>
      <c r="J26" s="26" t="s">
        <v>289</v>
      </c>
    </row>
    <row r="27" spans="1:10" x14ac:dyDescent="0.25">
      <c r="A27" s="25">
        <v>45572</v>
      </c>
      <c r="B27" t="s">
        <v>209</v>
      </c>
      <c r="C27" s="26">
        <v>52897900000</v>
      </c>
      <c r="D27" s="26">
        <v>529574937</v>
      </c>
      <c r="E27" s="26">
        <v>52897900000</v>
      </c>
      <c r="F27" s="26">
        <v>529574937</v>
      </c>
      <c r="G27" s="26">
        <v>3179</v>
      </c>
      <c r="H27" s="28">
        <v>1</v>
      </c>
      <c r="I27" s="26" t="str">
        <f>VLOOKUP(Таблица16[[#This Row],[security_id]],Таблица1[[Тикер]:[Наименование эмитента (краткое)]],4,0)</f>
        <v>ПАО "ТГК-14"</v>
      </c>
      <c r="J27" s="26" t="s">
        <v>285</v>
      </c>
    </row>
    <row r="28" spans="1:10" x14ac:dyDescent="0.25">
      <c r="A28" s="25">
        <v>45582</v>
      </c>
      <c r="B28" t="s">
        <v>211</v>
      </c>
      <c r="C28" s="26">
        <v>410648550</v>
      </c>
      <c r="D28" s="26">
        <v>14372699250</v>
      </c>
      <c r="E28" s="26">
        <v>46743730</v>
      </c>
      <c r="F28" s="26">
        <v>1636030550</v>
      </c>
      <c r="G28" s="26">
        <v>51566</v>
      </c>
      <c r="H28" s="28">
        <v>0.11382903945478438</v>
      </c>
      <c r="I28" s="26" t="str">
        <f>VLOOKUP(Таблица16[[#This Row],[security_id]],Таблица1[[Тикер]:[Наименование эмитента (краткое)]],4,0)</f>
        <v>ПАО "ОЗОН ФАРМАЦЕВТИКА"</v>
      </c>
      <c r="J28" s="26" t="s">
        <v>290</v>
      </c>
    </row>
    <row r="29" spans="1:10" x14ac:dyDescent="0.25">
      <c r="A29" s="25">
        <v>45595</v>
      </c>
      <c r="B29" t="s">
        <v>217</v>
      </c>
      <c r="C29" s="26">
        <v>659218</v>
      </c>
      <c r="D29" s="26">
        <v>282212719</v>
      </c>
      <c r="E29" s="26">
        <v>641309</v>
      </c>
      <c r="F29" s="26">
        <v>272556325</v>
      </c>
      <c r="G29" s="26">
        <v>534</v>
      </c>
      <c r="H29" s="28">
        <v>0.97283296269215946</v>
      </c>
      <c r="I29" s="26" t="str">
        <f>VLOOKUP(Таблица16[[#This Row],[security_id]],Таблица1[[Тикер]:[Наименование эмитента (краткое)]],4,0)</f>
        <v>ПАО "ЛАМБУМИЗ"</v>
      </c>
      <c r="J29" s="26" t="s">
        <v>291</v>
      </c>
    </row>
    <row r="30" spans="1:10" x14ac:dyDescent="0.25">
      <c r="A30" s="25">
        <v>45436</v>
      </c>
      <c r="B30" t="s">
        <v>44</v>
      </c>
      <c r="C30" s="26"/>
      <c r="D30" s="26"/>
      <c r="E30" s="26"/>
      <c r="F30" s="26"/>
      <c r="G30" s="26"/>
      <c r="H30" s="28">
        <v>1</v>
      </c>
      <c r="I30" s="26" t="s">
        <v>114</v>
      </c>
      <c r="J30" s="26" t="s">
        <v>279</v>
      </c>
    </row>
    <row r="31" spans="1:10" x14ac:dyDescent="0.25">
      <c r="A31" s="25">
        <v>45442</v>
      </c>
      <c r="B31" t="s">
        <v>39</v>
      </c>
      <c r="C31" s="26"/>
      <c r="D31" s="26"/>
      <c r="E31" s="26"/>
      <c r="F31" s="26"/>
      <c r="G31" s="26"/>
      <c r="H31" s="28">
        <v>1</v>
      </c>
      <c r="I31" s="26" t="s">
        <v>113</v>
      </c>
      <c r="J31" s="26" t="s">
        <v>280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777"/>
  <sheetViews>
    <sheetView workbookViewId="0">
      <selection activeCell="C107" sqref="C107"/>
    </sheetView>
  </sheetViews>
  <sheetFormatPr defaultRowHeight="15" x14ac:dyDescent="0.25"/>
  <cols>
    <col min="2" max="2" width="12.85546875" customWidth="1"/>
    <col min="3" max="3" width="10.5703125" customWidth="1"/>
    <col min="4" max="4" width="12.5703125" customWidth="1"/>
    <col min="5" max="5" width="15.5703125" style="26" customWidth="1"/>
    <col min="6" max="6" width="22.85546875" customWidth="1"/>
  </cols>
  <sheetData>
    <row r="1" spans="1:6" x14ac:dyDescent="0.25">
      <c r="A1" t="s">
        <v>293</v>
      </c>
      <c r="B1" t="s">
        <v>246</v>
      </c>
      <c r="C1" t="s">
        <v>253</v>
      </c>
      <c r="D1" t="s">
        <v>254</v>
      </c>
      <c r="E1" s="26" t="s">
        <v>255</v>
      </c>
      <c r="F1" t="s">
        <v>294</v>
      </c>
    </row>
    <row r="2" spans="1:6" hidden="1" x14ac:dyDescent="0.25">
      <c r="A2">
        <v>1</v>
      </c>
      <c r="B2" s="25">
        <v>45275</v>
      </c>
      <c r="C2" t="s">
        <v>257</v>
      </c>
      <c r="D2" t="s">
        <v>260</v>
      </c>
      <c r="E2" s="26">
        <v>2803602250</v>
      </c>
      <c r="F2" s="26">
        <v>8180</v>
      </c>
    </row>
    <row r="3" spans="1:6" hidden="1" x14ac:dyDescent="0.25">
      <c r="A3">
        <v>1</v>
      </c>
      <c r="B3" s="25">
        <v>45198</v>
      </c>
      <c r="C3" t="s">
        <v>257</v>
      </c>
      <c r="D3" t="s">
        <v>260</v>
      </c>
      <c r="E3" s="26">
        <v>2213742592.8000002</v>
      </c>
      <c r="F3" s="26">
        <v>5927</v>
      </c>
    </row>
    <row r="4" spans="1:6" hidden="1" x14ac:dyDescent="0.25">
      <c r="A4">
        <v>1</v>
      </c>
      <c r="B4" s="25">
        <v>45380</v>
      </c>
      <c r="C4" t="s">
        <v>257</v>
      </c>
      <c r="D4" t="s">
        <v>260</v>
      </c>
      <c r="E4" s="26">
        <v>1643512500</v>
      </c>
      <c r="F4" s="26">
        <v>7436</v>
      </c>
    </row>
    <row r="5" spans="1:6" hidden="1" x14ac:dyDescent="0.25">
      <c r="A5">
        <v>1</v>
      </c>
      <c r="B5" s="25">
        <v>45252</v>
      </c>
      <c r="C5" t="s">
        <v>257</v>
      </c>
      <c r="D5" t="s">
        <v>260</v>
      </c>
      <c r="E5" s="26">
        <v>1287185350</v>
      </c>
      <c r="F5" s="26">
        <v>6323</v>
      </c>
    </row>
    <row r="6" spans="1:6" hidden="1" x14ac:dyDescent="0.25">
      <c r="A6">
        <v>1</v>
      </c>
      <c r="B6" s="25">
        <v>45478</v>
      </c>
      <c r="C6" t="s">
        <v>257</v>
      </c>
      <c r="D6" t="s">
        <v>260</v>
      </c>
      <c r="E6" s="26">
        <v>1118484600</v>
      </c>
      <c r="F6" s="26">
        <v>3377</v>
      </c>
    </row>
    <row r="7" spans="1:6" hidden="1" x14ac:dyDescent="0.25">
      <c r="A7">
        <v>1</v>
      </c>
      <c r="B7" s="25">
        <v>45328</v>
      </c>
      <c r="C7" t="s">
        <v>257</v>
      </c>
      <c r="D7" t="s">
        <v>260</v>
      </c>
      <c r="E7" s="26">
        <v>1064370645</v>
      </c>
      <c r="F7" s="26">
        <v>3135</v>
      </c>
    </row>
    <row r="8" spans="1:6" hidden="1" x14ac:dyDescent="0.25">
      <c r="A8">
        <v>1</v>
      </c>
      <c r="B8" s="25">
        <v>45275</v>
      </c>
      <c r="C8" t="s">
        <v>257</v>
      </c>
      <c r="D8" t="s">
        <v>261</v>
      </c>
      <c r="E8" s="26">
        <v>1015090050</v>
      </c>
      <c r="F8" s="26">
        <v>24590</v>
      </c>
    </row>
    <row r="9" spans="1:6" hidden="1" x14ac:dyDescent="0.25">
      <c r="A9">
        <v>1</v>
      </c>
      <c r="B9" s="25">
        <v>45212</v>
      </c>
      <c r="C9" t="s">
        <v>257</v>
      </c>
      <c r="D9" t="s">
        <v>260</v>
      </c>
      <c r="E9" s="26">
        <v>953950095</v>
      </c>
      <c r="F9" s="26">
        <v>20759</v>
      </c>
    </row>
    <row r="10" spans="1:6" hidden="1" x14ac:dyDescent="0.25">
      <c r="A10">
        <v>1</v>
      </c>
      <c r="B10" s="25">
        <v>45408</v>
      </c>
      <c r="C10" t="s">
        <v>257</v>
      </c>
      <c r="D10" t="s">
        <v>260</v>
      </c>
      <c r="E10" s="26">
        <v>748800000</v>
      </c>
      <c r="F10" s="26">
        <v>8095</v>
      </c>
    </row>
    <row r="11" spans="1:6" hidden="1" x14ac:dyDescent="0.25">
      <c r="A11">
        <v>1</v>
      </c>
      <c r="B11" s="25">
        <v>45212</v>
      </c>
      <c r="C11" t="s">
        <v>257</v>
      </c>
      <c r="D11" t="s">
        <v>261</v>
      </c>
      <c r="E11" s="26">
        <v>615482235</v>
      </c>
      <c r="F11" s="26">
        <v>51613</v>
      </c>
    </row>
    <row r="12" spans="1:6" hidden="1" x14ac:dyDescent="0.25">
      <c r="A12">
        <v>1</v>
      </c>
      <c r="B12" s="25">
        <v>45380</v>
      </c>
      <c r="C12" t="s">
        <v>257</v>
      </c>
      <c r="D12" t="s">
        <v>261</v>
      </c>
      <c r="E12" s="26">
        <v>613599875</v>
      </c>
      <c r="F12" s="26">
        <v>25062</v>
      </c>
    </row>
    <row r="13" spans="1:6" hidden="1" x14ac:dyDescent="0.25">
      <c r="A13">
        <v>1</v>
      </c>
      <c r="B13" s="25">
        <v>45232</v>
      </c>
      <c r="C13" t="s">
        <v>257</v>
      </c>
      <c r="D13" t="s">
        <v>260</v>
      </c>
      <c r="E13" s="26">
        <v>530116650</v>
      </c>
      <c r="F13" s="26">
        <v>4871</v>
      </c>
    </row>
    <row r="14" spans="1:6" hidden="1" x14ac:dyDescent="0.25">
      <c r="A14">
        <v>1</v>
      </c>
      <c r="B14" s="25">
        <v>45335</v>
      </c>
      <c r="C14" t="s">
        <v>257</v>
      </c>
      <c r="D14" t="s">
        <v>260</v>
      </c>
      <c r="E14" s="26">
        <v>517194000</v>
      </c>
      <c r="F14" s="26">
        <v>11364</v>
      </c>
    </row>
    <row r="15" spans="1:6" hidden="1" x14ac:dyDescent="0.25">
      <c r="A15">
        <v>1</v>
      </c>
      <c r="B15" s="25">
        <v>45260</v>
      </c>
      <c r="C15" t="s">
        <v>257</v>
      </c>
      <c r="D15" t="s">
        <v>260</v>
      </c>
      <c r="E15" s="26">
        <v>471615300</v>
      </c>
      <c r="F15" s="26">
        <v>1089</v>
      </c>
    </row>
    <row r="16" spans="1:6" hidden="1" x14ac:dyDescent="0.25">
      <c r="A16">
        <v>1</v>
      </c>
      <c r="B16" s="25">
        <v>45198</v>
      </c>
      <c r="C16" t="s">
        <v>257</v>
      </c>
      <c r="D16" t="s">
        <v>261</v>
      </c>
      <c r="E16" s="26">
        <v>384764407.19999999</v>
      </c>
      <c r="F16" s="26">
        <v>11183</v>
      </c>
    </row>
    <row r="17" spans="1:6" hidden="1" x14ac:dyDescent="0.25">
      <c r="A17">
        <v>1</v>
      </c>
      <c r="B17" s="25">
        <v>45252</v>
      </c>
      <c r="C17" t="s">
        <v>257</v>
      </c>
      <c r="D17" t="s">
        <v>261</v>
      </c>
      <c r="E17" s="26">
        <v>365102650</v>
      </c>
      <c r="F17" s="26">
        <v>19755</v>
      </c>
    </row>
    <row r="18" spans="1:6" hidden="1" x14ac:dyDescent="0.25">
      <c r="A18">
        <v>1</v>
      </c>
      <c r="B18" s="25">
        <v>45335</v>
      </c>
      <c r="C18" t="s">
        <v>257</v>
      </c>
      <c r="D18" t="s">
        <v>261</v>
      </c>
      <c r="E18" s="26">
        <v>361206000</v>
      </c>
      <c r="F18" s="26">
        <v>29864</v>
      </c>
    </row>
    <row r="19" spans="1:6" hidden="1" x14ac:dyDescent="0.25">
      <c r="A19">
        <v>1</v>
      </c>
      <c r="B19" s="25">
        <v>45447</v>
      </c>
      <c r="C19" t="s">
        <v>257</v>
      </c>
      <c r="D19" t="s">
        <v>260</v>
      </c>
      <c r="E19" s="26">
        <v>342327000</v>
      </c>
      <c r="F19" s="26">
        <v>1018</v>
      </c>
    </row>
    <row r="20" spans="1:6" hidden="1" x14ac:dyDescent="0.25">
      <c r="A20">
        <v>1</v>
      </c>
      <c r="B20" s="25">
        <v>45485</v>
      </c>
      <c r="C20" t="s">
        <v>257</v>
      </c>
      <c r="D20" t="s">
        <v>260</v>
      </c>
      <c r="E20" s="26">
        <v>293486000</v>
      </c>
      <c r="F20" s="26">
        <v>505</v>
      </c>
    </row>
    <row r="21" spans="1:6" hidden="1" x14ac:dyDescent="0.25">
      <c r="A21">
        <v>1</v>
      </c>
      <c r="B21" s="25">
        <v>45232</v>
      </c>
      <c r="C21" t="s">
        <v>257</v>
      </c>
      <c r="D21" t="s">
        <v>261</v>
      </c>
      <c r="E21" s="26">
        <v>272641275</v>
      </c>
      <c r="F21" s="26">
        <v>15289</v>
      </c>
    </row>
    <row r="22" spans="1:6" hidden="1" x14ac:dyDescent="0.25">
      <c r="A22">
        <v>1</v>
      </c>
      <c r="B22" s="25">
        <v>45079</v>
      </c>
      <c r="C22" t="s">
        <v>257</v>
      </c>
      <c r="D22" t="s">
        <v>260</v>
      </c>
      <c r="E22" s="26">
        <v>232300953</v>
      </c>
      <c r="F22" s="26">
        <v>260</v>
      </c>
    </row>
    <row r="23" spans="1:6" hidden="1" x14ac:dyDescent="0.25">
      <c r="A23">
        <v>1</v>
      </c>
      <c r="B23" s="25">
        <v>45401</v>
      </c>
      <c r="C23" t="s">
        <v>257</v>
      </c>
      <c r="D23" t="s">
        <v>261</v>
      </c>
      <c r="E23" s="26">
        <v>215566995</v>
      </c>
      <c r="F23" s="26">
        <v>9570</v>
      </c>
    </row>
    <row r="24" spans="1:6" hidden="1" x14ac:dyDescent="0.25">
      <c r="A24">
        <v>1</v>
      </c>
      <c r="B24" s="25">
        <v>45328</v>
      </c>
      <c r="C24" t="s">
        <v>257</v>
      </c>
      <c r="D24" t="s">
        <v>261</v>
      </c>
      <c r="E24" s="26">
        <v>205074225</v>
      </c>
      <c r="F24" s="26">
        <v>15448</v>
      </c>
    </row>
    <row r="25" spans="1:6" hidden="1" x14ac:dyDescent="0.25">
      <c r="A25">
        <v>1</v>
      </c>
      <c r="B25" s="25">
        <v>45447</v>
      </c>
      <c r="C25" t="s">
        <v>257</v>
      </c>
      <c r="D25" t="s">
        <v>261</v>
      </c>
      <c r="E25" s="26">
        <v>197662500</v>
      </c>
      <c r="F25" s="26">
        <v>6798</v>
      </c>
    </row>
    <row r="26" spans="1:6" hidden="1" x14ac:dyDescent="0.25">
      <c r="A26">
        <v>1</v>
      </c>
      <c r="B26" s="25">
        <v>45260</v>
      </c>
      <c r="C26" t="s">
        <v>257</v>
      </c>
      <c r="D26" t="s">
        <v>261</v>
      </c>
      <c r="E26" s="26">
        <v>190519200</v>
      </c>
      <c r="F26" s="26">
        <v>2749</v>
      </c>
    </row>
    <row r="27" spans="1:6" hidden="1" x14ac:dyDescent="0.25">
      <c r="A27">
        <v>1</v>
      </c>
      <c r="B27" s="25">
        <v>45408</v>
      </c>
      <c r="C27" t="s">
        <v>257</v>
      </c>
      <c r="D27" t="s">
        <v>261</v>
      </c>
      <c r="E27" s="26">
        <v>179245000</v>
      </c>
      <c r="F27" s="26">
        <v>31944</v>
      </c>
    </row>
    <row r="28" spans="1:6" hidden="1" x14ac:dyDescent="0.25">
      <c r="A28">
        <v>1</v>
      </c>
      <c r="B28" s="25">
        <v>45401</v>
      </c>
      <c r="C28" t="s">
        <v>257</v>
      </c>
      <c r="D28" t="s">
        <v>260</v>
      </c>
      <c r="E28" s="26">
        <v>175999380</v>
      </c>
      <c r="F28" s="26">
        <v>2179</v>
      </c>
    </row>
    <row r="29" spans="1:6" hidden="1" x14ac:dyDescent="0.25">
      <c r="A29">
        <v>1</v>
      </c>
      <c r="B29" s="25">
        <v>45572</v>
      </c>
      <c r="C29" t="s">
        <v>257</v>
      </c>
      <c r="D29" t="s">
        <v>260</v>
      </c>
      <c r="E29" s="26">
        <v>166694158</v>
      </c>
      <c r="F29" s="26">
        <v>124</v>
      </c>
    </row>
    <row r="30" spans="1:6" hidden="1" x14ac:dyDescent="0.25">
      <c r="A30">
        <v>1</v>
      </c>
      <c r="B30" s="25">
        <v>45503</v>
      </c>
      <c r="C30" t="s">
        <v>257</v>
      </c>
      <c r="D30" t="s">
        <v>260</v>
      </c>
      <c r="E30" s="26">
        <v>158063052</v>
      </c>
      <c r="F30" s="26">
        <v>20</v>
      </c>
    </row>
    <row r="31" spans="1:6" hidden="1" x14ac:dyDescent="0.25">
      <c r="A31">
        <v>1</v>
      </c>
      <c r="B31" s="25">
        <v>45595</v>
      </c>
      <c r="C31" t="s">
        <v>257</v>
      </c>
      <c r="D31" t="s">
        <v>260</v>
      </c>
      <c r="E31" s="26">
        <v>154669825</v>
      </c>
      <c r="F31" s="26">
        <v>20</v>
      </c>
    </row>
    <row r="32" spans="1:6" hidden="1" x14ac:dyDescent="0.25">
      <c r="A32">
        <v>1</v>
      </c>
      <c r="B32" s="25">
        <v>45478</v>
      </c>
      <c r="C32" t="s">
        <v>257</v>
      </c>
      <c r="D32" t="s">
        <v>261</v>
      </c>
      <c r="E32" s="26">
        <v>152565800</v>
      </c>
      <c r="F32" s="26">
        <v>19775</v>
      </c>
    </row>
    <row r="33" spans="1:6" hidden="1" x14ac:dyDescent="0.25">
      <c r="A33">
        <v>1</v>
      </c>
      <c r="B33" s="25">
        <v>45490</v>
      </c>
      <c r="C33" t="s">
        <v>257</v>
      </c>
      <c r="D33" t="s">
        <v>260</v>
      </c>
      <c r="E33" s="26">
        <v>149831550</v>
      </c>
      <c r="F33" s="26">
        <v>11</v>
      </c>
    </row>
    <row r="34" spans="1:6" hidden="1" x14ac:dyDescent="0.25">
      <c r="A34">
        <v>1</v>
      </c>
      <c r="B34" s="25">
        <v>45079</v>
      </c>
      <c r="C34" t="s">
        <v>257</v>
      </c>
      <c r="D34" t="s">
        <v>261</v>
      </c>
      <c r="E34" s="26">
        <v>140238823.5</v>
      </c>
      <c r="F34" s="26">
        <v>499</v>
      </c>
    </row>
    <row r="35" spans="1:6" hidden="1" x14ac:dyDescent="0.25">
      <c r="A35">
        <v>1</v>
      </c>
      <c r="B35" s="25">
        <v>45251</v>
      </c>
      <c r="C35" t="s">
        <v>257</v>
      </c>
      <c r="D35" t="s">
        <v>261</v>
      </c>
      <c r="E35" s="26">
        <v>137976000</v>
      </c>
      <c r="F35" s="26">
        <v>5119</v>
      </c>
    </row>
    <row r="36" spans="1:6" hidden="1" x14ac:dyDescent="0.25">
      <c r="A36">
        <v>1</v>
      </c>
      <c r="B36" s="25">
        <v>45566</v>
      </c>
      <c r="C36" t="s">
        <v>257</v>
      </c>
      <c r="D36" t="s">
        <v>260</v>
      </c>
      <c r="E36" s="26">
        <v>129801920</v>
      </c>
      <c r="F36" s="26">
        <v>1590</v>
      </c>
    </row>
    <row r="37" spans="1:6" hidden="1" x14ac:dyDescent="0.25">
      <c r="A37">
        <v>1</v>
      </c>
      <c r="B37" s="25">
        <v>45344</v>
      </c>
      <c r="C37" t="s">
        <v>257</v>
      </c>
      <c r="D37" t="s">
        <v>260</v>
      </c>
      <c r="E37" s="26">
        <v>119500500</v>
      </c>
      <c r="F37" s="26">
        <v>670</v>
      </c>
    </row>
    <row r="38" spans="1:6" hidden="1" x14ac:dyDescent="0.25">
      <c r="A38">
        <v>1</v>
      </c>
      <c r="B38" s="25">
        <v>45251</v>
      </c>
      <c r="C38" t="s">
        <v>257</v>
      </c>
      <c r="D38" t="s">
        <v>260</v>
      </c>
      <c r="E38" s="26">
        <v>107736750</v>
      </c>
      <c r="F38" s="26">
        <v>1052</v>
      </c>
    </row>
    <row r="39" spans="1:6" x14ac:dyDescent="0.25">
      <c r="A39">
        <v>1</v>
      </c>
      <c r="B39" s="25">
        <v>45041</v>
      </c>
      <c r="C39" t="s">
        <v>257</v>
      </c>
      <c r="D39" t="s">
        <v>260</v>
      </c>
      <c r="E39" s="26">
        <v>106650802.8</v>
      </c>
      <c r="F39" s="26">
        <v>1188</v>
      </c>
    </row>
    <row r="40" spans="1:6" hidden="1" x14ac:dyDescent="0.25">
      <c r="A40">
        <v>1</v>
      </c>
      <c r="B40" s="25">
        <v>45582</v>
      </c>
      <c r="C40" t="s">
        <v>257</v>
      </c>
      <c r="D40" t="s">
        <v>260</v>
      </c>
      <c r="E40" s="26">
        <v>97994750</v>
      </c>
      <c r="F40" s="26">
        <v>2245</v>
      </c>
    </row>
    <row r="41" spans="1:6" hidden="1" x14ac:dyDescent="0.25">
      <c r="A41">
        <v>1</v>
      </c>
      <c r="B41" s="25">
        <v>45582</v>
      </c>
      <c r="C41" t="s">
        <v>257</v>
      </c>
      <c r="D41" t="s">
        <v>261</v>
      </c>
      <c r="E41" s="26">
        <v>85593550</v>
      </c>
      <c r="F41" s="26">
        <v>14850</v>
      </c>
    </row>
    <row r="42" spans="1:6" hidden="1" x14ac:dyDescent="0.25">
      <c r="A42">
        <v>1</v>
      </c>
      <c r="B42" s="25">
        <v>45485</v>
      </c>
      <c r="C42" t="s">
        <v>257</v>
      </c>
      <c r="D42" t="s">
        <v>261</v>
      </c>
      <c r="E42" s="26">
        <v>84060800</v>
      </c>
      <c r="F42" s="26">
        <v>1567</v>
      </c>
    </row>
    <row r="43" spans="1:6" hidden="1" x14ac:dyDescent="0.25">
      <c r="A43">
        <v>1</v>
      </c>
      <c r="B43" s="25">
        <v>45394</v>
      </c>
      <c r="C43" t="s">
        <v>257</v>
      </c>
      <c r="D43" t="s">
        <v>260</v>
      </c>
      <c r="E43" s="26">
        <v>82116050</v>
      </c>
      <c r="F43" s="26">
        <v>2140</v>
      </c>
    </row>
    <row r="44" spans="1:6" hidden="1" x14ac:dyDescent="0.25">
      <c r="A44">
        <v>1</v>
      </c>
      <c r="B44" s="25">
        <v>45468</v>
      </c>
      <c r="C44" t="s">
        <v>257</v>
      </c>
      <c r="D44" t="s">
        <v>260</v>
      </c>
      <c r="E44" s="26">
        <v>70222950</v>
      </c>
      <c r="F44" s="26">
        <v>532</v>
      </c>
    </row>
    <row r="45" spans="1:6" hidden="1" x14ac:dyDescent="0.25">
      <c r="A45">
        <v>1</v>
      </c>
      <c r="B45" s="25">
        <v>45267</v>
      </c>
      <c r="C45" t="s">
        <v>257</v>
      </c>
      <c r="D45" t="s">
        <v>260</v>
      </c>
      <c r="E45" s="26">
        <v>63861000</v>
      </c>
      <c r="F45" s="26">
        <v>442</v>
      </c>
    </row>
    <row r="46" spans="1:6" hidden="1" x14ac:dyDescent="0.25">
      <c r="A46">
        <v>1</v>
      </c>
      <c r="B46" s="25">
        <v>45267</v>
      </c>
      <c r="C46" t="s">
        <v>257</v>
      </c>
      <c r="D46" t="s">
        <v>261</v>
      </c>
      <c r="E46" s="26">
        <v>63499800</v>
      </c>
      <c r="F46" s="26">
        <v>1863</v>
      </c>
    </row>
    <row r="47" spans="1:6" hidden="1" x14ac:dyDescent="0.25">
      <c r="A47">
        <v>1</v>
      </c>
      <c r="B47" s="25">
        <v>45394</v>
      </c>
      <c r="C47" t="s">
        <v>257</v>
      </c>
      <c r="D47" t="s">
        <v>261</v>
      </c>
      <c r="E47" s="26">
        <v>49747150</v>
      </c>
      <c r="F47" s="26">
        <v>7358</v>
      </c>
    </row>
    <row r="48" spans="1:6" hidden="1" x14ac:dyDescent="0.25">
      <c r="A48">
        <v>1</v>
      </c>
      <c r="B48" s="25">
        <v>45344</v>
      </c>
      <c r="C48" t="s">
        <v>257</v>
      </c>
      <c r="D48" t="s">
        <v>261</v>
      </c>
      <c r="E48" s="26">
        <v>49163450</v>
      </c>
      <c r="F48" s="26">
        <v>1584</v>
      </c>
    </row>
    <row r="49" spans="1:6" x14ac:dyDescent="0.25">
      <c r="A49">
        <v>1</v>
      </c>
      <c r="B49" s="25">
        <v>45041</v>
      </c>
      <c r="C49" t="s">
        <v>257</v>
      </c>
      <c r="D49" t="s">
        <v>261</v>
      </c>
      <c r="E49" s="26">
        <v>46148458.799999997</v>
      </c>
      <c r="F49" s="26">
        <v>1478</v>
      </c>
    </row>
    <row r="50" spans="1:6" hidden="1" x14ac:dyDescent="0.25">
      <c r="A50">
        <v>1</v>
      </c>
      <c r="B50" s="25">
        <v>45595</v>
      </c>
      <c r="C50" t="s">
        <v>257</v>
      </c>
      <c r="D50" t="s">
        <v>261</v>
      </c>
      <c r="E50" s="26">
        <v>40807225</v>
      </c>
      <c r="F50" s="26">
        <v>85</v>
      </c>
    </row>
    <row r="51" spans="1:6" hidden="1" x14ac:dyDescent="0.25">
      <c r="A51">
        <v>1</v>
      </c>
      <c r="B51" s="25">
        <v>45468</v>
      </c>
      <c r="C51" t="s">
        <v>257</v>
      </c>
      <c r="D51" t="s">
        <v>261</v>
      </c>
      <c r="E51" s="26">
        <v>32369220</v>
      </c>
      <c r="F51" s="26">
        <v>2995</v>
      </c>
    </row>
    <row r="52" spans="1:6" hidden="1" x14ac:dyDescent="0.25">
      <c r="A52">
        <v>1</v>
      </c>
      <c r="B52" s="25">
        <v>45288</v>
      </c>
      <c r="C52" t="s">
        <v>257</v>
      </c>
      <c r="D52" t="s">
        <v>261</v>
      </c>
      <c r="E52" s="26">
        <v>19285750</v>
      </c>
      <c r="F52" s="26">
        <v>695</v>
      </c>
    </row>
    <row r="53" spans="1:6" hidden="1" x14ac:dyDescent="0.25">
      <c r="A53">
        <v>1</v>
      </c>
      <c r="B53" s="25">
        <v>45288</v>
      </c>
      <c r="C53" t="s">
        <v>257</v>
      </c>
      <c r="D53" t="s">
        <v>260</v>
      </c>
      <c r="E53" s="26">
        <v>16691500</v>
      </c>
      <c r="F53" s="26">
        <v>187</v>
      </c>
    </row>
    <row r="54" spans="1:6" hidden="1" x14ac:dyDescent="0.25">
      <c r="A54">
        <v>1</v>
      </c>
      <c r="B54" s="25">
        <v>45566</v>
      </c>
      <c r="C54" t="s">
        <v>257</v>
      </c>
      <c r="D54" t="s">
        <v>261</v>
      </c>
      <c r="E54" s="26">
        <v>10261235</v>
      </c>
      <c r="F54" s="26">
        <v>5024</v>
      </c>
    </row>
    <row r="55" spans="1:6" hidden="1" x14ac:dyDescent="0.25">
      <c r="A55">
        <v>1</v>
      </c>
      <c r="B55" s="25">
        <v>45572</v>
      </c>
      <c r="C55" t="s">
        <v>257</v>
      </c>
      <c r="D55" t="s">
        <v>261</v>
      </c>
      <c r="E55" s="26">
        <v>10111244</v>
      </c>
      <c r="F55" s="26">
        <v>665</v>
      </c>
    </row>
    <row r="56" spans="1:6" hidden="1" x14ac:dyDescent="0.25">
      <c r="A56">
        <v>1</v>
      </c>
      <c r="B56" s="25">
        <v>45490</v>
      </c>
      <c r="C56" t="s">
        <v>257</v>
      </c>
      <c r="D56" t="s">
        <v>261</v>
      </c>
      <c r="E56" s="26">
        <v>6238650</v>
      </c>
      <c r="F56" s="26">
        <v>12</v>
      </c>
    </row>
    <row r="57" spans="1:6" hidden="1" x14ac:dyDescent="0.25">
      <c r="A57">
        <v>1</v>
      </c>
      <c r="B57" s="25">
        <v>45503</v>
      </c>
      <c r="C57" t="s">
        <v>257</v>
      </c>
      <c r="D57" t="s">
        <v>261</v>
      </c>
      <c r="E57" s="26">
        <v>4339101</v>
      </c>
      <c r="F57" s="26">
        <v>225</v>
      </c>
    </row>
    <row r="58" spans="1:6" hidden="1" x14ac:dyDescent="0.25">
      <c r="A58">
        <v>2</v>
      </c>
      <c r="B58" s="25">
        <v>45380</v>
      </c>
      <c r="C58" t="s">
        <v>257</v>
      </c>
      <c r="D58" t="s">
        <v>260</v>
      </c>
      <c r="E58" s="26">
        <v>1380994125</v>
      </c>
      <c r="F58" s="26">
        <v>7732</v>
      </c>
    </row>
    <row r="59" spans="1:6" hidden="1" x14ac:dyDescent="0.25">
      <c r="A59">
        <v>2</v>
      </c>
      <c r="B59" s="25">
        <v>45275</v>
      </c>
      <c r="C59" t="s">
        <v>257</v>
      </c>
      <c r="D59" t="s">
        <v>260</v>
      </c>
      <c r="E59" s="26">
        <v>1311304750</v>
      </c>
      <c r="F59" s="26">
        <v>6258</v>
      </c>
    </row>
    <row r="60" spans="1:6" hidden="1" x14ac:dyDescent="0.25">
      <c r="A60">
        <v>2</v>
      </c>
      <c r="B60" s="25">
        <v>45232</v>
      </c>
      <c r="C60" t="s">
        <v>257</v>
      </c>
      <c r="D60" t="s">
        <v>260</v>
      </c>
      <c r="E60" s="26">
        <v>1198527300</v>
      </c>
      <c r="F60" s="26">
        <v>4197</v>
      </c>
    </row>
    <row r="61" spans="1:6" hidden="1" x14ac:dyDescent="0.25">
      <c r="A61">
        <v>2</v>
      </c>
      <c r="B61" s="25">
        <v>45252</v>
      </c>
      <c r="C61" t="s">
        <v>257</v>
      </c>
      <c r="D61" t="s">
        <v>260</v>
      </c>
      <c r="E61" s="26">
        <v>1126412650</v>
      </c>
      <c r="F61" s="26">
        <v>5620</v>
      </c>
    </row>
    <row r="62" spans="1:6" hidden="1" x14ac:dyDescent="0.25">
      <c r="A62">
        <v>2</v>
      </c>
      <c r="B62" s="25">
        <v>45260</v>
      </c>
      <c r="C62" t="s">
        <v>257</v>
      </c>
      <c r="D62" t="s">
        <v>260</v>
      </c>
      <c r="E62" s="26">
        <v>550198800</v>
      </c>
      <c r="F62" s="26">
        <v>1149</v>
      </c>
    </row>
    <row r="63" spans="1:6" hidden="1" x14ac:dyDescent="0.25">
      <c r="A63">
        <v>2</v>
      </c>
      <c r="B63" s="25">
        <v>45408</v>
      </c>
      <c r="C63" t="s">
        <v>257</v>
      </c>
      <c r="D63" t="s">
        <v>260</v>
      </c>
      <c r="E63" s="26">
        <v>474552500</v>
      </c>
      <c r="F63" s="26">
        <v>7138</v>
      </c>
    </row>
    <row r="64" spans="1:6" hidden="1" x14ac:dyDescent="0.25">
      <c r="A64">
        <v>2</v>
      </c>
      <c r="B64" s="25">
        <v>45198</v>
      </c>
      <c r="C64" t="s">
        <v>257</v>
      </c>
      <c r="D64" t="s">
        <v>260</v>
      </c>
      <c r="E64" s="26">
        <v>366838570.80000001</v>
      </c>
      <c r="F64" s="26">
        <v>1073</v>
      </c>
    </row>
    <row r="65" spans="1:6" hidden="1" x14ac:dyDescent="0.25">
      <c r="A65">
        <v>2</v>
      </c>
      <c r="B65" s="25">
        <v>45401</v>
      </c>
      <c r="C65" t="s">
        <v>257</v>
      </c>
      <c r="D65" t="s">
        <v>261</v>
      </c>
      <c r="E65" s="26">
        <v>342072030</v>
      </c>
      <c r="F65" s="26">
        <v>6657</v>
      </c>
    </row>
    <row r="66" spans="1:6" hidden="1" x14ac:dyDescent="0.25">
      <c r="A66">
        <v>2</v>
      </c>
      <c r="B66" s="25">
        <v>45275</v>
      </c>
      <c r="C66" t="s">
        <v>257</v>
      </c>
      <c r="D66" t="s">
        <v>261</v>
      </c>
      <c r="E66" s="26">
        <v>313747600</v>
      </c>
      <c r="F66" s="26">
        <v>11384</v>
      </c>
    </row>
    <row r="67" spans="1:6" hidden="1" x14ac:dyDescent="0.25">
      <c r="A67">
        <v>2</v>
      </c>
      <c r="B67" s="25">
        <v>45401</v>
      </c>
      <c r="C67" t="s">
        <v>257</v>
      </c>
      <c r="D67" t="s">
        <v>260</v>
      </c>
      <c r="E67" s="26">
        <v>313487865</v>
      </c>
      <c r="F67" s="26">
        <v>2269</v>
      </c>
    </row>
    <row r="68" spans="1:6" hidden="1" x14ac:dyDescent="0.25">
      <c r="A68">
        <v>2</v>
      </c>
      <c r="B68" s="25">
        <v>45335</v>
      </c>
      <c r="C68" t="s">
        <v>257</v>
      </c>
      <c r="D68" t="s">
        <v>260</v>
      </c>
      <c r="E68" s="26">
        <v>280548000</v>
      </c>
      <c r="F68" s="26">
        <v>9264</v>
      </c>
    </row>
    <row r="69" spans="1:6" hidden="1" x14ac:dyDescent="0.25">
      <c r="A69">
        <v>2</v>
      </c>
      <c r="B69" s="25">
        <v>45252</v>
      </c>
      <c r="C69" t="s">
        <v>257</v>
      </c>
      <c r="D69" t="s">
        <v>261</v>
      </c>
      <c r="E69" s="26">
        <v>223586550</v>
      </c>
      <c r="F69" s="26">
        <v>10556</v>
      </c>
    </row>
    <row r="70" spans="1:6" hidden="1" x14ac:dyDescent="0.25">
      <c r="A70">
        <v>2</v>
      </c>
      <c r="B70" s="25">
        <v>45328</v>
      </c>
      <c r="C70" t="s">
        <v>257</v>
      </c>
      <c r="D70" t="s">
        <v>260</v>
      </c>
      <c r="E70" s="26">
        <v>218637190</v>
      </c>
      <c r="F70" s="26">
        <v>2242</v>
      </c>
    </row>
    <row r="71" spans="1:6" hidden="1" x14ac:dyDescent="0.25">
      <c r="A71">
        <v>2</v>
      </c>
      <c r="B71" s="25">
        <v>45212</v>
      </c>
      <c r="C71" t="s">
        <v>257</v>
      </c>
      <c r="D71" t="s">
        <v>260</v>
      </c>
      <c r="E71" s="26">
        <v>201075390</v>
      </c>
      <c r="F71" s="26">
        <v>5943</v>
      </c>
    </row>
    <row r="72" spans="1:6" hidden="1" x14ac:dyDescent="0.25">
      <c r="A72">
        <v>2</v>
      </c>
      <c r="B72" s="25">
        <v>45394</v>
      </c>
      <c r="C72" t="s">
        <v>257</v>
      </c>
      <c r="D72" t="s">
        <v>260</v>
      </c>
      <c r="E72" s="26">
        <v>196220300</v>
      </c>
      <c r="F72" s="26">
        <v>2649</v>
      </c>
    </row>
    <row r="73" spans="1:6" hidden="1" x14ac:dyDescent="0.25">
      <c r="A73">
        <v>2</v>
      </c>
      <c r="B73" s="25">
        <v>45447</v>
      </c>
      <c r="C73" t="s">
        <v>257</v>
      </c>
      <c r="D73" t="s">
        <v>260</v>
      </c>
      <c r="E73" s="26">
        <v>174961500</v>
      </c>
      <c r="F73" s="26">
        <v>866</v>
      </c>
    </row>
    <row r="74" spans="1:6" hidden="1" x14ac:dyDescent="0.25">
      <c r="A74">
        <v>2</v>
      </c>
      <c r="B74" s="25">
        <v>45485</v>
      </c>
      <c r="C74" t="s">
        <v>257</v>
      </c>
      <c r="D74" t="s">
        <v>260</v>
      </c>
      <c r="E74" s="26">
        <v>172052400</v>
      </c>
      <c r="F74" s="26">
        <v>371</v>
      </c>
    </row>
    <row r="75" spans="1:6" hidden="1" x14ac:dyDescent="0.25">
      <c r="A75">
        <v>2</v>
      </c>
      <c r="B75" s="25">
        <v>45232</v>
      </c>
      <c r="C75" t="s">
        <v>257</v>
      </c>
      <c r="D75" t="s">
        <v>261</v>
      </c>
      <c r="E75" s="26">
        <v>151741350</v>
      </c>
      <c r="F75" s="26">
        <v>8161</v>
      </c>
    </row>
    <row r="76" spans="1:6" hidden="1" x14ac:dyDescent="0.25">
      <c r="A76">
        <v>2</v>
      </c>
      <c r="B76" s="25">
        <v>45380</v>
      </c>
      <c r="C76" t="s">
        <v>257</v>
      </c>
      <c r="D76" t="s">
        <v>261</v>
      </c>
      <c r="E76" s="26">
        <v>148861125</v>
      </c>
      <c r="F76" s="26">
        <v>17254</v>
      </c>
    </row>
    <row r="77" spans="1:6" hidden="1" x14ac:dyDescent="0.25">
      <c r="A77">
        <v>2</v>
      </c>
      <c r="B77" s="25">
        <v>45335</v>
      </c>
      <c r="C77" t="s">
        <v>257</v>
      </c>
      <c r="D77" t="s">
        <v>261</v>
      </c>
      <c r="E77" s="26">
        <v>144751500</v>
      </c>
      <c r="F77" s="26">
        <v>16925</v>
      </c>
    </row>
    <row r="78" spans="1:6" hidden="1" x14ac:dyDescent="0.25">
      <c r="A78">
        <v>2</v>
      </c>
      <c r="B78" s="25">
        <v>45344</v>
      </c>
      <c r="C78" t="s">
        <v>257</v>
      </c>
      <c r="D78" t="s">
        <v>260</v>
      </c>
      <c r="E78" s="26">
        <v>143570650</v>
      </c>
      <c r="F78" s="26">
        <v>737</v>
      </c>
    </row>
    <row r="79" spans="1:6" hidden="1" x14ac:dyDescent="0.25">
      <c r="A79">
        <v>2</v>
      </c>
      <c r="B79" s="25">
        <v>45251</v>
      </c>
      <c r="C79" t="s">
        <v>257</v>
      </c>
      <c r="D79" t="s">
        <v>260</v>
      </c>
      <c r="E79" s="26">
        <v>132206750</v>
      </c>
      <c r="F79" s="26">
        <v>911</v>
      </c>
    </row>
    <row r="80" spans="1:6" hidden="1" x14ac:dyDescent="0.25">
      <c r="A80">
        <v>2</v>
      </c>
      <c r="B80" s="25">
        <v>45478</v>
      </c>
      <c r="C80" t="s">
        <v>257</v>
      </c>
      <c r="D80" t="s">
        <v>260</v>
      </c>
      <c r="E80" s="26">
        <v>115224000</v>
      </c>
      <c r="F80" s="26">
        <v>1501</v>
      </c>
    </row>
    <row r="81" spans="1:6" hidden="1" x14ac:dyDescent="0.25">
      <c r="A81">
        <v>2</v>
      </c>
      <c r="B81" s="25">
        <v>45260</v>
      </c>
      <c r="C81" t="s">
        <v>257</v>
      </c>
      <c r="D81" t="s">
        <v>261</v>
      </c>
      <c r="E81" s="26">
        <v>105241500</v>
      </c>
      <c r="F81" s="26">
        <v>1932</v>
      </c>
    </row>
    <row r="82" spans="1:6" hidden="1" x14ac:dyDescent="0.25">
      <c r="A82">
        <v>2</v>
      </c>
      <c r="B82" s="25">
        <v>45582</v>
      </c>
      <c r="C82" t="s">
        <v>257</v>
      </c>
      <c r="D82" t="s">
        <v>260</v>
      </c>
      <c r="E82" s="26">
        <v>103920950</v>
      </c>
      <c r="F82" s="26">
        <v>1512</v>
      </c>
    </row>
    <row r="83" spans="1:6" hidden="1" x14ac:dyDescent="0.25">
      <c r="A83">
        <v>2</v>
      </c>
      <c r="B83" s="25">
        <v>45408</v>
      </c>
      <c r="C83" t="s">
        <v>257</v>
      </c>
      <c r="D83" t="s">
        <v>261</v>
      </c>
      <c r="E83" s="26">
        <v>93707500</v>
      </c>
      <c r="F83" s="26">
        <v>18895</v>
      </c>
    </row>
    <row r="84" spans="1:6" hidden="1" x14ac:dyDescent="0.25">
      <c r="A84">
        <v>2</v>
      </c>
      <c r="B84" s="25">
        <v>45328</v>
      </c>
      <c r="C84" t="s">
        <v>257</v>
      </c>
      <c r="D84" t="s">
        <v>261</v>
      </c>
      <c r="E84" s="26">
        <v>86209005</v>
      </c>
      <c r="F84" s="26">
        <v>6565</v>
      </c>
    </row>
    <row r="85" spans="1:6" hidden="1" x14ac:dyDescent="0.25">
      <c r="A85">
        <v>2</v>
      </c>
      <c r="B85" s="25">
        <v>45251</v>
      </c>
      <c r="C85" t="s">
        <v>257</v>
      </c>
      <c r="D85" t="s">
        <v>261</v>
      </c>
      <c r="E85" s="26">
        <v>82368750</v>
      </c>
      <c r="F85" s="26">
        <v>2640</v>
      </c>
    </row>
    <row r="86" spans="1:6" hidden="1" x14ac:dyDescent="0.25">
      <c r="A86">
        <v>2</v>
      </c>
      <c r="B86" s="25">
        <v>45595</v>
      </c>
      <c r="C86" t="s">
        <v>257</v>
      </c>
      <c r="D86" t="s">
        <v>260</v>
      </c>
      <c r="E86" s="26">
        <v>72457400</v>
      </c>
      <c r="F86" s="26">
        <v>11</v>
      </c>
    </row>
    <row r="87" spans="1:6" hidden="1" x14ac:dyDescent="0.25">
      <c r="A87">
        <v>2</v>
      </c>
      <c r="B87" s="25">
        <v>45468</v>
      </c>
      <c r="C87" t="s">
        <v>257</v>
      </c>
      <c r="D87" t="s">
        <v>260</v>
      </c>
      <c r="E87" s="26">
        <v>61713900</v>
      </c>
      <c r="F87" s="26">
        <v>507</v>
      </c>
    </row>
    <row r="88" spans="1:6" hidden="1" x14ac:dyDescent="0.25">
      <c r="A88">
        <v>2</v>
      </c>
      <c r="B88" s="25">
        <v>45267</v>
      </c>
      <c r="C88" t="s">
        <v>257</v>
      </c>
      <c r="D88" t="s">
        <v>260</v>
      </c>
      <c r="E88" s="26">
        <v>54646200</v>
      </c>
      <c r="F88" s="26">
        <v>398</v>
      </c>
    </row>
    <row r="89" spans="1:6" hidden="1" x14ac:dyDescent="0.25">
      <c r="A89">
        <v>2</v>
      </c>
      <c r="B89" s="25">
        <v>45394</v>
      </c>
      <c r="C89" t="s">
        <v>257</v>
      </c>
      <c r="D89" t="s">
        <v>261</v>
      </c>
      <c r="E89" s="26">
        <v>52959600</v>
      </c>
      <c r="F89" s="26">
        <v>6651</v>
      </c>
    </row>
    <row r="90" spans="1:6" hidden="1" x14ac:dyDescent="0.25">
      <c r="A90">
        <v>2</v>
      </c>
      <c r="B90" s="25">
        <v>45344</v>
      </c>
      <c r="C90" t="s">
        <v>257</v>
      </c>
      <c r="D90" t="s">
        <v>261</v>
      </c>
      <c r="E90" s="26">
        <v>48602000</v>
      </c>
      <c r="F90" s="26">
        <v>1469</v>
      </c>
    </row>
    <row r="91" spans="1:6" hidden="1" x14ac:dyDescent="0.25">
      <c r="A91">
        <v>2</v>
      </c>
      <c r="B91" s="25">
        <v>45566</v>
      </c>
      <c r="C91" t="s">
        <v>257</v>
      </c>
      <c r="D91" t="s">
        <v>260</v>
      </c>
      <c r="E91" s="26">
        <v>48155785</v>
      </c>
      <c r="F91" s="26">
        <v>1036</v>
      </c>
    </row>
    <row r="92" spans="1:6" hidden="1" x14ac:dyDescent="0.25">
      <c r="A92">
        <v>2</v>
      </c>
      <c r="B92" s="25">
        <v>45267</v>
      </c>
      <c r="C92" t="s">
        <v>257</v>
      </c>
      <c r="D92" t="s">
        <v>261</v>
      </c>
      <c r="E92" s="26">
        <v>39785200</v>
      </c>
      <c r="F92" s="26">
        <v>1024</v>
      </c>
    </row>
    <row r="93" spans="1:6" hidden="1" x14ac:dyDescent="0.25">
      <c r="A93">
        <v>2</v>
      </c>
      <c r="B93" s="25">
        <v>45212</v>
      </c>
      <c r="C93" t="s">
        <v>257</v>
      </c>
      <c r="D93" t="s">
        <v>261</v>
      </c>
      <c r="E93" s="26">
        <v>34356942</v>
      </c>
      <c r="F93" s="26">
        <v>6937</v>
      </c>
    </row>
    <row r="94" spans="1:6" hidden="1" x14ac:dyDescent="0.25">
      <c r="A94">
        <v>2</v>
      </c>
      <c r="B94" s="25">
        <v>45478</v>
      </c>
      <c r="C94" t="s">
        <v>257</v>
      </c>
      <c r="D94" t="s">
        <v>261</v>
      </c>
      <c r="E94" s="26">
        <v>29189400</v>
      </c>
      <c r="F94" s="26">
        <v>5901</v>
      </c>
    </row>
    <row r="95" spans="1:6" hidden="1" x14ac:dyDescent="0.25">
      <c r="A95">
        <v>2</v>
      </c>
      <c r="B95" s="25">
        <v>45198</v>
      </c>
      <c r="C95" t="s">
        <v>257</v>
      </c>
      <c r="D95" t="s">
        <v>261</v>
      </c>
      <c r="E95" s="26">
        <v>27410662.800000001</v>
      </c>
      <c r="F95" s="26">
        <v>875</v>
      </c>
    </row>
    <row r="96" spans="1:6" hidden="1" x14ac:dyDescent="0.25">
      <c r="A96">
        <v>2</v>
      </c>
      <c r="B96" s="25">
        <v>45447</v>
      </c>
      <c r="C96" t="s">
        <v>257</v>
      </c>
      <c r="D96" t="s">
        <v>261</v>
      </c>
      <c r="E96" s="26">
        <v>26373900</v>
      </c>
      <c r="F96" s="26">
        <v>3126</v>
      </c>
    </row>
    <row r="97" spans="1:6" hidden="1" x14ac:dyDescent="0.25">
      <c r="A97">
        <v>2</v>
      </c>
      <c r="B97" s="25">
        <v>45468</v>
      </c>
      <c r="C97" t="s">
        <v>257</v>
      </c>
      <c r="D97" t="s">
        <v>261</v>
      </c>
      <c r="E97" s="26">
        <v>20783790</v>
      </c>
      <c r="F97" s="26">
        <v>1540</v>
      </c>
    </row>
    <row r="98" spans="1:6" hidden="1" x14ac:dyDescent="0.25">
      <c r="A98">
        <v>2</v>
      </c>
      <c r="B98" s="25">
        <v>45582</v>
      </c>
      <c r="C98" t="s">
        <v>257</v>
      </c>
      <c r="D98" t="s">
        <v>261</v>
      </c>
      <c r="E98" s="26">
        <v>19573400</v>
      </c>
      <c r="F98" s="26">
        <v>4288</v>
      </c>
    </row>
    <row r="99" spans="1:6" hidden="1" x14ac:dyDescent="0.25">
      <c r="A99">
        <v>2</v>
      </c>
      <c r="B99" s="25">
        <v>45485</v>
      </c>
      <c r="C99" t="s">
        <v>257</v>
      </c>
      <c r="D99" t="s">
        <v>261</v>
      </c>
      <c r="E99" s="26">
        <v>17388400</v>
      </c>
      <c r="F99" s="26">
        <v>887</v>
      </c>
    </row>
    <row r="100" spans="1:6" hidden="1" x14ac:dyDescent="0.25">
      <c r="A100">
        <v>2</v>
      </c>
      <c r="B100" s="25">
        <v>45288</v>
      </c>
      <c r="C100" t="s">
        <v>257</v>
      </c>
      <c r="D100" t="s">
        <v>261</v>
      </c>
      <c r="E100" s="26">
        <v>17261500</v>
      </c>
      <c r="F100" s="26">
        <v>639</v>
      </c>
    </row>
    <row r="101" spans="1:6" hidden="1" x14ac:dyDescent="0.25">
      <c r="A101">
        <v>2</v>
      </c>
      <c r="B101" s="25">
        <v>45288</v>
      </c>
      <c r="C101" t="s">
        <v>257</v>
      </c>
      <c r="D101" t="s">
        <v>260</v>
      </c>
      <c r="E101" s="26">
        <v>15612500</v>
      </c>
      <c r="F101" s="26">
        <v>221</v>
      </c>
    </row>
    <row r="102" spans="1:6" hidden="1" x14ac:dyDescent="0.25">
      <c r="A102">
        <v>2</v>
      </c>
      <c r="B102" s="25">
        <v>45572</v>
      </c>
      <c r="C102" t="s">
        <v>257</v>
      </c>
      <c r="D102" t="s">
        <v>260</v>
      </c>
      <c r="E102" s="26">
        <v>8548000</v>
      </c>
      <c r="F102" s="26">
        <v>77</v>
      </c>
    </row>
    <row r="103" spans="1:6" hidden="1" x14ac:dyDescent="0.25">
      <c r="A103">
        <v>2</v>
      </c>
      <c r="B103" s="25">
        <v>45079</v>
      </c>
      <c r="C103" t="s">
        <v>257</v>
      </c>
      <c r="D103" t="s">
        <v>260</v>
      </c>
      <c r="E103" s="26">
        <v>7300570.5</v>
      </c>
      <c r="F103" s="26">
        <v>40</v>
      </c>
    </row>
    <row r="104" spans="1:6" hidden="1" x14ac:dyDescent="0.25">
      <c r="A104">
        <v>2</v>
      </c>
      <c r="B104" s="25">
        <v>45503</v>
      </c>
      <c r="C104" t="s">
        <v>257</v>
      </c>
      <c r="D104" t="s">
        <v>260</v>
      </c>
      <c r="E104" s="26">
        <v>6304321</v>
      </c>
      <c r="F104" s="26">
        <v>12</v>
      </c>
    </row>
    <row r="105" spans="1:6" hidden="1" x14ac:dyDescent="0.25">
      <c r="A105">
        <v>2</v>
      </c>
      <c r="B105" s="25">
        <v>45572</v>
      </c>
      <c r="C105" t="s">
        <v>257</v>
      </c>
      <c r="D105" t="s">
        <v>261</v>
      </c>
      <c r="E105" s="26">
        <v>6177750</v>
      </c>
      <c r="F105" s="26">
        <v>224</v>
      </c>
    </row>
    <row r="106" spans="1:6" hidden="1" x14ac:dyDescent="0.25">
      <c r="A106">
        <v>2</v>
      </c>
      <c r="B106" s="25">
        <v>45566</v>
      </c>
      <c r="C106" t="s">
        <v>257</v>
      </c>
      <c r="D106" t="s">
        <v>261</v>
      </c>
      <c r="E106" s="26">
        <v>4521145</v>
      </c>
      <c r="F106" s="26">
        <v>1674</v>
      </c>
    </row>
    <row r="107" spans="1:6" x14ac:dyDescent="0.25">
      <c r="A107">
        <v>2</v>
      </c>
      <c r="B107" s="25">
        <v>45041</v>
      </c>
      <c r="C107" t="s">
        <v>257</v>
      </c>
      <c r="D107" t="s">
        <v>260</v>
      </c>
      <c r="E107" s="26">
        <v>1200284.3999999999</v>
      </c>
      <c r="F107" s="26">
        <v>17</v>
      </c>
    </row>
    <row r="108" spans="1:6" hidden="1" x14ac:dyDescent="0.25">
      <c r="A108">
        <v>2</v>
      </c>
      <c r="B108" s="25">
        <v>45079</v>
      </c>
      <c r="C108" t="s">
        <v>257</v>
      </c>
      <c r="D108" t="s">
        <v>261</v>
      </c>
      <c r="E108" s="26">
        <v>1085298.75</v>
      </c>
      <c r="F108" s="26">
        <v>63</v>
      </c>
    </row>
    <row r="109" spans="1:6" x14ac:dyDescent="0.25">
      <c r="A109">
        <v>2</v>
      </c>
      <c r="B109" s="25">
        <v>45041</v>
      </c>
      <c r="C109" t="s">
        <v>257</v>
      </c>
      <c r="D109" t="s">
        <v>261</v>
      </c>
      <c r="E109" s="26">
        <v>369222</v>
      </c>
      <c r="F109" s="26">
        <v>12</v>
      </c>
    </row>
    <row r="110" spans="1:6" hidden="1" x14ac:dyDescent="0.25">
      <c r="A110">
        <v>2</v>
      </c>
      <c r="B110" s="25">
        <v>45595</v>
      </c>
      <c r="C110" t="s">
        <v>257</v>
      </c>
      <c r="D110" t="s">
        <v>261</v>
      </c>
      <c r="E110" s="26">
        <v>239275</v>
      </c>
      <c r="F110" s="26">
        <v>31</v>
      </c>
    </row>
    <row r="111" spans="1:6" hidden="1" x14ac:dyDescent="0.25">
      <c r="A111">
        <v>2</v>
      </c>
      <c r="B111" s="25">
        <v>45490</v>
      </c>
      <c r="C111" t="s">
        <v>257</v>
      </c>
      <c r="D111" t="s">
        <v>260</v>
      </c>
      <c r="E111" s="26">
        <v>110550</v>
      </c>
      <c r="F111" s="26">
        <v>1</v>
      </c>
    </row>
    <row r="112" spans="1:6" hidden="1" x14ac:dyDescent="0.25">
      <c r="A112">
        <v>2</v>
      </c>
      <c r="B112" s="25">
        <v>45503</v>
      </c>
      <c r="C112" t="s">
        <v>257</v>
      </c>
      <c r="D112" t="s">
        <v>261</v>
      </c>
      <c r="E112" s="26">
        <v>67706</v>
      </c>
      <c r="F112" s="26">
        <v>72</v>
      </c>
    </row>
    <row r="113" spans="1:6" hidden="1" x14ac:dyDescent="0.25">
      <c r="A113">
        <v>3</v>
      </c>
      <c r="B113" s="25">
        <v>45275</v>
      </c>
      <c r="C113" t="s">
        <v>257</v>
      </c>
      <c r="D113" t="s">
        <v>260</v>
      </c>
      <c r="E113" s="26">
        <v>749234200</v>
      </c>
      <c r="F113" s="26">
        <v>4278</v>
      </c>
    </row>
    <row r="114" spans="1:6" hidden="1" x14ac:dyDescent="0.25">
      <c r="A114">
        <v>3</v>
      </c>
      <c r="B114" s="25">
        <v>45260</v>
      </c>
      <c r="C114" t="s">
        <v>257</v>
      </c>
      <c r="D114" t="s">
        <v>260</v>
      </c>
      <c r="E114" s="26">
        <v>661013100</v>
      </c>
      <c r="F114" s="26">
        <v>1228</v>
      </c>
    </row>
    <row r="115" spans="1:6" hidden="1" x14ac:dyDescent="0.25">
      <c r="A115">
        <v>3</v>
      </c>
      <c r="B115" s="25">
        <v>45408</v>
      </c>
      <c r="C115" t="s">
        <v>257</v>
      </c>
      <c r="D115" t="s">
        <v>260</v>
      </c>
      <c r="E115" s="26">
        <v>594402500</v>
      </c>
      <c r="F115" s="26">
        <v>6944</v>
      </c>
    </row>
    <row r="116" spans="1:6" hidden="1" x14ac:dyDescent="0.25">
      <c r="A116">
        <v>3</v>
      </c>
      <c r="B116" s="25">
        <v>45380</v>
      </c>
      <c r="C116" t="s">
        <v>257</v>
      </c>
      <c r="D116" t="s">
        <v>260</v>
      </c>
      <c r="E116" s="26">
        <v>571106375</v>
      </c>
      <c r="F116" s="26">
        <v>6452</v>
      </c>
    </row>
    <row r="117" spans="1:6" hidden="1" x14ac:dyDescent="0.25">
      <c r="A117">
        <v>3</v>
      </c>
      <c r="B117" s="25">
        <v>45401</v>
      </c>
      <c r="C117" t="s">
        <v>257</v>
      </c>
      <c r="D117" t="s">
        <v>260</v>
      </c>
      <c r="E117" s="26">
        <v>539216910</v>
      </c>
      <c r="F117" s="26">
        <v>2486</v>
      </c>
    </row>
    <row r="118" spans="1:6" hidden="1" x14ac:dyDescent="0.25">
      <c r="A118">
        <v>3</v>
      </c>
      <c r="B118" s="25">
        <v>45252</v>
      </c>
      <c r="C118" t="s">
        <v>257</v>
      </c>
      <c r="D118" t="s">
        <v>260</v>
      </c>
      <c r="E118" s="26">
        <v>427423150</v>
      </c>
      <c r="F118" s="26">
        <v>2736</v>
      </c>
    </row>
    <row r="119" spans="1:6" hidden="1" x14ac:dyDescent="0.25">
      <c r="A119">
        <v>3</v>
      </c>
      <c r="B119" s="25">
        <v>45566</v>
      </c>
      <c r="C119" t="s">
        <v>257</v>
      </c>
      <c r="D119" t="s">
        <v>260</v>
      </c>
      <c r="E119" s="26">
        <v>367829645</v>
      </c>
      <c r="F119" s="26">
        <v>942</v>
      </c>
    </row>
    <row r="120" spans="1:6" hidden="1" x14ac:dyDescent="0.25">
      <c r="A120">
        <v>3</v>
      </c>
      <c r="B120" s="25">
        <v>45232</v>
      </c>
      <c r="C120" t="s">
        <v>257</v>
      </c>
      <c r="D120" t="s">
        <v>260</v>
      </c>
      <c r="E120" s="26">
        <v>340502400</v>
      </c>
      <c r="F120" s="26">
        <v>1716</v>
      </c>
    </row>
    <row r="121" spans="1:6" hidden="1" x14ac:dyDescent="0.25">
      <c r="A121">
        <v>3</v>
      </c>
      <c r="B121" s="25">
        <v>45335</v>
      </c>
      <c r="C121" t="s">
        <v>257</v>
      </c>
      <c r="D121" t="s">
        <v>260</v>
      </c>
      <c r="E121" s="26">
        <v>256018500</v>
      </c>
      <c r="F121" s="26">
        <v>6823</v>
      </c>
    </row>
    <row r="122" spans="1:6" hidden="1" x14ac:dyDescent="0.25">
      <c r="A122">
        <v>3</v>
      </c>
      <c r="B122" s="25">
        <v>45394</v>
      </c>
      <c r="C122" t="s">
        <v>257</v>
      </c>
      <c r="D122" t="s">
        <v>260</v>
      </c>
      <c r="E122" s="26">
        <v>190164350</v>
      </c>
      <c r="F122" s="26">
        <v>2620</v>
      </c>
    </row>
    <row r="123" spans="1:6" hidden="1" x14ac:dyDescent="0.25">
      <c r="A123">
        <v>3</v>
      </c>
      <c r="B123" s="25">
        <v>45328</v>
      </c>
      <c r="C123" t="s">
        <v>257</v>
      </c>
      <c r="D123" t="s">
        <v>260</v>
      </c>
      <c r="E123" s="26">
        <v>181806430</v>
      </c>
      <c r="F123" s="26">
        <v>1872</v>
      </c>
    </row>
    <row r="124" spans="1:6" hidden="1" x14ac:dyDescent="0.25">
      <c r="A124">
        <v>3</v>
      </c>
      <c r="B124" s="25">
        <v>45380</v>
      </c>
      <c r="C124" t="s">
        <v>257</v>
      </c>
      <c r="D124" t="s">
        <v>261</v>
      </c>
      <c r="E124" s="26">
        <v>171268125</v>
      </c>
      <c r="F124" s="26">
        <v>10738</v>
      </c>
    </row>
    <row r="125" spans="1:6" hidden="1" x14ac:dyDescent="0.25">
      <c r="A125">
        <v>3</v>
      </c>
      <c r="B125" s="25">
        <v>45485</v>
      </c>
      <c r="C125" t="s">
        <v>257</v>
      </c>
      <c r="D125" t="s">
        <v>260</v>
      </c>
      <c r="E125" s="26">
        <v>154072400</v>
      </c>
      <c r="F125" s="26">
        <v>273</v>
      </c>
    </row>
    <row r="126" spans="1:6" hidden="1" x14ac:dyDescent="0.25">
      <c r="A126">
        <v>3</v>
      </c>
      <c r="B126" s="25">
        <v>45275</v>
      </c>
      <c r="C126" t="s">
        <v>257</v>
      </c>
      <c r="D126" t="s">
        <v>261</v>
      </c>
      <c r="E126" s="26">
        <v>149109000</v>
      </c>
      <c r="F126" s="26">
        <v>6058</v>
      </c>
    </row>
    <row r="127" spans="1:6" hidden="1" x14ac:dyDescent="0.25">
      <c r="A127">
        <v>3</v>
      </c>
      <c r="B127" s="25">
        <v>45582</v>
      </c>
      <c r="C127" t="s">
        <v>257</v>
      </c>
      <c r="D127" t="s">
        <v>260</v>
      </c>
      <c r="E127" s="26">
        <v>120649550</v>
      </c>
      <c r="F127" s="26">
        <v>1161</v>
      </c>
    </row>
    <row r="128" spans="1:6" hidden="1" x14ac:dyDescent="0.25">
      <c r="A128">
        <v>3</v>
      </c>
      <c r="B128" s="25">
        <v>45478</v>
      </c>
      <c r="C128" t="s">
        <v>257</v>
      </c>
      <c r="D128" t="s">
        <v>260</v>
      </c>
      <c r="E128" s="26">
        <v>103401600</v>
      </c>
      <c r="F128" s="26">
        <v>1158</v>
      </c>
    </row>
    <row r="129" spans="1:6" hidden="1" x14ac:dyDescent="0.25">
      <c r="A129">
        <v>3</v>
      </c>
      <c r="B129" s="25">
        <v>45344</v>
      </c>
      <c r="C129" t="s">
        <v>257</v>
      </c>
      <c r="D129" t="s">
        <v>260</v>
      </c>
      <c r="E129" s="26">
        <v>99179050</v>
      </c>
      <c r="F129" s="26">
        <v>604</v>
      </c>
    </row>
    <row r="130" spans="1:6" hidden="1" x14ac:dyDescent="0.25">
      <c r="A130">
        <v>3</v>
      </c>
      <c r="B130" s="25">
        <v>45447</v>
      </c>
      <c r="C130" t="s">
        <v>257</v>
      </c>
      <c r="D130" t="s">
        <v>260</v>
      </c>
      <c r="E130" s="26">
        <v>95768100</v>
      </c>
      <c r="F130" s="26">
        <v>940</v>
      </c>
    </row>
    <row r="131" spans="1:6" hidden="1" x14ac:dyDescent="0.25">
      <c r="A131">
        <v>3</v>
      </c>
      <c r="B131" s="25">
        <v>45408</v>
      </c>
      <c r="C131" t="s">
        <v>257</v>
      </c>
      <c r="D131" t="s">
        <v>261</v>
      </c>
      <c r="E131" s="26">
        <v>85737500</v>
      </c>
      <c r="F131" s="26">
        <v>14295</v>
      </c>
    </row>
    <row r="132" spans="1:6" hidden="1" x14ac:dyDescent="0.25">
      <c r="A132">
        <v>3</v>
      </c>
      <c r="B132" s="25">
        <v>45335</v>
      </c>
      <c r="C132" t="s">
        <v>257</v>
      </c>
      <c r="D132" t="s">
        <v>261</v>
      </c>
      <c r="E132" s="26">
        <v>82723500</v>
      </c>
      <c r="F132" s="26">
        <v>9183</v>
      </c>
    </row>
    <row r="133" spans="1:6" hidden="1" x14ac:dyDescent="0.25">
      <c r="A133">
        <v>3</v>
      </c>
      <c r="B133" s="25">
        <v>45468</v>
      </c>
      <c r="C133" t="s">
        <v>257</v>
      </c>
      <c r="D133" t="s">
        <v>260</v>
      </c>
      <c r="E133" s="26">
        <v>80315550</v>
      </c>
      <c r="F133" s="26">
        <v>529</v>
      </c>
    </row>
    <row r="134" spans="1:6" hidden="1" x14ac:dyDescent="0.25">
      <c r="A134">
        <v>3</v>
      </c>
      <c r="B134" s="25">
        <v>45252</v>
      </c>
      <c r="C134" t="s">
        <v>257</v>
      </c>
      <c r="D134" t="s">
        <v>261</v>
      </c>
      <c r="E134" s="26">
        <v>79851200</v>
      </c>
      <c r="F134" s="26">
        <v>4016</v>
      </c>
    </row>
    <row r="135" spans="1:6" hidden="1" x14ac:dyDescent="0.25">
      <c r="A135">
        <v>3</v>
      </c>
      <c r="B135" s="25">
        <v>45260</v>
      </c>
      <c r="C135" t="s">
        <v>257</v>
      </c>
      <c r="D135" t="s">
        <v>261</v>
      </c>
      <c r="E135" s="26">
        <v>75743100</v>
      </c>
      <c r="F135" s="26">
        <v>1212</v>
      </c>
    </row>
    <row r="136" spans="1:6" hidden="1" x14ac:dyDescent="0.25">
      <c r="A136">
        <v>3</v>
      </c>
      <c r="B136" s="25">
        <v>45328</v>
      </c>
      <c r="C136" t="s">
        <v>257</v>
      </c>
      <c r="D136" t="s">
        <v>261</v>
      </c>
      <c r="E136" s="26">
        <v>59219815</v>
      </c>
      <c r="F136" s="26">
        <v>3557</v>
      </c>
    </row>
    <row r="137" spans="1:6" hidden="1" x14ac:dyDescent="0.25">
      <c r="A137">
        <v>3</v>
      </c>
      <c r="B137" s="25">
        <v>45401</v>
      </c>
      <c r="C137" t="s">
        <v>257</v>
      </c>
      <c r="D137" t="s">
        <v>261</v>
      </c>
      <c r="E137" s="26">
        <v>57429735</v>
      </c>
      <c r="F137" s="26">
        <v>5427</v>
      </c>
    </row>
    <row r="138" spans="1:6" hidden="1" x14ac:dyDescent="0.25">
      <c r="A138">
        <v>3</v>
      </c>
      <c r="B138" s="25">
        <v>45394</v>
      </c>
      <c r="C138" t="s">
        <v>257</v>
      </c>
      <c r="D138" t="s">
        <v>261</v>
      </c>
      <c r="E138" s="26">
        <v>53084150</v>
      </c>
      <c r="F138" s="26">
        <v>5017</v>
      </c>
    </row>
    <row r="139" spans="1:6" hidden="1" x14ac:dyDescent="0.25">
      <c r="A139">
        <v>3</v>
      </c>
      <c r="B139" s="25">
        <v>45251</v>
      </c>
      <c r="C139" t="s">
        <v>257</v>
      </c>
      <c r="D139" t="s">
        <v>260</v>
      </c>
      <c r="E139" s="26">
        <v>49526250</v>
      </c>
      <c r="F139" s="26">
        <v>596</v>
      </c>
    </row>
    <row r="140" spans="1:6" hidden="1" x14ac:dyDescent="0.25">
      <c r="A140">
        <v>3</v>
      </c>
      <c r="B140" s="25">
        <v>45232</v>
      </c>
      <c r="C140" t="s">
        <v>257</v>
      </c>
      <c r="D140" t="s">
        <v>261</v>
      </c>
      <c r="E140" s="26">
        <v>44199675</v>
      </c>
      <c r="F140" s="26">
        <v>1531</v>
      </c>
    </row>
    <row r="141" spans="1:6" hidden="1" x14ac:dyDescent="0.25">
      <c r="A141">
        <v>3</v>
      </c>
      <c r="B141" s="25">
        <v>45251</v>
      </c>
      <c r="C141" t="s">
        <v>257</v>
      </c>
      <c r="D141" t="s">
        <v>261</v>
      </c>
      <c r="E141" s="26">
        <v>42704500</v>
      </c>
      <c r="F141" s="26">
        <v>1515</v>
      </c>
    </row>
    <row r="142" spans="1:6" hidden="1" x14ac:dyDescent="0.25">
      <c r="A142">
        <v>3</v>
      </c>
      <c r="B142" s="25">
        <v>45267</v>
      </c>
      <c r="C142" t="s">
        <v>257</v>
      </c>
      <c r="D142" t="s">
        <v>260</v>
      </c>
      <c r="E142" s="26">
        <v>33121200</v>
      </c>
      <c r="F142" s="26">
        <v>319</v>
      </c>
    </row>
    <row r="143" spans="1:6" hidden="1" x14ac:dyDescent="0.25">
      <c r="A143">
        <v>3</v>
      </c>
      <c r="B143" s="25">
        <v>45344</v>
      </c>
      <c r="C143" t="s">
        <v>257</v>
      </c>
      <c r="D143" t="s">
        <v>261</v>
      </c>
      <c r="E143" s="26">
        <v>32880450</v>
      </c>
      <c r="F143" s="26">
        <v>1142</v>
      </c>
    </row>
    <row r="144" spans="1:6" hidden="1" x14ac:dyDescent="0.25">
      <c r="A144">
        <v>3</v>
      </c>
      <c r="B144" s="25">
        <v>45198</v>
      </c>
      <c r="C144" t="s">
        <v>257</v>
      </c>
      <c r="D144" t="s">
        <v>260</v>
      </c>
      <c r="E144" s="26">
        <v>32203832.399999999</v>
      </c>
      <c r="F144" s="26">
        <v>116</v>
      </c>
    </row>
    <row r="145" spans="1:6" hidden="1" x14ac:dyDescent="0.25">
      <c r="A145">
        <v>3</v>
      </c>
      <c r="B145" s="25">
        <v>45212</v>
      </c>
      <c r="C145" t="s">
        <v>257</v>
      </c>
      <c r="D145" t="s">
        <v>260</v>
      </c>
      <c r="E145" s="26">
        <v>28324647</v>
      </c>
      <c r="F145" s="26">
        <v>996</v>
      </c>
    </row>
    <row r="146" spans="1:6" hidden="1" x14ac:dyDescent="0.25">
      <c r="A146">
        <v>3</v>
      </c>
      <c r="B146" s="25">
        <v>45468</v>
      </c>
      <c r="C146" t="s">
        <v>257</v>
      </c>
      <c r="D146" t="s">
        <v>261</v>
      </c>
      <c r="E146" s="26">
        <v>25111620</v>
      </c>
      <c r="F146" s="26">
        <v>1179</v>
      </c>
    </row>
    <row r="147" spans="1:6" hidden="1" x14ac:dyDescent="0.25">
      <c r="A147">
        <v>3</v>
      </c>
      <c r="B147" s="25">
        <v>45267</v>
      </c>
      <c r="C147" t="s">
        <v>257</v>
      </c>
      <c r="D147" t="s">
        <v>261</v>
      </c>
      <c r="E147" s="26">
        <v>24318000</v>
      </c>
      <c r="F147" s="26">
        <v>651</v>
      </c>
    </row>
    <row r="148" spans="1:6" hidden="1" x14ac:dyDescent="0.25">
      <c r="A148">
        <v>3</v>
      </c>
      <c r="B148" s="25">
        <v>45572</v>
      </c>
      <c r="C148" t="s">
        <v>257</v>
      </c>
      <c r="D148" t="s">
        <v>260</v>
      </c>
      <c r="E148" s="26">
        <v>18972000</v>
      </c>
      <c r="F148" s="26">
        <v>67</v>
      </c>
    </row>
    <row r="149" spans="1:6" hidden="1" x14ac:dyDescent="0.25">
      <c r="A149">
        <v>3</v>
      </c>
      <c r="B149" s="25">
        <v>45478</v>
      </c>
      <c r="C149" t="s">
        <v>257</v>
      </c>
      <c r="D149" t="s">
        <v>261</v>
      </c>
      <c r="E149" s="26">
        <v>18637200</v>
      </c>
      <c r="F149" s="26">
        <v>3510</v>
      </c>
    </row>
    <row r="150" spans="1:6" hidden="1" x14ac:dyDescent="0.25">
      <c r="A150">
        <v>3</v>
      </c>
      <c r="B150" s="25">
        <v>45582</v>
      </c>
      <c r="C150" t="s">
        <v>257</v>
      </c>
      <c r="D150" t="s">
        <v>261</v>
      </c>
      <c r="E150" s="26">
        <v>13067600</v>
      </c>
      <c r="F150" s="26">
        <v>2471</v>
      </c>
    </row>
    <row r="151" spans="1:6" hidden="1" x14ac:dyDescent="0.25">
      <c r="A151">
        <v>3</v>
      </c>
      <c r="B151" s="25">
        <v>45288</v>
      </c>
      <c r="C151" t="s">
        <v>257</v>
      </c>
      <c r="D151" t="s">
        <v>260</v>
      </c>
      <c r="E151" s="26">
        <v>10910500</v>
      </c>
      <c r="F151" s="26">
        <v>151</v>
      </c>
    </row>
    <row r="152" spans="1:6" hidden="1" x14ac:dyDescent="0.25">
      <c r="A152">
        <v>3</v>
      </c>
      <c r="B152" s="25">
        <v>45288</v>
      </c>
      <c r="C152" t="s">
        <v>257</v>
      </c>
      <c r="D152" t="s">
        <v>261</v>
      </c>
      <c r="E152" s="26">
        <v>8732250</v>
      </c>
      <c r="F152" s="26">
        <v>251</v>
      </c>
    </row>
    <row r="153" spans="1:6" hidden="1" x14ac:dyDescent="0.25">
      <c r="A153">
        <v>3</v>
      </c>
      <c r="B153" s="25">
        <v>45447</v>
      </c>
      <c r="C153" t="s">
        <v>257</v>
      </c>
      <c r="D153" t="s">
        <v>261</v>
      </c>
      <c r="E153" s="26">
        <v>8525700</v>
      </c>
      <c r="F153" s="26">
        <v>2551</v>
      </c>
    </row>
    <row r="154" spans="1:6" hidden="1" x14ac:dyDescent="0.25">
      <c r="A154">
        <v>3</v>
      </c>
      <c r="B154" s="25">
        <v>45572</v>
      </c>
      <c r="C154" t="s">
        <v>257</v>
      </c>
      <c r="D154" t="s">
        <v>261</v>
      </c>
      <c r="E154" s="26">
        <v>5253250</v>
      </c>
      <c r="F154" s="26">
        <v>107</v>
      </c>
    </row>
    <row r="155" spans="1:6" hidden="1" x14ac:dyDescent="0.25">
      <c r="A155">
        <v>3</v>
      </c>
      <c r="B155" s="25">
        <v>45485</v>
      </c>
      <c r="C155" t="s">
        <v>257</v>
      </c>
      <c r="D155" t="s">
        <v>261</v>
      </c>
      <c r="E155" s="26">
        <v>4452000</v>
      </c>
      <c r="F155" s="26">
        <v>578</v>
      </c>
    </row>
    <row r="156" spans="1:6" hidden="1" x14ac:dyDescent="0.25">
      <c r="A156">
        <v>3</v>
      </c>
      <c r="B156" s="25">
        <v>45212</v>
      </c>
      <c r="C156" t="s">
        <v>257</v>
      </c>
      <c r="D156" t="s">
        <v>261</v>
      </c>
      <c r="E156" s="26">
        <v>3248415</v>
      </c>
      <c r="F156" s="26">
        <v>701</v>
      </c>
    </row>
    <row r="157" spans="1:6" hidden="1" x14ac:dyDescent="0.25">
      <c r="A157">
        <v>3</v>
      </c>
      <c r="B157" s="25">
        <v>45566</v>
      </c>
      <c r="C157" t="s">
        <v>257</v>
      </c>
      <c r="D157" t="s">
        <v>261</v>
      </c>
      <c r="E157" s="26">
        <v>3244155</v>
      </c>
      <c r="F157" s="26">
        <v>1209</v>
      </c>
    </row>
    <row r="158" spans="1:6" hidden="1" x14ac:dyDescent="0.25">
      <c r="A158">
        <v>3</v>
      </c>
      <c r="B158" s="25">
        <v>45198</v>
      </c>
      <c r="C158" t="s">
        <v>257</v>
      </c>
      <c r="D158" t="s">
        <v>261</v>
      </c>
      <c r="E158" s="26">
        <v>1529312.4</v>
      </c>
      <c r="F158" s="26">
        <v>60</v>
      </c>
    </row>
    <row r="159" spans="1:6" hidden="1" x14ac:dyDescent="0.25">
      <c r="A159">
        <v>3</v>
      </c>
      <c r="B159" s="25">
        <v>45503</v>
      </c>
      <c r="C159" t="s">
        <v>257</v>
      </c>
      <c r="D159" t="s">
        <v>261</v>
      </c>
      <c r="E159" s="26">
        <v>351431</v>
      </c>
      <c r="F159" s="26">
        <v>54</v>
      </c>
    </row>
    <row r="160" spans="1:6" hidden="1" x14ac:dyDescent="0.25">
      <c r="A160">
        <v>3</v>
      </c>
      <c r="B160" s="25">
        <v>45595</v>
      </c>
      <c r="C160" t="s">
        <v>257</v>
      </c>
      <c r="D160" t="s">
        <v>261</v>
      </c>
      <c r="E160" s="26">
        <v>334050</v>
      </c>
      <c r="F160" s="26">
        <v>27</v>
      </c>
    </row>
    <row r="161" spans="1:6" hidden="1" x14ac:dyDescent="0.25">
      <c r="A161">
        <v>3</v>
      </c>
      <c r="B161" s="25">
        <v>45595</v>
      </c>
      <c r="C161" t="s">
        <v>257</v>
      </c>
      <c r="D161" t="s">
        <v>260</v>
      </c>
      <c r="E161" s="26">
        <v>229500</v>
      </c>
      <c r="F161" s="26">
        <v>9</v>
      </c>
    </row>
    <row r="162" spans="1:6" hidden="1" x14ac:dyDescent="0.25">
      <c r="A162">
        <v>3</v>
      </c>
      <c r="B162" s="25">
        <v>45490</v>
      </c>
      <c r="C162" t="s">
        <v>257</v>
      </c>
      <c r="D162" t="s">
        <v>260</v>
      </c>
      <c r="E162" s="26">
        <v>165000</v>
      </c>
      <c r="F162" s="26">
        <v>1</v>
      </c>
    </row>
    <row r="163" spans="1:6" hidden="1" x14ac:dyDescent="0.25">
      <c r="A163">
        <v>3</v>
      </c>
      <c r="B163" s="25">
        <v>45079</v>
      </c>
      <c r="C163" t="s">
        <v>257</v>
      </c>
      <c r="D163" t="s">
        <v>260</v>
      </c>
      <c r="E163" s="26">
        <v>31893.75</v>
      </c>
      <c r="F163" s="26">
        <v>2</v>
      </c>
    </row>
    <row r="164" spans="1:6" hidden="1" x14ac:dyDescent="0.25">
      <c r="A164">
        <v>3</v>
      </c>
      <c r="B164" s="25">
        <v>45503</v>
      </c>
      <c r="C164" t="s">
        <v>257</v>
      </c>
      <c r="D164" t="s">
        <v>260</v>
      </c>
      <c r="E164" s="26">
        <v>21922</v>
      </c>
      <c r="F164" s="26">
        <v>8</v>
      </c>
    </row>
    <row r="165" spans="1:6" hidden="1" x14ac:dyDescent="0.25">
      <c r="A165">
        <v>3</v>
      </c>
      <c r="B165" s="25">
        <v>45079</v>
      </c>
      <c r="C165" t="s">
        <v>257</v>
      </c>
      <c r="D165" t="s">
        <v>261</v>
      </c>
      <c r="E165" s="26">
        <v>9841.5</v>
      </c>
      <c r="F165" s="26">
        <v>2</v>
      </c>
    </row>
    <row r="166" spans="1:6" hidden="1" x14ac:dyDescent="0.25">
      <c r="A166">
        <v>4</v>
      </c>
      <c r="B166" s="25">
        <v>45408</v>
      </c>
      <c r="C166" t="s">
        <v>257</v>
      </c>
      <c r="D166" t="s">
        <v>260</v>
      </c>
      <c r="E166" s="26">
        <v>687240000</v>
      </c>
      <c r="F166" s="26">
        <v>5986</v>
      </c>
    </row>
    <row r="167" spans="1:6" hidden="1" x14ac:dyDescent="0.25">
      <c r="A167">
        <v>4</v>
      </c>
      <c r="B167" s="25">
        <v>45380</v>
      </c>
      <c r="C167" t="s">
        <v>257</v>
      </c>
      <c r="D167" t="s">
        <v>260</v>
      </c>
      <c r="E167" s="26">
        <v>493436125</v>
      </c>
      <c r="F167" s="26">
        <v>4957</v>
      </c>
    </row>
    <row r="168" spans="1:6" hidden="1" x14ac:dyDescent="0.25">
      <c r="A168">
        <v>4</v>
      </c>
      <c r="B168" s="25">
        <v>45260</v>
      </c>
      <c r="C168" t="s">
        <v>257</v>
      </c>
      <c r="D168" t="s">
        <v>260</v>
      </c>
      <c r="E168" s="26">
        <v>415115100</v>
      </c>
      <c r="F168" s="26">
        <v>757</v>
      </c>
    </row>
    <row r="169" spans="1:6" hidden="1" x14ac:dyDescent="0.25">
      <c r="A169">
        <v>4</v>
      </c>
      <c r="B169" s="25">
        <v>45401</v>
      </c>
      <c r="C169" t="s">
        <v>257</v>
      </c>
      <c r="D169" t="s">
        <v>260</v>
      </c>
      <c r="E169" s="26">
        <v>360055140</v>
      </c>
      <c r="F169" s="26">
        <v>2442</v>
      </c>
    </row>
    <row r="170" spans="1:6" hidden="1" x14ac:dyDescent="0.25">
      <c r="A170">
        <v>4</v>
      </c>
      <c r="B170" s="25">
        <v>45394</v>
      </c>
      <c r="C170" t="s">
        <v>257</v>
      </c>
      <c r="D170" t="s">
        <v>260</v>
      </c>
      <c r="E170" s="26">
        <v>246207150</v>
      </c>
      <c r="F170" s="26">
        <v>2510</v>
      </c>
    </row>
    <row r="171" spans="1:6" hidden="1" x14ac:dyDescent="0.25">
      <c r="A171">
        <v>4</v>
      </c>
      <c r="B171" s="25">
        <v>45335</v>
      </c>
      <c r="C171" t="s">
        <v>257</v>
      </c>
      <c r="D171" t="s">
        <v>260</v>
      </c>
      <c r="E171" s="26">
        <v>216693000</v>
      </c>
      <c r="F171" s="26">
        <v>4564</v>
      </c>
    </row>
    <row r="172" spans="1:6" hidden="1" x14ac:dyDescent="0.25">
      <c r="A172">
        <v>4</v>
      </c>
      <c r="B172" s="25">
        <v>45468</v>
      </c>
      <c r="C172" t="s">
        <v>257</v>
      </c>
      <c r="D172" t="s">
        <v>260</v>
      </c>
      <c r="E172" s="26">
        <v>199914480</v>
      </c>
      <c r="F172" s="26">
        <v>577</v>
      </c>
    </row>
    <row r="173" spans="1:6" hidden="1" x14ac:dyDescent="0.25">
      <c r="A173">
        <v>4</v>
      </c>
      <c r="B173" s="25">
        <v>45275</v>
      </c>
      <c r="C173" t="s">
        <v>257</v>
      </c>
      <c r="D173" t="s">
        <v>260</v>
      </c>
      <c r="E173" s="26">
        <v>197561950</v>
      </c>
      <c r="F173" s="26">
        <v>2271</v>
      </c>
    </row>
    <row r="174" spans="1:6" hidden="1" x14ac:dyDescent="0.25">
      <c r="A174">
        <v>4</v>
      </c>
      <c r="B174" s="25">
        <v>45478</v>
      </c>
      <c r="C174" t="s">
        <v>257</v>
      </c>
      <c r="D174" t="s">
        <v>260</v>
      </c>
      <c r="E174" s="26">
        <v>194062200</v>
      </c>
      <c r="F174" s="26">
        <v>1029</v>
      </c>
    </row>
    <row r="175" spans="1:6" hidden="1" x14ac:dyDescent="0.25">
      <c r="A175">
        <v>4</v>
      </c>
      <c r="B175" s="25">
        <v>45344</v>
      </c>
      <c r="C175" t="s">
        <v>257</v>
      </c>
      <c r="D175" t="s">
        <v>260</v>
      </c>
      <c r="E175" s="26">
        <v>147515050</v>
      </c>
      <c r="F175" s="26">
        <v>528</v>
      </c>
    </row>
    <row r="176" spans="1:6" hidden="1" x14ac:dyDescent="0.25">
      <c r="A176">
        <v>4</v>
      </c>
      <c r="B176" s="25">
        <v>45447</v>
      </c>
      <c r="C176" t="s">
        <v>257</v>
      </c>
      <c r="D176" t="s">
        <v>260</v>
      </c>
      <c r="E176" s="26">
        <v>138033000</v>
      </c>
      <c r="F176" s="26">
        <v>1066</v>
      </c>
    </row>
    <row r="177" spans="1:6" hidden="1" x14ac:dyDescent="0.25">
      <c r="A177">
        <v>4</v>
      </c>
      <c r="B177" s="25">
        <v>45582</v>
      </c>
      <c r="C177" t="s">
        <v>257</v>
      </c>
      <c r="D177" t="s">
        <v>260</v>
      </c>
      <c r="E177" s="26">
        <v>121452100</v>
      </c>
      <c r="F177" s="26">
        <v>1103</v>
      </c>
    </row>
    <row r="178" spans="1:6" hidden="1" x14ac:dyDescent="0.25">
      <c r="A178">
        <v>4</v>
      </c>
      <c r="B178" s="25">
        <v>45252</v>
      </c>
      <c r="C178" t="s">
        <v>257</v>
      </c>
      <c r="D178" t="s">
        <v>260</v>
      </c>
      <c r="E178" s="26">
        <v>120844900</v>
      </c>
      <c r="F178" s="26">
        <v>1062</v>
      </c>
    </row>
    <row r="179" spans="1:6" hidden="1" x14ac:dyDescent="0.25">
      <c r="A179">
        <v>4</v>
      </c>
      <c r="B179" s="25">
        <v>45328</v>
      </c>
      <c r="C179" t="s">
        <v>257</v>
      </c>
      <c r="D179" t="s">
        <v>260</v>
      </c>
      <c r="E179" s="26">
        <v>116500360</v>
      </c>
      <c r="F179" s="26">
        <v>1221</v>
      </c>
    </row>
    <row r="180" spans="1:6" hidden="1" x14ac:dyDescent="0.25">
      <c r="A180">
        <v>4</v>
      </c>
      <c r="B180" s="25">
        <v>45267</v>
      </c>
      <c r="C180" t="s">
        <v>257</v>
      </c>
      <c r="D180" t="s">
        <v>260</v>
      </c>
      <c r="E180" s="26">
        <v>82252800</v>
      </c>
      <c r="F180" s="26">
        <v>321</v>
      </c>
    </row>
    <row r="181" spans="1:6" hidden="1" x14ac:dyDescent="0.25">
      <c r="A181">
        <v>4</v>
      </c>
      <c r="B181" s="25">
        <v>45408</v>
      </c>
      <c r="C181" t="s">
        <v>257</v>
      </c>
      <c r="D181" t="s">
        <v>261</v>
      </c>
      <c r="E181" s="26">
        <v>63150000</v>
      </c>
      <c r="F181" s="26">
        <v>10182</v>
      </c>
    </row>
    <row r="182" spans="1:6" hidden="1" x14ac:dyDescent="0.25">
      <c r="A182">
        <v>4</v>
      </c>
      <c r="B182" s="25">
        <v>45275</v>
      </c>
      <c r="C182" t="s">
        <v>257</v>
      </c>
      <c r="D182" t="s">
        <v>261</v>
      </c>
      <c r="E182" s="26">
        <v>62757800</v>
      </c>
      <c r="F182" s="26">
        <v>2555</v>
      </c>
    </row>
    <row r="183" spans="1:6" hidden="1" x14ac:dyDescent="0.25">
      <c r="A183">
        <v>4</v>
      </c>
      <c r="B183" s="25">
        <v>45232</v>
      </c>
      <c r="C183" t="s">
        <v>257</v>
      </c>
      <c r="D183" t="s">
        <v>260</v>
      </c>
      <c r="E183" s="26">
        <v>51214950</v>
      </c>
      <c r="F183" s="26">
        <v>334</v>
      </c>
    </row>
    <row r="184" spans="1:6" hidden="1" x14ac:dyDescent="0.25">
      <c r="A184">
        <v>4</v>
      </c>
      <c r="B184" s="25">
        <v>45401</v>
      </c>
      <c r="C184" t="s">
        <v>257</v>
      </c>
      <c r="D184" t="s">
        <v>261</v>
      </c>
      <c r="E184" s="26">
        <v>49661400</v>
      </c>
      <c r="F184" s="26">
        <v>3976</v>
      </c>
    </row>
    <row r="185" spans="1:6" hidden="1" x14ac:dyDescent="0.25">
      <c r="A185">
        <v>4</v>
      </c>
      <c r="B185" s="25">
        <v>45380</v>
      </c>
      <c r="C185" t="s">
        <v>257</v>
      </c>
      <c r="D185" t="s">
        <v>261</v>
      </c>
      <c r="E185" s="26">
        <v>49531125</v>
      </c>
      <c r="F185" s="26">
        <v>6449</v>
      </c>
    </row>
    <row r="186" spans="1:6" hidden="1" x14ac:dyDescent="0.25">
      <c r="A186">
        <v>4</v>
      </c>
      <c r="B186" s="25">
        <v>45566</v>
      </c>
      <c r="C186" t="s">
        <v>257</v>
      </c>
      <c r="D186" t="s">
        <v>260</v>
      </c>
      <c r="E186" s="26">
        <v>46489295</v>
      </c>
      <c r="F186" s="26">
        <v>1084</v>
      </c>
    </row>
    <row r="187" spans="1:6" hidden="1" x14ac:dyDescent="0.25">
      <c r="A187">
        <v>4</v>
      </c>
      <c r="B187" s="25">
        <v>45260</v>
      </c>
      <c r="C187" t="s">
        <v>257</v>
      </c>
      <c r="D187" t="s">
        <v>261</v>
      </c>
      <c r="E187" s="26">
        <v>45291600</v>
      </c>
      <c r="F187" s="26">
        <v>674</v>
      </c>
    </row>
    <row r="188" spans="1:6" hidden="1" x14ac:dyDescent="0.25">
      <c r="A188">
        <v>4</v>
      </c>
      <c r="B188" s="25">
        <v>45335</v>
      </c>
      <c r="C188" t="s">
        <v>257</v>
      </c>
      <c r="D188" t="s">
        <v>261</v>
      </c>
      <c r="E188" s="26">
        <v>44563500</v>
      </c>
      <c r="F188" s="26">
        <v>4551</v>
      </c>
    </row>
    <row r="189" spans="1:6" hidden="1" x14ac:dyDescent="0.25">
      <c r="A189">
        <v>4</v>
      </c>
      <c r="B189" s="25">
        <v>45344</v>
      </c>
      <c r="C189" t="s">
        <v>257</v>
      </c>
      <c r="D189" t="s">
        <v>261</v>
      </c>
      <c r="E189" s="26">
        <v>41261350</v>
      </c>
      <c r="F189" s="26">
        <v>800</v>
      </c>
    </row>
    <row r="190" spans="1:6" hidden="1" x14ac:dyDescent="0.25">
      <c r="A190">
        <v>4</v>
      </c>
      <c r="B190" s="25">
        <v>45251</v>
      </c>
      <c r="C190" t="s">
        <v>257</v>
      </c>
      <c r="D190" t="s">
        <v>260</v>
      </c>
      <c r="E190" s="26">
        <v>41173000</v>
      </c>
      <c r="F190" s="26">
        <v>286</v>
      </c>
    </row>
    <row r="191" spans="1:6" hidden="1" x14ac:dyDescent="0.25">
      <c r="A191">
        <v>4</v>
      </c>
      <c r="B191" s="25">
        <v>45394</v>
      </c>
      <c r="C191" t="s">
        <v>257</v>
      </c>
      <c r="D191" t="s">
        <v>261</v>
      </c>
      <c r="E191" s="26">
        <v>39017050</v>
      </c>
      <c r="F191" s="26">
        <v>3551</v>
      </c>
    </row>
    <row r="192" spans="1:6" hidden="1" x14ac:dyDescent="0.25">
      <c r="A192">
        <v>4</v>
      </c>
      <c r="B192" s="25">
        <v>45328</v>
      </c>
      <c r="C192" t="s">
        <v>257</v>
      </c>
      <c r="D192" t="s">
        <v>261</v>
      </c>
      <c r="E192" s="26">
        <v>32005640</v>
      </c>
      <c r="F192" s="26">
        <v>1955</v>
      </c>
    </row>
    <row r="193" spans="1:6" hidden="1" x14ac:dyDescent="0.25">
      <c r="A193">
        <v>4</v>
      </c>
      <c r="B193" s="25">
        <v>45485</v>
      </c>
      <c r="C193" t="s">
        <v>257</v>
      </c>
      <c r="D193" t="s">
        <v>260</v>
      </c>
      <c r="E193" s="26">
        <v>22879600</v>
      </c>
      <c r="F193" s="26">
        <v>240</v>
      </c>
    </row>
    <row r="194" spans="1:6" hidden="1" x14ac:dyDescent="0.25">
      <c r="A194">
        <v>4</v>
      </c>
      <c r="B194" s="25">
        <v>45252</v>
      </c>
      <c r="C194" t="s">
        <v>257</v>
      </c>
      <c r="D194" t="s">
        <v>261</v>
      </c>
      <c r="E194" s="26">
        <v>20373100</v>
      </c>
      <c r="F194" s="26">
        <v>1377</v>
      </c>
    </row>
    <row r="195" spans="1:6" hidden="1" x14ac:dyDescent="0.25">
      <c r="A195">
        <v>4</v>
      </c>
      <c r="B195" s="25">
        <v>45468</v>
      </c>
      <c r="C195" t="s">
        <v>257</v>
      </c>
      <c r="D195" t="s">
        <v>261</v>
      </c>
      <c r="E195" s="26">
        <v>16600140</v>
      </c>
      <c r="F195" s="26">
        <v>948</v>
      </c>
    </row>
    <row r="196" spans="1:6" hidden="1" x14ac:dyDescent="0.25">
      <c r="A196">
        <v>4</v>
      </c>
      <c r="B196" s="25">
        <v>45267</v>
      </c>
      <c r="C196" t="s">
        <v>257</v>
      </c>
      <c r="D196" t="s">
        <v>261</v>
      </c>
      <c r="E196" s="26">
        <v>14740600</v>
      </c>
      <c r="F196" s="26">
        <v>369</v>
      </c>
    </row>
    <row r="197" spans="1:6" hidden="1" x14ac:dyDescent="0.25">
      <c r="A197">
        <v>4</v>
      </c>
      <c r="B197" s="25">
        <v>45478</v>
      </c>
      <c r="C197" t="s">
        <v>257</v>
      </c>
      <c r="D197" t="s">
        <v>261</v>
      </c>
      <c r="E197" s="26">
        <v>14352800</v>
      </c>
      <c r="F197" s="26">
        <v>2514</v>
      </c>
    </row>
    <row r="198" spans="1:6" hidden="1" x14ac:dyDescent="0.25">
      <c r="A198">
        <v>4</v>
      </c>
      <c r="B198" s="25">
        <v>45582</v>
      </c>
      <c r="C198" t="s">
        <v>257</v>
      </c>
      <c r="D198" t="s">
        <v>261</v>
      </c>
      <c r="E198" s="26">
        <v>11315150</v>
      </c>
      <c r="F198" s="26">
        <v>1802</v>
      </c>
    </row>
    <row r="199" spans="1:6" hidden="1" x14ac:dyDescent="0.25">
      <c r="A199">
        <v>4</v>
      </c>
      <c r="B199" s="25">
        <v>45288</v>
      </c>
      <c r="C199" t="s">
        <v>257</v>
      </c>
      <c r="D199" t="s">
        <v>260</v>
      </c>
      <c r="E199" s="26">
        <v>10716250</v>
      </c>
      <c r="F199" s="26">
        <v>135</v>
      </c>
    </row>
    <row r="200" spans="1:6" hidden="1" x14ac:dyDescent="0.25">
      <c r="A200">
        <v>4</v>
      </c>
      <c r="B200" s="25">
        <v>45251</v>
      </c>
      <c r="C200" t="s">
        <v>257</v>
      </c>
      <c r="D200" t="s">
        <v>261</v>
      </c>
      <c r="E200" s="26">
        <v>9530500</v>
      </c>
      <c r="F200" s="26">
        <v>370</v>
      </c>
    </row>
    <row r="201" spans="1:6" hidden="1" x14ac:dyDescent="0.25">
      <c r="A201">
        <v>4</v>
      </c>
      <c r="B201" s="25">
        <v>45447</v>
      </c>
      <c r="C201" t="s">
        <v>257</v>
      </c>
      <c r="D201" t="s">
        <v>261</v>
      </c>
      <c r="E201" s="26">
        <v>9048000</v>
      </c>
      <c r="F201" s="26">
        <v>2289</v>
      </c>
    </row>
    <row r="202" spans="1:6" hidden="1" x14ac:dyDescent="0.25">
      <c r="A202">
        <v>4</v>
      </c>
      <c r="B202" s="25">
        <v>45212</v>
      </c>
      <c r="C202" t="s">
        <v>257</v>
      </c>
      <c r="D202" t="s">
        <v>260</v>
      </c>
      <c r="E202" s="26">
        <v>8074584</v>
      </c>
      <c r="F202" s="26">
        <v>111</v>
      </c>
    </row>
    <row r="203" spans="1:6" hidden="1" x14ac:dyDescent="0.25">
      <c r="A203">
        <v>4</v>
      </c>
      <c r="B203" s="25">
        <v>45572</v>
      </c>
      <c r="C203" t="s">
        <v>257</v>
      </c>
      <c r="D203" t="s">
        <v>260</v>
      </c>
      <c r="E203" s="26">
        <v>7525605</v>
      </c>
      <c r="F203" s="26">
        <v>74</v>
      </c>
    </row>
    <row r="204" spans="1:6" hidden="1" x14ac:dyDescent="0.25">
      <c r="A204">
        <v>4</v>
      </c>
      <c r="B204" s="25">
        <v>45485</v>
      </c>
      <c r="C204" t="s">
        <v>257</v>
      </c>
      <c r="D204" t="s">
        <v>261</v>
      </c>
      <c r="E204" s="26">
        <v>4657600</v>
      </c>
      <c r="F204" s="26">
        <v>522</v>
      </c>
    </row>
    <row r="205" spans="1:6" hidden="1" x14ac:dyDescent="0.25">
      <c r="A205">
        <v>4</v>
      </c>
      <c r="B205" s="25">
        <v>45572</v>
      </c>
      <c r="C205" t="s">
        <v>257</v>
      </c>
      <c r="D205" t="s">
        <v>261</v>
      </c>
      <c r="E205" s="26">
        <v>4535750</v>
      </c>
      <c r="F205" s="26">
        <v>81</v>
      </c>
    </row>
    <row r="206" spans="1:6" hidden="1" x14ac:dyDescent="0.25">
      <c r="A206">
        <v>4</v>
      </c>
      <c r="B206" s="25">
        <v>45198</v>
      </c>
      <c r="C206" t="s">
        <v>257</v>
      </c>
      <c r="D206" t="s">
        <v>260</v>
      </c>
      <c r="E206" s="26">
        <v>4479804</v>
      </c>
      <c r="F206" s="26">
        <v>7</v>
      </c>
    </row>
    <row r="207" spans="1:6" hidden="1" x14ac:dyDescent="0.25">
      <c r="A207">
        <v>4</v>
      </c>
      <c r="B207" s="25">
        <v>45288</v>
      </c>
      <c r="C207" t="s">
        <v>257</v>
      </c>
      <c r="D207" t="s">
        <v>261</v>
      </c>
      <c r="E207" s="26">
        <v>3672000</v>
      </c>
      <c r="F207" s="26">
        <v>147</v>
      </c>
    </row>
    <row r="208" spans="1:6" hidden="1" x14ac:dyDescent="0.25">
      <c r="A208">
        <v>4</v>
      </c>
      <c r="B208" s="25">
        <v>45232</v>
      </c>
      <c r="C208" t="s">
        <v>257</v>
      </c>
      <c r="D208" t="s">
        <v>261</v>
      </c>
      <c r="E208" s="26">
        <v>3302100</v>
      </c>
      <c r="F208" s="26">
        <v>175</v>
      </c>
    </row>
    <row r="209" spans="1:6" hidden="1" x14ac:dyDescent="0.25">
      <c r="A209">
        <v>4</v>
      </c>
      <c r="B209" s="25">
        <v>45566</v>
      </c>
      <c r="C209" t="s">
        <v>257</v>
      </c>
      <c r="D209" t="s">
        <v>261</v>
      </c>
      <c r="E209" s="26">
        <v>3125215</v>
      </c>
      <c r="F209" s="26">
        <v>1010</v>
      </c>
    </row>
    <row r="210" spans="1:6" hidden="1" x14ac:dyDescent="0.25">
      <c r="A210">
        <v>4</v>
      </c>
      <c r="B210" s="25">
        <v>45490</v>
      </c>
      <c r="C210" t="s">
        <v>257</v>
      </c>
      <c r="D210" t="s">
        <v>260</v>
      </c>
      <c r="E210" s="26">
        <v>298650</v>
      </c>
      <c r="F210" s="26">
        <v>1</v>
      </c>
    </row>
    <row r="211" spans="1:6" hidden="1" x14ac:dyDescent="0.25">
      <c r="A211">
        <v>4</v>
      </c>
      <c r="B211" s="25">
        <v>45503</v>
      </c>
      <c r="C211" t="s">
        <v>257</v>
      </c>
      <c r="D211" t="s">
        <v>260</v>
      </c>
      <c r="E211" s="26">
        <v>287993</v>
      </c>
      <c r="F211" s="26">
        <v>10</v>
      </c>
    </row>
    <row r="212" spans="1:6" hidden="1" x14ac:dyDescent="0.25">
      <c r="A212">
        <v>4</v>
      </c>
      <c r="B212" s="25">
        <v>45595</v>
      </c>
      <c r="C212" t="s">
        <v>257</v>
      </c>
      <c r="D212" t="s">
        <v>261</v>
      </c>
      <c r="E212" s="26">
        <v>249475</v>
      </c>
      <c r="F212" s="26">
        <v>22</v>
      </c>
    </row>
    <row r="213" spans="1:6" hidden="1" x14ac:dyDescent="0.25">
      <c r="A213">
        <v>4</v>
      </c>
      <c r="B213" s="25">
        <v>45212</v>
      </c>
      <c r="C213" t="s">
        <v>257</v>
      </c>
      <c r="D213" t="s">
        <v>261</v>
      </c>
      <c r="E213" s="26">
        <v>126540</v>
      </c>
      <c r="F213" s="26">
        <v>46</v>
      </c>
    </row>
    <row r="214" spans="1:6" hidden="1" x14ac:dyDescent="0.25">
      <c r="A214">
        <v>4</v>
      </c>
      <c r="B214" s="25">
        <v>45503</v>
      </c>
      <c r="C214" t="s">
        <v>257</v>
      </c>
      <c r="D214" t="s">
        <v>261</v>
      </c>
      <c r="E214" s="26">
        <v>80413</v>
      </c>
      <c r="F214" s="26">
        <v>50</v>
      </c>
    </row>
    <row r="215" spans="1:6" hidden="1" x14ac:dyDescent="0.25">
      <c r="A215">
        <v>4</v>
      </c>
      <c r="B215" s="25">
        <v>45198</v>
      </c>
      <c r="C215" t="s">
        <v>257</v>
      </c>
      <c r="D215" t="s">
        <v>261</v>
      </c>
      <c r="E215" s="26">
        <v>46342.8</v>
      </c>
      <c r="F215" s="26">
        <v>5</v>
      </c>
    </row>
    <row r="216" spans="1:6" hidden="1" x14ac:dyDescent="0.25">
      <c r="A216">
        <v>4</v>
      </c>
      <c r="B216" s="25">
        <v>45595</v>
      </c>
      <c r="C216" t="s">
        <v>257</v>
      </c>
      <c r="D216" t="s">
        <v>260</v>
      </c>
      <c r="E216" s="26">
        <v>21675</v>
      </c>
      <c r="F216" s="26">
        <v>3</v>
      </c>
    </row>
    <row r="217" spans="1:6" hidden="1" x14ac:dyDescent="0.25">
      <c r="A217">
        <v>4</v>
      </c>
      <c r="B217" s="25">
        <v>45490</v>
      </c>
      <c r="C217" t="s">
        <v>257</v>
      </c>
      <c r="D217" t="s">
        <v>261</v>
      </c>
      <c r="E217" s="26">
        <v>3300</v>
      </c>
      <c r="F217" s="26">
        <v>1</v>
      </c>
    </row>
    <row r="218" spans="1:6" hidden="1" x14ac:dyDescent="0.25">
      <c r="A218">
        <v>5</v>
      </c>
      <c r="B218" s="25">
        <v>45380</v>
      </c>
      <c r="C218" t="s">
        <v>257</v>
      </c>
      <c r="D218" t="s">
        <v>260</v>
      </c>
      <c r="E218" s="26">
        <v>707299250</v>
      </c>
      <c r="F218" s="26">
        <v>3467</v>
      </c>
    </row>
    <row r="219" spans="1:6" hidden="1" x14ac:dyDescent="0.25">
      <c r="A219">
        <v>5</v>
      </c>
      <c r="B219" s="25">
        <v>45401</v>
      </c>
      <c r="C219" t="s">
        <v>257</v>
      </c>
      <c r="D219" t="s">
        <v>260</v>
      </c>
      <c r="E219" s="26">
        <v>555295815</v>
      </c>
      <c r="F219" s="26">
        <v>2170</v>
      </c>
    </row>
    <row r="220" spans="1:6" hidden="1" x14ac:dyDescent="0.25">
      <c r="A220">
        <v>5</v>
      </c>
      <c r="B220" s="25">
        <v>45408</v>
      </c>
      <c r="C220" t="s">
        <v>257</v>
      </c>
      <c r="D220" t="s">
        <v>260</v>
      </c>
      <c r="E220" s="26">
        <v>379930000</v>
      </c>
      <c r="F220" s="26">
        <v>4961</v>
      </c>
    </row>
    <row r="221" spans="1:6" hidden="1" x14ac:dyDescent="0.25">
      <c r="A221">
        <v>5</v>
      </c>
      <c r="B221" s="25">
        <v>45394</v>
      </c>
      <c r="C221" t="s">
        <v>257</v>
      </c>
      <c r="D221" t="s">
        <v>260</v>
      </c>
      <c r="E221" s="26">
        <v>208454400</v>
      </c>
      <c r="F221" s="26">
        <v>2006</v>
      </c>
    </row>
    <row r="222" spans="1:6" hidden="1" x14ac:dyDescent="0.25">
      <c r="A222">
        <v>5</v>
      </c>
      <c r="B222" s="25">
        <v>45468</v>
      </c>
      <c r="C222" t="s">
        <v>257</v>
      </c>
      <c r="D222" t="s">
        <v>260</v>
      </c>
      <c r="E222" s="26">
        <v>167321700</v>
      </c>
      <c r="F222" s="26">
        <v>601</v>
      </c>
    </row>
    <row r="223" spans="1:6" hidden="1" x14ac:dyDescent="0.25">
      <c r="A223">
        <v>5</v>
      </c>
      <c r="B223" s="25">
        <v>45260</v>
      </c>
      <c r="C223" t="s">
        <v>257</v>
      </c>
      <c r="D223" t="s">
        <v>260</v>
      </c>
      <c r="E223" s="26">
        <v>158860800</v>
      </c>
      <c r="F223" s="26">
        <v>361</v>
      </c>
    </row>
    <row r="224" spans="1:6" hidden="1" x14ac:dyDescent="0.25">
      <c r="A224">
        <v>5</v>
      </c>
      <c r="B224" s="25">
        <v>45582</v>
      </c>
      <c r="C224" t="s">
        <v>257</v>
      </c>
      <c r="D224" t="s">
        <v>260</v>
      </c>
      <c r="E224" s="26">
        <v>142957500</v>
      </c>
      <c r="F224" s="26">
        <v>1141</v>
      </c>
    </row>
    <row r="225" spans="1:6" hidden="1" x14ac:dyDescent="0.25">
      <c r="A225">
        <v>5</v>
      </c>
      <c r="B225" s="25">
        <v>45344</v>
      </c>
      <c r="C225" t="s">
        <v>257</v>
      </c>
      <c r="D225" t="s">
        <v>261</v>
      </c>
      <c r="E225" s="26">
        <v>115683400</v>
      </c>
      <c r="F225" s="26">
        <v>531</v>
      </c>
    </row>
    <row r="226" spans="1:6" hidden="1" x14ac:dyDescent="0.25">
      <c r="A226">
        <v>5</v>
      </c>
      <c r="B226" s="25">
        <v>45275</v>
      </c>
      <c r="C226" t="s">
        <v>257</v>
      </c>
      <c r="D226" t="s">
        <v>260</v>
      </c>
      <c r="E226" s="26">
        <v>113629200</v>
      </c>
      <c r="F226" s="26">
        <v>1039</v>
      </c>
    </row>
    <row r="227" spans="1:6" hidden="1" x14ac:dyDescent="0.25">
      <c r="A227">
        <v>5</v>
      </c>
      <c r="B227" s="25">
        <v>45335</v>
      </c>
      <c r="C227" t="s">
        <v>257</v>
      </c>
      <c r="D227" t="s">
        <v>260</v>
      </c>
      <c r="E227" s="26">
        <v>103513500</v>
      </c>
      <c r="F227" s="26">
        <v>2559</v>
      </c>
    </row>
    <row r="228" spans="1:6" hidden="1" x14ac:dyDescent="0.25">
      <c r="A228">
        <v>5</v>
      </c>
      <c r="B228" s="25">
        <v>45447</v>
      </c>
      <c r="C228" t="s">
        <v>257</v>
      </c>
      <c r="D228" t="s">
        <v>260</v>
      </c>
      <c r="E228" s="26">
        <v>100967700</v>
      </c>
      <c r="F228" s="26">
        <v>1094</v>
      </c>
    </row>
    <row r="229" spans="1:6" hidden="1" x14ac:dyDescent="0.25">
      <c r="A229">
        <v>5</v>
      </c>
      <c r="B229" s="25">
        <v>45344</v>
      </c>
      <c r="C229" t="s">
        <v>257</v>
      </c>
      <c r="D229" t="s">
        <v>260</v>
      </c>
      <c r="E229" s="26">
        <v>100324750</v>
      </c>
      <c r="F229" s="26">
        <v>405</v>
      </c>
    </row>
    <row r="230" spans="1:6" hidden="1" x14ac:dyDescent="0.25">
      <c r="A230">
        <v>5</v>
      </c>
      <c r="B230" s="25">
        <v>45478</v>
      </c>
      <c r="C230" t="s">
        <v>257</v>
      </c>
      <c r="D230" t="s">
        <v>260</v>
      </c>
      <c r="E230" s="26">
        <v>99336200</v>
      </c>
      <c r="F230" s="26">
        <v>931</v>
      </c>
    </row>
    <row r="231" spans="1:6" hidden="1" x14ac:dyDescent="0.25">
      <c r="A231">
        <v>5</v>
      </c>
      <c r="B231" s="25">
        <v>45566</v>
      </c>
      <c r="C231" t="s">
        <v>257</v>
      </c>
      <c r="D231" t="s">
        <v>260</v>
      </c>
      <c r="E231" s="26">
        <v>66425615</v>
      </c>
      <c r="F231" s="26">
        <v>1064</v>
      </c>
    </row>
    <row r="232" spans="1:6" hidden="1" x14ac:dyDescent="0.25">
      <c r="A232">
        <v>5</v>
      </c>
      <c r="B232" s="25">
        <v>45328</v>
      </c>
      <c r="C232" t="s">
        <v>257</v>
      </c>
      <c r="D232" t="s">
        <v>260</v>
      </c>
      <c r="E232" s="26">
        <v>55356910</v>
      </c>
      <c r="F232" s="26">
        <v>772</v>
      </c>
    </row>
    <row r="233" spans="1:6" hidden="1" x14ac:dyDescent="0.25">
      <c r="A233">
        <v>5</v>
      </c>
      <c r="B233" s="25">
        <v>45232</v>
      </c>
      <c r="C233" t="s">
        <v>257</v>
      </c>
      <c r="D233" t="s">
        <v>260</v>
      </c>
      <c r="E233" s="26">
        <v>51464025</v>
      </c>
      <c r="F233" s="26">
        <v>42</v>
      </c>
    </row>
    <row r="234" spans="1:6" hidden="1" x14ac:dyDescent="0.25">
      <c r="A234">
        <v>5</v>
      </c>
      <c r="B234" s="25">
        <v>45408</v>
      </c>
      <c r="C234" t="s">
        <v>257</v>
      </c>
      <c r="D234" t="s">
        <v>261</v>
      </c>
      <c r="E234" s="26">
        <v>50107500</v>
      </c>
      <c r="F234" s="26">
        <v>6676</v>
      </c>
    </row>
    <row r="235" spans="1:6" hidden="1" x14ac:dyDescent="0.25">
      <c r="A235">
        <v>5</v>
      </c>
      <c r="B235" s="25">
        <v>45267</v>
      </c>
      <c r="C235" t="s">
        <v>257</v>
      </c>
      <c r="D235" t="s">
        <v>260</v>
      </c>
      <c r="E235" s="26">
        <v>40608400</v>
      </c>
      <c r="F235" s="26">
        <v>182</v>
      </c>
    </row>
    <row r="236" spans="1:6" hidden="1" x14ac:dyDescent="0.25">
      <c r="A236">
        <v>5</v>
      </c>
      <c r="B236" s="25">
        <v>45485</v>
      </c>
      <c r="C236" t="s">
        <v>257</v>
      </c>
      <c r="D236" t="s">
        <v>260</v>
      </c>
      <c r="E236" s="26">
        <v>40468000</v>
      </c>
      <c r="F236" s="26">
        <v>228</v>
      </c>
    </row>
    <row r="237" spans="1:6" hidden="1" x14ac:dyDescent="0.25">
      <c r="A237">
        <v>5</v>
      </c>
      <c r="B237" s="25">
        <v>45252</v>
      </c>
      <c r="C237" t="s">
        <v>257</v>
      </c>
      <c r="D237" t="s">
        <v>260</v>
      </c>
      <c r="E237" s="26">
        <v>39086850</v>
      </c>
      <c r="F237" s="26">
        <v>344</v>
      </c>
    </row>
    <row r="238" spans="1:6" hidden="1" x14ac:dyDescent="0.25">
      <c r="A238">
        <v>5</v>
      </c>
      <c r="B238" s="25">
        <v>45401</v>
      </c>
      <c r="C238" t="s">
        <v>257</v>
      </c>
      <c r="D238" t="s">
        <v>261</v>
      </c>
      <c r="E238" s="26">
        <v>30792510</v>
      </c>
      <c r="F238" s="26">
        <v>2598</v>
      </c>
    </row>
    <row r="239" spans="1:6" hidden="1" x14ac:dyDescent="0.25">
      <c r="A239">
        <v>5</v>
      </c>
      <c r="B239" s="25">
        <v>45380</v>
      </c>
      <c r="C239" t="s">
        <v>257</v>
      </c>
      <c r="D239" t="s">
        <v>261</v>
      </c>
      <c r="E239" s="26">
        <v>25809875</v>
      </c>
      <c r="F239" s="26">
        <v>3495</v>
      </c>
    </row>
    <row r="240" spans="1:6" hidden="1" x14ac:dyDescent="0.25">
      <c r="A240">
        <v>5</v>
      </c>
      <c r="B240" s="25">
        <v>45572</v>
      </c>
      <c r="C240" t="s">
        <v>257</v>
      </c>
      <c r="D240" t="s">
        <v>260</v>
      </c>
      <c r="E240" s="26">
        <v>25351875</v>
      </c>
      <c r="F240" s="26">
        <v>86</v>
      </c>
    </row>
    <row r="241" spans="1:6" hidden="1" x14ac:dyDescent="0.25">
      <c r="A241">
        <v>5</v>
      </c>
      <c r="B241" s="25">
        <v>45394</v>
      </c>
      <c r="C241" t="s">
        <v>257</v>
      </c>
      <c r="D241" t="s">
        <v>261</v>
      </c>
      <c r="E241" s="26">
        <v>25109750</v>
      </c>
      <c r="F241" s="26">
        <v>2302</v>
      </c>
    </row>
    <row r="242" spans="1:6" hidden="1" x14ac:dyDescent="0.25">
      <c r="A242">
        <v>5</v>
      </c>
      <c r="B242" s="25">
        <v>45260</v>
      </c>
      <c r="C242" t="s">
        <v>257</v>
      </c>
      <c r="D242" t="s">
        <v>261</v>
      </c>
      <c r="E242" s="26">
        <v>22021200</v>
      </c>
      <c r="F242" s="26">
        <v>361</v>
      </c>
    </row>
    <row r="243" spans="1:6" hidden="1" x14ac:dyDescent="0.25">
      <c r="A243">
        <v>5</v>
      </c>
      <c r="B243" s="25">
        <v>45275</v>
      </c>
      <c r="C243" t="s">
        <v>257</v>
      </c>
      <c r="D243" t="s">
        <v>261</v>
      </c>
      <c r="E243" s="26">
        <v>21929350</v>
      </c>
      <c r="F243" s="26">
        <v>1041</v>
      </c>
    </row>
    <row r="244" spans="1:6" hidden="1" x14ac:dyDescent="0.25">
      <c r="A244">
        <v>5</v>
      </c>
      <c r="B244" s="25">
        <v>45335</v>
      </c>
      <c r="C244" t="s">
        <v>257</v>
      </c>
      <c r="D244" t="s">
        <v>261</v>
      </c>
      <c r="E244" s="26">
        <v>21825000</v>
      </c>
      <c r="F244" s="26">
        <v>2232</v>
      </c>
    </row>
    <row r="245" spans="1:6" hidden="1" x14ac:dyDescent="0.25">
      <c r="A245">
        <v>5</v>
      </c>
      <c r="B245" s="25">
        <v>45468</v>
      </c>
      <c r="C245" t="s">
        <v>257</v>
      </c>
      <c r="D245" t="s">
        <v>261</v>
      </c>
      <c r="E245" s="26">
        <v>19212390</v>
      </c>
      <c r="F245" s="26">
        <v>940</v>
      </c>
    </row>
    <row r="246" spans="1:6" hidden="1" x14ac:dyDescent="0.25">
      <c r="A246">
        <v>5</v>
      </c>
      <c r="B246" s="25">
        <v>45328</v>
      </c>
      <c r="C246" t="s">
        <v>257</v>
      </c>
      <c r="D246" t="s">
        <v>261</v>
      </c>
      <c r="E246" s="26">
        <v>10991405</v>
      </c>
      <c r="F246" s="26">
        <v>878</v>
      </c>
    </row>
    <row r="247" spans="1:6" hidden="1" x14ac:dyDescent="0.25">
      <c r="A247">
        <v>5</v>
      </c>
      <c r="B247" s="25">
        <v>45478</v>
      </c>
      <c r="C247" t="s">
        <v>257</v>
      </c>
      <c r="D247" t="s">
        <v>261</v>
      </c>
      <c r="E247" s="26">
        <v>10807600</v>
      </c>
      <c r="F247" s="26">
        <v>1825</v>
      </c>
    </row>
    <row r="248" spans="1:6" hidden="1" x14ac:dyDescent="0.25">
      <c r="A248">
        <v>5</v>
      </c>
      <c r="B248" s="25">
        <v>45582</v>
      </c>
      <c r="C248" t="s">
        <v>257</v>
      </c>
      <c r="D248" t="s">
        <v>261</v>
      </c>
      <c r="E248" s="26">
        <v>10123050</v>
      </c>
      <c r="F248" s="26">
        <v>1540</v>
      </c>
    </row>
    <row r="249" spans="1:6" hidden="1" x14ac:dyDescent="0.25">
      <c r="A249">
        <v>5</v>
      </c>
      <c r="B249" s="25">
        <v>45447</v>
      </c>
      <c r="C249" t="s">
        <v>257</v>
      </c>
      <c r="D249" t="s">
        <v>261</v>
      </c>
      <c r="E249" s="26">
        <v>8577000</v>
      </c>
      <c r="F249" s="26">
        <v>2086</v>
      </c>
    </row>
    <row r="250" spans="1:6" hidden="1" x14ac:dyDescent="0.25">
      <c r="A250">
        <v>5</v>
      </c>
      <c r="B250" s="25">
        <v>45288</v>
      </c>
      <c r="C250" t="s">
        <v>257</v>
      </c>
      <c r="D250" t="s">
        <v>260</v>
      </c>
      <c r="E250" s="26">
        <v>6573000</v>
      </c>
      <c r="F250" s="26">
        <v>105</v>
      </c>
    </row>
    <row r="251" spans="1:6" hidden="1" x14ac:dyDescent="0.25">
      <c r="A251">
        <v>5</v>
      </c>
      <c r="B251" s="25">
        <v>45251</v>
      </c>
      <c r="C251" t="s">
        <v>257</v>
      </c>
      <c r="D251" t="s">
        <v>260</v>
      </c>
      <c r="E251" s="26">
        <v>5698250</v>
      </c>
      <c r="F251" s="26">
        <v>73</v>
      </c>
    </row>
    <row r="252" spans="1:6" hidden="1" x14ac:dyDescent="0.25">
      <c r="A252">
        <v>5</v>
      </c>
      <c r="B252" s="25">
        <v>45267</v>
      </c>
      <c r="C252" t="s">
        <v>257</v>
      </c>
      <c r="D252" t="s">
        <v>261</v>
      </c>
      <c r="E252" s="26">
        <v>5485200</v>
      </c>
      <c r="F252" s="26">
        <v>240</v>
      </c>
    </row>
    <row r="253" spans="1:6" hidden="1" x14ac:dyDescent="0.25">
      <c r="A253">
        <v>5</v>
      </c>
      <c r="B253" s="25">
        <v>45252</v>
      </c>
      <c r="C253" t="s">
        <v>257</v>
      </c>
      <c r="D253" t="s">
        <v>261</v>
      </c>
      <c r="E253" s="26">
        <v>4138200</v>
      </c>
      <c r="F253" s="26">
        <v>313</v>
      </c>
    </row>
    <row r="254" spans="1:6" hidden="1" x14ac:dyDescent="0.25">
      <c r="A254">
        <v>5</v>
      </c>
      <c r="B254" s="25">
        <v>45572</v>
      </c>
      <c r="C254" t="s">
        <v>257</v>
      </c>
      <c r="D254" t="s">
        <v>261</v>
      </c>
      <c r="E254" s="26">
        <v>3869250</v>
      </c>
      <c r="F254" s="26">
        <v>89</v>
      </c>
    </row>
    <row r="255" spans="1:6" hidden="1" x14ac:dyDescent="0.25">
      <c r="A255">
        <v>5</v>
      </c>
      <c r="B255" s="25">
        <v>45485</v>
      </c>
      <c r="C255" t="s">
        <v>257</v>
      </c>
      <c r="D255" t="s">
        <v>261</v>
      </c>
      <c r="E255" s="26">
        <v>3803200</v>
      </c>
      <c r="F255" s="26">
        <v>397</v>
      </c>
    </row>
    <row r="256" spans="1:6" hidden="1" x14ac:dyDescent="0.25">
      <c r="A256">
        <v>5</v>
      </c>
      <c r="B256" s="25">
        <v>45566</v>
      </c>
      <c r="C256" t="s">
        <v>257</v>
      </c>
      <c r="D256" t="s">
        <v>261</v>
      </c>
      <c r="E256" s="26">
        <v>3109065</v>
      </c>
      <c r="F256" s="26">
        <v>882</v>
      </c>
    </row>
    <row r="257" spans="1:6" hidden="1" x14ac:dyDescent="0.25">
      <c r="A257">
        <v>5</v>
      </c>
      <c r="B257" s="25">
        <v>45251</v>
      </c>
      <c r="C257" t="s">
        <v>257</v>
      </c>
      <c r="D257" t="s">
        <v>261</v>
      </c>
      <c r="E257" s="26">
        <v>1449000</v>
      </c>
      <c r="F257" s="26">
        <v>51</v>
      </c>
    </row>
    <row r="258" spans="1:6" hidden="1" x14ac:dyDescent="0.25">
      <c r="A258">
        <v>5</v>
      </c>
      <c r="B258" s="25">
        <v>45288</v>
      </c>
      <c r="C258" t="s">
        <v>257</v>
      </c>
      <c r="D258" t="s">
        <v>261</v>
      </c>
      <c r="E258" s="26">
        <v>1407000</v>
      </c>
      <c r="F258" s="26">
        <v>87</v>
      </c>
    </row>
    <row r="259" spans="1:6" hidden="1" x14ac:dyDescent="0.25">
      <c r="A259">
        <v>5</v>
      </c>
      <c r="B259" s="25">
        <v>45232</v>
      </c>
      <c r="C259" t="s">
        <v>257</v>
      </c>
      <c r="D259" t="s">
        <v>261</v>
      </c>
      <c r="E259" s="26">
        <v>113400</v>
      </c>
      <c r="F259" s="26">
        <v>10</v>
      </c>
    </row>
    <row r="260" spans="1:6" hidden="1" x14ac:dyDescent="0.25">
      <c r="A260">
        <v>5</v>
      </c>
      <c r="B260" s="25">
        <v>45595</v>
      </c>
      <c r="C260" t="s">
        <v>257</v>
      </c>
      <c r="D260" t="s">
        <v>260</v>
      </c>
      <c r="E260" s="26">
        <v>109225</v>
      </c>
      <c r="F260" s="26">
        <v>3</v>
      </c>
    </row>
    <row r="261" spans="1:6" hidden="1" x14ac:dyDescent="0.25">
      <c r="A261">
        <v>5</v>
      </c>
      <c r="B261" s="25">
        <v>45212</v>
      </c>
      <c r="C261" t="s">
        <v>257</v>
      </c>
      <c r="D261" t="s">
        <v>260</v>
      </c>
      <c r="E261" s="26">
        <v>108225</v>
      </c>
      <c r="F261" s="26">
        <v>7</v>
      </c>
    </row>
    <row r="262" spans="1:6" hidden="1" x14ac:dyDescent="0.25">
      <c r="A262">
        <v>5</v>
      </c>
      <c r="B262" s="25">
        <v>45503</v>
      </c>
      <c r="C262" t="s">
        <v>257</v>
      </c>
      <c r="D262" t="s">
        <v>261</v>
      </c>
      <c r="E262" s="26">
        <v>45008</v>
      </c>
      <c r="F262" s="26">
        <v>30</v>
      </c>
    </row>
    <row r="263" spans="1:6" hidden="1" x14ac:dyDescent="0.25">
      <c r="A263">
        <v>5</v>
      </c>
      <c r="B263" s="25">
        <v>45503</v>
      </c>
      <c r="C263" t="s">
        <v>257</v>
      </c>
      <c r="D263" t="s">
        <v>260</v>
      </c>
      <c r="E263" s="26">
        <v>30749</v>
      </c>
      <c r="F263" s="26">
        <v>6</v>
      </c>
    </row>
    <row r="264" spans="1:6" hidden="1" x14ac:dyDescent="0.25">
      <c r="A264">
        <v>5</v>
      </c>
      <c r="B264" s="25">
        <v>45595</v>
      </c>
      <c r="C264" t="s">
        <v>257</v>
      </c>
      <c r="D264" t="s">
        <v>261</v>
      </c>
      <c r="E264" s="26">
        <v>19975</v>
      </c>
      <c r="F264" s="26">
        <v>13</v>
      </c>
    </row>
    <row r="265" spans="1:6" hidden="1" x14ac:dyDescent="0.25">
      <c r="A265">
        <v>5</v>
      </c>
      <c r="B265" s="25">
        <v>45198</v>
      </c>
      <c r="C265" t="s">
        <v>257</v>
      </c>
      <c r="D265" t="s">
        <v>261</v>
      </c>
      <c r="E265" s="26">
        <v>15447.6</v>
      </c>
      <c r="F265" s="26">
        <v>2</v>
      </c>
    </row>
    <row r="266" spans="1:6" hidden="1" x14ac:dyDescent="0.25">
      <c r="A266">
        <v>5</v>
      </c>
      <c r="B266" s="25">
        <v>45212</v>
      </c>
      <c r="C266" t="s">
        <v>257</v>
      </c>
      <c r="D266" t="s">
        <v>261</v>
      </c>
      <c r="E266" s="26">
        <v>4995</v>
      </c>
      <c r="F266" s="26">
        <v>4</v>
      </c>
    </row>
    <row r="267" spans="1:6" hidden="1" x14ac:dyDescent="0.25">
      <c r="A267">
        <v>5</v>
      </c>
      <c r="B267" s="25">
        <v>45490</v>
      </c>
      <c r="C267" t="s">
        <v>257</v>
      </c>
      <c r="D267" t="s">
        <v>261</v>
      </c>
      <c r="E267" s="26">
        <v>1650</v>
      </c>
      <c r="F267" s="26">
        <v>1</v>
      </c>
    </row>
    <row r="268" spans="1:6" hidden="1" x14ac:dyDescent="0.25">
      <c r="A268">
        <v>6</v>
      </c>
      <c r="B268" s="25">
        <v>45401</v>
      </c>
      <c r="C268" t="s">
        <v>257</v>
      </c>
      <c r="D268" t="s">
        <v>260</v>
      </c>
      <c r="E268" s="26">
        <v>476849895</v>
      </c>
      <c r="F268" s="26">
        <v>1710</v>
      </c>
    </row>
    <row r="269" spans="1:6" hidden="1" x14ac:dyDescent="0.25">
      <c r="A269">
        <v>6</v>
      </c>
      <c r="B269" s="25">
        <v>45408</v>
      </c>
      <c r="C269" t="s">
        <v>257</v>
      </c>
      <c r="D269" t="s">
        <v>260</v>
      </c>
      <c r="E269" s="26">
        <v>409407500</v>
      </c>
      <c r="F269" s="26">
        <v>3741</v>
      </c>
    </row>
    <row r="270" spans="1:6" hidden="1" x14ac:dyDescent="0.25">
      <c r="A270">
        <v>6</v>
      </c>
      <c r="B270" s="25">
        <v>45468</v>
      </c>
      <c r="C270" t="s">
        <v>257</v>
      </c>
      <c r="D270" t="s">
        <v>260</v>
      </c>
      <c r="E270" s="26">
        <v>216676620</v>
      </c>
      <c r="F270" s="26">
        <v>618</v>
      </c>
    </row>
    <row r="271" spans="1:6" hidden="1" x14ac:dyDescent="0.25">
      <c r="A271">
        <v>6</v>
      </c>
      <c r="B271" s="25">
        <v>45380</v>
      </c>
      <c r="C271" t="s">
        <v>257</v>
      </c>
      <c r="D271" t="s">
        <v>260</v>
      </c>
      <c r="E271" s="26">
        <v>183598625</v>
      </c>
      <c r="F271" s="26">
        <v>2173</v>
      </c>
    </row>
    <row r="272" spans="1:6" hidden="1" x14ac:dyDescent="0.25">
      <c r="A272">
        <v>6</v>
      </c>
      <c r="B272" s="25">
        <v>45394</v>
      </c>
      <c r="C272" t="s">
        <v>257</v>
      </c>
      <c r="D272" t="s">
        <v>260</v>
      </c>
      <c r="E272" s="26">
        <v>175103200</v>
      </c>
      <c r="F272" s="26">
        <v>1496</v>
      </c>
    </row>
    <row r="273" spans="1:6" hidden="1" x14ac:dyDescent="0.25">
      <c r="A273">
        <v>6</v>
      </c>
      <c r="B273" s="25">
        <v>45582</v>
      </c>
      <c r="C273" t="s">
        <v>257</v>
      </c>
      <c r="D273" t="s">
        <v>260</v>
      </c>
      <c r="E273" s="26">
        <v>165727450</v>
      </c>
      <c r="F273" s="26">
        <v>1106</v>
      </c>
    </row>
    <row r="274" spans="1:6" hidden="1" x14ac:dyDescent="0.25">
      <c r="A274">
        <v>6</v>
      </c>
      <c r="B274" s="25">
        <v>45447</v>
      </c>
      <c r="C274" t="s">
        <v>257</v>
      </c>
      <c r="D274" t="s">
        <v>260</v>
      </c>
      <c r="E274" s="26">
        <v>143215800</v>
      </c>
      <c r="F274" s="26">
        <v>1046</v>
      </c>
    </row>
    <row r="275" spans="1:6" hidden="1" x14ac:dyDescent="0.25">
      <c r="A275">
        <v>6</v>
      </c>
      <c r="B275" s="25">
        <v>45344</v>
      </c>
      <c r="C275" t="s">
        <v>257</v>
      </c>
      <c r="D275" t="s">
        <v>260</v>
      </c>
      <c r="E275" s="26">
        <v>110519200</v>
      </c>
      <c r="F275" s="26">
        <v>280</v>
      </c>
    </row>
    <row r="276" spans="1:6" hidden="1" x14ac:dyDescent="0.25">
      <c r="A276">
        <v>6</v>
      </c>
      <c r="B276" s="25">
        <v>45478</v>
      </c>
      <c r="C276" t="s">
        <v>257</v>
      </c>
      <c r="D276" t="s">
        <v>260</v>
      </c>
      <c r="E276" s="26">
        <v>73882400</v>
      </c>
      <c r="F276" s="26">
        <v>863</v>
      </c>
    </row>
    <row r="277" spans="1:6" hidden="1" x14ac:dyDescent="0.25">
      <c r="A277">
        <v>6</v>
      </c>
      <c r="B277" s="25">
        <v>45335</v>
      </c>
      <c r="C277" t="s">
        <v>257</v>
      </c>
      <c r="D277" t="s">
        <v>260</v>
      </c>
      <c r="E277" s="26">
        <v>64354500</v>
      </c>
      <c r="F277" s="26">
        <v>1252</v>
      </c>
    </row>
    <row r="278" spans="1:6" hidden="1" x14ac:dyDescent="0.25">
      <c r="A278">
        <v>6</v>
      </c>
      <c r="B278" s="25">
        <v>45566</v>
      </c>
      <c r="C278" t="s">
        <v>257</v>
      </c>
      <c r="D278" t="s">
        <v>260</v>
      </c>
      <c r="E278" s="26">
        <v>58104185</v>
      </c>
      <c r="F278" s="26">
        <v>1086</v>
      </c>
    </row>
    <row r="279" spans="1:6" hidden="1" x14ac:dyDescent="0.25">
      <c r="A279">
        <v>6</v>
      </c>
      <c r="B279" s="25">
        <v>45401</v>
      </c>
      <c r="C279" t="s">
        <v>257</v>
      </c>
      <c r="D279" t="s">
        <v>261</v>
      </c>
      <c r="E279" s="26">
        <v>35843010</v>
      </c>
      <c r="F279" s="26">
        <v>1680</v>
      </c>
    </row>
    <row r="280" spans="1:6" hidden="1" x14ac:dyDescent="0.25">
      <c r="A280">
        <v>6</v>
      </c>
      <c r="B280" s="25">
        <v>45408</v>
      </c>
      <c r="C280" t="s">
        <v>257</v>
      </c>
      <c r="D280" t="s">
        <v>261</v>
      </c>
      <c r="E280" s="26">
        <v>32610000</v>
      </c>
      <c r="F280" s="26">
        <v>4051</v>
      </c>
    </row>
    <row r="281" spans="1:6" hidden="1" x14ac:dyDescent="0.25">
      <c r="A281">
        <v>6</v>
      </c>
      <c r="B281" s="25">
        <v>45260</v>
      </c>
      <c r="C281" t="s">
        <v>257</v>
      </c>
      <c r="D281" t="s">
        <v>260</v>
      </c>
      <c r="E281" s="26">
        <v>29305800</v>
      </c>
      <c r="F281" s="26">
        <v>144</v>
      </c>
    </row>
    <row r="282" spans="1:6" hidden="1" x14ac:dyDescent="0.25">
      <c r="A282">
        <v>6</v>
      </c>
      <c r="B282" s="25">
        <v>45275</v>
      </c>
      <c r="C282" t="s">
        <v>257</v>
      </c>
      <c r="D282" t="s">
        <v>260</v>
      </c>
      <c r="E282" s="26">
        <v>25932500</v>
      </c>
      <c r="F282" s="26">
        <v>459</v>
      </c>
    </row>
    <row r="283" spans="1:6" hidden="1" x14ac:dyDescent="0.25">
      <c r="A283">
        <v>6</v>
      </c>
      <c r="B283" s="25">
        <v>45485</v>
      </c>
      <c r="C283" t="s">
        <v>257</v>
      </c>
      <c r="D283" t="s">
        <v>260</v>
      </c>
      <c r="E283" s="26">
        <v>25363200</v>
      </c>
      <c r="F283" s="26">
        <v>225</v>
      </c>
    </row>
    <row r="284" spans="1:6" hidden="1" x14ac:dyDescent="0.25">
      <c r="A284">
        <v>6</v>
      </c>
      <c r="B284" s="25">
        <v>45328</v>
      </c>
      <c r="C284" t="s">
        <v>257</v>
      </c>
      <c r="D284" t="s">
        <v>260</v>
      </c>
      <c r="E284" s="26">
        <v>21569675</v>
      </c>
      <c r="F284" s="26">
        <v>419</v>
      </c>
    </row>
    <row r="285" spans="1:6" hidden="1" x14ac:dyDescent="0.25">
      <c r="A285">
        <v>6</v>
      </c>
      <c r="B285" s="25">
        <v>45468</v>
      </c>
      <c r="C285" t="s">
        <v>257</v>
      </c>
      <c r="D285" t="s">
        <v>261</v>
      </c>
      <c r="E285" s="26">
        <v>17221410</v>
      </c>
      <c r="F285" s="26">
        <v>779</v>
      </c>
    </row>
    <row r="286" spans="1:6" hidden="1" x14ac:dyDescent="0.25">
      <c r="A286">
        <v>6</v>
      </c>
      <c r="B286" s="25">
        <v>45572</v>
      </c>
      <c r="C286" t="s">
        <v>257</v>
      </c>
      <c r="D286" t="s">
        <v>260</v>
      </c>
      <c r="E286" s="26">
        <v>16721500</v>
      </c>
      <c r="F286" s="26">
        <v>92</v>
      </c>
    </row>
    <row r="287" spans="1:6" hidden="1" x14ac:dyDescent="0.25">
      <c r="A287">
        <v>6</v>
      </c>
      <c r="B287" s="25">
        <v>45394</v>
      </c>
      <c r="C287" t="s">
        <v>257</v>
      </c>
      <c r="D287" t="s">
        <v>261</v>
      </c>
      <c r="E287" s="26">
        <v>14971850</v>
      </c>
      <c r="F287" s="26">
        <v>1375</v>
      </c>
    </row>
    <row r="288" spans="1:6" hidden="1" x14ac:dyDescent="0.25">
      <c r="A288">
        <v>6</v>
      </c>
      <c r="B288" s="25">
        <v>45252</v>
      </c>
      <c r="C288" t="s">
        <v>257</v>
      </c>
      <c r="D288" t="s">
        <v>260</v>
      </c>
      <c r="E288" s="26">
        <v>14328600</v>
      </c>
      <c r="F288" s="26">
        <v>84</v>
      </c>
    </row>
    <row r="289" spans="1:6" hidden="1" x14ac:dyDescent="0.25">
      <c r="A289">
        <v>6</v>
      </c>
      <c r="B289" s="25">
        <v>45344</v>
      </c>
      <c r="C289" t="s">
        <v>257</v>
      </c>
      <c r="D289" t="s">
        <v>261</v>
      </c>
      <c r="E289" s="26">
        <v>13096700</v>
      </c>
      <c r="F289" s="26">
        <v>362</v>
      </c>
    </row>
    <row r="290" spans="1:6" hidden="1" x14ac:dyDescent="0.25">
      <c r="A290">
        <v>6</v>
      </c>
      <c r="B290" s="25">
        <v>45380</v>
      </c>
      <c r="C290" t="s">
        <v>257</v>
      </c>
      <c r="D290" t="s">
        <v>261</v>
      </c>
      <c r="E290" s="26">
        <v>12038250</v>
      </c>
      <c r="F290" s="26">
        <v>1722</v>
      </c>
    </row>
    <row r="291" spans="1:6" hidden="1" x14ac:dyDescent="0.25">
      <c r="A291">
        <v>6</v>
      </c>
      <c r="B291" s="25">
        <v>45335</v>
      </c>
      <c r="C291" t="s">
        <v>257</v>
      </c>
      <c r="D291" t="s">
        <v>261</v>
      </c>
      <c r="E291" s="26">
        <v>10890000</v>
      </c>
      <c r="F291" s="26">
        <v>972</v>
      </c>
    </row>
    <row r="292" spans="1:6" hidden="1" x14ac:dyDescent="0.25">
      <c r="A292">
        <v>6</v>
      </c>
      <c r="B292" s="25">
        <v>45447</v>
      </c>
      <c r="C292" t="s">
        <v>257</v>
      </c>
      <c r="D292" t="s">
        <v>261</v>
      </c>
      <c r="E292" s="26">
        <v>8610300</v>
      </c>
      <c r="F292" s="26">
        <v>1549</v>
      </c>
    </row>
    <row r="293" spans="1:6" hidden="1" x14ac:dyDescent="0.25">
      <c r="A293">
        <v>6</v>
      </c>
      <c r="B293" s="25">
        <v>45582</v>
      </c>
      <c r="C293" t="s">
        <v>257</v>
      </c>
      <c r="D293" t="s">
        <v>261</v>
      </c>
      <c r="E293" s="26">
        <v>8047550</v>
      </c>
      <c r="F293" s="26">
        <v>1201</v>
      </c>
    </row>
    <row r="294" spans="1:6" hidden="1" x14ac:dyDescent="0.25">
      <c r="A294">
        <v>6</v>
      </c>
      <c r="B294" s="25">
        <v>45275</v>
      </c>
      <c r="C294" t="s">
        <v>257</v>
      </c>
      <c r="D294" t="s">
        <v>261</v>
      </c>
      <c r="E294" s="26">
        <v>7797000</v>
      </c>
      <c r="F294" s="26">
        <v>421</v>
      </c>
    </row>
    <row r="295" spans="1:6" hidden="1" x14ac:dyDescent="0.25">
      <c r="A295">
        <v>6</v>
      </c>
      <c r="B295" s="25">
        <v>45478</v>
      </c>
      <c r="C295" t="s">
        <v>257</v>
      </c>
      <c r="D295" t="s">
        <v>261</v>
      </c>
      <c r="E295" s="26">
        <v>7641800</v>
      </c>
      <c r="F295" s="26">
        <v>1437</v>
      </c>
    </row>
    <row r="296" spans="1:6" hidden="1" x14ac:dyDescent="0.25">
      <c r="A296">
        <v>6</v>
      </c>
      <c r="B296" s="25">
        <v>45328</v>
      </c>
      <c r="C296" t="s">
        <v>257</v>
      </c>
      <c r="D296" t="s">
        <v>261</v>
      </c>
      <c r="E296" s="26">
        <v>6298255</v>
      </c>
      <c r="F296" s="26">
        <v>460</v>
      </c>
    </row>
    <row r="297" spans="1:6" hidden="1" x14ac:dyDescent="0.25">
      <c r="A297">
        <v>6</v>
      </c>
      <c r="B297" s="25">
        <v>45267</v>
      </c>
      <c r="C297" t="s">
        <v>257</v>
      </c>
      <c r="D297" t="s">
        <v>260</v>
      </c>
      <c r="E297" s="26">
        <v>5847800</v>
      </c>
      <c r="F297" s="26">
        <v>97</v>
      </c>
    </row>
    <row r="298" spans="1:6" hidden="1" x14ac:dyDescent="0.25">
      <c r="A298">
        <v>6</v>
      </c>
      <c r="B298" s="25">
        <v>45260</v>
      </c>
      <c r="C298" t="s">
        <v>257</v>
      </c>
      <c r="D298" t="s">
        <v>261</v>
      </c>
      <c r="E298" s="26">
        <v>4495500</v>
      </c>
      <c r="F298" s="26">
        <v>103</v>
      </c>
    </row>
    <row r="299" spans="1:6" hidden="1" x14ac:dyDescent="0.25">
      <c r="A299">
        <v>6</v>
      </c>
      <c r="B299" s="25">
        <v>45485</v>
      </c>
      <c r="C299" t="s">
        <v>257</v>
      </c>
      <c r="D299" t="s">
        <v>261</v>
      </c>
      <c r="E299" s="26">
        <v>4348400</v>
      </c>
      <c r="F299" s="26">
        <v>363</v>
      </c>
    </row>
    <row r="300" spans="1:6" hidden="1" x14ac:dyDescent="0.25">
      <c r="A300">
        <v>6</v>
      </c>
      <c r="B300" s="25">
        <v>45267</v>
      </c>
      <c r="C300" t="s">
        <v>257</v>
      </c>
      <c r="D300" t="s">
        <v>261</v>
      </c>
      <c r="E300" s="26">
        <v>3556000</v>
      </c>
      <c r="F300" s="26">
        <v>122</v>
      </c>
    </row>
    <row r="301" spans="1:6" hidden="1" x14ac:dyDescent="0.25">
      <c r="A301">
        <v>6</v>
      </c>
      <c r="B301" s="25">
        <v>45288</v>
      </c>
      <c r="C301" t="s">
        <v>257</v>
      </c>
      <c r="D301" t="s">
        <v>260</v>
      </c>
      <c r="E301" s="26">
        <v>3143250</v>
      </c>
      <c r="F301" s="26">
        <v>65</v>
      </c>
    </row>
    <row r="302" spans="1:6" hidden="1" x14ac:dyDescent="0.25">
      <c r="A302">
        <v>6</v>
      </c>
      <c r="B302" s="25">
        <v>45566</v>
      </c>
      <c r="C302" t="s">
        <v>257</v>
      </c>
      <c r="D302" t="s">
        <v>261</v>
      </c>
      <c r="E302" s="26">
        <v>2428485</v>
      </c>
      <c r="F302" s="26">
        <v>706</v>
      </c>
    </row>
    <row r="303" spans="1:6" hidden="1" x14ac:dyDescent="0.25">
      <c r="A303">
        <v>6</v>
      </c>
      <c r="B303" s="25">
        <v>45572</v>
      </c>
      <c r="C303" t="s">
        <v>257</v>
      </c>
      <c r="D303" t="s">
        <v>261</v>
      </c>
      <c r="E303" s="26">
        <v>1672430</v>
      </c>
      <c r="F303" s="26">
        <v>59</v>
      </c>
    </row>
    <row r="304" spans="1:6" hidden="1" x14ac:dyDescent="0.25">
      <c r="A304">
        <v>6</v>
      </c>
      <c r="B304" s="25">
        <v>45251</v>
      </c>
      <c r="C304" t="s">
        <v>257</v>
      </c>
      <c r="D304" t="s">
        <v>260</v>
      </c>
      <c r="E304" s="26">
        <v>1000500</v>
      </c>
      <c r="F304" s="26">
        <v>9</v>
      </c>
    </row>
    <row r="305" spans="1:6" hidden="1" x14ac:dyDescent="0.25">
      <c r="A305">
        <v>6</v>
      </c>
      <c r="B305" s="25">
        <v>45288</v>
      </c>
      <c r="C305" t="s">
        <v>257</v>
      </c>
      <c r="D305" t="s">
        <v>261</v>
      </c>
      <c r="E305" s="26">
        <v>991250</v>
      </c>
      <c r="F305" s="26">
        <v>66</v>
      </c>
    </row>
    <row r="306" spans="1:6" hidden="1" x14ac:dyDescent="0.25">
      <c r="A306">
        <v>6</v>
      </c>
      <c r="B306" s="25">
        <v>45595</v>
      </c>
      <c r="C306" t="s">
        <v>257</v>
      </c>
      <c r="D306" t="s">
        <v>261</v>
      </c>
      <c r="E306" s="26">
        <v>561425</v>
      </c>
      <c r="F306" s="26">
        <v>15</v>
      </c>
    </row>
    <row r="307" spans="1:6" hidden="1" x14ac:dyDescent="0.25">
      <c r="A307">
        <v>6</v>
      </c>
      <c r="B307" s="25">
        <v>45252</v>
      </c>
      <c r="C307" t="s">
        <v>257</v>
      </c>
      <c r="D307" t="s">
        <v>261</v>
      </c>
      <c r="E307" s="26">
        <v>477950</v>
      </c>
      <c r="F307" s="26">
        <v>47</v>
      </c>
    </row>
    <row r="308" spans="1:6" hidden="1" x14ac:dyDescent="0.25">
      <c r="A308">
        <v>6</v>
      </c>
      <c r="B308" s="25">
        <v>45503</v>
      </c>
      <c r="C308" t="s">
        <v>257</v>
      </c>
      <c r="D308" t="s">
        <v>261</v>
      </c>
      <c r="E308" s="26">
        <v>172369</v>
      </c>
      <c r="F308" s="26">
        <v>46</v>
      </c>
    </row>
    <row r="309" spans="1:6" hidden="1" x14ac:dyDescent="0.25">
      <c r="A309">
        <v>6</v>
      </c>
      <c r="B309" s="25">
        <v>45232</v>
      </c>
      <c r="C309" t="s">
        <v>257</v>
      </c>
      <c r="D309" t="s">
        <v>260</v>
      </c>
      <c r="E309" s="26">
        <v>167400</v>
      </c>
      <c r="F309" s="26">
        <v>5</v>
      </c>
    </row>
    <row r="310" spans="1:6" hidden="1" x14ac:dyDescent="0.25">
      <c r="A310">
        <v>6</v>
      </c>
      <c r="B310" s="25">
        <v>45503</v>
      </c>
      <c r="C310" t="s">
        <v>257</v>
      </c>
      <c r="D310" t="s">
        <v>260</v>
      </c>
      <c r="E310" s="26">
        <v>100104</v>
      </c>
      <c r="F310" s="26">
        <v>8</v>
      </c>
    </row>
    <row r="311" spans="1:6" hidden="1" x14ac:dyDescent="0.25">
      <c r="A311">
        <v>6</v>
      </c>
      <c r="B311" s="25">
        <v>45595</v>
      </c>
      <c r="C311" t="s">
        <v>257</v>
      </c>
      <c r="D311" t="s">
        <v>260</v>
      </c>
      <c r="E311" s="26">
        <v>23375</v>
      </c>
      <c r="F311" s="26">
        <v>2</v>
      </c>
    </row>
    <row r="312" spans="1:6" hidden="1" x14ac:dyDescent="0.25">
      <c r="A312">
        <v>6</v>
      </c>
      <c r="B312" s="25">
        <v>45232</v>
      </c>
      <c r="C312" t="s">
        <v>257</v>
      </c>
      <c r="D312" t="s">
        <v>261</v>
      </c>
      <c r="E312" s="26">
        <v>2700</v>
      </c>
      <c r="F312" s="26">
        <v>1</v>
      </c>
    </row>
    <row r="313" spans="1:6" hidden="1" x14ac:dyDescent="0.25">
      <c r="A313">
        <v>6</v>
      </c>
      <c r="B313" s="25">
        <v>45212</v>
      </c>
      <c r="C313" t="s">
        <v>257</v>
      </c>
      <c r="D313" t="s">
        <v>261</v>
      </c>
      <c r="E313" s="26">
        <v>1998</v>
      </c>
      <c r="F313" s="26">
        <v>2</v>
      </c>
    </row>
    <row r="314" spans="1:6" hidden="1" x14ac:dyDescent="0.25">
      <c r="A314">
        <v>7</v>
      </c>
      <c r="B314" s="25">
        <v>45468</v>
      </c>
      <c r="C314" t="s">
        <v>257</v>
      </c>
      <c r="D314" t="s">
        <v>260</v>
      </c>
      <c r="E314" s="26">
        <v>357329880</v>
      </c>
      <c r="F314" s="26">
        <v>583</v>
      </c>
    </row>
    <row r="315" spans="1:6" hidden="1" x14ac:dyDescent="0.25">
      <c r="A315">
        <v>7</v>
      </c>
      <c r="B315" s="25">
        <v>45408</v>
      </c>
      <c r="C315" t="s">
        <v>257</v>
      </c>
      <c r="D315" t="s">
        <v>260</v>
      </c>
      <c r="E315" s="26">
        <v>279877500</v>
      </c>
      <c r="F315" s="26">
        <v>2698</v>
      </c>
    </row>
    <row r="316" spans="1:6" hidden="1" x14ac:dyDescent="0.25">
      <c r="A316">
        <v>7</v>
      </c>
      <c r="B316" s="25">
        <v>45401</v>
      </c>
      <c r="C316" t="s">
        <v>257</v>
      </c>
      <c r="D316" t="s">
        <v>260</v>
      </c>
      <c r="E316" s="26">
        <v>253637220</v>
      </c>
      <c r="F316" s="26">
        <v>1235</v>
      </c>
    </row>
    <row r="317" spans="1:6" hidden="1" x14ac:dyDescent="0.25">
      <c r="A317">
        <v>7</v>
      </c>
      <c r="B317" s="25">
        <v>45582</v>
      </c>
      <c r="C317" t="s">
        <v>257</v>
      </c>
      <c r="D317" t="s">
        <v>260</v>
      </c>
      <c r="E317" s="26">
        <v>179324600</v>
      </c>
      <c r="F317" s="26">
        <v>1059</v>
      </c>
    </row>
    <row r="318" spans="1:6" hidden="1" x14ac:dyDescent="0.25">
      <c r="A318">
        <v>7</v>
      </c>
      <c r="B318" s="25">
        <v>45288</v>
      </c>
      <c r="C318" t="s">
        <v>257</v>
      </c>
      <c r="D318" t="s">
        <v>261</v>
      </c>
      <c r="E318" s="26">
        <v>144987750</v>
      </c>
      <c r="F318" s="26">
        <v>47</v>
      </c>
    </row>
    <row r="319" spans="1:6" hidden="1" x14ac:dyDescent="0.25">
      <c r="A319">
        <v>7</v>
      </c>
      <c r="B319" s="25">
        <v>45394</v>
      </c>
      <c r="C319" t="s">
        <v>257</v>
      </c>
      <c r="D319" t="s">
        <v>260</v>
      </c>
      <c r="E319" s="26">
        <v>114322800</v>
      </c>
      <c r="F319" s="26">
        <v>1030</v>
      </c>
    </row>
    <row r="320" spans="1:6" hidden="1" x14ac:dyDescent="0.25">
      <c r="A320">
        <v>7</v>
      </c>
      <c r="B320" s="25">
        <v>45380</v>
      </c>
      <c r="C320" t="s">
        <v>257</v>
      </c>
      <c r="D320" t="s">
        <v>260</v>
      </c>
      <c r="E320" s="26">
        <v>105347375</v>
      </c>
      <c r="F320" s="26">
        <v>1121</v>
      </c>
    </row>
    <row r="321" spans="1:6" hidden="1" x14ac:dyDescent="0.25">
      <c r="A321">
        <v>7</v>
      </c>
      <c r="B321" s="25">
        <v>45566</v>
      </c>
      <c r="C321" t="s">
        <v>257</v>
      </c>
      <c r="D321" t="s">
        <v>260</v>
      </c>
      <c r="E321" s="26">
        <v>104846940</v>
      </c>
      <c r="F321" s="26">
        <v>1014</v>
      </c>
    </row>
    <row r="322" spans="1:6" hidden="1" x14ac:dyDescent="0.25">
      <c r="A322">
        <v>7</v>
      </c>
      <c r="B322" s="25">
        <v>45447</v>
      </c>
      <c r="C322" t="s">
        <v>257</v>
      </c>
      <c r="D322" t="s">
        <v>260</v>
      </c>
      <c r="E322" s="26">
        <v>85642500</v>
      </c>
      <c r="F322" s="26">
        <v>942</v>
      </c>
    </row>
    <row r="323" spans="1:6" hidden="1" x14ac:dyDescent="0.25">
      <c r="A323">
        <v>7</v>
      </c>
      <c r="B323" s="25">
        <v>45478</v>
      </c>
      <c r="C323" t="s">
        <v>257</v>
      </c>
      <c r="D323" t="s">
        <v>260</v>
      </c>
      <c r="E323" s="26">
        <v>65109800</v>
      </c>
      <c r="F323" s="26">
        <v>733</v>
      </c>
    </row>
    <row r="324" spans="1:6" hidden="1" x14ac:dyDescent="0.25">
      <c r="A324">
        <v>7</v>
      </c>
      <c r="B324" s="25">
        <v>45344</v>
      </c>
      <c r="C324" t="s">
        <v>257</v>
      </c>
      <c r="D324" t="s">
        <v>260</v>
      </c>
      <c r="E324" s="26">
        <v>59144150</v>
      </c>
      <c r="F324" s="26">
        <v>180</v>
      </c>
    </row>
    <row r="325" spans="1:6" hidden="1" x14ac:dyDescent="0.25">
      <c r="A325">
        <v>7</v>
      </c>
      <c r="B325" s="25">
        <v>45447</v>
      </c>
      <c r="C325" t="s">
        <v>257</v>
      </c>
      <c r="D325" t="s">
        <v>261</v>
      </c>
      <c r="E325" s="26">
        <v>25390800</v>
      </c>
      <c r="F325" s="26">
        <v>1086</v>
      </c>
    </row>
    <row r="326" spans="1:6" hidden="1" x14ac:dyDescent="0.25">
      <c r="A326">
        <v>7</v>
      </c>
      <c r="B326" s="25">
        <v>45572</v>
      </c>
      <c r="C326" t="s">
        <v>257</v>
      </c>
      <c r="D326" t="s">
        <v>260</v>
      </c>
      <c r="E326" s="26">
        <v>20824000</v>
      </c>
      <c r="F326" s="26">
        <v>82</v>
      </c>
    </row>
    <row r="327" spans="1:6" hidden="1" x14ac:dyDescent="0.25">
      <c r="A327">
        <v>7</v>
      </c>
      <c r="B327" s="25">
        <v>45260</v>
      </c>
      <c r="C327" t="s">
        <v>257</v>
      </c>
      <c r="D327" t="s">
        <v>260</v>
      </c>
      <c r="E327" s="26">
        <v>19107000</v>
      </c>
      <c r="F327" s="26">
        <v>48</v>
      </c>
    </row>
    <row r="328" spans="1:6" hidden="1" x14ac:dyDescent="0.25">
      <c r="A328">
        <v>7</v>
      </c>
      <c r="B328" s="25">
        <v>45408</v>
      </c>
      <c r="C328" t="s">
        <v>257</v>
      </c>
      <c r="D328" t="s">
        <v>261</v>
      </c>
      <c r="E328" s="26">
        <v>18372500</v>
      </c>
      <c r="F328" s="26">
        <v>2404</v>
      </c>
    </row>
    <row r="329" spans="1:6" hidden="1" x14ac:dyDescent="0.25">
      <c r="A329">
        <v>7</v>
      </c>
      <c r="B329" s="25">
        <v>45485</v>
      </c>
      <c r="C329" t="s">
        <v>257</v>
      </c>
      <c r="D329" t="s">
        <v>260</v>
      </c>
      <c r="E329" s="26">
        <v>15664800</v>
      </c>
      <c r="F329" s="26">
        <v>214</v>
      </c>
    </row>
    <row r="330" spans="1:6" hidden="1" x14ac:dyDescent="0.25">
      <c r="A330">
        <v>7</v>
      </c>
      <c r="B330" s="25">
        <v>45335</v>
      </c>
      <c r="C330" t="s">
        <v>257</v>
      </c>
      <c r="D330" t="s">
        <v>260</v>
      </c>
      <c r="E330" s="26">
        <v>14454000</v>
      </c>
      <c r="F330" s="26">
        <v>575</v>
      </c>
    </row>
    <row r="331" spans="1:6" hidden="1" x14ac:dyDescent="0.25">
      <c r="A331">
        <v>7</v>
      </c>
      <c r="B331" s="25">
        <v>45468</v>
      </c>
      <c r="C331" t="s">
        <v>257</v>
      </c>
      <c r="D331" t="s">
        <v>261</v>
      </c>
      <c r="E331" s="26">
        <v>13686570</v>
      </c>
      <c r="F331" s="26">
        <v>558</v>
      </c>
    </row>
    <row r="332" spans="1:6" hidden="1" x14ac:dyDescent="0.25">
      <c r="A332">
        <v>7</v>
      </c>
      <c r="B332" s="25">
        <v>45328</v>
      </c>
      <c r="C332" t="s">
        <v>257</v>
      </c>
      <c r="D332" t="s">
        <v>260</v>
      </c>
      <c r="E332" s="26">
        <v>11813965</v>
      </c>
      <c r="F332" s="26">
        <v>221</v>
      </c>
    </row>
    <row r="333" spans="1:6" hidden="1" x14ac:dyDescent="0.25">
      <c r="A333">
        <v>7</v>
      </c>
      <c r="B333" s="25">
        <v>45401</v>
      </c>
      <c r="C333" t="s">
        <v>257</v>
      </c>
      <c r="D333" t="s">
        <v>261</v>
      </c>
      <c r="E333" s="26">
        <v>9800745</v>
      </c>
      <c r="F333" s="26">
        <v>957</v>
      </c>
    </row>
    <row r="334" spans="1:6" hidden="1" x14ac:dyDescent="0.25">
      <c r="A334">
        <v>7</v>
      </c>
      <c r="B334" s="25">
        <v>45582</v>
      </c>
      <c r="C334" t="s">
        <v>257</v>
      </c>
      <c r="D334" t="s">
        <v>261</v>
      </c>
      <c r="E334" s="26">
        <v>8995350</v>
      </c>
      <c r="F334" s="26">
        <v>1000</v>
      </c>
    </row>
    <row r="335" spans="1:6" hidden="1" x14ac:dyDescent="0.25">
      <c r="A335">
        <v>7</v>
      </c>
      <c r="B335" s="25">
        <v>45394</v>
      </c>
      <c r="C335" t="s">
        <v>257</v>
      </c>
      <c r="D335" t="s">
        <v>261</v>
      </c>
      <c r="E335" s="26">
        <v>7888950</v>
      </c>
      <c r="F335" s="26">
        <v>750</v>
      </c>
    </row>
    <row r="336" spans="1:6" hidden="1" x14ac:dyDescent="0.25">
      <c r="A336">
        <v>7</v>
      </c>
      <c r="B336" s="25">
        <v>45275</v>
      </c>
      <c r="C336" t="s">
        <v>257</v>
      </c>
      <c r="D336" t="s">
        <v>260</v>
      </c>
      <c r="E336" s="26">
        <v>6882750</v>
      </c>
      <c r="F336" s="26">
        <v>166</v>
      </c>
    </row>
    <row r="337" spans="1:6" hidden="1" x14ac:dyDescent="0.25">
      <c r="A337">
        <v>7</v>
      </c>
      <c r="B337" s="25">
        <v>45380</v>
      </c>
      <c r="C337" t="s">
        <v>257</v>
      </c>
      <c r="D337" t="s">
        <v>261</v>
      </c>
      <c r="E337" s="26">
        <v>6428625</v>
      </c>
      <c r="F337" s="26">
        <v>868</v>
      </c>
    </row>
    <row r="338" spans="1:6" hidden="1" x14ac:dyDescent="0.25">
      <c r="A338">
        <v>7</v>
      </c>
      <c r="B338" s="25">
        <v>45267</v>
      </c>
      <c r="C338" t="s">
        <v>257</v>
      </c>
      <c r="D338" t="s">
        <v>260</v>
      </c>
      <c r="E338" s="26">
        <v>6270600</v>
      </c>
      <c r="F338" s="26">
        <v>67</v>
      </c>
    </row>
    <row r="339" spans="1:6" hidden="1" x14ac:dyDescent="0.25">
      <c r="A339">
        <v>7</v>
      </c>
      <c r="B339" s="25">
        <v>45478</v>
      </c>
      <c r="C339" t="s">
        <v>257</v>
      </c>
      <c r="D339" t="s">
        <v>261</v>
      </c>
      <c r="E339" s="26">
        <v>6080200</v>
      </c>
      <c r="F339" s="26">
        <v>1081</v>
      </c>
    </row>
    <row r="340" spans="1:6" hidden="1" x14ac:dyDescent="0.25">
      <c r="A340">
        <v>7</v>
      </c>
      <c r="B340" s="25">
        <v>45344</v>
      </c>
      <c r="C340" t="s">
        <v>257</v>
      </c>
      <c r="D340" t="s">
        <v>261</v>
      </c>
      <c r="E340" s="26">
        <v>4787050</v>
      </c>
      <c r="F340" s="26">
        <v>222</v>
      </c>
    </row>
    <row r="341" spans="1:6" hidden="1" x14ac:dyDescent="0.25">
      <c r="A341">
        <v>7</v>
      </c>
      <c r="B341" s="25">
        <v>45335</v>
      </c>
      <c r="C341" t="s">
        <v>257</v>
      </c>
      <c r="D341" t="s">
        <v>261</v>
      </c>
      <c r="E341" s="26">
        <v>3847500</v>
      </c>
      <c r="F341" s="26">
        <v>448</v>
      </c>
    </row>
    <row r="342" spans="1:6" hidden="1" x14ac:dyDescent="0.25">
      <c r="A342">
        <v>7</v>
      </c>
      <c r="B342" s="25">
        <v>45328</v>
      </c>
      <c r="C342" t="s">
        <v>257</v>
      </c>
      <c r="D342" t="s">
        <v>261</v>
      </c>
      <c r="E342" s="26">
        <v>2861470</v>
      </c>
      <c r="F342" s="26">
        <v>230</v>
      </c>
    </row>
    <row r="343" spans="1:6" hidden="1" x14ac:dyDescent="0.25">
      <c r="A343">
        <v>7</v>
      </c>
      <c r="B343" s="25">
        <v>45485</v>
      </c>
      <c r="C343" t="s">
        <v>257</v>
      </c>
      <c r="D343" t="s">
        <v>261</v>
      </c>
      <c r="E343" s="26">
        <v>2855200</v>
      </c>
      <c r="F343" s="26">
        <v>295</v>
      </c>
    </row>
    <row r="344" spans="1:6" hidden="1" x14ac:dyDescent="0.25">
      <c r="A344">
        <v>7</v>
      </c>
      <c r="B344" s="25">
        <v>45275</v>
      </c>
      <c r="C344" t="s">
        <v>257</v>
      </c>
      <c r="D344" t="s">
        <v>261</v>
      </c>
      <c r="E344" s="26">
        <v>2758850</v>
      </c>
      <c r="F344" s="26">
        <v>152</v>
      </c>
    </row>
    <row r="345" spans="1:6" hidden="1" x14ac:dyDescent="0.25">
      <c r="A345">
        <v>7</v>
      </c>
      <c r="B345" s="25">
        <v>45566</v>
      </c>
      <c r="C345" t="s">
        <v>257</v>
      </c>
      <c r="D345" t="s">
        <v>261</v>
      </c>
      <c r="E345" s="26">
        <v>2179965</v>
      </c>
      <c r="F345" s="26">
        <v>551</v>
      </c>
    </row>
    <row r="346" spans="1:6" hidden="1" x14ac:dyDescent="0.25">
      <c r="A346">
        <v>7</v>
      </c>
      <c r="B346" s="25">
        <v>45288</v>
      </c>
      <c r="C346" t="s">
        <v>257</v>
      </c>
      <c r="D346" t="s">
        <v>260</v>
      </c>
      <c r="E346" s="26">
        <v>2050750</v>
      </c>
      <c r="F346" s="26">
        <v>42</v>
      </c>
    </row>
    <row r="347" spans="1:6" hidden="1" x14ac:dyDescent="0.25">
      <c r="A347">
        <v>7</v>
      </c>
      <c r="B347" s="25">
        <v>45572</v>
      </c>
      <c r="C347" t="s">
        <v>257</v>
      </c>
      <c r="D347" t="s">
        <v>261</v>
      </c>
      <c r="E347" s="26">
        <v>1562500</v>
      </c>
      <c r="F347" s="26">
        <v>65</v>
      </c>
    </row>
    <row r="348" spans="1:6" hidden="1" x14ac:dyDescent="0.25">
      <c r="A348">
        <v>7</v>
      </c>
      <c r="B348" s="25">
        <v>45267</v>
      </c>
      <c r="C348" t="s">
        <v>257</v>
      </c>
      <c r="D348" t="s">
        <v>261</v>
      </c>
      <c r="E348" s="26">
        <v>861000</v>
      </c>
      <c r="F348" s="26">
        <v>48</v>
      </c>
    </row>
    <row r="349" spans="1:6" hidden="1" x14ac:dyDescent="0.25">
      <c r="A349">
        <v>7</v>
      </c>
      <c r="B349" s="25">
        <v>45260</v>
      </c>
      <c r="C349" t="s">
        <v>257</v>
      </c>
      <c r="D349" t="s">
        <v>261</v>
      </c>
      <c r="E349" s="26">
        <v>480600</v>
      </c>
      <c r="F349" s="26">
        <v>19</v>
      </c>
    </row>
    <row r="350" spans="1:6" hidden="1" x14ac:dyDescent="0.25">
      <c r="A350">
        <v>7</v>
      </c>
      <c r="B350" s="25">
        <v>45490</v>
      </c>
      <c r="C350" t="s">
        <v>257</v>
      </c>
      <c r="D350" t="s">
        <v>260</v>
      </c>
      <c r="E350" s="26">
        <v>330000</v>
      </c>
      <c r="F350" s="26">
        <v>1</v>
      </c>
    </row>
    <row r="351" spans="1:6" hidden="1" x14ac:dyDescent="0.25">
      <c r="A351">
        <v>7</v>
      </c>
      <c r="B351" s="25">
        <v>45252</v>
      </c>
      <c r="C351" t="s">
        <v>257</v>
      </c>
      <c r="D351" t="s">
        <v>260</v>
      </c>
      <c r="E351" s="26">
        <v>244200</v>
      </c>
      <c r="F351" s="26">
        <v>7</v>
      </c>
    </row>
    <row r="352" spans="1:6" hidden="1" x14ac:dyDescent="0.25">
      <c r="A352">
        <v>7</v>
      </c>
      <c r="B352" s="25">
        <v>45251</v>
      </c>
      <c r="C352" t="s">
        <v>257</v>
      </c>
      <c r="D352" t="s">
        <v>260</v>
      </c>
      <c r="E352" s="26">
        <v>75000</v>
      </c>
      <c r="F352" s="26">
        <v>3</v>
      </c>
    </row>
    <row r="353" spans="1:6" hidden="1" x14ac:dyDescent="0.25">
      <c r="A353">
        <v>7</v>
      </c>
      <c r="B353" s="25">
        <v>45503</v>
      </c>
      <c r="C353" t="s">
        <v>257</v>
      </c>
      <c r="D353" t="s">
        <v>261</v>
      </c>
      <c r="E353" s="26">
        <v>49567</v>
      </c>
      <c r="F353" s="26">
        <v>31</v>
      </c>
    </row>
    <row r="354" spans="1:6" hidden="1" x14ac:dyDescent="0.25">
      <c r="A354">
        <v>7</v>
      </c>
      <c r="B354" s="25">
        <v>45595</v>
      </c>
      <c r="C354" t="s">
        <v>257</v>
      </c>
      <c r="D354" t="s">
        <v>261</v>
      </c>
      <c r="E354" s="26">
        <v>43775</v>
      </c>
      <c r="F354" s="26">
        <v>16</v>
      </c>
    </row>
    <row r="355" spans="1:6" hidden="1" x14ac:dyDescent="0.25">
      <c r="A355">
        <v>7</v>
      </c>
      <c r="B355" s="25">
        <v>45503</v>
      </c>
      <c r="C355" t="s">
        <v>257</v>
      </c>
      <c r="D355" t="s">
        <v>260</v>
      </c>
      <c r="E355" s="26">
        <v>31331</v>
      </c>
      <c r="F355" s="26">
        <v>7</v>
      </c>
    </row>
    <row r="356" spans="1:6" hidden="1" x14ac:dyDescent="0.25">
      <c r="A356">
        <v>7</v>
      </c>
      <c r="B356" s="25">
        <v>45595</v>
      </c>
      <c r="C356" t="s">
        <v>257</v>
      </c>
      <c r="D356" t="s">
        <v>260</v>
      </c>
      <c r="E356" s="26">
        <v>28050</v>
      </c>
      <c r="F356" s="26">
        <v>5</v>
      </c>
    </row>
    <row r="357" spans="1:6" hidden="1" x14ac:dyDescent="0.25">
      <c r="A357">
        <v>7</v>
      </c>
      <c r="B357" s="25">
        <v>45251</v>
      </c>
      <c r="C357" t="s">
        <v>257</v>
      </c>
      <c r="D357" t="s">
        <v>261</v>
      </c>
      <c r="E357" s="26">
        <v>8000</v>
      </c>
      <c r="F357" s="26">
        <v>2</v>
      </c>
    </row>
    <row r="358" spans="1:6" hidden="1" x14ac:dyDescent="0.25">
      <c r="A358">
        <v>7</v>
      </c>
      <c r="B358" s="25">
        <v>45490</v>
      </c>
      <c r="C358" t="s">
        <v>257</v>
      </c>
      <c r="D358" t="s">
        <v>261</v>
      </c>
      <c r="E358" s="26">
        <v>6600</v>
      </c>
      <c r="F358" s="26">
        <v>1</v>
      </c>
    </row>
    <row r="359" spans="1:6" hidden="1" x14ac:dyDescent="0.25">
      <c r="A359">
        <v>8</v>
      </c>
      <c r="B359" s="25">
        <v>45468</v>
      </c>
      <c r="C359" t="s">
        <v>257</v>
      </c>
      <c r="D359" t="s">
        <v>260</v>
      </c>
      <c r="E359" s="26">
        <v>387756720</v>
      </c>
      <c r="F359" s="26">
        <v>478</v>
      </c>
    </row>
    <row r="360" spans="1:6" hidden="1" x14ac:dyDescent="0.25">
      <c r="A360">
        <v>8</v>
      </c>
      <c r="B360" s="25">
        <v>45401</v>
      </c>
      <c r="C360" t="s">
        <v>257</v>
      </c>
      <c r="D360" t="s">
        <v>260</v>
      </c>
      <c r="E360" s="26">
        <v>202795890</v>
      </c>
      <c r="F360" s="26">
        <v>766</v>
      </c>
    </row>
    <row r="361" spans="1:6" hidden="1" x14ac:dyDescent="0.25">
      <c r="A361">
        <v>8</v>
      </c>
      <c r="B361" s="25">
        <v>45408</v>
      </c>
      <c r="C361" t="s">
        <v>257</v>
      </c>
      <c r="D361" t="s">
        <v>260</v>
      </c>
      <c r="E361" s="26">
        <v>184450000</v>
      </c>
      <c r="F361" s="26">
        <v>1827</v>
      </c>
    </row>
    <row r="362" spans="1:6" hidden="1" x14ac:dyDescent="0.25">
      <c r="A362">
        <v>8</v>
      </c>
      <c r="B362" s="25">
        <v>45478</v>
      </c>
      <c r="C362" t="s">
        <v>257</v>
      </c>
      <c r="D362" t="s">
        <v>260</v>
      </c>
      <c r="E362" s="26">
        <v>178714600</v>
      </c>
      <c r="F362" s="26">
        <v>570</v>
      </c>
    </row>
    <row r="363" spans="1:6" hidden="1" x14ac:dyDescent="0.25">
      <c r="A363">
        <v>8</v>
      </c>
      <c r="B363" s="25">
        <v>45582</v>
      </c>
      <c r="C363" t="s">
        <v>257</v>
      </c>
      <c r="D363" t="s">
        <v>260</v>
      </c>
      <c r="E363" s="26">
        <v>133816550</v>
      </c>
      <c r="F363" s="26">
        <v>1000</v>
      </c>
    </row>
    <row r="364" spans="1:6" hidden="1" x14ac:dyDescent="0.25">
      <c r="A364">
        <v>8</v>
      </c>
      <c r="B364" s="25">
        <v>45566</v>
      </c>
      <c r="C364" t="s">
        <v>257</v>
      </c>
      <c r="D364" t="s">
        <v>260</v>
      </c>
      <c r="E364" s="26">
        <v>71596275</v>
      </c>
      <c r="F364" s="26">
        <v>878</v>
      </c>
    </row>
    <row r="365" spans="1:6" hidden="1" x14ac:dyDescent="0.25">
      <c r="A365">
        <v>8</v>
      </c>
      <c r="B365" s="25">
        <v>45447</v>
      </c>
      <c r="C365" t="s">
        <v>257</v>
      </c>
      <c r="D365" t="s">
        <v>260</v>
      </c>
      <c r="E365" s="26">
        <v>64343100</v>
      </c>
      <c r="F365" s="26">
        <v>766</v>
      </c>
    </row>
    <row r="366" spans="1:6" hidden="1" x14ac:dyDescent="0.25">
      <c r="A366">
        <v>8</v>
      </c>
      <c r="B366" s="25">
        <v>45394</v>
      </c>
      <c r="C366" t="s">
        <v>257</v>
      </c>
      <c r="D366" t="s">
        <v>260</v>
      </c>
      <c r="E366" s="26">
        <v>61903700</v>
      </c>
      <c r="F366" s="26">
        <v>575</v>
      </c>
    </row>
    <row r="367" spans="1:6" hidden="1" x14ac:dyDescent="0.25">
      <c r="A367">
        <v>8</v>
      </c>
      <c r="B367" s="25">
        <v>45572</v>
      </c>
      <c r="C367" t="s">
        <v>257</v>
      </c>
      <c r="D367" t="s">
        <v>260</v>
      </c>
      <c r="E367" s="26">
        <v>34560000</v>
      </c>
      <c r="F367" s="26">
        <v>92</v>
      </c>
    </row>
    <row r="368" spans="1:6" hidden="1" x14ac:dyDescent="0.25">
      <c r="A368">
        <v>8</v>
      </c>
      <c r="B368" s="25">
        <v>45485</v>
      </c>
      <c r="C368" t="s">
        <v>257</v>
      </c>
      <c r="D368" t="s">
        <v>260</v>
      </c>
      <c r="E368" s="26">
        <v>29544400</v>
      </c>
      <c r="F368" s="26">
        <v>190</v>
      </c>
    </row>
    <row r="369" spans="1:6" hidden="1" x14ac:dyDescent="0.25">
      <c r="A369">
        <v>8</v>
      </c>
      <c r="B369" s="25">
        <v>45380</v>
      </c>
      <c r="C369" t="s">
        <v>257</v>
      </c>
      <c r="D369" t="s">
        <v>260</v>
      </c>
      <c r="E369" s="26">
        <v>27808375</v>
      </c>
      <c r="F369" s="26">
        <v>570</v>
      </c>
    </row>
    <row r="370" spans="1:6" hidden="1" x14ac:dyDescent="0.25">
      <c r="A370">
        <v>8</v>
      </c>
      <c r="B370" s="25">
        <v>45344</v>
      </c>
      <c r="C370" t="s">
        <v>257</v>
      </c>
      <c r="D370" t="s">
        <v>260</v>
      </c>
      <c r="E370" s="26">
        <v>14477050</v>
      </c>
      <c r="F370" s="26">
        <v>103</v>
      </c>
    </row>
    <row r="371" spans="1:6" hidden="1" x14ac:dyDescent="0.25">
      <c r="A371">
        <v>8</v>
      </c>
      <c r="B371" s="25">
        <v>45408</v>
      </c>
      <c r="C371" t="s">
        <v>257</v>
      </c>
      <c r="D371" t="s">
        <v>261</v>
      </c>
      <c r="E371" s="26">
        <v>11345000</v>
      </c>
      <c r="F371" s="26">
        <v>1327</v>
      </c>
    </row>
    <row r="372" spans="1:6" hidden="1" x14ac:dyDescent="0.25">
      <c r="A372">
        <v>8</v>
      </c>
      <c r="B372" s="25">
        <v>45468</v>
      </c>
      <c r="C372" t="s">
        <v>257</v>
      </c>
      <c r="D372" t="s">
        <v>261</v>
      </c>
      <c r="E372" s="26">
        <v>8894610</v>
      </c>
      <c r="F372" s="26">
        <v>403</v>
      </c>
    </row>
    <row r="373" spans="1:6" hidden="1" x14ac:dyDescent="0.25">
      <c r="A373">
        <v>8</v>
      </c>
      <c r="B373" s="25">
        <v>45582</v>
      </c>
      <c r="C373" t="s">
        <v>257</v>
      </c>
      <c r="D373" t="s">
        <v>261</v>
      </c>
      <c r="E373" s="26">
        <v>6515600</v>
      </c>
      <c r="F373" s="26">
        <v>730</v>
      </c>
    </row>
    <row r="374" spans="1:6" hidden="1" x14ac:dyDescent="0.25">
      <c r="A374">
        <v>8</v>
      </c>
      <c r="B374" s="25">
        <v>45275</v>
      </c>
      <c r="C374" t="s">
        <v>257</v>
      </c>
      <c r="D374" t="s">
        <v>260</v>
      </c>
      <c r="E374" s="26">
        <v>6438850</v>
      </c>
      <c r="F374" s="26">
        <v>72</v>
      </c>
    </row>
    <row r="375" spans="1:6" hidden="1" x14ac:dyDescent="0.25">
      <c r="A375">
        <v>8</v>
      </c>
      <c r="B375" s="25">
        <v>45335</v>
      </c>
      <c r="C375" t="s">
        <v>257</v>
      </c>
      <c r="D375" t="s">
        <v>260</v>
      </c>
      <c r="E375" s="26">
        <v>5931000</v>
      </c>
      <c r="F375" s="26">
        <v>268</v>
      </c>
    </row>
    <row r="376" spans="1:6" hidden="1" x14ac:dyDescent="0.25">
      <c r="A376">
        <v>8</v>
      </c>
      <c r="B376" s="25">
        <v>45478</v>
      </c>
      <c r="C376" t="s">
        <v>257</v>
      </c>
      <c r="D376" t="s">
        <v>261</v>
      </c>
      <c r="E376" s="26">
        <v>5917800</v>
      </c>
      <c r="F376" s="26">
        <v>735</v>
      </c>
    </row>
    <row r="377" spans="1:6" hidden="1" x14ac:dyDescent="0.25">
      <c r="A377">
        <v>8</v>
      </c>
      <c r="B377" s="25">
        <v>45401</v>
      </c>
      <c r="C377" t="s">
        <v>257</v>
      </c>
      <c r="D377" t="s">
        <v>261</v>
      </c>
      <c r="E377" s="26">
        <v>5434560</v>
      </c>
      <c r="F377" s="26">
        <v>523</v>
      </c>
    </row>
    <row r="378" spans="1:6" hidden="1" x14ac:dyDescent="0.25">
      <c r="A378">
        <v>8</v>
      </c>
      <c r="B378" s="25">
        <v>45328</v>
      </c>
      <c r="C378" t="s">
        <v>257</v>
      </c>
      <c r="D378" t="s">
        <v>260</v>
      </c>
      <c r="E378" s="26">
        <v>4622925</v>
      </c>
      <c r="F378" s="26">
        <v>100</v>
      </c>
    </row>
    <row r="379" spans="1:6" hidden="1" x14ac:dyDescent="0.25">
      <c r="A379">
        <v>8</v>
      </c>
      <c r="B379" s="25">
        <v>45394</v>
      </c>
      <c r="C379" t="s">
        <v>257</v>
      </c>
      <c r="D379" t="s">
        <v>261</v>
      </c>
      <c r="E379" s="26">
        <v>4208850</v>
      </c>
      <c r="F379" s="26">
        <v>447</v>
      </c>
    </row>
    <row r="380" spans="1:6" hidden="1" x14ac:dyDescent="0.25">
      <c r="A380">
        <v>8</v>
      </c>
      <c r="B380" s="25">
        <v>45447</v>
      </c>
      <c r="C380" t="s">
        <v>257</v>
      </c>
      <c r="D380" t="s">
        <v>261</v>
      </c>
      <c r="E380" s="26">
        <v>4128600</v>
      </c>
      <c r="F380" s="26">
        <v>759</v>
      </c>
    </row>
    <row r="381" spans="1:6" hidden="1" x14ac:dyDescent="0.25">
      <c r="A381">
        <v>8</v>
      </c>
      <c r="B381" s="25">
        <v>45572</v>
      </c>
      <c r="C381" t="s">
        <v>257</v>
      </c>
      <c r="D381" t="s">
        <v>261</v>
      </c>
      <c r="E381" s="26">
        <v>3455500</v>
      </c>
      <c r="F381" s="26">
        <v>56</v>
      </c>
    </row>
    <row r="382" spans="1:6" hidden="1" x14ac:dyDescent="0.25">
      <c r="A382">
        <v>8</v>
      </c>
      <c r="B382" s="25">
        <v>45267</v>
      </c>
      <c r="C382" t="s">
        <v>257</v>
      </c>
      <c r="D382" t="s">
        <v>260</v>
      </c>
      <c r="E382" s="26">
        <v>3320800</v>
      </c>
      <c r="F382" s="26">
        <v>28</v>
      </c>
    </row>
    <row r="383" spans="1:6" hidden="1" x14ac:dyDescent="0.25">
      <c r="A383">
        <v>8</v>
      </c>
      <c r="B383" s="25">
        <v>45344</v>
      </c>
      <c r="C383" t="s">
        <v>257</v>
      </c>
      <c r="D383" t="s">
        <v>261</v>
      </c>
      <c r="E383" s="26">
        <v>3162550</v>
      </c>
      <c r="F383" s="26">
        <v>141</v>
      </c>
    </row>
    <row r="384" spans="1:6" hidden="1" x14ac:dyDescent="0.25">
      <c r="A384">
        <v>8</v>
      </c>
      <c r="B384" s="25">
        <v>45380</v>
      </c>
      <c r="C384" t="s">
        <v>257</v>
      </c>
      <c r="D384" t="s">
        <v>261</v>
      </c>
      <c r="E384" s="26">
        <v>2468375</v>
      </c>
      <c r="F384" s="26">
        <v>427</v>
      </c>
    </row>
    <row r="385" spans="1:6" hidden="1" x14ac:dyDescent="0.25">
      <c r="A385">
        <v>8</v>
      </c>
      <c r="B385" s="25">
        <v>45288</v>
      </c>
      <c r="C385" t="s">
        <v>257</v>
      </c>
      <c r="D385" t="s">
        <v>260</v>
      </c>
      <c r="E385" s="26">
        <v>2129250</v>
      </c>
      <c r="F385" s="26">
        <v>30</v>
      </c>
    </row>
    <row r="386" spans="1:6" hidden="1" x14ac:dyDescent="0.25">
      <c r="A386">
        <v>8</v>
      </c>
      <c r="B386" s="25">
        <v>45485</v>
      </c>
      <c r="C386" t="s">
        <v>257</v>
      </c>
      <c r="D386" t="s">
        <v>261</v>
      </c>
      <c r="E386" s="26">
        <v>2064800</v>
      </c>
      <c r="F386" s="26">
        <v>297</v>
      </c>
    </row>
    <row r="387" spans="1:6" hidden="1" x14ac:dyDescent="0.25">
      <c r="A387">
        <v>8</v>
      </c>
      <c r="B387" s="25">
        <v>45335</v>
      </c>
      <c r="C387" t="s">
        <v>257</v>
      </c>
      <c r="D387" t="s">
        <v>261</v>
      </c>
      <c r="E387" s="26">
        <v>1777500</v>
      </c>
      <c r="F387" s="26">
        <v>211</v>
      </c>
    </row>
    <row r="388" spans="1:6" hidden="1" x14ac:dyDescent="0.25">
      <c r="A388">
        <v>8</v>
      </c>
      <c r="B388" s="25">
        <v>45566</v>
      </c>
      <c r="C388" t="s">
        <v>257</v>
      </c>
      <c r="D388" t="s">
        <v>261</v>
      </c>
      <c r="E388" s="26">
        <v>1367050</v>
      </c>
      <c r="F388" s="26">
        <v>409</v>
      </c>
    </row>
    <row r="389" spans="1:6" hidden="1" x14ac:dyDescent="0.25">
      <c r="A389">
        <v>8</v>
      </c>
      <c r="B389" s="25">
        <v>45328</v>
      </c>
      <c r="C389" t="s">
        <v>257</v>
      </c>
      <c r="D389" t="s">
        <v>261</v>
      </c>
      <c r="E389" s="26">
        <v>918490</v>
      </c>
      <c r="F389" s="26">
        <v>98</v>
      </c>
    </row>
    <row r="390" spans="1:6" hidden="1" x14ac:dyDescent="0.25">
      <c r="A390">
        <v>8</v>
      </c>
      <c r="B390" s="25">
        <v>45275</v>
      </c>
      <c r="C390" t="s">
        <v>257</v>
      </c>
      <c r="D390" t="s">
        <v>261</v>
      </c>
      <c r="E390" s="26">
        <v>708400</v>
      </c>
      <c r="F390" s="26">
        <v>45</v>
      </c>
    </row>
    <row r="391" spans="1:6" hidden="1" x14ac:dyDescent="0.25">
      <c r="A391">
        <v>8</v>
      </c>
      <c r="B391" s="25">
        <v>45288</v>
      </c>
      <c r="C391" t="s">
        <v>257</v>
      </c>
      <c r="D391" t="s">
        <v>261</v>
      </c>
      <c r="E391" s="26">
        <v>599000</v>
      </c>
      <c r="F391" s="26">
        <v>29</v>
      </c>
    </row>
    <row r="392" spans="1:6" hidden="1" x14ac:dyDescent="0.25">
      <c r="A392">
        <v>8</v>
      </c>
      <c r="B392" s="25">
        <v>45260</v>
      </c>
      <c r="C392" t="s">
        <v>257</v>
      </c>
      <c r="D392" t="s">
        <v>260</v>
      </c>
      <c r="E392" s="26">
        <v>594000</v>
      </c>
      <c r="F392" s="26">
        <v>5</v>
      </c>
    </row>
    <row r="393" spans="1:6" hidden="1" x14ac:dyDescent="0.25">
      <c r="A393">
        <v>8</v>
      </c>
      <c r="B393" s="25">
        <v>45267</v>
      </c>
      <c r="C393" t="s">
        <v>257</v>
      </c>
      <c r="D393" t="s">
        <v>261</v>
      </c>
      <c r="E393" s="26">
        <v>184800</v>
      </c>
      <c r="F393" s="26">
        <v>11</v>
      </c>
    </row>
    <row r="394" spans="1:6" hidden="1" x14ac:dyDescent="0.25">
      <c r="A394">
        <v>8</v>
      </c>
      <c r="B394" s="25">
        <v>45503</v>
      </c>
      <c r="C394" t="s">
        <v>257</v>
      </c>
      <c r="D394" t="s">
        <v>261</v>
      </c>
      <c r="E394" s="26">
        <v>81092</v>
      </c>
      <c r="F394" s="26">
        <v>41</v>
      </c>
    </row>
    <row r="395" spans="1:6" hidden="1" x14ac:dyDescent="0.25">
      <c r="A395">
        <v>8</v>
      </c>
      <c r="B395" s="25">
        <v>45595</v>
      </c>
      <c r="C395" t="s">
        <v>257</v>
      </c>
      <c r="D395" t="s">
        <v>261</v>
      </c>
      <c r="E395" s="26">
        <v>68000</v>
      </c>
      <c r="F395" s="26">
        <v>11</v>
      </c>
    </row>
    <row r="396" spans="1:6" hidden="1" x14ac:dyDescent="0.25">
      <c r="A396">
        <v>8</v>
      </c>
      <c r="B396" s="25">
        <v>45503</v>
      </c>
      <c r="C396" t="s">
        <v>257</v>
      </c>
      <c r="D396" t="s">
        <v>260</v>
      </c>
      <c r="E396" s="26">
        <v>57618</v>
      </c>
      <c r="F396" s="26">
        <v>13</v>
      </c>
    </row>
    <row r="397" spans="1:6" hidden="1" x14ac:dyDescent="0.25">
      <c r="A397">
        <v>8</v>
      </c>
      <c r="B397" s="25">
        <v>45595</v>
      </c>
      <c r="C397" t="s">
        <v>257</v>
      </c>
      <c r="D397" t="s">
        <v>260</v>
      </c>
      <c r="E397" s="26">
        <v>43775</v>
      </c>
      <c r="F397" s="26">
        <v>3</v>
      </c>
    </row>
    <row r="398" spans="1:6" hidden="1" x14ac:dyDescent="0.25">
      <c r="A398">
        <v>8</v>
      </c>
      <c r="B398" s="25">
        <v>45252</v>
      </c>
      <c r="C398" t="s">
        <v>257</v>
      </c>
      <c r="D398" t="s">
        <v>260</v>
      </c>
      <c r="E398" s="26">
        <v>25850</v>
      </c>
      <c r="F398" s="26">
        <v>2</v>
      </c>
    </row>
    <row r="399" spans="1:6" hidden="1" x14ac:dyDescent="0.25">
      <c r="A399">
        <v>8</v>
      </c>
      <c r="B399" s="25">
        <v>45252</v>
      </c>
      <c r="C399" t="s">
        <v>257</v>
      </c>
      <c r="D399" t="s">
        <v>261</v>
      </c>
      <c r="E399" s="26">
        <v>3300</v>
      </c>
      <c r="F399" s="26">
        <v>1</v>
      </c>
    </row>
    <row r="400" spans="1:6" hidden="1" x14ac:dyDescent="0.25">
      <c r="A400">
        <v>9</v>
      </c>
      <c r="B400" s="25">
        <v>45468</v>
      </c>
      <c r="C400" t="s">
        <v>257</v>
      </c>
      <c r="D400" t="s">
        <v>260</v>
      </c>
      <c r="E400" s="26">
        <v>206865090</v>
      </c>
      <c r="F400" s="26">
        <v>426</v>
      </c>
    </row>
    <row r="401" spans="1:6" hidden="1" x14ac:dyDescent="0.25">
      <c r="A401">
        <v>9</v>
      </c>
      <c r="B401" s="25">
        <v>45478</v>
      </c>
      <c r="C401" t="s">
        <v>257</v>
      </c>
      <c r="D401" t="s">
        <v>260</v>
      </c>
      <c r="E401" s="26">
        <v>132430000</v>
      </c>
      <c r="F401" s="26">
        <v>427</v>
      </c>
    </row>
    <row r="402" spans="1:6" hidden="1" x14ac:dyDescent="0.25">
      <c r="A402">
        <v>9</v>
      </c>
      <c r="B402" s="25">
        <v>45582</v>
      </c>
      <c r="C402" t="s">
        <v>257</v>
      </c>
      <c r="D402" t="s">
        <v>260</v>
      </c>
      <c r="E402" s="26">
        <v>106088500</v>
      </c>
      <c r="F402" s="26">
        <v>857</v>
      </c>
    </row>
    <row r="403" spans="1:6" hidden="1" x14ac:dyDescent="0.25">
      <c r="A403">
        <v>9</v>
      </c>
      <c r="B403" s="25">
        <v>45408</v>
      </c>
      <c r="C403" t="s">
        <v>257</v>
      </c>
      <c r="D403" t="s">
        <v>260</v>
      </c>
      <c r="E403" s="26">
        <v>104245000</v>
      </c>
      <c r="F403" s="26">
        <v>989</v>
      </c>
    </row>
    <row r="404" spans="1:6" hidden="1" x14ac:dyDescent="0.25">
      <c r="A404">
        <v>9</v>
      </c>
      <c r="B404" s="25">
        <v>45401</v>
      </c>
      <c r="C404" t="s">
        <v>257</v>
      </c>
      <c r="D404" t="s">
        <v>260</v>
      </c>
      <c r="E404" s="26">
        <v>82167195</v>
      </c>
      <c r="F404" s="26">
        <v>450</v>
      </c>
    </row>
    <row r="405" spans="1:6" hidden="1" x14ac:dyDescent="0.25">
      <c r="A405">
        <v>9</v>
      </c>
      <c r="B405" s="25">
        <v>45447</v>
      </c>
      <c r="C405" t="s">
        <v>257</v>
      </c>
      <c r="D405" t="s">
        <v>260</v>
      </c>
      <c r="E405" s="26">
        <v>63005100</v>
      </c>
      <c r="F405" s="26">
        <v>612</v>
      </c>
    </row>
    <row r="406" spans="1:6" hidden="1" x14ac:dyDescent="0.25">
      <c r="A406">
        <v>9</v>
      </c>
      <c r="B406" s="25">
        <v>45572</v>
      </c>
      <c r="C406" t="s">
        <v>257</v>
      </c>
      <c r="D406" t="s">
        <v>260</v>
      </c>
      <c r="E406" s="26">
        <v>51399250</v>
      </c>
      <c r="F406" s="26">
        <v>100</v>
      </c>
    </row>
    <row r="407" spans="1:6" hidden="1" x14ac:dyDescent="0.25">
      <c r="A407">
        <v>9</v>
      </c>
      <c r="B407" s="25">
        <v>45566</v>
      </c>
      <c r="C407" t="s">
        <v>257</v>
      </c>
      <c r="D407" t="s">
        <v>260</v>
      </c>
      <c r="E407" s="26">
        <v>39254095</v>
      </c>
      <c r="F407" s="26">
        <v>722</v>
      </c>
    </row>
    <row r="408" spans="1:6" hidden="1" x14ac:dyDescent="0.25">
      <c r="A408">
        <v>9</v>
      </c>
      <c r="B408" s="25">
        <v>45394</v>
      </c>
      <c r="C408" t="s">
        <v>257</v>
      </c>
      <c r="D408" t="s">
        <v>260</v>
      </c>
      <c r="E408" s="26">
        <v>32895300</v>
      </c>
      <c r="F408" s="26">
        <v>353</v>
      </c>
    </row>
    <row r="409" spans="1:6" hidden="1" x14ac:dyDescent="0.25">
      <c r="A409">
        <v>9</v>
      </c>
      <c r="B409" s="25">
        <v>45485</v>
      </c>
      <c r="C409" t="s">
        <v>257</v>
      </c>
      <c r="D409" t="s">
        <v>260</v>
      </c>
      <c r="E409" s="26">
        <v>29064800</v>
      </c>
      <c r="F409" s="26">
        <v>165</v>
      </c>
    </row>
    <row r="410" spans="1:6" hidden="1" x14ac:dyDescent="0.25">
      <c r="A410">
        <v>9</v>
      </c>
      <c r="B410" s="25">
        <v>45344</v>
      </c>
      <c r="C410" t="s">
        <v>257</v>
      </c>
      <c r="D410" t="s">
        <v>260</v>
      </c>
      <c r="E410" s="26">
        <v>17551250</v>
      </c>
      <c r="F410" s="26">
        <v>69</v>
      </c>
    </row>
    <row r="411" spans="1:6" hidden="1" x14ac:dyDescent="0.25">
      <c r="A411">
        <v>9</v>
      </c>
      <c r="B411" s="25">
        <v>45380</v>
      </c>
      <c r="C411" t="s">
        <v>257</v>
      </c>
      <c r="D411" t="s">
        <v>260</v>
      </c>
      <c r="E411" s="26">
        <v>10185875</v>
      </c>
      <c r="F411" s="26">
        <v>262</v>
      </c>
    </row>
    <row r="412" spans="1:6" hidden="1" x14ac:dyDescent="0.25">
      <c r="A412">
        <v>9</v>
      </c>
      <c r="B412" s="25">
        <v>45408</v>
      </c>
      <c r="C412" t="s">
        <v>257</v>
      </c>
      <c r="D412" t="s">
        <v>261</v>
      </c>
      <c r="E412" s="26">
        <v>5782500</v>
      </c>
      <c r="F412" s="26">
        <v>745</v>
      </c>
    </row>
    <row r="413" spans="1:6" hidden="1" x14ac:dyDescent="0.25">
      <c r="A413">
        <v>9</v>
      </c>
      <c r="B413" s="25">
        <v>45468</v>
      </c>
      <c r="C413" t="s">
        <v>257</v>
      </c>
      <c r="D413" t="s">
        <v>261</v>
      </c>
      <c r="E413" s="26">
        <v>5718600</v>
      </c>
      <c r="F413" s="26">
        <v>308</v>
      </c>
    </row>
    <row r="414" spans="1:6" hidden="1" x14ac:dyDescent="0.25">
      <c r="A414">
        <v>9</v>
      </c>
      <c r="B414" s="25">
        <v>45328</v>
      </c>
      <c r="C414" t="s">
        <v>257</v>
      </c>
      <c r="D414" t="s">
        <v>260</v>
      </c>
      <c r="E414" s="26">
        <v>3234855</v>
      </c>
      <c r="F414" s="26">
        <v>51</v>
      </c>
    </row>
    <row r="415" spans="1:6" hidden="1" x14ac:dyDescent="0.25">
      <c r="A415">
        <v>9</v>
      </c>
      <c r="B415" s="25">
        <v>45478</v>
      </c>
      <c r="C415" t="s">
        <v>257</v>
      </c>
      <c r="D415" t="s">
        <v>261</v>
      </c>
      <c r="E415" s="26">
        <v>3209600</v>
      </c>
      <c r="F415" s="26">
        <v>525</v>
      </c>
    </row>
    <row r="416" spans="1:6" hidden="1" x14ac:dyDescent="0.25">
      <c r="A416">
        <v>9</v>
      </c>
      <c r="B416" s="25">
        <v>45582</v>
      </c>
      <c r="C416" t="s">
        <v>257</v>
      </c>
      <c r="D416" t="s">
        <v>261</v>
      </c>
      <c r="E416" s="26">
        <v>3157000</v>
      </c>
      <c r="F416" s="26">
        <v>554</v>
      </c>
    </row>
    <row r="417" spans="1:6" hidden="1" x14ac:dyDescent="0.25">
      <c r="A417">
        <v>9</v>
      </c>
      <c r="B417" s="25">
        <v>45335</v>
      </c>
      <c r="C417" t="s">
        <v>257</v>
      </c>
      <c r="D417" t="s">
        <v>260</v>
      </c>
      <c r="E417" s="26">
        <v>3127500</v>
      </c>
      <c r="F417" s="26">
        <v>109</v>
      </c>
    </row>
    <row r="418" spans="1:6" hidden="1" x14ac:dyDescent="0.25">
      <c r="A418">
        <v>9</v>
      </c>
      <c r="B418" s="25">
        <v>45447</v>
      </c>
      <c r="C418" t="s">
        <v>257</v>
      </c>
      <c r="D418" t="s">
        <v>261</v>
      </c>
      <c r="E418" s="26">
        <v>2286600</v>
      </c>
      <c r="F418" s="26">
        <v>467</v>
      </c>
    </row>
    <row r="419" spans="1:6" hidden="1" x14ac:dyDescent="0.25">
      <c r="A419">
        <v>9</v>
      </c>
      <c r="B419" s="25">
        <v>45401</v>
      </c>
      <c r="C419" t="s">
        <v>257</v>
      </c>
      <c r="D419" t="s">
        <v>261</v>
      </c>
      <c r="E419" s="26">
        <v>1943610</v>
      </c>
      <c r="F419" s="26">
        <v>291</v>
      </c>
    </row>
    <row r="420" spans="1:6" hidden="1" x14ac:dyDescent="0.25">
      <c r="A420">
        <v>9</v>
      </c>
      <c r="B420" s="25">
        <v>45485</v>
      </c>
      <c r="C420" t="s">
        <v>257</v>
      </c>
      <c r="D420" t="s">
        <v>261</v>
      </c>
      <c r="E420" s="26">
        <v>1872400</v>
      </c>
      <c r="F420" s="26">
        <v>199</v>
      </c>
    </row>
    <row r="421" spans="1:6" hidden="1" x14ac:dyDescent="0.25">
      <c r="A421">
        <v>9</v>
      </c>
      <c r="B421" s="25">
        <v>45275</v>
      </c>
      <c r="C421" t="s">
        <v>257</v>
      </c>
      <c r="D421" t="s">
        <v>260</v>
      </c>
      <c r="E421" s="26">
        <v>1842300</v>
      </c>
      <c r="F421" s="26">
        <v>30</v>
      </c>
    </row>
    <row r="422" spans="1:6" hidden="1" x14ac:dyDescent="0.25">
      <c r="A422">
        <v>9</v>
      </c>
      <c r="B422" s="25">
        <v>45394</v>
      </c>
      <c r="C422" t="s">
        <v>257</v>
      </c>
      <c r="D422" t="s">
        <v>261</v>
      </c>
      <c r="E422" s="26">
        <v>1731950</v>
      </c>
      <c r="F422" s="26">
        <v>230</v>
      </c>
    </row>
    <row r="423" spans="1:6" hidden="1" x14ac:dyDescent="0.25">
      <c r="A423">
        <v>9</v>
      </c>
      <c r="B423" s="25">
        <v>45380</v>
      </c>
      <c r="C423" t="s">
        <v>257</v>
      </c>
      <c r="D423" t="s">
        <v>261</v>
      </c>
      <c r="E423" s="26">
        <v>1372875</v>
      </c>
      <c r="F423" s="26">
        <v>239</v>
      </c>
    </row>
    <row r="424" spans="1:6" hidden="1" x14ac:dyDescent="0.25">
      <c r="A424">
        <v>9</v>
      </c>
      <c r="B424" s="25">
        <v>45572</v>
      </c>
      <c r="C424" t="s">
        <v>257</v>
      </c>
      <c r="D424" t="s">
        <v>261</v>
      </c>
      <c r="E424" s="26">
        <v>1276125</v>
      </c>
      <c r="F424" s="26">
        <v>52</v>
      </c>
    </row>
    <row r="425" spans="1:6" hidden="1" x14ac:dyDescent="0.25">
      <c r="A425">
        <v>9</v>
      </c>
      <c r="B425" s="25">
        <v>45344</v>
      </c>
      <c r="C425" t="s">
        <v>257</v>
      </c>
      <c r="D425" t="s">
        <v>261</v>
      </c>
      <c r="E425" s="26">
        <v>1215050</v>
      </c>
      <c r="F425" s="26">
        <v>79</v>
      </c>
    </row>
    <row r="426" spans="1:6" hidden="1" x14ac:dyDescent="0.25">
      <c r="A426">
        <v>9</v>
      </c>
      <c r="B426" s="25">
        <v>45288</v>
      </c>
      <c r="C426" t="s">
        <v>257</v>
      </c>
      <c r="D426" t="s">
        <v>260</v>
      </c>
      <c r="E426" s="26">
        <v>833500</v>
      </c>
      <c r="F426" s="26">
        <v>22</v>
      </c>
    </row>
    <row r="427" spans="1:6" hidden="1" x14ac:dyDescent="0.25">
      <c r="A427">
        <v>9</v>
      </c>
      <c r="B427" s="25">
        <v>45335</v>
      </c>
      <c r="C427" t="s">
        <v>257</v>
      </c>
      <c r="D427" t="s">
        <v>261</v>
      </c>
      <c r="E427" s="26">
        <v>796500</v>
      </c>
      <c r="F427" s="26">
        <v>93</v>
      </c>
    </row>
    <row r="428" spans="1:6" hidden="1" x14ac:dyDescent="0.25">
      <c r="A428">
        <v>9</v>
      </c>
      <c r="B428" s="25">
        <v>45566</v>
      </c>
      <c r="C428" t="s">
        <v>257</v>
      </c>
      <c r="D428" t="s">
        <v>261</v>
      </c>
      <c r="E428" s="26">
        <v>661675</v>
      </c>
      <c r="F428" s="26">
        <v>294</v>
      </c>
    </row>
    <row r="429" spans="1:6" hidden="1" x14ac:dyDescent="0.25">
      <c r="A429">
        <v>9</v>
      </c>
      <c r="B429" s="25">
        <v>45595</v>
      </c>
      <c r="C429" t="s">
        <v>257</v>
      </c>
      <c r="D429" t="s">
        <v>260</v>
      </c>
      <c r="E429" s="26">
        <v>482800</v>
      </c>
      <c r="F429" s="26">
        <v>6</v>
      </c>
    </row>
    <row r="430" spans="1:6" hidden="1" x14ac:dyDescent="0.25">
      <c r="A430">
        <v>9</v>
      </c>
      <c r="B430" s="25">
        <v>45328</v>
      </c>
      <c r="C430" t="s">
        <v>257</v>
      </c>
      <c r="D430" t="s">
        <v>261</v>
      </c>
      <c r="E430" s="26">
        <v>465605</v>
      </c>
      <c r="F430" s="26">
        <v>39</v>
      </c>
    </row>
    <row r="431" spans="1:6" hidden="1" x14ac:dyDescent="0.25">
      <c r="A431">
        <v>9</v>
      </c>
      <c r="B431" s="25">
        <v>45275</v>
      </c>
      <c r="C431" t="s">
        <v>257</v>
      </c>
      <c r="D431" t="s">
        <v>261</v>
      </c>
      <c r="E431" s="26">
        <v>174800</v>
      </c>
      <c r="F431" s="26">
        <v>10</v>
      </c>
    </row>
    <row r="432" spans="1:6" hidden="1" x14ac:dyDescent="0.25">
      <c r="A432">
        <v>9</v>
      </c>
      <c r="B432" s="25">
        <v>45288</v>
      </c>
      <c r="C432" t="s">
        <v>257</v>
      </c>
      <c r="D432" t="s">
        <v>261</v>
      </c>
      <c r="E432" s="26">
        <v>151750</v>
      </c>
      <c r="F432" s="26">
        <v>11</v>
      </c>
    </row>
    <row r="433" spans="1:6" hidden="1" x14ac:dyDescent="0.25">
      <c r="A433">
        <v>9</v>
      </c>
      <c r="B433" s="25">
        <v>45503</v>
      </c>
      <c r="C433" t="s">
        <v>257</v>
      </c>
      <c r="D433" t="s">
        <v>260</v>
      </c>
      <c r="E433" s="26">
        <v>134830</v>
      </c>
      <c r="F433" s="26">
        <v>11</v>
      </c>
    </row>
    <row r="434" spans="1:6" hidden="1" x14ac:dyDescent="0.25">
      <c r="A434">
        <v>9</v>
      </c>
      <c r="B434" s="25">
        <v>45503</v>
      </c>
      <c r="C434" t="s">
        <v>257</v>
      </c>
      <c r="D434" t="s">
        <v>261</v>
      </c>
      <c r="E434" s="26">
        <v>115721</v>
      </c>
      <c r="F434" s="26">
        <v>34</v>
      </c>
    </row>
    <row r="435" spans="1:6" hidden="1" x14ac:dyDescent="0.25">
      <c r="A435">
        <v>9</v>
      </c>
      <c r="B435" s="25">
        <v>45260</v>
      </c>
      <c r="C435" t="s">
        <v>257</v>
      </c>
      <c r="D435" t="s">
        <v>260</v>
      </c>
      <c r="E435" s="26">
        <v>20700</v>
      </c>
      <c r="F435" s="26">
        <v>2</v>
      </c>
    </row>
    <row r="436" spans="1:6" hidden="1" x14ac:dyDescent="0.25">
      <c r="A436">
        <v>9</v>
      </c>
      <c r="B436" s="25">
        <v>45595</v>
      </c>
      <c r="C436" t="s">
        <v>257</v>
      </c>
      <c r="D436" t="s">
        <v>261</v>
      </c>
      <c r="E436" s="26">
        <v>14450</v>
      </c>
      <c r="F436" s="26">
        <v>8</v>
      </c>
    </row>
    <row r="437" spans="1:6" hidden="1" x14ac:dyDescent="0.25">
      <c r="A437">
        <v>9</v>
      </c>
      <c r="B437" s="25">
        <v>45260</v>
      </c>
      <c r="C437" t="s">
        <v>257</v>
      </c>
      <c r="D437" t="s">
        <v>261</v>
      </c>
      <c r="E437" s="26">
        <v>9900</v>
      </c>
      <c r="F437" s="26">
        <v>1</v>
      </c>
    </row>
    <row r="438" spans="1:6" hidden="1" x14ac:dyDescent="0.25">
      <c r="A438">
        <v>9</v>
      </c>
      <c r="B438" s="25">
        <v>45267</v>
      </c>
      <c r="C438" t="s">
        <v>257</v>
      </c>
      <c r="D438" t="s">
        <v>260</v>
      </c>
      <c r="E438" s="26">
        <v>2800</v>
      </c>
      <c r="F438" s="26">
        <v>1</v>
      </c>
    </row>
    <row r="439" spans="1:6" hidden="1" x14ac:dyDescent="0.25">
      <c r="A439">
        <v>10</v>
      </c>
      <c r="B439" s="25">
        <v>45468</v>
      </c>
      <c r="C439" t="s">
        <v>257</v>
      </c>
      <c r="D439" t="s">
        <v>260</v>
      </c>
      <c r="E439" s="26">
        <v>103259610</v>
      </c>
      <c r="F439" s="26">
        <v>321</v>
      </c>
    </row>
    <row r="440" spans="1:6" hidden="1" x14ac:dyDescent="0.25">
      <c r="A440">
        <v>10</v>
      </c>
      <c r="B440" s="25">
        <v>45582</v>
      </c>
      <c r="C440" t="s">
        <v>257</v>
      </c>
      <c r="D440" t="s">
        <v>260</v>
      </c>
      <c r="E440" s="26">
        <v>83804700</v>
      </c>
      <c r="F440" s="26">
        <v>643</v>
      </c>
    </row>
    <row r="441" spans="1:6" hidden="1" x14ac:dyDescent="0.25">
      <c r="A441">
        <v>10</v>
      </c>
      <c r="B441" s="25">
        <v>45447</v>
      </c>
      <c r="C441" t="s">
        <v>257</v>
      </c>
      <c r="D441" t="s">
        <v>260</v>
      </c>
      <c r="E441" s="26">
        <v>70740300</v>
      </c>
      <c r="F441" s="26">
        <v>401</v>
      </c>
    </row>
    <row r="442" spans="1:6" hidden="1" x14ac:dyDescent="0.25">
      <c r="A442">
        <v>10</v>
      </c>
      <c r="B442" s="25">
        <v>45408</v>
      </c>
      <c r="C442" t="s">
        <v>257</v>
      </c>
      <c r="D442" t="s">
        <v>260</v>
      </c>
      <c r="E442" s="26">
        <v>49870000</v>
      </c>
      <c r="F442" s="26">
        <v>565</v>
      </c>
    </row>
    <row r="443" spans="1:6" hidden="1" x14ac:dyDescent="0.25">
      <c r="A443">
        <v>10</v>
      </c>
      <c r="B443" s="25">
        <v>45572</v>
      </c>
      <c r="C443" t="s">
        <v>257</v>
      </c>
      <c r="D443" t="s">
        <v>260</v>
      </c>
      <c r="E443" s="26">
        <v>42878000</v>
      </c>
      <c r="F443" s="26">
        <v>80</v>
      </c>
    </row>
    <row r="444" spans="1:6" hidden="1" x14ac:dyDescent="0.25">
      <c r="A444">
        <v>10</v>
      </c>
      <c r="B444" s="25">
        <v>45478</v>
      </c>
      <c r="C444" t="s">
        <v>257</v>
      </c>
      <c r="D444" t="s">
        <v>260</v>
      </c>
      <c r="E444" s="26">
        <v>31378800</v>
      </c>
      <c r="F444" s="26">
        <v>346</v>
      </c>
    </row>
    <row r="445" spans="1:6" hidden="1" x14ac:dyDescent="0.25">
      <c r="A445">
        <v>10</v>
      </c>
      <c r="B445" s="25">
        <v>45401</v>
      </c>
      <c r="C445" t="s">
        <v>257</v>
      </c>
      <c r="D445" t="s">
        <v>260</v>
      </c>
      <c r="E445" s="26">
        <v>26906955</v>
      </c>
      <c r="F445" s="26">
        <v>266</v>
      </c>
    </row>
    <row r="446" spans="1:6" hidden="1" x14ac:dyDescent="0.25">
      <c r="A446">
        <v>10</v>
      </c>
      <c r="B446" s="25">
        <v>45566</v>
      </c>
      <c r="C446" t="s">
        <v>257</v>
      </c>
      <c r="D446" t="s">
        <v>260</v>
      </c>
      <c r="E446" s="26">
        <v>26762355</v>
      </c>
      <c r="F446" s="26">
        <v>484</v>
      </c>
    </row>
    <row r="447" spans="1:6" hidden="1" x14ac:dyDescent="0.25">
      <c r="A447">
        <v>10</v>
      </c>
      <c r="B447" s="25">
        <v>45485</v>
      </c>
      <c r="C447" t="s">
        <v>257</v>
      </c>
      <c r="D447" t="s">
        <v>260</v>
      </c>
      <c r="E447" s="26">
        <v>12450400</v>
      </c>
      <c r="F447" s="26">
        <v>150</v>
      </c>
    </row>
    <row r="448" spans="1:6" hidden="1" x14ac:dyDescent="0.25">
      <c r="A448">
        <v>10</v>
      </c>
      <c r="B448" s="25">
        <v>45394</v>
      </c>
      <c r="C448" t="s">
        <v>257</v>
      </c>
      <c r="D448" t="s">
        <v>260</v>
      </c>
      <c r="E448" s="26">
        <v>11200100</v>
      </c>
      <c r="F448" s="26">
        <v>173</v>
      </c>
    </row>
    <row r="449" spans="1:6" hidden="1" x14ac:dyDescent="0.25">
      <c r="A449">
        <v>10</v>
      </c>
      <c r="B449" s="25">
        <v>45380</v>
      </c>
      <c r="C449" t="s">
        <v>257</v>
      </c>
      <c r="D449" t="s">
        <v>260</v>
      </c>
      <c r="E449" s="26">
        <v>9361625</v>
      </c>
      <c r="F449" s="26">
        <v>126</v>
      </c>
    </row>
    <row r="450" spans="1:6" hidden="1" x14ac:dyDescent="0.25">
      <c r="A450">
        <v>10</v>
      </c>
      <c r="B450" s="25">
        <v>45344</v>
      </c>
      <c r="C450" t="s">
        <v>257</v>
      </c>
      <c r="D450" t="s">
        <v>260</v>
      </c>
      <c r="E450" s="26">
        <v>5340900</v>
      </c>
      <c r="F450" s="26">
        <v>38</v>
      </c>
    </row>
    <row r="451" spans="1:6" hidden="1" x14ac:dyDescent="0.25">
      <c r="A451">
        <v>10</v>
      </c>
      <c r="B451" s="25">
        <v>45468</v>
      </c>
      <c r="C451" t="s">
        <v>257</v>
      </c>
      <c r="D451" t="s">
        <v>261</v>
      </c>
      <c r="E451" s="26">
        <v>3546180</v>
      </c>
      <c r="F451" s="26">
        <v>217</v>
      </c>
    </row>
    <row r="452" spans="1:6" hidden="1" x14ac:dyDescent="0.25">
      <c r="A452">
        <v>10</v>
      </c>
      <c r="B452" s="25">
        <v>45408</v>
      </c>
      <c r="C452" t="s">
        <v>257</v>
      </c>
      <c r="D452" t="s">
        <v>261</v>
      </c>
      <c r="E452" s="26">
        <v>2605000</v>
      </c>
      <c r="F452" s="26">
        <v>376</v>
      </c>
    </row>
    <row r="453" spans="1:6" hidden="1" x14ac:dyDescent="0.25">
      <c r="A453">
        <v>10</v>
      </c>
      <c r="B453" s="25">
        <v>45582</v>
      </c>
      <c r="C453" t="s">
        <v>257</v>
      </c>
      <c r="D453" t="s">
        <v>261</v>
      </c>
      <c r="E453" s="26">
        <v>2298100</v>
      </c>
      <c r="F453" s="26">
        <v>418</v>
      </c>
    </row>
    <row r="454" spans="1:6" hidden="1" x14ac:dyDescent="0.25">
      <c r="A454">
        <v>10</v>
      </c>
      <c r="B454" s="25">
        <v>45328</v>
      </c>
      <c r="C454" t="s">
        <v>257</v>
      </c>
      <c r="D454" t="s">
        <v>260</v>
      </c>
      <c r="E454" s="26">
        <v>2223880</v>
      </c>
      <c r="F454" s="26">
        <v>35</v>
      </c>
    </row>
    <row r="455" spans="1:6" hidden="1" x14ac:dyDescent="0.25">
      <c r="A455">
        <v>10</v>
      </c>
      <c r="B455" s="25">
        <v>45485</v>
      </c>
      <c r="C455" t="s">
        <v>257</v>
      </c>
      <c r="D455" t="s">
        <v>261</v>
      </c>
      <c r="E455" s="26">
        <v>1499200</v>
      </c>
      <c r="F455" s="26">
        <v>153</v>
      </c>
    </row>
    <row r="456" spans="1:6" hidden="1" x14ac:dyDescent="0.25">
      <c r="A456">
        <v>10</v>
      </c>
      <c r="B456" s="25">
        <v>45447</v>
      </c>
      <c r="C456" t="s">
        <v>257</v>
      </c>
      <c r="D456" t="s">
        <v>261</v>
      </c>
      <c r="E456" s="26">
        <v>1465800</v>
      </c>
      <c r="F456" s="26">
        <v>308</v>
      </c>
    </row>
    <row r="457" spans="1:6" hidden="1" x14ac:dyDescent="0.25">
      <c r="A457">
        <v>10</v>
      </c>
      <c r="B457" s="25">
        <v>45478</v>
      </c>
      <c r="C457" t="s">
        <v>257</v>
      </c>
      <c r="D457" t="s">
        <v>261</v>
      </c>
      <c r="E457" s="26">
        <v>1424200</v>
      </c>
      <c r="F457" s="26">
        <v>322</v>
      </c>
    </row>
    <row r="458" spans="1:6" hidden="1" x14ac:dyDescent="0.25">
      <c r="A458">
        <v>10</v>
      </c>
      <c r="B458" s="25">
        <v>45394</v>
      </c>
      <c r="C458" t="s">
        <v>257</v>
      </c>
      <c r="D458" t="s">
        <v>261</v>
      </c>
      <c r="E458" s="26">
        <v>1384150</v>
      </c>
      <c r="F458" s="26">
        <v>135</v>
      </c>
    </row>
    <row r="459" spans="1:6" hidden="1" x14ac:dyDescent="0.25">
      <c r="A459">
        <v>10</v>
      </c>
      <c r="B459" s="25">
        <v>45335</v>
      </c>
      <c r="C459" t="s">
        <v>257</v>
      </c>
      <c r="D459" t="s">
        <v>260</v>
      </c>
      <c r="E459" s="26">
        <v>1305000</v>
      </c>
      <c r="F459" s="26">
        <v>56</v>
      </c>
    </row>
    <row r="460" spans="1:6" hidden="1" x14ac:dyDescent="0.25">
      <c r="A460">
        <v>10</v>
      </c>
      <c r="B460" s="25">
        <v>45401</v>
      </c>
      <c r="C460" t="s">
        <v>257</v>
      </c>
      <c r="D460" t="s">
        <v>261</v>
      </c>
      <c r="E460" s="26">
        <v>1258740</v>
      </c>
      <c r="F460" s="26">
        <v>190</v>
      </c>
    </row>
    <row r="461" spans="1:6" hidden="1" x14ac:dyDescent="0.25">
      <c r="A461">
        <v>10</v>
      </c>
      <c r="B461" s="25">
        <v>45572</v>
      </c>
      <c r="C461" t="s">
        <v>257</v>
      </c>
      <c r="D461" t="s">
        <v>261</v>
      </c>
      <c r="E461" s="26">
        <v>1227000</v>
      </c>
      <c r="F461" s="26">
        <v>48</v>
      </c>
    </row>
    <row r="462" spans="1:6" hidden="1" x14ac:dyDescent="0.25">
      <c r="A462">
        <v>10</v>
      </c>
      <c r="B462" s="25">
        <v>45344</v>
      </c>
      <c r="C462" t="s">
        <v>257</v>
      </c>
      <c r="D462" t="s">
        <v>261</v>
      </c>
      <c r="E462" s="26">
        <v>668800</v>
      </c>
      <c r="F462" s="26">
        <v>48</v>
      </c>
    </row>
    <row r="463" spans="1:6" hidden="1" x14ac:dyDescent="0.25">
      <c r="A463">
        <v>10</v>
      </c>
      <c r="B463" s="25">
        <v>45288</v>
      </c>
      <c r="C463" t="s">
        <v>257</v>
      </c>
      <c r="D463" t="s">
        <v>260</v>
      </c>
      <c r="E463" s="26">
        <v>570750</v>
      </c>
      <c r="F463" s="26">
        <v>9</v>
      </c>
    </row>
    <row r="464" spans="1:6" hidden="1" x14ac:dyDescent="0.25">
      <c r="A464">
        <v>10</v>
      </c>
      <c r="B464" s="25">
        <v>45566</v>
      </c>
      <c r="C464" t="s">
        <v>257</v>
      </c>
      <c r="D464" t="s">
        <v>261</v>
      </c>
      <c r="E464" s="26">
        <v>485450</v>
      </c>
      <c r="F464" s="26">
        <v>204</v>
      </c>
    </row>
    <row r="465" spans="1:6" hidden="1" x14ac:dyDescent="0.25">
      <c r="A465">
        <v>10</v>
      </c>
      <c r="B465" s="25">
        <v>45380</v>
      </c>
      <c r="C465" t="s">
        <v>257</v>
      </c>
      <c r="D465" t="s">
        <v>261</v>
      </c>
      <c r="E465" s="26">
        <v>476875</v>
      </c>
      <c r="F465" s="26">
        <v>103</v>
      </c>
    </row>
    <row r="466" spans="1:6" hidden="1" x14ac:dyDescent="0.25">
      <c r="A466">
        <v>10</v>
      </c>
      <c r="B466" s="25">
        <v>45335</v>
      </c>
      <c r="C466" t="s">
        <v>257</v>
      </c>
      <c r="D466" t="s">
        <v>261</v>
      </c>
      <c r="E466" s="26">
        <v>283500</v>
      </c>
      <c r="F466" s="26">
        <v>34</v>
      </c>
    </row>
    <row r="467" spans="1:6" hidden="1" x14ac:dyDescent="0.25">
      <c r="A467">
        <v>10</v>
      </c>
      <c r="B467" s="25">
        <v>45503</v>
      </c>
      <c r="C467" t="s">
        <v>257</v>
      </c>
      <c r="D467" t="s">
        <v>260</v>
      </c>
      <c r="E467" s="26">
        <v>198462</v>
      </c>
      <c r="F467" s="26">
        <v>11</v>
      </c>
    </row>
    <row r="468" spans="1:6" hidden="1" x14ac:dyDescent="0.25">
      <c r="A468">
        <v>10</v>
      </c>
      <c r="B468" s="25">
        <v>45328</v>
      </c>
      <c r="C468" t="s">
        <v>257</v>
      </c>
      <c r="D468" t="s">
        <v>261</v>
      </c>
      <c r="E468" s="26">
        <v>113950</v>
      </c>
      <c r="F468" s="26">
        <v>12</v>
      </c>
    </row>
    <row r="469" spans="1:6" hidden="1" x14ac:dyDescent="0.25">
      <c r="A469">
        <v>10</v>
      </c>
      <c r="B469" s="25">
        <v>45490</v>
      </c>
      <c r="C469" t="s">
        <v>257</v>
      </c>
      <c r="D469" t="s">
        <v>261</v>
      </c>
      <c r="E469" s="26">
        <v>72600</v>
      </c>
      <c r="F469" s="26">
        <v>2</v>
      </c>
    </row>
    <row r="470" spans="1:6" hidden="1" x14ac:dyDescent="0.25">
      <c r="A470">
        <v>10</v>
      </c>
      <c r="B470" s="25">
        <v>45275</v>
      </c>
      <c r="C470" t="s">
        <v>257</v>
      </c>
      <c r="D470" t="s">
        <v>260</v>
      </c>
      <c r="E470" s="26">
        <v>66700</v>
      </c>
      <c r="F470" s="26">
        <v>1</v>
      </c>
    </row>
    <row r="471" spans="1:6" hidden="1" x14ac:dyDescent="0.25">
      <c r="A471">
        <v>10</v>
      </c>
      <c r="B471" s="25">
        <v>45503</v>
      </c>
      <c r="C471" t="s">
        <v>257</v>
      </c>
      <c r="D471" t="s">
        <v>261</v>
      </c>
      <c r="E471" s="26">
        <v>42874</v>
      </c>
      <c r="F471" s="26">
        <v>28</v>
      </c>
    </row>
    <row r="472" spans="1:6" hidden="1" x14ac:dyDescent="0.25">
      <c r="A472">
        <v>10</v>
      </c>
      <c r="B472" s="25">
        <v>45288</v>
      </c>
      <c r="C472" t="s">
        <v>257</v>
      </c>
      <c r="D472" t="s">
        <v>261</v>
      </c>
      <c r="E472" s="26">
        <v>22000</v>
      </c>
      <c r="F472" s="26">
        <v>3</v>
      </c>
    </row>
    <row r="473" spans="1:6" hidden="1" x14ac:dyDescent="0.25">
      <c r="A473">
        <v>10</v>
      </c>
      <c r="B473" s="25">
        <v>45595</v>
      </c>
      <c r="C473" t="s">
        <v>257</v>
      </c>
      <c r="D473" t="s">
        <v>261</v>
      </c>
      <c r="E473" s="26">
        <v>18700</v>
      </c>
      <c r="F473" s="26">
        <v>14</v>
      </c>
    </row>
    <row r="474" spans="1:6" hidden="1" x14ac:dyDescent="0.25">
      <c r="A474">
        <v>10</v>
      </c>
      <c r="B474" s="25">
        <v>45595</v>
      </c>
      <c r="C474" t="s">
        <v>257</v>
      </c>
      <c r="D474" t="s">
        <v>260</v>
      </c>
      <c r="E474" s="26">
        <v>13600</v>
      </c>
      <c r="F474" s="26">
        <v>7</v>
      </c>
    </row>
    <row r="475" spans="1:6" hidden="1" x14ac:dyDescent="0.25">
      <c r="A475">
        <v>10</v>
      </c>
      <c r="B475" s="25">
        <v>45267</v>
      </c>
      <c r="C475" t="s">
        <v>257</v>
      </c>
      <c r="D475" t="s">
        <v>261</v>
      </c>
      <c r="E475" s="26">
        <v>11200</v>
      </c>
      <c r="F475" s="26">
        <v>1</v>
      </c>
    </row>
    <row r="476" spans="1:6" hidden="1" x14ac:dyDescent="0.25">
      <c r="A476">
        <v>10</v>
      </c>
      <c r="B476" s="25">
        <v>45267</v>
      </c>
      <c r="C476" t="s">
        <v>257</v>
      </c>
      <c r="D476" t="s">
        <v>260</v>
      </c>
      <c r="E476" s="26">
        <v>2800</v>
      </c>
      <c r="F476" s="26">
        <v>1</v>
      </c>
    </row>
    <row r="477" spans="1:6" hidden="1" x14ac:dyDescent="0.25">
      <c r="A477">
        <v>11</v>
      </c>
      <c r="B477" s="25">
        <v>45468</v>
      </c>
      <c r="C477" t="s">
        <v>257</v>
      </c>
      <c r="D477" t="s">
        <v>260</v>
      </c>
      <c r="E477" s="26">
        <v>63923580</v>
      </c>
      <c r="F477" s="26">
        <v>218</v>
      </c>
    </row>
    <row r="478" spans="1:6" hidden="1" x14ac:dyDescent="0.25">
      <c r="A478">
        <v>11</v>
      </c>
      <c r="B478" s="25">
        <v>45582</v>
      </c>
      <c r="C478" t="s">
        <v>257</v>
      </c>
      <c r="D478" t="s">
        <v>260</v>
      </c>
      <c r="E478" s="26">
        <v>47645850</v>
      </c>
      <c r="F478" s="26">
        <v>459</v>
      </c>
    </row>
    <row r="479" spans="1:6" hidden="1" x14ac:dyDescent="0.25">
      <c r="A479">
        <v>11</v>
      </c>
      <c r="B479" s="25">
        <v>45572</v>
      </c>
      <c r="C479" t="s">
        <v>257</v>
      </c>
      <c r="D479" t="s">
        <v>260</v>
      </c>
      <c r="E479" s="26">
        <v>42388000</v>
      </c>
      <c r="F479" s="26">
        <v>63</v>
      </c>
    </row>
    <row r="480" spans="1:6" hidden="1" x14ac:dyDescent="0.25">
      <c r="A480">
        <v>11</v>
      </c>
      <c r="B480" s="25">
        <v>45478</v>
      </c>
      <c r="C480" t="s">
        <v>257</v>
      </c>
      <c r="D480" t="s">
        <v>260</v>
      </c>
      <c r="E480" s="26">
        <v>41737400</v>
      </c>
      <c r="F480" s="26">
        <v>246</v>
      </c>
    </row>
    <row r="481" spans="1:6" hidden="1" x14ac:dyDescent="0.25">
      <c r="A481">
        <v>11</v>
      </c>
      <c r="B481" s="25">
        <v>45447</v>
      </c>
      <c r="C481" t="s">
        <v>257</v>
      </c>
      <c r="D481" t="s">
        <v>260</v>
      </c>
      <c r="E481" s="26">
        <v>36921900</v>
      </c>
      <c r="F481" s="26">
        <v>247</v>
      </c>
    </row>
    <row r="482" spans="1:6" hidden="1" x14ac:dyDescent="0.25">
      <c r="A482">
        <v>11</v>
      </c>
      <c r="B482" s="25">
        <v>45408</v>
      </c>
      <c r="C482" t="s">
        <v>257</v>
      </c>
      <c r="D482" t="s">
        <v>260</v>
      </c>
      <c r="E482" s="26">
        <v>20932500</v>
      </c>
      <c r="F482" s="26">
        <v>321</v>
      </c>
    </row>
    <row r="483" spans="1:6" hidden="1" x14ac:dyDescent="0.25">
      <c r="A483">
        <v>11</v>
      </c>
      <c r="B483" s="25">
        <v>45566</v>
      </c>
      <c r="C483" t="s">
        <v>257</v>
      </c>
      <c r="D483" t="s">
        <v>260</v>
      </c>
      <c r="E483" s="26">
        <v>19417905</v>
      </c>
      <c r="F483" s="26">
        <v>373</v>
      </c>
    </row>
    <row r="484" spans="1:6" hidden="1" x14ac:dyDescent="0.25">
      <c r="A484">
        <v>11</v>
      </c>
      <c r="B484" s="25">
        <v>45485</v>
      </c>
      <c r="C484" t="s">
        <v>257</v>
      </c>
      <c r="D484" t="s">
        <v>260</v>
      </c>
      <c r="E484" s="26">
        <v>9557200</v>
      </c>
      <c r="F484" s="26">
        <v>125</v>
      </c>
    </row>
    <row r="485" spans="1:6" hidden="1" x14ac:dyDescent="0.25">
      <c r="A485">
        <v>11</v>
      </c>
      <c r="B485" s="25">
        <v>45401</v>
      </c>
      <c r="C485" t="s">
        <v>257</v>
      </c>
      <c r="D485" t="s">
        <v>260</v>
      </c>
      <c r="E485" s="26">
        <v>7554105</v>
      </c>
      <c r="F485" s="26">
        <v>133</v>
      </c>
    </row>
    <row r="486" spans="1:6" hidden="1" x14ac:dyDescent="0.25">
      <c r="A486">
        <v>11</v>
      </c>
      <c r="B486" s="25">
        <v>45394</v>
      </c>
      <c r="C486" t="s">
        <v>257</v>
      </c>
      <c r="D486" t="s">
        <v>260</v>
      </c>
      <c r="E486" s="26">
        <v>4709400</v>
      </c>
      <c r="F486" s="26">
        <v>87</v>
      </c>
    </row>
    <row r="487" spans="1:6" hidden="1" x14ac:dyDescent="0.25">
      <c r="A487">
        <v>11</v>
      </c>
      <c r="B487" s="25">
        <v>45380</v>
      </c>
      <c r="C487" t="s">
        <v>257</v>
      </c>
      <c r="D487" t="s">
        <v>260</v>
      </c>
      <c r="E487" s="26">
        <v>3334625</v>
      </c>
      <c r="F487" s="26">
        <v>76</v>
      </c>
    </row>
    <row r="488" spans="1:6" hidden="1" x14ac:dyDescent="0.25">
      <c r="A488">
        <v>11</v>
      </c>
      <c r="B488" s="25">
        <v>45468</v>
      </c>
      <c r="C488" t="s">
        <v>257</v>
      </c>
      <c r="D488" t="s">
        <v>261</v>
      </c>
      <c r="E488" s="26">
        <v>2913570</v>
      </c>
      <c r="F488" s="26">
        <v>135</v>
      </c>
    </row>
    <row r="489" spans="1:6" hidden="1" x14ac:dyDescent="0.25">
      <c r="A489">
        <v>11</v>
      </c>
      <c r="B489" s="25">
        <v>45344</v>
      </c>
      <c r="C489" t="s">
        <v>257</v>
      </c>
      <c r="D489" t="s">
        <v>260</v>
      </c>
      <c r="E489" s="26">
        <v>1764150</v>
      </c>
      <c r="F489" s="26">
        <v>17</v>
      </c>
    </row>
    <row r="490" spans="1:6" hidden="1" x14ac:dyDescent="0.25">
      <c r="A490">
        <v>11</v>
      </c>
      <c r="B490" s="25">
        <v>45408</v>
      </c>
      <c r="C490" t="s">
        <v>257</v>
      </c>
      <c r="D490" t="s">
        <v>261</v>
      </c>
      <c r="E490" s="26">
        <v>1372500</v>
      </c>
      <c r="F490" s="26">
        <v>229</v>
      </c>
    </row>
    <row r="491" spans="1:6" hidden="1" x14ac:dyDescent="0.25">
      <c r="A491">
        <v>11</v>
      </c>
      <c r="B491" s="25">
        <v>45447</v>
      </c>
      <c r="C491" t="s">
        <v>257</v>
      </c>
      <c r="D491" t="s">
        <v>261</v>
      </c>
      <c r="E491" s="26">
        <v>1130400</v>
      </c>
      <c r="F491" s="26">
        <v>185</v>
      </c>
    </row>
    <row r="492" spans="1:6" hidden="1" x14ac:dyDescent="0.25">
      <c r="A492">
        <v>11</v>
      </c>
      <c r="B492" s="25">
        <v>45572</v>
      </c>
      <c r="C492" t="s">
        <v>257</v>
      </c>
      <c r="D492" t="s">
        <v>261</v>
      </c>
      <c r="E492" s="26">
        <v>1119125</v>
      </c>
      <c r="F492" s="26">
        <v>33</v>
      </c>
    </row>
    <row r="493" spans="1:6" hidden="1" x14ac:dyDescent="0.25">
      <c r="A493">
        <v>11</v>
      </c>
      <c r="B493" s="25">
        <v>45478</v>
      </c>
      <c r="C493" t="s">
        <v>257</v>
      </c>
      <c r="D493" t="s">
        <v>261</v>
      </c>
      <c r="E493" s="26">
        <v>1029800</v>
      </c>
      <c r="F493" s="26">
        <v>237</v>
      </c>
    </row>
    <row r="494" spans="1:6" hidden="1" x14ac:dyDescent="0.25">
      <c r="A494">
        <v>11</v>
      </c>
      <c r="B494" s="25">
        <v>45582</v>
      </c>
      <c r="C494" t="s">
        <v>257</v>
      </c>
      <c r="D494" t="s">
        <v>261</v>
      </c>
      <c r="E494" s="26">
        <v>1006950</v>
      </c>
      <c r="F494" s="26">
        <v>289</v>
      </c>
    </row>
    <row r="495" spans="1:6" hidden="1" x14ac:dyDescent="0.25">
      <c r="A495">
        <v>11</v>
      </c>
      <c r="B495" s="25">
        <v>45335</v>
      </c>
      <c r="C495" t="s">
        <v>257</v>
      </c>
      <c r="D495" t="s">
        <v>260</v>
      </c>
      <c r="E495" s="26">
        <v>940500</v>
      </c>
      <c r="F495" s="26">
        <v>34</v>
      </c>
    </row>
    <row r="496" spans="1:6" hidden="1" x14ac:dyDescent="0.25">
      <c r="A496">
        <v>11</v>
      </c>
      <c r="B496" s="25">
        <v>45485</v>
      </c>
      <c r="C496" t="s">
        <v>257</v>
      </c>
      <c r="D496" t="s">
        <v>261</v>
      </c>
      <c r="E496" s="26">
        <v>878400</v>
      </c>
      <c r="F496" s="26">
        <v>120</v>
      </c>
    </row>
    <row r="497" spans="1:6" hidden="1" x14ac:dyDescent="0.25">
      <c r="A497">
        <v>11</v>
      </c>
      <c r="B497" s="25">
        <v>45503</v>
      </c>
      <c r="C497" t="s">
        <v>257</v>
      </c>
      <c r="D497" t="s">
        <v>260</v>
      </c>
      <c r="E497" s="26">
        <v>842930</v>
      </c>
      <c r="F497" s="26">
        <v>11</v>
      </c>
    </row>
    <row r="498" spans="1:6" hidden="1" x14ac:dyDescent="0.25">
      <c r="A498">
        <v>11</v>
      </c>
      <c r="B498" s="25">
        <v>45595</v>
      </c>
      <c r="C498" t="s">
        <v>257</v>
      </c>
      <c r="D498" t="s">
        <v>260</v>
      </c>
      <c r="E498" s="26">
        <v>694025</v>
      </c>
      <c r="F498" s="26">
        <v>9</v>
      </c>
    </row>
    <row r="499" spans="1:6" hidden="1" x14ac:dyDescent="0.25">
      <c r="A499">
        <v>11</v>
      </c>
      <c r="B499" s="25">
        <v>45401</v>
      </c>
      <c r="C499" t="s">
        <v>257</v>
      </c>
      <c r="D499" t="s">
        <v>261</v>
      </c>
      <c r="E499" s="26">
        <v>581085</v>
      </c>
      <c r="F499" s="26">
        <v>88</v>
      </c>
    </row>
    <row r="500" spans="1:6" hidden="1" x14ac:dyDescent="0.25">
      <c r="A500">
        <v>11</v>
      </c>
      <c r="B500" s="25">
        <v>45328</v>
      </c>
      <c r="C500" t="s">
        <v>257</v>
      </c>
      <c r="D500" t="s">
        <v>260</v>
      </c>
      <c r="E500" s="26">
        <v>408630</v>
      </c>
      <c r="F500" s="26">
        <v>10</v>
      </c>
    </row>
    <row r="501" spans="1:6" hidden="1" x14ac:dyDescent="0.25">
      <c r="A501">
        <v>11</v>
      </c>
      <c r="B501" s="25">
        <v>45394</v>
      </c>
      <c r="C501" t="s">
        <v>257</v>
      </c>
      <c r="D501" t="s">
        <v>261</v>
      </c>
      <c r="E501" s="26">
        <v>324300</v>
      </c>
      <c r="F501" s="26">
        <v>71</v>
      </c>
    </row>
    <row r="502" spans="1:6" hidden="1" x14ac:dyDescent="0.25">
      <c r="A502">
        <v>11</v>
      </c>
      <c r="B502" s="25">
        <v>45380</v>
      </c>
      <c r="C502" t="s">
        <v>257</v>
      </c>
      <c r="D502" t="s">
        <v>261</v>
      </c>
      <c r="E502" s="26">
        <v>285250</v>
      </c>
      <c r="F502" s="26">
        <v>61</v>
      </c>
    </row>
    <row r="503" spans="1:6" hidden="1" x14ac:dyDescent="0.25">
      <c r="A503">
        <v>11</v>
      </c>
      <c r="B503" s="25">
        <v>45566</v>
      </c>
      <c r="C503" t="s">
        <v>257</v>
      </c>
      <c r="D503" t="s">
        <v>261</v>
      </c>
      <c r="E503" s="26">
        <v>203110</v>
      </c>
      <c r="F503" s="26">
        <v>115</v>
      </c>
    </row>
    <row r="504" spans="1:6" hidden="1" x14ac:dyDescent="0.25">
      <c r="A504">
        <v>11</v>
      </c>
      <c r="B504" s="25">
        <v>45344</v>
      </c>
      <c r="C504" t="s">
        <v>257</v>
      </c>
      <c r="D504" t="s">
        <v>261</v>
      </c>
      <c r="E504" s="26">
        <v>118750</v>
      </c>
      <c r="F504" s="26">
        <v>15</v>
      </c>
    </row>
    <row r="505" spans="1:6" hidden="1" x14ac:dyDescent="0.25">
      <c r="A505">
        <v>11</v>
      </c>
      <c r="B505" s="25">
        <v>45335</v>
      </c>
      <c r="C505" t="s">
        <v>257</v>
      </c>
      <c r="D505" t="s">
        <v>261</v>
      </c>
      <c r="E505" s="26">
        <v>103500</v>
      </c>
      <c r="F505" s="26">
        <v>12</v>
      </c>
    </row>
    <row r="506" spans="1:6" hidden="1" x14ac:dyDescent="0.25">
      <c r="A506">
        <v>11</v>
      </c>
      <c r="B506" s="25">
        <v>45595</v>
      </c>
      <c r="C506" t="s">
        <v>257</v>
      </c>
      <c r="D506" t="s">
        <v>261</v>
      </c>
      <c r="E506" s="26">
        <v>39100</v>
      </c>
      <c r="F506" s="26">
        <v>16</v>
      </c>
    </row>
    <row r="507" spans="1:6" hidden="1" x14ac:dyDescent="0.25">
      <c r="A507">
        <v>11</v>
      </c>
      <c r="B507" s="25">
        <v>45503</v>
      </c>
      <c r="C507" t="s">
        <v>257</v>
      </c>
      <c r="D507" t="s">
        <v>261</v>
      </c>
      <c r="E507" s="26">
        <v>35405</v>
      </c>
      <c r="F507" s="26">
        <v>22</v>
      </c>
    </row>
    <row r="508" spans="1:6" hidden="1" x14ac:dyDescent="0.25">
      <c r="A508">
        <v>11</v>
      </c>
      <c r="B508" s="25">
        <v>45275</v>
      </c>
      <c r="C508" t="s">
        <v>257</v>
      </c>
      <c r="D508" t="s">
        <v>260</v>
      </c>
      <c r="E508" s="26">
        <v>20700</v>
      </c>
      <c r="F508" s="26">
        <v>1</v>
      </c>
    </row>
    <row r="509" spans="1:6" hidden="1" x14ac:dyDescent="0.25">
      <c r="A509">
        <v>11</v>
      </c>
      <c r="B509" s="25">
        <v>45328</v>
      </c>
      <c r="C509" t="s">
        <v>257</v>
      </c>
      <c r="D509" t="s">
        <v>261</v>
      </c>
      <c r="E509" s="26">
        <v>1060</v>
      </c>
      <c r="F509" s="26">
        <v>2</v>
      </c>
    </row>
    <row r="510" spans="1:6" hidden="1" x14ac:dyDescent="0.25">
      <c r="A510">
        <v>12</v>
      </c>
      <c r="B510" s="25">
        <v>45468</v>
      </c>
      <c r="C510" t="s">
        <v>257</v>
      </c>
      <c r="D510" t="s">
        <v>260</v>
      </c>
      <c r="E510" s="26">
        <v>109818180</v>
      </c>
      <c r="F510" s="26">
        <v>156</v>
      </c>
    </row>
    <row r="511" spans="1:6" hidden="1" x14ac:dyDescent="0.25">
      <c r="A511">
        <v>12</v>
      </c>
      <c r="B511" s="25">
        <v>45582</v>
      </c>
      <c r="C511" t="s">
        <v>257</v>
      </c>
      <c r="D511" t="s">
        <v>260</v>
      </c>
      <c r="E511" s="26">
        <v>55790000</v>
      </c>
      <c r="F511" s="26">
        <v>365</v>
      </c>
    </row>
    <row r="512" spans="1:6" hidden="1" x14ac:dyDescent="0.25">
      <c r="A512">
        <v>12</v>
      </c>
      <c r="B512" s="25">
        <v>45572</v>
      </c>
      <c r="C512" t="s">
        <v>257</v>
      </c>
      <c r="D512" t="s">
        <v>260</v>
      </c>
      <c r="E512" s="26">
        <v>22735250</v>
      </c>
      <c r="F512" s="26">
        <v>55</v>
      </c>
    </row>
    <row r="513" spans="1:6" hidden="1" x14ac:dyDescent="0.25">
      <c r="A513">
        <v>12</v>
      </c>
      <c r="B513" s="25">
        <v>45566</v>
      </c>
      <c r="C513" t="s">
        <v>257</v>
      </c>
      <c r="D513" t="s">
        <v>260</v>
      </c>
      <c r="E513" s="26">
        <v>13672210</v>
      </c>
      <c r="F513" s="26">
        <v>240</v>
      </c>
    </row>
    <row r="514" spans="1:6" hidden="1" x14ac:dyDescent="0.25">
      <c r="A514">
        <v>12</v>
      </c>
      <c r="B514" s="25">
        <v>45408</v>
      </c>
      <c r="C514" t="s">
        <v>257</v>
      </c>
      <c r="D514" t="s">
        <v>260</v>
      </c>
      <c r="E514" s="26">
        <v>9182500</v>
      </c>
      <c r="F514" s="26">
        <v>151</v>
      </c>
    </row>
    <row r="515" spans="1:6" hidden="1" x14ac:dyDescent="0.25">
      <c r="A515">
        <v>12</v>
      </c>
      <c r="B515" s="25">
        <v>45478</v>
      </c>
      <c r="C515" t="s">
        <v>257</v>
      </c>
      <c r="D515" t="s">
        <v>260</v>
      </c>
      <c r="E515" s="26">
        <v>7426800</v>
      </c>
      <c r="F515" s="26">
        <v>143</v>
      </c>
    </row>
    <row r="516" spans="1:6" hidden="1" x14ac:dyDescent="0.25">
      <c r="A516">
        <v>12</v>
      </c>
      <c r="B516" s="25">
        <v>45394</v>
      </c>
      <c r="C516" t="s">
        <v>257</v>
      </c>
      <c r="D516" t="s">
        <v>260</v>
      </c>
      <c r="E516" s="26">
        <v>6845550</v>
      </c>
      <c r="F516" s="26">
        <v>71</v>
      </c>
    </row>
    <row r="517" spans="1:6" hidden="1" x14ac:dyDescent="0.25">
      <c r="A517">
        <v>12</v>
      </c>
      <c r="B517" s="25">
        <v>45485</v>
      </c>
      <c r="C517" t="s">
        <v>257</v>
      </c>
      <c r="D517" t="s">
        <v>260</v>
      </c>
      <c r="E517" s="26">
        <v>6058800</v>
      </c>
      <c r="F517" s="26">
        <v>90</v>
      </c>
    </row>
    <row r="518" spans="1:6" hidden="1" x14ac:dyDescent="0.25">
      <c r="A518">
        <v>12</v>
      </c>
      <c r="B518" s="25">
        <v>45503</v>
      </c>
      <c r="C518" t="s">
        <v>257</v>
      </c>
      <c r="D518" t="s">
        <v>260</v>
      </c>
      <c r="E518" s="26">
        <v>5199103</v>
      </c>
      <c r="F518" s="26">
        <v>8</v>
      </c>
    </row>
    <row r="519" spans="1:6" hidden="1" x14ac:dyDescent="0.25">
      <c r="A519">
        <v>12</v>
      </c>
      <c r="B519" s="25">
        <v>45447</v>
      </c>
      <c r="C519" t="s">
        <v>257</v>
      </c>
      <c r="D519" t="s">
        <v>260</v>
      </c>
      <c r="E519" s="26">
        <v>4299000</v>
      </c>
      <c r="F519" s="26">
        <v>160</v>
      </c>
    </row>
    <row r="520" spans="1:6" hidden="1" x14ac:dyDescent="0.25">
      <c r="A520">
        <v>12</v>
      </c>
      <c r="B520" s="25">
        <v>45401</v>
      </c>
      <c r="C520" t="s">
        <v>257</v>
      </c>
      <c r="D520" t="s">
        <v>260</v>
      </c>
      <c r="E520" s="26">
        <v>3675210</v>
      </c>
      <c r="F520" s="26">
        <v>68</v>
      </c>
    </row>
    <row r="521" spans="1:6" hidden="1" x14ac:dyDescent="0.25">
      <c r="A521">
        <v>12</v>
      </c>
      <c r="B521" s="25">
        <v>45380</v>
      </c>
      <c r="C521" t="s">
        <v>257</v>
      </c>
      <c r="D521" t="s">
        <v>260</v>
      </c>
      <c r="E521" s="26">
        <v>1750000</v>
      </c>
      <c r="F521" s="26">
        <v>37</v>
      </c>
    </row>
    <row r="522" spans="1:6" hidden="1" x14ac:dyDescent="0.25">
      <c r="A522">
        <v>12</v>
      </c>
      <c r="B522" s="25">
        <v>45468</v>
      </c>
      <c r="C522" t="s">
        <v>257</v>
      </c>
      <c r="D522" t="s">
        <v>261</v>
      </c>
      <c r="E522" s="26">
        <v>1505790</v>
      </c>
      <c r="F522" s="26">
        <v>97</v>
      </c>
    </row>
    <row r="523" spans="1:6" hidden="1" x14ac:dyDescent="0.25">
      <c r="A523">
        <v>12</v>
      </c>
      <c r="B523" s="25">
        <v>45582</v>
      </c>
      <c r="C523" t="s">
        <v>257</v>
      </c>
      <c r="D523" t="s">
        <v>261</v>
      </c>
      <c r="E523" s="26">
        <v>789250</v>
      </c>
      <c r="F523" s="26">
        <v>192</v>
      </c>
    </row>
    <row r="524" spans="1:6" hidden="1" x14ac:dyDescent="0.25">
      <c r="A524">
        <v>12</v>
      </c>
      <c r="B524" s="25">
        <v>45344</v>
      </c>
      <c r="C524" t="s">
        <v>257</v>
      </c>
      <c r="D524" t="s">
        <v>260</v>
      </c>
      <c r="E524" s="26">
        <v>762850</v>
      </c>
      <c r="F524" s="26">
        <v>12</v>
      </c>
    </row>
    <row r="525" spans="1:6" hidden="1" x14ac:dyDescent="0.25">
      <c r="A525">
        <v>12</v>
      </c>
      <c r="B525" s="25">
        <v>45478</v>
      </c>
      <c r="C525" t="s">
        <v>257</v>
      </c>
      <c r="D525" t="s">
        <v>261</v>
      </c>
      <c r="E525" s="26">
        <v>677600</v>
      </c>
      <c r="F525" s="26">
        <v>145</v>
      </c>
    </row>
    <row r="526" spans="1:6" hidden="1" x14ac:dyDescent="0.25">
      <c r="A526">
        <v>12</v>
      </c>
      <c r="B526" s="25">
        <v>45408</v>
      </c>
      <c r="C526" t="s">
        <v>257</v>
      </c>
      <c r="D526" t="s">
        <v>261</v>
      </c>
      <c r="E526" s="26">
        <v>677500</v>
      </c>
      <c r="F526" s="26">
        <v>113</v>
      </c>
    </row>
    <row r="527" spans="1:6" hidden="1" x14ac:dyDescent="0.25">
      <c r="A527">
        <v>12</v>
      </c>
      <c r="B527" s="25">
        <v>45447</v>
      </c>
      <c r="C527" t="s">
        <v>257</v>
      </c>
      <c r="D527" t="s">
        <v>261</v>
      </c>
      <c r="E527" s="26">
        <v>515700</v>
      </c>
      <c r="F527" s="26">
        <v>123</v>
      </c>
    </row>
    <row r="528" spans="1:6" hidden="1" x14ac:dyDescent="0.25">
      <c r="A528">
        <v>12</v>
      </c>
      <c r="B528" s="25">
        <v>45572</v>
      </c>
      <c r="C528" t="s">
        <v>257</v>
      </c>
      <c r="D528" t="s">
        <v>261</v>
      </c>
      <c r="E528" s="26">
        <v>457750</v>
      </c>
      <c r="F528" s="26">
        <v>29</v>
      </c>
    </row>
    <row r="529" spans="1:6" hidden="1" x14ac:dyDescent="0.25">
      <c r="A529">
        <v>12</v>
      </c>
      <c r="B529" s="25">
        <v>45485</v>
      </c>
      <c r="C529" t="s">
        <v>257</v>
      </c>
      <c r="D529" t="s">
        <v>261</v>
      </c>
      <c r="E529" s="26">
        <v>394800</v>
      </c>
      <c r="F529" s="26">
        <v>94</v>
      </c>
    </row>
    <row r="530" spans="1:6" hidden="1" x14ac:dyDescent="0.25">
      <c r="A530">
        <v>12</v>
      </c>
      <c r="B530" s="25">
        <v>45566</v>
      </c>
      <c r="C530" t="s">
        <v>257</v>
      </c>
      <c r="D530" t="s">
        <v>261</v>
      </c>
      <c r="E530" s="26">
        <v>295830</v>
      </c>
      <c r="F530" s="26">
        <v>79</v>
      </c>
    </row>
    <row r="531" spans="1:6" hidden="1" x14ac:dyDescent="0.25">
      <c r="A531">
        <v>12</v>
      </c>
      <c r="B531" s="25">
        <v>45394</v>
      </c>
      <c r="C531" t="s">
        <v>257</v>
      </c>
      <c r="D531" t="s">
        <v>261</v>
      </c>
      <c r="E531" s="26">
        <v>173900</v>
      </c>
      <c r="F531" s="26">
        <v>38</v>
      </c>
    </row>
    <row r="532" spans="1:6" hidden="1" x14ac:dyDescent="0.25">
      <c r="A532">
        <v>12</v>
      </c>
      <c r="B532" s="25">
        <v>45401</v>
      </c>
      <c r="C532" t="s">
        <v>257</v>
      </c>
      <c r="D532" t="s">
        <v>261</v>
      </c>
      <c r="E532" s="26">
        <v>164280</v>
      </c>
      <c r="F532" s="26">
        <v>60</v>
      </c>
    </row>
    <row r="533" spans="1:6" hidden="1" x14ac:dyDescent="0.25">
      <c r="A533">
        <v>12</v>
      </c>
      <c r="B533" s="25">
        <v>45335</v>
      </c>
      <c r="C533" t="s">
        <v>257</v>
      </c>
      <c r="D533" t="s">
        <v>260</v>
      </c>
      <c r="E533" s="26">
        <v>126000</v>
      </c>
      <c r="F533" s="26">
        <v>9</v>
      </c>
    </row>
    <row r="534" spans="1:6" hidden="1" x14ac:dyDescent="0.25">
      <c r="A534">
        <v>12</v>
      </c>
      <c r="B534" s="25">
        <v>45380</v>
      </c>
      <c r="C534" t="s">
        <v>257</v>
      </c>
      <c r="D534" t="s">
        <v>261</v>
      </c>
      <c r="E534" s="26">
        <v>98000</v>
      </c>
      <c r="F534" s="26">
        <v>18</v>
      </c>
    </row>
    <row r="535" spans="1:6" hidden="1" x14ac:dyDescent="0.25">
      <c r="A535">
        <v>12</v>
      </c>
      <c r="B535" s="25">
        <v>45503</v>
      </c>
      <c r="C535" t="s">
        <v>257</v>
      </c>
      <c r="D535" t="s">
        <v>261</v>
      </c>
      <c r="E535" s="26">
        <v>79249</v>
      </c>
      <c r="F535" s="26">
        <v>25</v>
      </c>
    </row>
    <row r="536" spans="1:6" hidden="1" x14ac:dyDescent="0.25">
      <c r="A536">
        <v>12</v>
      </c>
      <c r="B536" s="25">
        <v>45344</v>
      </c>
      <c r="C536" t="s">
        <v>257</v>
      </c>
      <c r="D536" t="s">
        <v>261</v>
      </c>
      <c r="E536" s="26">
        <v>77900</v>
      </c>
      <c r="F536" s="26">
        <v>8</v>
      </c>
    </row>
    <row r="537" spans="1:6" hidden="1" x14ac:dyDescent="0.25">
      <c r="A537">
        <v>12</v>
      </c>
      <c r="B537" s="25">
        <v>45595</v>
      </c>
      <c r="C537" t="s">
        <v>257</v>
      </c>
      <c r="D537" t="s">
        <v>260</v>
      </c>
      <c r="E537" s="26">
        <v>45900</v>
      </c>
      <c r="F537" s="26">
        <v>4</v>
      </c>
    </row>
    <row r="538" spans="1:6" hidden="1" x14ac:dyDescent="0.25">
      <c r="A538">
        <v>12</v>
      </c>
      <c r="B538" s="25">
        <v>45595</v>
      </c>
      <c r="C538" t="s">
        <v>257</v>
      </c>
      <c r="D538" t="s">
        <v>261</v>
      </c>
      <c r="E538" s="26">
        <v>43775</v>
      </c>
      <c r="F538" s="26">
        <v>10</v>
      </c>
    </row>
    <row r="539" spans="1:6" hidden="1" x14ac:dyDescent="0.25">
      <c r="A539">
        <v>12</v>
      </c>
      <c r="B539" s="25">
        <v>45335</v>
      </c>
      <c r="C539" t="s">
        <v>257</v>
      </c>
      <c r="D539" t="s">
        <v>261</v>
      </c>
      <c r="E539" s="26">
        <v>4500</v>
      </c>
      <c r="F539" s="26">
        <v>1</v>
      </c>
    </row>
    <row r="540" spans="1:6" hidden="1" x14ac:dyDescent="0.25">
      <c r="A540">
        <v>12</v>
      </c>
      <c r="B540" s="25">
        <v>45490</v>
      </c>
      <c r="C540" t="s">
        <v>257</v>
      </c>
      <c r="D540" t="s">
        <v>260</v>
      </c>
      <c r="E540" s="26">
        <v>3300</v>
      </c>
      <c r="F540" s="26">
        <v>1</v>
      </c>
    </row>
    <row r="541" spans="1:6" hidden="1" x14ac:dyDescent="0.25">
      <c r="A541">
        <v>12</v>
      </c>
      <c r="B541" s="25">
        <v>45490</v>
      </c>
      <c r="C541" t="s">
        <v>257</v>
      </c>
      <c r="D541" t="s">
        <v>261</v>
      </c>
      <c r="E541" s="26">
        <v>1650</v>
      </c>
      <c r="F541" s="26">
        <v>1</v>
      </c>
    </row>
    <row r="542" spans="1:6" hidden="1" x14ac:dyDescent="0.25">
      <c r="A542">
        <v>12</v>
      </c>
      <c r="B542" s="25">
        <v>45288</v>
      </c>
      <c r="C542" t="s">
        <v>257</v>
      </c>
      <c r="D542" t="s">
        <v>260</v>
      </c>
      <c r="E542" s="26">
        <v>1000</v>
      </c>
      <c r="F542" s="26">
        <v>1</v>
      </c>
    </row>
    <row r="543" spans="1:6" hidden="1" x14ac:dyDescent="0.25">
      <c r="A543">
        <v>13</v>
      </c>
      <c r="B543" s="25">
        <v>45582</v>
      </c>
      <c r="C543" t="s">
        <v>257</v>
      </c>
      <c r="D543" t="s">
        <v>260</v>
      </c>
      <c r="E543" s="26">
        <v>34770050</v>
      </c>
      <c r="F543" s="26">
        <v>220</v>
      </c>
    </row>
    <row r="544" spans="1:6" hidden="1" x14ac:dyDescent="0.25">
      <c r="A544">
        <v>13</v>
      </c>
      <c r="B544" s="25">
        <v>45468</v>
      </c>
      <c r="C544" t="s">
        <v>257</v>
      </c>
      <c r="D544" t="s">
        <v>260</v>
      </c>
      <c r="E544" s="26">
        <v>12638430</v>
      </c>
      <c r="F544" s="26">
        <v>96</v>
      </c>
    </row>
    <row r="545" spans="1:6" hidden="1" x14ac:dyDescent="0.25">
      <c r="A545">
        <v>13</v>
      </c>
      <c r="B545" s="25">
        <v>45478</v>
      </c>
      <c r="C545" t="s">
        <v>257</v>
      </c>
      <c r="D545" t="s">
        <v>260</v>
      </c>
      <c r="E545" s="26">
        <v>11340000</v>
      </c>
      <c r="F545" s="26">
        <v>110</v>
      </c>
    </row>
    <row r="546" spans="1:6" hidden="1" x14ac:dyDescent="0.25">
      <c r="A546">
        <v>13</v>
      </c>
      <c r="B546" s="25">
        <v>45566</v>
      </c>
      <c r="C546" t="s">
        <v>257</v>
      </c>
      <c r="D546" t="s">
        <v>260</v>
      </c>
      <c r="E546" s="26">
        <v>9145080</v>
      </c>
      <c r="F546" s="26">
        <v>139</v>
      </c>
    </row>
    <row r="547" spans="1:6" hidden="1" x14ac:dyDescent="0.25">
      <c r="A547">
        <v>13</v>
      </c>
      <c r="B547" s="25">
        <v>45447</v>
      </c>
      <c r="C547" t="s">
        <v>257</v>
      </c>
      <c r="D547" t="s">
        <v>260</v>
      </c>
      <c r="E547" s="26">
        <v>8672100</v>
      </c>
      <c r="F547" s="26">
        <v>96</v>
      </c>
    </row>
    <row r="548" spans="1:6" hidden="1" x14ac:dyDescent="0.25">
      <c r="A548">
        <v>13</v>
      </c>
      <c r="B548" s="25">
        <v>45401</v>
      </c>
      <c r="C548" t="s">
        <v>257</v>
      </c>
      <c r="D548" t="s">
        <v>260</v>
      </c>
      <c r="E548" s="26">
        <v>8134635</v>
      </c>
      <c r="F548" s="26">
        <v>54</v>
      </c>
    </row>
    <row r="549" spans="1:6" hidden="1" x14ac:dyDescent="0.25">
      <c r="A549">
        <v>13</v>
      </c>
      <c r="B549" s="25">
        <v>45572</v>
      </c>
      <c r="C549" t="s">
        <v>257</v>
      </c>
      <c r="D549" t="s">
        <v>260</v>
      </c>
      <c r="E549" s="26">
        <v>6516000</v>
      </c>
      <c r="F549" s="26">
        <v>41</v>
      </c>
    </row>
    <row r="550" spans="1:6" hidden="1" x14ac:dyDescent="0.25">
      <c r="A550">
        <v>13</v>
      </c>
      <c r="B550" s="25">
        <v>45408</v>
      </c>
      <c r="C550" t="s">
        <v>257</v>
      </c>
      <c r="D550" t="s">
        <v>260</v>
      </c>
      <c r="E550" s="26">
        <v>6177500</v>
      </c>
      <c r="F550" s="26">
        <v>87</v>
      </c>
    </row>
    <row r="551" spans="1:6" hidden="1" x14ac:dyDescent="0.25">
      <c r="A551">
        <v>13</v>
      </c>
      <c r="B551" s="25">
        <v>45485</v>
      </c>
      <c r="C551" t="s">
        <v>257</v>
      </c>
      <c r="D551" t="s">
        <v>260</v>
      </c>
      <c r="E551" s="26">
        <v>2264400</v>
      </c>
      <c r="F551" s="26">
        <v>78</v>
      </c>
    </row>
    <row r="552" spans="1:6" hidden="1" x14ac:dyDescent="0.25">
      <c r="A552">
        <v>13</v>
      </c>
      <c r="B552" s="25">
        <v>45380</v>
      </c>
      <c r="C552" t="s">
        <v>257</v>
      </c>
      <c r="D552" t="s">
        <v>260</v>
      </c>
      <c r="E552" s="26">
        <v>1947750</v>
      </c>
      <c r="F552" s="26">
        <v>15</v>
      </c>
    </row>
    <row r="553" spans="1:6" hidden="1" x14ac:dyDescent="0.25">
      <c r="A553">
        <v>13</v>
      </c>
      <c r="B553" s="25">
        <v>45394</v>
      </c>
      <c r="C553" t="s">
        <v>257</v>
      </c>
      <c r="D553" t="s">
        <v>260</v>
      </c>
      <c r="E553" s="26">
        <v>1668500</v>
      </c>
      <c r="F553" s="26">
        <v>25</v>
      </c>
    </row>
    <row r="554" spans="1:6" hidden="1" x14ac:dyDescent="0.25">
      <c r="A554">
        <v>13</v>
      </c>
      <c r="B554" s="25">
        <v>45468</v>
      </c>
      <c r="C554" t="s">
        <v>257</v>
      </c>
      <c r="D554" t="s">
        <v>261</v>
      </c>
      <c r="E554" s="26">
        <v>1168830</v>
      </c>
      <c r="F554" s="26">
        <v>75</v>
      </c>
    </row>
    <row r="555" spans="1:6" hidden="1" x14ac:dyDescent="0.25">
      <c r="A555">
        <v>13</v>
      </c>
      <c r="B555" s="25">
        <v>45344</v>
      </c>
      <c r="C555" t="s">
        <v>257</v>
      </c>
      <c r="D555" t="s">
        <v>260</v>
      </c>
      <c r="E555" s="26">
        <v>746700</v>
      </c>
      <c r="F555" s="26">
        <v>6</v>
      </c>
    </row>
    <row r="556" spans="1:6" hidden="1" x14ac:dyDescent="0.25">
      <c r="A556">
        <v>13</v>
      </c>
      <c r="B556" s="25">
        <v>45478</v>
      </c>
      <c r="C556" t="s">
        <v>257</v>
      </c>
      <c r="D556" t="s">
        <v>261</v>
      </c>
      <c r="E556" s="26">
        <v>637800</v>
      </c>
      <c r="F556" s="26">
        <v>112</v>
      </c>
    </row>
    <row r="557" spans="1:6" hidden="1" x14ac:dyDescent="0.25">
      <c r="A557">
        <v>13</v>
      </c>
      <c r="B557" s="25">
        <v>45582</v>
      </c>
      <c r="C557" t="s">
        <v>257</v>
      </c>
      <c r="D557" t="s">
        <v>261</v>
      </c>
      <c r="E557" s="26">
        <v>536550</v>
      </c>
      <c r="F557" s="26">
        <v>145</v>
      </c>
    </row>
    <row r="558" spans="1:6" hidden="1" x14ac:dyDescent="0.25">
      <c r="A558">
        <v>13</v>
      </c>
      <c r="B558" s="25">
        <v>45408</v>
      </c>
      <c r="C558" t="s">
        <v>257</v>
      </c>
      <c r="D558" t="s">
        <v>261</v>
      </c>
      <c r="E558" s="26">
        <v>420000</v>
      </c>
      <c r="F558" s="26">
        <v>64</v>
      </c>
    </row>
    <row r="559" spans="1:6" hidden="1" x14ac:dyDescent="0.25">
      <c r="A559">
        <v>13</v>
      </c>
      <c r="B559" s="25">
        <v>45485</v>
      </c>
      <c r="C559" t="s">
        <v>257</v>
      </c>
      <c r="D559" t="s">
        <v>261</v>
      </c>
      <c r="E559" s="26">
        <v>378000</v>
      </c>
      <c r="F559" s="26">
        <v>77</v>
      </c>
    </row>
    <row r="560" spans="1:6" hidden="1" x14ac:dyDescent="0.25">
      <c r="A560">
        <v>13</v>
      </c>
      <c r="B560" s="25">
        <v>45566</v>
      </c>
      <c r="C560" t="s">
        <v>257</v>
      </c>
      <c r="D560" t="s">
        <v>261</v>
      </c>
      <c r="E560" s="26">
        <v>273600</v>
      </c>
      <c r="F560" s="26">
        <v>58</v>
      </c>
    </row>
    <row r="561" spans="1:6" hidden="1" x14ac:dyDescent="0.25">
      <c r="A561">
        <v>13</v>
      </c>
      <c r="B561" s="25">
        <v>45447</v>
      </c>
      <c r="C561" t="s">
        <v>257</v>
      </c>
      <c r="D561" t="s">
        <v>261</v>
      </c>
      <c r="E561" s="26">
        <v>179400</v>
      </c>
      <c r="F561" s="26">
        <v>64</v>
      </c>
    </row>
    <row r="562" spans="1:6" hidden="1" x14ac:dyDescent="0.25">
      <c r="A562">
        <v>13</v>
      </c>
      <c r="B562" s="25">
        <v>45394</v>
      </c>
      <c r="C562" t="s">
        <v>257</v>
      </c>
      <c r="D562" t="s">
        <v>261</v>
      </c>
      <c r="E562" s="26">
        <v>162150</v>
      </c>
      <c r="F562" s="26">
        <v>14</v>
      </c>
    </row>
    <row r="563" spans="1:6" hidden="1" x14ac:dyDescent="0.25">
      <c r="A563">
        <v>13</v>
      </c>
      <c r="B563" s="25">
        <v>45572</v>
      </c>
      <c r="C563" t="s">
        <v>257</v>
      </c>
      <c r="D563" t="s">
        <v>261</v>
      </c>
      <c r="E563" s="26">
        <v>92000</v>
      </c>
      <c r="F563" s="26">
        <v>12</v>
      </c>
    </row>
    <row r="564" spans="1:6" hidden="1" x14ac:dyDescent="0.25">
      <c r="A564">
        <v>13</v>
      </c>
      <c r="B564" s="25">
        <v>45595</v>
      </c>
      <c r="C564" t="s">
        <v>257</v>
      </c>
      <c r="D564" t="s">
        <v>260</v>
      </c>
      <c r="E564" s="26">
        <v>79050</v>
      </c>
      <c r="F564" s="26">
        <v>4</v>
      </c>
    </row>
    <row r="565" spans="1:6" hidden="1" x14ac:dyDescent="0.25">
      <c r="A565">
        <v>13</v>
      </c>
      <c r="B565" s="25">
        <v>45401</v>
      </c>
      <c r="C565" t="s">
        <v>257</v>
      </c>
      <c r="D565" t="s">
        <v>261</v>
      </c>
      <c r="E565" s="26">
        <v>75480</v>
      </c>
      <c r="F565" s="26">
        <v>32</v>
      </c>
    </row>
    <row r="566" spans="1:6" hidden="1" x14ac:dyDescent="0.25">
      <c r="A566">
        <v>13</v>
      </c>
      <c r="B566" s="25">
        <v>45380</v>
      </c>
      <c r="C566" t="s">
        <v>257</v>
      </c>
      <c r="D566" t="s">
        <v>261</v>
      </c>
      <c r="E566" s="26">
        <v>35000</v>
      </c>
      <c r="F566" s="26">
        <v>8</v>
      </c>
    </row>
    <row r="567" spans="1:6" hidden="1" x14ac:dyDescent="0.25">
      <c r="A567">
        <v>13</v>
      </c>
      <c r="B567" s="25">
        <v>45595</v>
      </c>
      <c r="C567" t="s">
        <v>257</v>
      </c>
      <c r="D567" t="s">
        <v>261</v>
      </c>
      <c r="E567" s="26">
        <v>28050</v>
      </c>
      <c r="F567" s="26">
        <v>14</v>
      </c>
    </row>
    <row r="568" spans="1:6" hidden="1" x14ac:dyDescent="0.25">
      <c r="A568">
        <v>13</v>
      </c>
      <c r="B568" s="25">
        <v>45503</v>
      </c>
      <c r="C568" t="s">
        <v>257</v>
      </c>
      <c r="D568" t="s">
        <v>260</v>
      </c>
      <c r="E568" s="26">
        <v>27063</v>
      </c>
      <c r="F568" s="26">
        <v>9</v>
      </c>
    </row>
    <row r="569" spans="1:6" hidden="1" x14ac:dyDescent="0.25">
      <c r="A569">
        <v>13</v>
      </c>
      <c r="B569" s="25">
        <v>45503</v>
      </c>
      <c r="C569" t="s">
        <v>257</v>
      </c>
      <c r="D569" t="s">
        <v>261</v>
      </c>
      <c r="E569" s="26">
        <v>22989</v>
      </c>
      <c r="F569" s="26">
        <v>25</v>
      </c>
    </row>
    <row r="570" spans="1:6" hidden="1" x14ac:dyDescent="0.25">
      <c r="A570">
        <v>13</v>
      </c>
      <c r="B570" s="25">
        <v>45328</v>
      </c>
      <c r="C570" t="s">
        <v>257</v>
      </c>
      <c r="D570" t="s">
        <v>260</v>
      </c>
      <c r="E570" s="26">
        <v>2120</v>
      </c>
      <c r="F570" s="26">
        <v>1</v>
      </c>
    </row>
    <row r="571" spans="1:6" hidden="1" x14ac:dyDescent="0.25">
      <c r="A571">
        <v>13</v>
      </c>
      <c r="B571" s="25">
        <v>45344</v>
      </c>
      <c r="C571" t="s">
        <v>257</v>
      </c>
      <c r="D571" t="s">
        <v>261</v>
      </c>
      <c r="E571" s="26">
        <v>1900</v>
      </c>
      <c r="F571" s="26">
        <v>1</v>
      </c>
    </row>
    <row r="572" spans="1:6" hidden="1" x14ac:dyDescent="0.25">
      <c r="A572">
        <v>14</v>
      </c>
      <c r="B572" s="25">
        <v>45582</v>
      </c>
      <c r="C572" t="s">
        <v>257</v>
      </c>
      <c r="D572" t="s">
        <v>260</v>
      </c>
      <c r="E572" s="26">
        <v>23717050</v>
      </c>
      <c r="F572" s="26">
        <v>160</v>
      </c>
    </row>
    <row r="573" spans="1:6" hidden="1" x14ac:dyDescent="0.25">
      <c r="A573">
        <v>14</v>
      </c>
      <c r="B573" s="25">
        <v>45566</v>
      </c>
      <c r="C573" t="s">
        <v>257</v>
      </c>
      <c r="D573" t="s">
        <v>260</v>
      </c>
      <c r="E573" s="26">
        <v>11978645</v>
      </c>
      <c r="F573" s="26">
        <v>102</v>
      </c>
    </row>
    <row r="574" spans="1:6" hidden="1" x14ac:dyDescent="0.25">
      <c r="A574">
        <v>14</v>
      </c>
      <c r="B574" s="25">
        <v>45447</v>
      </c>
      <c r="C574" t="s">
        <v>257</v>
      </c>
      <c r="D574" t="s">
        <v>260</v>
      </c>
      <c r="E574" s="26">
        <v>9518400</v>
      </c>
      <c r="F574" s="26">
        <v>56</v>
      </c>
    </row>
    <row r="575" spans="1:6" hidden="1" x14ac:dyDescent="0.25">
      <c r="A575">
        <v>14</v>
      </c>
      <c r="B575" s="25">
        <v>45468</v>
      </c>
      <c r="C575" t="s">
        <v>257</v>
      </c>
      <c r="D575" t="s">
        <v>260</v>
      </c>
      <c r="E575" s="26">
        <v>9123840</v>
      </c>
      <c r="F575" s="26">
        <v>67</v>
      </c>
    </row>
    <row r="576" spans="1:6" hidden="1" x14ac:dyDescent="0.25">
      <c r="A576">
        <v>14</v>
      </c>
      <c r="B576" s="25">
        <v>45572</v>
      </c>
      <c r="C576" t="s">
        <v>257</v>
      </c>
      <c r="D576" t="s">
        <v>260</v>
      </c>
      <c r="E576" s="26">
        <v>4886250</v>
      </c>
      <c r="F576" s="26">
        <v>29</v>
      </c>
    </row>
    <row r="577" spans="1:6" hidden="1" x14ac:dyDescent="0.25">
      <c r="A577">
        <v>14</v>
      </c>
      <c r="B577" s="25">
        <v>45478</v>
      </c>
      <c r="C577" t="s">
        <v>257</v>
      </c>
      <c r="D577" t="s">
        <v>260</v>
      </c>
      <c r="E577" s="26">
        <v>3846800</v>
      </c>
      <c r="F577" s="26">
        <v>78</v>
      </c>
    </row>
    <row r="578" spans="1:6" hidden="1" x14ac:dyDescent="0.25">
      <c r="A578">
        <v>14</v>
      </c>
      <c r="B578" s="25">
        <v>45408</v>
      </c>
      <c r="C578" t="s">
        <v>257</v>
      </c>
      <c r="D578" t="s">
        <v>260</v>
      </c>
      <c r="E578" s="26">
        <v>2977500</v>
      </c>
      <c r="F578" s="26">
        <v>56</v>
      </c>
    </row>
    <row r="579" spans="1:6" hidden="1" x14ac:dyDescent="0.25">
      <c r="A579">
        <v>14</v>
      </c>
      <c r="B579" s="25">
        <v>45401</v>
      </c>
      <c r="C579" t="s">
        <v>257</v>
      </c>
      <c r="D579" t="s">
        <v>260</v>
      </c>
      <c r="E579" s="26">
        <v>2818290</v>
      </c>
      <c r="F579" s="26">
        <v>23</v>
      </c>
    </row>
    <row r="580" spans="1:6" hidden="1" x14ac:dyDescent="0.25">
      <c r="A580">
        <v>14</v>
      </c>
      <c r="B580" s="25">
        <v>45485</v>
      </c>
      <c r="C580" t="s">
        <v>257</v>
      </c>
      <c r="D580" t="s">
        <v>260</v>
      </c>
      <c r="E580" s="26">
        <v>2765200</v>
      </c>
      <c r="F580" s="26">
        <v>46</v>
      </c>
    </row>
    <row r="581" spans="1:6" hidden="1" x14ac:dyDescent="0.25">
      <c r="A581">
        <v>14</v>
      </c>
      <c r="B581" s="25">
        <v>45394</v>
      </c>
      <c r="C581" t="s">
        <v>257</v>
      </c>
      <c r="D581" t="s">
        <v>260</v>
      </c>
      <c r="E581" s="26">
        <v>1306600</v>
      </c>
      <c r="F581" s="26">
        <v>14</v>
      </c>
    </row>
    <row r="582" spans="1:6" hidden="1" x14ac:dyDescent="0.25">
      <c r="A582">
        <v>14</v>
      </c>
      <c r="B582" s="25">
        <v>45582</v>
      </c>
      <c r="C582" t="s">
        <v>257</v>
      </c>
      <c r="D582" t="s">
        <v>261</v>
      </c>
      <c r="E582" s="26">
        <v>544250</v>
      </c>
      <c r="F582" s="26">
        <v>96</v>
      </c>
    </row>
    <row r="583" spans="1:6" hidden="1" x14ac:dyDescent="0.25">
      <c r="A583">
        <v>14</v>
      </c>
      <c r="B583" s="25">
        <v>45485</v>
      </c>
      <c r="C583" t="s">
        <v>257</v>
      </c>
      <c r="D583" t="s">
        <v>261</v>
      </c>
      <c r="E583" s="26">
        <v>372000</v>
      </c>
      <c r="F583" s="26">
        <v>62</v>
      </c>
    </row>
    <row r="584" spans="1:6" hidden="1" x14ac:dyDescent="0.25">
      <c r="A584">
        <v>14</v>
      </c>
      <c r="B584" s="25">
        <v>45478</v>
      </c>
      <c r="C584" t="s">
        <v>257</v>
      </c>
      <c r="D584" t="s">
        <v>261</v>
      </c>
      <c r="E584" s="26">
        <v>319800</v>
      </c>
      <c r="F584" s="26">
        <v>76</v>
      </c>
    </row>
    <row r="585" spans="1:6" hidden="1" x14ac:dyDescent="0.25">
      <c r="A585">
        <v>14</v>
      </c>
      <c r="B585" s="25">
        <v>45468</v>
      </c>
      <c r="C585" t="s">
        <v>257</v>
      </c>
      <c r="D585" t="s">
        <v>261</v>
      </c>
      <c r="E585" s="26">
        <v>277830</v>
      </c>
      <c r="F585" s="26">
        <v>41</v>
      </c>
    </row>
    <row r="586" spans="1:6" hidden="1" x14ac:dyDescent="0.25">
      <c r="A586">
        <v>14</v>
      </c>
      <c r="B586" s="25">
        <v>45401</v>
      </c>
      <c r="C586" t="s">
        <v>257</v>
      </c>
      <c r="D586" t="s">
        <v>261</v>
      </c>
      <c r="E586" s="26">
        <v>164835</v>
      </c>
      <c r="F586" s="26">
        <v>10</v>
      </c>
    </row>
    <row r="587" spans="1:6" hidden="1" x14ac:dyDescent="0.25">
      <c r="A587">
        <v>14</v>
      </c>
      <c r="B587" s="25">
        <v>45408</v>
      </c>
      <c r="C587" t="s">
        <v>257</v>
      </c>
      <c r="D587" t="s">
        <v>261</v>
      </c>
      <c r="E587" s="26">
        <v>157500</v>
      </c>
      <c r="F587" s="26">
        <v>34</v>
      </c>
    </row>
    <row r="588" spans="1:6" hidden="1" x14ac:dyDescent="0.25">
      <c r="A588">
        <v>14</v>
      </c>
      <c r="B588" s="25">
        <v>45572</v>
      </c>
      <c r="C588" t="s">
        <v>257</v>
      </c>
      <c r="D588" t="s">
        <v>261</v>
      </c>
      <c r="E588" s="26">
        <v>149625</v>
      </c>
      <c r="F588" s="26">
        <v>17</v>
      </c>
    </row>
    <row r="589" spans="1:6" hidden="1" x14ac:dyDescent="0.25">
      <c r="A589">
        <v>14</v>
      </c>
      <c r="B589" s="25">
        <v>45447</v>
      </c>
      <c r="C589" t="s">
        <v>257</v>
      </c>
      <c r="D589" t="s">
        <v>261</v>
      </c>
      <c r="E589" s="26">
        <v>113700</v>
      </c>
      <c r="F589" s="26">
        <v>44</v>
      </c>
    </row>
    <row r="590" spans="1:6" hidden="1" x14ac:dyDescent="0.25">
      <c r="A590">
        <v>14</v>
      </c>
      <c r="B590" s="25">
        <v>45566</v>
      </c>
      <c r="C590" t="s">
        <v>257</v>
      </c>
      <c r="D590" t="s">
        <v>261</v>
      </c>
      <c r="E590" s="26">
        <v>89300</v>
      </c>
      <c r="F590" s="26">
        <v>46</v>
      </c>
    </row>
    <row r="591" spans="1:6" hidden="1" x14ac:dyDescent="0.25">
      <c r="A591">
        <v>14</v>
      </c>
      <c r="B591" s="25">
        <v>45595</v>
      </c>
      <c r="C591" t="s">
        <v>257</v>
      </c>
      <c r="D591" t="s">
        <v>261</v>
      </c>
      <c r="E591" s="26">
        <v>82025</v>
      </c>
      <c r="F591" s="26">
        <v>18</v>
      </c>
    </row>
    <row r="592" spans="1:6" hidden="1" x14ac:dyDescent="0.25">
      <c r="A592">
        <v>14</v>
      </c>
      <c r="B592" s="25">
        <v>45503</v>
      </c>
      <c r="C592" t="s">
        <v>257</v>
      </c>
      <c r="D592" t="s">
        <v>261</v>
      </c>
      <c r="E592" s="26">
        <v>65572</v>
      </c>
      <c r="F592" s="26">
        <v>19</v>
      </c>
    </row>
    <row r="593" spans="1:6" hidden="1" x14ac:dyDescent="0.25">
      <c r="A593">
        <v>14</v>
      </c>
      <c r="B593" s="25">
        <v>45380</v>
      </c>
      <c r="C593" t="s">
        <v>257</v>
      </c>
      <c r="D593" t="s">
        <v>260</v>
      </c>
      <c r="E593" s="26">
        <v>42000</v>
      </c>
      <c r="F593" s="26">
        <v>6</v>
      </c>
    </row>
    <row r="594" spans="1:6" hidden="1" x14ac:dyDescent="0.25">
      <c r="A594">
        <v>14</v>
      </c>
      <c r="B594" s="25">
        <v>45503</v>
      </c>
      <c r="C594" t="s">
        <v>257</v>
      </c>
      <c r="D594" t="s">
        <v>260</v>
      </c>
      <c r="E594" s="26">
        <v>35308</v>
      </c>
      <c r="F594" s="26">
        <v>8</v>
      </c>
    </row>
    <row r="595" spans="1:6" hidden="1" x14ac:dyDescent="0.25">
      <c r="A595">
        <v>14</v>
      </c>
      <c r="B595" s="25">
        <v>45394</v>
      </c>
      <c r="C595" t="s">
        <v>257</v>
      </c>
      <c r="D595" t="s">
        <v>261</v>
      </c>
      <c r="E595" s="26">
        <v>32900</v>
      </c>
      <c r="F595" s="26">
        <v>9</v>
      </c>
    </row>
    <row r="596" spans="1:6" hidden="1" x14ac:dyDescent="0.25">
      <c r="A596">
        <v>14</v>
      </c>
      <c r="B596" s="25">
        <v>45595</v>
      </c>
      <c r="C596" t="s">
        <v>257</v>
      </c>
      <c r="D596" t="s">
        <v>260</v>
      </c>
      <c r="E596" s="26">
        <v>9350</v>
      </c>
      <c r="F596" s="26">
        <v>5</v>
      </c>
    </row>
    <row r="597" spans="1:6" hidden="1" x14ac:dyDescent="0.25">
      <c r="A597">
        <v>14</v>
      </c>
      <c r="B597" s="25">
        <v>45335</v>
      </c>
      <c r="C597" t="s">
        <v>257</v>
      </c>
      <c r="D597" t="s">
        <v>260</v>
      </c>
      <c r="E597" s="26">
        <v>9000</v>
      </c>
      <c r="F597" s="26">
        <v>1</v>
      </c>
    </row>
    <row r="598" spans="1:6" hidden="1" x14ac:dyDescent="0.25">
      <c r="A598">
        <v>14</v>
      </c>
      <c r="B598" s="25">
        <v>45380</v>
      </c>
      <c r="C598" t="s">
        <v>257</v>
      </c>
      <c r="D598" t="s">
        <v>261</v>
      </c>
      <c r="E598" s="26">
        <v>5250</v>
      </c>
      <c r="F598" s="26">
        <v>1</v>
      </c>
    </row>
    <row r="599" spans="1:6" hidden="1" x14ac:dyDescent="0.25">
      <c r="A599">
        <v>15</v>
      </c>
      <c r="B599" s="25">
        <v>45582</v>
      </c>
      <c r="C599" t="s">
        <v>257</v>
      </c>
      <c r="D599" t="s">
        <v>260</v>
      </c>
      <c r="E599" s="26">
        <v>31773350</v>
      </c>
      <c r="F599" s="26">
        <v>102</v>
      </c>
    </row>
    <row r="600" spans="1:6" hidden="1" x14ac:dyDescent="0.25">
      <c r="A600">
        <v>15</v>
      </c>
      <c r="B600" s="25">
        <v>45478</v>
      </c>
      <c r="C600" t="s">
        <v>257</v>
      </c>
      <c r="D600" t="s">
        <v>260</v>
      </c>
      <c r="E600" s="26">
        <v>5332200</v>
      </c>
      <c r="F600" s="26">
        <v>57</v>
      </c>
    </row>
    <row r="601" spans="1:6" hidden="1" x14ac:dyDescent="0.25">
      <c r="A601">
        <v>15</v>
      </c>
      <c r="B601" s="25">
        <v>45566</v>
      </c>
      <c r="C601" t="s">
        <v>257</v>
      </c>
      <c r="D601" t="s">
        <v>260</v>
      </c>
      <c r="E601" s="26">
        <v>2984615</v>
      </c>
      <c r="F601" s="26">
        <v>58</v>
      </c>
    </row>
    <row r="602" spans="1:6" hidden="1" x14ac:dyDescent="0.25">
      <c r="A602">
        <v>15</v>
      </c>
      <c r="B602" s="25">
        <v>45468</v>
      </c>
      <c r="C602" t="s">
        <v>257</v>
      </c>
      <c r="D602" t="s">
        <v>260</v>
      </c>
      <c r="E602" s="26">
        <v>2536110</v>
      </c>
      <c r="F602" s="26">
        <v>32</v>
      </c>
    </row>
    <row r="603" spans="1:6" hidden="1" x14ac:dyDescent="0.25">
      <c r="A603">
        <v>15</v>
      </c>
      <c r="B603" s="25">
        <v>45401</v>
      </c>
      <c r="C603" t="s">
        <v>257</v>
      </c>
      <c r="D603" t="s">
        <v>260</v>
      </c>
      <c r="E603" s="26">
        <v>2410920</v>
      </c>
      <c r="F603" s="26">
        <v>15</v>
      </c>
    </row>
    <row r="604" spans="1:6" hidden="1" x14ac:dyDescent="0.25">
      <c r="A604">
        <v>15</v>
      </c>
      <c r="B604" s="25">
        <v>45572</v>
      </c>
      <c r="C604" t="s">
        <v>257</v>
      </c>
      <c r="D604" t="s">
        <v>260</v>
      </c>
      <c r="E604" s="26">
        <v>1320250</v>
      </c>
      <c r="F604" s="26">
        <v>26</v>
      </c>
    </row>
    <row r="605" spans="1:6" hidden="1" x14ac:dyDescent="0.25">
      <c r="A605">
        <v>15</v>
      </c>
      <c r="B605" s="25">
        <v>45408</v>
      </c>
      <c r="C605" t="s">
        <v>257</v>
      </c>
      <c r="D605" t="s">
        <v>260</v>
      </c>
      <c r="E605" s="26">
        <v>1150000</v>
      </c>
      <c r="F605" s="26">
        <v>24</v>
      </c>
    </row>
    <row r="606" spans="1:6" hidden="1" x14ac:dyDescent="0.25">
      <c r="A606">
        <v>15</v>
      </c>
      <c r="B606" s="25">
        <v>45447</v>
      </c>
      <c r="C606" t="s">
        <v>257</v>
      </c>
      <c r="D606" t="s">
        <v>260</v>
      </c>
      <c r="E606" s="26">
        <v>1003200</v>
      </c>
      <c r="F606" s="26">
        <v>31</v>
      </c>
    </row>
    <row r="607" spans="1:6" hidden="1" x14ac:dyDescent="0.25">
      <c r="A607">
        <v>15</v>
      </c>
      <c r="B607" s="25">
        <v>45485</v>
      </c>
      <c r="C607" t="s">
        <v>257</v>
      </c>
      <c r="D607" t="s">
        <v>260</v>
      </c>
      <c r="E607" s="26">
        <v>804000</v>
      </c>
      <c r="F607" s="26">
        <v>46</v>
      </c>
    </row>
    <row r="608" spans="1:6" hidden="1" x14ac:dyDescent="0.25">
      <c r="A608">
        <v>15</v>
      </c>
      <c r="B608" s="25">
        <v>45485</v>
      </c>
      <c r="C608" t="s">
        <v>257</v>
      </c>
      <c r="D608" t="s">
        <v>261</v>
      </c>
      <c r="E608" s="26">
        <v>214800</v>
      </c>
      <c r="F608" s="26">
        <v>41</v>
      </c>
    </row>
    <row r="609" spans="1:6" hidden="1" x14ac:dyDescent="0.25">
      <c r="A609">
        <v>15</v>
      </c>
      <c r="B609" s="25">
        <v>45468</v>
      </c>
      <c r="C609" t="s">
        <v>257</v>
      </c>
      <c r="D609" t="s">
        <v>261</v>
      </c>
      <c r="E609" s="26">
        <v>212220</v>
      </c>
      <c r="F609" s="26">
        <v>27</v>
      </c>
    </row>
    <row r="610" spans="1:6" hidden="1" x14ac:dyDescent="0.25">
      <c r="A610">
        <v>15</v>
      </c>
      <c r="B610" s="25">
        <v>45582</v>
      </c>
      <c r="C610" t="s">
        <v>257</v>
      </c>
      <c r="D610" t="s">
        <v>261</v>
      </c>
      <c r="E610" s="26">
        <v>184800</v>
      </c>
      <c r="F610" s="26">
        <v>88</v>
      </c>
    </row>
    <row r="611" spans="1:6" hidden="1" x14ac:dyDescent="0.25">
      <c r="A611">
        <v>15</v>
      </c>
      <c r="B611" s="25">
        <v>45408</v>
      </c>
      <c r="C611" t="s">
        <v>257</v>
      </c>
      <c r="D611" t="s">
        <v>261</v>
      </c>
      <c r="E611" s="26">
        <v>147500</v>
      </c>
      <c r="F611" s="26">
        <v>15</v>
      </c>
    </row>
    <row r="612" spans="1:6" hidden="1" x14ac:dyDescent="0.25">
      <c r="A612">
        <v>15</v>
      </c>
      <c r="B612" s="25">
        <v>45572</v>
      </c>
      <c r="C612" t="s">
        <v>257</v>
      </c>
      <c r="D612" t="s">
        <v>261</v>
      </c>
      <c r="E612" s="26">
        <v>143000</v>
      </c>
      <c r="F612" s="26">
        <v>15</v>
      </c>
    </row>
    <row r="613" spans="1:6" hidden="1" x14ac:dyDescent="0.25">
      <c r="A613">
        <v>15</v>
      </c>
      <c r="B613" s="25">
        <v>45478</v>
      </c>
      <c r="C613" t="s">
        <v>257</v>
      </c>
      <c r="D613" t="s">
        <v>261</v>
      </c>
      <c r="E613" s="26">
        <v>114600</v>
      </c>
      <c r="F613" s="26">
        <v>47</v>
      </c>
    </row>
    <row r="614" spans="1:6" hidden="1" x14ac:dyDescent="0.25">
      <c r="A614">
        <v>15</v>
      </c>
      <c r="B614" s="25">
        <v>45394</v>
      </c>
      <c r="C614" t="s">
        <v>257</v>
      </c>
      <c r="D614" t="s">
        <v>260</v>
      </c>
      <c r="E614" s="26">
        <v>98700</v>
      </c>
      <c r="F614" s="26">
        <v>6</v>
      </c>
    </row>
    <row r="615" spans="1:6" hidden="1" x14ac:dyDescent="0.25">
      <c r="A615">
        <v>15</v>
      </c>
      <c r="B615" s="25">
        <v>45503</v>
      </c>
      <c r="C615" t="s">
        <v>257</v>
      </c>
      <c r="D615" t="s">
        <v>260</v>
      </c>
      <c r="E615" s="26">
        <v>87979</v>
      </c>
      <c r="F615" s="26">
        <v>9</v>
      </c>
    </row>
    <row r="616" spans="1:6" hidden="1" x14ac:dyDescent="0.25">
      <c r="A616">
        <v>15</v>
      </c>
      <c r="B616" s="25">
        <v>45503</v>
      </c>
      <c r="C616" t="s">
        <v>257</v>
      </c>
      <c r="D616" t="s">
        <v>261</v>
      </c>
      <c r="E616" s="26">
        <v>49664</v>
      </c>
      <c r="F616" s="26">
        <v>14</v>
      </c>
    </row>
    <row r="617" spans="1:6" hidden="1" x14ac:dyDescent="0.25">
      <c r="A617">
        <v>15</v>
      </c>
      <c r="B617" s="25">
        <v>45447</v>
      </c>
      <c r="C617" t="s">
        <v>257</v>
      </c>
      <c r="D617" t="s">
        <v>261</v>
      </c>
      <c r="E617" s="26">
        <v>41100</v>
      </c>
      <c r="F617" s="26">
        <v>23</v>
      </c>
    </row>
    <row r="618" spans="1:6" hidden="1" x14ac:dyDescent="0.25">
      <c r="A618">
        <v>15</v>
      </c>
      <c r="B618" s="25">
        <v>45566</v>
      </c>
      <c r="C618" t="s">
        <v>257</v>
      </c>
      <c r="D618" t="s">
        <v>261</v>
      </c>
      <c r="E618" s="26">
        <v>34390</v>
      </c>
      <c r="F618" s="26">
        <v>20</v>
      </c>
    </row>
    <row r="619" spans="1:6" hidden="1" x14ac:dyDescent="0.25">
      <c r="A619">
        <v>15</v>
      </c>
      <c r="B619" s="25">
        <v>45344</v>
      </c>
      <c r="C619" t="s">
        <v>257</v>
      </c>
      <c r="D619" t="s">
        <v>260</v>
      </c>
      <c r="E619" s="26">
        <v>10450</v>
      </c>
      <c r="F619" s="26">
        <v>1</v>
      </c>
    </row>
    <row r="620" spans="1:6" hidden="1" x14ac:dyDescent="0.25">
      <c r="A620">
        <v>15</v>
      </c>
      <c r="B620" s="25">
        <v>45595</v>
      </c>
      <c r="C620" t="s">
        <v>257</v>
      </c>
      <c r="D620" t="s">
        <v>260</v>
      </c>
      <c r="E620" s="26">
        <v>8925</v>
      </c>
      <c r="F620" s="26">
        <v>2</v>
      </c>
    </row>
    <row r="621" spans="1:6" hidden="1" x14ac:dyDescent="0.25">
      <c r="A621">
        <v>15</v>
      </c>
      <c r="B621" s="25">
        <v>45394</v>
      </c>
      <c r="C621" t="s">
        <v>257</v>
      </c>
      <c r="D621" t="s">
        <v>261</v>
      </c>
      <c r="E621" s="26">
        <v>4700</v>
      </c>
      <c r="F621" s="26">
        <v>1</v>
      </c>
    </row>
    <row r="622" spans="1:6" hidden="1" x14ac:dyDescent="0.25">
      <c r="A622">
        <v>15</v>
      </c>
      <c r="B622" s="25">
        <v>45401</v>
      </c>
      <c r="C622" t="s">
        <v>257</v>
      </c>
      <c r="D622" t="s">
        <v>261</v>
      </c>
      <c r="E622" s="26">
        <v>4440</v>
      </c>
      <c r="F622" s="26">
        <v>5</v>
      </c>
    </row>
    <row r="623" spans="1:6" hidden="1" x14ac:dyDescent="0.25">
      <c r="A623">
        <v>15</v>
      </c>
      <c r="B623" s="25">
        <v>45595</v>
      </c>
      <c r="C623" t="s">
        <v>257</v>
      </c>
      <c r="D623" t="s">
        <v>261</v>
      </c>
      <c r="E623" s="26">
        <v>3825</v>
      </c>
      <c r="F623" s="26">
        <v>6</v>
      </c>
    </row>
    <row r="624" spans="1:6" hidden="1" x14ac:dyDescent="0.25">
      <c r="A624">
        <v>16</v>
      </c>
      <c r="B624" s="25">
        <v>45582</v>
      </c>
      <c r="C624" t="s">
        <v>257</v>
      </c>
      <c r="D624" t="s">
        <v>260</v>
      </c>
      <c r="E624" s="26">
        <v>7839650</v>
      </c>
      <c r="F624" s="26">
        <v>81</v>
      </c>
    </row>
    <row r="625" spans="1:6" hidden="1" x14ac:dyDescent="0.25">
      <c r="A625">
        <v>16</v>
      </c>
      <c r="B625" s="25">
        <v>45468</v>
      </c>
      <c r="C625" t="s">
        <v>257</v>
      </c>
      <c r="D625" t="s">
        <v>260</v>
      </c>
      <c r="E625" s="26">
        <v>2068740</v>
      </c>
      <c r="F625" s="26">
        <v>15</v>
      </c>
    </row>
    <row r="626" spans="1:6" hidden="1" x14ac:dyDescent="0.25">
      <c r="A626">
        <v>16</v>
      </c>
      <c r="B626" s="25">
        <v>45408</v>
      </c>
      <c r="C626" t="s">
        <v>257</v>
      </c>
      <c r="D626" t="s">
        <v>260</v>
      </c>
      <c r="E626" s="26">
        <v>1715000</v>
      </c>
      <c r="F626" s="26">
        <v>18</v>
      </c>
    </row>
    <row r="627" spans="1:6" hidden="1" x14ac:dyDescent="0.25">
      <c r="A627">
        <v>16</v>
      </c>
      <c r="B627" s="25">
        <v>45485</v>
      </c>
      <c r="C627" t="s">
        <v>257</v>
      </c>
      <c r="D627" t="s">
        <v>260</v>
      </c>
      <c r="E627" s="26">
        <v>1657600</v>
      </c>
      <c r="F627" s="26">
        <v>30</v>
      </c>
    </row>
    <row r="628" spans="1:6" hidden="1" x14ac:dyDescent="0.25">
      <c r="A628">
        <v>16</v>
      </c>
      <c r="B628" s="25">
        <v>45478</v>
      </c>
      <c r="C628" t="s">
        <v>257</v>
      </c>
      <c r="D628" t="s">
        <v>260</v>
      </c>
      <c r="E628" s="26">
        <v>959800</v>
      </c>
      <c r="F628" s="26">
        <v>40</v>
      </c>
    </row>
    <row r="629" spans="1:6" hidden="1" x14ac:dyDescent="0.25">
      <c r="A629">
        <v>16</v>
      </c>
      <c r="B629" s="25">
        <v>45447</v>
      </c>
      <c r="C629" t="s">
        <v>257</v>
      </c>
      <c r="D629" t="s">
        <v>260</v>
      </c>
      <c r="E629" s="26">
        <v>558900</v>
      </c>
      <c r="F629" s="26">
        <v>24</v>
      </c>
    </row>
    <row r="630" spans="1:6" hidden="1" x14ac:dyDescent="0.25">
      <c r="A630">
        <v>16</v>
      </c>
      <c r="B630" s="25">
        <v>45566</v>
      </c>
      <c r="C630" t="s">
        <v>257</v>
      </c>
      <c r="D630" t="s">
        <v>260</v>
      </c>
      <c r="E630" s="26">
        <v>434055</v>
      </c>
      <c r="F630" s="26">
        <v>46</v>
      </c>
    </row>
    <row r="631" spans="1:6" hidden="1" x14ac:dyDescent="0.25">
      <c r="A631">
        <v>16</v>
      </c>
      <c r="B631" s="25">
        <v>45595</v>
      </c>
      <c r="C631" t="s">
        <v>257</v>
      </c>
      <c r="D631" t="s">
        <v>260</v>
      </c>
      <c r="E631" s="26">
        <v>433075</v>
      </c>
      <c r="F631" s="26">
        <v>5</v>
      </c>
    </row>
    <row r="632" spans="1:6" hidden="1" x14ac:dyDescent="0.25">
      <c r="A632">
        <v>16</v>
      </c>
      <c r="B632" s="25">
        <v>45572</v>
      </c>
      <c r="C632" t="s">
        <v>257</v>
      </c>
      <c r="D632" t="s">
        <v>261</v>
      </c>
      <c r="E632" s="26">
        <v>347000</v>
      </c>
      <c r="F632" s="26">
        <v>8</v>
      </c>
    </row>
    <row r="633" spans="1:6" hidden="1" x14ac:dyDescent="0.25">
      <c r="A633">
        <v>16</v>
      </c>
      <c r="B633" s="25">
        <v>45572</v>
      </c>
      <c r="C633" t="s">
        <v>257</v>
      </c>
      <c r="D633" t="s">
        <v>260</v>
      </c>
      <c r="E633" s="26">
        <v>289000</v>
      </c>
      <c r="F633" s="26">
        <v>13</v>
      </c>
    </row>
    <row r="634" spans="1:6" hidden="1" x14ac:dyDescent="0.25">
      <c r="A634">
        <v>16</v>
      </c>
      <c r="B634" s="25">
        <v>45478</v>
      </c>
      <c r="C634" t="s">
        <v>257</v>
      </c>
      <c r="D634" t="s">
        <v>261</v>
      </c>
      <c r="E634" s="26">
        <v>170400</v>
      </c>
      <c r="F634" s="26">
        <v>33</v>
      </c>
    </row>
    <row r="635" spans="1:6" hidden="1" x14ac:dyDescent="0.25">
      <c r="A635">
        <v>16</v>
      </c>
      <c r="B635" s="25">
        <v>45401</v>
      </c>
      <c r="C635" t="s">
        <v>257</v>
      </c>
      <c r="D635" t="s">
        <v>260</v>
      </c>
      <c r="E635" s="26">
        <v>132645</v>
      </c>
      <c r="F635" s="26">
        <v>3</v>
      </c>
    </row>
    <row r="636" spans="1:6" hidden="1" x14ac:dyDescent="0.25">
      <c r="A636">
        <v>16</v>
      </c>
      <c r="B636" s="25">
        <v>45582</v>
      </c>
      <c r="C636" t="s">
        <v>257</v>
      </c>
      <c r="D636" t="s">
        <v>261</v>
      </c>
      <c r="E636" s="26">
        <v>105350</v>
      </c>
      <c r="F636" s="26">
        <v>39</v>
      </c>
    </row>
    <row r="637" spans="1:6" hidden="1" x14ac:dyDescent="0.25">
      <c r="A637">
        <v>16</v>
      </c>
      <c r="B637" s="25">
        <v>45485</v>
      </c>
      <c r="C637" t="s">
        <v>257</v>
      </c>
      <c r="D637" t="s">
        <v>261</v>
      </c>
      <c r="E637" s="26">
        <v>78000</v>
      </c>
      <c r="F637" s="26">
        <v>34</v>
      </c>
    </row>
    <row r="638" spans="1:6" hidden="1" x14ac:dyDescent="0.25">
      <c r="A638">
        <v>16</v>
      </c>
      <c r="B638" s="25">
        <v>45503</v>
      </c>
      <c r="C638" t="s">
        <v>257</v>
      </c>
      <c r="D638" t="s">
        <v>261</v>
      </c>
      <c r="E638" s="26">
        <v>72459</v>
      </c>
      <c r="F638" s="26">
        <v>14</v>
      </c>
    </row>
    <row r="639" spans="1:6" hidden="1" x14ac:dyDescent="0.25">
      <c r="A639">
        <v>16</v>
      </c>
      <c r="B639" s="25">
        <v>45468</v>
      </c>
      <c r="C639" t="s">
        <v>257</v>
      </c>
      <c r="D639" t="s">
        <v>261</v>
      </c>
      <c r="E639" s="26">
        <v>71280</v>
      </c>
      <c r="F639" s="26">
        <v>20</v>
      </c>
    </row>
    <row r="640" spans="1:6" hidden="1" x14ac:dyDescent="0.25">
      <c r="A640">
        <v>16</v>
      </c>
      <c r="B640" s="25">
        <v>45595</v>
      </c>
      <c r="C640" t="s">
        <v>257</v>
      </c>
      <c r="D640" t="s">
        <v>261</v>
      </c>
      <c r="E640" s="26">
        <v>49725</v>
      </c>
      <c r="F640" s="26">
        <v>16</v>
      </c>
    </row>
    <row r="641" spans="1:6" hidden="1" x14ac:dyDescent="0.25">
      <c r="A641">
        <v>16</v>
      </c>
      <c r="B641" s="25">
        <v>45447</v>
      </c>
      <c r="C641" t="s">
        <v>257</v>
      </c>
      <c r="D641" t="s">
        <v>261</v>
      </c>
      <c r="E641" s="26">
        <v>29100</v>
      </c>
      <c r="F641" s="26">
        <v>9</v>
      </c>
    </row>
    <row r="642" spans="1:6" hidden="1" x14ac:dyDescent="0.25">
      <c r="A642">
        <v>16</v>
      </c>
      <c r="B642" s="25">
        <v>45566</v>
      </c>
      <c r="C642" t="s">
        <v>257</v>
      </c>
      <c r="D642" t="s">
        <v>261</v>
      </c>
      <c r="E642" s="26">
        <v>21470</v>
      </c>
      <c r="F642" s="26">
        <v>21</v>
      </c>
    </row>
    <row r="643" spans="1:6" hidden="1" x14ac:dyDescent="0.25">
      <c r="A643">
        <v>16</v>
      </c>
      <c r="B643" s="25">
        <v>45408</v>
      </c>
      <c r="C643" t="s">
        <v>257</v>
      </c>
      <c r="D643" t="s">
        <v>261</v>
      </c>
      <c r="E643" s="26">
        <v>20000</v>
      </c>
      <c r="F643" s="26">
        <v>6</v>
      </c>
    </row>
    <row r="644" spans="1:6" hidden="1" x14ac:dyDescent="0.25">
      <c r="A644">
        <v>16</v>
      </c>
      <c r="B644" s="25">
        <v>45503</v>
      </c>
      <c r="C644" t="s">
        <v>257</v>
      </c>
      <c r="D644" t="s">
        <v>260</v>
      </c>
      <c r="E644" s="26">
        <v>9409</v>
      </c>
      <c r="F644" s="26">
        <v>8</v>
      </c>
    </row>
    <row r="645" spans="1:6" hidden="1" x14ac:dyDescent="0.25">
      <c r="A645">
        <v>16</v>
      </c>
      <c r="B645" s="25">
        <v>45490</v>
      </c>
      <c r="C645" t="s">
        <v>257</v>
      </c>
      <c r="D645" t="s">
        <v>260</v>
      </c>
      <c r="E645" s="26">
        <v>8250</v>
      </c>
      <c r="F645" s="26">
        <v>1</v>
      </c>
    </row>
    <row r="646" spans="1:6" hidden="1" x14ac:dyDescent="0.25">
      <c r="A646">
        <v>16</v>
      </c>
      <c r="B646" s="25">
        <v>45380</v>
      </c>
      <c r="C646" t="s">
        <v>257</v>
      </c>
      <c r="D646" t="s">
        <v>260</v>
      </c>
      <c r="E646" s="26">
        <v>4375</v>
      </c>
      <c r="F646" s="26">
        <v>1</v>
      </c>
    </row>
    <row r="647" spans="1:6" hidden="1" x14ac:dyDescent="0.25">
      <c r="A647">
        <v>16</v>
      </c>
      <c r="B647" s="25">
        <v>45490</v>
      </c>
      <c r="C647" t="s">
        <v>257</v>
      </c>
      <c r="D647" t="s">
        <v>261</v>
      </c>
      <c r="E647" s="26">
        <v>1650</v>
      </c>
      <c r="F647" s="26">
        <v>1</v>
      </c>
    </row>
    <row r="648" spans="1:6" hidden="1" x14ac:dyDescent="0.25">
      <c r="A648">
        <v>17</v>
      </c>
      <c r="B648" s="25">
        <v>45468</v>
      </c>
      <c r="C648" t="s">
        <v>257</v>
      </c>
      <c r="D648" t="s">
        <v>260</v>
      </c>
      <c r="E648" s="26">
        <v>11724750</v>
      </c>
      <c r="F648" s="26">
        <v>16</v>
      </c>
    </row>
    <row r="649" spans="1:6" hidden="1" x14ac:dyDescent="0.25">
      <c r="A649">
        <v>17</v>
      </c>
      <c r="B649" s="25">
        <v>45447</v>
      </c>
      <c r="C649" t="s">
        <v>257</v>
      </c>
      <c r="D649" t="s">
        <v>260</v>
      </c>
      <c r="E649" s="26">
        <v>1291800</v>
      </c>
      <c r="F649" s="26">
        <v>15</v>
      </c>
    </row>
    <row r="650" spans="1:6" hidden="1" x14ac:dyDescent="0.25">
      <c r="A650">
        <v>17</v>
      </c>
      <c r="B650" s="25">
        <v>45582</v>
      </c>
      <c r="C650" t="s">
        <v>257</v>
      </c>
      <c r="D650" t="s">
        <v>260</v>
      </c>
      <c r="E650" s="26">
        <v>870800</v>
      </c>
      <c r="F650" s="26">
        <v>38</v>
      </c>
    </row>
    <row r="651" spans="1:6" hidden="1" x14ac:dyDescent="0.25">
      <c r="A651">
        <v>17</v>
      </c>
      <c r="B651" s="25">
        <v>45572</v>
      </c>
      <c r="C651" t="s">
        <v>257</v>
      </c>
      <c r="D651" t="s">
        <v>260</v>
      </c>
      <c r="E651" s="26">
        <v>779000</v>
      </c>
      <c r="F651" s="26">
        <v>17</v>
      </c>
    </row>
    <row r="652" spans="1:6" hidden="1" x14ac:dyDescent="0.25">
      <c r="A652">
        <v>17</v>
      </c>
      <c r="B652" s="25">
        <v>45566</v>
      </c>
      <c r="C652" t="s">
        <v>257</v>
      </c>
      <c r="D652" t="s">
        <v>260</v>
      </c>
      <c r="E652" s="26">
        <v>613700</v>
      </c>
      <c r="F652" s="26">
        <v>30</v>
      </c>
    </row>
    <row r="653" spans="1:6" hidden="1" x14ac:dyDescent="0.25">
      <c r="A653">
        <v>17</v>
      </c>
      <c r="B653" s="25">
        <v>45572</v>
      </c>
      <c r="C653" t="s">
        <v>257</v>
      </c>
      <c r="D653" t="s">
        <v>261</v>
      </c>
      <c r="E653" s="26">
        <v>568375</v>
      </c>
      <c r="F653" s="26">
        <v>15</v>
      </c>
    </row>
    <row r="654" spans="1:6" hidden="1" x14ac:dyDescent="0.25">
      <c r="A654">
        <v>17</v>
      </c>
      <c r="B654" s="25">
        <v>45485</v>
      </c>
      <c r="C654" t="s">
        <v>257</v>
      </c>
      <c r="D654" t="s">
        <v>260</v>
      </c>
      <c r="E654" s="26">
        <v>271600</v>
      </c>
      <c r="F654" s="26">
        <v>24</v>
      </c>
    </row>
    <row r="655" spans="1:6" hidden="1" x14ac:dyDescent="0.25">
      <c r="A655">
        <v>17</v>
      </c>
      <c r="B655" s="25">
        <v>45478</v>
      </c>
      <c r="C655" t="s">
        <v>257</v>
      </c>
      <c r="D655" t="s">
        <v>260</v>
      </c>
      <c r="E655" s="26">
        <v>210600</v>
      </c>
      <c r="F655" s="26">
        <v>22</v>
      </c>
    </row>
    <row r="656" spans="1:6" hidden="1" x14ac:dyDescent="0.25">
      <c r="A656">
        <v>17</v>
      </c>
      <c r="B656" s="25">
        <v>45503</v>
      </c>
      <c r="C656" t="s">
        <v>257</v>
      </c>
      <c r="D656" t="s">
        <v>260</v>
      </c>
      <c r="E656" s="26">
        <v>105439</v>
      </c>
      <c r="F656" s="26">
        <v>7</v>
      </c>
    </row>
    <row r="657" spans="1:6" hidden="1" x14ac:dyDescent="0.25">
      <c r="A657">
        <v>17</v>
      </c>
      <c r="B657" s="25">
        <v>45478</v>
      </c>
      <c r="C657" t="s">
        <v>257</v>
      </c>
      <c r="D657" t="s">
        <v>261</v>
      </c>
      <c r="E657" s="26">
        <v>86000</v>
      </c>
      <c r="F657" s="26">
        <v>22</v>
      </c>
    </row>
    <row r="658" spans="1:6" hidden="1" x14ac:dyDescent="0.25">
      <c r="A658">
        <v>17</v>
      </c>
      <c r="B658" s="25">
        <v>45595</v>
      </c>
      <c r="C658" t="s">
        <v>257</v>
      </c>
      <c r="D658" t="s">
        <v>261</v>
      </c>
      <c r="E658" s="26">
        <v>73950</v>
      </c>
      <c r="F658" s="26">
        <v>8</v>
      </c>
    </row>
    <row r="659" spans="1:6" hidden="1" x14ac:dyDescent="0.25">
      <c r="A659">
        <v>17</v>
      </c>
      <c r="B659" s="25">
        <v>45490</v>
      </c>
      <c r="C659" t="s">
        <v>257</v>
      </c>
      <c r="D659" t="s">
        <v>260</v>
      </c>
      <c r="E659" s="26">
        <v>59400</v>
      </c>
      <c r="F659" s="26">
        <v>1</v>
      </c>
    </row>
    <row r="660" spans="1:6" hidden="1" x14ac:dyDescent="0.25">
      <c r="A660">
        <v>17</v>
      </c>
      <c r="B660" s="25">
        <v>45595</v>
      </c>
      <c r="C660" t="s">
        <v>257</v>
      </c>
      <c r="D660" t="s">
        <v>260</v>
      </c>
      <c r="E660" s="26">
        <v>45475</v>
      </c>
      <c r="F660" s="26">
        <v>4</v>
      </c>
    </row>
    <row r="661" spans="1:6" hidden="1" x14ac:dyDescent="0.25">
      <c r="A661">
        <v>17</v>
      </c>
      <c r="B661" s="25">
        <v>45485</v>
      </c>
      <c r="C661" t="s">
        <v>257</v>
      </c>
      <c r="D661" t="s">
        <v>261</v>
      </c>
      <c r="E661" s="26">
        <v>44400</v>
      </c>
      <c r="F661" s="26">
        <v>19</v>
      </c>
    </row>
    <row r="662" spans="1:6" hidden="1" x14ac:dyDescent="0.25">
      <c r="A662">
        <v>17</v>
      </c>
      <c r="B662" s="25">
        <v>45582</v>
      </c>
      <c r="C662" t="s">
        <v>257</v>
      </c>
      <c r="D662" t="s">
        <v>261</v>
      </c>
      <c r="E662" s="26">
        <v>38500</v>
      </c>
      <c r="F662" s="26">
        <v>27</v>
      </c>
    </row>
    <row r="663" spans="1:6" hidden="1" x14ac:dyDescent="0.25">
      <c r="A663">
        <v>17</v>
      </c>
      <c r="B663" s="25">
        <v>45503</v>
      </c>
      <c r="C663" t="s">
        <v>257</v>
      </c>
      <c r="D663" t="s">
        <v>261</v>
      </c>
      <c r="E663" s="26">
        <v>36375</v>
      </c>
      <c r="F663" s="26">
        <v>17</v>
      </c>
    </row>
    <row r="664" spans="1:6" hidden="1" x14ac:dyDescent="0.25">
      <c r="A664">
        <v>17</v>
      </c>
      <c r="B664" s="25">
        <v>45468</v>
      </c>
      <c r="C664" t="s">
        <v>257</v>
      </c>
      <c r="D664" t="s">
        <v>261</v>
      </c>
      <c r="E664" s="26">
        <v>30780</v>
      </c>
      <c r="F664" s="26">
        <v>8</v>
      </c>
    </row>
    <row r="665" spans="1:6" hidden="1" x14ac:dyDescent="0.25">
      <c r="A665">
        <v>17</v>
      </c>
      <c r="B665" s="25">
        <v>45566</v>
      </c>
      <c r="C665" t="s">
        <v>257</v>
      </c>
      <c r="D665" t="s">
        <v>261</v>
      </c>
      <c r="E665" s="26">
        <v>14155</v>
      </c>
      <c r="F665" s="26">
        <v>13</v>
      </c>
    </row>
    <row r="666" spans="1:6" hidden="1" x14ac:dyDescent="0.25">
      <c r="A666">
        <v>17</v>
      </c>
      <c r="B666" s="25">
        <v>45408</v>
      </c>
      <c r="C666" t="s">
        <v>257</v>
      </c>
      <c r="D666" t="s">
        <v>260</v>
      </c>
      <c r="E666" s="26">
        <v>12500</v>
      </c>
      <c r="F666" s="26">
        <v>1</v>
      </c>
    </row>
    <row r="667" spans="1:6" hidden="1" x14ac:dyDescent="0.25">
      <c r="A667">
        <v>17</v>
      </c>
      <c r="B667" s="25">
        <v>45394</v>
      </c>
      <c r="C667" t="s">
        <v>257</v>
      </c>
      <c r="D667" t="s">
        <v>260</v>
      </c>
      <c r="E667" s="26">
        <v>11750</v>
      </c>
      <c r="F667" s="26">
        <v>2</v>
      </c>
    </row>
    <row r="668" spans="1:6" hidden="1" x14ac:dyDescent="0.25">
      <c r="A668">
        <v>17</v>
      </c>
      <c r="B668" s="25">
        <v>45447</v>
      </c>
      <c r="C668" t="s">
        <v>257</v>
      </c>
      <c r="D668" t="s">
        <v>261</v>
      </c>
      <c r="E668" s="26">
        <v>8700</v>
      </c>
      <c r="F668" s="26">
        <v>6</v>
      </c>
    </row>
    <row r="669" spans="1:6" hidden="1" x14ac:dyDescent="0.25">
      <c r="A669">
        <v>18</v>
      </c>
      <c r="B669" s="25">
        <v>45572</v>
      </c>
      <c r="C669" t="s">
        <v>257</v>
      </c>
      <c r="D669" t="s">
        <v>260</v>
      </c>
      <c r="E669" s="26">
        <v>13752125</v>
      </c>
      <c r="F669" s="26">
        <v>14</v>
      </c>
    </row>
    <row r="670" spans="1:6" hidden="1" x14ac:dyDescent="0.25">
      <c r="A670">
        <v>18</v>
      </c>
      <c r="B670" s="25">
        <v>45468</v>
      </c>
      <c r="C670" t="s">
        <v>257</v>
      </c>
      <c r="D670" t="s">
        <v>260</v>
      </c>
      <c r="E670" s="26">
        <v>5762340</v>
      </c>
      <c r="F670" s="26">
        <v>12</v>
      </c>
    </row>
    <row r="671" spans="1:6" hidden="1" x14ac:dyDescent="0.25">
      <c r="A671">
        <v>18</v>
      </c>
      <c r="B671" s="25">
        <v>45485</v>
      </c>
      <c r="C671" t="s">
        <v>257</v>
      </c>
      <c r="D671" t="s">
        <v>260</v>
      </c>
      <c r="E671" s="26">
        <v>722800</v>
      </c>
      <c r="F671" s="26">
        <v>19</v>
      </c>
    </row>
    <row r="672" spans="1:6" hidden="1" x14ac:dyDescent="0.25">
      <c r="A672">
        <v>18</v>
      </c>
      <c r="B672" s="25">
        <v>45582</v>
      </c>
      <c r="C672" t="s">
        <v>257</v>
      </c>
      <c r="D672" t="s">
        <v>260</v>
      </c>
      <c r="E672" s="26">
        <v>674800</v>
      </c>
      <c r="F672" s="26">
        <v>42</v>
      </c>
    </row>
    <row r="673" spans="1:6" hidden="1" x14ac:dyDescent="0.25">
      <c r="A673">
        <v>18</v>
      </c>
      <c r="B673" s="25">
        <v>45566</v>
      </c>
      <c r="C673" t="s">
        <v>257</v>
      </c>
      <c r="D673" t="s">
        <v>260</v>
      </c>
      <c r="E673" s="26">
        <v>523925</v>
      </c>
      <c r="F673" s="26">
        <v>20</v>
      </c>
    </row>
    <row r="674" spans="1:6" hidden="1" x14ac:dyDescent="0.25">
      <c r="A674">
        <v>18</v>
      </c>
      <c r="B674" s="25">
        <v>45490</v>
      </c>
      <c r="C674" t="s">
        <v>257</v>
      </c>
      <c r="D674" t="s">
        <v>260</v>
      </c>
      <c r="E674" s="26">
        <v>495000</v>
      </c>
      <c r="F674" s="26">
        <v>1</v>
      </c>
    </row>
    <row r="675" spans="1:6" hidden="1" x14ac:dyDescent="0.25">
      <c r="A675">
        <v>18</v>
      </c>
      <c r="B675" s="25">
        <v>45478</v>
      </c>
      <c r="C675" t="s">
        <v>257</v>
      </c>
      <c r="D675" t="s">
        <v>260</v>
      </c>
      <c r="E675" s="26">
        <v>137600</v>
      </c>
      <c r="F675" s="26">
        <v>17</v>
      </c>
    </row>
    <row r="676" spans="1:6" hidden="1" x14ac:dyDescent="0.25">
      <c r="A676">
        <v>18</v>
      </c>
      <c r="B676" s="25">
        <v>45595</v>
      </c>
      <c r="C676" t="s">
        <v>257</v>
      </c>
      <c r="D676" t="s">
        <v>260</v>
      </c>
      <c r="E676" s="26">
        <v>113475</v>
      </c>
      <c r="F676" s="26">
        <v>5</v>
      </c>
    </row>
    <row r="677" spans="1:6" hidden="1" x14ac:dyDescent="0.25">
      <c r="A677">
        <v>18</v>
      </c>
      <c r="B677" s="25">
        <v>45408</v>
      </c>
      <c r="C677" t="s">
        <v>257</v>
      </c>
      <c r="D677" t="s">
        <v>260</v>
      </c>
      <c r="E677" s="26">
        <v>100000</v>
      </c>
      <c r="F677" s="26">
        <v>2</v>
      </c>
    </row>
    <row r="678" spans="1:6" hidden="1" x14ac:dyDescent="0.25">
      <c r="A678">
        <v>18</v>
      </c>
      <c r="B678" s="25">
        <v>45485</v>
      </c>
      <c r="C678" t="s">
        <v>257</v>
      </c>
      <c r="D678" t="s">
        <v>261</v>
      </c>
      <c r="E678" s="26">
        <v>64000</v>
      </c>
      <c r="F678" s="26">
        <v>16</v>
      </c>
    </row>
    <row r="679" spans="1:6" hidden="1" x14ac:dyDescent="0.25">
      <c r="A679">
        <v>18</v>
      </c>
      <c r="B679" s="25">
        <v>45582</v>
      </c>
      <c r="C679" t="s">
        <v>257</v>
      </c>
      <c r="D679" t="s">
        <v>261</v>
      </c>
      <c r="E679" s="26">
        <v>62650</v>
      </c>
      <c r="F679" s="26">
        <v>40</v>
      </c>
    </row>
    <row r="680" spans="1:6" hidden="1" x14ac:dyDescent="0.25">
      <c r="A680">
        <v>18</v>
      </c>
      <c r="B680" s="25">
        <v>45572</v>
      </c>
      <c r="C680" t="s">
        <v>257</v>
      </c>
      <c r="D680" t="s">
        <v>261</v>
      </c>
      <c r="E680" s="26">
        <v>28000</v>
      </c>
      <c r="F680" s="26">
        <v>6</v>
      </c>
    </row>
    <row r="681" spans="1:6" hidden="1" x14ac:dyDescent="0.25">
      <c r="A681">
        <v>18</v>
      </c>
      <c r="B681" s="25">
        <v>45503</v>
      </c>
      <c r="C681" t="s">
        <v>257</v>
      </c>
      <c r="D681" t="s">
        <v>260</v>
      </c>
      <c r="E681" s="26">
        <v>27160</v>
      </c>
      <c r="F681" s="26">
        <v>5</v>
      </c>
    </row>
    <row r="682" spans="1:6" hidden="1" x14ac:dyDescent="0.25">
      <c r="A682">
        <v>18</v>
      </c>
      <c r="B682" s="25">
        <v>45595</v>
      </c>
      <c r="C682" t="s">
        <v>257</v>
      </c>
      <c r="D682" t="s">
        <v>261</v>
      </c>
      <c r="E682" s="26">
        <v>20400</v>
      </c>
      <c r="F682" s="26">
        <v>8</v>
      </c>
    </row>
    <row r="683" spans="1:6" hidden="1" x14ac:dyDescent="0.25">
      <c r="A683">
        <v>18</v>
      </c>
      <c r="B683" s="25">
        <v>45401</v>
      </c>
      <c r="C683" t="s">
        <v>257</v>
      </c>
      <c r="D683" t="s">
        <v>260</v>
      </c>
      <c r="E683" s="26">
        <v>16650</v>
      </c>
      <c r="F683" s="26">
        <v>2</v>
      </c>
    </row>
    <row r="684" spans="1:6" hidden="1" x14ac:dyDescent="0.25">
      <c r="A684">
        <v>18</v>
      </c>
      <c r="B684" s="25">
        <v>45503</v>
      </c>
      <c r="C684" t="s">
        <v>257</v>
      </c>
      <c r="D684" t="s">
        <v>261</v>
      </c>
      <c r="E684" s="26">
        <v>16296</v>
      </c>
      <c r="F684" s="26">
        <v>7</v>
      </c>
    </row>
    <row r="685" spans="1:6" hidden="1" x14ac:dyDescent="0.25">
      <c r="A685">
        <v>18</v>
      </c>
      <c r="B685" s="25">
        <v>45468</v>
      </c>
      <c r="C685" t="s">
        <v>257</v>
      </c>
      <c r="D685" t="s">
        <v>261</v>
      </c>
      <c r="E685" s="26">
        <v>10530</v>
      </c>
      <c r="F685" s="26">
        <v>4</v>
      </c>
    </row>
    <row r="686" spans="1:6" hidden="1" x14ac:dyDescent="0.25">
      <c r="A686">
        <v>18</v>
      </c>
      <c r="B686" s="25">
        <v>45478</v>
      </c>
      <c r="C686" t="s">
        <v>257</v>
      </c>
      <c r="D686" t="s">
        <v>261</v>
      </c>
      <c r="E686" s="26">
        <v>8800</v>
      </c>
      <c r="F686" s="26">
        <v>4</v>
      </c>
    </row>
    <row r="687" spans="1:6" hidden="1" x14ac:dyDescent="0.25">
      <c r="A687">
        <v>18</v>
      </c>
      <c r="B687" s="25">
        <v>45447</v>
      </c>
      <c r="C687" t="s">
        <v>257</v>
      </c>
      <c r="D687" t="s">
        <v>260</v>
      </c>
      <c r="E687" s="26">
        <v>8700</v>
      </c>
      <c r="F687" s="26">
        <v>2</v>
      </c>
    </row>
    <row r="688" spans="1:6" hidden="1" x14ac:dyDescent="0.25">
      <c r="A688">
        <v>18</v>
      </c>
      <c r="B688" s="25">
        <v>45566</v>
      </c>
      <c r="C688" t="s">
        <v>257</v>
      </c>
      <c r="D688" t="s">
        <v>261</v>
      </c>
      <c r="E688" s="26">
        <v>4940</v>
      </c>
      <c r="F688" s="26">
        <v>7</v>
      </c>
    </row>
    <row r="689" spans="1:6" hidden="1" x14ac:dyDescent="0.25">
      <c r="A689">
        <v>19</v>
      </c>
      <c r="B689" s="25">
        <v>45582</v>
      </c>
      <c r="C689" t="s">
        <v>257</v>
      </c>
      <c r="D689" t="s">
        <v>260</v>
      </c>
      <c r="E689" s="26">
        <v>3427900</v>
      </c>
      <c r="F689" s="26">
        <v>27</v>
      </c>
    </row>
    <row r="690" spans="1:6" hidden="1" x14ac:dyDescent="0.25">
      <c r="A690">
        <v>19</v>
      </c>
      <c r="B690" s="25">
        <v>45485</v>
      </c>
      <c r="C690" t="s">
        <v>257</v>
      </c>
      <c r="D690" t="s">
        <v>260</v>
      </c>
      <c r="E690" s="26">
        <v>707600</v>
      </c>
      <c r="F690" s="26">
        <v>16</v>
      </c>
    </row>
    <row r="691" spans="1:6" hidden="1" x14ac:dyDescent="0.25">
      <c r="A691">
        <v>19</v>
      </c>
      <c r="B691" s="25">
        <v>45572</v>
      </c>
      <c r="C691" t="s">
        <v>257</v>
      </c>
      <c r="D691" t="s">
        <v>260</v>
      </c>
      <c r="E691" s="26">
        <v>634000</v>
      </c>
      <c r="F691" s="26">
        <v>7</v>
      </c>
    </row>
    <row r="692" spans="1:6" hidden="1" x14ac:dyDescent="0.25">
      <c r="A692">
        <v>19</v>
      </c>
      <c r="B692" s="25">
        <v>45468</v>
      </c>
      <c r="C692" t="s">
        <v>257</v>
      </c>
      <c r="D692" t="s">
        <v>260</v>
      </c>
      <c r="E692" s="26">
        <v>172530</v>
      </c>
      <c r="F692" s="26">
        <v>3</v>
      </c>
    </row>
    <row r="693" spans="1:6" hidden="1" x14ac:dyDescent="0.25">
      <c r="A693">
        <v>19</v>
      </c>
      <c r="B693" s="25">
        <v>45566</v>
      </c>
      <c r="C693" t="s">
        <v>257</v>
      </c>
      <c r="D693" t="s">
        <v>260</v>
      </c>
      <c r="E693" s="26">
        <v>146490</v>
      </c>
      <c r="F693" s="26">
        <v>17</v>
      </c>
    </row>
    <row r="694" spans="1:6" hidden="1" x14ac:dyDescent="0.25">
      <c r="A694">
        <v>19</v>
      </c>
      <c r="B694" s="25">
        <v>45595</v>
      </c>
      <c r="C694" t="s">
        <v>257</v>
      </c>
      <c r="D694" t="s">
        <v>260</v>
      </c>
      <c r="E694" s="26">
        <v>99875</v>
      </c>
      <c r="F694" s="26">
        <v>7</v>
      </c>
    </row>
    <row r="695" spans="1:6" hidden="1" x14ac:dyDescent="0.25">
      <c r="A695">
        <v>19</v>
      </c>
      <c r="B695" s="25">
        <v>45408</v>
      </c>
      <c r="C695" t="s">
        <v>257</v>
      </c>
      <c r="D695" t="s">
        <v>260</v>
      </c>
      <c r="E695" s="26">
        <v>65000</v>
      </c>
      <c r="F695" s="26">
        <v>2</v>
      </c>
    </row>
    <row r="696" spans="1:6" hidden="1" x14ac:dyDescent="0.25">
      <c r="A696">
        <v>19</v>
      </c>
      <c r="B696" s="25">
        <v>45478</v>
      </c>
      <c r="C696" t="s">
        <v>257</v>
      </c>
      <c r="D696" t="s">
        <v>260</v>
      </c>
      <c r="E696" s="26">
        <v>40600</v>
      </c>
      <c r="F696" s="26">
        <v>7</v>
      </c>
    </row>
    <row r="697" spans="1:6" hidden="1" x14ac:dyDescent="0.25">
      <c r="A697">
        <v>19</v>
      </c>
      <c r="B697" s="25">
        <v>45595</v>
      </c>
      <c r="C697" t="s">
        <v>257</v>
      </c>
      <c r="D697" t="s">
        <v>261</v>
      </c>
      <c r="E697" s="26">
        <v>36125</v>
      </c>
      <c r="F697" s="26">
        <v>12</v>
      </c>
    </row>
    <row r="698" spans="1:6" hidden="1" x14ac:dyDescent="0.25">
      <c r="A698">
        <v>19</v>
      </c>
      <c r="B698" s="25">
        <v>45572</v>
      </c>
      <c r="C698" t="s">
        <v>257</v>
      </c>
      <c r="D698" t="s">
        <v>261</v>
      </c>
      <c r="E698" s="26">
        <v>26000</v>
      </c>
      <c r="F698" s="26">
        <v>4</v>
      </c>
    </row>
    <row r="699" spans="1:6" hidden="1" x14ac:dyDescent="0.25">
      <c r="A699">
        <v>19</v>
      </c>
      <c r="B699" s="25">
        <v>45490</v>
      </c>
      <c r="C699" t="s">
        <v>257</v>
      </c>
      <c r="D699" t="s">
        <v>260</v>
      </c>
      <c r="E699" s="26">
        <v>24750</v>
      </c>
      <c r="F699" s="26">
        <v>1</v>
      </c>
    </row>
    <row r="700" spans="1:6" hidden="1" x14ac:dyDescent="0.25">
      <c r="A700">
        <v>19</v>
      </c>
      <c r="B700" s="25">
        <v>45447</v>
      </c>
      <c r="C700" t="s">
        <v>257</v>
      </c>
      <c r="D700" t="s">
        <v>260</v>
      </c>
      <c r="E700" s="26">
        <v>24300</v>
      </c>
      <c r="F700" s="26">
        <v>2</v>
      </c>
    </row>
    <row r="701" spans="1:6" hidden="1" x14ac:dyDescent="0.25">
      <c r="A701">
        <v>19</v>
      </c>
      <c r="B701" s="25">
        <v>45582</v>
      </c>
      <c r="C701" t="s">
        <v>257</v>
      </c>
      <c r="D701" t="s">
        <v>261</v>
      </c>
      <c r="E701" s="26">
        <v>23100</v>
      </c>
      <c r="F701" s="26">
        <v>12</v>
      </c>
    </row>
    <row r="702" spans="1:6" hidden="1" x14ac:dyDescent="0.25">
      <c r="A702">
        <v>19</v>
      </c>
      <c r="B702" s="25">
        <v>45478</v>
      </c>
      <c r="C702" t="s">
        <v>257</v>
      </c>
      <c r="D702" t="s">
        <v>261</v>
      </c>
      <c r="E702" s="26">
        <v>20600</v>
      </c>
      <c r="F702" s="26">
        <v>7</v>
      </c>
    </row>
    <row r="703" spans="1:6" hidden="1" x14ac:dyDescent="0.25">
      <c r="A703">
        <v>19</v>
      </c>
      <c r="B703" s="25">
        <v>45503</v>
      </c>
      <c r="C703" t="s">
        <v>257</v>
      </c>
      <c r="D703" t="s">
        <v>261</v>
      </c>
      <c r="E703" s="26">
        <v>14065</v>
      </c>
      <c r="F703" s="26">
        <v>7</v>
      </c>
    </row>
    <row r="704" spans="1:6" hidden="1" x14ac:dyDescent="0.25">
      <c r="A704">
        <v>19</v>
      </c>
      <c r="B704" s="25">
        <v>45503</v>
      </c>
      <c r="C704" t="s">
        <v>257</v>
      </c>
      <c r="D704" t="s">
        <v>260</v>
      </c>
      <c r="E704" s="26">
        <v>13192</v>
      </c>
      <c r="F704" s="26">
        <v>3</v>
      </c>
    </row>
    <row r="705" spans="1:6" hidden="1" x14ac:dyDescent="0.25">
      <c r="A705">
        <v>19</v>
      </c>
      <c r="B705" s="25">
        <v>45485</v>
      </c>
      <c r="C705" t="s">
        <v>257</v>
      </c>
      <c r="D705" t="s">
        <v>261</v>
      </c>
      <c r="E705" s="26">
        <v>3600</v>
      </c>
      <c r="F705" s="26">
        <v>3</v>
      </c>
    </row>
    <row r="706" spans="1:6" hidden="1" x14ac:dyDescent="0.25">
      <c r="A706">
        <v>19</v>
      </c>
      <c r="B706" s="25">
        <v>45566</v>
      </c>
      <c r="C706" t="s">
        <v>257</v>
      </c>
      <c r="D706" t="s">
        <v>261</v>
      </c>
      <c r="E706" s="26">
        <v>2185</v>
      </c>
      <c r="F706" s="26">
        <v>4</v>
      </c>
    </row>
    <row r="707" spans="1:6" hidden="1" x14ac:dyDescent="0.25">
      <c r="A707">
        <v>20</v>
      </c>
      <c r="B707" s="25">
        <v>45566</v>
      </c>
      <c r="C707" t="s">
        <v>257</v>
      </c>
      <c r="D707" t="s">
        <v>260</v>
      </c>
      <c r="E707" s="26">
        <v>2641665</v>
      </c>
      <c r="F707" s="26">
        <v>15</v>
      </c>
    </row>
    <row r="708" spans="1:6" hidden="1" x14ac:dyDescent="0.25">
      <c r="A708">
        <v>20</v>
      </c>
      <c r="B708" s="25">
        <v>45582</v>
      </c>
      <c r="C708" t="s">
        <v>257</v>
      </c>
      <c r="D708" t="s">
        <v>260</v>
      </c>
      <c r="E708" s="26">
        <v>1179850</v>
      </c>
      <c r="F708" s="26">
        <v>13</v>
      </c>
    </row>
    <row r="709" spans="1:6" hidden="1" x14ac:dyDescent="0.25">
      <c r="A709">
        <v>20</v>
      </c>
      <c r="B709" s="25">
        <v>45572</v>
      </c>
      <c r="C709" t="s">
        <v>257</v>
      </c>
      <c r="D709" t="s">
        <v>260</v>
      </c>
      <c r="E709" s="26">
        <v>208000</v>
      </c>
      <c r="F709" s="26">
        <v>10</v>
      </c>
    </row>
    <row r="710" spans="1:6" hidden="1" x14ac:dyDescent="0.25">
      <c r="A710">
        <v>20</v>
      </c>
      <c r="B710" s="25">
        <v>45503</v>
      </c>
      <c r="C710" t="s">
        <v>257</v>
      </c>
      <c r="D710" t="s">
        <v>260</v>
      </c>
      <c r="E710" s="26">
        <v>123675</v>
      </c>
      <c r="F710" s="26">
        <v>4</v>
      </c>
    </row>
    <row r="711" spans="1:6" hidden="1" x14ac:dyDescent="0.25">
      <c r="A711">
        <v>20</v>
      </c>
      <c r="B711" s="25">
        <v>45478</v>
      </c>
      <c r="C711" t="s">
        <v>257</v>
      </c>
      <c r="D711" t="s">
        <v>260</v>
      </c>
      <c r="E711" s="26">
        <v>75600</v>
      </c>
      <c r="F711" s="26">
        <v>3</v>
      </c>
    </row>
    <row r="712" spans="1:6" hidden="1" x14ac:dyDescent="0.25">
      <c r="A712">
        <v>20</v>
      </c>
      <c r="B712" s="25">
        <v>45485</v>
      </c>
      <c r="C712" t="s">
        <v>257</v>
      </c>
      <c r="D712" t="s">
        <v>260</v>
      </c>
      <c r="E712" s="26">
        <v>37200</v>
      </c>
      <c r="F712" s="26">
        <v>6</v>
      </c>
    </row>
    <row r="713" spans="1:6" hidden="1" x14ac:dyDescent="0.25">
      <c r="A713">
        <v>20</v>
      </c>
      <c r="B713" s="25">
        <v>45572</v>
      </c>
      <c r="C713" t="s">
        <v>257</v>
      </c>
      <c r="D713" t="s">
        <v>261</v>
      </c>
      <c r="E713" s="26">
        <v>31000</v>
      </c>
      <c r="F713" s="26">
        <v>3</v>
      </c>
    </row>
    <row r="714" spans="1:6" hidden="1" x14ac:dyDescent="0.25">
      <c r="A714">
        <v>20</v>
      </c>
      <c r="B714" s="25">
        <v>45468</v>
      </c>
      <c r="C714" t="s">
        <v>257</v>
      </c>
      <c r="D714" t="s">
        <v>260</v>
      </c>
      <c r="E714" s="26">
        <v>24300</v>
      </c>
      <c r="F714" s="26">
        <v>4</v>
      </c>
    </row>
    <row r="715" spans="1:6" hidden="1" x14ac:dyDescent="0.25">
      <c r="A715">
        <v>20</v>
      </c>
      <c r="B715" s="25">
        <v>45485</v>
      </c>
      <c r="C715" t="s">
        <v>257</v>
      </c>
      <c r="D715" t="s">
        <v>261</v>
      </c>
      <c r="E715" s="26">
        <v>16000</v>
      </c>
      <c r="F715" s="26">
        <v>7</v>
      </c>
    </row>
    <row r="716" spans="1:6" hidden="1" x14ac:dyDescent="0.25">
      <c r="A716">
        <v>20</v>
      </c>
      <c r="B716" s="25">
        <v>45582</v>
      </c>
      <c r="C716" t="s">
        <v>257</v>
      </c>
      <c r="D716" t="s">
        <v>261</v>
      </c>
      <c r="E716" s="26">
        <v>11550</v>
      </c>
      <c r="F716" s="26">
        <v>8</v>
      </c>
    </row>
    <row r="717" spans="1:6" hidden="1" x14ac:dyDescent="0.25">
      <c r="A717">
        <v>20</v>
      </c>
      <c r="B717" s="25">
        <v>45595</v>
      </c>
      <c r="C717" t="s">
        <v>257</v>
      </c>
      <c r="D717" t="s">
        <v>260</v>
      </c>
      <c r="E717" s="26">
        <v>8075</v>
      </c>
      <c r="F717" s="26">
        <v>4</v>
      </c>
    </row>
    <row r="718" spans="1:6" hidden="1" x14ac:dyDescent="0.25">
      <c r="A718">
        <v>20</v>
      </c>
      <c r="B718" s="25">
        <v>45595</v>
      </c>
      <c r="C718" t="s">
        <v>257</v>
      </c>
      <c r="D718" t="s">
        <v>261</v>
      </c>
      <c r="E718" s="26">
        <v>5100</v>
      </c>
      <c r="F718" s="26">
        <v>3</v>
      </c>
    </row>
    <row r="719" spans="1:6" hidden="1" x14ac:dyDescent="0.25">
      <c r="A719">
        <v>20</v>
      </c>
      <c r="B719" s="25">
        <v>45447</v>
      </c>
      <c r="C719" t="s">
        <v>257</v>
      </c>
      <c r="D719" t="s">
        <v>260</v>
      </c>
      <c r="E719" s="26">
        <v>3600</v>
      </c>
      <c r="F719" s="26">
        <v>2</v>
      </c>
    </row>
    <row r="720" spans="1:6" hidden="1" x14ac:dyDescent="0.25">
      <c r="A720">
        <v>20</v>
      </c>
      <c r="B720" s="25">
        <v>45503</v>
      </c>
      <c r="C720" t="s">
        <v>257</v>
      </c>
      <c r="D720" t="s">
        <v>261</v>
      </c>
      <c r="E720" s="26">
        <v>2425</v>
      </c>
      <c r="F720" s="26">
        <v>2</v>
      </c>
    </row>
    <row r="721" spans="1:6" hidden="1" x14ac:dyDescent="0.25">
      <c r="A721">
        <v>20</v>
      </c>
      <c r="B721" s="25">
        <v>45566</v>
      </c>
      <c r="C721" t="s">
        <v>257</v>
      </c>
      <c r="D721" t="s">
        <v>261</v>
      </c>
      <c r="E721" s="26">
        <v>2185</v>
      </c>
      <c r="F721" s="26">
        <v>3</v>
      </c>
    </row>
    <row r="722" spans="1:6" hidden="1" x14ac:dyDescent="0.25">
      <c r="A722">
        <v>21</v>
      </c>
      <c r="B722" s="25">
        <v>45582</v>
      </c>
      <c r="C722" t="s">
        <v>257</v>
      </c>
      <c r="D722" t="s">
        <v>260</v>
      </c>
      <c r="E722" s="26">
        <v>333200</v>
      </c>
      <c r="F722" s="26">
        <v>18</v>
      </c>
    </row>
    <row r="723" spans="1:6" hidden="1" x14ac:dyDescent="0.25">
      <c r="A723">
        <v>21</v>
      </c>
      <c r="B723" s="25">
        <v>45572</v>
      </c>
      <c r="C723" t="s">
        <v>257</v>
      </c>
      <c r="D723" t="s">
        <v>260</v>
      </c>
      <c r="E723" s="26">
        <v>195000</v>
      </c>
      <c r="F723" s="26">
        <v>7</v>
      </c>
    </row>
    <row r="724" spans="1:6" hidden="1" x14ac:dyDescent="0.25">
      <c r="A724">
        <v>21</v>
      </c>
      <c r="B724" s="25">
        <v>45485</v>
      </c>
      <c r="C724" t="s">
        <v>257</v>
      </c>
      <c r="D724" t="s">
        <v>260</v>
      </c>
      <c r="E724" s="26">
        <v>87200</v>
      </c>
      <c r="F724" s="26">
        <v>2</v>
      </c>
    </row>
    <row r="725" spans="1:6" hidden="1" x14ac:dyDescent="0.25">
      <c r="A725">
        <v>21</v>
      </c>
      <c r="B725" s="25">
        <v>45468</v>
      </c>
      <c r="C725" t="s">
        <v>257</v>
      </c>
      <c r="D725" t="s">
        <v>260</v>
      </c>
      <c r="E725" s="26">
        <v>77760</v>
      </c>
      <c r="F725" s="26">
        <v>2</v>
      </c>
    </row>
    <row r="726" spans="1:6" hidden="1" x14ac:dyDescent="0.25">
      <c r="A726">
        <v>21</v>
      </c>
      <c r="B726" s="25">
        <v>45503</v>
      </c>
      <c r="C726" t="s">
        <v>257</v>
      </c>
      <c r="D726" t="s">
        <v>260</v>
      </c>
      <c r="E726" s="26">
        <v>26287</v>
      </c>
      <c r="F726" s="26">
        <v>2</v>
      </c>
    </row>
    <row r="727" spans="1:6" hidden="1" x14ac:dyDescent="0.25">
      <c r="A727">
        <v>21</v>
      </c>
      <c r="B727" s="25">
        <v>45478</v>
      </c>
      <c r="C727" t="s">
        <v>257</v>
      </c>
      <c r="D727" t="s">
        <v>260</v>
      </c>
      <c r="E727" s="26">
        <v>14800</v>
      </c>
      <c r="F727" s="26">
        <v>3</v>
      </c>
    </row>
    <row r="728" spans="1:6" hidden="1" x14ac:dyDescent="0.25">
      <c r="A728">
        <v>21</v>
      </c>
      <c r="B728" s="25">
        <v>45503</v>
      </c>
      <c r="C728" t="s">
        <v>257</v>
      </c>
      <c r="D728" t="s">
        <v>261</v>
      </c>
      <c r="E728" s="26">
        <v>8633</v>
      </c>
      <c r="F728" s="26">
        <v>3</v>
      </c>
    </row>
    <row r="729" spans="1:6" hidden="1" x14ac:dyDescent="0.25">
      <c r="A729">
        <v>21</v>
      </c>
      <c r="B729" s="25">
        <v>45582</v>
      </c>
      <c r="C729" t="s">
        <v>257</v>
      </c>
      <c r="D729" t="s">
        <v>261</v>
      </c>
      <c r="E729" s="26">
        <v>8050</v>
      </c>
      <c r="F729" s="26">
        <v>6</v>
      </c>
    </row>
    <row r="730" spans="1:6" hidden="1" x14ac:dyDescent="0.25">
      <c r="A730">
        <v>21</v>
      </c>
      <c r="B730" s="25">
        <v>45595</v>
      </c>
      <c r="C730" t="s">
        <v>257</v>
      </c>
      <c r="D730" t="s">
        <v>261</v>
      </c>
      <c r="E730" s="26">
        <v>2975</v>
      </c>
      <c r="F730" s="26">
        <v>2</v>
      </c>
    </row>
    <row r="731" spans="1:6" hidden="1" x14ac:dyDescent="0.25">
      <c r="A731">
        <v>21</v>
      </c>
      <c r="B731" s="25">
        <v>45566</v>
      </c>
      <c r="C731" t="s">
        <v>257</v>
      </c>
      <c r="D731" t="s">
        <v>260</v>
      </c>
      <c r="E731" s="26">
        <v>2565</v>
      </c>
      <c r="F731" s="26">
        <v>4</v>
      </c>
    </row>
    <row r="732" spans="1:6" hidden="1" x14ac:dyDescent="0.25">
      <c r="A732">
        <v>21</v>
      </c>
      <c r="B732" s="25">
        <v>45566</v>
      </c>
      <c r="C732" t="s">
        <v>257</v>
      </c>
      <c r="D732" t="s">
        <v>261</v>
      </c>
      <c r="E732" s="26">
        <v>1425</v>
      </c>
      <c r="F732" s="26">
        <v>4</v>
      </c>
    </row>
    <row r="733" spans="1:6" hidden="1" x14ac:dyDescent="0.25">
      <c r="A733">
        <v>21</v>
      </c>
      <c r="B733" s="25">
        <v>45572</v>
      </c>
      <c r="C733" t="s">
        <v>257</v>
      </c>
      <c r="D733" t="s">
        <v>261</v>
      </c>
      <c r="E733" s="26">
        <v>1000</v>
      </c>
      <c r="F733" s="26">
        <v>1</v>
      </c>
    </row>
    <row r="734" spans="1:6" hidden="1" x14ac:dyDescent="0.25">
      <c r="A734">
        <v>21</v>
      </c>
      <c r="B734" s="25">
        <v>45595</v>
      </c>
      <c r="C734" t="s">
        <v>257</v>
      </c>
      <c r="D734" t="s">
        <v>260</v>
      </c>
      <c r="E734" s="26">
        <v>425</v>
      </c>
      <c r="F734" s="26">
        <v>1</v>
      </c>
    </row>
    <row r="735" spans="1:6" hidden="1" x14ac:dyDescent="0.25">
      <c r="A735">
        <v>22</v>
      </c>
      <c r="B735" s="25">
        <v>45582</v>
      </c>
      <c r="C735" t="s">
        <v>257</v>
      </c>
      <c r="D735" t="s">
        <v>260</v>
      </c>
      <c r="E735" s="26">
        <v>164500</v>
      </c>
      <c r="F735" s="26">
        <v>12</v>
      </c>
    </row>
    <row r="736" spans="1:6" hidden="1" x14ac:dyDescent="0.25">
      <c r="A736">
        <v>22</v>
      </c>
      <c r="B736" s="25">
        <v>45595</v>
      </c>
      <c r="C736" t="s">
        <v>257</v>
      </c>
      <c r="D736" t="s">
        <v>260</v>
      </c>
      <c r="E736" s="26">
        <v>116025</v>
      </c>
      <c r="F736" s="26">
        <v>6</v>
      </c>
    </row>
    <row r="737" spans="1:6" hidden="1" x14ac:dyDescent="0.25">
      <c r="A737">
        <v>22</v>
      </c>
      <c r="B737" s="25">
        <v>45478</v>
      </c>
      <c r="C737" t="s">
        <v>257</v>
      </c>
      <c r="D737" t="s">
        <v>260</v>
      </c>
      <c r="E737" s="26">
        <v>49200</v>
      </c>
      <c r="F737" s="26">
        <v>2</v>
      </c>
    </row>
    <row r="738" spans="1:6" hidden="1" x14ac:dyDescent="0.25">
      <c r="A738">
        <v>22</v>
      </c>
      <c r="B738" s="25">
        <v>45468</v>
      </c>
      <c r="C738" t="s">
        <v>257</v>
      </c>
      <c r="D738" t="s">
        <v>260</v>
      </c>
      <c r="E738" s="26">
        <v>42930</v>
      </c>
      <c r="F738" s="26">
        <v>2</v>
      </c>
    </row>
    <row r="739" spans="1:6" hidden="1" x14ac:dyDescent="0.25">
      <c r="A739">
        <v>22</v>
      </c>
      <c r="B739" s="25">
        <v>45485</v>
      </c>
      <c r="C739" t="s">
        <v>257</v>
      </c>
      <c r="D739" t="s">
        <v>260</v>
      </c>
      <c r="E739" s="26">
        <v>34800</v>
      </c>
      <c r="F739" s="26">
        <v>3</v>
      </c>
    </row>
    <row r="740" spans="1:6" hidden="1" x14ac:dyDescent="0.25">
      <c r="A740">
        <v>22</v>
      </c>
      <c r="B740" s="25">
        <v>45503</v>
      </c>
      <c r="C740" t="s">
        <v>257</v>
      </c>
      <c r="D740" t="s">
        <v>260</v>
      </c>
      <c r="E740" s="26">
        <v>14550</v>
      </c>
      <c r="F740" s="26">
        <v>1</v>
      </c>
    </row>
    <row r="741" spans="1:6" hidden="1" x14ac:dyDescent="0.25">
      <c r="A741">
        <v>22</v>
      </c>
      <c r="B741" s="25">
        <v>45572</v>
      </c>
      <c r="C741" t="s">
        <v>257</v>
      </c>
      <c r="D741" t="s">
        <v>261</v>
      </c>
      <c r="E741" s="26">
        <v>12000</v>
      </c>
      <c r="F741" s="26">
        <v>2</v>
      </c>
    </row>
    <row r="742" spans="1:6" hidden="1" x14ac:dyDescent="0.25">
      <c r="A742">
        <v>22</v>
      </c>
      <c r="B742" s="25">
        <v>45566</v>
      </c>
      <c r="C742" t="s">
        <v>257</v>
      </c>
      <c r="D742" t="s">
        <v>260</v>
      </c>
      <c r="E742" s="26">
        <v>10450</v>
      </c>
      <c r="F742" s="26">
        <v>2</v>
      </c>
    </row>
    <row r="743" spans="1:6" hidden="1" x14ac:dyDescent="0.25">
      <c r="A743">
        <v>22</v>
      </c>
      <c r="B743" s="25">
        <v>45572</v>
      </c>
      <c r="C743" t="s">
        <v>257</v>
      </c>
      <c r="D743" t="s">
        <v>260</v>
      </c>
      <c r="E743" s="26">
        <v>10000</v>
      </c>
      <c r="F743" s="26">
        <v>1</v>
      </c>
    </row>
    <row r="744" spans="1:6" hidden="1" x14ac:dyDescent="0.25">
      <c r="A744">
        <v>22</v>
      </c>
      <c r="B744" s="25">
        <v>45582</v>
      </c>
      <c r="C744" t="s">
        <v>257</v>
      </c>
      <c r="D744" t="s">
        <v>261</v>
      </c>
      <c r="E744" s="26">
        <v>5950</v>
      </c>
      <c r="F744" s="26">
        <v>5</v>
      </c>
    </row>
    <row r="745" spans="1:6" hidden="1" x14ac:dyDescent="0.25">
      <c r="A745">
        <v>22</v>
      </c>
      <c r="B745" s="25">
        <v>45595</v>
      </c>
      <c r="C745" t="s">
        <v>257</v>
      </c>
      <c r="D745" t="s">
        <v>261</v>
      </c>
      <c r="E745" s="26">
        <v>2550</v>
      </c>
      <c r="F745" s="26">
        <v>1</v>
      </c>
    </row>
    <row r="746" spans="1:6" hidden="1" x14ac:dyDescent="0.25">
      <c r="A746">
        <v>22</v>
      </c>
      <c r="B746" s="25">
        <v>45566</v>
      </c>
      <c r="C746" t="s">
        <v>257</v>
      </c>
      <c r="D746" t="s">
        <v>261</v>
      </c>
      <c r="E746" s="26">
        <v>475</v>
      </c>
      <c r="F746" s="26">
        <v>1</v>
      </c>
    </row>
    <row r="747" spans="1:6" hidden="1" x14ac:dyDescent="0.25">
      <c r="A747">
        <v>23</v>
      </c>
      <c r="B747" s="25">
        <v>45485</v>
      </c>
      <c r="C747" t="s">
        <v>257</v>
      </c>
      <c r="D747" t="s">
        <v>260</v>
      </c>
      <c r="E747" s="26">
        <v>143600</v>
      </c>
      <c r="F747" s="26">
        <v>2</v>
      </c>
    </row>
    <row r="748" spans="1:6" hidden="1" x14ac:dyDescent="0.25">
      <c r="A748">
        <v>23</v>
      </c>
      <c r="B748" s="25">
        <v>45595</v>
      </c>
      <c r="C748" t="s">
        <v>257</v>
      </c>
      <c r="D748" t="s">
        <v>260</v>
      </c>
      <c r="E748" s="26">
        <v>22525</v>
      </c>
      <c r="F748" s="26">
        <v>3</v>
      </c>
    </row>
    <row r="749" spans="1:6" hidden="1" x14ac:dyDescent="0.25">
      <c r="A749">
        <v>23</v>
      </c>
      <c r="B749" s="25">
        <v>45582</v>
      </c>
      <c r="C749" t="s">
        <v>257</v>
      </c>
      <c r="D749" t="s">
        <v>260</v>
      </c>
      <c r="E749" s="26">
        <v>12950</v>
      </c>
      <c r="F749" s="26">
        <v>2</v>
      </c>
    </row>
    <row r="750" spans="1:6" hidden="1" x14ac:dyDescent="0.25">
      <c r="A750">
        <v>23</v>
      </c>
      <c r="B750" s="25">
        <v>45566</v>
      </c>
      <c r="C750" t="s">
        <v>257</v>
      </c>
      <c r="D750" t="s">
        <v>260</v>
      </c>
      <c r="E750" s="26">
        <v>7980</v>
      </c>
      <c r="F750" s="26">
        <v>3</v>
      </c>
    </row>
    <row r="751" spans="1:6" hidden="1" x14ac:dyDescent="0.25">
      <c r="A751">
        <v>23</v>
      </c>
      <c r="B751" s="25">
        <v>45478</v>
      </c>
      <c r="C751" t="s">
        <v>257</v>
      </c>
      <c r="D751" t="s">
        <v>260</v>
      </c>
      <c r="E751" s="26">
        <v>6400</v>
      </c>
      <c r="F751" s="26">
        <v>2</v>
      </c>
    </row>
    <row r="752" spans="1:6" hidden="1" x14ac:dyDescent="0.25">
      <c r="A752">
        <v>23</v>
      </c>
      <c r="B752" s="25">
        <v>45595</v>
      </c>
      <c r="C752" t="s">
        <v>257</v>
      </c>
      <c r="D752" t="s">
        <v>261</v>
      </c>
      <c r="E752" s="26">
        <v>6375</v>
      </c>
      <c r="F752" s="26">
        <v>3</v>
      </c>
    </row>
    <row r="753" spans="1:6" hidden="1" x14ac:dyDescent="0.25">
      <c r="A753">
        <v>23</v>
      </c>
      <c r="B753" s="25">
        <v>45572</v>
      </c>
      <c r="C753" t="s">
        <v>257</v>
      </c>
      <c r="D753" t="s">
        <v>261</v>
      </c>
      <c r="E753" s="26">
        <v>4000</v>
      </c>
      <c r="F753" s="26">
        <v>1</v>
      </c>
    </row>
    <row r="754" spans="1:6" hidden="1" x14ac:dyDescent="0.25">
      <c r="A754">
        <v>23</v>
      </c>
      <c r="B754" s="25">
        <v>45582</v>
      </c>
      <c r="C754" t="s">
        <v>257</v>
      </c>
      <c r="D754" t="s">
        <v>261</v>
      </c>
      <c r="E754" s="26">
        <v>1400</v>
      </c>
      <c r="F754" s="26">
        <v>2</v>
      </c>
    </row>
    <row r="755" spans="1:6" hidden="1" x14ac:dyDescent="0.25">
      <c r="A755">
        <v>24</v>
      </c>
      <c r="B755" s="25">
        <v>45572</v>
      </c>
      <c r="C755" t="s">
        <v>257</v>
      </c>
      <c r="D755" t="s">
        <v>260</v>
      </c>
      <c r="E755" s="26">
        <v>28000</v>
      </c>
      <c r="F755" s="26">
        <v>2</v>
      </c>
    </row>
    <row r="756" spans="1:6" hidden="1" x14ac:dyDescent="0.25">
      <c r="A756">
        <v>24</v>
      </c>
      <c r="B756" s="25">
        <v>45485</v>
      </c>
      <c r="C756" t="s">
        <v>257</v>
      </c>
      <c r="D756" t="s">
        <v>260</v>
      </c>
      <c r="E756" s="26">
        <v>25600</v>
      </c>
      <c r="F756" s="26">
        <v>2</v>
      </c>
    </row>
    <row r="757" spans="1:6" hidden="1" x14ac:dyDescent="0.25">
      <c r="A757">
        <v>24</v>
      </c>
      <c r="B757" s="25">
        <v>45582</v>
      </c>
      <c r="C757" t="s">
        <v>257</v>
      </c>
      <c r="D757" t="s">
        <v>260</v>
      </c>
      <c r="E757" s="26">
        <v>12950</v>
      </c>
      <c r="F757" s="26">
        <v>1</v>
      </c>
    </row>
    <row r="758" spans="1:6" hidden="1" x14ac:dyDescent="0.25">
      <c r="A758">
        <v>24</v>
      </c>
      <c r="B758" s="25">
        <v>45566</v>
      </c>
      <c r="C758" t="s">
        <v>257</v>
      </c>
      <c r="D758" t="s">
        <v>260</v>
      </c>
      <c r="E758" s="26">
        <v>9880</v>
      </c>
      <c r="F758" s="26">
        <v>1</v>
      </c>
    </row>
    <row r="759" spans="1:6" hidden="1" x14ac:dyDescent="0.25">
      <c r="A759">
        <v>24</v>
      </c>
      <c r="B759" s="25">
        <v>45595</v>
      </c>
      <c r="C759" t="s">
        <v>257</v>
      </c>
      <c r="D759" t="s">
        <v>260</v>
      </c>
      <c r="E759" s="26">
        <v>2125</v>
      </c>
      <c r="F759" s="26">
        <v>1</v>
      </c>
    </row>
    <row r="760" spans="1:6" hidden="1" x14ac:dyDescent="0.25">
      <c r="A760">
        <v>24</v>
      </c>
      <c r="B760" s="25">
        <v>45582</v>
      </c>
      <c r="C760" t="s">
        <v>257</v>
      </c>
      <c r="D760" t="s">
        <v>261</v>
      </c>
      <c r="E760" s="26">
        <v>1050</v>
      </c>
      <c r="F760" s="26">
        <v>1</v>
      </c>
    </row>
    <row r="761" spans="1:6" hidden="1" x14ac:dyDescent="0.25">
      <c r="A761">
        <v>24</v>
      </c>
      <c r="B761" s="25">
        <v>45503</v>
      </c>
      <c r="C761" t="s">
        <v>257</v>
      </c>
      <c r="D761" t="s">
        <v>260</v>
      </c>
      <c r="E761" s="26">
        <v>485</v>
      </c>
      <c r="F761" s="26">
        <v>1</v>
      </c>
    </row>
    <row r="762" spans="1:6" hidden="1" x14ac:dyDescent="0.25">
      <c r="A762">
        <v>24</v>
      </c>
      <c r="B762" s="25">
        <v>45595</v>
      </c>
      <c r="C762" t="s">
        <v>257</v>
      </c>
      <c r="D762" t="s">
        <v>261</v>
      </c>
      <c r="E762" s="26">
        <v>425</v>
      </c>
      <c r="F762" s="26">
        <v>1</v>
      </c>
    </row>
    <row r="763" spans="1:6" hidden="1" x14ac:dyDescent="0.25">
      <c r="A763">
        <v>25</v>
      </c>
      <c r="B763" s="25">
        <v>45572</v>
      </c>
      <c r="C763" t="s">
        <v>257</v>
      </c>
      <c r="D763" t="s">
        <v>260</v>
      </c>
      <c r="E763" s="26">
        <v>110000</v>
      </c>
      <c r="F763" s="26">
        <v>2</v>
      </c>
    </row>
    <row r="764" spans="1:6" hidden="1" x14ac:dyDescent="0.25">
      <c r="A764">
        <v>25</v>
      </c>
      <c r="B764" s="25">
        <v>45566</v>
      </c>
      <c r="C764" t="s">
        <v>257</v>
      </c>
      <c r="D764" t="s">
        <v>260</v>
      </c>
      <c r="E764" s="26">
        <v>5605</v>
      </c>
      <c r="F764" s="26">
        <v>3</v>
      </c>
    </row>
    <row r="765" spans="1:6" hidden="1" x14ac:dyDescent="0.25">
      <c r="A765">
        <v>25</v>
      </c>
      <c r="B765" s="25">
        <v>45582</v>
      </c>
      <c r="C765" t="s">
        <v>257</v>
      </c>
      <c r="D765" t="s">
        <v>260</v>
      </c>
      <c r="E765" s="26">
        <v>4550</v>
      </c>
      <c r="F765" s="26">
        <v>2</v>
      </c>
    </row>
    <row r="766" spans="1:6" hidden="1" x14ac:dyDescent="0.25">
      <c r="A766">
        <v>25</v>
      </c>
      <c r="B766" s="25">
        <v>45595</v>
      </c>
      <c r="C766" t="s">
        <v>257</v>
      </c>
      <c r="D766" t="s">
        <v>261</v>
      </c>
      <c r="E766" s="26">
        <v>2975</v>
      </c>
      <c r="F766" s="26">
        <v>1</v>
      </c>
    </row>
    <row r="767" spans="1:6" hidden="1" x14ac:dyDescent="0.25">
      <c r="A767">
        <v>25</v>
      </c>
      <c r="B767" s="25">
        <v>45478</v>
      </c>
      <c r="C767" t="s">
        <v>257</v>
      </c>
      <c r="D767" t="s">
        <v>260</v>
      </c>
      <c r="E767" s="26">
        <v>1400</v>
      </c>
      <c r="F767" s="26">
        <v>1</v>
      </c>
    </row>
    <row r="768" spans="1:6" hidden="1" x14ac:dyDescent="0.25">
      <c r="A768">
        <v>26</v>
      </c>
      <c r="B768" s="25">
        <v>45572</v>
      </c>
      <c r="C768" t="s">
        <v>257</v>
      </c>
      <c r="D768" t="s">
        <v>260</v>
      </c>
      <c r="E768" s="26">
        <v>120000</v>
      </c>
      <c r="F768" s="26">
        <v>3</v>
      </c>
    </row>
    <row r="769" spans="1:6" hidden="1" x14ac:dyDescent="0.25">
      <c r="A769">
        <v>26</v>
      </c>
      <c r="B769" s="25">
        <v>45582</v>
      </c>
      <c r="C769" t="s">
        <v>257</v>
      </c>
      <c r="D769" t="s">
        <v>260</v>
      </c>
      <c r="E769" s="26">
        <v>53550</v>
      </c>
      <c r="F769" s="26">
        <v>2</v>
      </c>
    </row>
    <row r="770" spans="1:6" hidden="1" x14ac:dyDescent="0.25">
      <c r="A770">
        <v>26</v>
      </c>
      <c r="B770" s="25">
        <v>45595</v>
      </c>
      <c r="C770" t="s">
        <v>257</v>
      </c>
      <c r="D770" t="s">
        <v>260</v>
      </c>
      <c r="E770" s="26">
        <v>40375</v>
      </c>
      <c r="F770" s="26">
        <v>2</v>
      </c>
    </row>
    <row r="771" spans="1:6" hidden="1" x14ac:dyDescent="0.25">
      <c r="A771">
        <v>26</v>
      </c>
      <c r="B771" s="25">
        <v>45485</v>
      </c>
      <c r="C771" t="s">
        <v>257</v>
      </c>
      <c r="D771" t="s">
        <v>260</v>
      </c>
      <c r="E771" s="26">
        <v>3200</v>
      </c>
      <c r="F771" s="26">
        <v>1</v>
      </c>
    </row>
    <row r="772" spans="1:6" hidden="1" x14ac:dyDescent="0.25">
      <c r="A772">
        <v>27</v>
      </c>
      <c r="B772" s="25">
        <v>45582</v>
      </c>
      <c r="C772" t="s">
        <v>257</v>
      </c>
      <c r="D772" t="s">
        <v>260</v>
      </c>
      <c r="E772" s="26">
        <v>16100</v>
      </c>
      <c r="F772" s="26">
        <v>3</v>
      </c>
    </row>
    <row r="773" spans="1:6" hidden="1" x14ac:dyDescent="0.25">
      <c r="A773">
        <v>27</v>
      </c>
      <c r="B773" s="25">
        <v>45566</v>
      </c>
      <c r="C773" t="s">
        <v>257</v>
      </c>
      <c r="D773" t="s">
        <v>260</v>
      </c>
      <c r="E773" s="26">
        <v>475</v>
      </c>
      <c r="F773" s="26">
        <v>1</v>
      </c>
    </row>
    <row r="774" spans="1:6" hidden="1" x14ac:dyDescent="0.25">
      <c r="A774">
        <v>28</v>
      </c>
      <c r="B774" s="25">
        <v>45572</v>
      </c>
      <c r="C774" t="s">
        <v>257</v>
      </c>
      <c r="D774" t="s">
        <v>260</v>
      </c>
      <c r="E774" s="26">
        <v>10000</v>
      </c>
      <c r="F774" s="26">
        <v>1</v>
      </c>
    </row>
    <row r="775" spans="1:6" hidden="1" x14ac:dyDescent="0.25">
      <c r="A775">
        <v>28</v>
      </c>
      <c r="B775" s="25">
        <v>45595</v>
      </c>
      <c r="C775" t="s">
        <v>257</v>
      </c>
      <c r="D775" t="s">
        <v>260</v>
      </c>
      <c r="E775" s="26">
        <v>4250</v>
      </c>
      <c r="F775" s="26">
        <v>1</v>
      </c>
    </row>
    <row r="776" spans="1:6" hidden="1" x14ac:dyDescent="0.25">
      <c r="A776">
        <v>29</v>
      </c>
      <c r="B776" s="25">
        <v>45582</v>
      </c>
      <c r="C776" t="s">
        <v>257</v>
      </c>
      <c r="D776" t="s">
        <v>260</v>
      </c>
      <c r="E776" s="26">
        <v>1050</v>
      </c>
      <c r="F776" s="26">
        <v>1</v>
      </c>
    </row>
    <row r="777" spans="1:6" hidden="1" x14ac:dyDescent="0.25">
      <c r="A777">
        <v>29</v>
      </c>
      <c r="B777" s="25">
        <v>45595</v>
      </c>
      <c r="C777" t="s">
        <v>257</v>
      </c>
      <c r="D777" t="s">
        <v>260</v>
      </c>
      <c r="E777" s="26">
        <v>425</v>
      </c>
      <c r="F777" s="26">
        <v>1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C7"/>
  <sheetViews>
    <sheetView zoomScaleNormal="100" workbookViewId="0">
      <selection activeCell="N13" sqref="N13:N14"/>
    </sheetView>
  </sheetViews>
  <sheetFormatPr defaultRowHeight="12.75" x14ac:dyDescent="0.2"/>
  <cols>
    <col min="1" max="1" width="26.28515625" style="44" customWidth="1"/>
    <col min="2" max="3" width="11.28515625" style="44" customWidth="1"/>
    <col min="4" max="16384" width="9.140625" style="44"/>
  </cols>
  <sheetData>
    <row r="1" spans="1:3" x14ac:dyDescent="0.2">
      <c r="A1" s="50" t="s">
        <v>432</v>
      </c>
    </row>
    <row r="2" spans="1:3" x14ac:dyDescent="0.2">
      <c r="A2" s="44" t="s">
        <v>439</v>
      </c>
    </row>
    <row r="3" spans="1:3" x14ac:dyDescent="0.2">
      <c r="A3" s="50"/>
    </row>
    <row r="4" spans="1:3" x14ac:dyDescent="0.2">
      <c r="B4" s="46" t="s">
        <v>433</v>
      </c>
      <c r="C4" s="46" t="s">
        <v>433</v>
      </c>
    </row>
    <row r="5" spans="1:3" s="50" customFormat="1" x14ac:dyDescent="0.2">
      <c r="A5" s="52"/>
      <c r="B5" s="52" t="s">
        <v>27</v>
      </c>
      <c r="C5" s="52" t="s">
        <v>51</v>
      </c>
    </row>
    <row r="6" spans="1:3" x14ac:dyDescent="0.2">
      <c r="A6" s="51" t="s">
        <v>244</v>
      </c>
      <c r="B6" s="51">
        <v>8</v>
      </c>
      <c r="C6" s="51">
        <v>4</v>
      </c>
    </row>
    <row r="7" spans="1:3" x14ac:dyDescent="0.2">
      <c r="A7" s="51" t="s">
        <v>243</v>
      </c>
      <c r="B7" s="51">
        <v>15</v>
      </c>
      <c r="C7" s="51">
        <v>4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C11"/>
  <sheetViews>
    <sheetView workbookViewId="0">
      <selection activeCell="N13" sqref="N13:N14"/>
    </sheetView>
  </sheetViews>
  <sheetFormatPr defaultRowHeight="12.75" x14ac:dyDescent="0.2"/>
  <cols>
    <col min="1" max="1" width="36.140625" style="44" bestFit="1" customWidth="1"/>
    <col min="2" max="2" width="19.85546875" style="105" bestFit="1" customWidth="1"/>
    <col min="3" max="3" width="28" style="44" bestFit="1" customWidth="1"/>
    <col min="4" max="24" width="8.7109375" style="44" customWidth="1"/>
    <col min="25" max="16384" width="9.140625" style="44"/>
  </cols>
  <sheetData>
    <row r="1" spans="1:3" x14ac:dyDescent="0.2">
      <c r="A1" s="50" t="s">
        <v>448</v>
      </c>
    </row>
    <row r="2" spans="1:3" x14ac:dyDescent="0.2">
      <c r="A2" s="44" t="s">
        <v>439</v>
      </c>
    </row>
    <row r="4" spans="1:3" x14ac:dyDescent="0.2">
      <c r="B4" s="97" t="s">
        <v>349</v>
      </c>
      <c r="C4" s="97" t="s">
        <v>437</v>
      </c>
    </row>
    <row r="5" spans="1:3" x14ac:dyDescent="0.2">
      <c r="A5" s="104">
        <v>2024</v>
      </c>
      <c r="B5" s="104" t="s">
        <v>389</v>
      </c>
      <c r="C5" s="104" t="s">
        <v>390</v>
      </c>
    </row>
    <row r="6" spans="1:3" x14ac:dyDescent="0.2">
      <c r="A6" s="106" t="s">
        <v>391</v>
      </c>
      <c r="B6" s="107">
        <v>9081.1754569999994</v>
      </c>
      <c r="C6" s="108">
        <v>0.11204940075256252</v>
      </c>
    </row>
    <row r="7" spans="1:3" x14ac:dyDescent="0.2">
      <c r="A7" s="106" t="s">
        <v>392</v>
      </c>
      <c r="B7" s="107">
        <v>32340.000505</v>
      </c>
      <c r="C7" s="108">
        <v>0.39903178768885006</v>
      </c>
    </row>
    <row r="8" spans="1:3" x14ac:dyDescent="0.2">
      <c r="A8" s="106" t="s">
        <v>393</v>
      </c>
      <c r="B8" s="107">
        <v>39625.000064</v>
      </c>
      <c r="C8" s="108">
        <v>0.48891881155858741</v>
      </c>
    </row>
    <row r="9" spans="1:3" x14ac:dyDescent="0.2">
      <c r="A9" s="109"/>
      <c r="B9" s="110">
        <v>81046.176026000001</v>
      </c>
      <c r="C9" s="111"/>
    </row>
    <row r="10" spans="1:3" x14ac:dyDescent="0.2">
      <c r="B10" s="44"/>
    </row>
    <row r="11" spans="1:3" x14ac:dyDescent="0.2">
      <c r="B11" s="44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U636"/>
  <sheetViews>
    <sheetView zoomScaleNormal="100" workbookViewId="0">
      <selection activeCell="N13" sqref="N13:N14"/>
    </sheetView>
  </sheetViews>
  <sheetFormatPr defaultColWidth="9.140625" defaultRowHeight="12.75" x14ac:dyDescent="0.2"/>
  <cols>
    <col min="1" max="1" width="9.140625" style="75"/>
    <col min="2" max="2" width="15.42578125" style="75" hidden="1" customWidth="1"/>
    <col min="3" max="3" width="26.140625" style="74" hidden="1" customWidth="1"/>
    <col min="4" max="4" width="28.5703125" style="75" hidden="1" customWidth="1"/>
    <col min="5" max="5" width="29.28515625" style="75" hidden="1" customWidth="1"/>
    <col min="6" max="6" width="25.7109375" style="75" hidden="1" customWidth="1"/>
    <col min="7" max="7" width="14.28515625" style="75" bestFit="1" customWidth="1"/>
    <col min="8" max="8" width="14.85546875" style="75" hidden="1" customWidth="1"/>
    <col min="9" max="9" width="16.7109375" style="75" hidden="1" customWidth="1"/>
    <col min="10" max="10" width="16.5703125" style="75" hidden="1" customWidth="1"/>
    <col min="11" max="11" width="13.28515625" style="75" hidden="1" customWidth="1"/>
    <col min="12" max="12" width="14.28515625" style="75" customWidth="1"/>
    <col min="13" max="13" width="15.85546875" style="75" customWidth="1"/>
    <col min="14" max="14" width="17.85546875" style="75" customWidth="1"/>
    <col min="15" max="15" width="15" style="75" customWidth="1"/>
    <col min="16" max="16" width="12.5703125" style="75" hidden="1" customWidth="1"/>
    <col min="17" max="17" width="14.28515625" style="75" hidden="1" customWidth="1"/>
    <col min="18" max="18" width="11.7109375" style="75" hidden="1" customWidth="1"/>
    <col min="19" max="19" width="16.5703125" style="75" customWidth="1"/>
    <col min="20" max="16384" width="9.140625" style="75"/>
  </cols>
  <sheetData>
    <row r="1" spans="1:19" x14ac:dyDescent="0.2">
      <c r="A1" s="73" t="s">
        <v>441</v>
      </c>
    </row>
    <row r="2" spans="1:19" x14ac:dyDescent="0.2">
      <c r="A2" s="75" t="s">
        <v>442</v>
      </c>
    </row>
    <row r="5" spans="1:19" x14ac:dyDescent="0.2">
      <c r="L5" s="98" t="s">
        <v>437</v>
      </c>
      <c r="M5" s="98" t="s">
        <v>437</v>
      </c>
      <c r="N5" s="98" t="s">
        <v>437</v>
      </c>
      <c r="O5" s="98" t="s">
        <v>437</v>
      </c>
      <c r="P5" s="98"/>
      <c r="Q5" s="98"/>
      <c r="R5" s="98"/>
      <c r="S5" s="98" t="s">
        <v>437</v>
      </c>
    </row>
    <row r="6" spans="1:19" ht="38.25" x14ac:dyDescent="0.2">
      <c r="B6" s="76" t="s">
        <v>337</v>
      </c>
      <c r="C6" s="74" t="s">
        <v>338</v>
      </c>
      <c r="D6" s="76" t="s">
        <v>339</v>
      </c>
      <c r="E6" s="76" t="s">
        <v>340</v>
      </c>
      <c r="F6" s="76" t="s">
        <v>341</v>
      </c>
      <c r="G6" s="63" t="s">
        <v>342</v>
      </c>
      <c r="H6" s="63" t="s">
        <v>343</v>
      </c>
      <c r="I6" s="63" t="s">
        <v>344</v>
      </c>
      <c r="J6" s="63" t="s">
        <v>345</v>
      </c>
      <c r="K6" s="63" t="s">
        <v>346</v>
      </c>
      <c r="L6" s="63" t="s">
        <v>343</v>
      </c>
      <c r="M6" s="63" t="s">
        <v>344</v>
      </c>
      <c r="N6" s="63" t="s">
        <v>345</v>
      </c>
      <c r="O6" s="63" t="s">
        <v>346</v>
      </c>
      <c r="P6" s="64" t="s">
        <v>347</v>
      </c>
      <c r="Q6" s="64" t="s">
        <v>348</v>
      </c>
      <c r="R6" s="63" t="s">
        <v>347</v>
      </c>
      <c r="S6" s="63" t="s">
        <v>348</v>
      </c>
    </row>
    <row r="7" spans="1:19" x14ac:dyDescent="0.2">
      <c r="B7" s="77">
        <v>44929</v>
      </c>
      <c r="C7" s="76">
        <v>218.1</v>
      </c>
      <c r="D7" s="76">
        <v>102.65</v>
      </c>
      <c r="E7" s="76">
        <v>169.83</v>
      </c>
      <c r="F7" s="76">
        <v>480.43</v>
      </c>
      <c r="G7" s="83">
        <v>44929</v>
      </c>
      <c r="H7" s="84">
        <v>0</v>
      </c>
      <c r="I7" s="84">
        <v>0</v>
      </c>
      <c r="J7" s="84">
        <v>0</v>
      </c>
      <c r="K7" s="84">
        <v>0</v>
      </c>
      <c r="L7" s="84">
        <v>0</v>
      </c>
      <c r="M7" s="84">
        <v>0</v>
      </c>
      <c r="N7" s="84">
        <v>0</v>
      </c>
      <c r="O7" s="84">
        <v>0</v>
      </c>
      <c r="P7" s="84">
        <v>0</v>
      </c>
      <c r="Q7" s="84">
        <v>0</v>
      </c>
      <c r="R7" s="84">
        <v>0</v>
      </c>
      <c r="S7" s="84">
        <v>0</v>
      </c>
    </row>
    <row r="8" spans="1:19" x14ac:dyDescent="0.2">
      <c r="B8" s="77">
        <v>44930</v>
      </c>
      <c r="C8" s="76">
        <v>221.12</v>
      </c>
      <c r="D8" s="76">
        <v>103.1</v>
      </c>
      <c r="E8" s="76">
        <v>173.19</v>
      </c>
      <c r="F8" s="76">
        <v>492.03</v>
      </c>
      <c r="G8" s="83">
        <v>44930</v>
      </c>
      <c r="H8" s="84">
        <f>IFERROR(LN(Финальный_свод10[[#This Row],[FTSE Renaissan_EM.Цена]]/C7)+H7,0)</f>
        <v>1.3751867371721857E-2</v>
      </c>
      <c r="I8" s="84">
        <f>IFERROR(LN(Финальный_свод10[[#This Row],[FTSE Renaissan_EMEA.Цена]]/D7)+I7,0)</f>
        <v>4.3742475579715721E-3</v>
      </c>
      <c r="J8" s="84">
        <f>IFERROR(LN(Финальный_свод10[[#This Row],[FTSE Renaissan_Global.Цена]]/E7)+J7,0)</f>
        <v>1.9591321024273564E-2</v>
      </c>
      <c r="K8" s="84">
        <f>IFERROR(LN(Финальный_свод10[[#This Row],[FTSE Renaissan_US.Цена]]/F7)+K7,0)</f>
        <v>2.3858154027058032E-2</v>
      </c>
      <c r="L8" s="84">
        <f t="shared" ref="L8:O39" si="0">EXP(H8)-1</f>
        <v>1.3846859238881404E-2</v>
      </c>
      <c r="M8" s="84">
        <f t="shared" si="0"/>
        <v>4.3838285435946478E-3</v>
      </c>
      <c r="N8" s="84">
        <f t="shared" si="0"/>
        <v>1.9784490372725561E-2</v>
      </c>
      <c r="O8" s="84">
        <f t="shared" ref="O8:O38" si="1">EXP(K8)-1</f>
        <v>2.4145036737922121E-2</v>
      </c>
      <c r="P8" s="84">
        <v>-1.9626368281954656E-3</v>
      </c>
      <c r="Q8" s="84">
        <v>-1.6581283958894591E-3</v>
      </c>
      <c r="R8" s="84">
        <f>EXP(P8)-1</f>
        <v>-1.9607121159120888E-3</v>
      </c>
      <c r="S8" s="84">
        <f>EXP(Q8)-1</f>
        <v>-1.6567544604928486E-3</v>
      </c>
    </row>
    <row r="9" spans="1:19" x14ac:dyDescent="0.2">
      <c r="B9" s="77">
        <v>44931</v>
      </c>
      <c r="C9" s="76">
        <v>223.84</v>
      </c>
      <c r="D9" s="76">
        <v>102.58</v>
      </c>
      <c r="E9" s="76">
        <v>170.94</v>
      </c>
      <c r="F9" s="76">
        <v>479.4</v>
      </c>
      <c r="G9" s="83">
        <v>44931</v>
      </c>
      <c r="H9" s="84">
        <f>IFERROR(LN(Финальный_свод10[[#This Row],[FTSE Renaissan_EM.Цена]]/C8)+H8,0)</f>
        <v>2.597783770958776E-2</v>
      </c>
      <c r="I9" s="84">
        <f>IFERROR(LN(Финальный_свод10[[#This Row],[FTSE Renaissan_EMEA.Цена]]/D8)+I8,0)</f>
        <v>-6.821615038202283E-4</v>
      </c>
      <c r="J9" s="84">
        <f>IFERROR(LN(Финальный_свод10[[#This Row],[FTSE Renaissan_Global.Цена]]/E8)+J8,0)</f>
        <v>6.5146810211936315E-3</v>
      </c>
      <c r="K9" s="84">
        <f>IFERROR(LN(Финальный_свод10[[#This Row],[FTSE Renaissan_US.Цена]]/F8)+K8,0)</f>
        <v>-2.1462142157852269E-3</v>
      </c>
      <c r="L9" s="84">
        <f t="shared" si="0"/>
        <v>2.6318202659330714E-2</v>
      </c>
      <c r="M9" s="84">
        <f t="shared" si="0"/>
        <v>-6.8192888455920198E-4</v>
      </c>
      <c r="N9" s="84">
        <f t="shared" si="0"/>
        <v>6.5359477124182774E-3</v>
      </c>
      <c r="O9" s="84">
        <f t="shared" si="1"/>
        <v>-2.1439127448328321E-3</v>
      </c>
      <c r="P9" s="84">
        <v>-7.3960631416655192E-3</v>
      </c>
      <c r="Q9" s="84">
        <v>-1.2539719605784427E-3</v>
      </c>
      <c r="R9" s="84">
        <f t="shared" ref="R9:R72" si="2">EXP(P9)-1</f>
        <v>-7.3687795717730653E-3</v>
      </c>
      <c r="S9" s="84">
        <f t="shared" ref="S9:S72" si="3">EXP(Q9)-1</f>
        <v>-1.2531860662702288E-3</v>
      </c>
    </row>
    <row r="10" spans="1:19" x14ac:dyDescent="0.2">
      <c r="B10" s="77">
        <v>44932</v>
      </c>
      <c r="C10" s="76">
        <v>223.6</v>
      </c>
      <c r="D10" s="76">
        <v>103.52</v>
      </c>
      <c r="E10" s="76">
        <v>171.94</v>
      </c>
      <c r="F10" s="76">
        <v>482.85</v>
      </c>
      <c r="G10" s="83">
        <v>44932</v>
      </c>
      <c r="H10" s="84">
        <f>IFERROR(LN(Финальный_свод10[[#This Row],[FTSE Renaissan_EM.Цена]]/C9)+H9,0)</f>
        <v>2.4905068073360744E-2</v>
      </c>
      <c r="I10" s="84">
        <f>IFERROR(LN(Финальный_свод10[[#This Row],[FTSE Renaissan_EMEA.Цена]]/D9)+I9,0)</f>
        <v>8.4396872876478304E-3</v>
      </c>
      <c r="J10" s="84">
        <f>IFERROR(LN(Финальный_свод10[[#This Row],[FTSE Renaissan_Global.Цена]]/E9)+J9,0)</f>
        <v>1.2347642029619819E-2</v>
      </c>
      <c r="K10" s="84">
        <f>IFERROR(LN(Финальный_свод10[[#This Row],[FTSE Renaissan_US.Цена]]/F9)+K9,0)</f>
        <v>5.0245101968577561E-3</v>
      </c>
      <c r="L10" s="84">
        <f t="shared" si="0"/>
        <v>2.5217790004585128E-2</v>
      </c>
      <c r="M10" s="84">
        <f t="shared" si="0"/>
        <v>8.4754018509498597E-3</v>
      </c>
      <c r="N10" s="84">
        <f t="shared" si="0"/>
        <v>1.2424188894777144E-2</v>
      </c>
      <c r="O10" s="84">
        <f t="shared" si="1"/>
        <v>5.0371542160148053E-3</v>
      </c>
      <c r="P10" s="84">
        <v>-7.5259013541613172E-3</v>
      </c>
      <c r="Q10" s="84">
        <v>-5.4096781767749291E-3</v>
      </c>
      <c r="R10" s="84">
        <f t="shared" si="2"/>
        <v>-7.4976526685937017E-3</v>
      </c>
      <c r="S10" s="84">
        <f t="shared" si="3"/>
        <v>-5.3950722175021282E-3</v>
      </c>
    </row>
    <row r="11" spans="1:19" x14ac:dyDescent="0.2">
      <c r="B11" s="77">
        <v>44935</v>
      </c>
      <c r="C11" s="76">
        <v>227.88</v>
      </c>
      <c r="D11" s="76">
        <v>106.78</v>
      </c>
      <c r="E11" s="76">
        <v>176.8</v>
      </c>
      <c r="F11" s="76">
        <v>496.79</v>
      </c>
      <c r="G11" s="83">
        <v>44935</v>
      </c>
      <c r="H11" s="84">
        <f>IFERROR(LN(Финальный_свод10[[#This Row],[FTSE Renaissan_EM.Цена]]/C10)+H10,0)</f>
        <v>4.3865501404611561E-2</v>
      </c>
      <c r="I11" s="84">
        <f>IFERROR(LN(Финальный_свод10[[#This Row],[FTSE Renaissan_EMEA.Цена]]/D10)+I10,0)</f>
        <v>3.9445499607097707E-2</v>
      </c>
      <c r="J11" s="84">
        <f>IFERROR(LN(Финальный_свод10[[#This Row],[FTSE Renaissan_Global.Цена]]/E10)+J10,0)</f>
        <v>4.0221213486864853E-2</v>
      </c>
      <c r="K11" s="84">
        <f>IFERROR(LN(Финальный_свод10[[#This Row],[FTSE Renaissan_US.Цена]]/F10)+K10,0)</f>
        <v>3.3485865376135709E-2</v>
      </c>
      <c r="L11" s="84">
        <f t="shared" si="0"/>
        <v>4.4841815680880526E-2</v>
      </c>
      <c r="M11" s="84">
        <f t="shared" si="0"/>
        <v>4.0233804188991806E-2</v>
      </c>
      <c r="N11" s="84">
        <f t="shared" si="0"/>
        <v>4.1041041041041115E-2</v>
      </c>
      <c r="O11" s="84">
        <f t="shared" si="1"/>
        <v>3.4052827675207675E-2</v>
      </c>
      <c r="P11" s="84">
        <v>-4.234147897422289E-3</v>
      </c>
      <c r="Q11" s="84">
        <v>7.4909887506266794E-3</v>
      </c>
      <c r="R11" s="84">
        <f t="shared" si="2"/>
        <v>-4.2251965314725748E-3</v>
      </c>
      <c r="S11" s="84">
        <f t="shared" si="3"/>
        <v>7.5191163976209285E-3</v>
      </c>
    </row>
    <row r="12" spans="1:19" x14ac:dyDescent="0.2">
      <c r="B12" s="77">
        <v>44936</v>
      </c>
      <c r="C12" s="76">
        <v>228.14</v>
      </c>
      <c r="D12" s="76">
        <v>106.55</v>
      </c>
      <c r="E12" s="76">
        <v>179.05</v>
      </c>
      <c r="F12" s="76">
        <v>507.58</v>
      </c>
      <c r="G12" s="83">
        <v>44936</v>
      </c>
      <c r="H12" s="84">
        <f>IFERROR(LN(Финальный_свод10[[#This Row],[FTSE Renaissan_EM.Цена]]/C11)+H11,0)</f>
        <v>4.5005802392168497E-2</v>
      </c>
      <c r="I12" s="84">
        <f>IFERROR(LN(Финальный_свод10[[#This Row],[FTSE Renaissan_EMEA.Цена]]/D11)+I11,0)</f>
        <v>3.7289215079683635E-2</v>
      </c>
      <c r="J12" s="84">
        <f>IFERROR(LN(Финальный_свод10[[#This Row],[FTSE Renaissan_Global.Цена]]/E11)+J11,0)</f>
        <v>5.2867159727763458E-2</v>
      </c>
      <c r="K12" s="84">
        <f>IFERROR(LN(Финальный_свод10[[#This Row],[FTSE Renaissan_US.Цена]]/F11)+K11,0)</f>
        <v>5.4972797744688634E-2</v>
      </c>
      <c r="L12" s="84">
        <f t="shared" si="0"/>
        <v>4.6033929390188133E-2</v>
      </c>
      <c r="M12" s="84">
        <f t="shared" si="0"/>
        <v>3.7993180711154428E-2</v>
      </c>
      <c r="N12" s="84">
        <f t="shared" si="0"/>
        <v>5.4289583701348398E-2</v>
      </c>
      <c r="O12" s="84">
        <f t="shared" si="1"/>
        <v>5.6511874778843785E-2</v>
      </c>
      <c r="P12" s="84">
        <v>-6.0800844707761936E-3</v>
      </c>
      <c r="Q12" s="84">
        <v>1.4005122189219746E-2</v>
      </c>
      <c r="R12" s="84">
        <f t="shared" si="2"/>
        <v>-6.0616381611648951E-3</v>
      </c>
      <c r="S12" s="84">
        <f t="shared" si="3"/>
        <v>1.4103653355989954E-2</v>
      </c>
    </row>
    <row r="13" spans="1:19" x14ac:dyDescent="0.2">
      <c r="B13" s="77">
        <v>44937</v>
      </c>
      <c r="C13" s="76">
        <v>226.99</v>
      </c>
      <c r="D13" s="76">
        <v>107.2</v>
      </c>
      <c r="E13" s="76">
        <v>181.31</v>
      </c>
      <c r="F13" s="76">
        <v>518.35</v>
      </c>
      <c r="G13" s="83">
        <v>44937</v>
      </c>
      <c r="H13" s="84">
        <f>IFERROR(LN(Финальный_свод10[[#This Row],[FTSE Renaissan_EM.Цена]]/C12)+H12,0)</f>
        <v>3.9952290440027481E-2</v>
      </c>
      <c r="I13" s="84">
        <f>IFERROR(LN(Финальный_свод10[[#This Row],[FTSE Renaissan_EMEA.Цена]]/D12)+I12,0)</f>
        <v>4.3371105171759065E-2</v>
      </c>
      <c r="J13" s="84">
        <f>IFERROR(LN(Финальный_свод10[[#This Row],[FTSE Renaissan_Global.Цена]]/E12)+J12,0)</f>
        <v>6.5410336721039034E-2</v>
      </c>
      <c r="K13" s="84">
        <f>IFERROR(LN(Финальный_свод10[[#This Row],[FTSE Renaissan_US.Цена]]/F12)+K12,0)</f>
        <v>7.5969153553051921E-2</v>
      </c>
      <c r="L13" s="84">
        <f t="shared" si="0"/>
        <v>4.076111875286581E-2</v>
      </c>
      <c r="M13" s="84">
        <f t="shared" si="0"/>
        <v>4.4325377496346796E-2</v>
      </c>
      <c r="N13" s="84">
        <f t="shared" si="0"/>
        <v>6.7597008773479184E-2</v>
      </c>
      <c r="O13" s="84">
        <f t="shared" si="1"/>
        <v>7.8929292508794102E-2</v>
      </c>
      <c r="P13" s="84">
        <v>6.560168125174291E-3</v>
      </c>
      <c r="Q13" s="84">
        <v>2.7589545938381161E-2</v>
      </c>
      <c r="R13" s="84">
        <f t="shared" si="2"/>
        <v>6.5817331590478645E-3</v>
      </c>
      <c r="S13" s="84">
        <f t="shared" si="3"/>
        <v>2.7973661852166654E-2</v>
      </c>
    </row>
    <row r="14" spans="1:19" x14ac:dyDescent="0.2">
      <c r="B14" s="77">
        <v>44938</v>
      </c>
      <c r="C14" s="76">
        <v>225.19</v>
      </c>
      <c r="D14" s="76">
        <v>108.94</v>
      </c>
      <c r="E14" s="76">
        <v>183.32</v>
      </c>
      <c r="F14" s="76">
        <v>527.07000000000005</v>
      </c>
      <c r="G14" s="83">
        <v>44938</v>
      </c>
      <c r="H14" s="84">
        <f>IFERROR(LN(Финальный_свод10[[#This Row],[FTSE Renaissan_EM.Цена]]/C13)+H13,0)</f>
        <v>3.1990817098664998E-2</v>
      </c>
      <c r="I14" s="84">
        <f>IFERROR(LN(Финальный_свод10[[#This Row],[FTSE Renaissan_EMEA.Цена]]/D13)+I13,0)</f>
        <v>5.9472128490585884E-2</v>
      </c>
      <c r="J14" s="84">
        <f>IFERROR(LN(Финальный_свод10[[#This Row],[FTSE Renaissan_Global.Цена]]/E13)+J13,0)</f>
        <v>7.643532292424482E-2</v>
      </c>
      <c r="K14" s="84">
        <f>IFERROR(LN(Финальный_свод10[[#This Row],[FTSE Renaissan_US.Цена]]/F13)+K13,0)</f>
        <v>9.2651830829003329E-2</v>
      </c>
      <c r="L14" s="84">
        <f t="shared" si="0"/>
        <v>3.2508023842274358E-2</v>
      </c>
      <c r="M14" s="84">
        <f t="shared" si="0"/>
        <v>6.1276181198246515E-2</v>
      </c>
      <c r="N14" s="84">
        <f t="shared" si="0"/>
        <v>7.9432373550020419E-2</v>
      </c>
      <c r="O14" s="84">
        <f t="shared" si="1"/>
        <v>9.7079699435921984E-2</v>
      </c>
      <c r="P14" s="84">
        <v>6.0799387034941857E-3</v>
      </c>
      <c r="Q14" s="84">
        <v>4.0604468739193683E-2</v>
      </c>
      <c r="R14" s="84">
        <f t="shared" si="2"/>
        <v>6.0984590459707277E-3</v>
      </c>
      <c r="S14" s="84">
        <f t="shared" si="3"/>
        <v>4.1440101954120623E-2</v>
      </c>
    </row>
    <row r="15" spans="1:19" x14ac:dyDescent="0.2">
      <c r="B15" s="77">
        <v>44939</v>
      </c>
      <c r="C15" s="76">
        <v>228.89</v>
      </c>
      <c r="D15" s="76">
        <v>109.29</v>
      </c>
      <c r="E15" s="76">
        <v>185.14</v>
      </c>
      <c r="F15" s="76">
        <v>531.42999999999995</v>
      </c>
      <c r="G15" s="83">
        <v>44939</v>
      </c>
      <c r="H15" s="84">
        <f>IFERROR(LN(Финальный_свод10[[#This Row],[FTSE Renaissan_EM.Цена]]/C14)+H14,0)</f>
        <v>4.8287865596973567E-2</v>
      </c>
      <c r="I15" s="84">
        <f>IFERROR(LN(Финальный_свод10[[#This Row],[FTSE Renaissan_EMEA.Цена]]/D14)+I14,0)</f>
        <v>6.2679756223639638E-2</v>
      </c>
      <c r="J15" s="84">
        <f>IFERROR(LN(Финальный_свод10[[#This Row],[FTSE Renaissan_Global.Цена]]/E14)+J14,0)</f>
        <v>8.6314358922386772E-2</v>
      </c>
      <c r="K15" s="84">
        <f>IFERROR(LN(Финальный_свод10[[#This Row],[FTSE Renaissan_US.Цена]]/F14)+K14,0)</f>
        <v>0.10088995016423934</v>
      </c>
      <c r="L15" s="84">
        <f t="shared" si="0"/>
        <v>4.947271893626759E-2</v>
      </c>
      <c r="M15" s="84">
        <f t="shared" si="0"/>
        <v>6.4685825621042525E-2</v>
      </c>
      <c r="N15" s="84">
        <f t="shared" si="0"/>
        <v>9.014897250191356E-2</v>
      </c>
      <c r="O15" s="84">
        <f t="shared" si="1"/>
        <v>0.10615490289948548</v>
      </c>
      <c r="P15" s="84">
        <v>1.2468658684865221E-2</v>
      </c>
      <c r="Q15" s="84">
        <v>3.8460670129316192E-2</v>
      </c>
      <c r="R15" s="84">
        <f t="shared" si="2"/>
        <v>1.2546716497597643E-2</v>
      </c>
      <c r="S15" s="84">
        <f t="shared" si="3"/>
        <v>3.9209855564995788E-2</v>
      </c>
    </row>
    <row r="16" spans="1:19" x14ac:dyDescent="0.2">
      <c r="B16" s="77">
        <v>44942</v>
      </c>
      <c r="C16" s="76">
        <v>227.64</v>
      </c>
      <c r="D16" s="76">
        <v>109.22</v>
      </c>
      <c r="E16" s="76">
        <v>185.07</v>
      </c>
      <c r="F16" s="76">
        <v>524.47</v>
      </c>
      <c r="G16" s="83">
        <v>44942</v>
      </c>
      <c r="H16" s="84">
        <f>IFERROR(LN(Финальный_свод10[[#This Row],[FTSE Renaissan_EM.Цена]]/C15)+H15,0)</f>
        <v>4.2811760527339704E-2</v>
      </c>
      <c r="I16" s="84">
        <f>IFERROR(LN(Финальный_свод10[[#This Row],[FTSE Renaissan_EMEA.Цена]]/D15)+I15,0)</f>
        <v>6.2039053259065086E-2</v>
      </c>
      <c r="J16" s="84">
        <f>IFERROR(LN(Финальный_свод10[[#This Row],[FTSE Renaissan_Global.Цена]]/E15)+J15,0)</f>
        <v>8.5936195172978611E-2</v>
      </c>
      <c r="K16" s="84">
        <f>IFERROR(LN(Финальный_свод10[[#This Row],[FTSE Renaissan_US.Цена]]/F15)+K15,0)</f>
        <v>8.7706692653661641E-2</v>
      </c>
      <c r="L16" s="84">
        <f t="shared" si="0"/>
        <v>4.3741403026134718E-2</v>
      </c>
      <c r="M16" s="84">
        <f t="shared" si="0"/>
        <v>6.4003896736483323E-2</v>
      </c>
      <c r="N16" s="84">
        <f t="shared" si="0"/>
        <v>8.973679561914838E-2</v>
      </c>
      <c r="O16" s="84">
        <f t="shared" si="1"/>
        <v>9.1667880856732387E-2</v>
      </c>
      <c r="P16" s="84">
        <v>2.3750542207750407E-2</v>
      </c>
      <c r="Q16" s="84">
        <v>6.0274718036403378E-2</v>
      </c>
      <c r="R16" s="84">
        <f t="shared" si="2"/>
        <v>2.403483255702632E-2</v>
      </c>
      <c r="S16" s="84">
        <f t="shared" si="3"/>
        <v>6.2128292268479157E-2</v>
      </c>
    </row>
    <row r="17" spans="2:19" x14ac:dyDescent="0.2">
      <c r="B17" s="77">
        <v>44943</v>
      </c>
      <c r="C17" s="76">
        <v>225.83</v>
      </c>
      <c r="D17" s="76">
        <v>108.97</v>
      </c>
      <c r="E17" s="76">
        <v>185.63</v>
      </c>
      <c r="F17" s="76">
        <v>537.41999999999996</v>
      </c>
      <c r="G17" s="83">
        <v>44943</v>
      </c>
      <c r="H17" s="84">
        <f>IFERROR(LN(Финальный_свод10[[#This Row],[FTSE Renaissan_EM.Цена]]/C16)+H16,0)</f>
        <v>3.4828830621629434E-2</v>
      </c>
      <c r="I17" s="84">
        <f>IFERROR(LN(Финальный_свод10[[#This Row],[FTSE Renaissan_EMEA.Цена]]/D16)+I16,0)</f>
        <v>5.9747471523852166E-2</v>
      </c>
      <c r="J17" s="84">
        <f>IFERROR(LN(Финальный_свод10[[#This Row],[FTSE Renaissan_Global.Цена]]/E16)+J16,0)</f>
        <v>8.8957508504453386E-2</v>
      </c>
      <c r="K17" s="84">
        <f>IFERROR(LN(Финальный_свод10[[#This Row],[FTSE Renaissan_US.Цена]]/F16)+K16,0)</f>
        <v>0.11209837549908942</v>
      </c>
      <c r="L17" s="84">
        <f t="shared" si="0"/>
        <v>3.5442457588262366E-2</v>
      </c>
      <c r="M17" s="84">
        <f t="shared" si="0"/>
        <v>6.1568436434486173E-2</v>
      </c>
      <c r="N17" s="84">
        <f t="shared" si="0"/>
        <v>9.303421068126938E-2</v>
      </c>
      <c r="O17" s="84">
        <f t="shared" si="1"/>
        <v>0.11862290031846423</v>
      </c>
      <c r="P17" s="84">
        <v>1.1058535588561898E-2</v>
      </c>
      <c r="Q17" s="84">
        <v>5.1456832416347277E-2</v>
      </c>
      <c r="R17" s="84">
        <f t="shared" si="2"/>
        <v>1.111990721137035E-2</v>
      </c>
      <c r="S17" s="84">
        <f t="shared" si="3"/>
        <v>5.2803738317757087E-2</v>
      </c>
    </row>
    <row r="18" spans="2:19" x14ac:dyDescent="0.2">
      <c r="B18" s="77">
        <v>44944</v>
      </c>
      <c r="C18" s="76">
        <v>226.81</v>
      </c>
      <c r="D18" s="76">
        <v>109.18</v>
      </c>
      <c r="E18" s="76">
        <v>183.56</v>
      </c>
      <c r="F18" s="76">
        <v>526.98</v>
      </c>
      <c r="G18" s="83">
        <v>44944</v>
      </c>
      <c r="H18" s="84">
        <f>IFERROR(LN(Финальный_свод10[[#This Row],[FTSE Renaissan_EM.Цена]]/C17)+H17,0)</f>
        <v>3.9158989384761152E-2</v>
      </c>
      <c r="I18" s="84">
        <f>IFERROR(LN(Финальный_свод10[[#This Row],[FTSE Renaissan_EMEA.Цена]]/D17)+I17,0)</f>
        <v>6.1672752888669059E-2</v>
      </c>
      <c r="J18" s="84">
        <f>IFERROR(LN(Финальный_свод10[[#This Row],[FTSE Renaissan_Global.Цена]]/E17)+J17,0)</f>
        <v>7.7743652809954364E-2</v>
      </c>
      <c r="K18" s="84">
        <f>IFERROR(LN(Финальный_свод10[[#This Row],[FTSE Renaissan_US.Цена]]/F17)+K17,0)</f>
        <v>9.2481060941011675E-2</v>
      </c>
      <c r="L18" s="84">
        <f t="shared" si="0"/>
        <v>3.993580926180651E-2</v>
      </c>
      <c r="M18" s="84">
        <f t="shared" si="0"/>
        <v>6.3614223088163779E-2</v>
      </c>
      <c r="N18" s="84">
        <f t="shared" si="0"/>
        <v>8.0845551433786467E-2</v>
      </c>
      <c r="O18" s="84">
        <f t="shared" si="1"/>
        <v>9.6892367254334477E-2</v>
      </c>
      <c r="P18" s="84">
        <v>1.0794485144288003E-2</v>
      </c>
      <c r="Q18" s="84">
        <v>5.4941051237456712E-2</v>
      </c>
      <c r="R18" s="84">
        <f t="shared" si="2"/>
        <v>1.0852955796528008E-2</v>
      </c>
      <c r="S18" s="84">
        <f t="shared" si="3"/>
        <v>5.6478334749362702E-2</v>
      </c>
    </row>
    <row r="19" spans="2:19" x14ac:dyDescent="0.2">
      <c r="B19" s="77">
        <v>44945</v>
      </c>
      <c r="C19" s="76">
        <v>225.12</v>
      </c>
      <c r="D19" s="76">
        <v>106.83</v>
      </c>
      <c r="E19" s="76">
        <v>180.53</v>
      </c>
      <c r="F19" s="76">
        <v>516.67999999999995</v>
      </c>
      <c r="G19" s="83">
        <v>44945</v>
      </c>
      <c r="H19" s="84">
        <f>IFERROR(LN(Финальный_свод10[[#This Row],[FTSE Renaissan_EM.Цена]]/C18)+H18,0)</f>
        <v>3.1679920158495641E-2</v>
      </c>
      <c r="I19" s="84">
        <f>IFERROR(LN(Финальный_свод10[[#This Row],[FTSE Renaissan_EMEA.Цена]]/D18)+I18,0)</f>
        <v>3.9913642492853438E-2</v>
      </c>
      <c r="J19" s="84">
        <f>IFERROR(LN(Финальный_свод10[[#This Row],[FTSE Renaissan_Global.Цена]]/E18)+J18,0)</f>
        <v>6.1099032231888263E-2</v>
      </c>
      <c r="K19" s="84">
        <f>IFERROR(LN(Финальный_свод10[[#This Row],[FTSE Renaissan_US.Цена]]/F18)+K18,0)</f>
        <v>7.2742191147745328E-2</v>
      </c>
      <c r="L19" s="84">
        <f t="shared" si="0"/>
        <v>3.2187070151306729E-2</v>
      </c>
      <c r="M19" s="84">
        <f t="shared" si="0"/>
        <v>4.0720896249391014E-2</v>
      </c>
      <c r="N19" s="84">
        <f t="shared" si="0"/>
        <v>6.3004180651239139E-2</v>
      </c>
      <c r="O19" s="84">
        <f t="shared" si="1"/>
        <v>7.5453239806006822E-2</v>
      </c>
      <c r="P19" s="84">
        <v>-1.7735769394543952E-3</v>
      </c>
      <c r="Q19" s="84">
        <v>4.2356924663095534E-2</v>
      </c>
      <c r="R19" s="84">
        <f t="shared" si="2"/>
        <v>-1.7720050812820576E-3</v>
      </c>
      <c r="S19" s="84">
        <f t="shared" si="3"/>
        <v>4.3266779949022949E-2</v>
      </c>
    </row>
    <row r="20" spans="2:19" x14ac:dyDescent="0.2">
      <c r="B20" s="77">
        <v>44946</v>
      </c>
      <c r="C20" s="76">
        <v>226.07</v>
      </c>
      <c r="D20" s="76">
        <v>107.35</v>
      </c>
      <c r="E20" s="76">
        <v>184.63</v>
      </c>
      <c r="F20" s="76">
        <v>533.83000000000004</v>
      </c>
      <c r="G20" s="83">
        <v>44946</v>
      </c>
      <c r="H20" s="84">
        <f>IFERROR(LN(Финальный_свод10[[#This Row],[FTSE Renaissan_EM.Цена]]/C19)+H19,0)</f>
        <v>3.5891012620145123E-2</v>
      </c>
      <c r="I20" s="84">
        <f>IFERROR(LN(Финальный_свод10[[#This Row],[FTSE Renaissan_EMEA.Цена]]/D19)+I19,0)</f>
        <v>4.4769380859847448E-2</v>
      </c>
      <c r="J20" s="84">
        <f>IFERROR(LN(Финальный_свод10[[#This Row],[FTSE Renaissan_Global.Цена]]/E19)+J19,0)</f>
        <v>8.3555885690973247E-2</v>
      </c>
      <c r="K20" s="84">
        <f>IFERROR(LN(Финальный_свод10[[#This Row],[FTSE Renaissan_US.Цена]]/F19)+K19,0)</f>
        <v>0.10539589999942599</v>
      </c>
      <c r="L20" s="84">
        <f t="shared" si="0"/>
        <v>3.6542870243007952E-2</v>
      </c>
      <c r="M20" s="84">
        <f t="shared" si="0"/>
        <v>4.5786653677545086E-2</v>
      </c>
      <c r="N20" s="84">
        <f t="shared" si="0"/>
        <v>8.7145969498910292E-2</v>
      </c>
      <c r="O20" s="84">
        <f t="shared" si="1"/>
        <v>0.11115042774181427</v>
      </c>
      <c r="P20" s="84">
        <v>-2.7607711739614724E-3</v>
      </c>
      <c r="Q20" s="84">
        <v>4.0849181916180088E-2</v>
      </c>
      <c r="R20" s="84">
        <f t="shared" si="2"/>
        <v>-2.7569637498388033E-3</v>
      </c>
      <c r="S20" s="84">
        <f t="shared" si="3"/>
        <v>4.1694987255735061E-2</v>
      </c>
    </row>
    <row r="21" spans="2:19" x14ac:dyDescent="0.2">
      <c r="B21" s="77">
        <v>44949</v>
      </c>
      <c r="C21" s="76">
        <v>225.73</v>
      </c>
      <c r="D21" s="76">
        <v>108.13</v>
      </c>
      <c r="E21" s="76">
        <v>188.09</v>
      </c>
      <c r="F21" s="76">
        <v>549.08000000000004</v>
      </c>
      <c r="G21" s="83">
        <v>44949</v>
      </c>
      <c r="H21" s="84">
        <f>IFERROR(LN(Финальный_свод10[[#This Row],[FTSE Renaissan_EM.Цена]]/C20)+H20,0)</f>
        <v>3.438592158790308E-2</v>
      </c>
      <c r="I21" s="84">
        <f>IFERROR(LN(Финальный_свод10[[#This Row],[FTSE Renaissan_EMEA.Цена]]/D20)+I20,0)</f>
        <v>5.2009063492503074E-2</v>
      </c>
      <c r="J21" s="84">
        <f>IFERROR(LN(Финальный_свод10[[#This Row],[FTSE Renaissan_Global.Цена]]/E20)+J20,0)</f>
        <v>0.1021226349660348</v>
      </c>
      <c r="K21" s="84">
        <f>IFERROR(LN(Финальный_свод10[[#This Row],[FTSE Renaissan_US.Цена]]/F20)+K20,0)</f>
        <v>0.1335626141673894</v>
      </c>
      <c r="L21" s="84">
        <f t="shared" si="0"/>
        <v>3.4983952315451594E-2</v>
      </c>
      <c r="M21" s="84">
        <f t="shared" si="0"/>
        <v>5.338528981977575E-2</v>
      </c>
      <c r="N21" s="84">
        <f t="shared" si="0"/>
        <v>0.10751928398987198</v>
      </c>
      <c r="O21" s="84">
        <f t="shared" si="1"/>
        <v>0.14289282517744484</v>
      </c>
      <c r="P21" s="84">
        <v>5.7962663340257858E-3</v>
      </c>
      <c r="Q21" s="84">
        <v>5.490084053336184E-2</v>
      </c>
      <c r="R21" s="84">
        <f t="shared" si="2"/>
        <v>5.813097188725358E-3</v>
      </c>
      <c r="S21" s="84">
        <f t="shared" si="3"/>
        <v>5.6435853865760333E-2</v>
      </c>
    </row>
    <row r="22" spans="2:19" x14ac:dyDescent="0.2">
      <c r="B22" s="77">
        <v>44950</v>
      </c>
      <c r="C22" s="76">
        <v>226.02</v>
      </c>
      <c r="D22" s="76">
        <v>108.19</v>
      </c>
      <c r="E22" s="76">
        <v>186.76</v>
      </c>
      <c r="F22" s="76">
        <v>542.66999999999996</v>
      </c>
      <c r="G22" s="83">
        <v>44950</v>
      </c>
      <c r="H22" s="84">
        <f>IFERROR(LN(Финальный_свод10[[#This Row],[FTSE Renaissan_EM.Цена]]/C21)+H21,0)</f>
        <v>3.5669817724421585E-2</v>
      </c>
      <c r="I22" s="84">
        <f>IFERROR(LN(Финальный_свод10[[#This Row],[FTSE Renaissan_EMEA.Цена]]/D21)+I21,0)</f>
        <v>5.2563797234539432E-2</v>
      </c>
      <c r="J22" s="84">
        <f>IFERROR(LN(Финальный_свод10[[#This Row],[FTSE Renaissan_Global.Цена]]/E21)+J21,0)</f>
        <v>9.5026433386057887E-2</v>
      </c>
      <c r="K22" s="84">
        <f>IFERROR(LN(Финальный_свод10[[#This Row],[FTSE Renaissan_US.Цена]]/F21)+K21,0)</f>
        <v>0.12181986416558378</v>
      </c>
      <c r="L22" s="84">
        <f t="shared" si="0"/>
        <v>3.6313617606602788E-2</v>
      </c>
      <c r="M22" s="84">
        <f t="shared" si="0"/>
        <v>5.3969800292255288E-2</v>
      </c>
      <c r="N22" s="84">
        <f t="shared" si="0"/>
        <v>9.9687923217334884E-2</v>
      </c>
      <c r="O22" s="84">
        <f t="shared" si="1"/>
        <v>0.12955061091105846</v>
      </c>
      <c r="P22" s="84">
        <v>3.2217755207637928E-5</v>
      </c>
      <c r="Q22" s="84">
        <v>5.7290567856207113E-2</v>
      </c>
      <c r="R22" s="84">
        <f t="shared" si="2"/>
        <v>3.2218274205186859E-5</v>
      </c>
      <c r="S22" s="84">
        <f t="shared" si="3"/>
        <v>5.8963466440101975E-2</v>
      </c>
    </row>
    <row r="23" spans="2:19" x14ac:dyDescent="0.2">
      <c r="B23" s="77">
        <v>44951</v>
      </c>
      <c r="C23" s="76">
        <v>226.43</v>
      </c>
      <c r="D23" s="76">
        <v>107.37</v>
      </c>
      <c r="E23" s="76">
        <v>186.88</v>
      </c>
      <c r="F23" s="76">
        <v>543</v>
      </c>
      <c r="G23" s="83">
        <v>44951</v>
      </c>
      <c r="H23" s="84">
        <f>IFERROR(LN(Финальный_свод10[[#This Row],[FTSE Renaissan_EM.Цена]]/C22)+H22,0)</f>
        <v>3.7482173176846989E-2</v>
      </c>
      <c r="I23" s="84">
        <f>IFERROR(LN(Финальный_свод10[[#This Row],[FTSE Renaissan_EMEA.Цена]]/D22)+I22,0)</f>
        <v>4.4955669981101558E-2</v>
      </c>
      <c r="J23" s="84">
        <f>IFERROR(LN(Финальный_свод10[[#This Row],[FTSE Renaissan_Global.Цена]]/E22)+J22,0)</f>
        <v>9.5668762923183964E-2</v>
      </c>
      <c r="K23" s="84">
        <f>IFERROR(LN(Финальный_свод10[[#This Row],[FTSE Renaissan_US.Цена]]/F22)+K22,0)</f>
        <v>0.12242778371786608</v>
      </c>
      <c r="L23" s="84">
        <f t="shared" si="0"/>
        <v>3.8193489225126331E-2</v>
      </c>
      <c r="M23" s="84">
        <f t="shared" si="0"/>
        <v>4.5981490501704858E-2</v>
      </c>
      <c r="N23" s="84">
        <f t="shared" si="0"/>
        <v>0.10039451215921802</v>
      </c>
      <c r="O23" s="84">
        <f t="shared" si="1"/>
        <v>0.1302374955768788</v>
      </c>
      <c r="P23" s="84">
        <v>-1.1651389928763408E-3</v>
      </c>
      <c r="Q23" s="84">
        <v>5.9074117592037033E-2</v>
      </c>
      <c r="R23" s="84">
        <f t="shared" si="2"/>
        <v>-1.1644604819853743E-3</v>
      </c>
      <c r="S23" s="84">
        <f t="shared" si="3"/>
        <v>6.0853865760407855E-2</v>
      </c>
    </row>
    <row r="24" spans="2:19" x14ac:dyDescent="0.2">
      <c r="B24" s="77">
        <v>44952</v>
      </c>
      <c r="C24" s="76">
        <v>229.85</v>
      </c>
      <c r="D24" s="76">
        <v>108.1</v>
      </c>
      <c r="E24" s="76">
        <v>189.98</v>
      </c>
      <c r="F24" s="76">
        <v>552.02</v>
      </c>
      <c r="G24" s="83">
        <v>44952</v>
      </c>
      <c r="H24" s="84">
        <f>IFERROR(LN(Финальный_свод10[[#This Row],[FTSE Renaissan_EM.Цена]]/C23)+H23,0)</f>
        <v>5.2473249044653947E-2</v>
      </c>
      <c r="I24" s="84">
        <f>IFERROR(LN(Финальный_свод10[[#This Row],[FTSE Renaissan_EMEA.Цена]]/D23)+I23,0)</f>
        <v>5.1731581180220025E-2</v>
      </c>
      <c r="J24" s="84">
        <f>IFERROR(LN(Финальный_свод10[[#This Row],[FTSE Renaissan_Global.Цена]]/E23)+J23,0)</f>
        <v>0.11212086674535809</v>
      </c>
      <c r="K24" s="84">
        <f>IFERROR(LN(Финальный_свод10[[#This Row],[FTSE Renaissan_US.Цена]]/F23)+K23,0)</f>
        <v>0.13890274128872496</v>
      </c>
      <c r="L24" s="84">
        <f t="shared" si="0"/>
        <v>5.3874369555250157E-2</v>
      </c>
      <c r="M24" s="84">
        <f t="shared" si="0"/>
        <v>5.3093034583536314E-2</v>
      </c>
      <c r="N24" s="84">
        <f t="shared" si="0"/>
        <v>0.11864805982453031</v>
      </c>
      <c r="O24" s="84">
        <f t="shared" si="1"/>
        <v>0.14901234310929756</v>
      </c>
      <c r="P24" s="84">
        <v>-2.6546241047901262E-3</v>
      </c>
      <c r="Q24" s="84">
        <v>6.7209917917066681E-2</v>
      </c>
      <c r="R24" s="84">
        <f t="shared" si="2"/>
        <v>-2.6511037060220621E-3</v>
      </c>
      <c r="S24" s="84">
        <f t="shared" si="3"/>
        <v>6.9519966015292978E-2</v>
      </c>
    </row>
    <row r="25" spans="2:19" x14ac:dyDescent="0.2">
      <c r="B25" s="77">
        <v>44953</v>
      </c>
      <c r="C25" s="76">
        <v>229.33</v>
      </c>
      <c r="D25" s="76">
        <v>108.5</v>
      </c>
      <c r="E25" s="76">
        <v>193.63</v>
      </c>
      <c r="F25" s="76">
        <v>569.05999999999995</v>
      </c>
      <c r="G25" s="83">
        <v>44953</v>
      </c>
      <c r="H25" s="84">
        <f>IFERROR(LN(Финальный_свод10[[#This Row],[FTSE Renaissan_EM.Цена]]/C24)+H24,0)</f>
        <v>5.0208341068297628E-2</v>
      </c>
      <c r="I25" s="84">
        <f>IFERROR(LN(Финальный_свод10[[#This Row],[FTSE Renaissan_EMEA.Цена]]/D24)+I24,0)</f>
        <v>5.5425029515571753E-2</v>
      </c>
      <c r="J25" s="84">
        <f>IFERROR(LN(Финальный_свод10[[#This Row],[FTSE Renaissan_Global.Цена]]/E24)+J24,0)</f>
        <v>0.13115118479862858</v>
      </c>
      <c r="K25" s="84">
        <f>IFERROR(LN(Финальный_свод10[[#This Row],[FTSE Renaissan_US.Цена]]/F24)+K24,0)</f>
        <v>0.16930434050565282</v>
      </c>
      <c r="L25" s="84">
        <f t="shared" si="0"/>
        <v>5.1490142136634942E-2</v>
      </c>
      <c r="M25" s="84">
        <f t="shared" si="0"/>
        <v>5.6989771066731754E-2</v>
      </c>
      <c r="N25" s="84">
        <f t="shared" si="0"/>
        <v>0.14014014014014009</v>
      </c>
      <c r="O25" s="84">
        <f t="shared" si="1"/>
        <v>0.18448056948983149</v>
      </c>
      <c r="P25" s="84">
        <v>7.6432675402950036E-3</v>
      </c>
      <c r="Q25" s="84">
        <v>7.1688187993960983E-2</v>
      </c>
      <c r="R25" s="84">
        <f t="shared" si="2"/>
        <v>7.6725518714213514E-3</v>
      </c>
      <c r="S25" s="84">
        <f t="shared" si="3"/>
        <v>7.4320305862362046E-2</v>
      </c>
    </row>
    <row r="26" spans="2:19" x14ac:dyDescent="0.2">
      <c r="B26" s="77">
        <v>44956</v>
      </c>
      <c r="C26" s="76">
        <v>224.59</v>
      </c>
      <c r="D26" s="76">
        <v>107.74</v>
      </c>
      <c r="E26" s="76">
        <v>188.89</v>
      </c>
      <c r="F26" s="76">
        <v>552.02</v>
      </c>
      <c r="G26" s="83">
        <v>44956</v>
      </c>
      <c r="H26" s="84">
        <f>IFERROR(LN(Финальный_свод10[[#This Row],[FTSE Renaissan_EM.Цена]]/C25)+H25,0)</f>
        <v>2.9322844508048306E-2</v>
      </c>
      <c r="I26" s="84">
        <f>IFERROR(LN(Финальный_свод10[[#This Row],[FTSE Renaissan_EMEA.Цена]]/D25)+I25,0)</f>
        <v>4.8395773787445202E-2</v>
      </c>
      <c r="J26" s="84">
        <f>IFERROR(LN(Финальный_свод10[[#This Row],[FTSE Renaissan_Global.Цена]]/E25)+J25,0)</f>
        <v>0.10636689832704993</v>
      </c>
      <c r="K26" s="84">
        <f>IFERROR(LN(Финальный_свод10[[#This Row],[FTSE Renaissan_US.Цена]]/F25)+K25,0)</f>
        <v>0.13890274128872496</v>
      </c>
      <c r="L26" s="84">
        <f t="shared" si="0"/>
        <v>2.9756992205410615E-2</v>
      </c>
      <c r="M26" s="84">
        <f t="shared" si="0"/>
        <v>4.958597174866064E-2</v>
      </c>
      <c r="N26" s="84">
        <f t="shared" si="0"/>
        <v>0.11222987693575925</v>
      </c>
      <c r="O26" s="84">
        <f t="shared" si="1"/>
        <v>0.14901234310929756</v>
      </c>
      <c r="P26" s="84">
        <v>1.4498470818210752E-2</v>
      </c>
      <c r="Q26" s="84">
        <v>8.244489168179793E-2</v>
      </c>
      <c r="R26" s="84">
        <f t="shared" si="2"/>
        <v>1.4604083436124737E-2</v>
      </c>
      <c r="S26" s="84">
        <f t="shared" si="3"/>
        <v>8.5938827527612505E-2</v>
      </c>
    </row>
    <row r="27" spans="2:19" x14ac:dyDescent="0.2">
      <c r="B27" s="77">
        <v>44957</v>
      </c>
      <c r="C27" s="76">
        <v>224.64</v>
      </c>
      <c r="D27" s="76">
        <v>107.76</v>
      </c>
      <c r="E27" s="76">
        <v>191.74</v>
      </c>
      <c r="F27" s="76">
        <v>565.86</v>
      </c>
      <c r="G27" s="83">
        <v>44957</v>
      </c>
      <c r="H27" s="84">
        <f>IFERROR(LN(Финальный_свод10[[#This Row],[FTSE Renaissan_EM.Цена]]/C26)+H26,0)</f>
        <v>2.9545447629863251E-2</v>
      </c>
      <c r="I27" s="84">
        <f>IFERROR(LN(Финальный_свод10[[#This Row],[FTSE Renaissan_EMEA.Цена]]/D26)+I26,0)</f>
        <v>4.8581388637166212E-2</v>
      </c>
      <c r="J27" s="84">
        <f>IFERROR(LN(Финальный_свод10[[#This Row],[FTSE Renaissan_Global.Цена]]/E26)+J26,0)</f>
        <v>0.12134235093217226</v>
      </c>
      <c r="K27" s="84">
        <f>IFERROR(LN(Финальный_свод10[[#This Row],[FTSE Renaissan_US.Цена]]/F26)+K26,0)</f>
        <v>0.16366516156777908</v>
      </c>
      <c r="L27" s="84">
        <f t="shared" si="0"/>
        <v>2.9986244841816001E-2</v>
      </c>
      <c r="M27" s="84">
        <f t="shared" si="0"/>
        <v>4.9780808572820412E-2</v>
      </c>
      <c r="N27" s="84">
        <f t="shared" si="0"/>
        <v>0.12901136430548199</v>
      </c>
      <c r="O27" s="84">
        <f t="shared" si="1"/>
        <v>0.17781986970006014</v>
      </c>
      <c r="P27" s="84">
        <v>2.4065113606816423E-2</v>
      </c>
      <c r="Q27" s="84">
        <v>0.10466996292262137</v>
      </c>
      <c r="R27" s="84">
        <f t="shared" si="2"/>
        <v>2.43570152990773E-2</v>
      </c>
      <c r="S27" s="84">
        <f t="shared" si="3"/>
        <v>0.11034409515717924</v>
      </c>
    </row>
    <row r="28" spans="2:19" x14ac:dyDescent="0.2">
      <c r="B28" s="77">
        <v>44958</v>
      </c>
      <c r="C28" s="76">
        <v>227.97</v>
      </c>
      <c r="D28" s="76">
        <v>109.01</v>
      </c>
      <c r="E28" s="76">
        <v>196.49</v>
      </c>
      <c r="F28" s="76">
        <v>583.49</v>
      </c>
      <c r="G28" s="83">
        <v>44958</v>
      </c>
      <c r="H28" s="84">
        <f>IFERROR(LN(Финальный_свод10[[#This Row],[FTSE Renaissan_EM.Цена]]/C27)+H27,0)</f>
        <v>4.4260368142220299E-2</v>
      </c>
      <c r="I28" s="84">
        <f>IFERROR(LN(Финальный_свод10[[#This Row],[FTSE Renaissan_EMEA.Цена]]/D27)+I27,0)</f>
        <v>6.0114477675324775E-2</v>
      </c>
      <c r="J28" s="84">
        <f>IFERROR(LN(Финальный_свод10[[#This Row],[FTSE Renaissan_Global.Цена]]/E27)+J27,0)</f>
        <v>0.1458136027124261</v>
      </c>
      <c r="K28" s="84">
        <f>IFERROR(LN(Финальный_свод10[[#This Row],[FTSE Renaissan_US.Цена]]/F27)+K27,0)</f>
        <v>0.19434577740310213</v>
      </c>
      <c r="L28" s="84">
        <f t="shared" si="0"/>
        <v>4.5254470426410398E-2</v>
      </c>
      <c r="M28" s="84">
        <f t="shared" si="0"/>
        <v>6.1958110082805939E-2</v>
      </c>
      <c r="N28" s="84">
        <f t="shared" si="0"/>
        <v>0.15698050992168633</v>
      </c>
      <c r="O28" s="84">
        <f t="shared" si="1"/>
        <v>0.21451616260433326</v>
      </c>
      <c r="P28" s="84">
        <v>2.6107419203633568E-2</v>
      </c>
      <c r="Q28" s="84">
        <v>9.9337742217394012E-2</v>
      </c>
      <c r="R28" s="84">
        <f t="shared" si="2"/>
        <v>2.6451203122410893E-2</v>
      </c>
      <c r="S28" s="84">
        <f t="shared" si="3"/>
        <v>0.1044392523364488</v>
      </c>
    </row>
    <row r="29" spans="2:19" x14ac:dyDescent="0.2">
      <c r="B29" s="77">
        <v>44959</v>
      </c>
      <c r="C29" s="76">
        <v>228.15</v>
      </c>
      <c r="D29" s="76">
        <v>111.97</v>
      </c>
      <c r="E29" s="76">
        <v>202.57</v>
      </c>
      <c r="F29" s="76">
        <v>607.23</v>
      </c>
      <c r="G29" s="83">
        <v>44959</v>
      </c>
      <c r="H29" s="84">
        <f>IFERROR(LN(Финальный_свод10[[#This Row],[FTSE Renaissan_EM.Цена]]/C28)+H28,0)</f>
        <v>4.5049634165828731E-2</v>
      </c>
      <c r="I29" s="84">
        <f>IFERROR(LN(Финальный_свод10[[#This Row],[FTSE Renaissan_EMEA.Цена]]/D28)+I28,0)</f>
        <v>8.690583480716324E-2</v>
      </c>
      <c r="J29" s="84">
        <f>IFERROR(LN(Финальный_свод10[[#This Row],[FTSE Renaissan_Global.Цена]]/E28)+J28,0)</f>
        <v>0.17628756910903651</v>
      </c>
      <c r="K29" s="84">
        <f>IFERROR(LN(Финальный_свод10[[#This Row],[FTSE Renaissan_US.Цена]]/F28)+K28,0)</f>
        <v>0.23422609575948411</v>
      </c>
      <c r="L29" s="84">
        <f t="shared" si="0"/>
        <v>4.6079779917469699E-2</v>
      </c>
      <c r="M29" s="84">
        <f t="shared" si="0"/>
        <v>9.0793960058451306E-2</v>
      </c>
      <c r="N29" s="84">
        <f t="shared" si="0"/>
        <v>0.19278101631042777</v>
      </c>
      <c r="O29" s="84">
        <f t="shared" si="1"/>
        <v>0.26393022916970188</v>
      </c>
      <c r="P29" s="84">
        <v>3.2093546979336245E-2</v>
      </c>
      <c r="Q29" s="84">
        <v>0.10909821165073685</v>
      </c>
      <c r="R29" s="84">
        <f t="shared" si="2"/>
        <v>3.2614098716791995E-2</v>
      </c>
      <c r="S29" s="84">
        <f t="shared" si="3"/>
        <v>0.11527187765505542</v>
      </c>
    </row>
    <row r="30" spans="2:19" x14ac:dyDescent="0.2">
      <c r="B30" s="77">
        <v>44960</v>
      </c>
      <c r="C30" s="76">
        <v>225.19</v>
      </c>
      <c r="D30" s="76">
        <v>110.71</v>
      </c>
      <c r="E30" s="76">
        <v>196.99</v>
      </c>
      <c r="F30" s="76">
        <v>585.15</v>
      </c>
      <c r="G30" s="83">
        <v>44960</v>
      </c>
      <c r="H30" s="84">
        <f>IFERROR(LN(Финальный_свод10[[#This Row],[FTSE Renaissan_EM.Цена]]/C29)+H29,0)</f>
        <v>3.1990817098665442E-2</v>
      </c>
      <c r="I30" s="84">
        <f>IFERROR(LN(Финальный_свод10[[#This Row],[FTSE Renaissan_EMEA.Цена]]/D29)+I29,0)</f>
        <v>7.5589026406433002E-2</v>
      </c>
      <c r="J30" s="84">
        <f>IFERROR(LN(Финальный_свод10[[#This Row],[FTSE Renaissan_Global.Цена]]/E29)+J29,0)</f>
        <v>0.14835502931158573</v>
      </c>
      <c r="K30" s="84">
        <f>IFERROR(LN(Финальный_свод10[[#This Row],[FTSE Renaissan_US.Цена]]/F29)+K29,0)</f>
        <v>0.19718668840470582</v>
      </c>
      <c r="L30" s="84">
        <f t="shared" si="0"/>
        <v>3.2508023842274802E-2</v>
      </c>
      <c r="M30" s="84">
        <f t="shared" si="0"/>
        <v>7.8519240136385893E-2</v>
      </c>
      <c r="N30" s="84">
        <f t="shared" si="0"/>
        <v>0.15992463051286565</v>
      </c>
      <c r="O30" s="84">
        <f t="shared" si="1"/>
        <v>0.21797140062027731</v>
      </c>
      <c r="P30" s="84">
        <v>3.4212946504594915E-2</v>
      </c>
      <c r="Q30" s="84">
        <v>0.10407676932319904</v>
      </c>
      <c r="R30" s="84">
        <f t="shared" si="2"/>
        <v>3.4804941362740927E-2</v>
      </c>
      <c r="S30" s="84">
        <f t="shared" si="3"/>
        <v>0.10968564146134274</v>
      </c>
    </row>
    <row r="31" spans="2:19" x14ac:dyDescent="0.2">
      <c r="B31" s="77">
        <v>44963</v>
      </c>
      <c r="C31" s="76">
        <v>219.48</v>
      </c>
      <c r="D31" s="76">
        <v>108.12</v>
      </c>
      <c r="E31" s="76">
        <v>193.18</v>
      </c>
      <c r="F31" s="76">
        <v>577.09</v>
      </c>
      <c r="G31" s="83">
        <v>44963</v>
      </c>
      <c r="H31" s="84">
        <f>IFERROR(LN(Финальный_свод10[[#This Row],[FTSE Renaissan_EM.Цена]]/C30)+H30,0)</f>
        <v>6.3074389831917731E-3</v>
      </c>
      <c r="I31" s="84">
        <f>IFERROR(LN(Финальный_свод10[[#This Row],[FTSE Renaissan_EMEA.Цена]]/D30)+I30,0)</f>
        <v>5.1916577943304482E-2</v>
      </c>
      <c r="J31" s="84">
        <f>IFERROR(LN(Финальный_свод10[[#This Row],[FTSE Renaissan_Global.Цена]]/E30)+J30,0)</f>
        <v>0.12882446003447143</v>
      </c>
      <c r="K31" s="84">
        <f>IFERROR(LN(Финальный_свод10[[#This Row],[FTSE Renaissan_US.Цена]]/F30)+K30,0)</f>
        <v>0.18331669733131217</v>
      </c>
      <c r="L31" s="84">
        <f t="shared" si="0"/>
        <v>6.3273727647872313E-3</v>
      </c>
      <c r="M31" s="84">
        <f t="shared" si="0"/>
        <v>5.3287871407696308E-2</v>
      </c>
      <c r="N31" s="84">
        <f t="shared" si="0"/>
        <v>0.1374904316080785</v>
      </c>
      <c r="O31" s="84">
        <f t="shared" si="1"/>
        <v>0.20119476302479011</v>
      </c>
      <c r="P31" s="84">
        <v>4.4861911132390159E-2</v>
      </c>
      <c r="Q31" s="84">
        <v>0.12463199087268122</v>
      </c>
      <c r="R31" s="84">
        <f t="shared" si="2"/>
        <v>4.5883425078704354E-2</v>
      </c>
      <c r="S31" s="84">
        <f t="shared" si="3"/>
        <v>0.132731520815633</v>
      </c>
    </row>
    <row r="32" spans="2:19" x14ac:dyDescent="0.2">
      <c r="B32" s="77">
        <v>44964</v>
      </c>
      <c r="C32" s="76">
        <v>219.54</v>
      </c>
      <c r="D32" s="76">
        <v>107.72</v>
      </c>
      <c r="E32" s="76">
        <v>194.47</v>
      </c>
      <c r="F32" s="76">
        <v>582.67999999999995</v>
      </c>
      <c r="G32" s="83">
        <v>44964</v>
      </c>
      <c r="H32" s="84">
        <f>IFERROR(LN(Финальный_свод10[[#This Row],[FTSE Renaissan_EM.Цена]]/C31)+H31,0)</f>
        <v>6.5807750515876409E-3</v>
      </c>
      <c r="I32" s="84">
        <f>IFERROR(LN(Финальный_свод10[[#This Row],[FTSE Renaissan_EMEA.Цена]]/D31)+I31,0)</f>
        <v>4.8210124478455782E-2</v>
      </c>
      <c r="J32" s="84">
        <f>IFERROR(LN(Финальный_свод10[[#This Row],[FTSE Renaissan_Global.Цена]]/E31)+J31,0)</f>
        <v>0.1354799728001124</v>
      </c>
      <c r="K32" s="84">
        <f>IFERROR(LN(Финальный_свод10[[#This Row],[FTSE Renaissan_US.Цена]]/F31)+K31,0)</f>
        <v>0.19295661436467748</v>
      </c>
      <c r="L32" s="84">
        <f t="shared" si="0"/>
        <v>6.6024759284737389E-3</v>
      </c>
      <c r="M32" s="84">
        <f t="shared" si="0"/>
        <v>4.9391134924500868E-2</v>
      </c>
      <c r="N32" s="84">
        <f t="shared" si="0"/>
        <v>0.14508626273332115</v>
      </c>
      <c r="O32" s="84">
        <f t="shared" si="1"/>
        <v>0.21283017297004725</v>
      </c>
      <c r="P32" s="84">
        <v>4.2800263639779026E-2</v>
      </c>
      <c r="Q32" s="84">
        <v>0.13009249999938596</v>
      </c>
      <c r="R32" s="84">
        <f t="shared" si="2"/>
        <v>4.3729403317561477E-2</v>
      </c>
      <c r="S32" s="84">
        <f t="shared" si="3"/>
        <v>0.13893372982158048</v>
      </c>
    </row>
    <row r="33" spans="2:19" x14ac:dyDescent="0.2">
      <c r="B33" s="77">
        <v>44965</v>
      </c>
      <c r="C33" s="76">
        <v>218.89</v>
      </c>
      <c r="D33" s="76">
        <v>108.6</v>
      </c>
      <c r="E33" s="76">
        <v>192.65</v>
      </c>
      <c r="F33" s="76">
        <v>573.66999999999996</v>
      </c>
      <c r="G33" s="83">
        <v>44965</v>
      </c>
      <c r="H33" s="84">
        <f>IFERROR(LN(Финальный_свод10[[#This Row],[FTSE Renaissan_EM.Цена]]/C32)+H32,0)</f>
        <v>3.6156473174804283E-3</v>
      </c>
      <c r="I33" s="84">
        <f>IFERROR(LN(Финальный_свод10[[#This Row],[FTSE Renaissan_EMEA.Цена]]/D32)+I32,0)</f>
        <v>5.634626403489261E-2</v>
      </c>
      <c r="J33" s="84">
        <f>IFERROR(LN(Финальный_свод10[[#This Row],[FTSE Renaissan_Global.Цена]]/E32)+J32,0)</f>
        <v>0.12607713435548817</v>
      </c>
      <c r="K33" s="84">
        <f>IFERROR(LN(Финальный_свод10[[#This Row],[FTSE Renaissan_US.Цена]]/F32)+K32,0)</f>
        <v>0.17737278188572589</v>
      </c>
      <c r="L33" s="84">
        <f t="shared" si="0"/>
        <v>3.6221916552046096E-3</v>
      </c>
      <c r="M33" s="84">
        <f t="shared" si="0"/>
        <v>5.7963955187530614E-2</v>
      </c>
      <c r="N33" s="84">
        <f t="shared" si="0"/>
        <v>0.13436966378142823</v>
      </c>
      <c r="O33" s="84">
        <f t="shared" si="1"/>
        <v>0.1940761401244715</v>
      </c>
      <c r="P33" s="84">
        <v>3.5843960116479959E-2</v>
      </c>
      <c r="Q33" s="84">
        <v>0.12607481681277344</v>
      </c>
      <c r="R33" s="84">
        <f t="shared" si="2"/>
        <v>3.6494099453209472E-2</v>
      </c>
      <c r="S33" s="84">
        <f t="shared" si="3"/>
        <v>0.13436703483432444</v>
      </c>
    </row>
    <row r="34" spans="2:19" x14ac:dyDescent="0.2">
      <c r="B34" s="77">
        <v>44966</v>
      </c>
      <c r="C34" s="76">
        <v>219.61</v>
      </c>
      <c r="D34" s="76">
        <v>109.22</v>
      </c>
      <c r="E34" s="76">
        <v>191.33</v>
      </c>
      <c r="F34" s="76">
        <v>566.47</v>
      </c>
      <c r="G34" s="83">
        <v>44966</v>
      </c>
      <c r="H34" s="84">
        <f>IFERROR(LN(Финальный_свод10[[#This Row],[FTSE Renaissan_EM.Цена]]/C33)+H33,0)</f>
        <v>6.8995727316188988E-3</v>
      </c>
      <c r="I34" s="84">
        <f>IFERROR(LN(Финальный_свод10[[#This Row],[FTSE Renaissan_EMEA.Цена]]/D33)+I33,0)</f>
        <v>6.2039053259065245E-2</v>
      </c>
      <c r="J34" s="84">
        <f>IFERROR(LN(Финальный_свод10[[#This Row],[FTSE Renaissan_Global.Цена]]/E33)+J33,0)</f>
        <v>0.11920174918023299</v>
      </c>
      <c r="K34" s="84">
        <f>IFERROR(LN(Финальный_свод10[[#This Row],[FTSE Renaissan_US.Цена]]/F33)+K33,0)</f>
        <v>0.1647425860977475</v>
      </c>
      <c r="L34" s="84">
        <f t="shared" si="0"/>
        <v>6.923429619441146E-3</v>
      </c>
      <c r="M34" s="84">
        <f t="shared" si="0"/>
        <v>6.4003896736483323E-2</v>
      </c>
      <c r="N34" s="84">
        <f t="shared" si="0"/>
        <v>0.12659718542071463</v>
      </c>
      <c r="O34" s="84">
        <f t="shared" si="1"/>
        <v>0.17908956559748535</v>
      </c>
      <c r="P34" s="84">
        <v>4.0486868320008876E-2</v>
      </c>
      <c r="Q34" s="84">
        <v>0.13171368381838575</v>
      </c>
      <c r="R34" s="84">
        <f t="shared" si="2"/>
        <v>4.1317635362777327E-2</v>
      </c>
      <c r="S34" s="84">
        <f t="shared" si="3"/>
        <v>0.14078164825828376</v>
      </c>
    </row>
    <row r="35" spans="2:19" x14ac:dyDescent="0.2">
      <c r="B35" s="77">
        <v>44967</v>
      </c>
      <c r="C35" s="76">
        <v>216.33</v>
      </c>
      <c r="D35" s="76">
        <v>107.48</v>
      </c>
      <c r="E35" s="76">
        <v>186.93</v>
      </c>
      <c r="F35" s="76">
        <v>551.83000000000004</v>
      </c>
      <c r="G35" s="83">
        <v>44967</v>
      </c>
      <c r="H35" s="84">
        <f>IFERROR(LN(Финальный_свод10[[#This Row],[FTSE Renaissan_EM.Цена]]/C34)+H34,0)</f>
        <v>-8.1486536108049679E-3</v>
      </c>
      <c r="I35" s="84">
        <f>IFERROR(LN(Финальный_свод10[[#This Row],[FTSE Renaissan_EMEA.Цена]]/D34)+I34,0)</f>
        <v>4.5979640282348154E-2</v>
      </c>
      <c r="J35" s="84">
        <f>IFERROR(LN(Финальный_свод10[[#This Row],[FTSE Renaissan_Global.Цена]]/E34)+J34,0)</f>
        <v>9.5936278507561895E-2</v>
      </c>
      <c r="K35" s="84">
        <f>IFERROR(LN(Финальный_свод10[[#This Row],[FTSE Renaissan_US.Цена]]/F34)+K34,0)</f>
        <v>0.13855849161372147</v>
      </c>
      <c r="L35" s="84">
        <f t="shared" si="0"/>
        <v>-8.1155433287477541E-3</v>
      </c>
      <c r="M35" s="84">
        <f t="shared" si="0"/>
        <v>4.7053093034583826E-2</v>
      </c>
      <c r="N35" s="84">
        <f t="shared" si="0"/>
        <v>0.10068892421833575</v>
      </c>
      <c r="O35" s="84">
        <f t="shared" si="1"/>
        <v>0.14861686405927998</v>
      </c>
      <c r="P35" s="84">
        <v>4.010225548113535E-2</v>
      </c>
      <c r="Q35" s="84">
        <v>0.13294179658695032</v>
      </c>
      <c r="R35" s="84">
        <f t="shared" si="2"/>
        <v>4.0917208240513814E-2</v>
      </c>
      <c r="S35" s="84">
        <f t="shared" si="3"/>
        <v>0.14218351741716218</v>
      </c>
    </row>
    <row r="36" spans="2:19" x14ac:dyDescent="0.2">
      <c r="B36" s="77">
        <v>44970</v>
      </c>
      <c r="C36" s="76">
        <v>217.54</v>
      </c>
      <c r="D36" s="76">
        <v>108.78</v>
      </c>
      <c r="E36" s="76">
        <v>189.53</v>
      </c>
      <c r="F36" s="76">
        <v>563.47</v>
      </c>
      <c r="G36" s="83">
        <v>44970</v>
      </c>
      <c r="H36" s="84">
        <f>IFERROR(LN(Финальный_свод10[[#This Row],[FTSE Renaissan_EM.Цена]]/C35)+H35,0)</f>
        <v>-2.5709315418786698E-3</v>
      </c>
      <c r="I36" s="84">
        <f>IFERROR(LN(Финальный_свод10[[#This Row],[FTSE Renaissan_EMEA.Цена]]/D35)+I35,0)</f>
        <v>5.8002350529872237E-2</v>
      </c>
      <c r="J36" s="84">
        <f>IFERROR(LN(Финальный_свод10[[#This Row],[FTSE Renaissan_Global.Цена]]/E35)+J35,0)</f>
        <v>0.10974938662153025</v>
      </c>
      <c r="K36" s="84">
        <f>IFERROR(LN(Финальный_свод10[[#This Row],[FTSE Renaissan_US.Цена]]/F35)+K35,0)</f>
        <v>0.1594325571597533</v>
      </c>
      <c r="L36" s="84">
        <f t="shared" si="0"/>
        <v>-2.5676295277390349E-3</v>
      </c>
      <c r="M36" s="84">
        <f t="shared" si="0"/>
        <v>5.9717486604968562E-2</v>
      </c>
      <c r="N36" s="84">
        <f t="shared" si="0"/>
        <v>0.11599835129246849</v>
      </c>
      <c r="O36" s="84">
        <f t="shared" si="1"/>
        <v>0.17284515954457413</v>
      </c>
      <c r="P36" s="84">
        <v>4.1290982600577487E-2</v>
      </c>
      <c r="Q36" s="84">
        <v>0.16534522064160975</v>
      </c>
      <c r="R36" s="84">
        <f t="shared" si="2"/>
        <v>4.2155310492110853E-2</v>
      </c>
      <c r="S36" s="84">
        <f t="shared" si="3"/>
        <v>0.17980033984706889</v>
      </c>
    </row>
    <row r="37" spans="2:19" x14ac:dyDescent="0.2">
      <c r="B37" s="77">
        <v>44971</v>
      </c>
      <c r="C37" s="76">
        <v>215.98</v>
      </c>
      <c r="D37" s="76">
        <v>108.79</v>
      </c>
      <c r="E37" s="76">
        <v>192.41</v>
      </c>
      <c r="F37" s="76">
        <v>577.79999999999995</v>
      </c>
      <c r="G37" s="83">
        <v>44971</v>
      </c>
      <c r="H37" s="84">
        <f>IFERROR(LN(Финальный_свод10[[#This Row],[FTSE Renaissan_EM.Цена]]/C36)+H36,0)</f>
        <v>-9.7678624029692435E-3</v>
      </c>
      <c r="I37" s="84">
        <f>IFERROR(LN(Финальный_свод10[[#This Row],[FTSE Renaissan_EMEA.Цена]]/D36)+I36,0)</f>
        <v>5.8094274968048996E-2</v>
      </c>
      <c r="J37" s="84">
        <f>IFERROR(LN(Финальный_свод10[[#This Row],[FTSE Renaissan_Global.Цена]]/E36)+J36,0)</f>
        <v>0.12483057521624631</v>
      </c>
      <c r="K37" s="84">
        <f>IFERROR(LN(Финальный_свод10[[#This Row],[FTSE Renaissan_US.Цена]]/F36)+K36,0)</f>
        <v>0.18454625181606524</v>
      </c>
      <c r="L37" s="84">
        <f t="shared" si="0"/>
        <v>-9.7203117835850117E-3</v>
      </c>
      <c r="M37" s="84">
        <f t="shared" si="0"/>
        <v>5.9814905017048448E-2</v>
      </c>
      <c r="N37" s="84">
        <f t="shared" si="0"/>
        <v>0.13295648589766196</v>
      </c>
      <c r="O37" s="84">
        <f t="shared" si="1"/>
        <v>0.20267260579064517</v>
      </c>
      <c r="P37" s="84">
        <v>2.7039657224885973E-2</v>
      </c>
      <c r="Q37" s="84">
        <v>0.12917826113279973</v>
      </c>
      <c r="R37" s="84">
        <f t="shared" si="2"/>
        <v>2.7408546127363209E-2</v>
      </c>
      <c r="S37" s="84">
        <f t="shared" si="3"/>
        <v>0.13789294817332198</v>
      </c>
    </row>
    <row r="38" spans="2:19" x14ac:dyDescent="0.2">
      <c r="B38" s="77">
        <v>44972</v>
      </c>
      <c r="C38" s="76">
        <v>214.01</v>
      </c>
      <c r="D38" s="76">
        <v>109.32</v>
      </c>
      <c r="E38" s="76">
        <v>197.26</v>
      </c>
      <c r="F38" s="76">
        <v>603.24</v>
      </c>
      <c r="G38" s="83">
        <v>44972</v>
      </c>
      <c r="H38" s="84">
        <f>IFERROR(LN(Финальный_свод10[[#This Row],[FTSE Renaissan_EM.Цена]]/C37)+H37,0)</f>
        <v>-1.8930930305533247E-2</v>
      </c>
      <c r="I38" s="84">
        <f>IFERROR(LN(Финальный_свод10[[#This Row],[FTSE Renaissan_EMEA.Цена]]/D37)+I37,0)</f>
        <v>6.2954217594924811E-2</v>
      </c>
      <c r="J38" s="84">
        <f>IFERROR(LN(Финальный_свод10[[#This Row],[FTSE Renaissan_Global.Цена]]/E37)+J37,0)</f>
        <v>0.14972471880916877</v>
      </c>
      <c r="K38" s="84">
        <f>IFERROR(LN(Финальный_свод10[[#This Row],[FTSE Renaissan_US.Цена]]/F37)+K37,0)</f>
        <v>0.22763359127641458</v>
      </c>
      <c r="L38" s="84">
        <f t="shared" si="0"/>
        <v>-1.8752865657954643E-2</v>
      </c>
      <c r="M38" s="84">
        <f t="shared" si="0"/>
        <v>6.4978080857282183E-2</v>
      </c>
      <c r="N38" s="84">
        <f t="shared" si="0"/>
        <v>0.16151445563210221</v>
      </c>
      <c r="O38" s="84">
        <f t="shared" si="1"/>
        <v>0.25562516911932986</v>
      </c>
      <c r="P38" s="84">
        <v>-2.8669295115295208E-3</v>
      </c>
      <c r="Q38" s="84">
        <v>7.1470682777921596E-2</v>
      </c>
      <c r="R38" s="84">
        <f t="shared" si="2"/>
        <v>-2.8628237936559886E-3</v>
      </c>
      <c r="S38" s="84">
        <f t="shared" si="3"/>
        <v>7.4086661002548793E-2</v>
      </c>
    </row>
    <row r="39" spans="2:19" x14ac:dyDescent="0.2">
      <c r="B39" s="77">
        <v>44973</v>
      </c>
      <c r="C39" s="76">
        <v>214.76</v>
      </c>
      <c r="D39" s="76">
        <v>109.24</v>
      </c>
      <c r="E39" s="76">
        <v>194.37</v>
      </c>
      <c r="F39" s="76">
        <v>587.87</v>
      </c>
      <c r="G39" s="83">
        <v>44973</v>
      </c>
      <c r="H39" s="84">
        <f>IFERROR(LN(Финальный_свод10[[#This Row],[FTSE Renaissan_EM.Цена]]/C38)+H38,0)</f>
        <v>-1.5432547653214198E-2</v>
      </c>
      <c r="I39" s="84">
        <f>IFERROR(LN(Финальный_свод10[[#This Row],[FTSE Renaissan_EMEA.Цена]]/D38)+I38,0)</f>
        <v>6.2222153140561863E-2</v>
      </c>
      <c r="J39" s="84">
        <f>IFERROR(LN(Финальный_свод10[[#This Row],[FTSE Renaissan_Global.Цена]]/E38)+J38,0)</f>
        <v>0.13496562241329699</v>
      </c>
      <c r="K39" s="84">
        <f>IFERROR(LN(Финальный_свод10[[#This Row],[FTSE Renaissan_US.Цена]]/F38)+K38,0)</f>
        <v>0.20182429880353217</v>
      </c>
      <c r="L39" s="84">
        <f t="shared" si="0"/>
        <v>-1.5314076111874853E-2</v>
      </c>
      <c r="M39" s="84">
        <f t="shared" si="0"/>
        <v>6.4198733560643095E-2</v>
      </c>
      <c r="N39" s="84">
        <f t="shared" si="0"/>
        <v>0.14449743861508524</v>
      </c>
      <c r="O39" s="84">
        <f t="shared" si="0"/>
        <v>0.22363299544158299</v>
      </c>
      <c r="P39" s="84">
        <v>-8.653420120590144E-3</v>
      </c>
      <c r="Q39" s="84">
        <v>9.691158475204345E-2</v>
      </c>
      <c r="R39" s="84">
        <f t="shared" si="2"/>
        <v>-8.6160870445718407E-3</v>
      </c>
      <c r="S39" s="84">
        <f t="shared" si="3"/>
        <v>0.10176295666949886</v>
      </c>
    </row>
    <row r="40" spans="2:19" x14ac:dyDescent="0.2">
      <c r="B40" s="77">
        <v>44974</v>
      </c>
      <c r="C40" s="76">
        <v>212.98</v>
      </c>
      <c r="D40" s="76">
        <v>108.52</v>
      </c>
      <c r="E40" s="76">
        <v>190.52</v>
      </c>
      <c r="F40" s="76">
        <v>573.45000000000005</v>
      </c>
      <c r="G40" s="83">
        <v>44974</v>
      </c>
      <c r="H40" s="84">
        <f>IFERROR(LN(Финальный_свод10[[#This Row],[FTSE Renaissan_EM.Цена]]/C39)+H39,0)</f>
        <v>-2.3755408620345295E-2</v>
      </c>
      <c r="I40" s="84">
        <f>IFERROR(LN(Финальный_свод10[[#This Row],[FTSE Renaissan_EMEA.Цена]]/D39)+I39,0)</f>
        <v>5.5609344325788602E-2</v>
      </c>
      <c r="J40" s="84">
        <f>IFERROR(LN(Финальный_свод10[[#This Row],[FTSE Renaissan_Global.Цена]]/E39)+J39,0)</f>
        <v>0.11495923921598108</v>
      </c>
      <c r="K40" s="84">
        <f>IFERROR(LN(Финальный_свод10[[#This Row],[FTSE Renaissan_US.Цена]]/F39)+K39,0)</f>
        <v>0.17698921259446199</v>
      </c>
      <c r="L40" s="84">
        <f t="shared" ref="L40:O103" si="4">EXP(H40)-1</f>
        <v>-2.3475469967904283E-2</v>
      </c>
      <c r="M40" s="84">
        <f t="shared" si="4"/>
        <v>5.7184607890891526E-2</v>
      </c>
      <c r="N40" s="84">
        <f t="shared" si="4"/>
        <v>0.12182771006300386</v>
      </c>
      <c r="O40" s="84">
        <f t="shared" si="4"/>
        <v>0.19361821701392445</v>
      </c>
      <c r="P40" s="84">
        <v>-1.7505233005519014E-3</v>
      </c>
      <c r="Q40" s="84">
        <v>9.754757610087178E-2</v>
      </c>
      <c r="R40" s="84">
        <f t="shared" si="2"/>
        <v>-1.7489920282786064E-3</v>
      </c>
      <c r="S40" s="84">
        <f t="shared" si="3"/>
        <v>0.10246389124893795</v>
      </c>
    </row>
    <row r="41" spans="2:19" x14ac:dyDescent="0.2">
      <c r="B41" s="77">
        <v>44977</v>
      </c>
      <c r="C41" s="76">
        <v>214.79</v>
      </c>
      <c r="D41" s="76">
        <v>108.13</v>
      </c>
      <c r="E41" s="76">
        <v>190.93</v>
      </c>
      <c r="F41" s="76">
        <v>549.08000000000004</v>
      </c>
      <c r="G41" s="83">
        <v>44977</v>
      </c>
      <c r="H41" s="84">
        <f>IFERROR(LN(Финальный_свод10[[#This Row],[FTSE Renaissan_EM.Цена]]/C40)+H40,0)</f>
        <v>-1.5292866591411002E-2</v>
      </c>
      <c r="I41" s="84">
        <f>IFERROR(LN(Финальный_свод10[[#This Row],[FTSE Renaissan_EMEA.Цена]]/D40)+I40,0)</f>
        <v>5.2009063492503366E-2</v>
      </c>
      <c r="J41" s="84">
        <f>IFERROR(LN(Финальный_свод10[[#This Row],[FTSE Renaissan_Global.Цена]]/E40)+J40,0)</f>
        <v>0.11710893200869453</v>
      </c>
      <c r="K41" s="84">
        <f>IFERROR(LN(Финальный_свод10[[#This Row],[FTSE Renaissan_US.Цена]]/F40)+K40,0)</f>
        <v>0.13356261416738932</v>
      </c>
      <c r="L41" s="84">
        <f t="shared" si="4"/>
        <v>-1.5176524530031599E-2</v>
      </c>
      <c r="M41" s="84">
        <f t="shared" si="4"/>
        <v>5.3385289819776194E-2</v>
      </c>
      <c r="N41" s="84">
        <f t="shared" si="4"/>
        <v>0.124241888947771</v>
      </c>
      <c r="O41" s="84">
        <f t="shared" si="4"/>
        <v>0.14289282517744484</v>
      </c>
      <c r="P41" s="84">
        <v>4.9997234708662767E-3</v>
      </c>
      <c r="Q41" s="84">
        <v>9.4518177058525707E-2</v>
      </c>
      <c r="R41" s="84">
        <f t="shared" si="2"/>
        <v>5.0122429441976646E-3</v>
      </c>
      <c r="S41" s="84">
        <f t="shared" si="3"/>
        <v>9.9129141886151517E-2</v>
      </c>
    </row>
    <row r="42" spans="2:19" x14ac:dyDescent="0.2">
      <c r="B42" s="77">
        <v>44978</v>
      </c>
      <c r="C42" s="76">
        <v>210.95</v>
      </c>
      <c r="D42" s="76">
        <v>106.76</v>
      </c>
      <c r="E42" s="76">
        <v>185.85</v>
      </c>
      <c r="F42" s="76">
        <v>554.22</v>
      </c>
      <c r="G42" s="83">
        <v>44978</v>
      </c>
      <c r="H42" s="84">
        <f>IFERROR(LN(Финальный_свод10[[#This Row],[FTSE Renaissan_EM.Цена]]/C41)+H41,0)</f>
        <v>-3.3332534637235248E-2</v>
      </c>
      <c r="I42" s="84">
        <f>IFERROR(LN(Финальный_свод10[[#This Row],[FTSE Renaissan_EMEA.Цена]]/D41)+I41,0)</f>
        <v>3.9258181071381085E-2</v>
      </c>
      <c r="J42" s="84">
        <f>IFERROR(LN(Финальный_свод10[[#This Row],[FTSE Renaissan_Global.Цена]]/E41)+J41,0)</f>
        <v>9.0141960026582549E-2</v>
      </c>
      <c r="K42" s="84">
        <f>IFERROR(LN(Финальный_свод10[[#This Row],[FTSE Renaissan_US.Цена]]/F41)+K41,0)</f>
        <v>0.14288018361650415</v>
      </c>
      <c r="L42" s="84">
        <f t="shared" si="4"/>
        <v>-3.2783127005960089E-2</v>
      </c>
      <c r="M42" s="84">
        <f t="shared" si="4"/>
        <v>4.0038967364832256E-2</v>
      </c>
      <c r="N42" s="84">
        <f t="shared" si="4"/>
        <v>9.432962374138798E-2</v>
      </c>
      <c r="O42" s="84">
        <f t="shared" si="4"/>
        <v>0.15359157421476533</v>
      </c>
      <c r="P42" s="84">
        <v>1.8125510473909E-2</v>
      </c>
      <c r="Q42" s="84">
        <v>0.11386713723284433</v>
      </c>
      <c r="R42" s="84">
        <f t="shared" si="2"/>
        <v>1.8290774527311759E-2</v>
      </c>
      <c r="S42" s="84">
        <f t="shared" si="3"/>
        <v>0.12060322854715411</v>
      </c>
    </row>
    <row r="43" spans="2:19" x14ac:dyDescent="0.2">
      <c r="B43" s="77">
        <v>44979</v>
      </c>
      <c r="C43" s="76">
        <v>208.94</v>
      </c>
      <c r="D43" s="76">
        <v>106.05</v>
      </c>
      <c r="E43" s="76">
        <v>185.61</v>
      </c>
      <c r="F43" s="76">
        <v>556.54999999999995</v>
      </c>
      <c r="G43" s="83">
        <v>44979</v>
      </c>
      <c r="H43" s="84">
        <f>IFERROR(LN(Финальный_свод10[[#This Row],[FTSE Renaissan_EM.Цена]]/C42)+H42,0)</f>
        <v>-4.2906543798220995E-2</v>
      </c>
      <c r="I43" s="84">
        <f>IFERROR(LN(Финальный_свод10[[#This Row],[FTSE Renaissan_EMEA.Цена]]/D42)+I42,0)</f>
        <v>3.2585537545749062E-2</v>
      </c>
      <c r="J43" s="84">
        <f>IFERROR(LN(Финальный_свод10[[#This Row],[FTSE Renaissan_Global.Цена]]/E42)+J42,0)</f>
        <v>8.8849761494328661E-2</v>
      </c>
      <c r="K43" s="84">
        <f>IFERROR(LN(Финальный_свод10[[#This Row],[FTSE Renaissan_US.Цена]]/F42)+K42,0)</f>
        <v>0.14707547772316504</v>
      </c>
      <c r="L43" s="84">
        <f t="shared" si="4"/>
        <v>-4.1999082989453984E-2</v>
      </c>
      <c r="M43" s="84">
        <f t="shared" si="4"/>
        <v>3.3122260107160351E-2</v>
      </c>
      <c r="N43" s="84">
        <f t="shared" si="4"/>
        <v>9.2916445857622154E-2</v>
      </c>
      <c r="O43" s="84">
        <f t="shared" si="4"/>
        <v>0.15844139624919262</v>
      </c>
      <c r="P43" s="84">
        <v>1.8116470558160989E-2</v>
      </c>
      <c r="Q43" s="84">
        <v>0.11426510193294294</v>
      </c>
      <c r="R43" s="84">
        <f t="shared" si="2"/>
        <v>1.8281569306110246E-2</v>
      </c>
      <c r="S43" s="84">
        <f t="shared" si="3"/>
        <v>0.12104927782497898</v>
      </c>
    </row>
    <row r="44" spans="2:19" x14ac:dyDescent="0.2">
      <c r="B44" s="77">
        <v>44981</v>
      </c>
      <c r="C44" s="76">
        <v>206.36</v>
      </c>
      <c r="D44" s="76">
        <v>104.63</v>
      </c>
      <c r="E44" s="76">
        <v>181.73</v>
      </c>
      <c r="F44" s="76">
        <v>542.35</v>
      </c>
      <c r="G44" s="83">
        <v>44981</v>
      </c>
      <c r="H44" s="84">
        <f>IFERROR(LN(Финальный_свод10[[#This Row],[FTSE Renaissan_EM.Цена]]/C43)+H43,0)</f>
        <v>-5.5331456831133684E-2</v>
      </c>
      <c r="I44" s="84">
        <f>IFERROR(LN(Финальный_свод10[[#This Row],[FTSE Renaissan_EMEA.Цена]]/D43)+I43,0)</f>
        <v>1.9105173928013471E-2</v>
      </c>
      <c r="J44" s="84">
        <f>IFERROR(LN(Финальный_свод10[[#This Row],[FTSE Renaissan_Global.Цена]]/E43)+J43,0)</f>
        <v>6.7724132376491358E-2</v>
      </c>
      <c r="K44" s="84">
        <f>IFERROR(LN(Финальный_свод10[[#This Row],[FTSE Renaissan_US.Цена]]/F43)+K43,0)</f>
        <v>0.12123001327015684</v>
      </c>
      <c r="L44" s="84">
        <f t="shared" si="4"/>
        <v>-5.3828519027968369E-2</v>
      </c>
      <c r="M44" s="84">
        <f t="shared" si="4"/>
        <v>1.9288845591816983E-2</v>
      </c>
      <c r="N44" s="84">
        <f t="shared" si="4"/>
        <v>7.0070070070069601E-2</v>
      </c>
      <c r="O44" s="84">
        <f t="shared" si="4"/>
        <v>0.1288845409320809</v>
      </c>
      <c r="P44" s="84">
        <v>1.6139286698843878E-2</v>
      </c>
      <c r="Q44" s="84">
        <v>0.11929232751915909</v>
      </c>
      <c r="R44" s="84">
        <f t="shared" si="2"/>
        <v>1.6270228473590054E-2</v>
      </c>
      <c r="S44" s="84">
        <f t="shared" si="3"/>
        <v>0.12669923534409544</v>
      </c>
    </row>
    <row r="45" spans="2:19" x14ac:dyDescent="0.2">
      <c r="B45" s="77">
        <v>44984</v>
      </c>
      <c r="C45" s="76">
        <v>204.48</v>
      </c>
      <c r="D45" s="76">
        <v>105.63</v>
      </c>
      <c r="E45" s="76">
        <v>182.31</v>
      </c>
      <c r="F45" s="76">
        <v>545.80999999999995</v>
      </c>
      <c r="G45" s="83">
        <v>44984</v>
      </c>
      <c r="H45" s="84">
        <f>IFERROR(LN(Финальный_свод10[[#This Row],[FTSE Renaissan_EM.Цена]]/C44)+H44,0)</f>
        <v>-6.4483502018413005E-2</v>
      </c>
      <c r="I45" s="84">
        <f>IFERROR(LN(Финальный_свод10[[#This Row],[FTSE Renaissan_EMEA.Цена]]/D44)+I44,0)</f>
        <v>2.8617278370128341E-2</v>
      </c>
      <c r="J45" s="84">
        <f>IFERROR(LN(Финальный_свод10[[#This Row],[FTSE Renaissan_Global.Цена]]/E44)+J44,0)</f>
        <v>7.0910598098694946E-2</v>
      </c>
      <c r="K45" s="84">
        <f>IFERROR(LN(Финальный_свод10[[#This Row],[FTSE Renaissan_US.Цена]]/F44)+K44,0)</f>
        <v>0.12758939361989877</v>
      </c>
      <c r="L45" s="84">
        <f t="shared" si="4"/>
        <v>-6.2448418156808461E-2</v>
      </c>
      <c r="M45" s="84">
        <f t="shared" si="4"/>
        <v>2.9030686799805139E-2</v>
      </c>
      <c r="N45" s="84">
        <f t="shared" si="4"/>
        <v>7.3485249955837828E-2</v>
      </c>
      <c r="O45" s="84">
        <f t="shared" si="4"/>
        <v>0.13608642257977155</v>
      </c>
      <c r="P45" s="84">
        <v>3.100538817918061E-2</v>
      </c>
      <c r="Q45" s="84">
        <v>0.12800158166082967</v>
      </c>
      <c r="R45" s="84">
        <f t="shared" si="2"/>
        <v>3.1491061730213099E-2</v>
      </c>
      <c r="S45" s="84">
        <f t="shared" si="3"/>
        <v>0.13655480033984713</v>
      </c>
    </row>
    <row r="46" spans="2:19" x14ac:dyDescent="0.2">
      <c r="B46" s="77">
        <v>44985</v>
      </c>
      <c r="C46" s="76">
        <v>204.41</v>
      </c>
      <c r="D46" s="76">
        <v>106.58</v>
      </c>
      <c r="E46" s="76">
        <v>183.35</v>
      </c>
      <c r="F46" s="76">
        <v>549.4</v>
      </c>
      <c r="G46" s="83">
        <v>44985</v>
      </c>
      <c r="H46" s="84">
        <f>IFERROR(LN(Финальный_свод10[[#This Row],[FTSE Renaissan_EM.Цена]]/C45)+H45,0)</f>
        <v>-6.4825892395697055E-2</v>
      </c>
      <c r="I46" s="84">
        <f>IFERROR(LN(Финальный_свод10[[#This Row],[FTSE Renaissan_EMEA.Цена]]/D45)+I45,0)</f>
        <v>3.7570733403693712E-2</v>
      </c>
      <c r="J46" s="84">
        <f>IFERROR(LN(Финальный_свод10[[#This Row],[FTSE Renaissan_Global.Цена]]/E45)+J45,0)</f>
        <v>7.6598957800656314E-2</v>
      </c>
      <c r="K46" s="84">
        <f>IFERROR(LN(Финальный_свод10[[#This Row],[FTSE Renaissan_US.Цена]]/F45)+K45,0)</f>
        <v>0.13414523744510379</v>
      </c>
      <c r="L46" s="84">
        <f t="shared" si="4"/>
        <v>-6.2769371847775868E-2</v>
      </c>
      <c r="M46" s="84">
        <f t="shared" si="4"/>
        <v>3.8285435947394086E-2</v>
      </c>
      <c r="N46" s="84">
        <f t="shared" si="4"/>
        <v>7.9609020785490925E-2</v>
      </c>
      <c r="O46" s="84">
        <f t="shared" si="4"/>
        <v>0.14355889515642173</v>
      </c>
      <c r="P46" s="84">
        <v>3.6372246770883472E-2</v>
      </c>
      <c r="Q46" s="84">
        <v>0.1363206172153571</v>
      </c>
      <c r="R46" s="84">
        <f t="shared" si="2"/>
        <v>3.7041810114696982E-2</v>
      </c>
      <c r="S46" s="84">
        <f t="shared" si="3"/>
        <v>0.14604927782497845</v>
      </c>
    </row>
    <row r="47" spans="2:19" x14ac:dyDescent="0.2">
      <c r="B47" s="77">
        <v>44986</v>
      </c>
      <c r="C47" s="76">
        <v>208.31</v>
      </c>
      <c r="D47" s="76">
        <v>105.64</v>
      </c>
      <c r="E47" s="76">
        <v>182.68</v>
      </c>
      <c r="F47" s="76">
        <v>543.21</v>
      </c>
      <c r="G47" s="83">
        <v>44986</v>
      </c>
      <c r="H47" s="84">
        <f>IFERROR(LN(Финальный_свод10[[#This Row],[FTSE Renaissan_EM.Цена]]/C46)+H46,0)</f>
        <v>-4.5926318411759467E-2</v>
      </c>
      <c r="I47" s="84">
        <f>IFERROR(LN(Финальный_свод10[[#This Row],[FTSE Renaissan_EMEA.Цена]]/D46)+I46,0)</f>
        <v>2.8711943963988983E-2</v>
      </c>
      <c r="J47" s="84">
        <f>IFERROR(LN(Финальный_свод10[[#This Row],[FTSE Renaissan_Global.Цена]]/E46)+J46,0)</f>
        <v>7.2938051600119527E-2</v>
      </c>
      <c r="K47" s="84">
        <f>IFERROR(LN(Финальный_свод10[[#This Row],[FTSE Renaissan_US.Цена]]/F46)+K46,0)</f>
        <v>0.12281444928459126</v>
      </c>
      <c r="L47" s="84">
        <f t="shared" si="4"/>
        <v>-4.4887666208160981E-2</v>
      </c>
      <c r="M47" s="84">
        <f t="shared" si="4"/>
        <v>2.9128105211885247E-2</v>
      </c>
      <c r="N47" s="84">
        <f t="shared" si="4"/>
        <v>7.5663899193310513E-2</v>
      </c>
      <c r="O47" s="84">
        <f t="shared" si="4"/>
        <v>0.13067460400058217</v>
      </c>
      <c r="P47" s="84">
        <v>4.8060493830517435E-2</v>
      </c>
      <c r="Q47" s="84">
        <v>0.14168097459120832</v>
      </c>
      <c r="R47" s="84">
        <f t="shared" si="2"/>
        <v>4.9234125596038236E-2</v>
      </c>
      <c r="S47" s="84">
        <f t="shared" si="3"/>
        <v>0.15220900594732356</v>
      </c>
    </row>
    <row r="48" spans="2:19" x14ac:dyDescent="0.2">
      <c r="B48" s="77">
        <v>44987</v>
      </c>
      <c r="C48" s="76">
        <v>207.73</v>
      </c>
      <c r="D48" s="76">
        <v>105.3</v>
      </c>
      <c r="E48" s="76">
        <v>182.39</v>
      </c>
      <c r="F48" s="76">
        <v>542.72</v>
      </c>
      <c r="G48" s="83">
        <v>44987</v>
      </c>
      <c r="H48" s="84">
        <f>IFERROR(LN(Финальный_свод10[[#This Row],[FTSE Renaissan_EM.Цена]]/C47)+H47,0)</f>
        <v>-4.8714513660989757E-2</v>
      </c>
      <c r="I48" s="84">
        <f>IFERROR(LN(Финальный_свод10[[#This Row],[FTSE Renaissan_EMEA.Цена]]/D47)+I47,0)</f>
        <v>2.5488275674987324E-2</v>
      </c>
      <c r="J48" s="84">
        <f>IFERROR(LN(Финальный_свод10[[#This Row],[FTSE Renaissan_Global.Цена]]/E47)+J47,0)</f>
        <v>7.1349314859227547E-2</v>
      </c>
      <c r="K48" s="84">
        <f>IFERROR(LN(Финальный_свод10[[#This Row],[FTSE Renaissan_US.Цена]]/F47)+K47,0)</f>
        <v>0.12191199694741391</v>
      </c>
      <c r="L48" s="84">
        <f t="shared" si="4"/>
        <v>-4.7546996790462703E-2</v>
      </c>
      <c r="M48" s="84">
        <f t="shared" si="4"/>
        <v>2.5815879201169123E-2</v>
      </c>
      <c r="N48" s="84">
        <f t="shared" si="4"/>
        <v>7.3956309250426289E-2</v>
      </c>
      <c r="O48" s="84">
        <f t="shared" si="4"/>
        <v>0.1296546843452735</v>
      </c>
      <c r="P48" s="84">
        <v>3.6878074897725398E-2</v>
      </c>
      <c r="Q48" s="84">
        <v>0.12932758172438652</v>
      </c>
      <c r="R48" s="84">
        <f t="shared" si="2"/>
        <v>3.7566507723180598E-2</v>
      </c>
      <c r="S48" s="84">
        <f t="shared" si="3"/>
        <v>0.13806287170773124</v>
      </c>
    </row>
    <row r="49" spans="2:19" x14ac:dyDescent="0.2">
      <c r="B49" s="77">
        <v>44988</v>
      </c>
      <c r="C49" s="76">
        <v>209.94</v>
      </c>
      <c r="D49" s="76">
        <v>106.57</v>
      </c>
      <c r="E49" s="76">
        <v>186.52</v>
      </c>
      <c r="F49" s="76">
        <v>558.32000000000005</v>
      </c>
      <c r="G49" s="83">
        <v>44988</v>
      </c>
      <c r="H49" s="84">
        <f>IFERROR(LN(Финальный_свод10[[#This Row],[FTSE Renaissan_EM.Цена]]/C48)+H48,0)</f>
        <v>-3.8131897599931221E-2</v>
      </c>
      <c r="I49" s="84">
        <f>IFERROR(LN(Финальный_свод10[[#This Row],[FTSE Renaissan_EMEA.Цена]]/D48)+I48,0)</f>
        <v>3.7476902767922288E-2</v>
      </c>
      <c r="J49" s="84">
        <f>IFERROR(LN(Финальный_свод10[[#This Row],[FTSE Renaissan_Global.Цена]]/E48)+J48,0)</f>
        <v>9.3740535223441473E-2</v>
      </c>
      <c r="K49" s="84">
        <f>IFERROR(LN(Финальный_свод10[[#This Row],[FTSE Renaissan_US.Цена]]/F48)+K48,0)</f>
        <v>0.15025073849282658</v>
      </c>
      <c r="L49" s="84">
        <f t="shared" si="4"/>
        <v>-3.7414030261347486E-2</v>
      </c>
      <c r="M49" s="84">
        <f t="shared" si="4"/>
        <v>3.81880175353142E-2</v>
      </c>
      <c r="N49" s="84">
        <f t="shared" si="4"/>
        <v>9.8274745333568392E-2</v>
      </c>
      <c r="O49" s="84">
        <f t="shared" si="4"/>
        <v>0.1621255958204102</v>
      </c>
      <c r="P49" s="84">
        <v>4.4787096573442216E-2</v>
      </c>
      <c r="Q49" s="84">
        <v>0.133034774002803</v>
      </c>
      <c r="R49" s="84">
        <f t="shared" si="2"/>
        <v>4.5805180698492043E-2</v>
      </c>
      <c r="S49" s="84">
        <f t="shared" si="3"/>
        <v>0.1422897196261681</v>
      </c>
    </row>
    <row r="50" spans="2:19" x14ac:dyDescent="0.2">
      <c r="B50" s="77">
        <v>44991</v>
      </c>
      <c r="C50" s="76">
        <v>210.6</v>
      </c>
      <c r="D50" s="76">
        <v>107.48</v>
      </c>
      <c r="E50" s="76">
        <v>185.63</v>
      </c>
      <c r="F50" s="76">
        <v>552.46</v>
      </c>
      <c r="G50" s="83">
        <v>44991</v>
      </c>
      <c r="H50" s="84">
        <f>IFERROR(LN(Финальный_свод10[[#This Row],[FTSE Renaissan_EM.Цена]]/C49)+H49,0)</f>
        <v>-3.4993073507707709E-2</v>
      </c>
      <c r="I50" s="84">
        <f>IFERROR(LN(Финальный_свод10[[#This Row],[FTSE Renaissan_EMEA.Цена]]/D49)+I49,0)</f>
        <v>4.5979640282348119E-2</v>
      </c>
      <c r="J50" s="84">
        <f>IFERROR(LN(Финальный_свод10[[#This Row],[FTSE Renaissan_Global.Цена]]/E49)+J49,0)</f>
        <v>8.8957508504453164E-2</v>
      </c>
      <c r="K50" s="84">
        <f>IFERROR(LN(Финальный_свод10[[#This Row],[FTSE Renaissan_US.Цена]]/F49)+K49,0)</f>
        <v>0.13969949636491755</v>
      </c>
      <c r="L50" s="84">
        <f t="shared" si="4"/>
        <v>-3.4387895460797235E-2</v>
      </c>
      <c r="M50" s="84">
        <f t="shared" si="4"/>
        <v>4.7053093034583826E-2</v>
      </c>
      <c r="N50" s="84">
        <f t="shared" si="4"/>
        <v>9.3034210681268936E-2</v>
      </c>
      <c r="O50" s="84">
        <f t="shared" si="4"/>
        <v>0.14992818933039098</v>
      </c>
      <c r="P50" s="84">
        <v>5.4387899133705141E-2</v>
      </c>
      <c r="Q50" s="84">
        <v>0.15971231835110353</v>
      </c>
      <c r="R50" s="84">
        <f t="shared" si="2"/>
        <v>5.589410313529819E-2</v>
      </c>
      <c r="S50" s="84">
        <f t="shared" si="3"/>
        <v>0.17317332200509794</v>
      </c>
    </row>
    <row r="51" spans="2:19" x14ac:dyDescent="0.2">
      <c r="B51" s="77">
        <v>44992</v>
      </c>
      <c r="C51" s="76">
        <v>208.81</v>
      </c>
      <c r="D51" s="76">
        <v>106.4</v>
      </c>
      <c r="E51" s="76">
        <v>183.66</v>
      </c>
      <c r="F51" s="76">
        <v>546.16</v>
      </c>
      <c r="G51" s="83">
        <v>44992</v>
      </c>
      <c r="H51" s="84">
        <f>IFERROR(LN(Финальный_свод10[[#This Row],[FTSE Renaissan_EM.Цена]]/C50)+H50,0)</f>
        <v>-4.3528925625612336E-2</v>
      </c>
      <c r="I51" s="84">
        <f>IFERROR(LN(Финальный_свод10[[#This Row],[FTSE Renaissan_EMEA.Цена]]/D50)+I50,0)</f>
        <v>3.5880433442601639E-2</v>
      </c>
      <c r="J51" s="84">
        <f>IFERROR(LN(Финальный_свод10[[#This Row],[FTSE Renaissan_Global.Цена]]/E50)+J50,0)</f>
        <v>7.8288285468697524E-2</v>
      </c>
      <c r="K51" s="84">
        <f>IFERROR(LN(Финальный_свод10[[#This Row],[FTSE Renaissan_US.Цена]]/F50)+K50,0)</f>
        <v>0.12823043689395514</v>
      </c>
      <c r="L51" s="84">
        <f t="shared" si="4"/>
        <v>-4.2595139844107677E-2</v>
      </c>
      <c r="M51" s="84">
        <f t="shared" si="4"/>
        <v>3.6531904529956361E-2</v>
      </c>
      <c r="N51" s="84">
        <f t="shared" si="4"/>
        <v>8.1434375552022153E-2</v>
      </c>
      <c r="O51" s="84">
        <f t="shared" si="4"/>
        <v>0.1368149366192779</v>
      </c>
      <c r="P51" s="84">
        <v>5.5032818671845556E-2</v>
      </c>
      <c r="Q51" s="84">
        <v>0.17244928151799019</v>
      </c>
      <c r="R51" s="84">
        <f t="shared" si="2"/>
        <v>5.6575289504206649E-2</v>
      </c>
      <c r="S51" s="84">
        <f t="shared" si="3"/>
        <v>0.18821155480034002</v>
      </c>
    </row>
    <row r="52" spans="2:19" x14ac:dyDescent="0.2">
      <c r="B52" s="77">
        <v>44994</v>
      </c>
      <c r="C52" s="76">
        <v>205.36</v>
      </c>
      <c r="D52" s="76">
        <v>105.96</v>
      </c>
      <c r="E52" s="76">
        <v>177.59</v>
      </c>
      <c r="F52" s="76">
        <v>523.79999999999995</v>
      </c>
      <c r="G52" s="83">
        <v>44994</v>
      </c>
      <c r="H52" s="84">
        <f>IFERROR(LN(Финальный_свод10[[#This Row],[FTSE Renaissan_EM.Цена]]/C51)+H51,0)</f>
        <v>-6.0189136644697799E-2</v>
      </c>
      <c r="I52" s="84">
        <f>IFERROR(LN(Финальный_свод10[[#This Row],[FTSE Renaissan_EMEA.Цена]]/D51)+I51,0)</f>
        <v>3.1736520938926475E-2</v>
      </c>
      <c r="J52" s="84">
        <f>IFERROR(LN(Финальный_свод10[[#This Row],[FTSE Renaissan_Global.Цена]]/E51)+J51,0)</f>
        <v>4.4679585949825205E-2</v>
      </c>
      <c r="K52" s="84">
        <f>IFERROR(LN(Финальный_свод10[[#This Row],[FTSE Renaissan_US.Цена]]/F51)+K51,0)</f>
        <v>8.6428395857541779E-2</v>
      </c>
      <c r="L52" s="84">
        <f t="shared" si="4"/>
        <v>-5.8413571756074645E-2</v>
      </c>
      <c r="M52" s="84">
        <f t="shared" si="4"/>
        <v>3.2245494398441377E-2</v>
      </c>
      <c r="N52" s="84">
        <f t="shared" si="4"/>
        <v>4.5692751575104218E-2</v>
      </c>
      <c r="O52" s="84">
        <f t="shared" si="4"/>
        <v>9.0273296838248474E-2</v>
      </c>
      <c r="P52" s="84">
        <v>5.2651522488411762E-2</v>
      </c>
      <c r="Q52" s="84">
        <v>0.18671926436102659</v>
      </c>
      <c r="R52" s="84">
        <f t="shared" si="2"/>
        <v>5.4062264116206515E-2</v>
      </c>
      <c r="S52" s="84">
        <f t="shared" si="3"/>
        <v>0.20528887000849649</v>
      </c>
    </row>
    <row r="53" spans="2:19" x14ac:dyDescent="0.2">
      <c r="B53" s="77">
        <v>44995</v>
      </c>
      <c r="C53" s="76">
        <v>201.41</v>
      </c>
      <c r="D53" s="76">
        <v>105.23</v>
      </c>
      <c r="E53" s="76">
        <v>172.94</v>
      </c>
      <c r="F53" s="76">
        <v>506.67</v>
      </c>
      <c r="G53" s="83">
        <v>44995</v>
      </c>
      <c r="H53" s="84">
        <f>IFERROR(LN(Финальный_свод10[[#This Row],[FTSE Renaissan_EM.Цена]]/C52)+H52,0)</f>
        <v>-7.9611041722792972E-2</v>
      </c>
      <c r="I53" s="84">
        <f>IFERROR(LN(Финальный_свод10[[#This Row],[FTSE Renaissan_EMEA.Цена]]/D52)+I52,0)</f>
        <v>2.4823287287778387E-2</v>
      </c>
      <c r="J53" s="84">
        <f>IFERROR(LN(Финальный_свод10[[#This Row],[FTSE Renaissan_Global.Цена]]/E52)+J52,0)</f>
        <v>1.8146776815605559E-2</v>
      </c>
      <c r="K53" s="84">
        <f>IFERROR(LN(Финальный_свод10[[#This Row],[FTSE Renaissan_US.Цена]]/F52)+K52,0)</f>
        <v>5.3178367881869998E-2</v>
      </c>
      <c r="L53" s="84">
        <f t="shared" si="4"/>
        <v>-7.6524530032094917E-2</v>
      </c>
      <c r="M53" s="84">
        <f t="shared" si="4"/>
        <v>2.5133950316609921E-2</v>
      </c>
      <c r="N53" s="84">
        <f t="shared" si="4"/>
        <v>1.8312430077135566E-2</v>
      </c>
      <c r="O53" s="84">
        <f t="shared" si="4"/>
        <v>5.4617738276127037E-2</v>
      </c>
      <c r="P53" s="84">
        <v>4.656792347945584E-2</v>
      </c>
      <c r="Q53" s="84">
        <v>0.18477888626060124</v>
      </c>
      <c r="R53" s="84">
        <f t="shared" si="2"/>
        <v>4.7669237991788904E-2</v>
      </c>
      <c r="S53" s="84">
        <f t="shared" si="3"/>
        <v>0.20295242141036574</v>
      </c>
    </row>
    <row r="54" spans="2:19" x14ac:dyDescent="0.2">
      <c r="B54" s="77">
        <v>44998</v>
      </c>
      <c r="C54" s="76">
        <v>201.4</v>
      </c>
      <c r="D54" s="76">
        <v>102.82</v>
      </c>
      <c r="E54" s="76">
        <v>173.99</v>
      </c>
      <c r="F54" s="76">
        <v>512.62</v>
      </c>
      <c r="G54" s="83">
        <v>44998</v>
      </c>
      <c r="H54" s="84">
        <f>IFERROR(LN(Финальный_свод10[[#This Row],[FTSE Renaissan_EM.Цена]]/C53)+H53,0)</f>
        <v>-7.9660692923120918E-2</v>
      </c>
      <c r="I54" s="84">
        <f>IFERROR(LN(Финальный_свод10[[#This Row],[FTSE Renaissan_EMEA.Цена]]/D53)+I53,0)</f>
        <v>1.6547431624160808E-3</v>
      </c>
      <c r="J54" s="84">
        <f>IFERROR(LN(Финальный_свод10[[#This Row],[FTSE Renaissan_Global.Цена]]/E53)+J53,0)</f>
        <v>2.4199889581946292E-2</v>
      </c>
      <c r="K54" s="84">
        <f>IFERROR(LN(Финальный_свод10[[#This Row],[FTSE Renaissan_US.Цена]]/F53)+K53,0)</f>
        <v>6.4853293729980652E-2</v>
      </c>
      <c r="L54" s="84">
        <f t="shared" si="4"/>
        <v>-7.6570380559375928E-2</v>
      </c>
      <c r="M54" s="84">
        <f t="shared" si="4"/>
        <v>1.6561130053580619E-3</v>
      </c>
      <c r="N54" s="84">
        <f t="shared" si="4"/>
        <v>2.4495083318612387E-2</v>
      </c>
      <c r="O54" s="84">
        <f t="shared" si="4"/>
        <v>6.7002476947733758E-2</v>
      </c>
      <c r="P54" s="84">
        <v>4.3584895476135241E-2</v>
      </c>
      <c r="Q54" s="84">
        <v>0.18074498188567481</v>
      </c>
      <c r="R54" s="84">
        <f t="shared" si="2"/>
        <v>4.4548668004491976E-2</v>
      </c>
      <c r="S54" s="84">
        <f t="shared" si="3"/>
        <v>0.19810960067969452</v>
      </c>
    </row>
    <row r="55" spans="2:19" x14ac:dyDescent="0.2">
      <c r="B55" s="77">
        <v>44999</v>
      </c>
      <c r="C55" s="76">
        <v>197.88</v>
      </c>
      <c r="D55" s="76">
        <v>104.77</v>
      </c>
      <c r="E55" s="76">
        <v>174.9</v>
      </c>
      <c r="F55" s="76">
        <v>519.27</v>
      </c>
      <c r="G55" s="83">
        <v>44999</v>
      </c>
      <c r="H55" s="84">
        <f>IFERROR(LN(Финальный_свод10[[#This Row],[FTSE Renaissan_EM.Цена]]/C54)+H54,0)</f>
        <v>-9.7292886848074994E-2</v>
      </c>
      <c r="I55" s="84">
        <f>IFERROR(LN(Финальный_свод10[[#This Row],[FTSE Renaissan_EMEA.Цена]]/D54)+I54,0)</f>
        <v>2.0442327899931067E-2</v>
      </c>
      <c r="J55" s="84">
        <f>IFERROR(LN(Финальный_свод10[[#This Row],[FTSE Renaissan_Global.Цена]]/E54)+J54,0)</f>
        <v>2.9416445307877757E-2</v>
      </c>
      <c r="K55" s="84">
        <f>IFERROR(LN(Финальный_свод10[[#This Row],[FTSE Renaissan_US.Цена]]/F54)+K54,0)</f>
        <v>7.7742442890347527E-2</v>
      </c>
      <c r="L55" s="84">
        <f t="shared" si="4"/>
        <v>-9.2709766162310414E-2</v>
      </c>
      <c r="M55" s="84">
        <f t="shared" si="4"/>
        <v>2.0652703360935387E-2</v>
      </c>
      <c r="N55" s="84">
        <f t="shared" si="4"/>
        <v>2.9853382794558847E-2</v>
      </c>
      <c r="O55" s="84">
        <f t="shared" si="4"/>
        <v>8.0844243698352969E-2</v>
      </c>
      <c r="P55" s="84">
        <v>5.2730117214746304E-2</v>
      </c>
      <c r="Q55" s="84">
        <v>0.18433736565649289</v>
      </c>
      <c r="R55" s="84">
        <f t="shared" si="2"/>
        <v>5.4145111107019916E-2</v>
      </c>
      <c r="S55" s="84">
        <f t="shared" si="3"/>
        <v>0.2024214103653359</v>
      </c>
    </row>
    <row r="56" spans="2:19" x14ac:dyDescent="0.2">
      <c r="B56" s="77">
        <v>45000</v>
      </c>
      <c r="C56" s="76">
        <v>199.93</v>
      </c>
      <c r="D56" s="76">
        <v>101.23</v>
      </c>
      <c r="E56" s="76">
        <v>174.16</v>
      </c>
      <c r="F56" s="76">
        <v>516.9</v>
      </c>
      <c r="G56" s="83">
        <v>45000</v>
      </c>
      <c r="H56" s="84">
        <f>IFERROR(LN(Финальный_свод10[[#This Row],[FTSE Renaissan_EM.Цена]]/C55)+H55,0)</f>
        <v>-8.6986367923841623E-2</v>
      </c>
      <c r="I56" s="84">
        <f>IFERROR(LN(Финальный_свод10[[#This Row],[FTSE Renaissan_EMEA.Цена]]/D55)+I55,0)</f>
        <v>-1.3929987854282035E-2</v>
      </c>
      <c r="J56" s="84">
        <f>IFERROR(LN(Финальный_свод10[[#This Row],[FTSE Renaissan_Global.Цена]]/E55)+J55,0)</f>
        <v>2.5176480209613342E-2</v>
      </c>
      <c r="K56" s="84">
        <f>IFERROR(LN(Финальный_свод10[[#This Row],[FTSE Renaissan_US.Цена]]/F55)+K55,0)</f>
        <v>7.3167895985924006E-2</v>
      </c>
      <c r="L56" s="84">
        <f t="shared" si="4"/>
        <v>-8.3310408069692365E-2</v>
      </c>
      <c r="M56" s="84">
        <f t="shared" si="4"/>
        <v>-1.3833414515343145E-2</v>
      </c>
      <c r="N56" s="84">
        <f t="shared" si="4"/>
        <v>2.5496084319613255E-2</v>
      </c>
      <c r="O56" s="84">
        <f t="shared" si="4"/>
        <v>7.5911162916553421E-2</v>
      </c>
      <c r="P56" s="84">
        <v>4.0318894700313225E-2</v>
      </c>
      <c r="Q56" s="84">
        <v>0.17393188796114092</v>
      </c>
      <c r="R56" s="84">
        <f t="shared" si="2"/>
        <v>4.11427361599499E-2</v>
      </c>
      <c r="S56" s="84">
        <f t="shared" si="3"/>
        <v>0.18997451146983901</v>
      </c>
    </row>
    <row r="57" spans="2:19" x14ac:dyDescent="0.2">
      <c r="B57" s="77">
        <v>45001</v>
      </c>
      <c r="C57" s="76">
        <v>198.98</v>
      </c>
      <c r="D57" s="76">
        <v>102.72</v>
      </c>
      <c r="E57" s="76">
        <v>176.75</v>
      </c>
      <c r="F57" s="76">
        <v>528.45000000000005</v>
      </c>
      <c r="G57" s="83">
        <v>45001</v>
      </c>
      <c r="H57" s="84">
        <f>IFERROR(LN(Финальный_свод10[[#This Row],[FTSE Renaissan_EM.Цена]]/C56)+H56,0)</f>
        <v>-9.1749356046369357E-2</v>
      </c>
      <c r="I57" s="84">
        <f>IFERROR(LN(Финальный_свод10[[#This Row],[FTSE Renaissan_EMEA.Цена]]/D56)+I56,0)</f>
        <v>6.8169647670861429E-4</v>
      </c>
      <c r="J57" s="84">
        <f>IFERROR(LN(Финальный_свод10[[#This Row],[FTSE Renaissan_Global.Цена]]/E56)+J56,0)</f>
        <v>3.9938368060003525E-2</v>
      </c>
      <c r="K57" s="84">
        <f>IFERROR(LN(Финальный_свод10[[#This Row],[FTSE Renaissan_US.Цена]]/F56)+K56,0)</f>
        <v>9.5266657239286914E-2</v>
      </c>
      <c r="L57" s="84">
        <f t="shared" si="4"/>
        <v>-8.7666208161393477E-2</v>
      </c>
      <c r="M57" s="84">
        <f t="shared" si="4"/>
        <v>6.8192888455942402E-4</v>
      </c>
      <c r="N57" s="84">
        <f t="shared" si="4"/>
        <v>4.0746628981922717E-2</v>
      </c>
      <c r="O57" s="84">
        <f t="shared" si="4"/>
        <v>9.9952126220260729E-2</v>
      </c>
      <c r="P57" s="84">
        <v>3.861546375630074E-2</v>
      </c>
      <c r="Q57" s="84">
        <v>0.16667658710792374</v>
      </c>
      <c r="R57" s="84">
        <f t="shared" si="2"/>
        <v>3.9370731078667731E-2</v>
      </c>
      <c r="S57" s="84">
        <f t="shared" si="3"/>
        <v>0.18137213254035722</v>
      </c>
    </row>
    <row r="58" spans="2:19" x14ac:dyDescent="0.2">
      <c r="B58" s="77">
        <v>45002</v>
      </c>
      <c r="C58" s="76">
        <v>201.46</v>
      </c>
      <c r="D58" s="76">
        <v>102.07</v>
      </c>
      <c r="E58" s="76">
        <v>176.03</v>
      </c>
      <c r="F58" s="76">
        <v>523.38</v>
      </c>
      <c r="G58" s="83">
        <v>45002</v>
      </c>
      <c r="H58" s="84">
        <f>IFERROR(LN(Финальный_свод10[[#This Row],[FTSE Renaissan_EM.Цена]]/C57)+H57,0)</f>
        <v>-7.9362822693047883E-2</v>
      </c>
      <c r="I58" s="84">
        <f>IFERROR(LN(Финальный_свод10[[#This Row],[FTSE Renaissan_EMEA.Цена]]/D57)+I57,0)</f>
        <v>-5.6662910495355089E-3</v>
      </c>
      <c r="J58" s="84">
        <f>IFERROR(LN(Финальный_свод10[[#This Row],[FTSE Renaissan_Global.Цена]]/E57)+J57,0)</f>
        <v>3.5856498341202338E-2</v>
      </c>
      <c r="K58" s="84">
        <f>IFERROR(LN(Финальный_свод10[[#This Row],[FTSE Renaissan_US.Цена]]/F57)+K57,0)</f>
        <v>8.5626241457112645E-2</v>
      </c>
      <c r="L58" s="84">
        <f t="shared" si="4"/>
        <v>-7.6295277395689642E-2</v>
      </c>
      <c r="M58" s="84">
        <f t="shared" si="4"/>
        <v>-5.6502679006331658E-3</v>
      </c>
      <c r="N58" s="84">
        <f t="shared" si="4"/>
        <v>3.6507095330624351E-2</v>
      </c>
      <c r="O58" s="84">
        <f t="shared" si="4"/>
        <v>8.9399079990841068E-2</v>
      </c>
      <c r="P58" s="84">
        <v>6.6803315600547947E-2</v>
      </c>
      <c r="Q58" s="84">
        <v>0.16990766568765059</v>
      </c>
      <c r="R58" s="84">
        <f t="shared" si="2"/>
        <v>6.908518511699846E-2</v>
      </c>
      <c r="S58" s="84">
        <f t="shared" si="3"/>
        <v>0.18519541206457135</v>
      </c>
    </row>
    <row r="59" spans="2:19" x14ac:dyDescent="0.2">
      <c r="B59" s="77">
        <v>45005</v>
      </c>
      <c r="C59" s="76">
        <v>197.83</v>
      </c>
      <c r="D59" s="76">
        <v>102.1</v>
      </c>
      <c r="E59" s="76">
        <v>174.91</v>
      </c>
      <c r="F59" s="76">
        <v>522.32000000000005</v>
      </c>
      <c r="G59" s="83">
        <v>45005</v>
      </c>
      <c r="H59" s="84">
        <f>IFERROR(LN(Финальный_свод10[[#This Row],[FTSE Renaissan_EM.Цена]]/C58)+H58,0)</f>
        <v>-9.7545597167582293E-2</v>
      </c>
      <c r="I59" s="84">
        <f>IFERROR(LN(Финальный_свод10[[#This Row],[FTSE Renaissan_EMEA.Цена]]/D58)+I58,0)</f>
        <v>-5.3724182943225701E-3</v>
      </c>
      <c r="J59" s="84">
        <f>IFERROR(LN(Финальный_свод10[[#This Row],[FTSE Renaissan_Global.Цена]]/E58)+J58,0)</f>
        <v>2.9473619202293206E-2</v>
      </c>
      <c r="K59" s="84">
        <f>IFERROR(LN(Финальный_свод10[[#This Row],[FTSE Renaissan_US.Цена]]/F58)+K58,0)</f>
        <v>8.3598890662308661E-2</v>
      </c>
      <c r="L59" s="84">
        <f t="shared" si="4"/>
        <v>-9.29390187987158E-2</v>
      </c>
      <c r="M59" s="84">
        <f t="shared" si="4"/>
        <v>-5.3580126643933967E-3</v>
      </c>
      <c r="N59" s="84">
        <f t="shared" si="4"/>
        <v>2.9912265206382571E-2</v>
      </c>
      <c r="O59" s="84">
        <f t="shared" si="4"/>
        <v>8.7192723185479437E-2</v>
      </c>
      <c r="P59" s="84">
        <v>9.832327474863034E-2</v>
      </c>
      <c r="Q59" s="84">
        <v>0.18184353261807504</v>
      </c>
      <c r="R59" s="84">
        <f t="shared" si="2"/>
        <v>0.1033194027652482</v>
      </c>
      <c r="S59" s="84">
        <f t="shared" si="3"/>
        <v>0.19942650807136841</v>
      </c>
    </row>
    <row r="60" spans="2:19" x14ac:dyDescent="0.2">
      <c r="B60" s="77">
        <v>45006</v>
      </c>
      <c r="C60" s="76">
        <v>200.88</v>
      </c>
      <c r="D60" s="76">
        <v>103.86</v>
      </c>
      <c r="E60" s="76">
        <v>179.7</v>
      </c>
      <c r="F60" s="76">
        <v>540.85</v>
      </c>
      <c r="G60" s="83">
        <v>45006</v>
      </c>
      <c r="H60" s="84">
        <f>IFERROR(LN(Финальный_свод10[[#This Row],[FTSE Renaissan_EM.Цена]]/C59)+H59,0)</f>
        <v>-8.2245958358253476E-2</v>
      </c>
      <c r="I60" s="84">
        <f>IFERROR(LN(Финальный_свод10[[#This Row],[FTSE Renaissan_EMEA.Цена]]/D59)+I59,0)</f>
        <v>1.1718694951230409E-2</v>
      </c>
      <c r="J60" s="84">
        <f>IFERROR(LN(Финальный_свод10[[#This Row],[FTSE Renaissan_Global.Цена]]/E59)+J59,0)</f>
        <v>5.6490857072834702E-2</v>
      </c>
      <c r="K60" s="84">
        <f>IFERROR(LN(Финальный_свод10[[#This Row],[FTSE Renaissan_US.Цена]]/F59)+K59,0)</f>
        <v>0.11846043986022917</v>
      </c>
      <c r="L60" s="84">
        <f t="shared" si="4"/>
        <v>-7.8954607977991476E-2</v>
      </c>
      <c r="M60" s="84">
        <f t="shared" si="4"/>
        <v>1.1787627861665984E-2</v>
      </c>
      <c r="N60" s="84">
        <f t="shared" si="4"/>
        <v>5.811694046988114E-2</v>
      </c>
      <c r="O60" s="84">
        <f t="shared" si="4"/>
        <v>0.12576233790562585</v>
      </c>
      <c r="P60" s="84">
        <v>9.8736178195567376E-2</v>
      </c>
      <c r="Q60" s="84">
        <v>0.1848318556354866</v>
      </c>
      <c r="R60" s="84">
        <f t="shared" si="2"/>
        <v>0.10377506121472102</v>
      </c>
      <c r="S60" s="84">
        <f t="shared" si="3"/>
        <v>0.20301614273576907</v>
      </c>
    </row>
    <row r="61" spans="2:19" x14ac:dyDescent="0.2">
      <c r="B61" s="77">
        <v>45007</v>
      </c>
      <c r="C61" s="76">
        <v>200.84</v>
      </c>
      <c r="D61" s="76">
        <v>103.64</v>
      </c>
      <c r="E61" s="76">
        <v>176.86</v>
      </c>
      <c r="F61" s="76">
        <v>525.91999999999996</v>
      </c>
      <c r="G61" s="83">
        <v>45007</v>
      </c>
      <c r="H61" s="84">
        <f>IFERROR(LN(Финальный_свод10[[#This Row],[FTSE Renaissan_EM.Цена]]/C60)+H60,0)</f>
        <v>-8.2445102041078314E-2</v>
      </c>
      <c r="I61" s="84">
        <f>IFERROR(LN(Финальный_свод10[[#This Row],[FTSE Renaissan_EMEA.Цена]]/D60)+I60,0)</f>
        <v>9.5982122289667883E-3</v>
      </c>
      <c r="J61" s="84">
        <f>IFERROR(LN(Финальный_свод10[[#This Row],[FTSE Renaissan_Global.Цена]]/E60)+J60,0)</f>
        <v>4.0560522430910559E-2</v>
      </c>
      <c r="K61" s="84">
        <f>IFERROR(LN(Финальный_свод10[[#This Row],[FTSE Renaissan_US.Цена]]/F60)+K60,0)</f>
        <v>9.0467573699839737E-2</v>
      </c>
      <c r="L61" s="84">
        <f t="shared" si="4"/>
        <v>-7.913801008711574E-2</v>
      </c>
      <c r="M61" s="84">
        <f t="shared" si="4"/>
        <v>9.6444227959084916E-3</v>
      </c>
      <c r="N61" s="84">
        <f t="shared" si="4"/>
        <v>4.139433551198235E-2</v>
      </c>
      <c r="O61" s="84">
        <f t="shared" si="4"/>
        <v>9.4686010448972402E-2</v>
      </c>
      <c r="P61" s="84">
        <v>9.6954051985957954E-2</v>
      </c>
      <c r="Q61" s="84">
        <v>0.18423137169804904</v>
      </c>
      <c r="R61" s="84">
        <f t="shared" si="2"/>
        <v>0.10180974648820817</v>
      </c>
      <c r="S61" s="84">
        <f t="shared" si="3"/>
        <v>0.20229396771452857</v>
      </c>
    </row>
    <row r="62" spans="2:19" x14ac:dyDescent="0.2">
      <c r="B62" s="77">
        <v>45008</v>
      </c>
      <c r="C62" s="76">
        <v>202.44</v>
      </c>
      <c r="D62" s="76">
        <v>104.6</v>
      </c>
      <c r="E62" s="76">
        <v>178.45</v>
      </c>
      <c r="F62" s="76">
        <v>530.27</v>
      </c>
      <c r="G62" s="83">
        <v>45008</v>
      </c>
      <c r="H62" s="84">
        <f>IFERROR(LN(Финальный_свод10[[#This Row],[FTSE Renaissan_EM.Цена]]/C61)+H61,0)</f>
        <v>-7.4510126861705911E-2</v>
      </c>
      <c r="I62" s="84">
        <f>IFERROR(LN(Финальный_свод10[[#This Row],[FTSE Renaissan_EMEA.Цена]]/D61)+I61,0)</f>
        <v>1.8818408165879985E-2</v>
      </c>
      <c r="J62" s="84">
        <f>IFERROR(LN(Финальный_свод10[[#This Row],[FTSE Renaissan_Global.Цена]]/E61)+J61,0)</f>
        <v>4.9510513219490793E-2</v>
      </c>
      <c r="K62" s="84">
        <f>IFERROR(LN(Финальный_свод10[[#This Row],[FTSE Renaissan_US.Цена]]/F61)+K61,0)</f>
        <v>9.870477457493429E-2</v>
      </c>
      <c r="L62" s="84">
        <f t="shared" si="4"/>
        <v>-7.180192572214561E-2</v>
      </c>
      <c r="M62" s="84">
        <f t="shared" si="4"/>
        <v>1.8996590355577325E-2</v>
      </c>
      <c r="N62" s="84">
        <f t="shared" si="4"/>
        <v>5.0756638991932723E-2</v>
      </c>
      <c r="O62" s="84">
        <f t="shared" si="4"/>
        <v>0.10374039922569311</v>
      </c>
      <c r="P62" s="84">
        <v>9.4641322374514072E-2</v>
      </c>
      <c r="Q62" s="84">
        <v>0.19964096952359583</v>
      </c>
      <c r="R62" s="84">
        <f t="shared" si="2"/>
        <v>9.9264502826002854E-2</v>
      </c>
      <c r="S62" s="84">
        <f t="shared" si="3"/>
        <v>0.22096431605777433</v>
      </c>
    </row>
    <row r="63" spans="2:19" x14ac:dyDescent="0.2">
      <c r="B63" s="77">
        <v>45009</v>
      </c>
      <c r="C63" s="76">
        <v>202.79</v>
      </c>
      <c r="D63" s="76">
        <v>102.53</v>
      </c>
      <c r="E63" s="76">
        <v>177.18</v>
      </c>
      <c r="F63" s="76">
        <v>527.07000000000005</v>
      </c>
      <c r="G63" s="83">
        <v>45009</v>
      </c>
      <c r="H63" s="84">
        <f>IFERROR(LN(Финальный_свод10[[#This Row],[FTSE Renaissan_EM.Цена]]/C62)+H62,0)</f>
        <v>-7.2782712371010819E-2</v>
      </c>
      <c r="I63" s="84">
        <f>IFERROR(LN(Финальный_свод10[[#This Row],[FTSE Renaissan_EMEA.Цена]]/D62)+I62,0)</f>
        <v>-1.1697047829425621E-3</v>
      </c>
      <c r="J63" s="84">
        <f>IFERROR(LN(Финальный_свод10[[#This Row],[FTSE Renaissan_Global.Цена]]/E62)+J62,0)</f>
        <v>4.2368228267207889E-2</v>
      </c>
      <c r="K63" s="84">
        <f>IFERROR(LN(Финальный_свод10[[#This Row],[FTSE Renaissan_US.Цена]]/F62)+K62,0)</f>
        <v>9.2651830829003162E-2</v>
      </c>
      <c r="L63" s="84">
        <f t="shared" si="4"/>
        <v>-7.0197157267308352E-2</v>
      </c>
      <c r="M63" s="84">
        <f t="shared" si="4"/>
        <v>-1.1690209449584099E-3</v>
      </c>
      <c r="N63" s="84">
        <f t="shared" si="4"/>
        <v>4.3278572690337302E-2</v>
      </c>
      <c r="O63" s="84">
        <f t="shared" si="4"/>
        <v>9.7079699435921762E-2</v>
      </c>
      <c r="P63" s="84">
        <v>9.59718999074924E-2</v>
      </c>
      <c r="Q63" s="84">
        <v>0.20245523029284127</v>
      </c>
      <c r="R63" s="84">
        <f t="shared" si="2"/>
        <v>0.10072813299703598</v>
      </c>
      <c r="S63" s="84">
        <f t="shared" si="3"/>
        <v>0.22440526762956714</v>
      </c>
    </row>
    <row r="64" spans="2:19" x14ac:dyDescent="0.2">
      <c r="B64" s="77">
        <v>45012</v>
      </c>
      <c r="C64" s="76">
        <v>201.25</v>
      </c>
      <c r="D64" s="76">
        <v>103.15</v>
      </c>
      <c r="E64" s="76">
        <v>176.81</v>
      </c>
      <c r="F64" s="76">
        <v>526.21</v>
      </c>
      <c r="G64" s="83">
        <v>45012</v>
      </c>
      <c r="H64" s="84">
        <f>IFERROR(LN(Финальный_свод10[[#This Row],[FTSE Renaissan_EM.Цена]]/C63)+H63,0)</f>
        <v>-8.0405756908910414E-2</v>
      </c>
      <c r="I64" s="84">
        <f>IFERROR(LN(Финальный_свод10[[#This Row],[FTSE Renaissan_EMEA.Цена]]/D63)+I63,0)</f>
        <v>4.8590960523184337E-3</v>
      </c>
      <c r="J64" s="84">
        <f>IFERROR(LN(Финальный_свод10[[#This Row],[FTSE Renaissan_Global.Цена]]/E63)+J63,0)</f>
        <v>4.0277772973319546E-2</v>
      </c>
      <c r="K64" s="84">
        <f>IFERROR(LN(Финальный_свод10[[#This Row],[FTSE Renaissan_US.Цена]]/F63)+K63,0)</f>
        <v>9.101883639046561E-2</v>
      </c>
      <c r="L64" s="84">
        <f t="shared" si="4"/>
        <v>-7.7258138468592197E-2</v>
      </c>
      <c r="M64" s="84">
        <f t="shared" si="4"/>
        <v>4.8709206039942998E-3</v>
      </c>
      <c r="N64" s="84">
        <f t="shared" si="4"/>
        <v>4.1099923452864395E-2</v>
      </c>
      <c r="O64" s="84">
        <f t="shared" si="4"/>
        <v>9.5289636367420494E-2</v>
      </c>
      <c r="P64" s="84">
        <v>0.11631526042304247</v>
      </c>
      <c r="Q64" s="84">
        <v>0.21953466819267803</v>
      </c>
      <c r="R64" s="84">
        <f t="shared" si="2"/>
        <v>0.12334996409963717</v>
      </c>
      <c r="S64" s="84">
        <f t="shared" si="3"/>
        <v>0.24549702633814818</v>
      </c>
    </row>
    <row r="65" spans="2:19" x14ac:dyDescent="0.2">
      <c r="B65" s="77">
        <v>45013</v>
      </c>
      <c r="C65" s="76">
        <v>200.98</v>
      </c>
      <c r="D65" s="76">
        <v>103.31</v>
      </c>
      <c r="E65" s="76">
        <v>176.47</v>
      </c>
      <c r="F65" s="76">
        <v>524.29</v>
      </c>
      <c r="G65" s="83">
        <v>45013</v>
      </c>
      <c r="H65" s="84">
        <f>IFERROR(LN(Финальный_свод10[[#This Row],[FTSE Renaissan_EM.Цена]]/C64)+H64,0)</f>
        <v>-8.1748272586770601E-2</v>
      </c>
      <c r="I65" s="84">
        <f>IFERROR(LN(Финальный_свод10[[#This Row],[FTSE Renaissan_EMEA.Цена]]/D64)+I64,0)</f>
        <v>6.4090333964116099E-3</v>
      </c>
      <c r="J65" s="84">
        <f>IFERROR(LN(Финальный_свод10[[#This Row],[FTSE Renaissan_Global.Цена]]/E64)+J64,0)</f>
        <v>3.8352953538463332E-2</v>
      </c>
      <c r="K65" s="84">
        <f>IFERROR(LN(Финальный_свод10[[#This Row],[FTSE Renaissan_US.Цена]]/F64)+K64,0)</f>
        <v>8.7363430130743991E-2</v>
      </c>
      <c r="L65" s="84">
        <f t="shared" si="4"/>
        <v>-7.8496102705181037E-2</v>
      </c>
      <c r="M65" s="84">
        <f t="shared" si="4"/>
        <v>6.4296151972724758E-3</v>
      </c>
      <c r="N65" s="84">
        <f t="shared" si="4"/>
        <v>3.9097921450862438E-2</v>
      </c>
      <c r="O65" s="84">
        <f t="shared" si="4"/>
        <v>9.1293216493557372E-2</v>
      </c>
      <c r="P65" s="84">
        <v>0.11693374915943526</v>
      </c>
      <c r="Q65" s="84">
        <v>0.21143551687665399</v>
      </c>
      <c r="R65" s="84">
        <f t="shared" si="2"/>
        <v>0.12404495830034801</v>
      </c>
      <c r="S65" s="84">
        <f t="shared" si="3"/>
        <v>0.23545029736618561</v>
      </c>
    </row>
    <row r="66" spans="2:19" x14ac:dyDescent="0.2">
      <c r="B66" s="77">
        <v>45014</v>
      </c>
      <c r="C66" s="76">
        <v>203</v>
      </c>
      <c r="D66" s="76">
        <v>104.76</v>
      </c>
      <c r="E66" s="76">
        <v>179.54</v>
      </c>
      <c r="F66" s="76">
        <v>536.41</v>
      </c>
      <c r="G66" s="83">
        <v>45014</v>
      </c>
      <c r="H66" s="84">
        <f>IFERROR(LN(Финальный_свод10[[#This Row],[FTSE Renaissan_EM.Цена]]/C65)+H65,0)</f>
        <v>-7.1747694165795795E-2</v>
      </c>
      <c r="I66" s="84">
        <f>IFERROR(LN(Финальный_свод10[[#This Row],[FTSE Renaissan_EMEA.Цена]]/D65)+I65,0)</f>
        <v>2.0346876174568759E-2</v>
      </c>
      <c r="J66" s="84">
        <f>IFERROR(LN(Финальный_свод10[[#This Row],[FTSE Renaissan_Global.Цена]]/E65)+J65,0)</f>
        <v>5.560008761186383E-2</v>
      </c>
      <c r="K66" s="84">
        <f>IFERROR(LN(Финальный_свод10[[#This Row],[FTSE Renaissan_US.Цена]]/F65)+K65,0)</f>
        <v>0.11021725782155672</v>
      </c>
      <c r="L66" s="84">
        <f t="shared" si="4"/>
        <v>-6.923429619440602E-2</v>
      </c>
      <c r="M66" s="84">
        <f t="shared" si="4"/>
        <v>2.0555284948855501E-2</v>
      </c>
      <c r="N66" s="84">
        <f t="shared" si="4"/>
        <v>5.7174821880703774E-2</v>
      </c>
      <c r="O66" s="84">
        <f t="shared" si="4"/>
        <v>0.11652061694731763</v>
      </c>
      <c r="P66" s="84">
        <v>0.12455351737819249</v>
      </c>
      <c r="Q66" s="84">
        <v>0.22293962228080674</v>
      </c>
      <c r="R66" s="84">
        <f t="shared" si="2"/>
        <v>0.13264263490251671</v>
      </c>
      <c r="S66" s="84">
        <f t="shared" si="3"/>
        <v>0.24974511469838623</v>
      </c>
    </row>
    <row r="67" spans="2:19" x14ac:dyDescent="0.2">
      <c r="B67" s="77">
        <v>45015</v>
      </c>
      <c r="C67" s="76">
        <v>203.64</v>
      </c>
      <c r="D67" s="76">
        <v>106.88</v>
      </c>
      <c r="E67" s="76">
        <v>181.32</v>
      </c>
      <c r="F67" s="76">
        <v>541.82000000000005</v>
      </c>
      <c r="G67" s="83">
        <v>45015</v>
      </c>
      <c r="H67" s="84">
        <f>IFERROR(LN(Финальный_свод10[[#This Row],[FTSE Renaissan_EM.Цена]]/C66)+H66,0)</f>
        <v>-6.8599944173448016E-2</v>
      </c>
      <c r="I67" s="84">
        <f>IFERROR(LN(Финальный_свод10[[#This Row],[FTSE Renaissan_EMEA.Цена]]/D66)+I66,0)</f>
        <v>4.0381566323393063E-2</v>
      </c>
      <c r="J67" s="84">
        <f>IFERROR(LN(Финальный_свод10[[#This Row],[FTSE Renaissan_Global.Цена]]/E66)+J66,0)</f>
        <v>6.5465489355970005E-2</v>
      </c>
      <c r="K67" s="84">
        <f>IFERROR(LN(Финальный_свод10[[#This Row],[FTSE Renaissan_US.Цена]]/F66)+K66,0)</f>
        <v>0.12025230674402322</v>
      </c>
      <c r="L67" s="84">
        <f t="shared" si="4"/>
        <v>-6.6299862448418012E-2</v>
      </c>
      <c r="M67" s="84">
        <f t="shared" si="4"/>
        <v>4.1207988309790666E-2</v>
      </c>
      <c r="N67" s="84">
        <f t="shared" si="4"/>
        <v>6.7655891185302686E-2</v>
      </c>
      <c r="O67" s="84">
        <f t="shared" si="4"/>
        <v>0.12778136252940042</v>
      </c>
      <c r="P67" s="84">
        <v>0.12660758970875233</v>
      </c>
      <c r="Q67" s="84">
        <v>0.225078805792956</v>
      </c>
      <c r="R67" s="84">
        <f t="shared" si="2"/>
        <v>0.13497155586648746</v>
      </c>
      <c r="S67" s="84">
        <f t="shared" si="3"/>
        <v>0.25242141036533594</v>
      </c>
    </row>
    <row r="68" spans="2:19" x14ac:dyDescent="0.2">
      <c r="B68" s="77">
        <v>45016</v>
      </c>
      <c r="C68" s="76">
        <v>203.49</v>
      </c>
      <c r="D68" s="76">
        <v>107.18</v>
      </c>
      <c r="E68" s="76">
        <v>184.82</v>
      </c>
      <c r="F68" s="76">
        <v>558.6</v>
      </c>
      <c r="G68" s="83">
        <v>45016</v>
      </c>
      <c r="H68" s="84">
        <f>IFERROR(LN(Финальный_свод10[[#This Row],[FTSE Renaissan_EM.Цена]]/C67)+H67,0)</f>
        <v>-6.9336809581485331E-2</v>
      </c>
      <c r="I68" s="84">
        <f>IFERROR(LN(Финальный_свод10[[#This Row],[FTSE Renaissan_EMEA.Цена]]/D67)+I67,0)</f>
        <v>4.3184520601761749E-2</v>
      </c>
      <c r="J68" s="84">
        <f>IFERROR(LN(Финальный_свод10[[#This Row],[FTSE Renaissan_Global.Цена]]/E67)+J67,0)</f>
        <v>8.4584441743215763E-2</v>
      </c>
      <c r="K68" s="84">
        <f>IFERROR(LN(Финальный_свод10[[#This Row],[FTSE Renaissan_US.Цена]]/F67)+K67,0)</f>
        <v>0.15075211729500701</v>
      </c>
      <c r="L68" s="84">
        <f t="shared" si="4"/>
        <v>-6.6987620357633948E-2</v>
      </c>
      <c r="M68" s="84">
        <f t="shared" si="4"/>
        <v>4.4130540672187246E-2</v>
      </c>
      <c r="N68" s="84">
        <f t="shared" si="4"/>
        <v>8.8264735323558385E-2</v>
      </c>
      <c r="O68" s="84">
        <f t="shared" si="4"/>
        <v>0.1627084070520155</v>
      </c>
      <c r="P68" s="84">
        <v>0.1204000279782288</v>
      </c>
      <c r="Q68" s="84">
        <v>0.22406071767433997</v>
      </c>
      <c r="R68" s="84">
        <f t="shared" si="2"/>
        <v>0.12794797208976938</v>
      </c>
      <c r="S68" s="84">
        <f t="shared" si="3"/>
        <v>0.25114698385726442</v>
      </c>
    </row>
    <row r="69" spans="2:19" x14ac:dyDescent="0.2">
      <c r="B69" s="77">
        <v>45019</v>
      </c>
      <c r="C69" s="76">
        <v>203.87</v>
      </c>
      <c r="D69" s="76">
        <v>108.1</v>
      </c>
      <c r="E69" s="76">
        <v>184.05</v>
      </c>
      <c r="F69" s="76">
        <v>554.48</v>
      </c>
      <c r="G69" s="83">
        <v>45019</v>
      </c>
      <c r="H69" s="84">
        <f>IFERROR(LN(Финальный_свод10[[#This Row],[FTSE Renaissan_EM.Цена]]/C68)+H68,0)</f>
        <v>-6.7471137398535636E-2</v>
      </c>
      <c r="I69" s="84">
        <f>IFERROR(LN(Финальный_свод10[[#This Row],[FTSE Renaissan_EMEA.Цена]]/D68)+I68,0)</f>
        <v>5.1731581180220094E-2</v>
      </c>
      <c r="J69" s="84">
        <f>IFERROR(LN(Финальный_свод10[[#This Row],[FTSE Renaissan_Global.Цена]]/E68)+J68,0)</f>
        <v>8.0409523108351588E-2</v>
      </c>
      <c r="K69" s="84">
        <f>IFERROR(LN(Финальный_свод10[[#This Row],[FTSE Renaissan_US.Цена]]/F68)+K68,0)</f>
        <v>0.14334920139365984</v>
      </c>
      <c r="L69" s="84">
        <f t="shared" si="4"/>
        <v>-6.5245300320953548E-2</v>
      </c>
      <c r="M69" s="84">
        <f t="shared" si="4"/>
        <v>5.3093034583536314E-2</v>
      </c>
      <c r="N69" s="84">
        <f t="shared" si="4"/>
        <v>8.3730789613142287E-2</v>
      </c>
      <c r="O69" s="84">
        <f t="shared" si="4"/>
        <v>0.15413275607268462</v>
      </c>
      <c r="P69" s="84">
        <v>0.1295999490808446</v>
      </c>
      <c r="Q69" s="84">
        <v>0.23626020923081575</v>
      </c>
      <c r="R69" s="84">
        <f t="shared" si="2"/>
        <v>0.13837288510042911</v>
      </c>
      <c r="S69" s="84">
        <f t="shared" si="3"/>
        <v>0.26650382327952449</v>
      </c>
    </row>
    <row r="70" spans="2:19" x14ac:dyDescent="0.2">
      <c r="B70" s="77">
        <v>45020</v>
      </c>
      <c r="C70" s="76">
        <v>204.53</v>
      </c>
      <c r="D70" s="76">
        <v>108.51</v>
      </c>
      <c r="E70" s="76">
        <v>183.27</v>
      </c>
      <c r="F70" s="76">
        <v>549.4</v>
      </c>
      <c r="G70" s="83">
        <v>45020</v>
      </c>
      <c r="H70" s="84">
        <f>IFERROR(LN(Финальный_свод10[[#This Row],[FTSE Renaissan_EM.Цена]]/C69)+H69,0)</f>
        <v>-6.4239009217508178E-2</v>
      </c>
      <c r="I70" s="84">
        <f>IFERROR(LN(Финальный_свод10[[#This Row],[FTSE Renaissan_EMEA.Цена]]/D69)+I69,0)</f>
        <v>5.5517191167173935E-2</v>
      </c>
      <c r="J70" s="84">
        <f>IFERROR(LN(Финальный_свод10[[#This Row],[FTSE Renaissan_Global.Цена]]/E69)+J69,0)</f>
        <v>7.6162538613106762E-2</v>
      </c>
      <c r="K70" s="84">
        <f>IFERROR(LN(Финальный_свод10[[#This Row],[FTSE Renaissan_US.Цена]]/F69)+K69,0)</f>
        <v>0.13414523744510401</v>
      </c>
      <c r="L70" s="84">
        <f t="shared" si="4"/>
        <v>-6.2219165520403297E-2</v>
      </c>
      <c r="M70" s="84">
        <f t="shared" si="4"/>
        <v>5.7087189478811862E-2</v>
      </c>
      <c r="N70" s="84">
        <f t="shared" si="4"/>
        <v>7.9137961490902464E-2</v>
      </c>
      <c r="O70" s="84">
        <f t="shared" si="4"/>
        <v>0.14355889515642195</v>
      </c>
      <c r="P70" s="84">
        <v>0.13247856674921635</v>
      </c>
      <c r="Q70" s="84">
        <v>0.23857192293786869</v>
      </c>
      <c r="R70" s="84">
        <f t="shared" si="2"/>
        <v>0.14165454645875131</v>
      </c>
      <c r="S70" s="84">
        <f t="shared" si="3"/>
        <v>0.26943500424808886</v>
      </c>
    </row>
    <row r="71" spans="2:19" x14ac:dyDescent="0.2">
      <c r="B71" s="77">
        <v>45021</v>
      </c>
      <c r="C71" s="76">
        <v>204.12</v>
      </c>
      <c r="D71" s="76">
        <v>107.03</v>
      </c>
      <c r="E71" s="76">
        <v>179.72</v>
      </c>
      <c r="F71" s="76">
        <v>533.58000000000004</v>
      </c>
      <c r="G71" s="83">
        <v>45021</v>
      </c>
      <c r="H71" s="84">
        <f>IFERROR(LN(Финальный_свод10[[#This Row],[FTSE Renaissan_EM.Цена]]/C70)+H70,0)</f>
        <v>-6.6245617011812433E-2</v>
      </c>
      <c r="I71" s="84">
        <f>IFERROR(LN(Финальный_свод10[[#This Row],[FTSE Renaissan_EMEA.Цена]]/D70)+I70,0)</f>
        <v>4.1784025531341903E-2</v>
      </c>
      <c r="J71" s="84">
        <f>IFERROR(LN(Финальный_свод10[[#This Row],[FTSE Renaissan_Global.Цена]]/E70)+J70,0)</f>
        <v>5.6602147485280613E-2</v>
      </c>
      <c r="K71" s="84">
        <f>IFERROR(LN(Финальный_свод10[[#This Row],[FTSE Renaissan_US.Цена]]/F70)+K70,0)</f>
        <v>0.10492747642353438</v>
      </c>
      <c r="L71" s="84">
        <f t="shared" si="4"/>
        <v>-6.409903713892684E-2</v>
      </c>
      <c r="M71" s="84">
        <f t="shared" si="4"/>
        <v>4.2669264490988956E-2</v>
      </c>
      <c r="N71" s="84">
        <f t="shared" si="4"/>
        <v>5.8234705293528366E-2</v>
      </c>
      <c r="O71" s="84">
        <f t="shared" si="4"/>
        <v>0.11063006057073843</v>
      </c>
      <c r="P71" s="84">
        <v>0.14064925210485044</v>
      </c>
      <c r="Q71" s="84">
        <v>0.24396187199163505</v>
      </c>
      <c r="R71" s="84">
        <f t="shared" si="2"/>
        <v>0.15102085903124252</v>
      </c>
      <c r="S71" s="84">
        <f t="shared" si="3"/>
        <v>0.27629566694987306</v>
      </c>
    </row>
    <row r="72" spans="2:19" x14ac:dyDescent="0.2">
      <c r="B72" s="77">
        <v>45022</v>
      </c>
      <c r="C72" s="76">
        <v>204.23</v>
      </c>
      <c r="D72" s="76">
        <v>107.51</v>
      </c>
      <c r="E72" s="76">
        <v>180.17</v>
      </c>
      <c r="F72" s="76">
        <v>535.74</v>
      </c>
      <c r="G72" s="83">
        <v>45022</v>
      </c>
      <c r="H72" s="84">
        <f>IFERROR(LN(Финальный_свод10[[#This Row],[FTSE Renaissan_EM.Цена]]/C71)+H71,0)</f>
        <v>-6.5706863478516744E-2</v>
      </c>
      <c r="I72" s="84">
        <f>IFERROR(LN(Финальный_свод10[[#This Row],[FTSE Renaissan_EMEA.Цена]]/D71)+I71,0)</f>
        <v>4.6258723032194311E-2</v>
      </c>
      <c r="J72" s="84">
        <f>IFERROR(LN(Финальный_свод10[[#This Row],[FTSE Renaissan_Global.Цена]]/E71)+J71,0)</f>
        <v>5.9102912910930103E-2</v>
      </c>
      <c r="K72" s="84">
        <f>IFERROR(LN(Финальный_свод10[[#This Row],[FTSE Renaissan_US.Цена]]/F71)+K71,0)</f>
        <v>0.10896743254111059</v>
      </c>
      <c r="L72" s="84">
        <f t="shared" si="4"/>
        <v>-6.3594681338835279E-2</v>
      </c>
      <c r="M72" s="84">
        <f t="shared" si="4"/>
        <v>4.7345348270823484E-2</v>
      </c>
      <c r="N72" s="84">
        <f t="shared" si="4"/>
        <v>6.0884413825589734E-2</v>
      </c>
      <c r="O72" s="84">
        <f t="shared" si="4"/>
        <v>0.11512603292883417</v>
      </c>
      <c r="P72" s="84">
        <v>0.1396490719890662</v>
      </c>
      <c r="Q72" s="84">
        <v>0.27173140509836008</v>
      </c>
      <c r="R72" s="84">
        <f t="shared" si="2"/>
        <v>0.1498702063810593</v>
      </c>
      <c r="S72" s="84">
        <f t="shared" si="3"/>
        <v>0.31223449447748575</v>
      </c>
    </row>
    <row r="73" spans="2:19" x14ac:dyDescent="0.2">
      <c r="B73" s="77">
        <v>45023</v>
      </c>
      <c r="C73" s="76">
        <v>204</v>
      </c>
      <c r="D73" s="76">
        <v>107.31</v>
      </c>
      <c r="E73" s="76">
        <v>180.18</v>
      </c>
      <c r="F73" s="76">
        <v>512.62</v>
      </c>
      <c r="G73" s="83">
        <v>45023</v>
      </c>
      <c r="H73" s="84">
        <f>IFERROR(LN(Финальный_свод10[[#This Row],[FTSE Renaissan_EM.Цена]]/C72)+H72,0)</f>
        <v>-6.6833679363366857E-2</v>
      </c>
      <c r="I73" s="84">
        <f>IFERROR(LN(Финальный_свод10[[#This Row],[FTSE Renaissan_EMEA.Цена]]/D72)+I72,0)</f>
        <v>4.4396698474093665E-2</v>
      </c>
      <c r="J73" s="84">
        <f>IFERROR(LN(Финальный_свод10[[#This Row],[FTSE Renaissan_Global.Цена]]/E72)+J72,0)</f>
        <v>5.9158414506615326E-2</v>
      </c>
      <c r="K73" s="84">
        <f>IFERROR(LN(Финальный_свод10[[#This Row],[FTSE Renaissan_US.Цена]]/F72)+K72,0)</f>
        <v>6.485329372998086E-2</v>
      </c>
      <c r="L73" s="84">
        <f t="shared" si="4"/>
        <v>-6.4649243466299744E-2</v>
      </c>
      <c r="M73" s="84">
        <f t="shared" si="4"/>
        <v>4.5396980029225764E-2</v>
      </c>
      <c r="N73" s="84">
        <f t="shared" si="4"/>
        <v>6.0943296237413458E-2</v>
      </c>
      <c r="O73" s="84">
        <f t="shared" si="4"/>
        <v>6.700247694773398E-2</v>
      </c>
      <c r="P73" s="84">
        <v>0.1436796844935502</v>
      </c>
      <c r="Q73" s="84">
        <v>0.2777347152560441</v>
      </c>
      <c r="R73" s="84">
        <f t="shared" ref="R73:R136" si="5">EXP(P73)-1</f>
        <v>0.15451424047719864</v>
      </c>
      <c r="S73" s="84">
        <f t="shared" ref="S73:S136" si="6">EXP(Q73)-1</f>
        <v>0.32013593882752822</v>
      </c>
    </row>
    <row r="74" spans="2:19" x14ac:dyDescent="0.2">
      <c r="B74" s="77">
        <v>45026</v>
      </c>
      <c r="C74" s="76">
        <v>203.76</v>
      </c>
      <c r="D74" s="76">
        <v>106.91</v>
      </c>
      <c r="E74" s="76">
        <v>181.3</v>
      </c>
      <c r="F74" s="76">
        <v>541.74</v>
      </c>
      <c r="G74" s="83">
        <v>45026</v>
      </c>
      <c r="H74" s="84">
        <f>IFERROR(LN(Финальный_свод10[[#This Row],[FTSE Renaissan_EM.Цена]]/C73)+H73,0)</f>
        <v>-6.8010842536381719E-2</v>
      </c>
      <c r="I74" s="84">
        <f>IFERROR(LN(Финальный_свод10[[#This Row],[FTSE Renaissan_EMEA.Цена]]/D73)+I73,0)</f>
        <v>4.0662215560466092E-2</v>
      </c>
      <c r="J74" s="84">
        <f>IFERROR(LN(Финальный_свод10[[#This Row],[FTSE Renaissan_Global.Цена]]/E73)+J73,0)</f>
        <v>6.5355181044126728E-2</v>
      </c>
      <c r="K74" s="84">
        <f>IFERROR(LN(Финальный_свод10[[#This Row],[FTSE Renaissan_US.Цена]]/F73)+K73,0)</f>
        <v>0.12010464533137333</v>
      </c>
      <c r="L74" s="84">
        <f t="shared" si="4"/>
        <v>-6.574965612104533E-2</v>
      </c>
      <c r="M74" s="84">
        <f t="shared" si="4"/>
        <v>4.1500243546030324E-2</v>
      </c>
      <c r="N74" s="84">
        <f t="shared" si="4"/>
        <v>6.7538126361655237E-2</v>
      </c>
      <c r="O74" s="84">
        <f t="shared" si="4"/>
        <v>0.12761484503465592</v>
      </c>
      <c r="P74" s="84">
        <v>0.15909217454481539</v>
      </c>
      <c r="Q74" s="84">
        <v>0.3061437791255085</v>
      </c>
      <c r="R74" s="84">
        <f t="shared" si="5"/>
        <v>0.17244601137765336</v>
      </c>
      <c r="S74" s="84">
        <f t="shared" si="6"/>
        <v>0.35817757009345841</v>
      </c>
    </row>
    <row r="75" spans="2:19" x14ac:dyDescent="0.2">
      <c r="B75" s="77">
        <v>45027</v>
      </c>
      <c r="C75" s="76">
        <v>206.89</v>
      </c>
      <c r="D75" s="76">
        <v>107.73</v>
      </c>
      <c r="E75" s="76">
        <v>182.61</v>
      </c>
      <c r="F75" s="76">
        <v>543.29</v>
      </c>
      <c r="G75" s="83">
        <v>45027</v>
      </c>
      <c r="H75" s="84">
        <f>IFERROR(LN(Финальный_свод10[[#This Row],[FTSE Renaissan_EM.Цена]]/C74)+H74,0)</f>
        <v>-5.276642215193144E-2</v>
      </c>
      <c r="I75" s="84">
        <f>IFERROR(LN(Финальный_свод10[[#This Row],[FTSE Renaissan_EMEA.Цена]]/D74)+I74,0)</f>
        <v>4.8302953441158897E-2</v>
      </c>
      <c r="J75" s="84">
        <f>IFERROR(LN(Финальный_свод10[[#This Row],[FTSE Renaissan_Global.Цена]]/E74)+J74,0)</f>
        <v>7.2554794457264024E-2</v>
      </c>
      <c r="K75" s="84">
        <f>IFERROR(LN(Финальный_свод10[[#This Row],[FTSE Renaissan_US.Цена]]/F74)+K74,0)</f>
        <v>0.12296171113483446</v>
      </c>
      <c r="L75" s="84">
        <f t="shared" si="4"/>
        <v>-5.1398441082072366E-2</v>
      </c>
      <c r="M75" s="84">
        <f t="shared" si="4"/>
        <v>4.9488553336580976E-2</v>
      </c>
      <c r="N75" s="84">
        <f t="shared" si="4"/>
        <v>7.5251722310545333E-2</v>
      </c>
      <c r="O75" s="84">
        <f t="shared" si="4"/>
        <v>0.13084112149532667</v>
      </c>
      <c r="P75" s="84">
        <v>0.15371530960772736</v>
      </c>
      <c r="Q75" s="84">
        <v>0.31365347414635325</v>
      </c>
      <c r="R75" s="84">
        <f t="shared" si="5"/>
        <v>0.1661588452970526</v>
      </c>
      <c r="S75" s="84">
        <f t="shared" si="6"/>
        <v>0.36841546304163186</v>
      </c>
    </row>
    <row r="76" spans="2:19" x14ac:dyDescent="0.2">
      <c r="B76" s="77">
        <v>45028</v>
      </c>
      <c r="C76" s="76">
        <v>205.5</v>
      </c>
      <c r="D76" s="76">
        <v>108.49</v>
      </c>
      <c r="E76" s="76">
        <v>180.48</v>
      </c>
      <c r="F76" s="76">
        <v>534.08000000000004</v>
      </c>
      <c r="G76" s="83">
        <v>45028</v>
      </c>
      <c r="H76" s="84">
        <f>IFERROR(LN(Финальный_свод10[[#This Row],[FTSE Renaissan_EM.Цена]]/C75)+H75,0)</f>
        <v>-5.9507639271293981E-2</v>
      </c>
      <c r="I76" s="84">
        <f>IFERROR(LN(Финальный_свод10[[#This Row],[FTSE Renaissan_EMEA.Цена]]/D75)+I75,0)</f>
        <v>5.5332859369417044E-2</v>
      </c>
      <c r="J76" s="84">
        <f>IFERROR(LN(Финальный_свод10[[#This Row],[FTSE Renaissan_Global.Цена]]/E75)+J75,0)</f>
        <v>6.0822031593015156E-2</v>
      </c>
      <c r="K76" s="84">
        <f>IFERROR(LN(Финальный_свод10[[#This Row],[FTSE Renaissan_US.Цена]]/F75)+K75,0)</f>
        <v>0.10586410425740088</v>
      </c>
      <c r="L76" s="84">
        <f t="shared" si="4"/>
        <v>-5.7771664374140164E-2</v>
      </c>
      <c r="M76" s="84">
        <f t="shared" si="4"/>
        <v>5.689235265465209E-2</v>
      </c>
      <c r="N76" s="84">
        <f t="shared" si="4"/>
        <v>6.270976859212074E-2</v>
      </c>
      <c r="O76" s="84">
        <f t="shared" si="4"/>
        <v>0.11167079491289034</v>
      </c>
      <c r="P76" s="84">
        <v>0.15560010875249644</v>
      </c>
      <c r="Q76" s="84">
        <v>0.3114624842947481</v>
      </c>
      <c r="R76" s="84">
        <f t="shared" si="5"/>
        <v>0.16835889316420261</v>
      </c>
      <c r="S76" s="84">
        <f t="shared" si="6"/>
        <v>0.36542056074766416</v>
      </c>
    </row>
    <row r="77" spans="2:19" x14ac:dyDescent="0.2">
      <c r="B77" s="77">
        <v>45029</v>
      </c>
      <c r="C77" s="76">
        <v>206.16</v>
      </c>
      <c r="D77" s="76">
        <v>109.23</v>
      </c>
      <c r="E77" s="76">
        <v>183.1</v>
      </c>
      <c r="F77" s="76">
        <v>543.88</v>
      </c>
      <c r="G77" s="83">
        <v>45029</v>
      </c>
      <c r="H77" s="84">
        <f>IFERROR(LN(Финальный_свод10[[#This Row],[FTSE Renaissan_EM.Цена]]/C76)+H76,0)</f>
        <v>-5.6301106863473629E-2</v>
      </c>
      <c r="I77" s="84">
        <f>IFERROR(LN(Финальный_свод10[[#This Row],[FTSE Renaissan_EMEA.Цена]]/D76)+I76,0)</f>
        <v>6.2130607390509622E-2</v>
      </c>
      <c r="J77" s="84">
        <f>IFERROR(LN(Финальный_свод10[[#This Row],[FTSE Renaissan_Global.Цена]]/E76)+J76,0)</f>
        <v>7.5234514963786123E-2</v>
      </c>
      <c r="K77" s="84">
        <f>IFERROR(LN(Финальный_свод10[[#This Row],[FTSE Renaissan_US.Цена]]/F76)+K76,0)</f>
        <v>0.12404709807141572</v>
      </c>
      <c r="L77" s="84">
        <f t="shared" si="4"/>
        <v>-5.4745529573590024E-2</v>
      </c>
      <c r="M77" s="84">
        <f t="shared" si="4"/>
        <v>6.4101315148563431E-2</v>
      </c>
      <c r="N77" s="84">
        <f t="shared" si="4"/>
        <v>7.8136960489900931E-2</v>
      </c>
      <c r="O77" s="84">
        <f t="shared" si="4"/>
        <v>0.13206918801906564</v>
      </c>
      <c r="P77" s="84">
        <v>0.15788627373425704</v>
      </c>
      <c r="Q77" s="84">
        <v>0.29114357665154639</v>
      </c>
      <c r="R77" s="84">
        <f t="shared" si="5"/>
        <v>0.17103300992322867</v>
      </c>
      <c r="S77" s="84">
        <f t="shared" si="6"/>
        <v>0.33795666949872616</v>
      </c>
    </row>
    <row r="78" spans="2:19" x14ac:dyDescent="0.2">
      <c r="B78" s="77">
        <v>45030</v>
      </c>
      <c r="C78" s="76">
        <v>205.54</v>
      </c>
      <c r="D78" s="76">
        <v>109.54</v>
      </c>
      <c r="E78" s="76">
        <v>182.81</v>
      </c>
      <c r="F78" s="76">
        <v>541.54</v>
      </c>
      <c r="G78" s="83">
        <v>45030</v>
      </c>
      <c r="H78" s="84">
        <f>IFERROR(LN(Финальный_свод10[[#This Row],[FTSE Renaissan_EM.Цена]]/C77)+H77,0)</f>
        <v>-5.9313011010656211E-2</v>
      </c>
      <c r="I78" s="84">
        <f>IFERROR(LN(Финальный_свод10[[#This Row],[FTSE Renaissan_EMEA.Цена]]/D77)+I77,0)</f>
        <v>6.4964635890633199E-2</v>
      </c>
      <c r="J78" s="84">
        <f>IFERROR(LN(Финальный_свод10[[#This Row],[FTSE Renaissan_Global.Цена]]/E77)+J77,0)</f>
        <v>7.3649425402314964E-2</v>
      </c>
      <c r="K78" s="84">
        <f>IFERROR(LN(Финальный_свод10[[#This Row],[FTSE Renaissan_US.Цена]]/F77)+K77,0)</f>
        <v>0.11973539637953726</v>
      </c>
      <c r="L78" s="84">
        <f t="shared" si="4"/>
        <v>-5.7588262265015899E-2</v>
      </c>
      <c r="M78" s="84">
        <f t="shared" si="4"/>
        <v>6.7121285923039897E-2</v>
      </c>
      <c r="N78" s="84">
        <f t="shared" si="4"/>
        <v>7.6429370547016928E-2</v>
      </c>
      <c r="O78" s="84">
        <f t="shared" si="4"/>
        <v>0.12719855129779511</v>
      </c>
      <c r="P78" s="84">
        <v>0.1620320849371637</v>
      </c>
      <c r="Q78" s="84">
        <v>0.30357570017071517</v>
      </c>
      <c r="R78" s="84">
        <f t="shared" si="5"/>
        <v>0.17589796932820279</v>
      </c>
      <c r="S78" s="84">
        <f t="shared" si="6"/>
        <v>0.35469413763806346</v>
      </c>
    </row>
    <row r="79" spans="2:19" x14ac:dyDescent="0.2">
      <c r="B79" s="77">
        <v>45033</v>
      </c>
      <c r="C79" s="76">
        <v>206.04</v>
      </c>
      <c r="D79" s="76">
        <v>109.57</v>
      </c>
      <c r="E79" s="76">
        <v>184.12</v>
      </c>
      <c r="F79" s="76">
        <v>548.91999999999996</v>
      </c>
      <c r="G79" s="83">
        <v>45033</v>
      </c>
      <c r="H79" s="84">
        <f>IFERROR(LN(Финальный_свод10[[#This Row],[FTSE Renaissan_EM.Цена]]/C78)+H78,0)</f>
        <v>-5.6883348510198793E-2</v>
      </c>
      <c r="I79" s="84">
        <f>IFERROR(LN(Финальный_свод10[[#This Row],[FTSE Renaissan_EMEA.Цена]]/D78)+I78,0)</f>
        <v>6.5238470952359795E-2</v>
      </c>
      <c r="J79" s="84">
        <f>IFERROR(LN(Финальный_свод10[[#This Row],[FTSE Renaissan_Global.Цена]]/E78)+J78,0)</f>
        <v>8.0789782232361801E-2</v>
      </c>
      <c r="K79" s="84">
        <f>IFERROR(LN(Финальный_свод10[[#This Row],[FTSE Renaissan_US.Цена]]/F78)+K78,0)</f>
        <v>0.13327117518536274</v>
      </c>
      <c r="L79" s="84">
        <f t="shared" si="4"/>
        <v>-5.5295735900962706E-2</v>
      </c>
      <c r="M79" s="84">
        <f t="shared" si="4"/>
        <v>6.7413541159279555E-2</v>
      </c>
      <c r="N79" s="84">
        <f t="shared" si="4"/>
        <v>8.4142966495907023E-2</v>
      </c>
      <c r="O79" s="84">
        <f t="shared" si="4"/>
        <v>0.14255979018795584</v>
      </c>
      <c r="P79" s="84">
        <v>0.1780527422452696</v>
      </c>
      <c r="Q79" s="84">
        <v>0.31351376706530554</v>
      </c>
      <c r="R79" s="84">
        <f t="shared" si="5"/>
        <v>0.19488834066682625</v>
      </c>
      <c r="S79" s="84">
        <f t="shared" si="6"/>
        <v>0.3682242990654212</v>
      </c>
    </row>
    <row r="80" spans="2:19" x14ac:dyDescent="0.2">
      <c r="B80" s="77">
        <v>45034</v>
      </c>
      <c r="C80" s="76">
        <v>205.11</v>
      </c>
      <c r="D80" s="76">
        <v>109.02</v>
      </c>
      <c r="E80" s="76">
        <v>184.09</v>
      </c>
      <c r="F80" s="76">
        <v>550.51</v>
      </c>
      <c r="G80" s="83">
        <v>45034</v>
      </c>
      <c r="H80" s="84">
        <f>IFERROR(LN(Финальный_свод10[[#This Row],[FTSE Renaissan_EM.Цена]]/C79)+H79,0)</f>
        <v>-6.1407252613770912E-2</v>
      </c>
      <c r="I80" s="84">
        <f>IFERROR(LN(Финальный_свод10[[#This Row],[FTSE Renaissan_EMEA.Цена]]/D79)+I79,0)</f>
        <v>6.0206208171192731E-2</v>
      </c>
      <c r="J80" s="84">
        <f>IFERROR(LN(Финальный_свод10[[#This Row],[FTSE Renaissan_Global.Цена]]/E79)+J79,0)</f>
        <v>8.0626831741791888E-2</v>
      </c>
      <c r="K80" s="84">
        <f>IFERROR(LN(Финальный_свод10[[#This Row],[FTSE Renaissan_US.Цена]]/F79)+K79,0)</f>
        <v>0.13616358508594675</v>
      </c>
      <c r="L80" s="84">
        <f t="shared" si="4"/>
        <v>-5.9559834938101575E-2</v>
      </c>
      <c r="M80" s="84">
        <f t="shared" si="4"/>
        <v>6.2055528494886047E-2</v>
      </c>
      <c r="N80" s="84">
        <f t="shared" si="4"/>
        <v>8.3966319260436295E-2</v>
      </c>
      <c r="O80" s="84">
        <f t="shared" si="4"/>
        <v>0.14586932539599884</v>
      </c>
      <c r="P80" s="84">
        <v>0.18553973452464281</v>
      </c>
      <c r="Q80" s="84">
        <v>0.31363795210116835</v>
      </c>
      <c r="R80" s="84">
        <f t="shared" si="5"/>
        <v>0.20386803394885566</v>
      </c>
      <c r="S80" s="84">
        <f t="shared" si="6"/>
        <v>0.3683942225998309</v>
      </c>
    </row>
    <row r="81" spans="2:19" x14ac:dyDescent="0.2">
      <c r="B81" s="77">
        <v>45035</v>
      </c>
      <c r="C81" s="76">
        <v>202.17</v>
      </c>
      <c r="D81" s="76">
        <v>108.74</v>
      </c>
      <c r="E81" s="76">
        <v>182.85</v>
      </c>
      <c r="F81" s="76">
        <v>548.04</v>
      </c>
      <c r="G81" s="83">
        <v>45035</v>
      </c>
      <c r="H81" s="84">
        <f>IFERROR(LN(Финальный_свод10[[#This Row],[FTSE Renaissan_EM.Цена]]/C80)+H80,0)</f>
        <v>-7.5844745581347947E-2</v>
      </c>
      <c r="I81" s="84">
        <f>IFERROR(LN(Финальный_свод10[[#This Row],[FTSE Renaissan_EMEA.Цена]]/D80)+I80,0)</f>
        <v>5.7634568252832544E-2</v>
      </c>
      <c r="J81" s="84">
        <f>IFERROR(LN(Финальный_свод10[[#This Row],[FTSE Renaissan_Global.Цена]]/E80)+J80,0)</f>
        <v>7.3868207878711289E-2</v>
      </c>
      <c r="K81" s="84">
        <f>IFERROR(LN(Финальный_свод10[[#This Row],[FTSE Renaissan_US.Цена]]/F80)+K80,0)</f>
        <v>0.13166674076883819</v>
      </c>
      <c r="L81" s="84">
        <f t="shared" si="4"/>
        <v>-7.303988995873445E-2</v>
      </c>
      <c r="M81" s="84">
        <f t="shared" si="4"/>
        <v>5.9327812956649462E-2</v>
      </c>
      <c r="N81" s="84">
        <f t="shared" si="4"/>
        <v>7.6664900194311159E-2</v>
      </c>
      <c r="O81" s="84">
        <f t="shared" si="4"/>
        <v>0.14072809774576878</v>
      </c>
      <c r="P81" s="84">
        <v>0.18206607927401128</v>
      </c>
      <c r="Q81" s="84">
        <v>0.30460998848456911</v>
      </c>
      <c r="R81" s="84">
        <f t="shared" si="5"/>
        <v>0.19969346613399108</v>
      </c>
      <c r="S81" s="84">
        <f t="shared" si="6"/>
        <v>0.35609600679694231</v>
      </c>
    </row>
    <row r="82" spans="2:19" x14ac:dyDescent="0.2">
      <c r="B82" s="77">
        <v>45036</v>
      </c>
      <c r="C82" s="76">
        <v>200.77</v>
      </c>
      <c r="D82" s="76">
        <v>108.32</v>
      </c>
      <c r="E82" s="76">
        <v>180.73</v>
      </c>
      <c r="F82" s="76">
        <v>539.64</v>
      </c>
      <c r="G82" s="83">
        <v>45036</v>
      </c>
      <c r="H82" s="84">
        <f>IFERROR(LN(Финальный_свод10[[#This Row],[FTSE Renaissan_EM.Цена]]/C81)+H81,0)</f>
        <v>-8.2793698942096122E-2</v>
      </c>
      <c r="I82" s="84">
        <f>IFERROR(LN(Финальный_свод10[[#This Row],[FTSE Renaissan_EMEA.Цена]]/D81)+I81,0)</f>
        <v>5.3764665699022759E-2</v>
      </c>
      <c r="J82" s="84">
        <f>IFERROR(LN(Финальный_свод10[[#This Row],[FTSE Renaissan_Global.Цена]]/E81)+J81,0)</f>
        <v>6.2206268130868311E-2</v>
      </c>
      <c r="K82" s="84">
        <f>IFERROR(LN(Финальный_свод10[[#This Row],[FTSE Renaissan_US.Цена]]/F81)+K81,0)</f>
        <v>0.11622071435454666</v>
      </c>
      <c r="L82" s="84">
        <f t="shared" si="4"/>
        <v>-7.9458963778083258E-2</v>
      </c>
      <c r="M82" s="84">
        <f t="shared" si="4"/>
        <v>5.523623964929425E-2</v>
      </c>
      <c r="N82" s="84">
        <f t="shared" si="4"/>
        <v>6.4181828887710513E-2</v>
      </c>
      <c r="O82" s="84">
        <f t="shared" si="4"/>
        <v>0.12324376079761823</v>
      </c>
      <c r="P82" s="84">
        <v>0.19400276283970627</v>
      </c>
      <c r="Q82" s="84">
        <v>0.30087524479060701</v>
      </c>
      <c r="R82" s="84">
        <f t="shared" si="5"/>
        <v>0.21409963731428472</v>
      </c>
      <c r="S82" s="84">
        <f t="shared" si="6"/>
        <v>0.35104078164825903</v>
      </c>
    </row>
    <row r="83" spans="2:19" x14ac:dyDescent="0.2">
      <c r="B83" s="77">
        <v>45037</v>
      </c>
      <c r="C83" s="76">
        <v>198.49</v>
      </c>
      <c r="D83" s="76">
        <v>108.89</v>
      </c>
      <c r="E83" s="76">
        <v>180.6</v>
      </c>
      <c r="F83" s="76">
        <v>541.54</v>
      </c>
      <c r="G83" s="83">
        <v>45037</v>
      </c>
      <c r="H83" s="84">
        <f>IFERROR(LN(Финальный_свод10[[#This Row],[FTSE Renaissan_EM.Цена]]/C82)+H82,0)</f>
        <v>-9.4214952183096903E-2</v>
      </c>
      <c r="I83" s="84">
        <f>IFERROR(LN(Финальный_свод10[[#This Row],[FTSE Renaissan_EMEA.Цена]]/D82)+I82,0)</f>
        <v>5.9013054893027536E-2</v>
      </c>
      <c r="J83" s="84">
        <f>IFERROR(LN(Финальный_свод10[[#This Row],[FTSE Renaissan_Global.Цена]]/E82)+J82,0)</f>
        <v>6.1486704266206081E-2</v>
      </c>
      <c r="K83" s="84">
        <f>IFERROR(LN(Финальный_свод10[[#This Row],[FTSE Renaissan_US.Цена]]/F82)+K82,0)</f>
        <v>0.1197353963795371</v>
      </c>
      <c r="L83" s="84">
        <f t="shared" si="4"/>
        <v>-8.9912883998165771E-2</v>
      </c>
      <c r="M83" s="84">
        <f t="shared" si="4"/>
        <v>6.078908913784753E-2</v>
      </c>
      <c r="N83" s="84">
        <f t="shared" si="4"/>
        <v>6.3416357534003875E-2</v>
      </c>
      <c r="O83" s="84">
        <f t="shared" si="4"/>
        <v>0.12719855129779489</v>
      </c>
      <c r="P83" s="84">
        <v>0.194798549004708</v>
      </c>
      <c r="Q83" s="84">
        <v>0.29955376265068401</v>
      </c>
      <c r="R83" s="84">
        <f t="shared" si="5"/>
        <v>0.21506618554043855</v>
      </c>
      <c r="S83" s="84">
        <f t="shared" si="6"/>
        <v>0.34925658453695907</v>
      </c>
    </row>
    <row r="84" spans="2:19" x14ac:dyDescent="0.2">
      <c r="B84" s="77">
        <v>45040</v>
      </c>
      <c r="C84" s="76">
        <v>199.26</v>
      </c>
      <c r="D84" s="76">
        <v>109.52</v>
      </c>
      <c r="E84" s="76">
        <v>179.27</v>
      </c>
      <c r="F84" s="76">
        <v>534.34</v>
      </c>
      <c r="G84" s="83">
        <v>45040</v>
      </c>
      <c r="H84" s="84">
        <f>IFERROR(LN(Финальный_свод10[[#This Row],[FTSE Renaissan_EM.Цена]]/C83)+H83,0)</f>
        <v>-9.0343168590872949E-2</v>
      </c>
      <c r="I84" s="84">
        <f>IFERROR(LN(Финальный_свод10[[#This Row],[FTSE Renaissan_EMEA.Цена]]/D83)+I83,0)</f>
        <v>6.4782037515251467E-2</v>
      </c>
      <c r="J84" s="84">
        <f>IFERROR(LN(Финальный_свод10[[#This Row],[FTSE Renaissan_Global.Цена]]/E83)+J83,0)</f>
        <v>5.409511255006836E-2</v>
      </c>
      <c r="K84" s="84">
        <f>IFERROR(LN(Финальный_свод10[[#This Row],[FTSE Renaissan_US.Цена]]/F83)+K83,0)</f>
        <v>0.10635080425390445</v>
      </c>
      <c r="L84" s="84">
        <f t="shared" si="4"/>
        <v>-8.6382393397523849E-2</v>
      </c>
      <c r="M84" s="84">
        <f t="shared" si="4"/>
        <v>6.6926449098880347E-2</v>
      </c>
      <c r="N84" s="84">
        <f t="shared" si="4"/>
        <v>5.5584996761466776E-2</v>
      </c>
      <c r="O84" s="84">
        <f t="shared" si="4"/>
        <v>0.11221197677080874</v>
      </c>
      <c r="P84" s="84">
        <v>0.19308492795519858</v>
      </c>
      <c r="Q84" s="84">
        <v>0.30887685334690362</v>
      </c>
      <c r="R84" s="84">
        <f t="shared" si="5"/>
        <v>0.21298580554890734</v>
      </c>
      <c r="S84" s="84">
        <f t="shared" si="6"/>
        <v>0.36189464740866684</v>
      </c>
    </row>
    <row r="85" spans="2:19" x14ac:dyDescent="0.2">
      <c r="B85" s="77">
        <v>45041</v>
      </c>
      <c r="C85" s="76">
        <v>196.78</v>
      </c>
      <c r="D85" s="76">
        <v>109.09</v>
      </c>
      <c r="E85" s="76">
        <v>175.22</v>
      </c>
      <c r="F85" s="76">
        <v>518.89</v>
      </c>
      <c r="G85" s="83">
        <v>45041</v>
      </c>
      <c r="H85" s="84">
        <f>IFERROR(LN(Финальный_свод10[[#This Row],[FTSE Renaissan_EM.Цена]]/C84)+H84,0)</f>
        <v>-0.10286731976996372</v>
      </c>
      <c r="I85" s="84">
        <f>IFERROR(LN(Финальный_свод10[[#This Row],[FTSE Renaissan_EMEA.Цена]]/D84)+I84,0)</f>
        <v>6.0848086144723458E-2</v>
      </c>
      <c r="J85" s="84">
        <f>IFERROR(LN(Финальный_свод10[[#This Row],[FTSE Renaissan_Global.Цена]]/E84)+J84,0)</f>
        <v>3.124439052153893E-2</v>
      </c>
      <c r="K85" s="84">
        <f>IFERROR(LN(Финальный_свод10[[#This Row],[FTSE Renaissan_US.Цена]]/F84)+K84,0)</f>
        <v>7.7010378435984295E-2</v>
      </c>
      <c r="L85" s="84">
        <f t="shared" si="4"/>
        <v>-9.7753324163227684E-2</v>
      </c>
      <c r="M85" s="84">
        <f t="shared" si="4"/>
        <v>6.2737457379445472E-2</v>
      </c>
      <c r="N85" s="84">
        <f t="shared" si="4"/>
        <v>3.1737619972913578E-2</v>
      </c>
      <c r="O85" s="84">
        <f t="shared" si="4"/>
        <v>8.005328559831737E-2</v>
      </c>
      <c r="P85" s="84">
        <v>0.18982778797372107</v>
      </c>
      <c r="Q85" s="84">
        <v>0.31447579795552189</v>
      </c>
      <c r="R85" s="84">
        <f t="shared" si="5"/>
        <v>0.20904136826407949</v>
      </c>
      <c r="S85" s="84">
        <f t="shared" si="6"/>
        <v>0.36954120645709509</v>
      </c>
    </row>
    <row r="86" spans="2:19" x14ac:dyDescent="0.2">
      <c r="B86" s="77">
        <v>45042</v>
      </c>
      <c r="C86" s="76">
        <v>198.73</v>
      </c>
      <c r="D86" s="76">
        <v>109.71</v>
      </c>
      <c r="E86" s="76">
        <v>176.35</v>
      </c>
      <c r="F86" s="76">
        <v>521.86</v>
      </c>
      <c r="G86" s="83">
        <v>45042</v>
      </c>
      <c r="H86" s="84">
        <f>IFERROR(LN(Финальный_свод10[[#This Row],[FTSE Renaissan_EM.Цена]]/C85)+H85,0)</f>
        <v>-9.3006553667389968E-2</v>
      </c>
      <c r="I86" s="84">
        <f>IFERROR(LN(Финальный_свод10[[#This Row],[FTSE Renaissan_EMEA.Цена]]/D85)+I85,0)</f>
        <v>6.6515377364457576E-2</v>
      </c>
      <c r="J86" s="84">
        <f>IFERROR(LN(Финальный_свод10[[#This Row],[FTSE Renaissan_Global.Цена]]/E85)+J85,0)</f>
        <v>3.7672719965382101E-2</v>
      </c>
      <c r="K86" s="84">
        <f>IFERROR(LN(Финальный_свод10[[#This Row],[FTSE Renaissan_US.Цена]]/F85)+K85,0)</f>
        <v>8.271781646100608E-2</v>
      </c>
      <c r="L86" s="84">
        <f t="shared" si="4"/>
        <v>-8.8812471343420185E-2</v>
      </c>
      <c r="M86" s="84">
        <f t="shared" si="4"/>
        <v>6.8777398928398181E-2</v>
      </c>
      <c r="N86" s="84">
        <f t="shared" si="4"/>
        <v>3.8391332508978859E-2</v>
      </c>
      <c r="O86" s="84">
        <f t="shared" si="4"/>
        <v>8.6235247590699338E-2</v>
      </c>
      <c r="P86" s="84">
        <v>0.18733883545968996</v>
      </c>
      <c r="Q86" s="84">
        <v>0.31718622546146918</v>
      </c>
      <c r="R86" s="84">
        <f t="shared" si="5"/>
        <v>0.20603586354180092</v>
      </c>
      <c r="S86" s="84">
        <f t="shared" si="6"/>
        <v>0.3732582837723033</v>
      </c>
    </row>
    <row r="87" spans="2:19" x14ac:dyDescent="0.2">
      <c r="B87" s="77">
        <v>45043</v>
      </c>
      <c r="C87" s="76">
        <v>200.24</v>
      </c>
      <c r="D87" s="76">
        <v>110.49</v>
      </c>
      <c r="E87" s="76">
        <v>178.03</v>
      </c>
      <c r="F87" s="76">
        <v>527.63</v>
      </c>
      <c r="G87" s="83">
        <v>45043</v>
      </c>
      <c r="H87" s="84">
        <f>IFERROR(LN(Финальный_свод10[[#This Row],[FTSE Renaissan_EM.Цена]]/C86)+H86,0)</f>
        <v>-8.5437026084064283E-2</v>
      </c>
      <c r="I87" s="84">
        <f>IFERROR(LN(Финальный_свод10[[#This Row],[FTSE Renaissan_EMEA.Цена]]/D86)+I86,0)</f>
        <v>7.3599875660141686E-2</v>
      </c>
      <c r="J87" s="84">
        <f>IFERROR(LN(Финальный_свод10[[#This Row],[FTSE Renaissan_Global.Цена]]/E86)+J86,0)</f>
        <v>4.715413870009235E-2</v>
      </c>
      <c r="K87" s="84">
        <f>IFERROR(LN(Финальный_свод10[[#This Row],[FTSE Renaissan_US.Цена]]/F86)+K86,0)</f>
        <v>9.3713744269078789E-2</v>
      </c>
      <c r="L87" s="84">
        <f t="shared" si="4"/>
        <v>-8.1889041723979483E-2</v>
      </c>
      <c r="M87" s="84">
        <f t="shared" si="4"/>
        <v>7.6376035070629067E-2</v>
      </c>
      <c r="N87" s="84">
        <f t="shared" si="4"/>
        <v>4.828357769534164E-2</v>
      </c>
      <c r="O87" s="84">
        <f t="shared" si="4"/>
        <v>9.8245321899131266E-2</v>
      </c>
      <c r="P87" s="84">
        <v>0.19715566200967771</v>
      </c>
      <c r="Q87" s="84">
        <v>0.31060653970769581</v>
      </c>
      <c r="R87" s="84">
        <f t="shared" si="5"/>
        <v>0.21793361194469485</v>
      </c>
      <c r="S87" s="84">
        <f t="shared" si="6"/>
        <v>0.364252336448599</v>
      </c>
    </row>
    <row r="88" spans="2:19" x14ac:dyDescent="0.2">
      <c r="B88" s="77">
        <v>45044</v>
      </c>
      <c r="C88" s="76">
        <v>201.94</v>
      </c>
      <c r="D88" s="76">
        <v>110.85</v>
      </c>
      <c r="E88" s="76">
        <v>179.27</v>
      </c>
      <c r="F88" s="76">
        <v>531.57000000000005</v>
      </c>
      <c r="G88" s="83">
        <v>45044</v>
      </c>
      <c r="H88" s="84">
        <f>IFERROR(LN(Финальный_свод10[[#This Row],[FTSE Renaissan_EM.Цена]]/C87)+H87,0)</f>
        <v>-7.6983049631408049E-2</v>
      </c>
      <c r="I88" s="84">
        <f>IFERROR(LN(Финальный_свод10[[#This Row],[FTSE Renaissan_EMEA.Цена]]/D87)+I87,0)</f>
        <v>7.6852792597378594E-2</v>
      </c>
      <c r="J88" s="84">
        <f>IFERROR(LN(Финальный_свод10[[#This Row],[FTSE Renaissan_Global.Цена]]/E87)+J87,0)</f>
        <v>5.4095112550068221E-2</v>
      </c>
      <c r="K88" s="84">
        <f>IFERROR(LN(Финальный_свод10[[#This Row],[FTSE Renaissan_US.Цена]]/F87)+K87,0)</f>
        <v>0.10115335562201791</v>
      </c>
      <c r="L88" s="84">
        <f t="shared" si="4"/>
        <v>-7.4094452086198692E-2</v>
      </c>
      <c r="M88" s="84">
        <f t="shared" si="4"/>
        <v>7.9883097905504963E-2</v>
      </c>
      <c r="N88" s="84">
        <f t="shared" si="4"/>
        <v>5.5584996761466554E-2</v>
      </c>
      <c r="O88" s="84">
        <f t="shared" si="4"/>
        <v>0.10644630851528758</v>
      </c>
      <c r="P88" s="84">
        <v>0.19289898275536949</v>
      </c>
      <c r="Q88" s="84">
        <v>0.2981359483673659</v>
      </c>
      <c r="R88" s="84">
        <f t="shared" si="5"/>
        <v>0.21276027762947147</v>
      </c>
      <c r="S88" s="84">
        <f t="shared" si="6"/>
        <v>0.34734494477485245</v>
      </c>
    </row>
    <row r="89" spans="2:19" x14ac:dyDescent="0.2">
      <c r="B89" s="77">
        <v>45048</v>
      </c>
      <c r="C89" s="76">
        <v>200.24</v>
      </c>
      <c r="D89" s="76">
        <v>109.61</v>
      </c>
      <c r="E89" s="76">
        <v>176.62</v>
      </c>
      <c r="F89" s="76">
        <v>521.23</v>
      </c>
      <c r="G89" s="83">
        <v>45048</v>
      </c>
      <c r="H89" s="84">
        <f>IFERROR(LN(Финальный_свод10[[#This Row],[FTSE Renaissan_EM.Цена]]/C88)+H88,0)</f>
        <v>-8.5437026084064255E-2</v>
      </c>
      <c r="I89" s="84">
        <f>IFERROR(LN(Финальный_свод10[[#This Row],[FTSE Renaissan_EMEA.Цена]]/D88)+I88,0)</f>
        <v>6.5603467762690215E-2</v>
      </c>
      <c r="J89" s="84">
        <f>IFERROR(LN(Финальный_свод10[[#This Row],[FTSE Renaissan_Global.Цена]]/E88)+J88,0)</f>
        <v>3.9202595323977171E-2</v>
      </c>
      <c r="K89" s="84">
        <f>IFERROR(LN(Финальный_свод10[[#This Row],[FTSE Renaissan_US.Цена]]/F88)+K88,0)</f>
        <v>8.1509866856264462E-2</v>
      </c>
      <c r="L89" s="84">
        <f t="shared" si="4"/>
        <v>-8.1889041723979483E-2</v>
      </c>
      <c r="M89" s="84">
        <f t="shared" si="4"/>
        <v>6.7803214807599543E-2</v>
      </c>
      <c r="N89" s="84">
        <f t="shared" si="4"/>
        <v>3.9981157628215636E-2</v>
      </c>
      <c r="O89" s="84">
        <f t="shared" si="4"/>
        <v>8.4923922319587897E-2</v>
      </c>
      <c r="P89" s="84">
        <v>0.17202562523689244</v>
      </c>
      <c r="Q89" s="84">
        <v>0.25969748714980029</v>
      </c>
      <c r="R89" s="84">
        <f t="shared" si="5"/>
        <v>0.18770826812968311</v>
      </c>
      <c r="S89" s="84">
        <f t="shared" si="6"/>
        <v>0.29653780798640694</v>
      </c>
    </row>
    <row r="90" spans="2:19" x14ac:dyDescent="0.2">
      <c r="B90" s="77">
        <v>45049</v>
      </c>
      <c r="C90" s="76">
        <v>199.43</v>
      </c>
      <c r="D90" s="76">
        <v>109.34</v>
      </c>
      <c r="E90" s="76">
        <v>176.46</v>
      </c>
      <c r="F90" s="76">
        <v>521.34</v>
      </c>
      <c r="G90" s="83">
        <v>45049</v>
      </c>
      <c r="H90" s="84">
        <f>IFERROR(LN(Финальный_свод10[[#This Row],[FTSE Renaissan_EM.Цена]]/C89)+H89,0)</f>
        <v>-8.9490375642452838E-2</v>
      </c>
      <c r="I90" s="84">
        <f>IFERROR(LN(Финальный_свод10[[#This Row],[FTSE Renaissan_EMEA.Цена]]/D89)+I89,0)</f>
        <v>6.3137150001911418E-2</v>
      </c>
      <c r="J90" s="84">
        <f>IFERROR(LN(Финальный_свод10[[#This Row],[FTSE Renaissan_Global.Цена]]/E89)+J89,0)</f>
        <v>3.8296285077279675E-2</v>
      </c>
      <c r="K90" s="84">
        <f>IFERROR(LN(Финальный_свод10[[#This Row],[FTSE Renaissan_US.Цена]]/F89)+K89,0)</f>
        <v>8.1720883863099864E-2</v>
      </c>
      <c r="L90" s="84">
        <f t="shared" si="4"/>
        <v>-8.560293443374567E-2</v>
      </c>
      <c r="M90" s="84">
        <f t="shared" si="4"/>
        <v>6.5172917681442621E-2</v>
      </c>
      <c r="N90" s="84">
        <f t="shared" si="4"/>
        <v>3.903903903903827E-2</v>
      </c>
      <c r="O90" s="84">
        <f t="shared" si="4"/>
        <v>8.5152883874861418E-2</v>
      </c>
      <c r="P90" s="84">
        <v>0.15321393872292471</v>
      </c>
      <c r="Q90" s="84">
        <v>0.23683025820339867</v>
      </c>
      <c r="R90" s="84">
        <f t="shared" si="5"/>
        <v>0.16557431375075926</v>
      </c>
      <c r="S90" s="84">
        <f t="shared" si="6"/>
        <v>0.26722599830076565</v>
      </c>
    </row>
    <row r="91" spans="2:19" x14ac:dyDescent="0.2">
      <c r="B91" s="77">
        <v>45050</v>
      </c>
      <c r="C91" s="76">
        <v>200.99</v>
      </c>
      <c r="D91" s="76">
        <v>108.84</v>
      </c>
      <c r="E91" s="76">
        <v>177.58</v>
      </c>
      <c r="F91" s="76">
        <v>525.13</v>
      </c>
      <c r="G91" s="83">
        <v>45050</v>
      </c>
      <c r="H91" s="84">
        <f>IFERROR(LN(Финальный_свод10[[#This Row],[FTSE Renaissan_EM.Цена]]/C90)+H90,0)</f>
        <v>-8.1698517629922585E-2</v>
      </c>
      <c r="I91" s="84">
        <f>IFERROR(LN(Финальный_свод10[[#This Row],[FTSE Renaissan_EMEA.Цена]]/D90)+I90,0)</f>
        <v>5.8553770450103793E-2</v>
      </c>
      <c r="J91" s="84">
        <f>IFERROR(LN(Финальный_свод10[[#This Row],[FTSE Renaissan_Global.Цена]]/E90)+J90,0)</f>
        <v>4.4623274887501695E-2</v>
      </c>
      <c r="K91" s="84">
        <f>IFERROR(LN(Финальный_свод10[[#This Row],[FTSE Renaissan_US.Цена]]/F90)+K90,0)</f>
        <v>8.8964314770636571E-2</v>
      </c>
      <c r="L91" s="84">
        <f t="shared" si="4"/>
        <v>-7.8450252177899804E-2</v>
      </c>
      <c r="M91" s="84">
        <f t="shared" si="4"/>
        <v>6.0301997077448544E-2</v>
      </c>
      <c r="N91" s="84">
        <f t="shared" si="4"/>
        <v>4.563386916328005E-2</v>
      </c>
      <c r="O91" s="84">
        <f t="shared" si="4"/>
        <v>9.3041650188372182E-2</v>
      </c>
      <c r="P91" s="84">
        <v>0.15008555590919498</v>
      </c>
      <c r="Q91" s="84">
        <v>0.23543809601811869</v>
      </c>
      <c r="R91" s="84">
        <f t="shared" si="5"/>
        <v>0.16193364876557981</v>
      </c>
      <c r="S91" s="84">
        <f t="shared" si="6"/>
        <v>0.26546304163126688</v>
      </c>
    </row>
    <row r="92" spans="2:19" x14ac:dyDescent="0.2">
      <c r="B92" s="77">
        <v>45051</v>
      </c>
      <c r="C92" s="76">
        <v>202.54</v>
      </c>
      <c r="D92" s="76">
        <v>110.22</v>
      </c>
      <c r="E92" s="76">
        <v>180.47</v>
      </c>
      <c r="F92" s="76">
        <v>535.88</v>
      </c>
      <c r="G92" s="83">
        <v>45051</v>
      </c>
      <c r="H92" s="84">
        <f>IFERROR(LN(Финальный_свод10[[#This Row],[FTSE Renaissan_EM.Цена]]/C91)+H91,0)</f>
        <v>-7.4016275303444248E-2</v>
      </c>
      <c r="I92" s="84">
        <f>IFERROR(LN(Финальный_свод10[[#This Row],[FTSE Renaissan_EMEA.Цена]]/D91)+I91,0)</f>
        <v>7.1153224990147479E-2</v>
      </c>
      <c r="J92" s="84">
        <f>IFERROR(LN(Финальный_свод10[[#This Row],[FTSE Renaissan_Global.Цена]]/E91)+J91,0)</f>
        <v>6.0766622256527486E-2</v>
      </c>
      <c r="K92" s="84">
        <f>IFERROR(LN(Финальный_свод10[[#This Row],[FTSE Renaissan_US.Цена]]/F91)+K91,0)</f>
        <v>0.10922871919271528</v>
      </c>
      <c r="L92" s="84">
        <f t="shared" si="4"/>
        <v>-7.1343420449334949E-2</v>
      </c>
      <c r="M92" s="84">
        <f t="shared" si="4"/>
        <v>7.3745737944472367E-2</v>
      </c>
      <c r="N92" s="84">
        <f t="shared" si="4"/>
        <v>6.2650886180296794E-2</v>
      </c>
      <c r="O92" s="84">
        <f t="shared" si="4"/>
        <v>0.11541743854463626</v>
      </c>
      <c r="P92" s="84">
        <v>0.15550949888895993</v>
      </c>
      <c r="Q92" s="84">
        <v>0.24471049331572417</v>
      </c>
      <c r="R92" s="84">
        <f t="shared" si="5"/>
        <v>0.16825303312038575</v>
      </c>
      <c r="S92" s="84">
        <f t="shared" si="6"/>
        <v>0.27725148683092726</v>
      </c>
    </row>
    <row r="93" spans="2:19" x14ac:dyDescent="0.2">
      <c r="B93" s="77">
        <v>45054</v>
      </c>
      <c r="C93" s="76">
        <v>202.89</v>
      </c>
      <c r="D93" s="76">
        <v>110.31</v>
      </c>
      <c r="E93" s="76">
        <v>182.89</v>
      </c>
      <c r="F93" s="76">
        <v>547.48</v>
      </c>
      <c r="G93" s="83">
        <v>45054</v>
      </c>
      <c r="H93" s="84">
        <f>IFERROR(LN(Финальный_свод10[[#This Row],[FTSE Renaissan_EM.Цена]]/C92)+H92,0)</f>
        <v>-7.2289712952624888E-2</v>
      </c>
      <c r="I93" s="84">
        <f>IFERROR(LN(Финальный_свод10[[#This Row],[FTSE Renaissan_EMEA.Цена]]/D92)+I92,0)</f>
        <v>7.1969440516348515E-2</v>
      </c>
      <c r="J93" s="84">
        <f>IFERROR(LN(Финальный_свод10[[#This Row],[FTSE Renaissan_Global.Цена]]/E92)+J92,0)</f>
        <v>7.4086942499805117E-2</v>
      </c>
      <c r="K93" s="84">
        <f>IFERROR(LN(Финальный_свод10[[#This Row],[FTSE Renaissan_US.Цена]]/F92)+K92,0)</f>
        <v>0.1306443951269958</v>
      </c>
      <c r="L93" s="84">
        <f t="shared" si="4"/>
        <v>-6.9738651994497691E-2</v>
      </c>
      <c r="M93" s="84">
        <f t="shared" si="4"/>
        <v>7.4622503653191341E-2</v>
      </c>
      <c r="N93" s="84">
        <f t="shared" si="4"/>
        <v>7.6900429841605167E-2</v>
      </c>
      <c r="O93" s="84">
        <f t="shared" si="4"/>
        <v>0.13956247528255861</v>
      </c>
      <c r="P93" s="84">
        <v>0.15130485100690938</v>
      </c>
      <c r="Q93" s="84">
        <v>0.23133421512383368</v>
      </c>
      <c r="R93" s="84">
        <f t="shared" si="5"/>
        <v>0.16335125283060559</v>
      </c>
      <c r="S93" s="84">
        <f t="shared" si="6"/>
        <v>0.26028037383177671</v>
      </c>
    </row>
    <row r="94" spans="2:19" x14ac:dyDescent="0.2">
      <c r="B94" s="77">
        <v>45056</v>
      </c>
      <c r="C94" s="76">
        <v>201.9</v>
      </c>
      <c r="D94" s="76">
        <v>110.18</v>
      </c>
      <c r="E94" s="76">
        <v>184.38</v>
      </c>
      <c r="F94" s="76">
        <v>556.30999999999995</v>
      </c>
      <c r="G94" s="83">
        <v>45056</v>
      </c>
      <c r="H94" s="84">
        <f>IFERROR(LN(Финальный_свод10[[#This Row],[FTSE Renaissan_EM.Цена]]/C93)+H93,0)</f>
        <v>-7.7181147888791296E-2</v>
      </c>
      <c r="I94" s="84">
        <f>IFERROR(LN(Финальный_свод10[[#This Row],[FTSE Renaissan_EMEA.Цена]]/D93)+I93,0)</f>
        <v>7.0790248579628734E-2</v>
      </c>
      <c r="J94" s="84">
        <f>IFERROR(LN(Финальный_свод10[[#This Row],[FTSE Renaissan_Global.Цена]]/E93)+J93,0)</f>
        <v>8.2200908653769084E-2</v>
      </c>
      <c r="K94" s="84">
        <f>IFERROR(LN(Финальный_свод10[[#This Row],[FTSE Renaissan_US.Цена]]/F93)+K93,0)</f>
        <v>0.14664415661589031</v>
      </c>
      <c r="L94" s="84">
        <f t="shared" si="4"/>
        <v>-7.4277854195322957E-2</v>
      </c>
      <c r="M94" s="84">
        <f t="shared" si="4"/>
        <v>7.3356064296152823E-2</v>
      </c>
      <c r="N94" s="84">
        <f t="shared" si="4"/>
        <v>8.5673909203319853E-2</v>
      </c>
      <c r="O94" s="84">
        <f t="shared" si="4"/>
        <v>0.15794184376495957</v>
      </c>
      <c r="P94" s="84">
        <v>0.15959453131502199</v>
      </c>
      <c r="Q94" s="84">
        <v>0.25869765916803344</v>
      </c>
      <c r="R94" s="84">
        <f t="shared" si="5"/>
        <v>0.17303514553454713</v>
      </c>
      <c r="S94" s="84">
        <f t="shared" si="6"/>
        <v>0.29524214103653446</v>
      </c>
    </row>
    <row r="95" spans="2:19" x14ac:dyDescent="0.2">
      <c r="B95" s="77">
        <v>45057</v>
      </c>
      <c r="C95" s="76">
        <v>202.01</v>
      </c>
      <c r="D95" s="76">
        <v>110.34</v>
      </c>
      <c r="E95" s="76">
        <v>184.32</v>
      </c>
      <c r="F95" s="76">
        <v>556.52</v>
      </c>
      <c r="G95" s="83">
        <v>45057</v>
      </c>
      <c r="H95" s="84">
        <f>IFERROR(LN(Финальный_свод10[[#This Row],[FTSE Renaissan_EM.Цена]]/C94)+H94,0)</f>
        <v>-7.6636472081212922E-2</v>
      </c>
      <c r="I95" s="84">
        <f>IFERROR(LN(Финальный_свод10[[#This Row],[FTSE Renaissan_EMEA.Цена]]/D94)+I94,0)</f>
        <v>7.2241364379342962E-2</v>
      </c>
      <c r="J95" s="84">
        <f>IFERROR(LN(Финальный_свод10[[#This Row],[FTSE Renaissan_Global.Цена]]/E94)+J94,0)</f>
        <v>8.1875440790847201E-2</v>
      </c>
      <c r="K95" s="84">
        <f>IFERROR(LN(Финальный_свод10[[#This Row],[FTSE Renaissan_US.Цена]]/F94)+K94,0)</f>
        <v>0.14702157275760611</v>
      </c>
      <c r="L95" s="84">
        <f t="shared" si="4"/>
        <v>-7.3773498395231285E-2</v>
      </c>
      <c r="M95" s="84">
        <f t="shared" si="4"/>
        <v>7.4914758889430999E-2</v>
      </c>
      <c r="N95" s="84">
        <f t="shared" si="4"/>
        <v>8.5320614732378397E-2</v>
      </c>
      <c r="O95" s="84">
        <f t="shared" si="4"/>
        <v>0.15837895218866338</v>
      </c>
      <c r="P95" s="84">
        <v>0.1776713297430294</v>
      </c>
      <c r="Q95" s="84">
        <v>0.27583433944053587</v>
      </c>
      <c r="R95" s="84">
        <f t="shared" si="5"/>
        <v>0.19443268221735344</v>
      </c>
      <c r="S95" s="84">
        <f t="shared" si="6"/>
        <v>0.31762956669498821</v>
      </c>
    </row>
    <row r="96" spans="2:19" x14ac:dyDescent="0.2">
      <c r="B96" s="77">
        <v>45058</v>
      </c>
      <c r="C96" s="76">
        <v>201.22</v>
      </c>
      <c r="D96" s="76">
        <v>110.59</v>
      </c>
      <c r="E96" s="76">
        <v>181.96</v>
      </c>
      <c r="F96" s="76">
        <v>546.12</v>
      </c>
      <c r="G96" s="83">
        <v>45058</v>
      </c>
      <c r="H96" s="84">
        <f>IFERROR(LN(Финальный_свод10[[#This Row],[FTSE Renaissan_EM.Цена]]/C95)+H95,0)</f>
        <v>-8.0554836343678438E-2</v>
      </c>
      <c r="I96" s="84">
        <f>IFERROR(LN(Финальный_свод10[[#This Row],[FTSE Renaissan_EMEA.Цена]]/D95)+I95,0)</f>
        <v>7.4504525622326845E-2</v>
      </c>
      <c r="J96" s="84">
        <f>IFERROR(LN(Финальный_свод10[[#This Row],[FTSE Renaissan_Global.Цена]]/E95)+J95,0)</f>
        <v>6.8988945985124145E-2</v>
      </c>
      <c r="K96" s="84">
        <f>IFERROR(LN(Финальный_свод10[[#This Row],[FTSE Renaissan_US.Цена]]/F95)+K95,0)</f>
        <v>0.12815719560048106</v>
      </c>
      <c r="L96" s="84">
        <f t="shared" si="4"/>
        <v>-7.739569005043534E-2</v>
      </c>
      <c r="M96" s="84">
        <f t="shared" si="4"/>
        <v>7.7350219191428149E-2</v>
      </c>
      <c r="N96" s="84">
        <f t="shared" si="4"/>
        <v>7.1424365542011481E-2</v>
      </c>
      <c r="O96" s="84">
        <f t="shared" si="4"/>
        <v>0.13673167787190565</v>
      </c>
      <c r="P96" s="84">
        <v>0.16606332464941667</v>
      </c>
      <c r="Q96" s="84">
        <v>0.26087632711145498</v>
      </c>
      <c r="R96" s="84">
        <f t="shared" si="5"/>
        <v>0.18064786346815898</v>
      </c>
      <c r="S96" s="84">
        <f t="shared" si="6"/>
        <v>0.29806711979609268</v>
      </c>
    </row>
    <row r="97" spans="2:19" x14ac:dyDescent="0.2">
      <c r="B97" s="77">
        <v>45061</v>
      </c>
      <c r="C97" s="76">
        <v>202.09</v>
      </c>
      <c r="D97" s="76">
        <v>110.3</v>
      </c>
      <c r="E97" s="76">
        <v>184.69</v>
      </c>
      <c r="F97" s="76">
        <v>558.35</v>
      </c>
      <c r="G97" s="83">
        <v>45061</v>
      </c>
      <c r="H97" s="84">
        <f>IFERROR(LN(Финальный_свод10[[#This Row],[FTSE Renaissan_EM.Цена]]/C96)+H96,0)</f>
        <v>-7.6240530477426016E-2</v>
      </c>
      <c r="I97" s="84">
        <f>IFERROR(LN(Финальный_свод10[[#This Row],[FTSE Renaissan_EMEA.Цена]]/D96)+I96,0)</f>
        <v>7.18787827945149E-2</v>
      </c>
      <c r="J97" s="84">
        <f>IFERROR(LN(Финальный_свод10[[#This Row],[FTSE Renaissan_Global.Цена]]/E96)+J96,0)</f>
        <v>8.3880807171140756E-2</v>
      </c>
      <c r="K97" s="84">
        <f>IFERROR(LN(Финальный_свод10[[#This Row],[FTSE Renaissan_US.Цена]]/F96)+K96,0)</f>
        <v>0.15030446967573127</v>
      </c>
      <c r="L97" s="84">
        <f t="shared" si="4"/>
        <v>-7.3406694176982756E-2</v>
      </c>
      <c r="M97" s="84">
        <f t="shared" si="4"/>
        <v>7.4525085241111233E-2</v>
      </c>
      <c r="N97" s="84">
        <f t="shared" si="4"/>
        <v>8.7499263969851082E-2</v>
      </c>
      <c r="O97" s="84">
        <f t="shared" si="4"/>
        <v>0.16218803988093922</v>
      </c>
      <c r="P97" s="84">
        <v>0.18379867042886924</v>
      </c>
      <c r="Q97" s="84">
        <v>0.27494733560051821</v>
      </c>
      <c r="R97" s="84">
        <f t="shared" si="5"/>
        <v>0.20177384612552229</v>
      </c>
      <c r="S97" s="84">
        <f t="shared" si="6"/>
        <v>0.31646134239592283</v>
      </c>
    </row>
    <row r="98" spans="2:19" x14ac:dyDescent="0.2">
      <c r="B98" s="77">
        <v>45062</v>
      </c>
      <c r="C98" s="76">
        <v>201.99</v>
      </c>
      <c r="D98" s="76">
        <v>109.93</v>
      </c>
      <c r="E98" s="76">
        <v>182.52</v>
      </c>
      <c r="F98" s="76">
        <v>548.53</v>
      </c>
      <c r="G98" s="83">
        <v>45062</v>
      </c>
      <c r="H98" s="84">
        <f>IFERROR(LN(Финальный_свод10[[#This Row],[FTSE Renaissan_EM.Цена]]/C97)+H97,0)</f>
        <v>-7.6735481982283804E-2</v>
      </c>
      <c r="I98" s="84">
        <f>IFERROR(LN(Финальный_свод10[[#This Row],[FTSE Renaissan_EMEA.Цена]]/D97)+I97,0)</f>
        <v>6.8518656125830565E-2</v>
      </c>
      <c r="J98" s="84">
        <f>IFERROR(LN(Финальный_свод10[[#This Row],[FTSE Renaissan_Global.Цена]]/E97)+J97,0)</f>
        <v>7.2061819342522607E-2</v>
      </c>
      <c r="K98" s="84">
        <f>IFERROR(LN(Финальный_свод10[[#This Row],[FTSE Renaissan_US.Цена]]/F97)+K97,0)</f>
        <v>0.13256043662521422</v>
      </c>
      <c r="L98" s="84">
        <f t="shared" si="4"/>
        <v>-7.3865199449793306E-2</v>
      </c>
      <c r="M98" s="84">
        <f t="shared" si="4"/>
        <v>7.0920603994155673E-2</v>
      </c>
      <c r="N98" s="84">
        <f t="shared" si="4"/>
        <v>7.4721780604132482E-2</v>
      </c>
      <c r="O98" s="84">
        <f t="shared" si="4"/>
        <v>0.14174801740107723</v>
      </c>
      <c r="P98" s="84">
        <v>0.19243206997036913</v>
      </c>
      <c r="Q98" s="84">
        <v>0.27589881813035139</v>
      </c>
      <c r="R98" s="84">
        <f t="shared" si="5"/>
        <v>0.21219415652558116</v>
      </c>
      <c r="S98" s="84">
        <f t="shared" si="6"/>
        <v>0.31771452846219317</v>
      </c>
    </row>
    <row r="99" spans="2:19" x14ac:dyDescent="0.2">
      <c r="B99" s="77">
        <v>45063</v>
      </c>
      <c r="C99" s="76">
        <v>199.61</v>
      </c>
      <c r="D99" s="76">
        <v>109.53</v>
      </c>
      <c r="E99" s="76">
        <v>183.88</v>
      </c>
      <c r="F99" s="76">
        <v>557.85</v>
      </c>
      <c r="G99" s="83">
        <v>45063</v>
      </c>
      <c r="H99" s="84">
        <f>IFERROR(LN(Финальный_свод10[[#This Row],[FTSE Renaissan_EM.Цена]]/C98)+H98,0)</f>
        <v>-8.8588210384791699E-2</v>
      </c>
      <c r="I99" s="84">
        <f>IFERROR(LN(Финальный_свод10[[#This Row],[FTSE Renaissan_EMEA.Цена]]/D98)+I98,0)</f>
        <v>6.4873340870713322E-2</v>
      </c>
      <c r="J99" s="84">
        <f>IFERROR(LN(Финальный_свод10[[#This Row],[FTSE Renaissan_Global.Цена]]/E98)+J98,0)</f>
        <v>7.9485434221348072E-2</v>
      </c>
      <c r="K99" s="84">
        <f>IFERROR(LN(Финальный_свод10[[#This Row],[FTSE Renaissan_US.Цена]]/F98)+K98,0)</f>
        <v>0.14940857282311876</v>
      </c>
      <c r="L99" s="84">
        <f t="shared" si="4"/>
        <v>-8.477762494268648E-2</v>
      </c>
      <c r="M99" s="84">
        <f t="shared" si="4"/>
        <v>6.7023867510960233E-2</v>
      </c>
      <c r="N99" s="84">
        <f t="shared" si="4"/>
        <v>8.2729788612140531E-2</v>
      </c>
      <c r="O99" s="84">
        <f t="shared" si="4"/>
        <v>0.16114730553878709</v>
      </c>
      <c r="P99" s="84">
        <v>0.19272439048480891</v>
      </c>
      <c r="Q99" s="84">
        <v>0.28077103288358618</v>
      </c>
      <c r="R99" s="84">
        <f t="shared" si="5"/>
        <v>0.21254855754183777</v>
      </c>
      <c r="S99" s="84">
        <f t="shared" si="6"/>
        <v>0.32415038232795368</v>
      </c>
    </row>
    <row r="100" spans="2:19" x14ac:dyDescent="0.2">
      <c r="B100" s="77">
        <v>45064</v>
      </c>
      <c r="C100" s="76">
        <v>199.8</v>
      </c>
      <c r="D100" s="76">
        <v>109.54</v>
      </c>
      <c r="E100" s="76">
        <v>185.95</v>
      </c>
      <c r="F100" s="76">
        <v>567.94000000000005</v>
      </c>
      <c r="G100" s="83">
        <v>45064</v>
      </c>
      <c r="H100" s="84">
        <f>IFERROR(LN(Финальный_свод10[[#This Row],[FTSE Renaissan_EM.Цена]]/C99)+H99,0)</f>
        <v>-8.7636806993129895E-2</v>
      </c>
      <c r="I100" s="84">
        <f>IFERROR(LN(Финальный_свод10[[#This Row],[FTSE Renaissan_EMEA.Цена]]/D99)+I99,0)</f>
        <v>6.4964635890633504E-2</v>
      </c>
      <c r="J100" s="84">
        <f>IFERROR(LN(Финальный_свод10[[#This Row],[FTSE Renaissan_Global.Цена]]/E99)+J99,0)</f>
        <v>9.0679883654399843E-2</v>
      </c>
      <c r="K100" s="84">
        <f>IFERROR(LN(Финальный_свод10[[#This Row],[FTSE Renaissan_US.Цена]]/F99)+K99,0)</f>
        <v>0.16733424312262149</v>
      </c>
      <c r="L100" s="84">
        <f t="shared" si="4"/>
        <v>-8.390646492434628E-2</v>
      </c>
      <c r="M100" s="84">
        <f t="shared" si="4"/>
        <v>6.7121285923040341E-2</v>
      </c>
      <c r="N100" s="84">
        <f t="shared" si="4"/>
        <v>9.4918447859623223E-2</v>
      </c>
      <c r="O100" s="84">
        <f t="shared" si="4"/>
        <v>0.18214932456341093</v>
      </c>
      <c r="P100" s="84">
        <v>0.19212826980777789</v>
      </c>
      <c r="Q100" s="84">
        <v>0.27937450791645996</v>
      </c>
      <c r="R100" s="84">
        <f t="shared" si="5"/>
        <v>0.21182594767752239</v>
      </c>
      <c r="S100" s="84">
        <f t="shared" si="6"/>
        <v>0.32230246389125017</v>
      </c>
    </row>
    <row r="101" spans="2:19" x14ac:dyDescent="0.2">
      <c r="B101" s="77">
        <v>45065</v>
      </c>
      <c r="C101" s="76">
        <v>198.97</v>
      </c>
      <c r="D101" s="76">
        <v>110.99</v>
      </c>
      <c r="E101" s="76">
        <v>184.65</v>
      </c>
      <c r="F101" s="76">
        <v>560.58000000000004</v>
      </c>
      <c r="G101" s="83">
        <v>45065</v>
      </c>
      <c r="H101" s="84">
        <f>IFERROR(LN(Финальный_свод10[[#This Row],[FTSE Renaissan_EM.Цена]]/C100)+H100,0)</f>
        <v>-9.1799613616426509E-2</v>
      </c>
      <c r="I101" s="84">
        <f>IFERROR(LN(Финальный_свод10[[#This Row],[FTSE Renaissan_EMEA.Цена]]/D100)+I100,0)</f>
        <v>7.8114963698946341E-2</v>
      </c>
      <c r="J101" s="84">
        <f>IFERROR(LN(Финальный_свод10[[#This Row],[FTSE Renaissan_Global.Цена]]/E100)+J100,0)</f>
        <v>8.3664204581893095E-2</v>
      </c>
      <c r="K101" s="84">
        <f>IFERROR(LN(Финальный_свод10[[#This Row],[FTSE Renaissan_US.Цена]]/F100)+K100,0)</f>
        <v>0.15429042581684932</v>
      </c>
      <c r="L101" s="84">
        <f t="shared" si="4"/>
        <v>-8.771205868867471E-2</v>
      </c>
      <c r="M101" s="84">
        <f t="shared" si="4"/>
        <v>8.1246955674623367E-2</v>
      </c>
      <c r="N101" s="84">
        <f t="shared" si="4"/>
        <v>8.7263734322556852E-2</v>
      </c>
      <c r="O101" s="84">
        <f t="shared" si="4"/>
        <v>0.16682971504693622</v>
      </c>
      <c r="P101" s="84">
        <v>0.18956127461411312</v>
      </c>
      <c r="Q101" s="84">
        <v>0.27858709997437919</v>
      </c>
      <c r="R101" s="84">
        <f t="shared" si="5"/>
        <v>0.20871918552202784</v>
      </c>
      <c r="S101" s="84">
        <f t="shared" si="6"/>
        <v>0.32126168224299168</v>
      </c>
    </row>
    <row r="102" spans="2:19" x14ac:dyDescent="0.2">
      <c r="B102" s="77">
        <v>45068</v>
      </c>
      <c r="C102" s="76">
        <v>200.64</v>
      </c>
      <c r="D102" s="76">
        <v>111.53</v>
      </c>
      <c r="E102" s="76">
        <v>187.21</v>
      </c>
      <c r="F102" s="76">
        <v>570.33000000000004</v>
      </c>
      <c r="G102" s="83">
        <v>45068</v>
      </c>
      <c r="H102" s="84">
        <f>IFERROR(LN(Финальный_свод10[[#This Row],[FTSE Renaissan_EM.Цена]]/C101)+H101,0)</f>
        <v>-8.3441415763027341E-2</v>
      </c>
      <c r="I102" s="84">
        <f>IFERROR(LN(Финальный_свод10[[#This Row],[FTSE Renaissan_EMEA.Цена]]/D101)+I101,0)</f>
        <v>8.2968469541503886E-2</v>
      </c>
      <c r="J102" s="84">
        <f>IFERROR(LN(Финальный_свод10[[#This Row],[FTSE Renaissan_Global.Цена]]/E101)+J101,0)</f>
        <v>9.7433044703497909E-2</v>
      </c>
      <c r="K102" s="84">
        <f>IFERROR(LN(Финальный_свод10[[#This Row],[FTSE Renaissan_US.Цена]]/F101)+K101,0)</f>
        <v>0.17153360445557503</v>
      </c>
      <c r="L102" s="84">
        <f t="shared" si="4"/>
        <v>-8.0055020632737173E-2</v>
      </c>
      <c r="M102" s="84">
        <f t="shared" si="4"/>
        <v>8.6507549926937211E-2</v>
      </c>
      <c r="N102" s="84">
        <f t="shared" si="4"/>
        <v>0.10233763174939559</v>
      </c>
      <c r="O102" s="84">
        <f t="shared" si="4"/>
        <v>0.18712403471889671</v>
      </c>
      <c r="P102" s="84">
        <v>0.19226119373560999</v>
      </c>
      <c r="Q102" s="84">
        <v>0.28590692091177261</v>
      </c>
      <c r="R102" s="84">
        <f t="shared" si="5"/>
        <v>0.21198703904854832</v>
      </c>
      <c r="S102" s="84">
        <f t="shared" si="6"/>
        <v>0.33096856414613551</v>
      </c>
    </row>
    <row r="103" spans="2:19" x14ac:dyDescent="0.2">
      <c r="B103" s="77">
        <v>45069</v>
      </c>
      <c r="C103" s="76">
        <v>200.63</v>
      </c>
      <c r="D103" s="76">
        <v>111.45</v>
      </c>
      <c r="E103" s="76">
        <v>186.23</v>
      </c>
      <c r="F103" s="76">
        <v>565.01</v>
      </c>
      <c r="G103" s="83">
        <v>45069</v>
      </c>
      <c r="H103" s="84">
        <f>IFERROR(LN(Финальный_свод10[[#This Row],[FTSE Renaissan_EM.Цена]]/C102)+H102,0)</f>
        <v>-8.3491257515473677E-2</v>
      </c>
      <c r="I103" s="84">
        <f>IFERROR(LN(Финальный_свод10[[#This Row],[FTSE Renaissan_EMEA.Цена]]/D102)+I102,0)</f>
        <v>8.2250916366936253E-2</v>
      </c>
      <c r="J103" s="84">
        <f>IFERROR(LN(Финальный_свод10[[#This Row],[FTSE Renaissan_Global.Цена]]/E102)+J102,0)</f>
        <v>9.2184532226735297E-2</v>
      </c>
      <c r="K103" s="84">
        <f>IFERROR(LN(Финальный_свод10[[#This Row],[FTSE Renaissan_US.Цена]]/F102)+K102,0)</f>
        <v>0.16216189388878766</v>
      </c>
      <c r="L103" s="84">
        <f t="shared" si="4"/>
        <v>-8.0100871160018183E-2</v>
      </c>
      <c r="M103" s="84">
        <f t="shared" si="4"/>
        <v>8.5728202630298123E-2</v>
      </c>
      <c r="N103" s="84">
        <f t="shared" si="4"/>
        <v>9.6567155390683723E-2</v>
      </c>
      <c r="O103" s="84">
        <f t="shared" ref="O103:O166" si="7">EXP(K103)-1</f>
        <v>0.17605062131840121</v>
      </c>
      <c r="P103" s="84">
        <v>0.19544607885251933</v>
      </c>
      <c r="Q103" s="84">
        <v>0.28094746620427835</v>
      </c>
      <c r="R103" s="84">
        <f t="shared" si="5"/>
        <v>0.21585323195316364</v>
      </c>
      <c r="S103" s="84">
        <f t="shared" si="6"/>
        <v>0.32438402718776671</v>
      </c>
    </row>
    <row r="104" spans="2:19" x14ac:dyDescent="0.2">
      <c r="B104" s="77">
        <v>45070</v>
      </c>
      <c r="C104" s="76">
        <v>199.29</v>
      </c>
      <c r="D104" s="76">
        <v>109.34</v>
      </c>
      <c r="E104" s="76">
        <v>184.61</v>
      </c>
      <c r="F104" s="76">
        <v>561.22</v>
      </c>
      <c r="G104" s="83">
        <v>45070</v>
      </c>
      <c r="H104" s="84">
        <f>IFERROR(LN(Финальный_свод10[[#This Row],[FTSE Renaissan_EM.Цена]]/C103)+H103,0)</f>
        <v>-9.0192622862323685E-2</v>
      </c>
      <c r="I104" s="84">
        <f>IFERROR(LN(Финальный_свод10[[#This Row],[FTSE Renaissan_EMEA.Цена]]/D103)+I103,0)</f>
        <v>6.3137150001911668E-2</v>
      </c>
      <c r="J104" s="84">
        <f>IFERROR(LN(Финальный_свод10[[#This Row],[FTSE Renaissan_Global.Цена]]/E103)+J103,0)</f>
        <v>8.3447555065799039E-2</v>
      </c>
      <c r="K104" s="84">
        <f>IFERROR(LN(Финальный_свод10[[#This Row],[FTSE Renaissan_US.Цена]]/F103)+K103,0)</f>
        <v>0.15543144929596595</v>
      </c>
      <c r="L104" s="84">
        <f t="shared" ref="L104:O167" si="8">EXP(H104)-1</f>
        <v>-8.6244841815680706E-2</v>
      </c>
      <c r="M104" s="84">
        <f t="shared" si="8"/>
        <v>6.5172917681442843E-2</v>
      </c>
      <c r="N104" s="84">
        <f t="shared" si="8"/>
        <v>8.7028204675262621E-2</v>
      </c>
      <c r="O104" s="84">
        <f t="shared" si="7"/>
        <v>0.16816185500489045</v>
      </c>
      <c r="P104" s="84">
        <v>0.20047945962824124</v>
      </c>
      <c r="Q104" s="84">
        <v>0.28325427230219347</v>
      </c>
      <c r="R104" s="84">
        <f t="shared" si="5"/>
        <v>0.2219885118839402</v>
      </c>
      <c r="S104" s="84">
        <f t="shared" si="6"/>
        <v>0.32744265080713819</v>
      </c>
    </row>
    <row r="105" spans="2:19" x14ac:dyDescent="0.2">
      <c r="B105" s="77">
        <v>45071</v>
      </c>
      <c r="C105" s="76">
        <v>197.71</v>
      </c>
      <c r="D105" s="76">
        <v>108.82</v>
      </c>
      <c r="E105" s="76">
        <v>180.82</v>
      </c>
      <c r="F105" s="76">
        <v>545.34</v>
      </c>
      <c r="G105" s="83">
        <v>45071</v>
      </c>
      <c r="H105" s="84">
        <f>IFERROR(LN(Финальный_свод10[[#This Row],[FTSE Renaissan_EM.Цена]]/C104)+H104,0)</f>
        <v>-9.8152362620793909E-2</v>
      </c>
      <c r="I105" s="84">
        <f>IFERROR(LN(Финальный_свод10[[#This Row],[FTSE Renaissan_EMEA.Цена]]/D104)+I104,0)</f>
        <v>5.8369997592837619E-2</v>
      </c>
      <c r="J105" s="84">
        <f>IFERROR(LN(Финальный_свод10[[#This Row],[FTSE Renaissan_Global.Цена]]/E104)+J104,0)</f>
        <v>6.2704124592541224E-2</v>
      </c>
      <c r="K105" s="84">
        <f>IFERROR(LN(Финальный_свод10[[#This Row],[FTSE Renaissan_US.Цена]]/F104)+K104,0)</f>
        <v>0.12672791714266404</v>
      </c>
      <c r="L105" s="84">
        <f t="shared" si="8"/>
        <v>-9.3489225126088704E-2</v>
      </c>
      <c r="M105" s="84">
        <f t="shared" si="8"/>
        <v>6.0107160253288772E-2</v>
      </c>
      <c r="N105" s="84">
        <f t="shared" si="8"/>
        <v>6.4711770594122475E-2</v>
      </c>
      <c r="O105" s="84">
        <f t="shared" si="7"/>
        <v>0.13510813229814866</v>
      </c>
      <c r="P105" s="84">
        <v>0.1985906642196146</v>
      </c>
      <c r="Q105" s="84">
        <v>0.27074354276812834</v>
      </c>
      <c r="R105" s="84">
        <f t="shared" si="5"/>
        <v>0.21968260397297334</v>
      </c>
      <c r="S105" s="84">
        <f t="shared" si="6"/>
        <v>0.31093882752761393</v>
      </c>
    </row>
    <row r="106" spans="2:19" x14ac:dyDescent="0.2">
      <c r="B106" s="77">
        <v>45072</v>
      </c>
      <c r="C106" s="76">
        <v>197.79</v>
      </c>
      <c r="D106" s="76">
        <v>109.63</v>
      </c>
      <c r="E106" s="76">
        <v>182.7</v>
      </c>
      <c r="F106" s="76">
        <v>554.04999999999995</v>
      </c>
      <c r="G106" s="83">
        <v>45072</v>
      </c>
      <c r="H106" s="84">
        <f>IFERROR(LN(Финальный_свод10[[#This Row],[FTSE Renaissan_EM.Цена]]/C105)+H105,0)</f>
        <v>-9.7747811414265084E-2</v>
      </c>
      <c r="I106" s="84">
        <f>IFERROR(LN(Финальный_свод10[[#This Row],[FTSE Renaissan_EMEA.Цена]]/D105)+I105,0)</f>
        <v>6.5785916221506924E-2</v>
      </c>
      <c r="J106" s="84">
        <f>IFERROR(LN(Финальный_свод10[[#This Row],[FTSE Renaissan_Global.Цена]]/E105)+J105,0)</f>
        <v>7.3047526667281953E-2</v>
      </c>
      <c r="K106" s="84">
        <f>IFERROR(LN(Финальный_свод10[[#This Row],[FTSE Renaissan_US.Цена]]/F105)+K105,0)</f>
        <v>0.14257339916626424</v>
      </c>
      <c r="L106" s="84">
        <f t="shared" si="8"/>
        <v>-9.3122420907840175E-2</v>
      </c>
      <c r="M106" s="84">
        <f t="shared" si="8"/>
        <v>6.7998051631759315E-2</v>
      </c>
      <c r="N106" s="84">
        <f t="shared" si="8"/>
        <v>7.5781664016957295E-2</v>
      </c>
      <c r="O106" s="84">
        <f t="shared" si="7"/>
        <v>0.1532377245384331</v>
      </c>
      <c r="P106" s="84">
        <v>0.21061254189902925</v>
      </c>
      <c r="Q106" s="84">
        <v>0.29312602078134742</v>
      </c>
      <c r="R106" s="84">
        <f t="shared" si="5"/>
        <v>0.23443397094832163</v>
      </c>
      <c r="S106" s="84">
        <f t="shared" si="6"/>
        <v>0.34061172472387535</v>
      </c>
    </row>
    <row r="107" spans="2:19" x14ac:dyDescent="0.2">
      <c r="B107" s="77">
        <v>45075</v>
      </c>
      <c r="C107" s="76">
        <v>195.53</v>
      </c>
      <c r="D107" s="76">
        <v>109.24</v>
      </c>
      <c r="E107" s="76">
        <v>182.29</v>
      </c>
      <c r="F107" s="76">
        <v>521.34</v>
      </c>
      <c r="G107" s="83">
        <v>45075</v>
      </c>
      <c r="H107" s="84">
        <f>IFERROR(LN(Финальный_свод10[[#This Row],[FTSE Renaissan_EM.Цена]]/C106)+H106,0)</f>
        <v>-0.10923985286939955</v>
      </c>
      <c r="I107" s="84">
        <f>IFERROR(LN(Финальный_свод10[[#This Row],[FTSE Renaissan_EMEA.Цена]]/D106)+I106,0)</f>
        <v>6.2222153140562536E-2</v>
      </c>
      <c r="J107" s="84">
        <f>IFERROR(LN(Финальный_свод10[[#This Row],[FTSE Renaissan_Global.Цена]]/E106)+J106,0)</f>
        <v>7.0800888828151151E-2</v>
      </c>
      <c r="K107" s="84">
        <f>IFERROR(LN(Финальный_свод10[[#This Row],[FTSE Renaissan_US.Цена]]/F106)+K106,0)</f>
        <v>8.1720883863099586E-2</v>
      </c>
      <c r="L107" s="84">
        <f t="shared" si="8"/>
        <v>-0.10348464007336056</v>
      </c>
      <c r="M107" s="84">
        <f t="shared" si="8"/>
        <v>6.4198733560643761E-2</v>
      </c>
      <c r="N107" s="84">
        <f t="shared" si="8"/>
        <v>7.3367485132190158E-2</v>
      </c>
      <c r="O107" s="84">
        <f t="shared" si="7"/>
        <v>8.5152883874861196E-2</v>
      </c>
      <c r="P107" s="84">
        <v>0.22907251312831867</v>
      </c>
      <c r="Q107" s="84">
        <v>0.32498215438545408</v>
      </c>
      <c r="R107" s="84">
        <f t="shared" si="5"/>
        <v>0.25743321612018311</v>
      </c>
      <c r="S107" s="84">
        <f t="shared" si="6"/>
        <v>0.38400594732370563</v>
      </c>
    </row>
    <row r="108" spans="2:19" x14ac:dyDescent="0.2">
      <c r="B108" s="77">
        <v>45076</v>
      </c>
      <c r="C108" s="76">
        <v>197.07</v>
      </c>
      <c r="D108" s="76">
        <v>109.31</v>
      </c>
      <c r="E108" s="76">
        <v>184.03</v>
      </c>
      <c r="F108" s="76">
        <v>560.59</v>
      </c>
      <c r="G108" s="83">
        <v>45076</v>
      </c>
      <c r="H108" s="84">
        <f>IFERROR(LN(Финальный_свод10[[#This Row],[FTSE Renaissan_EM.Цена]]/C107)+H107,0)</f>
        <v>-0.10139467763509179</v>
      </c>
      <c r="I108" s="84">
        <f>IFERROR(LN(Финальный_свод10[[#This Row],[FTSE Renaissan_EMEA.Цена]]/D107)+I107,0)</f>
        <v>6.2862738840802429E-2</v>
      </c>
      <c r="J108" s="84">
        <f>IFERROR(LN(Финальный_свод10[[#This Row],[FTSE Renaissan_Global.Цена]]/E107)+J107,0)</f>
        <v>8.0300851080424104E-2</v>
      </c>
      <c r="K108" s="84">
        <f>IFERROR(LN(Финальный_свод10[[#This Row],[FTSE Renaissan_US.Цена]]/F107)+K107,0)</f>
        <v>0.15430826432483696</v>
      </c>
      <c r="L108" s="84">
        <f t="shared" si="8"/>
        <v>-9.6423658872076712E-2</v>
      </c>
      <c r="M108" s="84">
        <f t="shared" si="8"/>
        <v>6.4880662445203185E-2</v>
      </c>
      <c r="N108" s="84">
        <f t="shared" si="8"/>
        <v>8.3613024789494395E-2</v>
      </c>
      <c r="O108" s="84">
        <f t="shared" si="7"/>
        <v>0.16685052973377923</v>
      </c>
      <c r="P108" s="84">
        <v>0.21682727426665513</v>
      </c>
      <c r="Q108" s="84">
        <v>0.33069029056594185</v>
      </c>
      <c r="R108" s="84">
        <f t="shared" si="5"/>
        <v>0.24212953587274688</v>
      </c>
      <c r="S108" s="84">
        <f t="shared" si="6"/>
        <v>0.39192863211554929</v>
      </c>
    </row>
    <row r="109" spans="2:19" x14ac:dyDescent="0.2">
      <c r="B109" s="77">
        <v>45077</v>
      </c>
      <c r="C109" s="76">
        <v>197.73</v>
      </c>
      <c r="D109" s="76">
        <v>109.3</v>
      </c>
      <c r="E109" s="76">
        <v>185.67</v>
      </c>
      <c r="F109" s="76">
        <v>567.71</v>
      </c>
      <c r="G109" s="83">
        <v>45077</v>
      </c>
      <c r="H109" s="84">
        <f>IFERROR(LN(Финальный_свод10[[#This Row],[FTSE Renaissan_EM.Цена]]/C108)+H108,0)</f>
        <v>-9.8051209474844914E-2</v>
      </c>
      <c r="I109" s="84">
        <f>IFERROR(LN(Финальный_свод10[[#This Row],[FTSE Renaissan_EMEA.Цена]]/D108)+I108,0)</f>
        <v>6.2771251717551213E-2</v>
      </c>
      <c r="J109" s="84">
        <f>IFERROR(LN(Финальный_свод10[[#This Row],[FTSE Renaissan_Global.Цена]]/E108)+J108,0)</f>
        <v>8.9172967702700792E-2</v>
      </c>
      <c r="K109" s="84">
        <f>IFERROR(LN(Финальный_свод10[[#This Row],[FTSE Renaissan_US.Цена]]/F108)+K108,0)</f>
        <v>0.1669291887429363</v>
      </c>
      <c r="L109" s="84">
        <f t="shared" si="8"/>
        <v>-9.3397524071526572E-2</v>
      </c>
      <c r="M109" s="84">
        <f t="shared" si="8"/>
        <v>6.4783244033123299E-2</v>
      </c>
      <c r="N109" s="84">
        <f t="shared" si="8"/>
        <v>9.3269740328562944E-2</v>
      </c>
      <c r="O109" s="84">
        <f t="shared" si="7"/>
        <v>0.1816705867660211</v>
      </c>
      <c r="P109" s="84">
        <v>0.22380242804528144</v>
      </c>
      <c r="Q109" s="84">
        <v>0.34437574365119605</v>
      </c>
      <c r="R109" s="84">
        <f t="shared" si="5"/>
        <v>0.25082386729753092</v>
      </c>
      <c r="S109" s="84">
        <f t="shared" si="6"/>
        <v>0.41110875106202327</v>
      </c>
    </row>
    <row r="110" spans="2:19" x14ac:dyDescent="0.2">
      <c r="B110" s="77">
        <v>45078</v>
      </c>
      <c r="C110" s="76">
        <v>198.61</v>
      </c>
      <c r="D110" s="76">
        <v>109.81</v>
      </c>
      <c r="E110" s="76">
        <v>187.38</v>
      </c>
      <c r="F110" s="76">
        <v>574.37</v>
      </c>
      <c r="G110" s="83">
        <v>45078</v>
      </c>
      <c r="H110" s="84">
        <f>IFERROR(LN(Финальный_свод10[[#This Row],[FTSE Renaissan_EM.Цена]]/C109)+H109,0)</f>
        <v>-9.3610570396882795E-2</v>
      </c>
      <c r="I110" s="84">
        <f>IFERROR(LN(Финальный_свод10[[#This Row],[FTSE Renaissan_EMEA.Цена]]/D109)+I109,0)</f>
        <v>6.7426456144680347E-2</v>
      </c>
      <c r="J110" s="84">
        <f>IFERROR(LN(Финальный_свод10[[#This Row],[FTSE Renaissan_Global.Цена]]/E109)+J109,0)</f>
        <v>9.8340703806363131E-2</v>
      </c>
      <c r="K110" s="84">
        <f>IFERROR(LN(Финальный_свод10[[#This Row],[FTSE Renaissan_US.Цена]]/F109)+K109,0)</f>
        <v>0.17859225174173698</v>
      </c>
      <c r="L110" s="84">
        <f t="shared" si="8"/>
        <v>-8.9362677670792867E-2</v>
      </c>
      <c r="M110" s="84">
        <f t="shared" si="8"/>
        <v>6.9751583049197485E-2</v>
      </c>
      <c r="N110" s="84">
        <f t="shared" si="8"/>
        <v>0.10333863275039645</v>
      </c>
      <c r="O110" s="84">
        <f t="shared" si="7"/>
        <v>0.1955331682034831</v>
      </c>
      <c r="P110" s="84">
        <v>0.2253062789584635</v>
      </c>
      <c r="Q110" s="84">
        <v>0.35506574843352157</v>
      </c>
      <c r="R110" s="84">
        <f t="shared" si="5"/>
        <v>0.25270633503323059</v>
      </c>
      <c r="S110" s="84">
        <f t="shared" si="6"/>
        <v>0.42627442650807268</v>
      </c>
    </row>
    <row r="111" spans="2:19" x14ac:dyDescent="0.2">
      <c r="B111" s="77">
        <v>45079</v>
      </c>
      <c r="C111" s="76">
        <v>202.96</v>
      </c>
      <c r="D111" s="76">
        <v>111.33</v>
      </c>
      <c r="E111" s="76">
        <v>191.12</v>
      </c>
      <c r="F111" s="76">
        <v>585.36</v>
      </c>
      <c r="G111" s="83">
        <v>45079</v>
      </c>
      <c r="H111" s="84">
        <f>IFERROR(LN(Финальный_свод10[[#This Row],[FTSE Renaissan_EM.Цена]]/C110)+H110,0)</f>
        <v>-7.1944757916556662E-2</v>
      </c>
      <c r="I111" s="84">
        <f>IFERROR(LN(Финальный_свод10[[#This Row],[FTSE Renaissan_EMEA.Цена]]/D110)+I110,0)</f>
        <v>8.1173620275674235E-2</v>
      </c>
      <c r="J111" s="84">
        <f>IFERROR(LN(Финальный_свод10[[#This Row],[FTSE Renaissan_Global.Цена]]/E110)+J110,0)</f>
        <v>0.11810356630087501</v>
      </c>
      <c r="K111" s="84">
        <f>IFERROR(LN(Финальный_свод10[[#This Row],[FTSE Renaissan_US.Цена]]/F110)+K110,0)</f>
        <v>0.19754550635970447</v>
      </c>
      <c r="L111" s="84">
        <f t="shared" si="8"/>
        <v>-6.9417698303530284E-2</v>
      </c>
      <c r="M111" s="84">
        <f t="shared" si="8"/>
        <v>8.4559181685339491E-2</v>
      </c>
      <c r="N111" s="84">
        <f t="shared" si="8"/>
        <v>0.12536065477241842</v>
      </c>
      <c r="O111" s="84">
        <f t="shared" si="7"/>
        <v>0.21840850904398024</v>
      </c>
      <c r="P111" s="84">
        <v>0.22447925698054183</v>
      </c>
      <c r="Q111" s="84">
        <v>0.37529198523639118</v>
      </c>
      <c r="R111" s="84">
        <f t="shared" si="5"/>
        <v>0.25167074764806552</v>
      </c>
      <c r="S111" s="84">
        <f t="shared" si="6"/>
        <v>0.45541631265930449</v>
      </c>
    </row>
    <row r="112" spans="2:19" x14ac:dyDescent="0.2">
      <c r="B112" s="77">
        <v>45082</v>
      </c>
      <c r="C112" s="76">
        <v>202.6</v>
      </c>
      <c r="D112" s="76">
        <v>111.9</v>
      </c>
      <c r="E112" s="76">
        <v>191.68</v>
      </c>
      <c r="F112" s="76">
        <v>588</v>
      </c>
      <c r="G112" s="83">
        <v>45082</v>
      </c>
      <c r="H112" s="84">
        <f>IFERROR(LN(Финальный_свод10[[#This Row],[FTSE Renaissan_EM.Цена]]/C111)+H111,0)</f>
        <v>-7.3720081393000139E-2</v>
      </c>
      <c r="I112" s="84">
        <f>IFERROR(LN(Финальный_свод10[[#This Row],[FTSE Renaissan_EMEA.Цена]]/D111)+I111,0)</f>
        <v>8.628047185293794E-2</v>
      </c>
      <c r="J112" s="84">
        <f>IFERROR(LN(Финальный_свод10[[#This Row],[FTSE Renaissan_Global.Цена]]/E111)+J111,0)</f>
        <v>0.12102937821040552</v>
      </c>
      <c r="K112" s="84">
        <f>IFERROR(LN(Финальный_свод10[[#This Row],[FTSE Renaissan_US.Цена]]/F111)+K111,0)</f>
        <v>0.2020454116825568</v>
      </c>
      <c r="L112" s="84">
        <f t="shared" si="8"/>
        <v>-7.1068317285648552E-2</v>
      </c>
      <c r="M112" s="84">
        <f t="shared" si="8"/>
        <v>9.0112031173892992E-2</v>
      </c>
      <c r="N112" s="84">
        <f t="shared" si="8"/>
        <v>0.12865806983453965</v>
      </c>
      <c r="O112" s="84">
        <f t="shared" si="7"/>
        <v>0.22390358637054186</v>
      </c>
      <c r="P112" s="84">
        <v>0.21511761539251006</v>
      </c>
      <c r="Q112" s="84">
        <v>0.39120359999121768</v>
      </c>
      <c r="R112" s="84">
        <f t="shared" si="5"/>
        <v>0.24000773238580875</v>
      </c>
      <c r="S112" s="84">
        <f t="shared" si="6"/>
        <v>0.47875955819881177</v>
      </c>
    </row>
    <row r="113" spans="2:19" x14ac:dyDescent="0.2">
      <c r="B113" s="77">
        <v>45083</v>
      </c>
      <c r="C113" s="76">
        <v>202.17</v>
      </c>
      <c r="D113" s="76">
        <v>111.85</v>
      </c>
      <c r="E113" s="76">
        <v>193.65</v>
      </c>
      <c r="F113" s="76">
        <v>598.19000000000005</v>
      </c>
      <c r="G113" s="83">
        <v>45083</v>
      </c>
      <c r="H113" s="84">
        <f>IFERROR(LN(Финальный_свод10[[#This Row],[FTSE Renaissan_EM.Цена]]/C112)+H112,0)</f>
        <v>-7.584474558134785E-2</v>
      </c>
      <c r="I113" s="84">
        <f>IFERROR(LN(Финальный_свод10[[#This Row],[FTSE Renaissan_EMEA.Цена]]/D112)+I112,0)</f>
        <v>8.5833544471196926E-2</v>
      </c>
      <c r="J113" s="84">
        <f>IFERROR(LN(Финальный_свод10[[#This Row],[FTSE Renaissan_Global.Цена]]/E112)+J112,0)</f>
        <v>0.13125446924408207</v>
      </c>
      <c r="K113" s="84">
        <f>IFERROR(LN(Финальный_свод10[[#This Row],[FTSE Renaissan_US.Цена]]/F112)+K112,0)</f>
        <v>0.21922689302293216</v>
      </c>
      <c r="L113" s="84">
        <f t="shared" si="8"/>
        <v>-7.3039889958734339E-2</v>
      </c>
      <c r="M113" s="84">
        <f t="shared" si="8"/>
        <v>8.962493911349334E-2</v>
      </c>
      <c r="N113" s="84">
        <f t="shared" si="8"/>
        <v>0.14025790496378621</v>
      </c>
      <c r="O113" s="84">
        <f t="shared" si="7"/>
        <v>0.24511375226359622</v>
      </c>
      <c r="P113" s="84">
        <v>0.21032167511396496</v>
      </c>
      <c r="Q113" s="84">
        <v>0.38318532854114629</v>
      </c>
      <c r="R113" s="84">
        <f t="shared" si="5"/>
        <v>0.23407496732146438</v>
      </c>
      <c r="S113" s="84">
        <f t="shared" si="6"/>
        <v>0.46694987255735021</v>
      </c>
    </row>
    <row r="114" spans="2:19" x14ac:dyDescent="0.2">
      <c r="B114" s="77">
        <v>45084</v>
      </c>
      <c r="C114" s="76">
        <v>204.26</v>
      </c>
      <c r="D114" s="76">
        <v>111.87</v>
      </c>
      <c r="E114" s="76">
        <v>192.11</v>
      </c>
      <c r="F114" s="76">
        <v>588.13</v>
      </c>
      <c r="G114" s="83">
        <v>45084</v>
      </c>
      <c r="H114" s="84">
        <f>IFERROR(LN(Финальный_свод10[[#This Row],[FTSE Renaissan_EM.Цена]]/C113)+H113,0)</f>
        <v>-6.5559981057630251E-2</v>
      </c>
      <c r="I114" s="84">
        <f>IFERROR(LN(Финальный_свод10[[#This Row],[FTSE Renaissan_EMEA.Цена]]/D113)+I113,0)</f>
        <v>8.6012339393897491E-2</v>
      </c>
      <c r="J114" s="84">
        <f>IFERROR(LN(Финальный_свод10[[#This Row],[FTSE Renaissan_Global.Цена]]/E113)+J113,0)</f>
        <v>0.1232701879236722</v>
      </c>
      <c r="K114" s="84">
        <f>IFERROR(LN(Финальный_свод10[[#This Row],[FTSE Renaissan_US.Цена]]/F113)+K113,0)</f>
        <v>0.20226647568148454</v>
      </c>
      <c r="L114" s="84">
        <f t="shared" si="8"/>
        <v>-6.3457129756992026E-2</v>
      </c>
      <c r="M114" s="84">
        <f t="shared" si="8"/>
        <v>8.9819775937653334E-2</v>
      </c>
      <c r="N114" s="84">
        <f t="shared" si="8"/>
        <v>0.13119001354295379</v>
      </c>
      <c r="O114" s="84">
        <f t="shared" si="7"/>
        <v>0.2241741772995014</v>
      </c>
      <c r="P114" s="84">
        <v>0.21532174133521378</v>
      </c>
      <c r="Q114" s="84">
        <v>0.40540846532585656</v>
      </c>
      <c r="R114" s="84">
        <f t="shared" si="5"/>
        <v>0.24026087596884915</v>
      </c>
      <c r="S114" s="84">
        <f t="shared" si="6"/>
        <v>0.49991503823279637</v>
      </c>
    </row>
    <row r="115" spans="2:19" x14ac:dyDescent="0.2">
      <c r="B115" s="77">
        <v>45085</v>
      </c>
      <c r="C115" s="76">
        <v>203.6</v>
      </c>
      <c r="D115" s="76">
        <v>112.04</v>
      </c>
      <c r="E115" s="76">
        <v>192.77</v>
      </c>
      <c r="F115" s="76">
        <v>592.55999999999995</v>
      </c>
      <c r="G115" s="83">
        <v>45085</v>
      </c>
      <c r="H115" s="84">
        <f>IFERROR(LN(Финальный_свод10[[#This Row],[FTSE Renaissan_EM.Цена]]/C114)+H114,0)</f>
        <v>-6.8796388531215488E-2</v>
      </c>
      <c r="I115" s="84">
        <f>IFERROR(LN(Финальный_свод10[[#This Row],[FTSE Renaissan_EMEA.Цена]]/D114)+I114,0)</f>
        <v>8.753080692696627E-2</v>
      </c>
      <c r="J115" s="84">
        <f>IFERROR(LN(Финальный_свод10[[#This Row],[FTSE Renaissan_Global.Цена]]/E114)+J114,0)</f>
        <v>0.12669983169282098</v>
      </c>
      <c r="K115" s="84">
        <f>IFERROR(LN(Финальный_свод10[[#This Row],[FTSE Renaissan_US.Цена]]/F114)+K114,0)</f>
        <v>0.20977059748896371</v>
      </c>
      <c r="L115" s="84">
        <f t="shared" si="8"/>
        <v>-6.6483264557542165E-2</v>
      </c>
      <c r="M115" s="84">
        <f t="shared" si="8"/>
        <v>9.1475888943011396E-2</v>
      </c>
      <c r="N115" s="84">
        <f t="shared" si="8"/>
        <v>0.1350762527233107</v>
      </c>
      <c r="O115" s="84">
        <f t="shared" si="7"/>
        <v>0.23339508357096661</v>
      </c>
      <c r="P115" s="84">
        <v>0.22087280862430725</v>
      </c>
      <c r="Q115" s="84">
        <v>0.41628150560169369</v>
      </c>
      <c r="R115" s="84">
        <f t="shared" si="5"/>
        <v>0.24716479186994844</v>
      </c>
      <c r="S115" s="84">
        <f t="shared" si="6"/>
        <v>0.51631265930331471</v>
      </c>
    </row>
    <row r="116" spans="2:19" x14ac:dyDescent="0.2">
      <c r="B116" s="77">
        <v>45086</v>
      </c>
      <c r="C116" s="76">
        <v>205.07</v>
      </c>
      <c r="D116" s="76">
        <v>111.79</v>
      </c>
      <c r="E116" s="76">
        <v>192.93</v>
      </c>
      <c r="F116" s="76">
        <v>590.29999999999995</v>
      </c>
      <c r="G116" s="83">
        <v>45086</v>
      </c>
      <c r="H116" s="84">
        <f>IFERROR(LN(Финальный_свод10[[#This Row],[FTSE Renaissan_EM.Цена]]/C115)+H115,0)</f>
        <v>-6.160228893990477E-2</v>
      </c>
      <c r="I116" s="84">
        <f>IFERROR(LN(Финальный_свод10[[#This Row],[FTSE Renaissan_EMEA.Цена]]/D115)+I115,0)</f>
        <v>8.5296967817292846E-2</v>
      </c>
      <c r="J116" s="84">
        <f>IFERROR(LN(Финальный_свод10[[#This Row],[FTSE Renaissan_Global.Цена]]/E115)+J115,0)</f>
        <v>0.12752949209820233</v>
      </c>
      <c r="K116" s="84">
        <f>IFERROR(LN(Финальный_свод10[[#This Row],[FTSE Renaissan_US.Цена]]/F115)+K115,0)</f>
        <v>0.20594934603057366</v>
      </c>
      <c r="L116" s="84">
        <f t="shared" si="8"/>
        <v>-5.9743237047225839E-2</v>
      </c>
      <c r="M116" s="84">
        <f t="shared" si="8"/>
        <v>8.9040428641014246E-2</v>
      </c>
      <c r="N116" s="84">
        <f t="shared" si="8"/>
        <v>0.13601837131248784</v>
      </c>
      <c r="O116" s="84">
        <f t="shared" si="7"/>
        <v>0.22869096434444036</v>
      </c>
      <c r="P116" s="84">
        <v>0.22026369740945714</v>
      </c>
      <c r="Q116" s="84">
        <v>0.41866002728325191</v>
      </c>
      <c r="R116" s="84">
        <f t="shared" si="5"/>
        <v>0.24640536112082745</v>
      </c>
      <c r="S116" s="84">
        <f t="shared" si="6"/>
        <v>0.519923534409517</v>
      </c>
    </row>
    <row r="117" spans="2:19" x14ac:dyDescent="0.2">
      <c r="B117" s="77">
        <v>45090</v>
      </c>
      <c r="C117" s="76">
        <v>206.31</v>
      </c>
      <c r="D117" s="76">
        <v>113.07</v>
      </c>
      <c r="E117" s="76">
        <v>198.02</v>
      </c>
      <c r="F117" s="76">
        <v>610.73</v>
      </c>
      <c r="G117" s="83">
        <v>45090</v>
      </c>
      <c r="H117" s="84">
        <f>IFERROR(LN(Финальный_свод10[[#This Row],[FTSE Renaissan_EM.Цена]]/C116)+H116,0)</f>
        <v>-5.5573781207728698E-2</v>
      </c>
      <c r="I117" s="84">
        <f>IFERROR(LN(Финальный_свод10[[#This Row],[FTSE Renaissan_EMEA.Цена]]/D116)+I116,0)</f>
        <v>9.6681952482212077E-2</v>
      </c>
      <c r="J117" s="84">
        <f>IFERROR(LN(Финальный_свод10[[#This Row],[FTSE Renaissan_Global.Цена]]/E116)+J116,0)</f>
        <v>0.15357009897768939</v>
      </c>
      <c r="K117" s="84">
        <f>IFERROR(LN(Финальный_свод10[[#This Row],[FTSE Renaissan_US.Цена]]/F116)+K116,0)</f>
        <v>0.23997342676259301</v>
      </c>
      <c r="L117" s="84">
        <f t="shared" si="8"/>
        <v>-5.4057771664373866E-2</v>
      </c>
      <c r="M117" s="84">
        <f t="shared" si="8"/>
        <v>0.10150998538723921</v>
      </c>
      <c r="N117" s="84">
        <f t="shared" si="8"/>
        <v>0.16598951893069436</v>
      </c>
      <c r="O117" s="84">
        <f t="shared" si="7"/>
        <v>0.27121536956476389</v>
      </c>
      <c r="P117" s="84">
        <v>0.23828325797090488</v>
      </c>
      <c r="Q117" s="84">
        <v>0.43501566160042604</v>
      </c>
      <c r="R117" s="84">
        <f t="shared" si="5"/>
        <v>0.26906861571883534</v>
      </c>
      <c r="S117" s="84">
        <f t="shared" si="6"/>
        <v>0.54498725573492046</v>
      </c>
    </row>
    <row r="118" spans="2:19" x14ac:dyDescent="0.2">
      <c r="B118" s="77">
        <v>45091</v>
      </c>
      <c r="C118" s="76">
        <v>206.35</v>
      </c>
      <c r="D118" s="76">
        <v>113.52</v>
      </c>
      <c r="E118" s="76">
        <v>197.81</v>
      </c>
      <c r="F118" s="76">
        <v>610.48</v>
      </c>
      <c r="G118" s="83">
        <v>45091</v>
      </c>
      <c r="H118" s="84">
        <f>IFERROR(LN(Финальный_свод10[[#This Row],[FTSE Renaissan_EM.Цена]]/C117)+H117,0)</f>
        <v>-5.5379917008992273E-2</v>
      </c>
      <c r="I118" s="84">
        <f>IFERROR(LN(Финальный_свод10[[#This Row],[FTSE Renaissan_EMEA.Цена]]/D117)+I117,0)</f>
        <v>0.10065388938684547</v>
      </c>
      <c r="J118" s="84">
        <f>IFERROR(LN(Финальный_свод10[[#This Row],[FTSE Renaissan_Global.Цена]]/E117)+J117,0)</f>
        <v>0.15250903731130525</v>
      </c>
      <c r="K118" s="84">
        <f>IFERROR(LN(Финальный_свод10[[#This Row],[FTSE Renaissan_US.Цена]]/F117)+K117,0)</f>
        <v>0.23956399676530774</v>
      </c>
      <c r="L118" s="84">
        <f t="shared" si="8"/>
        <v>-5.3874369555249602E-2</v>
      </c>
      <c r="M118" s="84">
        <f t="shared" si="8"/>
        <v>0.10589381393083386</v>
      </c>
      <c r="N118" s="84">
        <f t="shared" si="8"/>
        <v>0.16475298828239882</v>
      </c>
      <c r="O118" s="84">
        <f t="shared" si="7"/>
        <v>0.27069500239368782</v>
      </c>
      <c r="P118" s="84">
        <v>0.24114430373269971</v>
      </c>
      <c r="Q118" s="84">
        <v>0.44264411134991921</v>
      </c>
      <c r="R118" s="84">
        <f t="shared" si="5"/>
        <v>0.27270467809341392</v>
      </c>
      <c r="S118" s="84">
        <f t="shared" si="6"/>
        <v>0.55681818181818299</v>
      </c>
    </row>
    <row r="119" spans="2:19" x14ac:dyDescent="0.2">
      <c r="B119" s="77">
        <v>45092</v>
      </c>
      <c r="C119" s="76">
        <v>209.05</v>
      </c>
      <c r="D119" s="76">
        <v>113.37</v>
      </c>
      <c r="E119" s="76">
        <v>200.69</v>
      </c>
      <c r="F119" s="76">
        <v>621.75</v>
      </c>
      <c r="G119" s="83">
        <v>45092</v>
      </c>
      <c r="H119" s="84">
        <f>IFERROR(LN(Финальный_свод10[[#This Row],[FTSE Renaissan_EM.Цена]]/C118)+H118,0)</f>
        <v>-4.238021540500906E-2</v>
      </c>
      <c r="I119" s="84">
        <f>IFERROR(LN(Финальный_свод10[[#This Row],[FTSE Renaissan_EMEA.Цена]]/D118)+I118,0)</f>
        <v>9.9331662564565604E-2</v>
      </c>
      <c r="J119" s="84">
        <f>IFERROR(LN(Финальный_свод10[[#This Row],[FTSE Renaissan_Global.Цена]]/E118)+J118,0)</f>
        <v>0.16696349223391246</v>
      </c>
      <c r="K119" s="84">
        <f>IFERROR(LN(Финальный_свод10[[#This Row],[FTSE Renaissan_US.Цена]]/F118)+K118,0)</f>
        <v>0.25785654646744405</v>
      </c>
      <c r="L119" s="84">
        <f t="shared" si="8"/>
        <v>-4.1494727189362424E-2</v>
      </c>
      <c r="M119" s="84">
        <f t="shared" si="8"/>
        <v>0.10443253774963557</v>
      </c>
      <c r="N119" s="84">
        <f t="shared" si="8"/>
        <v>0.18171112288759228</v>
      </c>
      <c r="O119" s="84">
        <f t="shared" si="7"/>
        <v>0.29415315446578982</v>
      </c>
      <c r="P119" s="84">
        <v>0.25371870104360966</v>
      </c>
      <c r="Q119" s="84">
        <v>0.44786953725874684</v>
      </c>
      <c r="R119" s="84">
        <f t="shared" si="5"/>
        <v>0.28880921258537784</v>
      </c>
      <c r="S119" s="84">
        <f t="shared" si="6"/>
        <v>0.56497451146983946</v>
      </c>
    </row>
    <row r="120" spans="2:19" x14ac:dyDescent="0.2">
      <c r="B120" s="77">
        <v>45093</v>
      </c>
      <c r="C120" s="76">
        <v>210.4</v>
      </c>
      <c r="D120" s="76">
        <v>113.84</v>
      </c>
      <c r="E120" s="76">
        <v>200.1</v>
      </c>
      <c r="F120" s="76">
        <v>616.14</v>
      </c>
      <c r="G120" s="83">
        <v>45093</v>
      </c>
      <c r="H120" s="84">
        <f>IFERROR(LN(Финальный_свод10[[#This Row],[FTSE Renaissan_EM.Цена]]/C119)+H119,0)</f>
        <v>-3.5943192344028235E-2</v>
      </c>
      <c r="I120" s="84">
        <f>IFERROR(LN(Финальный_свод10[[#This Row],[FTSE Renaissan_EMEA.Цена]]/D119)+I119,0)</f>
        <v>0.10346881031665524</v>
      </c>
      <c r="J120" s="84">
        <f>IFERROR(LN(Финальный_свод10[[#This Row],[FTSE Renaissan_Global.Цена]]/E119)+J119,0)</f>
        <v>0.16401930487300839</v>
      </c>
      <c r="K120" s="84">
        <f>IFERROR(LN(Финальный_свод10[[#This Row],[FTSE Renaissan_US.Цена]]/F119)+K119,0)</f>
        <v>0.24879267422218865</v>
      </c>
      <c r="L120" s="84">
        <f t="shared" si="8"/>
        <v>-3.5304906006418779E-2</v>
      </c>
      <c r="M120" s="84">
        <f t="shared" si="8"/>
        <v>0.10901120311739021</v>
      </c>
      <c r="N120" s="84">
        <f t="shared" si="8"/>
        <v>0.17823706059000055</v>
      </c>
      <c r="O120" s="84">
        <f t="shared" si="7"/>
        <v>0.28247611514684645</v>
      </c>
      <c r="P120" s="84">
        <v>0.25394009166326503</v>
      </c>
      <c r="Q120" s="84">
        <v>0.44547793932028257</v>
      </c>
      <c r="R120" s="84">
        <f t="shared" si="5"/>
        <v>0.28909457444262321</v>
      </c>
      <c r="S120" s="84">
        <f t="shared" si="6"/>
        <v>0.56123619371283007</v>
      </c>
    </row>
    <row r="121" spans="2:19" x14ac:dyDescent="0.2">
      <c r="B121" s="77">
        <v>45096</v>
      </c>
      <c r="C121" s="76">
        <v>209.64</v>
      </c>
      <c r="D121" s="76">
        <v>112.57</v>
      </c>
      <c r="E121" s="76">
        <v>199.36</v>
      </c>
      <c r="F121" s="76">
        <v>561.22</v>
      </c>
      <c r="G121" s="83">
        <v>45096</v>
      </c>
      <c r="H121" s="84">
        <f>IFERROR(LN(Финальный_свод10[[#This Row],[FTSE Renaissan_EM.Цена]]/C120)+H120,0)</f>
        <v>-3.9561899273617571E-2</v>
      </c>
      <c r="I121" s="84">
        <f>IFERROR(LN(Финальный_свод10[[#This Row],[FTSE Renaissan_EMEA.Цена]]/D120)+I120,0)</f>
        <v>9.2250106901770879E-2</v>
      </c>
      <c r="J121" s="84">
        <f>IFERROR(LN(Финальный_свод10[[#This Row],[FTSE Renaissan_Global.Цена]]/E120)+J120,0)</f>
        <v>0.16031429888240908</v>
      </c>
      <c r="K121" s="84">
        <f>IFERROR(LN(Финальный_свод10[[#This Row],[FTSE Renaissan_US.Цена]]/F120)+K120,0)</f>
        <v>0.15543144929596592</v>
      </c>
      <c r="L121" s="84">
        <f t="shared" si="8"/>
        <v>-3.878954607977958E-2</v>
      </c>
      <c r="M121" s="84">
        <f t="shared" si="8"/>
        <v>9.663906478324491E-2</v>
      </c>
      <c r="N121" s="84">
        <f t="shared" si="8"/>
        <v>0.17387976211505496</v>
      </c>
      <c r="O121" s="84">
        <f t="shared" si="7"/>
        <v>0.16816185500489045</v>
      </c>
      <c r="P121" s="84">
        <v>0.25902569948733517</v>
      </c>
      <c r="Q121" s="84">
        <v>0.4440075310171212</v>
      </c>
      <c r="R121" s="84">
        <f t="shared" si="5"/>
        <v>0.29566710238046978</v>
      </c>
      <c r="S121" s="84">
        <f t="shared" si="6"/>
        <v>0.55894222599830168</v>
      </c>
    </row>
    <row r="122" spans="2:19" x14ac:dyDescent="0.2">
      <c r="B122" s="77">
        <v>45097</v>
      </c>
      <c r="C122" s="76">
        <v>207.77</v>
      </c>
      <c r="D122" s="76">
        <v>111.6</v>
      </c>
      <c r="E122" s="76">
        <v>197.05</v>
      </c>
      <c r="F122" s="76">
        <v>607.58000000000004</v>
      </c>
      <c r="G122" s="83">
        <v>45097</v>
      </c>
      <c r="H122" s="84">
        <f>IFERROR(LN(Финальный_свод10[[#This Row],[FTSE Renaissan_EM.Цена]]/C121)+H121,0)</f>
        <v>-4.852197455088824E-2</v>
      </c>
      <c r="I122" s="84">
        <f>IFERROR(LN(Финальный_свод10[[#This Row],[FTSE Renaissan_EMEA.Цена]]/D121)+I121,0)</f>
        <v>8.359590648226882E-2</v>
      </c>
      <c r="J122" s="84">
        <f>IFERROR(LN(Финальный_свод10[[#This Row],[FTSE Renaissan_Global.Цена]]/E121)+J121,0)</f>
        <v>0.14865956692433344</v>
      </c>
      <c r="K122" s="84">
        <f>IFERROR(LN(Финальный_свод10[[#This Row],[FTSE Renaissan_US.Цена]]/F121)+K121,0)</f>
        <v>0.23480231757142803</v>
      </c>
      <c r="L122" s="84">
        <f t="shared" si="8"/>
        <v>-4.7363594681338439E-2</v>
      </c>
      <c r="M122" s="84">
        <f t="shared" si="8"/>
        <v>8.7189478811496191E-2</v>
      </c>
      <c r="N122" s="84">
        <f t="shared" si="8"/>
        <v>0.16027792498380622</v>
      </c>
      <c r="O122" s="84">
        <f t="shared" si="7"/>
        <v>0.26465874320920713</v>
      </c>
      <c r="P122" s="84">
        <v>0.25497497813224085</v>
      </c>
      <c r="Q122" s="84">
        <v>0.45259511762342636</v>
      </c>
      <c r="R122" s="84">
        <f t="shared" si="5"/>
        <v>0.29042933151683581</v>
      </c>
      <c r="S122" s="84">
        <f t="shared" si="6"/>
        <v>0.57238742565845446</v>
      </c>
    </row>
    <row r="123" spans="2:19" x14ac:dyDescent="0.2">
      <c r="B123" s="77">
        <v>45098</v>
      </c>
      <c r="C123" s="76">
        <v>205.43</v>
      </c>
      <c r="D123" s="76">
        <v>111.25</v>
      </c>
      <c r="E123" s="76">
        <v>194.2</v>
      </c>
      <c r="F123" s="76">
        <v>597</v>
      </c>
      <c r="G123" s="83">
        <v>45098</v>
      </c>
      <c r="H123" s="84">
        <f>IFERROR(LN(Финальный_свод10[[#This Row],[FTSE Renaissan_EM.Цена]]/C122)+H122,0)</f>
        <v>-5.984832990316323E-2</v>
      </c>
      <c r="I123" s="84">
        <f>IFERROR(LN(Финальный_свод10[[#This Row],[FTSE Renaissan_EMEA.Цена]]/D122)+I122,0)</f>
        <v>8.0454777581407885E-2</v>
      </c>
      <c r="J123" s="84">
        <f>IFERROR(LN(Финальный_свод10[[#This Row],[FTSE Renaissan_Global.Цена]]/E122)+J122,0)</f>
        <v>0.13409061914054515</v>
      </c>
      <c r="K123" s="84">
        <f>IFERROR(LN(Финальный_свод10[[#This Row],[FTSE Renaissan_US.Цена]]/F122)+K122,0)</f>
        <v>0.21723557717653202</v>
      </c>
      <c r="L123" s="84">
        <f t="shared" si="8"/>
        <v>-5.8092618065107349E-2</v>
      </c>
      <c r="M123" s="84">
        <f t="shared" si="8"/>
        <v>8.3779834388700403E-2</v>
      </c>
      <c r="N123" s="84">
        <f t="shared" si="8"/>
        <v>0.14349643761408326</v>
      </c>
      <c r="O123" s="84">
        <f t="shared" si="7"/>
        <v>0.24263680452927461</v>
      </c>
      <c r="P123" s="84">
        <v>0.26052719860603396</v>
      </c>
      <c r="Q123" s="84">
        <v>0.46590646226166588</v>
      </c>
      <c r="R123" s="84">
        <f t="shared" si="5"/>
        <v>0.29761400666457982</v>
      </c>
      <c r="S123" s="84">
        <f t="shared" si="6"/>
        <v>0.59345794392523454</v>
      </c>
    </row>
    <row r="124" spans="2:19" x14ac:dyDescent="0.2">
      <c r="B124" s="77">
        <v>45099</v>
      </c>
      <c r="C124" s="76">
        <v>204.49</v>
      </c>
      <c r="D124" s="76">
        <v>110.71</v>
      </c>
      <c r="E124" s="76">
        <v>193.41</v>
      </c>
      <c r="F124" s="76">
        <v>595.53</v>
      </c>
      <c r="G124" s="83">
        <v>45099</v>
      </c>
      <c r="H124" s="84">
        <f>IFERROR(LN(Финальный_свод10[[#This Row],[FTSE Renaissan_EM.Цена]]/C123)+H123,0)</f>
        <v>-6.4434598675859794E-2</v>
      </c>
      <c r="I124" s="84">
        <f>IFERROR(LN(Финальный_свод10[[#This Row],[FTSE Renaissan_EMEA.Цена]]/D123)+I123,0)</f>
        <v>7.5589026406433696E-2</v>
      </c>
      <c r="J124" s="84">
        <f>IFERROR(LN(Финальный_свод10[[#This Row],[FTSE Renaissan_Global.Цена]]/E123)+J123,0)</f>
        <v>0.13001435127395911</v>
      </c>
      <c r="K124" s="84">
        <f>IFERROR(LN(Финальный_свод10[[#This Row],[FTSE Renaissan_US.Цена]]/F123)+K123,0)</f>
        <v>0.21477022914411739</v>
      </c>
      <c r="L124" s="84">
        <f t="shared" si="8"/>
        <v>-6.2402567629527339E-2</v>
      </c>
      <c r="M124" s="84">
        <f t="shared" si="8"/>
        <v>7.8519240136386781E-2</v>
      </c>
      <c r="N124" s="84">
        <f t="shared" si="8"/>
        <v>0.13884472708001994</v>
      </c>
      <c r="O124" s="84">
        <f t="shared" si="7"/>
        <v>0.23957704556334836</v>
      </c>
      <c r="P124" s="84">
        <v>0.25929563857508853</v>
      </c>
      <c r="Q124" s="84">
        <v>0.46774428190025702</v>
      </c>
      <c r="R124" s="84">
        <f t="shared" si="5"/>
        <v>0.29601690078612553</v>
      </c>
      <c r="S124" s="84">
        <f t="shared" si="6"/>
        <v>0.59638912489379847</v>
      </c>
    </row>
    <row r="125" spans="2:19" x14ac:dyDescent="0.2">
      <c r="B125" s="77">
        <v>45100</v>
      </c>
      <c r="C125" s="76">
        <v>202.49</v>
      </c>
      <c r="D125" s="76">
        <v>109.82</v>
      </c>
      <c r="E125" s="76">
        <v>191</v>
      </c>
      <c r="F125" s="76">
        <v>588.62</v>
      </c>
      <c r="G125" s="83">
        <v>45100</v>
      </c>
      <c r="H125" s="84">
        <f>IFERROR(LN(Финальный_свод10[[#This Row],[FTSE Renaissan_EM.Цена]]/C124)+H124,0)</f>
        <v>-7.4263170596404943E-2</v>
      </c>
      <c r="I125" s="84">
        <f>IFERROR(LN(Финальный_свод10[[#This Row],[FTSE Renaissan_EMEA.Цена]]/D124)+I124,0)</f>
        <v>6.7517518385784819E-2</v>
      </c>
      <c r="J125" s="84">
        <f>IFERROR(LN(Финальный_свод10[[#This Row],[FTSE Renaissan_Global.Цена]]/E124)+J124,0)</f>
        <v>0.11747549132995053</v>
      </c>
      <c r="K125" s="84">
        <f>IFERROR(LN(Финальный_свод10[[#This Row],[FTSE Renaissan_US.Цена]]/F124)+K124,0)</f>
        <v>0.20309927793909305</v>
      </c>
      <c r="L125" s="84">
        <f t="shared" si="8"/>
        <v>-7.1572673085740113E-2</v>
      </c>
      <c r="M125" s="84">
        <f t="shared" si="8"/>
        <v>6.9849001461277149E-2</v>
      </c>
      <c r="N125" s="84">
        <f t="shared" si="8"/>
        <v>0.12465406583053507</v>
      </c>
      <c r="O125" s="84">
        <f t="shared" si="7"/>
        <v>0.2251940969548103</v>
      </c>
      <c r="P125" s="84">
        <v>0.25189214470161458</v>
      </c>
      <c r="Q125" s="84">
        <v>0.45086454556208044</v>
      </c>
      <c r="R125" s="84">
        <f t="shared" si="5"/>
        <v>0.28645727856840364</v>
      </c>
      <c r="S125" s="84">
        <f t="shared" si="6"/>
        <v>0.56966864910790194</v>
      </c>
    </row>
    <row r="126" spans="2:19" x14ac:dyDescent="0.2">
      <c r="B126" s="77">
        <v>45103</v>
      </c>
      <c r="C126" s="76">
        <v>203.34</v>
      </c>
      <c r="D126" s="76">
        <v>109.89</v>
      </c>
      <c r="E126" s="76">
        <v>190.11</v>
      </c>
      <c r="F126" s="76">
        <v>583.76</v>
      </c>
      <c r="G126" s="83">
        <v>45103</v>
      </c>
      <c r="H126" s="84">
        <f>IFERROR(LN(Финальный_свод10[[#This Row],[FTSE Renaissan_EM.Цена]]/C125)+H125,0)</f>
        <v>-7.0074218360567889E-2</v>
      </c>
      <c r="I126" s="84">
        <f>IFERROR(LN(Финальный_свод10[[#This Row],[FTSE Renaissan_EMEA.Цена]]/D125)+I125,0)</f>
        <v>6.815472199389104E-2</v>
      </c>
      <c r="J126" s="84">
        <f>IFERROR(LN(Финальный_свод10[[#This Row],[FTSE Renaissan_Global.Цена]]/E125)+J125,0)</f>
        <v>0.11280491528685607</v>
      </c>
      <c r="K126" s="84">
        <f>IFERROR(LN(Финальный_свод10[[#This Row],[FTSE Renaissan_US.Цена]]/F125)+K125,0)</f>
        <v>0.19480840324129461</v>
      </c>
      <c r="L126" s="84">
        <f t="shared" si="8"/>
        <v>-6.7675378266849551E-2</v>
      </c>
      <c r="M126" s="84">
        <f t="shared" si="8"/>
        <v>7.0530930345836351E-2</v>
      </c>
      <c r="N126" s="84">
        <f t="shared" si="8"/>
        <v>0.11941353117823605</v>
      </c>
      <c r="O126" s="84">
        <f t="shared" si="7"/>
        <v>0.21507815914909445</v>
      </c>
      <c r="P126" s="84">
        <v>0.23822885505199362</v>
      </c>
      <c r="Q126" s="84">
        <v>0.43588140897995936</v>
      </c>
      <c r="R126" s="84">
        <f t="shared" si="5"/>
        <v>0.26899957655982454</v>
      </c>
      <c r="S126" s="84">
        <f t="shared" si="6"/>
        <v>0.54632540356839487</v>
      </c>
    </row>
    <row r="127" spans="2:19" x14ac:dyDescent="0.2">
      <c r="B127" s="77">
        <v>45104</v>
      </c>
      <c r="C127" s="76">
        <v>204.14</v>
      </c>
      <c r="D127" s="76">
        <v>110.34</v>
      </c>
      <c r="E127" s="76">
        <v>194.38</v>
      </c>
      <c r="F127" s="76">
        <v>603.37</v>
      </c>
      <c r="G127" s="83">
        <v>45104</v>
      </c>
      <c r="H127" s="84">
        <f>IFERROR(LN(Финальный_свод10[[#This Row],[FTSE Renaissan_EM.Цена]]/C126)+H126,0)</f>
        <v>-6.6147640232230701E-2</v>
      </c>
      <c r="I127" s="84">
        <f>IFERROR(LN(Финальный_свод10[[#This Row],[FTSE Renaissan_EMEA.Цена]]/D126)+I126,0)</f>
        <v>7.2241364379343045E-2</v>
      </c>
      <c r="J127" s="84">
        <f>IFERROR(LN(Финальный_свод10[[#This Row],[FTSE Renaissan_Global.Цена]]/E126)+J126,0)</f>
        <v>0.13501706935864533</v>
      </c>
      <c r="K127" s="84">
        <f>IFERROR(LN(Финальный_свод10[[#This Row],[FTSE Renaissan_US.Цена]]/F126)+K126,0)</f>
        <v>0.22784907100972146</v>
      </c>
      <c r="L127" s="84">
        <f t="shared" si="8"/>
        <v>-6.4007336084364708E-2</v>
      </c>
      <c r="M127" s="84">
        <f t="shared" si="8"/>
        <v>7.4914758889430999E-2</v>
      </c>
      <c r="N127" s="84">
        <f t="shared" si="8"/>
        <v>0.14455632102690807</v>
      </c>
      <c r="O127" s="84">
        <f t="shared" si="7"/>
        <v>0.25589576004828873</v>
      </c>
      <c r="P127" s="84">
        <v>0.24527653356111331</v>
      </c>
      <c r="Q127" s="84">
        <v>0.44536909430187555</v>
      </c>
      <c r="R127" s="84">
        <f t="shared" si="5"/>
        <v>0.2779746672312533</v>
      </c>
      <c r="S127" s="84">
        <f t="shared" si="6"/>
        <v>0.56106627017842059</v>
      </c>
    </row>
    <row r="128" spans="2:19" x14ac:dyDescent="0.2">
      <c r="B128" s="77">
        <v>45105</v>
      </c>
      <c r="C128" s="76">
        <v>203.81</v>
      </c>
      <c r="D128" s="76">
        <v>111.05</v>
      </c>
      <c r="E128" s="76">
        <v>196.08</v>
      </c>
      <c r="F128" s="76">
        <v>611.97</v>
      </c>
      <c r="G128" s="83">
        <v>45105</v>
      </c>
      <c r="H128" s="84">
        <f>IFERROR(LN(Финальный_свод10[[#This Row],[FTSE Renaissan_EM.Цена]]/C127)+H127,0)</f>
        <v>-6.7765485909294904E-2</v>
      </c>
      <c r="I128" s="84">
        <f>IFERROR(LN(Финальный_свод10[[#This Row],[FTSE Renaissan_EMEA.Цена]]/D127)+I127,0)</f>
        <v>7.8655406875494729E-2</v>
      </c>
      <c r="J128" s="84">
        <f>IFERROR(LN(Финальный_свод10[[#This Row],[FTSE Renaissan_Global.Цена]]/E127)+J127,0)</f>
        <v>0.14372480250317804</v>
      </c>
      <c r="K128" s="84">
        <f>IFERROR(LN(Финальный_свод10[[#This Row],[FTSE Renaissan_US.Цена]]/F127)+K127,0)</f>
        <v>0.24200172548691268</v>
      </c>
      <c r="L128" s="84">
        <f t="shared" si="8"/>
        <v>-6.5520403484639722E-2</v>
      </c>
      <c r="M128" s="84">
        <f t="shared" si="8"/>
        <v>8.1831466147102683E-2</v>
      </c>
      <c r="N128" s="84">
        <f t="shared" si="8"/>
        <v>0.1545663310369183</v>
      </c>
      <c r="O128" s="84">
        <f t="shared" si="7"/>
        <v>0.27379639073330031</v>
      </c>
      <c r="P128" s="84">
        <v>0.246820379627127</v>
      </c>
      <c r="Q128" s="84">
        <v>0.45917900488199798</v>
      </c>
      <c r="R128" s="84">
        <f t="shared" si="5"/>
        <v>0.27994918717896766</v>
      </c>
      <c r="S128" s="84">
        <f t="shared" si="6"/>
        <v>0.58277400169923599</v>
      </c>
    </row>
    <row r="129" spans="2:19" x14ac:dyDescent="0.2">
      <c r="B129" s="77">
        <v>45106</v>
      </c>
      <c r="C129" s="76">
        <v>202.95</v>
      </c>
      <c r="D129" s="76">
        <v>111.63</v>
      </c>
      <c r="E129" s="76">
        <v>195.04</v>
      </c>
      <c r="F129" s="76">
        <v>607.41999999999996</v>
      </c>
      <c r="G129" s="83">
        <v>45106</v>
      </c>
      <c r="H129" s="84">
        <f>IFERROR(LN(Финальный_свод10[[#This Row],[FTSE Renaissan_EM.Цена]]/C128)+H128,0)</f>
        <v>-7.1994029922676381E-2</v>
      </c>
      <c r="I129" s="84">
        <f>IFERROR(LN(Финальный_свод10[[#This Row],[FTSE Renaissan_EMEA.Цена]]/D128)+I128,0)</f>
        <v>8.3864687561699194E-2</v>
      </c>
      <c r="J129" s="84">
        <f>IFERROR(LN(Финальный_свод10[[#This Row],[FTSE Renaissan_Global.Цена]]/E128)+J128,0)</f>
        <v>0.13840672901628218</v>
      </c>
      <c r="K129" s="84">
        <f>IFERROR(LN(Финальный_свод10[[#This Row],[FTSE Renaissan_US.Цена]]/F128)+K128,0)</f>
        <v>0.23453894308430873</v>
      </c>
      <c r="L129" s="84">
        <f t="shared" si="8"/>
        <v>-6.9463548830811295E-2</v>
      </c>
      <c r="M129" s="84">
        <f t="shared" si="8"/>
        <v>8.7481734047736071E-2</v>
      </c>
      <c r="N129" s="84">
        <f t="shared" si="8"/>
        <v>0.14844256020726498</v>
      </c>
      <c r="O129" s="84">
        <f t="shared" si="7"/>
        <v>0.26432570821971835</v>
      </c>
      <c r="P129" s="84">
        <v>0.25237502309539361</v>
      </c>
      <c r="Q129" s="84">
        <v>0.46586647212589383</v>
      </c>
      <c r="R129" s="84">
        <f t="shared" si="5"/>
        <v>0.28707863099950259</v>
      </c>
      <c r="S129" s="84">
        <f t="shared" si="6"/>
        <v>0.59339422259983055</v>
      </c>
    </row>
    <row r="130" spans="2:19" x14ac:dyDescent="0.2">
      <c r="B130" s="77">
        <v>45107</v>
      </c>
      <c r="C130" s="76">
        <v>203.61</v>
      </c>
      <c r="D130" s="76">
        <v>112.42</v>
      </c>
      <c r="E130" s="76">
        <v>196.84</v>
      </c>
      <c r="F130" s="76">
        <v>614.49</v>
      </c>
      <c r="G130" s="83">
        <v>45107</v>
      </c>
      <c r="H130" s="84">
        <f>IFERROR(LN(Финальный_свод10[[#This Row],[FTSE Renaissan_EM.Цена]]/C129)+H129,0)</f>
        <v>-6.8747273823806285E-2</v>
      </c>
      <c r="I130" s="84">
        <f>IFERROR(LN(Финальный_свод10[[#This Row],[FTSE Renaissan_EMEA.Цена]]/D129)+I129,0)</f>
        <v>9.0916714108987301E-2</v>
      </c>
      <c r="J130" s="84">
        <f>IFERROR(LN(Финальный_свод10[[#This Row],[FTSE Renaissan_Global.Цена]]/E129)+J129,0)</f>
        <v>0.14759327928109822</v>
      </c>
      <c r="K130" s="84">
        <f>IFERROR(LN(Финальный_свод10[[#This Row],[FTSE Renaissan_US.Цена]]/F129)+K129,0)</f>
        <v>0.24611111926460397</v>
      </c>
      <c r="L130" s="84">
        <f t="shared" si="8"/>
        <v>-6.6437414030260933E-2</v>
      </c>
      <c r="M130" s="84">
        <f t="shared" si="8"/>
        <v>9.5177788602046842E-2</v>
      </c>
      <c r="N130" s="84">
        <f t="shared" si="8"/>
        <v>0.1590413943355109</v>
      </c>
      <c r="O130" s="84">
        <f t="shared" si="7"/>
        <v>0.27904169181774541</v>
      </c>
      <c r="P130" s="84">
        <v>0.25271826148139553</v>
      </c>
      <c r="Q130" s="84">
        <v>0.46546648278694325</v>
      </c>
      <c r="R130" s="84">
        <f t="shared" si="5"/>
        <v>0.28752048161717281</v>
      </c>
      <c r="S130" s="84">
        <f t="shared" si="6"/>
        <v>0.59275700934579523</v>
      </c>
    </row>
    <row r="131" spans="2:19" x14ac:dyDescent="0.2">
      <c r="B131" s="77">
        <v>45110</v>
      </c>
      <c r="C131" s="76">
        <v>206.67</v>
      </c>
      <c r="D131" s="76">
        <v>112.8</v>
      </c>
      <c r="E131" s="76">
        <v>199.44</v>
      </c>
      <c r="F131" s="76">
        <v>623.17999999999995</v>
      </c>
      <c r="G131" s="83">
        <v>45110</v>
      </c>
      <c r="H131" s="84">
        <f>IFERROR(LN(Финальный_свод10[[#This Row],[FTSE Renaissan_EM.Цена]]/C130)+H130,0)</f>
        <v>-5.3830354934368843E-2</v>
      </c>
      <c r="I131" s="84">
        <f>IFERROR(LN(Финальный_свод10[[#This Row],[FTSE Renaissan_EMEA.Цена]]/D130)+I130,0)</f>
        <v>9.4291195599016955E-2</v>
      </c>
      <c r="J131" s="84">
        <f>IFERROR(LN(Финальный_свод10[[#This Row],[FTSE Renaissan_Global.Цена]]/E130)+J130,0)</f>
        <v>0.16071550249862329</v>
      </c>
      <c r="K131" s="84">
        <f>IFERROR(LN(Финальный_свод10[[#This Row],[FTSE Renaissan_US.Цена]]/F130)+K130,0)</f>
        <v>0.26015386539930818</v>
      </c>
      <c r="L131" s="84">
        <f t="shared" si="8"/>
        <v>-5.2407152682255487E-2</v>
      </c>
      <c r="M131" s="84">
        <f t="shared" si="8"/>
        <v>9.887968826108251E-2</v>
      </c>
      <c r="N131" s="84">
        <f t="shared" si="8"/>
        <v>0.17435082140964386</v>
      </c>
      <c r="O131" s="84">
        <f t="shared" si="7"/>
        <v>0.29712965468434405</v>
      </c>
      <c r="P131" s="84">
        <v>0.25148777825422508</v>
      </c>
      <c r="Q131" s="84">
        <v>0.47205918294641841</v>
      </c>
      <c r="R131" s="84">
        <f t="shared" si="5"/>
        <v>0.28593718357052067</v>
      </c>
      <c r="S131" s="84">
        <f t="shared" si="6"/>
        <v>0.60329226847918527</v>
      </c>
    </row>
    <row r="132" spans="2:19" x14ac:dyDescent="0.2">
      <c r="B132" s="77">
        <v>45111</v>
      </c>
      <c r="C132" s="76">
        <v>207.99</v>
      </c>
      <c r="D132" s="76">
        <v>113.99</v>
      </c>
      <c r="E132" s="76">
        <v>199.79</v>
      </c>
      <c r="F132" s="76">
        <v>590.29999999999995</v>
      </c>
      <c r="G132" s="83">
        <v>45111</v>
      </c>
      <c r="H132" s="84">
        <f>IFERROR(LN(Финальный_свод10[[#This Row],[FTSE Renaissan_EM.Цена]]/C131)+H131,0)</f>
        <v>-4.7463671585074148E-2</v>
      </c>
      <c r="I132" s="84">
        <f>IFERROR(LN(Финальный_свод10[[#This Row],[FTSE Renaissan_EMEA.Цена]]/D131)+I131,0)</f>
        <v>0.10478558178374557</v>
      </c>
      <c r="J132" s="84">
        <f>IFERROR(LN(Финальный_свод10[[#This Row],[FTSE Renaissan_Global.Цена]]/E131)+J131,0)</f>
        <v>0.1624688781951783</v>
      </c>
      <c r="K132" s="84">
        <f>IFERROR(LN(Финальный_свод10[[#This Row],[FTSE Renaissan_US.Цена]]/F131)+K131,0)</f>
        <v>0.20594934603057369</v>
      </c>
      <c r="L132" s="84">
        <f t="shared" si="8"/>
        <v>-4.6354883081154985E-2</v>
      </c>
      <c r="M132" s="84">
        <f t="shared" si="8"/>
        <v>0.1104724792985885</v>
      </c>
      <c r="N132" s="84">
        <f t="shared" si="8"/>
        <v>0.17641170582346932</v>
      </c>
      <c r="O132" s="84">
        <f t="shared" si="7"/>
        <v>0.22869096434444036</v>
      </c>
      <c r="P132" s="84">
        <v>0.25658940209267578</v>
      </c>
      <c r="Q132" s="84">
        <v>0.4672784878127435</v>
      </c>
      <c r="R132" s="84">
        <f t="shared" si="5"/>
        <v>0.29251431411896767</v>
      </c>
      <c r="S132" s="84">
        <f t="shared" si="6"/>
        <v>0.59564570943075701</v>
      </c>
    </row>
    <row r="133" spans="2:19" x14ac:dyDescent="0.2">
      <c r="B133" s="77">
        <v>45112</v>
      </c>
      <c r="C133" s="76">
        <v>206.19</v>
      </c>
      <c r="D133" s="76">
        <v>112.85</v>
      </c>
      <c r="E133" s="76">
        <v>198.01</v>
      </c>
      <c r="F133" s="76">
        <v>618.21</v>
      </c>
      <c r="G133" s="83">
        <v>45112</v>
      </c>
      <c r="H133" s="84">
        <f>IFERROR(LN(Финальный_свод10[[#This Row],[FTSE Renaissan_EM.Цена]]/C132)+H132,0)</f>
        <v>-5.6155599405959412E-2</v>
      </c>
      <c r="I133" s="84">
        <f>IFERROR(LN(Финальный_свод10[[#This Row],[FTSE Renaissan_EMEA.Цена]]/D132)+I132,0)</f>
        <v>9.4734359798603104E-2</v>
      </c>
      <c r="J133" s="84">
        <f>IFERROR(LN(Финальный_свод10[[#This Row],[FTSE Renaissan_Global.Цена]]/E132)+J132,0)</f>
        <v>0.1535195977530239</v>
      </c>
      <c r="K133" s="84">
        <f>IFERROR(LN(Финальный_свод10[[#This Row],[FTSE Renaissan_US.Цена]]/F132)+K132,0)</f>
        <v>0.25214666934593977</v>
      </c>
      <c r="L133" s="84">
        <f t="shared" si="8"/>
        <v>-5.4607977991746548E-2</v>
      </c>
      <c r="M133" s="84">
        <f t="shared" si="8"/>
        <v>9.936678032148194E-2</v>
      </c>
      <c r="N133" s="84">
        <f t="shared" si="8"/>
        <v>0.16593063651887063</v>
      </c>
      <c r="O133" s="84">
        <f t="shared" si="7"/>
        <v>0.28678475532335512</v>
      </c>
      <c r="P133" s="84">
        <v>0.25544211039443449</v>
      </c>
      <c r="Q133" s="84">
        <v>0.47003017944552777</v>
      </c>
      <c r="R133" s="84">
        <f t="shared" si="5"/>
        <v>0.29103227350553174</v>
      </c>
      <c r="S133" s="84">
        <f t="shared" si="6"/>
        <v>0.60004248088360312</v>
      </c>
    </row>
    <row r="134" spans="2:19" x14ac:dyDescent="0.2">
      <c r="B134" s="77">
        <v>45113</v>
      </c>
      <c r="C134" s="76">
        <v>204.28</v>
      </c>
      <c r="D134" s="76">
        <v>111.1</v>
      </c>
      <c r="E134" s="76">
        <v>194.35</v>
      </c>
      <c r="F134" s="76">
        <v>605.85</v>
      </c>
      <c r="G134" s="83">
        <v>45113</v>
      </c>
      <c r="H134" s="84">
        <f>IFERROR(LN(Финальный_свод10[[#This Row],[FTSE Renaissan_EM.Цена]]/C133)+H133,0)</f>
        <v>-6.5462071428139756E-2</v>
      </c>
      <c r="I134" s="84">
        <f>IFERROR(LN(Финальный_свод10[[#This Row],[FTSE Renaissan_EMEA.Цена]]/D133)+I133,0)</f>
        <v>7.9105553180642732E-2</v>
      </c>
      <c r="J134" s="84">
        <f>IFERROR(LN(Финальный_свод10[[#This Row],[FTSE Renaissan_Global.Цена]]/E133)+J133,0)</f>
        <v>0.13486272058155291</v>
      </c>
      <c r="K134" s="84">
        <f>IFERROR(LN(Финальный_свод10[[#This Row],[FTSE Renaissan_US.Цена]]/F133)+K133,0)</f>
        <v>0.23195089446146169</v>
      </c>
      <c r="L134" s="84">
        <f t="shared" si="8"/>
        <v>-6.3365428702429671E-2</v>
      </c>
      <c r="M134" s="84">
        <f t="shared" si="8"/>
        <v>8.2318558207502335E-2</v>
      </c>
      <c r="N134" s="84">
        <f t="shared" si="8"/>
        <v>0.14437967379143735</v>
      </c>
      <c r="O134" s="84">
        <f t="shared" si="7"/>
        <v>0.26105780238536225</v>
      </c>
      <c r="P134" s="84">
        <v>0.26063360233735827</v>
      </c>
      <c r="Q134" s="84">
        <v>0.46479947814654243</v>
      </c>
      <c r="R134" s="84">
        <f t="shared" si="5"/>
        <v>0.29775208498260142</v>
      </c>
      <c r="S134" s="84">
        <f t="shared" si="6"/>
        <v>0.59169498725573577</v>
      </c>
    </row>
    <row r="135" spans="2:19" x14ac:dyDescent="0.2">
      <c r="B135" s="77">
        <v>45114</v>
      </c>
      <c r="C135" s="76">
        <v>203.31</v>
      </c>
      <c r="D135" s="76">
        <v>112.77</v>
      </c>
      <c r="E135" s="76">
        <v>195.82</v>
      </c>
      <c r="F135" s="76">
        <v>613.01</v>
      </c>
      <c r="G135" s="83">
        <v>45114</v>
      </c>
      <c r="H135" s="84">
        <f>IFERROR(LN(Финальный_свод10[[#This Row],[FTSE Renaissan_EM.Цена]]/C134)+H134,0)</f>
        <v>-7.022176539145164E-2</v>
      </c>
      <c r="I135" s="84">
        <f>IFERROR(LN(Финальный_свод10[[#This Row],[FTSE Renaissan_EMEA.Цена]]/D134)+I134,0)</f>
        <v>9.4025202779254691E-2</v>
      </c>
      <c r="J135" s="84">
        <f>IFERROR(LN(Финальный_свод10[[#This Row],[FTSE Renaissan_Global.Цена]]/E134)+J134,0)</f>
        <v>0.14239793320924604</v>
      </c>
      <c r="K135" s="84">
        <f>IFERROR(LN(Финальный_свод10[[#This Row],[FTSE Renaissan_US.Цена]]/F134)+K134,0)</f>
        <v>0.24369971280078551</v>
      </c>
      <c r="L135" s="84">
        <f t="shared" si="8"/>
        <v>-6.7812929848692804E-2</v>
      </c>
      <c r="M135" s="84">
        <f t="shared" si="8"/>
        <v>9.8587433024842852E-2</v>
      </c>
      <c r="N135" s="84">
        <f t="shared" si="8"/>
        <v>0.15303538832950481</v>
      </c>
      <c r="O135" s="84">
        <f t="shared" si="7"/>
        <v>0.27596111816497615</v>
      </c>
      <c r="P135" s="84">
        <v>0.26520181578369956</v>
      </c>
      <c r="Q135" s="84">
        <v>0.46102921858655166</v>
      </c>
      <c r="R135" s="84">
        <f t="shared" si="5"/>
        <v>0.30369405526814752</v>
      </c>
      <c r="S135" s="84">
        <f t="shared" si="6"/>
        <v>0.58570518266780014</v>
      </c>
    </row>
    <row r="136" spans="2:19" x14ac:dyDescent="0.2">
      <c r="B136" s="77">
        <v>45117</v>
      </c>
      <c r="C136" s="76">
        <v>204.29</v>
      </c>
      <c r="D136" s="76">
        <v>113.33</v>
      </c>
      <c r="E136" s="76">
        <v>198.22</v>
      </c>
      <c r="F136" s="76">
        <v>624.12</v>
      </c>
      <c r="G136" s="83">
        <v>45117</v>
      </c>
      <c r="H136" s="84">
        <f>IFERROR(LN(Финальный_свод10[[#This Row],[FTSE Renaissan_EM.Цена]]/C135)+H135,0)</f>
        <v>-6.5413120208020911E-2</v>
      </c>
      <c r="I136" s="84">
        <f>IFERROR(LN(Финальный_свод10[[#This Row],[FTSE Renaissan_EMEA.Цена]]/D135)+I135,0)</f>
        <v>9.8978773279915444E-2</v>
      </c>
      <c r="J136" s="84">
        <f>IFERROR(LN(Финальный_свод10[[#This Row],[FTSE Renaissan_Global.Цена]]/E135)+J135,0)</f>
        <v>0.15457958826188317</v>
      </c>
      <c r="K136" s="84">
        <f>IFERROR(LN(Финальный_свод10[[#This Row],[FTSE Renaissan_US.Цена]]/F135)+K135,0)</f>
        <v>0.26166112135691144</v>
      </c>
      <c r="L136" s="84">
        <f t="shared" si="8"/>
        <v>-6.3319578175148661E-2</v>
      </c>
      <c r="M136" s="84">
        <f t="shared" si="8"/>
        <v>0.10404286410131625</v>
      </c>
      <c r="N136" s="84">
        <f t="shared" si="8"/>
        <v>0.16716716716716595</v>
      </c>
      <c r="O136" s="84">
        <f t="shared" si="7"/>
        <v>0.29908623524758959</v>
      </c>
      <c r="P136" s="84">
        <v>0.27372668693965035</v>
      </c>
      <c r="Q136" s="84">
        <v>0.47068043924058428</v>
      </c>
      <c r="R136" s="84">
        <f t="shared" si="5"/>
        <v>0.31485538597492435</v>
      </c>
      <c r="S136" s="84">
        <f t="shared" si="6"/>
        <v>0.60108326253186117</v>
      </c>
    </row>
    <row r="137" spans="2:19" x14ac:dyDescent="0.2">
      <c r="B137" s="77">
        <v>45118</v>
      </c>
      <c r="C137" s="76">
        <v>204.94</v>
      </c>
      <c r="D137" s="76">
        <v>114.5</v>
      </c>
      <c r="E137" s="76">
        <v>201.84</v>
      </c>
      <c r="F137" s="76">
        <v>639.12</v>
      </c>
      <c r="G137" s="83">
        <v>45118</v>
      </c>
      <c r="H137" s="84">
        <f>IFERROR(LN(Финальный_свод10[[#This Row],[FTSE Renaissan_EM.Цена]]/C136)+H136,0)</f>
        <v>-6.2236419836011074E-2</v>
      </c>
      <c r="I137" s="84">
        <f>IFERROR(LN(Финальный_свод10[[#This Row],[FTSE Renaissan_EMEA.Цена]]/D136)+I136,0)</f>
        <v>0.10924967952935263</v>
      </c>
      <c r="J137" s="84">
        <f>IFERROR(LN(Финальный_свод10[[#This Row],[FTSE Renaissan_Global.Цена]]/E136)+J136,0)</f>
        <v>0.17267736761612318</v>
      </c>
      <c r="K137" s="84">
        <f>IFERROR(LN(Финальный_свод10[[#This Row],[FTSE Renaissan_US.Цена]]/F136)+K136,0)</f>
        <v>0.28541069395771651</v>
      </c>
      <c r="L137" s="84">
        <f t="shared" si="8"/>
        <v>-6.0339293901879421E-2</v>
      </c>
      <c r="M137" s="84">
        <f t="shared" si="8"/>
        <v>0.11544081831466246</v>
      </c>
      <c r="N137" s="84">
        <f t="shared" si="8"/>
        <v>0.18848260024730501</v>
      </c>
      <c r="O137" s="84">
        <f t="shared" si="7"/>
        <v>0.33030826551214432</v>
      </c>
      <c r="P137" s="84">
        <v>0.27497557421062785</v>
      </c>
      <c r="Q137" s="84">
        <v>0.48039707211914179</v>
      </c>
      <c r="R137" s="84">
        <f t="shared" ref="R137:R200" si="9">EXP(P137)-1</f>
        <v>0.31649851795938577</v>
      </c>
      <c r="S137" s="84">
        <f t="shared" ref="S137:S200" si="10">EXP(Q137)-1</f>
        <v>0.61671622769753665</v>
      </c>
    </row>
    <row r="138" spans="2:19" x14ac:dyDescent="0.2">
      <c r="B138" s="77">
        <v>45119</v>
      </c>
      <c r="C138" s="76">
        <v>206.5</v>
      </c>
      <c r="D138" s="76">
        <v>116.89</v>
      </c>
      <c r="E138" s="76">
        <v>204</v>
      </c>
      <c r="F138" s="76">
        <v>645.89</v>
      </c>
      <c r="G138" s="83">
        <v>45119</v>
      </c>
      <c r="H138" s="84">
        <f>IFERROR(LN(Финальный_свод10[[#This Row],[FTSE Renaissan_EM.Цена]]/C137)+H137,0)</f>
        <v>-5.4653260806495477E-2</v>
      </c>
      <c r="I138" s="84">
        <f>IFERROR(LN(Финальный_свод10[[#This Row],[FTSE Renaissan_EMEA.Цена]]/D137)+I137,0)</f>
        <v>0.12990817815473732</v>
      </c>
      <c r="J138" s="84">
        <f>IFERROR(LN(Финальный_свод10[[#This Row],[FTSE Renaissan_Global.Цена]]/E137)+J137,0)</f>
        <v>0.18332205712753719</v>
      </c>
      <c r="K138" s="84">
        <f>IFERROR(LN(Финальный_свод10[[#This Row],[FTSE Renaissan_US.Цена]]/F137)+K137,0)</f>
        <v>0.29594767442970782</v>
      </c>
      <c r="L138" s="84">
        <f t="shared" si="8"/>
        <v>-5.3186611646033555E-2</v>
      </c>
      <c r="M138" s="84">
        <f t="shared" si="8"/>
        <v>0.13872381880175455</v>
      </c>
      <c r="N138" s="84">
        <f t="shared" si="8"/>
        <v>0.20120120120120011</v>
      </c>
      <c r="O138" s="84">
        <f t="shared" si="7"/>
        <v>0.34439980850487983</v>
      </c>
      <c r="P138" s="84">
        <v>0.28765560709062166</v>
      </c>
      <c r="Q138" s="84">
        <v>0.49486200715423845</v>
      </c>
      <c r="R138" s="84">
        <f t="shared" si="9"/>
        <v>0.33329804665206031</v>
      </c>
      <c r="S138" s="84">
        <f t="shared" si="10"/>
        <v>0.640271877655056</v>
      </c>
    </row>
    <row r="139" spans="2:19" x14ac:dyDescent="0.2">
      <c r="B139" s="77">
        <v>45120</v>
      </c>
      <c r="C139" s="76">
        <v>211.16</v>
      </c>
      <c r="D139" s="76">
        <v>117.98</v>
      </c>
      <c r="E139" s="76">
        <v>209.01</v>
      </c>
      <c r="F139" s="76">
        <v>662.77</v>
      </c>
      <c r="G139" s="83">
        <v>45120</v>
      </c>
      <c r="H139" s="84">
        <f>IFERROR(LN(Финальный_свод10[[#This Row],[FTSE Renaissan_EM.Цена]]/C138)+H138,0)</f>
        <v>-3.2337533252167538E-2</v>
      </c>
      <c r="I139" s="84">
        <f>IFERROR(LN(Финальный_свод10[[#This Row],[FTSE Renaissan_EMEA.Цена]]/D138)+I138,0)</f>
        <v>0.13918997510998765</v>
      </c>
      <c r="J139" s="84">
        <f>IFERROR(LN(Финальный_свод10[[#This Row],[FTSE Renaissan_Global.Цена]]/E138)+J138,0)</f>
        <v>0.20758416099345789</v>
      </c>
      <c r="K139" s="84">
        <f>IFERROR(LN(Финальный_свод10[[#This Row],[FTSE Renaissan_US.Цена]]/F138)+K138,0)</f>
        <v>0.32174648578932774</v>
      </c>
      <c r="L139" s="84">
        <f t="shared" si="8"/>
        <v>-3.1820265933057867E-2</v>
      </c>
      <c r="M139" s="84">
        <f t="shared" si="8"/>
        <v>0.1493424257184619</v>
      </c>
      <c r="N139" s="84">
        <f t="shared" si="8"/>
        <v>0.2307012895248175</v>
      </c>
      <c r="O139" s="84">
        <f t="shared" si="7"/>
        <v>0.37953499989592543</v>
      </c>
      <c r="P139" s="84">
        <v>0.28378181842426886</v>
      </c>
      <c r="Q139" s="84">
        <v>0.49339765985528122</v>
      </c>
      <c r="R139" s="84">
        <f t="shared" si="9"/>
        <v>0.32814312277923974</v>
      </c>
      <c r="S139" s="84">
        <f t="shared" si="10"/>
        <v>0.63787170773152146</v>
      </c>
    </row>
    <row r="140" spans="2:19" x14ac:dyDescent="0.2">
      <c r="B140" s="77">
        <v>45121</v>
      </c>
      <c r="C140" s="76">
        <v>211.6</v>
      </c>
      <c r="D140" s="76">
        <v>118.42</v>
      </c>
      <c r="E140" s="76">
        <v>207.08</v>
      </c>
      <c r="F140" s="76">
        <v>651.98</v>
      </c>
      <c r="G140" s="83">
        <v>45121</v>
      </c>
      <c r="H140" s="84">
        <f>IFERROR(LN(Финальный_свод10[[#This Row],[FTSE Renaissan_EM.Цена]]/C139)+H139,0)</f>
        <v>-3.0255973223438808E-2</v>
      </c>
      <c r="I140" s="84">
        <f>IFERROR(LN(Финальный_свод10[[#This Row],[FTSE Renaissan_EMEA.Цена]]/D139)+I139,0)</f>
        <v>0.14291248363868841</v>
      </c>
      <c r="J140" s="84">
        <f>IFERROR(LN(Финальный_свод10[[#This Row],[FTSE Renaissan_Global.Цена]]/E139)+J139,0)</f>
        <v>0.19830725531702134</v>
      </c>
      <c r="K140" s="84">
        <f>IFERROR(LN(Финальный_свод10[[#This Row],[FTSE Renaissan_US.Цена]]/F139)+K139,0)</f>
        <v>0.30533235039347462</v>
      </c>
      <c r="L140" s="84">
        <f t="shared" si="8"/>
        <v>-2.9802842732691182E-2</v>
      </c>
      <c r="M140" s="84">
        <f t="shared" si="8"/>
        <v>0.15362883584997666</v>
      </c>
      <c r="N140" s="84">
        <f t="shared" si="8"/>
        <v>0.21933698404286517</v>
      </c>
      <c r="O140" s="84">
        <f t="shared" si="7"/>
        <v>0.35707595279228932</v>
      </c>
      <c r="P140" s="84">
        <v>0.28968679986421697</v>
      </c>
      <c r="Q140" s="84">
        <v>0.49957738217193165</v>
      </c>
      <c r="R140" s="84">
        <f t="shared" si="9"/>
        <v>0.33600898429589199</v>
      </c>
      <c r="S140" s="84">
        <f t="shared" si="10"/>
        <v>0.64802463891248974</v>
      </c>
    </row>
    <row r="141" spans="2:19" x14ac:dyDescent="0.2">
      <c r="B141" s="77">
        <v>45124</v>
      </c>
      <c r="C141" s="76">
        <v>212.34</v>
      </c>
      <c r="D141" s="76">
        <v>118.58</v>
      </c>
      <c r="E141" s="76">
        <v>209.66</v>
      </c>
      <c r="F141" s="76">
        <v>664.45</v>
      </c>
      <c r="G141" s="83">
        <v>45124</v>
      </c>
      <c r="H141" s="84">
        <f>IFERROR(LN(Финальный_свод10[[#This Row],[FTSE Renaissan_EM.Цена]]/C140)+H140,0)</f>
        <v>-2.6764909622156156E-2</v>
      </c>
      <c r="I141" s="84">
        <f>IFERROR(LN(Финальный_свод10[[#This Row],[FTSE Renaissan_EMEA.Цена]]/D140)+I140,0)</f>
        <v>0.14426269481427989</v>
      </c>
      <c r="J141" s="84">
        <f>IFERROR(LN(Финальный_свод10[[#This Row],[FTSE Renaissan_Global.Цена]]/E140)+J140,0)</f>
        <v>0.21068923430774722</v>
      </c>
      <c r="K141" s="84">
        <f>IFERROR(LN(Финальный_свод10[[#This Row],[FTSE Renaissan_US.Цена]]/F140)+K140,0)</f>
        <v>0.32427809456144696</v>
      </c>
      <c r="L141" s="84">
        <f t="shared" si="8"/>
        <v>-2.6409903713892513E-2</v>
      </c>
      <c r="M141" s="84">
        <f t="shared" si="8"/>
        <v>0.15518753044325484</v>
      </c>
      <c r="N141" s="84">
        <f t="shared" si="8"/>
        <v>0.23452864629335068</v>
      </c>
      <c r="O141" s="84">
        <f t="shared" si="7"/>
        <v>0.38303186728555572</v>
      </c>
      <c r="P141" s="84">
        <v>0.2948033594008711</v>
      </c>
      <c r="Q141" s="84">
        <v>0.51067692961895594</v>
      </c>
      <c r="R141" s="84">
        <f t="shared" si="9"/>
        <v>0.34286227148038306</v>
      </c>
      <c r="S141" s="84">
        <f t="shared" si="10"/>
        <v>0.6664188615123201</v>
      </c>
    </row>
    <row r="142" spans="2:19" x14ac:dyDescent="0.2">
      <c r="B142" s="77">
        <v>45125</v>
      </c>
      <c r="C142" s="76">
        <v>209.63</v>
      </c>
      <c r="D142" s="76">
        <v>119.33</v>
      </c>
      <c r="E142" s="76">
        <v>210.04</v>
      </c>
      <c r="F142" s="76">
        <v>668.12</v>
      </c>
      <c r="G142" s="83">
        <v>45125</v>
      </c>
      <c r="H142" s="84">
        <f>IFERROR(LN(Финальный_свод10[[#This Row],[FTSE Renaissan_EM.Цена]]/C141)+H141,0)</f>
        <v>-3.9609601231792135E-2</v>
      </c>
      <c r="I142" s="84">
        <f>IFERROR(LN(Финальный_свод10[[#This Row],[FTSE Renaissan_EMEA.Цена]]/D141)+I141,0)</f>
        <v>0.15056762091662262</v>
      </c>
      <c r="J142" s="84">
        <f>IFERROR(LN(Финальный_свод10[[#This Row],[FTSE Renaissan_Global.Цена]]/E141)+J141,0)</f>
        <v>0.21250005205297925</v>
      </c>
      <c r="K142" s="84">
        <f>IFERROR(LN(Финальный_свод10[[#This Row],[FTSE Renaissan_US.Цена]]/F141)+K141,0)</f>
        <v>0.32978626190567689</v>
      </c>
      <c r="L142" s="84">
        <f t="shared" si="8"/>
        <v>-3.8835396607060813E-2</v>
      </c>
      <c r="M142" s="84">
        <f t="shared" si="8"/>
        <v>0.16249391134924607</v>
      </c>
      <c r="N142" s="84">
        <f t="shared" si="8"/>
        <v>0.23676617794264732</v>
      </c>
      <c r="O142" s="84">
        <f t="shared" si="7"/>
        <v>0.39067085735694995</v>
      </c>
      <c r="P142" s="84">
        <v>0.30737477253536788</v>
      </c>
      <c r="Q142" s="84">
        <v>0.52097361840212009</v>
      </c>
      <c r="R142" s="84">
        <f t="shared" si="9"/>
        <v>0.35985050720768741</v>
      </c>
      <c r="S142" s="84">
        <f t="shared" si="10"/>
        <v>0.68366610025488561</v>
      </c>
    </row>
    <row r="143" spans="2:19" x14ac:dyDescent="0.2">
      <c r="B143" s="77">
        <v>45126</v>
      </c>
      <c r="C143" s="76">
        <v>209.86</v>
      </c>
      <c r="D143" s="76">
        <v>120.11</v>
      </c>
      <c r="E143" s="76">
        <v>210.7</v>
      </c>
      <c r="F143" s="76">
        <v>670.29</v>
      </c>
      <c r="G143" s="83">
        <v>45126</v>
      </c>
      <c r="H143" s="84">
        <f>IFERROR(LN(Финальный_свод10[[#This Row],[FTSE Renaissan_EM.Цена]]/C142)+H142,0)</f>
        <v>-3.8513031477818163E-2</v>
      </c>
      <c r="I143" s="84">
        <f>IFERROR(LN(Финальный_свод10[[#This Row],[FTSE Renaissan_EMEA.Цена]]/D142)+I142,0)</f>
        <v>0.1570828461014572</v>
      </c>
      <c r="J143" s="84">
        <f>IFERROR(LN(Финальный_свод10[[#This Row],[FTSE Renaissan_Global.Цена]]/E142)+J142,0)</f>
        <v>0.215637384093464</v>
      </c>
      <c r="K143" s="84">
        <f>IFERROR(LN(Финальный_свод10[[#This Row],[FTSE Renaissan_US.Цена]]/F142)+K142,0)</f>
        <v>0.33302891834343468</v>
      </c>
      <c r="L143" s="84">
        <f t="shared" si="8"/>
        <v>-3.7780834479596237E-2</v>
      </c>
      <c r="M143" s="84">
        <f t="shared" si="8"/>
        <v>0.17009254749147695</v>
      </c>
      <c r="N143" s="84">
        <f t="shared" si="8"/>
        <v>0.240652417123004</v>
      </c>
      <c r="O143" s="84">
        <f t="shared" si="7"/>
        <v>0.39518764440188869</v>
      </c>
      <c r="P143" s="84">
        <v>0.30361413941033422</v>
      </c>
      <c r="Q143" s="84">
        <v>0.51772614434256625</v>
      </c>
      <c r="R143" s="84">
        <f t="shared" si="9"/>
        <v>0.35474621205147461</v>
      </c>
      <c r="S143" s="84">
        <f t="shared" si="10"/>
        <v>0.67820730671198004</v>
      </c>
    </row>
    <row r="144" spans="2:19" x14ac:dyDescent="0.2">
      <c r="B144" s="77">
        <v>45127</v>
      </c>
      <c r="C144" s="76">
        <v>209.73</v>
      </c>
      <c r="D144" s="76">
        <v>120.03</v>
      </c>
      <c r="E144" s="76">
        <v>207.13</v>
      </c>
      <c r="F144" s="76">
        <v>653.42999999999995</v>
      </c>
      <c r="G144" s="83">
        <v>45127</v>
      </c>
      <c r="H144" s="84">
        <f>IFERROR(LN(Финальный_свод10[[#This Row],[FTSE Renaissan_EM.Цена]]/C143)+H143,0)</f>
        <v>-3.9132684015579781E-2</v>
      </c>
      <c r="I144" s="84">
        <f>IFERROR(LN(Финальный_свод10[[#This Row],[FTSE Renaissan_EMEA.Цена]]/D143)+I143,0)</f>
        <v>0.15641656807231158</v>
      </c>
      <c r="J144" s="84">
        <f>IFERROR(LN(Финальный_свод10[[#This Row],[FTSE Renaissan_Global.Цена]]/E143)+J143,0)</f>
        <v>0.19854867875075224</v>
      </c>
      <c r="K144" s="84">
        <f>IFERROR(LN(Финальный_свод10[[#This Row],[FTSE Renaissan_US.Цена]]/F143)+K143,0)</f>
        <v>0.30755387557917624</v>
      </c>
      <c r="L144" s="84">
        <f t="shared" si="8"/>
        <v>-3.8376891334250263E-2</v>
      </c>
      <c r="M144" s="84">
        <f t="shared" si="8"/>
        <v>0.16931320019483787</v>
      </c>
      <c r="N144" s="84">
        <f t="shared" si="8"/>
        <v>0.2196313961019829</v>
      </c>
      <c r="O144" s="84">
        <f t="shared" si="7"/>
        <v>0.36009408238452933</v>
      </c>
      <c r="P144" s="84">
        <v>0.29475880139061872</v>
      </c>
      <c r="Q144" s="84">
        <v>0.50188175312669203</v>
      </c>
      <c r="R144" s="84">
        <f t="shared" si="9"/>
        <v>0.34280243754257333</v>
      </c>
      <c r="S144" s="84">
        <f t="shared" si="10"/>
        <v>0.65182667799490246</v>
      </c>
    </row>
    <row r="145" spans="2:19" x14ac:dyDescent="0.2">
      <c r="B145" s="77">
        <v>45128</v>
      </c>
      <c r="C145" s="76">
        <v>211.8</v>
      </c>
      <c r="D145" s="76">
        <v>120</v>
      </c>
      <c r="E145" s="76">
        <v>207.41</v>
      </c>
      <c r="F145" s="76">
        <v>653.16999999999996</v>
      </c>
      <c r="G145" s="83">
        <v>45128</v>
      </c>
      <c r="H145" s="84">
        <f>IFERROR(LN(Финальный_свод10[[#This Row],[FTSE Renaissan_EM.Цена]]/C144)+H144,0)</f>
        <v>-2.9311240040277034E-2</v>
      </c>
      <c r="I145" s="84">
        <f>IFERROR(LN(Финальный_свод10[[#This Row],[FTSE Renaissan_EMEA.Цена]]/D144)+I144,0)</f>
        <v>0.15616659931710425</v>
      </c>
      <c r="J145" s="84">
        <f>IFERROR(LN(Финальный_свод10[[#This Row],[FTSE Renaissan_Global.Цена]]/E144)+J144,0)</f>
        <v>0.19989957392410795</v>
      </c>
      <c r="K145" s="84">
        <f>IFERROR(LN(Финальный_свод10[[#This Row],[FTSE Renaissan_US.Цена]]/F144)+K144,0)</f>
        <v>0.30715589608517391</v>
      </c>
      <c r="L145" s="84">
        <f t="shared" si="8"/>
        <v>-2.888583218706986E-2</v>
      </c>
      <c r="M145" s="84">
        <f t="shared" si="8"/>
        <v>0.16902094495859821</v>
      </c>
      <c r="N145" s="84">
        <f t="shared" si="8"/>
        <v>0.22128010363304362</v>
      </c>
      <c r="O145" s="84">
        <f t="shared" si="7"/>
        <v>0.35955290052661026</v>
      </c>
      <c r="P145" s="84">
        <v>0.29683378218996553</v>
      </c>
      <c r="Q145" s="84">
        <v>0.50541167444867197</v>
      </c>
      <c r="R145" s="84">
        <f t="shared" si="9"/>
        <v>0.34559161956661755</v>
      </c>
      <c r="S145" s="84">
        <f t="shared" si="10"/>
        <v>0.6576677994902298</v>
      </c>
    </row>
    <row r="146" spans="2:19" x14ac:dyDescent="0.2">
      <c r="B146" s="77">
        <v>45131</v>
      </c>
      <c r="C146" s="76">
        <v>210.79</v>
      </c>
      <c r="D146" s="76">
        <v>120.09</v>
      </c>
      <c r="E146" s="76">
        <v>207.24</v>
      </c>
      <c r="F146" s="76">
        <v>652.09</v>
      </c>
      <c r="G146" s="83">
        <v>45131</v>
      </c>
      <c r="H146" s="84">
        <f>IFERROR(LN(Финальный_свод10[[#This Row],[FTSE Renaissan_EM.Цена]]/C145)+H145,0)</f>
        <v>-3.4091295995779917E-2</v>
      </c>
      <c r="I146" s="84">
        <f>IFERROR(LN(Финальный_свод10[[#This Row],[FTSE Renaissan_EMEA.Цена]]/D145)+I145,0)</f>
        <v>0.15691631820765023</v>
      </c>
      <c r="J146" s="84">
        <f>IFERROR(LN(Финальный_свод10[[#This Row],[FTSE Renaissan_Global.Цена]]/E145)+J145,0)</f>
        <v>0.19907960522990842</v>
      </c>
      <c r="K146" s="84">
        <f>IFERROR(LN(Финальный_свод10[[#This Row],[FTSE Renaissan_US.Цена]]/F145)+K145,0)</f>
        <v>0.30550105299419528</v>
      </c>
      <c r="L146" s="84">
        <f t="shared" si="8"/>
        <v>-3.3516735442457479E-2</v>
      </c>
      <c r="M146" s="84">
        <f t="shared" si="8"/>
        <v>0.16989771066731718</v>
      </c>
      <c r="N146" s="84">
        <f t="shared" si="8"/>
        <v>0.22027910263204276</v>
      </c>
      <c r="O146" s="84">
        <f t="shared" si="7"/>
        <v>0.35730491434756262</v>
      </c>
      <c r="P146" s="84">
        <v>0.30158723807194388</v>
      </c>
      <c r="Q146" s="84">
        <v>0.52566819680391985</v>
      </c>
      <c r="R146" s="84">
        <f t="shared" si="9"/>
        <v>0.35200305613343796</v>
      </c>
      <c r="S146" s="84">
        <f t="shared" si="10"/>
        <v>0.69158878504672949</v>
      </c>
    </row>
    <row r="147" spans="2:19" x14ac:dyDescent="0.2">
      <c r="B147" s="77">
        <v>45132</v>
      </c>
      <c r="C147" s="76">
        <v>215.46</v>
      </c>
      <c r="D147" s="76">
        <v>120.22</v>
      </c>
      <c r="E147" s="76">
        <v>208.96</v>
      </c>
      <c r="F147" s="76">
        <v>655.53</v>
      </c>
      <c r="G147" s="83">
        <v>45132</v>
      </c>
      <c r="H147" s="84">
        <f>IFERROR(LN(Финальный_свод10[[#This Row],[FTSE Renaissan_EM.Цена]]/C146)+H146,0)</f>
        <v>-1.2178395741536688E-2</v>
      </c>
      <c r="I147" s="84">
        <f>IFERROR(LN(Финальный_свод10[[#This Row],[FTSE Renaissan_EMEA.Цена]]/D146)+I146,0)</f>
        <v>0.15799825414607427</v>
      </c>
      <c r="J147" s="84">
        <f>IFERROR(LN(Финальный_свод10[[#This Row],[FTSE Renaissan_Global.Цена]]/E146)+J146,0)</f>
        <v>0.20734490937138719</v>
      </c>
      <c r="K147" s="84">
        <f>IFERROR(LN(Финальный_свод10[[#This Row],[FTSE Renaissan_US.Цена]]/F146)+K146,0)</f>
        <v>0.31076253253081521</v>
      </c>
      <c r="L147" s="84">
        <f t="shared" si="8"/>
        <v>-1.2104539202200559E-2</v>
      </c>
      <c r="M147" s="84">
        <f t="shared" si="8"/>
        <v>0.1711641500243557</v>
      </c>
      <c r="N147" s="84">
        <f t="shared" si="8"/>
        <v>0.23040687746569999</v>
      </c>
      <c r="O147" s="84">
        <f t="shared" si="7"/>
        <v>0.36446516662156703</v>
      </c>
      <c r="P147" s="84">
        <v>0.31440361149980284</v>
      </c>
      <c r="Q147" s="84">
        <v>0.55433423549287708</v>
      </c>
      <c r="R147" s="84">
        <f t="shared" si="9"/>
        <v>0.36944234769961448</v>
      </c>
      <c r="S147" s="84">
        <f t="shared" si="10"/>
        <v>0.7407816482582843</v>
      </c>
    </row>
    <row r="148" spans="2:19" x14ac:dyDescent="0.2">
      <c r="B148" s="77">
        <v>45133</v>
      </c>
      <c r="C148" s="76">
        <v>215.86</v>
      </c>
      <c r="D148" s="76">
        <v>120.06</v>
      </c>
      <c r="E148" s="76">
        <v>209.75</v>
      </c>
      <c r="F148" s="76">
        <v>659.81</v>
      </c>
      <c r="G148" s="83">
        <v>45133</v>
      </c>
      <c r="H148" s="84">
        <f>IFERROR(LN(Финальный_свод10[[#This Row],[FTSE Renaissan_EM.Цена]]/C147)+H147,0)</f>
        <v>-1.0323623810382909E-2</v>
      </c>
      <c r="I148" s="84">
        <f>IFERROR(LN(Финальный_свод10[[#This Row],[FTSE Renaissan_EMEA.Цена]]/D147)+I147,0)</f>
        <v>0.15666647435875539</v>
      </c>
      <c r="J148" s="84">
        <f>IFERROR(LN(Финальный_свод10[[#This Row],[FTSE Renaissan_Global.Цена]]/E147)+J147,0)</f>
        <v>0.21111840863063636</v>
      </c>
      <c r="K148" s="84">
        <f>IFERROR(LN(Финальный_свод10[[#This Row],[FTSE Renaissan_US.Цена]]/F147)+K147,0)</f>
        <v>0.31727037857147006</v>
      </c>
      <c r="L148" s="84">
        <f t="shared" si="8"/>
        <v>-1.0270518110958027E-2</v>
      </c>
      <c r="M148" s="84">
        <f t="shared" si="8"/>
        <v>0.16960545543107752</v>
      </c>
      <c r="N148" s="84">
        <f t="shared" si="8"/>
        <v>0.23505858799976331</v>
      </c>
      <c r="O148" s="84">
        <f t="shared" si="7"/>
        <v>0.37337385259038669</v>
      </c>
      <c r="P148" s="84">
        <v>0.31274192837775988</v>
      </c>
      <c r="Q148" s="84">
        <v>0.57990855067106861</v>
      </c>
      <c r="R148" s="84">
        <f t="shared" si="9"/>
        <v>0.36716865806285237</v>
      </c>
      <c r="S148" s="84">
        <f t="shared" si="10"/>
        <v>0.78587510620220957</v>
      </c>
    </row>
    <row r="149" spans="2:19" x14ac:dyDescent="0.2">
      <c r="B149" s="77">
        <v>45134</v>
      </c>
      <c r="C149" s="76">
        <v>216.79</v>
      </c>
      <c r="D149" s="76">
        <v>119.97</v>
      </c>
      <c r="E149" s="76">
        <v>207.24</v>
      </c>
      <c r="F149" s="76">
        <v>647.09</v>
      </c>
      <c r="G149" s="83">
        <v>45134</v>
      </c>
      <c r="H149" s="84">
        <f>IFERROR(LN(Финальный_свод10[[#This Row],[FTSE Renaissan_EM.Цена]]/C148)+H148,0)</f>
        <v>-6.0245301671584634E-3</v>
      </c>
      <c r="I149" s="84">
        <f>IFERROR(LN(Финальный_свод10[[#This Row],[FTSE Renaissan_EMEA.Цена]]/D148)+I148,0)</f>
        <v>0.15591656806189505</v>
      </c>
      <c r="J149" s="84">
        <f>IFERROR(LN(Финальный_свод10[[#This Row],[FTSE Renaissan_Global.Цена]]/E148)+J148,0)</f>
        <v>0.19907960522990842</v>
      </c>
      <c r="K149" s="84">
        <f>IFERROR(LN(Финальный_свод10[[#This Row],[FTSE Renaissan_US.Цена]]/F148)+K148,0)</f>
        <v>0.2978038521656971</v>
      </c>
      <c r="L149" s="84">
        <f t="shared" si="8"/>
        <v>-6.0064190738191581E-3</v>
      </c>
      <c r="M149" s="84">
        <f t="shared" si="8"/>
        <v>0.16872868972235855</v>
      </c>
      <c r="N149" s="84">
        <f t="shared" si="8"/>
        <v>0.22027910263204276</v>
      </c>
      <c r="O149" s="84">
        <f t="shared" si="7"/>
        <v>0.34689757092604467</v>
      </c>
      <c r="P149" s="84">
        <v>0.31859263662703002</v>
      </c>
      <c r="Q149" s="84">
        <v>0.59337613127617927</v>
      </c>
      <c r="R149" s="84">
        <f t="shared" si="9"/>
        <v>0.37519100833992947</v>
      </c>
      <c r="S149" s="84">
        <f t="shared" si="10"/>
        <v>0.81008920985556565</v>
      </c>
    </row>
    <row r="150" spans="2:19" x14ac:dyDescent="0.2">
      <c r="B150" s="77">
        <v>45135</v>
      </c>
      <c r="C150" s="76">
        <v>218.54</v>
      </c>
      <c r="D150" s="76">
        <v>120.56</v>
      </c>
      <c r="E150" s="76">
        <v>212.55</v>
      </c>
      <c r="F150" s="76">
        <v>670.61</v>
      </c>
      <c r="G150" s="83">
        <v>45135</v>
      </c>
      <c r="H150" s="84">
        <f>IFERROR(LN(Финальный_свод10[[#This Row],[FTSE Renaissan_EM.Цена]]/C149)+H149,0)</f>
        <v>2.0153909350161614E-3</v>
      </c>
      <c r="I150" s="84">
        <f>IFERROR(LN(Финальный_свод10[[#This Row],[FTSE Renaissan_EMEA.Цена]]/D149)+I149,0)</f>
        <v>0.16082241085329846</v>
      </c>
      <c r="J150" s="84">
        <f>IFERROR(LN(Финальный_свод10[[#This Row],[FTSE Renaissan_Global.Цена]]/E149)+J149,0)</f>
        <v>0.22437931808812012</v>
      </c>
      <c r="K150" s="84">
        <f>IFERROR(LN(Финальный_свод10[[#This Row],[FTSE Renaissan_US.Цена]]/F149)+K149,0)</f>
        <v>0.33350620972396272</v>
      </c>
      <c r="L150" s="84">
        <f t="shared" si="8"/>
        <v>2.01742320036713E-3</v>
      </c>
      <c r="M150" s="84">
        <f t="shared" si="8"/>
        <v>0.17447637603507182</v>
      </c>
      <c r="N150" s="84">
        <f t="shared" si="8"/>
        <v>0.25154566331036832</v>
      </c>
      <c r="O150" s="84">
        <f t="shared" si="7"/>
        <v>0.39585371438086625</v>
      </c>
      <c r="P150" s="84">
        <v>0.32551674950092907</v>
      </c>
      <c r="Q150" s="84">
        <v>0.58589684103814976</v>
      </c>
      <c r="R150" s="84">
        <f t="shared" si="9"/>
        <v>0.38474602794705048</v>
      </c>
      <c r="S150" s="84">
        <f t="shared" si="10"/>
        <v>0.79660152931181027</v>
      </c>
    </row>
    <row r="151" spans="2:19" x14ac:dyDescent="0.2">
      <c r="B151" s="77">
        <v>45138</v>
      </c>
      <c r="C151" s="76">
        <v>219.74</v>
      </c>
      <c r="D151" s="76">
        <v>120.76</v>
      </c>
      <c r="E151" s="76">
        <v>215.32</v>
      </c>
      <c r="F151" s="76">
        <v>681.92</v>
      </c>
      <c r="G151" s="83">
        <v>45138</v>
      </c>
      <c r="H151" s="84">
        <f>IFERROR(LN(Финальный_свод10[[#This Row],[FTSE Renaissan_EM.Цена]]/C150)+H150,0)</f>
        <v>7.49135606515178E-3</v>
      </c>
      <c r="I151" s="84">
        <f>IFERROR(LN(Финальный_свод10[[#This Row],[FTSE Renaissan_EMEA.Цена]]/D150)+I150,0)</f>
        <v>0.1624799613736965</v>
      </c>
      <c r="J151" s="84">
        <f>IFERROR(LN(Финальный_свод10[[#This Row],[FTSE Renaissan_Global.Цена]]/E150)+J150,0)</f>
        <v>0.23732735697607749</v>
      </c>
      <c r="K151" s="84">
        <f>IFERROR(LN(Финальный_свод10[[#This Row],[FTSE Renaissan_US.Цена]]/F150)+K150,0)</f>
        <v>0.35023081269418249</v>
      </c>
      <c r="L151" s="84">
        <f t="shared" si="8"/>
        <v>7.5194864740946166E-3</v>
      </c>
      <c r="M151" s="84">
        <f t="shared" si="8"/>
        <v>0.17642474427666954</v>
      </c>
      <c r="N151" s="84">
        <f t="shared" si="8"/>
        <v>0.26785609138550215</v>
      </c>
      <c r="O151" s="84">
        <f t="shared" si="7"/>
        <v>0.41939512520034028</v>
      </c>
      <c r="P151" s="84">
        <v>0.34685554878470143</v>
      </c>
      <c r="Q151" s="84">
        <v>0.61172377646496023</v>
      </c>
      <c r="R151" s="84">
        <f t="shared" si="9"/>
        <v>0.41461236813520497</v>
      </c>
      <c r="S151" s="84">
        <f t="shared" si="10"/>
        <v>0.84360662701784261</v>
      </c>
    </row>
    <row r="152" spans="2:19" x14ac:dyDescent="0.2">
      <c r="B152" s="77">
        <v>45139</v>
      </c>
      <c r="C152" s="76">
        <v>219.49</v>
      </c>
      <c r="D152" s="76">
        <v>119.96</v>
      </c>
      <c r="E152" s="76">
        <v>213.77</v>
      </c>
      <c r="F152" s="76">
        <v>674.26</v>
      </c>
      <c r="G152" s="83">
        <v>45139</v>
      </c>
      <c r="H152" s="84">
        <f>IFERROR(LN(Финальный_свод10[[#This Row],[FTSE Renaissan_EM.Цена]]/C151)+H151,0)</f>
        <v>6.3530001832814631E-3</v>
      </c>
      <c r="I152" s="84">
        <f>IFERROR(LN(Финальный_свод10[[#This Row],[FTSE Renaissan_EMEA.Цена]]/D151)+I151,0)</f>
        <v>0.1558332104158667</v>
      </c>
      <c r="J152" s="84">
        <f>IFERROR(LN(Финальный_свод10[[#This Row],[FTSE Renaissan_Global.Цена]]/E151)+J151,0)</f>
        <v>0.23010273397451037</v>
      </c>
      <c r="K152" s="84">
        <f>IFERROR(LN(Финальный_свод10[[#This Row],[FTSE Renaissan_US.Цена]]/F151)+K151,0)</f>
        <v>0.33893425698781743</v>
      </c>
      <c r="L152" s="84">
        <f t="shared" si="8"/>
        <v>6.3732232920681309E-3</v>
      </c>
      <c r="M152" s="84">
        <f t="shared" si="8"/>
        <v>0.16863127131027866</v>
      </c>
      <c r="N152" s="84">
        <f t="shared" si="8"/>
        <v>0.25872931755284601</v>
      </c>
      <c r="O152" s="84">
        <f t="shared" si="7"/>
        <v>0.40345107507857447</v>
      </c>
      <c r="P152" s="84">
        <v>0.35338696256696828</v>
      </c>
      <c r="Q152" s="84">
        <v>0.61104379833636002</v>
      </c>
      <c r="R152" s="84">
        <f t="shared" si="9"/>
        <v>0.42388202588508062</v>
      </c>
      <c r="S152" s="84">
        <f t="shared" si="10"/>
        <v>0.84235344095157227</v>
      </c>
    </row>
    <row r="153" spans="2:19" x14ac:dyDescent="0.2">
      <c r="B153" s="77">
        <v>45140</v>
      </c>
      <c r="C153" s="76">
        <v>214.98</v>
      </c>
      <c r="D153" s="76">
        <v>118.19</v>
      </c>
      <c r="E153" s="76">
        <v>207.27</v>
      </c>
      <c r="F153" s="76">
        <v>650.89</v>
      </c>
      <c r="G153" s="83">
        <v>45140</v>
      </c>
      <c r="H153" s="84">
        <f>IFERROR(LN(Финальный_свод10[[#This Row],[FTSE Renaissan_EM.Цена]]/C152)+H152,0)</f>
        <v>-1.4408672662665697E-2</v>
      </c>
      <c r="I153" s="84">
        <f>IFERROR(LN(Финальный_свод10[[#This Row],[FTSE Renaissan_EMEA.Цена]]/D152)+I152,0)</f>
        <v>0.14096835555920764</v>
      </c>
      <c r="J153" s="84">
        <f>IFERROR(LN(Финальный_свод10[[#This Row],[FTSE Renaissan_Global.Цена]]/E152)+J152,0)</f>
        <v>0.19922435445213418</v>
      </c>
      <c r="K153" s="84">
        <f>IFERROR(LN(Финальный_свод10[[#This Row],[FTSE Renaissan_US.Цена]]/F152)+K152,0)</f>
        <v>0.30365912090119102</v>
      </c>
      <c r="L153" s="84">
        <f t="shared" si="8"/>
        <v>-1.4305364511691621E-2</v>
      </c>
      <c r="M153" s="84">
        <f t="shared" si="8"/>
        <v>0.15138821237213951</v>
      </c>
      <c r="N153" s="84">
        <f t="shared" si="8"/>
        <v>0.22045574986751371</v>
      </c>
      <c r="O153" s="84">
        <f t="shared" si="7"/>
        <v>0.35480715192639822</v>
      </c>
      <c r="P153" s="84">
        <v>0.35752238563122107</v>
      </c>
      <c r="Q153" s="84">
        <v>0.60915125715109808</v>
      </c>
      <c r="R153" s="84">
        <f t="shared" si="9"/>
        <v>0.42978257267522002</v>
      </c>
      <c r="S153" s="84">
        <f t="shared" si="10"/>
        <v>0.83887000849617732</v>
      </c>
    </row>
    <row r="154" spans="2:19" x14ac:dyDescent="0.2">
      <c r="B154" s="77">
        <v>45141</v>
      </c>
      <c r="C154" s="76">
        <v>214.76</v>
      </c>
      <c r="D154" s="76">
        <v>117.4</v>
      </c>
      <c r="E154" s="76">
        <v>206.93</v>
      </c>
      <c r="F154" s="76">
        <v>650.03</v>
      </c>
      <c r="G154" s="83">
        <v>45141</v>
      </c>
      <c r="H154" s="84">
        <f>IFERROR(LN(Финальный_свод10[[#This Row],[FTSE Renaissan_EM.Цена]]/C153)+H153,0)</f>
        <v>-1.5432547653214388E-2</v>
      </c>
      <c r="I154" s="84">
        <f>IFERROR(LN(Финальный_свод10[[#This Row],[FTSE Renaissan_EMEA.Цена]]/D153)+I153,0)</f>
        <v>0.13426176392905451</v>
      </c>
      <c r="J154" s="84">
        <f>IFERROR(LN(Финальный_свод10[[#This Row],[FTSE Renaissan_Global.Цена]]/E153)+J153,0)</f>
        <v>0.19758263510705834</v>
      </c>
      <c r="K154" s="84">
        <f>IFERROR(LN(Финальный_свод10[[#This Row],[FTSE Renaissan_US.Цена]]/F153)+K153,0)</f>
        <v>0.30233697945471089</v>
      </c>
      <c r="L154" s="84">
        <f t="shared" si="8"/>
        <v>-1.5314076111875075E-2</v>
      </c>
      <c r="M154" s="84">
        <f t="shared" si="8"/>
        <v>0.14369215781782874</v>
      </c>
      <c r="N154" s="84">
        <f t="shared" si="8"/>
        <v>0.21845374786551153</v>
      </c>
      <c r="O154" s="84">
        <f t="shared" si="7"/>
        <v>0.35301708885789718</v>
      </c>
      <c r="P154" s="84">
        <v>0.3707423675551379</v>
      </c>
      <c r="Q154" s="84">
        <v>0.61355396120285699</v>
      </c>
      <c r="R154" s="84">
        <f t="shared" si="9"/>
        <v>0.44880976489864932</v>
      </c>
      <c r="S154" s="84">
        <f t="shared" si="10"/>
        <v>0.84698385726423187</v>
      </c>
    </row>
    <row r="155" spans="2:19" x14ac:dyDescent="0.2">
      <c r="B155" s="77">
        <v>45142</v>
      </c>
      <c r="C155" s="76">
        <v>216.99</v>
      </c>
      <c r="D155" s="76">
        <v>118.6</v>
      </c>
      <c r="E155" s="76">
        <v>206.59</v>
      </c>
      <c r="F155" s="76">
        <v>644.83000000000004</v>
      </c>
      <c r="G155" s="83">
        <v>45142</v>
      </c>
      <c r="H155" s="84">
        <f>IFERROR(LN(Финальный_свод10[[#This Row],[FTSE Renaissan_EM.Цена]]/C154)+H154,0)</f>
        <v>-5.1024036782839465E-3</v>
      </c>
      <c r="I155" s="84">
        <f>IFERROR(LN(Финальный_свод10[[#This Row],[FTSE Renaissan_EMEA.Цена]]/D154)+I154,0)</f>
        <v>0.14443134309868352</v>
      </c>
      <c r="J155" s="84">
        <f>IFERROR(LN(Финальный_свод10[[#This Row],[FTSE Renaissan_Global.Цена]]/E154)+J154,0)</f>
        <v>0.1959382160868583</v>
      </c>
      <c r="K155" s="84">
        <f>IFERROR(LN(Финальный_свод10[[#This Row],[FTSE Renaissan_US.Цена]]/F154)+K154,0)</f>
        <v>0.29430517994863614</v>
      </c>
      <c r="L155" s="84">
        <f t="shared" si="8"/>
        <v>-5.0894085281977253E-3</v>
      </c>
      <c r="M155" s="84">
        <f t="shared" si="8"/>
        <v>0.15538236726741483</v>
      </c>
      <c r="N155" s="84">
        <f t="shared" si="8"/>
        <v>0.21645174586350957</v>
      </c>
      <c r="O155" s="84">
        <f t="shared" si="7"/>
        <v>0.34219345169951843</v>
      </c>
      <c r="P155" s="84">
        <v>0.35299899473756691</v>
      </c>
      <c r="Q155" s="84">
        <v>0.58279452128476705</v>
      </c>
      <c r="R155" s="84">
        <f t="shared" si="9"/>
        <v>0.42332971261299268</v>
      </c>
      <c r="S155" s="84">
        <f t="shared" si="10"/>
        <v>0.79103653355989878</v>
      </c>
    </row>
    <row r="156" spans="2:19" x14ac:dyDescent="0.2">
      <c r="B156" s="77">
        <v>45145</v>
      </c>
      <c r="C156" s="76">
        <v>215.06</v>
      </c>
      <c r="D156" s="76">
        <v>117.24</v>
      </c>
      <c r="E156" s="76">
        <v>205.34</v>
      </c>
      <c r="F156" s="76">
        <v>642.22</v>
      </c>
      <c r="G156" s="83">
        <v>45145</v>
      </c>
      <c r="H156" s="84">
        <f>IFERROR(LN(Финальный_свод10[[#This Row],[FTSE Renaissan_EM.Цена]]/C155)+H155,0)</f>
        <v>-1.4036614245202819E-2</v>
      </c>
      <c r="I156" s="84">
        <f>IFERROR(LN(Финальный_свод10[[#This Row],[FTSE Renaissan_EMEA.Цена]]/D155)+I155,0)</f>
        <v>0.13289797237775014</v>
      </c>
      <c r="J156" s="84">
        <f>IFERROR(LN(Финальный_свод10[[#This Row],[FTSE Renaissan_Global.Цена]]/E155)+J155,0)</f>
        <v>0.18986920515413963</v>
      </c>
      <c r="K156" s="84">
        <f>IFERROR(LN(Финальный_свод10[[#This Row],[FTSE Renaissan_US.Цена]]/F155)+K155,0)</f>
        <v>0.29024938790053512</v>
      </c>
      <c r="L156" s="84">
        <f t="shared" si="8"/>
        <v>-1.3938560293443092E-2</v>
      </c>
      <c r="M156" s="84">
        <f t="shared" si="8"/>
        <v>0.14213346322455056</v>
      </c>
      <c r="N156" s="84">
        <f t="shared" si="8"/>
        <v>0.20909144438556093</v>
      </c>
      <c r="O156" s="84">
        <f t="shared" si="7"/>
        <v>0.33676081843348582</v>
      </c>
      <c r="P156" s="84">
        <v>0.35029196712163696</v>
      </c>
      <c r="Q156" s="84">
        <v>0.59311793955565761</v>
      </c>
      <c r="R156" s="84">
        <f t="shared" si="9"/>
        <v>0.41948193015078017</v>
      </c>
      <c r="S156" s="84">
        <f t="shared" si="10"/>
        <v>0.80962192013593959</v>
      </c>
    </row>
    <row r="157" spans="2:19" x14ac:dyDescent="0.2">
      <c r="B157" s="77">
        <v>45146</v>
      </c>
      <c r="C157" s="76">
        <v>212.32</v>
      </c>
      <c r="D157" s="76">
        <v>115.75</v>
      </c>
      <c r="E157" s="76">
        <v>201.74</v>
      </c>
      <c r="F157" s="76">
        <v>629.57000000000005</v>
      </c>
      <c r="G157" s="83">
        <v>45146</v>
      </c>
      <c r="H157" s="84">
        <f>IFERROR(LN(Финальный_свод10[[#This Row],[FTSE Renaissan_EM.Цена]]/C156)+H156,0)</f>
        <v>-2.6859102623685731E-2</v>
      </c>
      <c r="I157" s="84">
        <f>IFERROR(LN(Финальный_свод10[[#This Row],[FTSE Renaissan_EMEA.Цена]]/D156)+I156,0)</f>
        <v>0.12010754950140196</v>
      </c>
      <c r="J157" s="84">
        <f>IFERROR(LN(Финальный_свод10[[#This Row],[FTSE Renaissan_Global.Цена]]/E156)+J156,0)</f>
        <v>0.17218180291001034</v>
      </c>
      <c r="K157" s="84">
        <f>IFERROR(LN(Финальный_свод10[[#This Row],[FTSE Renaissan_US.Цена]]/F156)+K156,0)</f>
        <v>0.27035551045071621</v>
      </c>
      <c r="L157" s="84">
        <f t="shared" si="8"/>
        <v>-2.6501604768454534E-2</v>
      </c>
      <c r="M157" s="84">
        <f t="shared" si="8"/>
        <v>0.12761811982464799</v>
      </c>
      <c r="N157" s="84">
        <f t="shared" si="8"/>
        <v>0.18789377612906932</v>
      </c>
      <c r="O157" s="84">
        <f t="shared" si="7"/>
        <v>0.31043023957704485</v>
      </c>
      <c r="P157" s="84">
        <v>0.35069070995238599</v>
      </c>
      <c r="Q157" s="84">
        <v>0.58790466039482847</v>
      </c>
      <c r="R157" s="84">
        <f t="shared" si="9"/>
        <v>0.42004805125467026</v>
      </c>
      <c r="S157" s="84">
        <f t="shared" si="10"/>
        <v>0.80021240441801256</v>
      </c>
    </row>
    <row r="158" spans="2:19" x14ac:dyDescent="0.2">
      <c r="B158" s="77">
        <v>45147</v>
      </c>
      <c r="C158" s="76">
        <v>213.45</v>
      </c>
      <c r="D158" s="76">
        <v>116.14</v>
      </c>
      <c r="E158" s="76">
        <v>198.94</v>
      </c>
      <c r="F158" s="76">
        <v>613.22</v>
      </c>
      <c r="G158" s="83">
        <v>45147</v>
      </c>
      <c r="H158" s="84">
        <f>IFERROR(LN(Финальный_свод10[[#This Row],[FTSE Renaissan_EM.Цена]]/C157)+H157,0)</f>
        <v>-2.1551060003612139E-2</v>
      </c>
      <c r="I158" s="84">
        <f>IFERROR(LN(Финальный_свод10[[#This Row],[FTSE Renaissan_EMEA.Цена]]/D157)+I157,0)</f>
        <v>0.12347121647896239</v>
      </c>
      <c r="J158" s="84">
        <f>IFERROR(LN(Финальный_свод10[[#This Row],[FTSE Renaissan_Global.Цена]]/E157)+J157,0)</f>
        <v>0.15820533500758888</v>
      </c>
      <c r="K158" s="84">
        <f>IFERROR(LN(Финальный_свод10[[#This Row],[FTSE Renaissan_US.Цена]]/F157)+K157,0)</f>
        <v>0.2440422260357466</v>
      </c>
      <c r="L158" s="84">
        <f t="shared" si="8"/>
        <v>-2.1320495185694455E-2</v>
      </c>
      <c r="M158" s="84">
        <f t="shared" si="8"/>
        <v>0.13141743789576354</v>
      </c>
      <c r="N158" s="84">
        <f t="shared" si="8"/>
        <v>0.17140670081846454</v>
      </c>
      <c r="O158" s="84">
        <f t="shared" si="7"/>
        <v>0.27639822658868018</v>
      </c>
      <c r="P158" s="84">
        <v>0.35528583221244686</v>
      </c>
      <c r="Q158" s="84">
        <v>0.59724102880709029</v>
      </c>
      <c r="R158" s="84">
        <f t="shared" si="9"/>
        <v>0.42658836091831143</v>
      </c>
      <c r="S158" s="84">
        <f t="shared" si="10"/>
        <v>0.81709855564995815</v>
      </c>
    </row>
    <row r="159" spans="2:19" x14ac:dyDescent="0.2">
      <c r="B159" s="77">
        <v>45148</v>
      </c>
      <c r="C159" s="76">
        <v>213.31</v>
      </c>
      <c r="D159" s="76">
        <v>117.36</v>
      </c>
      <c r="E159" s="76">
        <v>198.87</v>
      </c>
      <c r="F159" s="76">
        <v>612.71</v>
      </c>
      <c r="G159" s="83">
        <v>45148</v>
      </c>
      <c r="H159" s="84">
        <f>IFERROR(LN(Финальный_свод10[[#This Row],[FTSE Renaissan_EM.Цена]]/C158)+H158,0)</f>
        <v>-2.2207166503856807E-2</v>
      </c>
      <c r="I159" s="84">
        <f>IFERROR(LN(Финальный_свод10[[#This Row],[FTSE Renaissan_EMEA.Цена]]/D158)+I158,0)</f>
        <v>0.13392099036978494</v>
      </c>
      <c r="J159" s="84">
        <f>IFERROR(LN(Финальный_свод10[[#This Row],[FTSE Renaissan_Global.Цена]]/E158)+J158,0)</f>
        <v>0.15785340820473096</v>
      </c>
      <c r="K159" s="84">
        <f>IFERROR(LN(Финальный_свод10[[#This Row],[FTSE Renaissan_US.Цена]]/F158)+K158,0)</f>
        <v>0.24321020458359027</v>
      </c>
      <c r="L159" s="84">
        <f t="shared" si="8"/>
        <v>-2.1962402567629269E-2</v>
      </c>
      <c r="M159" s="84">
        <f t="shared" si="8"/>
        <v>0.14330248416950941</v>
      </c>
      <c r="N159" s="84">
        <f t="shared" si="8"/>
        <v>0.17099452393569958</v>
      </c>
      <c r="O159" s="84">
        <f t="shared" si="7"/>
        <v>0.27533667755968549</v>
      </c>
      <c r="P159" s="84">
        <v>0.37107905399207841</v>
      </c>
      <c r="Q159" s="84">
        <v>0.60932450432327134</v>
      </c>
      <c r="R159" s="84">
        <f t="shared" si="9"/>
        <v>0.44929764162232666</v>
      </c>
      <c r="S159" s="84">
        <f t="shared" si="10"/>
        <v>0.83918861512319531</v>
      </c>
    </row>
    <row r="160" spans="2:19" x14ac:dyDescent="0.2">
      <c r="B160" s="77">
        <v>45149</v>
      </c>
      <c r="C160" s="76">
        <v>210.31</v>
      </c>
      <c r="D160" s="76">
        <v>116.19</v>
      </c>
      <c r="E160" s="76">
        <v>196.72</v>
      </c>
      <c r="F160" s="76">
        <v>607.27</v>
      </c>
      <c r="G160" s="83">
        <v>45149</v>
      </c>
      <c r="H160" s="84">
        <f>IFERROR(LN(Финальный_свод10[[#This Row],[FTSE Renaissan_EM.Цена]]/C159)+H159,0)</f>
        <v>-3.6371040511996307E-2</v>
      </c>
      <c r="I160" s="84">
        <f>IFERROR(LN(Финальный_свод10[[#This Row],[FTSE Renaissan_EMEA.Цена]]/D159)+I159,0)</f>
        <v>0.12390163872982918</v>
      </c>
      <c r="J160" s="84">
        <f>IFERROR(LN(Финальный_свод10[[#This Row],[FTSE Renaissan_Global.Цена]]/E159)+J159,0)</f>
        <v>0.14698346119125816</v>
      </c>
      <c r="K160" s="84">
        <f>IFERROR(LN(Финальный_свод10[[#This Row],[FTSE Renaissan_US.Цена]]/F159)+K159,0)</f>
        <v>0.23429196648820239</v>
      </c>
      <c r="L160" s="84">
        <f t="shared" si="8"/>
        <v>-3.5717560751948429E-2</v>
      </c>
      <c r="M160" s="84">
        <f t="shared" si="8"/>
        <v>0.1319045299561632</v>
      </c>
      <c r="N160" s="84">
        <f t="shared" si="8"/>
        <v>0.15833480539362799</v>
      </c>
      <c r="O160" s="84">
        <f t="shared" si="7"/>
        <v>0.26401348791707346</v>
      </c>
      <c r="P160" s="84">
        <v>0.37318870252678804</v>
      </c>
      <c r="Q160" s="84">
        <v>0.62421499420818904</v>
      </c>
      <c r="R160" s="84">
        <f t="shared" si="9"/>
        <v>0.45235837767181408</v>
      </c>
      <c r="S160" s="84">
        <f t="shared" si="10"/>
        <v>0.86677994902294042</v>
      </c>
    </row>
    <row r="161" spans="2:19" x14ac:dyDescent="0.2">
      <c r="B161" s="77">
        <v>45152</v>
      </c>
      <c r="C161" s="76">
        <v>208.88</v>
      </c>
      <c r="D161" s="76">
        <v>116.22</v>
      </c>
      <c r="E161" s="76">
        <v>196.4</v>
      </c>
      <c r="F161" s="76">
        <v>608.77</v>
      </c>
      <c r="G161" s="83">
        <v>45152</v>
      </c>
      <c r="H161" s="84">
        <f>IFERROR(LN(Финальный_свод10[[#This Row],[FTSE Renaissan_EM.Цена]]/C160)+H160,0)</f>
        <v>-4.3193748816709773E-2</v>
      </c>
      <c r="I161" s="84">
        <f>IFERROR(LN(Финальный_свод10[[#This Row],[FTSE Renaissan_EMEA.Цена]]/D160)+I160,0)</f>
        <v>0.12415980318201816</v>
      </c>
      <c r="J161" s="84">
        <f>IFERROR(LN(Финальный_свод10[[#This Row],[FTSE Renaissan_Global.Цена]]/E160)+J160,0)</f>
        <v>0.14535545920368656</v>
      </c>
      <c r="K161" s="84">
        <f>IFERROR(LN(Финальный_свод10[[#This Row],[FTSE Renaissan_US.Цена]]/F160)+K160,0)</f>
        <v>0.23675899185048774</v>
      </c>
      <c r="L161" s="84">
        <f t="shared" si="8"/>
        <v>-4.2274186153140603E-2</v>
      </c>
      <c r="M161" s="84">
        <f t="shared" si="8"/>
        <v>0.13219678519240285</v>
      </c>
      <c r="N161" s="84">
        <f t="shared" si="8"/>
        <v>0.15645056821527326</v>
      </c>
      <c r="O161" s="84">
        <f t="shared" si="7"/>
        <v>0.26713569094352896</v>
      </c>
      <c r="P161" s="84">
        <v>0.36539101376404298</v>
      </c>
      <c r="Q161" s="84">
        <v>0.60202215599674436</v>
      </c>
      <c r="R161" s="84">
        <f t="shared" si="9"/>
        <v>0.44107737908941824</v>
      </c>
      <c r="S161" s="84">
        <f t="shared" si="10"/>
        <v>0.82580713678844608</v>
      </c>
    </row>
    <row r="162" spans="2:19" x14ac:dyDescent="0.2">
      <c r="B162" s="77">
        <v>45153</v>
      </c>
      <c r="C162" s="76">
        <v>207.96</v>
      </c>
      <c r="D162" s="76">
        <v>116.25</v>
      </c>
      <c r="E162" s="76">
        <v>194.05</v>
      </c>
      <c r="F162" s="76">
        <v>598.45000000000005</v>
      </c>
      <c r="G162" s="83">
        <v>45153</v>
      </c>
      <c r="H162" s="84">
        <f>IFERROR(LN(Финальный_свод10[[#This Row],[FTSE Renaissan_EM.Цена]]/C161)+H161,0)</f>
        <v>-4.7607919692068082E-2</v>
      </c>
      <c r="I162" s="84">
        <f>IFERROR(LN(Финальный_свод10[[#This Row],[FTSE Renaissan_EMEA.Цена]]/D161)+I161,0)</f>
        <v>0.12441790100252445</v>
      </c>
      <c r="J162" s="84">
        <f>IFERROR(LN(Финальный_свод10[[#This Row],[FTSE Renaissan_Global.Цена]]/E161)+J161,0)</f>
        <v>0.13331792109823642</v>
      </c>
      <c r="K162" s="84">
        <f>IFERROR(LN(Финальный_свод10[[#This Row],[FTSE Renaissan_US.Цена]]/F161)+K161,0)</f>
        <v>0.21966144310330984</v>
      </c>
      <c r="L162" s="84">
        <f t="shared" si="8"/>
        <v>-4.649243466299835E-2</v>
      </c>
      <c r="M162" s="84">
        <f t="shared" si="8"/>
        <v>0.13248904042864251</v>
      </c>
      <c r="N162" s="84">
        <f t="shared" si="8"/>
        <v>0.14261320143673006</v>
      </c>
      <c r="O162" s="84">
        <f t="shared" si="7"/>
        <v>0.24565493412151551</v>
      </c>
      <c r="P162" s="84">
        <v>0.36034797726061429</v>
      </c>
      <c r="Q162" s="84">
        <v>0.61190809764513776</v>
      </c>
      <c r="R162" s="84">
        <f t="shared" si="9"/>
        <v>0.4338282673932643</v>
      </c>
      <c r="S162" s="84">
        <f t="shared" si="10"/>
        <v>0.84394647408666179</v>
      </c>
    </row>
    <row r="163" spans="2:19" x14ac:dyDescent="0.2">
      <c r="B163" s="77">
        <v>45154</v>
      </c>
      <c r="C163" s="76">
        <v>206.24</v>
      </c>
      <c r="D163" s="76">
        <v>115.31</v>
      </c>
      <c r="E163" s="76">
        <v>192.05</v>
      </c>
      <c r="F163" s="76">
        <v>592.88</v>
      </c>
      <c r="G163" s="83">
        <v>45154</v>
      </c>
      <c r="H163" s="84">
        <f>IFERROR(LN(Финальный_свод10[[#This Row],[FTSE Renaissan_EM.Цена]]/C162)+H162,0)</f>
        <v>-5.5913134016705807E-2</v>
      </c>
      <c r="I163" s="84">
        <f>IFERROR(LN(Финальный_свод10[[#This Row],[FTSE Renaissan_EMEA.Цена]]/D162)+I162,0)</f>
        <v>0.11629901031808366</v>
      </c>
      <c r="J163" s="84">
        <f>IFERROR(LN(Финальный_свод10[[#This Row],[FTSE Renaissan_Global.Цена]]/E162)+J162,0)</f>
        <v>0.12295781807523495</v>
      </c>
      <c r="K163" s="84">
        <f>IFERROR(LN(Финальный_свод10[[#This Row],[FTSE Renaissan_US.Цена]]/F162)+K162,0)</f>
        <v>0.21031048142703371</v>
      </c>
      <c r="L163" s="84">
        <f t="shared" si="8"/>
        <v>-5.4378725355341273E-2</v>
      </c>
      <c r="M163" s="84">
        <f t="shared" si="8"/>
        <v>0.12333170969313345</v>
      </c>
      <c r="N163" s="84">
        <f t="shared" si="8"/>
        <v>0.13083671907201255</v>
      </c>
      <c r="O163" s="84">
        <f t="shared" si="7"/>
        <v>0.23406115354994417</v>
      </c>
      <c r="P163" s="84">
        <v>0.33900309718371047</v>
      </c>
      <c r="Q163" s="84">
        <v>0.58576678434507179</v>
      </c>
      <c r="R163" s="84">
        <f t="shared" si="9"/>
        <v>0.4035476922510437</v>
      </c>
      <c r="S163" s="84">
        <f t="shared" si="10"/>
        <v>0.79636788445199747</v>
      </c>
    </row>
    <row r="164" spans="2:19" x14ac:dyDescent="0.2">
      <c r="B164" s="77">
        <v>45155</v>
      </c>
      <c r="C164" s="76">
        <v>206.21</v>
      </c>
      <c r="D164" s="76">
        <v>114.25</v>
      </c>
      <c r="E164" s="76">
        <v>189.13</v>
      </c>
      <c r="F164" s="76">
        <v>580.04999999999995</v>
      </c>
      <c r="G164" s="83">
        <v>45155</v>
      </c>
      <c r="H164" s="84">
        <f>IFERROR(LN(Финальный_свод10[[#This Row],[FTSE Renaissan_EM.Цена]]/C163)+H163,0)</f>
        <v>-5.6058606195408235E-2</v>
      </c>
      <c r="I164" s="84">
        <f>IFERROR(LN(Финальный_свод10[[#This Row],[FTSE Renaissan_EMEA.Цена]]/D163)+I163,0)</f>
        <v>0.1070638863093729</v>
      </c>
      <c r="J164" s="84">
        <f>IFERROR(LN(Финальный_свод10[[#This Row],[FTSE Renaissan_Global.Цена]]/E163)+J163,0)</f>
        <v>0.10763667258368402</v>
      </c>
      <c r="K164" s="84">
        <f>IFERROR(LN(Финальный_свод10[[#This Row],[FTSE Renaissan_US.Цена]]/F163)+K163,0)</f>
        <v>0.18843277050534599</v>
      </c>
      <c r="L164" s="84">
        <f t="shared" si="8"/>
        <v>-5.4516276937184527E-2</v>
      </c>
      <c r="M164" s="84">
        <f t="shared" si="8"/>
        <v>0.11300535801266598</v>
      </c>
      <c r="N164" s="84">
        <f t="shared" si="8"/>
        <v>0.11364305481952464</v>
      </c>
      <c r="O164" s="84">
        <f t="shared" si="7"/>
        <v>0.20735591033032819</v>
      </c>
      <c r="P164" s="84">
        <v>0.34213317465150894</v>
      </c>
      <c r="Q164" s="84">
        <v>0.59994925435778235</v>
      </c>
      <c r="R164" s="84">
        <f t="shared" si="9"/>
        <v>0.40794778798534415</v>
      </c>
      <c r="S164" s="84">
        <f t="shared" si="10"/>
        <v>0.8220263381478341</v>
      </c>
    </row>
    <row r="165" spans="2:19" x14ac:dyDescent="0.2">
      <c r="B165" s="77">
        <v>45156</v>
      </c>
      <c r="C165" s="76">
        <v>203.47</v>
      </c>
      <c r="D165" s="76">
        <v>112.89</v>
      </c>
      <c r="E165" s="76">
        <v>188.02</v>
      </c>
      <c r="F165" s="76">
        <v>579.23</v>
      </c>
      <c r="G165" s="83">
        <v>45156</v>
      </c>
      <c r="H165" s="84">
        <f>IFERROR(LN(Финальный_свод10[[#This Row],[FTSE Renaissan_EM.Цена]]/C164)+H164,0)</f>
        <v>-6.9435099339771628E-2</v>
      </c>
      <c r="I165" s="84">
        <f>IFERROR(LN(Финальный_свод10[[#This Row],[FTSE Renaissan_EMEA.Цена]]/D164)+I164,0)</f>
        <v>9.5088749808514408E-2</v>
      </c>
      <c r="J165" s="84">
        <f>IFERROR(LN(Финальный_свод10[[#This Row],[FTSE Renaissan_Global.Цена]]/E164)+J164,0)</f>
        <v>0.10175040343372591</v>
      </c>
      <c r="K165" s="84">
        <f>IFERROR(LN(Финальный_свод10[[#This Row],[FTSE Renaissan_US.Цена]]/F164)+K164,0)</f>
        <v>0.18701809909420264</v>
      </c>
      <c r="L165" s="84">
        <f t="shared" si="8"/>
        <v>-6.707932141219608E-2</v>
      </c>
      <c r="M165" s="84">
        <f t="shared" si="8"/>
        <v>9.9756453969801928E-2</v>
      </c>
      <c r="N165" s="84">
        <f t="shared" si="8"/>
        <v>0.10710710710710636</v>
      </c>
      <c r="O165" s="84">
        <f t="shared" si="7"/>
        <v>0.20564910600919939</v>
      </c>
      <c r="P165" s="84">
        <v>0.35905350364627309</v>
      </c>
      <c r="Q165" s="84">
        <v>0.62297400968646643</v>
      </c>
      <c r="R165" s="84">
        <f t="shared" si="9"/>
        <v>0.43197341532116873</v>
      </c>
      <c r="S165" s="84">
        <f t="shared" si="10"/>
        <v>0.86446474086661085</v>
      </c>
    </row>
    <row r="166" spans="2:19" x14ac:dyDescent="0.2">
      <c r="B166" s="77">
        <v>45159</v>
      </c>
      <c r="C166" s="76">
        <v>201.83</v>
      </c>
      <c r="D166" s="76">
        <v>112.18</v>
      </c>
      <c r="E166" s="76">
        <v>188.31</v>
      </c>
      <c r="F166" s="76">
        <v>583.11</v>
      </c>
      <c r="G166" s="83">
        <v>45159</v>
      </c>
      <c r="H166" s="84">
        <f>IFERROR(LN(Финальный_свод10[[#This Row],[FTSE Renaissan_EM.Цена]]/C165)+H165,0)</f>
        <v>-7.7527914295555445E-2</v>
      </c>
      <c r="I166" s="84">
        <f>IFERROR(LN(Финальный_свод10[[#This Row],[FTSE Renaissan_EMEA.Цена]]/D165)+I165,0)</f>
        <v>8.8779580615249681E-2</v>
      </c>
      <c r="J166" s="84">
        <f>IFERROR(LN(Финальный_свод10[[#This Row],[FTSE Renaissan_Global.Цена]]/E165)+J165,0)</f>
        <v>0.10329160428087106</v>
      </c>
      <c r="K166" s="84">
        <f>IFERROR(LN(Финальный_свод10[[#This Row],[FTSE Renaissan_US.Цена]]/F165)+K165,0)</f>
        <v>0.19369431158201561</v>
      </c>
      <c r="L166" s="84">
        <f t="shared" si="8"/>
        <v>-7.4598807886290475E-2</v>
      </c>
      <c r="M166" s="84">
        <f t="shared" si="8"/>
        <v>9.2839746712130022E-2</v>
      </c>
      <c r="N166" s="84">
        <f t="shared" si="8"/>
        <v>0.10881469704999036</v>
      </c>
      <c r="O166" s="84">
        <f t="shared" si="7"/>
        <v>0.21372520450429766</v>
      </c>
      <c r="P166" s="84">
        <v>0.36823907809781325</v>
      </c>
      <c r="Q166" s="84">
        <v>0.64785027065378165</v>
      </c>
      <c r="R166" s="84">
        <f t="shared" si="9"/>
        <v>0.44518751035587245</v>
      </c>
      <c r="S166" s="84">
        <f t="shared" si="10"/>
        <v>0.91142735768904082</v>
      </c>
    </row>
    <row r="167" spans="2:19" x14ac:dyDescent="0.2">
      <c r="B167" s="77">
        <v>45160</v>
      </c>
      <c r="C167" s="76">
        <v>203.77</v>
      </c>
      <c r="D167" s="76">
        <v>112.44</v>
      </c>
      <c r="E167" s="76">
        <v>189.15</v>
      </c>
      <c r="F167" s="76">
        <v>584.28</v>
      </c>
      <c r="G167" s="83">
        <v>45160</v>
      </c>
      <c r="H167" s="84">
        <f>IFERROR(LN(Финальный_свод10[[#This Row],[FTSE Renaissan_EM.Цена]]/C166)+H166,0)</f>
        <v>-6.7961766394738082E-2</v>
      </c>
      <c r="I167" s="84">
        <f>IFERROR(LN(Финальный_свод10[[#This Row],[FTSE Renaissan_EMEA.Цена]]/D166)+I166,0)</f>
        <v>9.1094602573389874E-2</v>
      </c>
      <c r="J167" s="84">
        <f>IFERROR(LN(Финальный_свод10[[#This Row],[FTSE Renaissan_Global.Цена]]/E166)+J166,0)</f>
        <v>0.10774241436235939</v>
      </c>
      <c r="K167" s="84">
        <f>IFERROR(LN(Финальный_свод10[[#This Row],[FTSE Renaissan_US.Цена]]/F166)+K166,0)</f>
        <v>0.19569878376654012</v>
      </c>
      <c r="L167" s="84">
        <f t="shared" si="8"/>
        <v>-6.5703805593764208E-2</v>
      </c>
      <c r="M167" s="84">
        <f t="shared" si="8"/>
        <v>9.5372625426207058E-2</v>
      </c>
      <c r="N167" s="84">
        <f t="shared" si="8"/>
        <v>0.11376081964317186</v>
      </c>
      <c r="O167" s="84">
        <f t="shared" si="8"/>
        <v>0.21616052286493281</v>
      </c>
      <c r="P167" s="84">
        <v>0.37595463211019509</v>
      </c>
      <c r="Q167" s="84">
        <v>0.64855010350006037</v>
      </c>
      <c r="R167" s="84">
        <f t="shared" si="9"/>
        <v>0.45638105933685469</v>
      </c>
      <c r="S167" s="84">
        <f t="shared" si="10"/>
        <v>0.9127655055225159</v>
      </c>
    </row>
    <row r="168" spans="2:19" x14ac:dyDescent="0.2">
      <c r="B168" s="77">
        <v>45161</v>
      </c>
      <c r="C168" s="76">
        <v>205.24</v>
      </c>
      <c r="D168" s="76">
        <v>112.67</v>
      </c>
      <c r="E168" s="76">
        <v>190.94</v>
      </c>
      <c r="F168" s="76">
        <v>592.17999999999995</v>
      </c>
      <c r="G168" s="83">
        <v>45161</v>
      </c>
      <c r="H168" s="84">
        <f>IFERROR(LN(Финальный_свод10[[#This Row],[FTSE Renaissan_EM.Цена]]/C167)+H167,0)</f>
        <v>-6.0773647133819171E-2</v>
      </c>
      <c r="I168" s="84">
        <f>IFERROR(LN(Финальный_свод10[[#This Row],[FTSE Renaissan_EMEA.Цена]]/D167)+I167,0)</f>
        <v>9.3138048711133264E-2</v>
      </c>
      <c r="J168" s="84">
        <f>IFERROR(LN(Финальный_свод10[[#This Row],[FTSE Renaissan_Global.Цена]]/E167)+J167,0)</f>
        <v>0.11716130585320822</v>
      </c>
      <c r="K168" s="84">
        <f>IFERROR(LN(Финальный_свод10[[#This Row],[FTSE Renaissan_US.Цена]]/F167)+K167,0)</f>
        <v>0.20912910650692382</v>
      </c>
      <c r="L168" s="84">
        <f t="shared" ref="L168:O231" si="11">EXP(H168)-1</f>
        <v>-5.8963778083447771E-2</v>
      </c>
      <c r="M168" s="84">
        <f t="shared" si="11"/>
        <v>9.7613248904044214E-2</v>
      </c>
      <c r="N168" s="84">
        <f t="shared" si="11"/>
        <v>0.12430077135959405</v>
      </c>
      <c r="O168" s="84">
        <f t="shared" si="11"/>
        <v>0.23260412547093146</v>
      </c>
      <c r="P168" s="84">
        <v>0.37023394682604166</v>
      </c>
      <c r="Q168" s="84">
        <v>0.64233447540638788</v>
      </c>
      <c r="R168" s="84">
        <f t="shared" si="9"/>
        <v>0.44807334720253178</v>
      </c>
      <c r="S168" s="84">
        <f t="shared" si="10"/>
        <v>0.90091333899745241</v>
      </c>
    </row>
    <row r="169" spans="2:19" x14ac:dyDescent="0.2">
      <c r="B169" s="77">
        <v>45162</v>
      </c>
      <c r="C169" s="76">
        <v>208.03</v>
      </c>
      <c r="D169" s="76">
        <v>112.42</v>
      </c>
      <c r="E169" s="76">
        <v>188.3</v>
      </c>
      <c r="F169" s="76">
        <v>576.76</v>
      </c>
      <c r="G169" s="83">
        <v>45162</v>
      </c>
      <c r="H169" s="84">
        <f>IFERROR(LN(Финальный_свод10[[#This Row],[FTSE Renaissan_EM.Цена]]/C168)+H168,0)</f>
        <v>-4.7271373137291899E-2</v>
      </c>
      <c r="I169" s="84">
        <f>IFERROR(LN(Финальный_свод10[[#This Row],[FTSE Renaissan_EMEA.Цена]]/D168)+I168,0)</f>
        <v>9.0916714108987606E-2</v>
      </c>
      <c r="J169" s="84">
        <f>IFERROR(LN(Финальный_свод10[[#This Row],[FTSE Renaissan_Global.Цена]]/E168)+J168,0)</f>
        <v>0.10323849894642792</v>
      </c>
      <c r="K169" s="84">
        <f>IFERROR(LN(Финальный_свод10[[#This Row],[FTSE Renaissan_US.Цена]]/F168)+K168,0)</f>
        <v>0.1827446992223766</v>
      </c>
      <c r="L169" s="84">
        <f t="shared" si="11"/>
        <v>-4.6171480972031054E-2</v>
      </c>
      <c r="M169" s="84">
        <f t="shared" si="11"/>
        <v>9.5177788602047064E-2</v>
      </c>
      <c r="N169" s="84">
        <f t="shared" si="11"/>
        <v>0.10875581463816686</v>
      </c>
      <c r="O169" s="84">
        <f t="shared" si="11"/>
        <v>0.20050787835896955</v>
      </c>
      <c r="P169" s="84">
        <v>0.36742344075630562</v>
      </c>
      <c r="Q169" s="84">
        <v>0.63736095692680939</v>
      </c>
      <c r="R169" s="84">
        <f t="shared" si="9"/>
        <v>0.44400924204208492</v>
      </c>
      <c r="S169" s="84">
        <f t="shared" si="10"/>
        <v>0.89148258283772419</v>
      </c>
    </row>
    <row r="170" spans="2:19" x14ac:dyDescent="0.2">
      <c r="B170" s="77">
        <v>45163</v>
      </c>
      <c r="C170" s="76">
        <v>206.08</v>
      </c>
      <c r="D170" s="76">
        <v>111.56</v>
      </c>
      <c r="E170" s="76">
        <v>189.01</v>
      </c>
      <c r="F170" s="76">
        <v>583.16999999999996</v>
      </c>
      <c r="G170" s="83">
        <v>45163</v>
      </c>
      <c r="H170" s="84">
        <f>IFERROR(LN(Финальный_свод10[[#This Row],[FTSE Renaissan_EM.Цена]]/C169)+H169,0)</f>
        <v>-5.6689230291594395E-2</v>
      </c>
      <c r="I170" s="84">
        <f>IFERROR(LN(Финальный_свод10[[#This Row],[FTSE Renaissan_EMEA.Цена]]/D169)+I169,0)</f>
        <v>8.3237419294346873E-2</v>
      </c>
      <c r="J170" s="84">
        <f>IFERROR(LN(Финальный_свод10[[#This Row],[FTSE Renaissan_Global.Цена]]/E169)+J169,0)</f>
        <v>0.1070019869961861</v>
      </c>
      <c r="K170" s="84">
        <f>IFERROR(LN(Финальный_свод10[[#This Row],[FTSE Renaissan_US.Цена]]/F169)+K169,0)</f>
        <v>0.19379720282606153</v>
      </c>
      <c r="L170" s="84">
        <f t="shared" si="11"/>
        <v>-5.5112333791838441E-2</v>
      </c>
      <c r="M170" s="84">
        <f t="shared" si="11"/>
        <v>8.6799805163177091E-2</v>
      </c>
      <c r="N170" s="84">
        <f t="shared" si="11"/>
        <v>0.11293646587764172</v>
      </c>
      <c r="O170" s="84">
        <f t="shared" si="11"/>
        <v>0.2138500926253557</v>
      </c>
      <c r="P170" s="84">
        <v>0.37376530514951406</v>
      </c>
      <c r="Q170" s="84">
        <v>0.64349587681224241</v>
      </c>
      <c r="R170" s="84">
        <f t="shared" si="9"/>
        <v>0.45319605280114761</v>
      </c>
      <c r="S170" s="84">
        <f t="shared" si="10"/>
        <v>0.90312234494477583</v>
      </c>
    </row>
    <row r="171" spans="2:19" x14ac:dyDescent="0.2">
      <c r="B171" s="77">
        <v>45166</v>
      </c>
      <c r="C171" s="76">
        <v>207.51</v>
      </c>
      <c r="D171" s="76">
        <v>112.68</v>
      </c>
      <c r="E171" s="76">
        <v>189.85</v>
      </c>
      <c r="F171" s="76">
        <v>584.26</v>
      </c>
      <c r="G171" s="83">
        <v>45166</v>
      </c>
      <c r="H171" s="84">
        <f>IFERROR(LN(Финальный_свод10[[#This Row],[FTSE Renaissan_EM.Цена]]/C170)+H170,0)</f>
        <v>-4.977414192698016E-2</v>
      </c>
      <c r="I171" s="84">
        <f>IFERROR(LN(Финальный_свод10[[#This Row],[FTSE Renaissan_EMEA.Цена]]/D170)+I170,0)</f>
        <v>9.322679954323046E-2</v>
      </c>
      <c r="J171" s="84">
        <f>IFERROR(LN(Финальный_свод10[[#This Row],[FTSE Renaissan_Global.Цена]]/E170)+J170,0)</f>
        <v>0.11143634996113254</v>
      </c>
      <c r="K171" s="84">
        <f>IFERROR(LN(Финальный_свод10[[#This Row],[FTSE Renaissan_US.Цена]]/F170)+K170,0)</f>
        <v>0.19566455301705468</v>
      </c>
      <c r="L171" s="84">
        <f t="shared" si="11"/>
        <v>-4.8555708390646379E-2</v>
      </c>
      <c r="M171" s="84">
        <f t="shared" si="11"/>
        <v>9.77106673161241E-2</v>
      </c>
      <c r="N171" s="84">
        <f t="shared" si="11"/>
        <v>0.11788258847082322</v>
      </c>
      <c r="O171" s="84">
        <f t="shared" si="11"/>
        <v>0.2161188934912468</v>
      </c>
      <c r="P171" s="84">
        <v>0.38678930120411548</v>
      </c>
      <c r="Q171" s="84">
        <v>0.65960445472211005</v>
      </c>
      <c r="R171" s="84">
        <f t="shared" si="9"/>
        <v>0.47224625807758036</v>
      </c>
      <c r="S171" s="84">
        <f t="shared" si="10"/>
        <v>0.93402718776550664</v>
      </c>
    </row>
    <row r="172" spans="2:19" x14ac:dyDescent="0.2">
      <c r="B172" s="77">
        <v>45167</v>
      </c>
      <c r="C172" s="76">
        <v>210.97</v>
      </c>
      <c r="D172" s="76">
        <v>113.83</v>
      </c>
      <c r="E172" s="76">
        <v>194.79</v>
      </c>
      <c r="F172" s="76">
        <v>602.94000000000005</v>
      </c>
      <c r="G172" s="83">
        <v>45167</v>
      </c>
      <c r="H172" s="84">
        <f>IFERROR(LN(Финальный_свод10[[#This Row],[FTSE Renaissan_EM.Цена]]/C171)+H171,0)</f>
        <v>-3.3237729934851232E-2</v>
      </c>
      <c r="I172" s="84">
        <f>IFERROR(LN(Финальный_свод10[[#This Row],[FTSE Renaissan_EMEA.Цена]]/D171)+I171,0)</f>
        <v>0.10338096387218372</v>
      </c>
      <c r="J172" s="84">
        <f>IFERROR(LN(Финальный_свод10[[#This Row],[FTSE Renaissan_Global.Цена]]/E171)+J171,0)</f>
        <v>0.13712411847182626</v>
      </c>
      <c r="K172" s="84">
        <f>IFERROR(LN(Финальный_свод10[[#This Row],[FTSE Renaissan_US.Цена]]/F171)+K171,0)</f>
        <v>0.22713615307285284</v>
      </c>
      <c r="L172" s="84">
        <f t="shared" si="11"/>
        <v>-3.2691425951398179E-2</v>
      </c>
      <c r="M172" s="84">
        <f t="shared" si="11"/>
        <v>0.10891378470531055</v>
      </c>
      <c r="N172" s="84">
        <f t="shared" si="11"/>
        <v>0.14697049991167566</v>
      </c>
      <c r="O172" s="84">
        <f t="shared" si="11"/>
        <v>0.25500072851403899</v>
      </c>
      <c r="P172" s="84">
        <v>0.39073309484882029</v>
      </c>
      <c r="Q172" s="84">
        <v>0.66564848932624088</v>
      </c>
      <c r="R172" s="84">
        <f t="shared" si="9"/>
        <v>0.47806395787690659</v>
      </c>
      <c r="S172" s="84">
        <f t="shared" si="10"/>
        <v>0.94575191163976302</v>
      </c>
    </row>
    <row r="173" spans="2:19" x14ac:dyDescent="0.2">
      <c r="B173" s="77">
        <v>45168</v>
      </c>
      <c r="C173" s="76">
        <v>209.63</v>
      </c>
      <c r="D173" s="76">
        <v>114.28</v>
      </c>
      <c r="E173" s="76">
        <v>195.75</v>
      </c>
      <c r="F173" s="76">
        <v>608.13</v>
      </c>
      <c r="G173" s="83">
        <v>45168</v>
      </c>
      <c r="H173" s="84">
        <f>IFERROR(LN(Финальный_свод10[[#This Row],[FTSE Renaissan_EM.Цена]]/C172)+H172,0)</f>
        <v>-3.9609601231792108E-2</v>
      </c>
      <c r="I173" s="84">
        <f>IFERROR(LN(Финальный_свод10[[#This Row],[FTSE Renaissan_EMEA.Цена]]/D172)+I172,0)</f>
        <v>0.1073264338976308</v>
      </c>
      <c r="J173" s="84">
        <f>IFERROR(LN(Финальный_свод10[[#This Row],[FTSE Renaissan_Global.Цена]]/E172)+J172,0)</f>
        <v>0.14204039815423361</v>
      </c>
      <c r="K173" s="84">
        <f>IFERROR(LN(Финальный_свод10[[#This Row],[FTSE Renaissan_US.Цена]]/F172)+K172,0)</f>
        <v>0.2357071386842331</v>
      </c>
      <c r="L173" s="84">
        <f t="shared" si="11"/>
        <v>-3.8835396607060813E-2</v>
      </c>
      <c r="M173" s="84">
        <f t="shared" si="11"/>
        <v>0.11329761324890519</v>
      </c>
      <c r="N173" s="84">
        <f t="shared" si="11"/>
        <v>0.15262321144674007</v>
      </c>
      <c r="O173" s="84">
        <f t="shared" si="11"/>
        <v>0.26580355098557495</v>
      </c>
      <c r="P173" s="84">
        <v>0.39114405119983214</v>
      </c>
      <c r="Q173" s="84">
        <v>0.6650369887284443</v>
      </c>
      <c r="R173" s="84">
        <f t="shared" si="9"/>
        <v>0.47867150247620316</v>
      </c>
      <c r="S173" s="84">
        <f t="shared" si="10"/>
        <v>0.94456244689889646</v>
      </c>
    </row>
    <row r="174" spans="2:19" x14ac:dyDescent="0.2">
      <c r="B174" s="77">
        <v>45169</v>
      </c>
      <c r="C174" s="76">
        <v>208.81</v>
      </c>
      <c r="D174" s="76">
        <v>113.82</v>
      </c>
      <c r="E174" s="76">
        <v>195.13</v>
      </c>
      <c r="F174" s="76">
        <v>606.20000000000005</v>
      </c>
      <c r="G174" s="83">
        <v>45169</v>
      </c>
      <c r="H174" s="84">
        <f>IFERROR(LN(Финальный_свод10[[#This Row],[FTSE Renaissan_EM.Цена]]/C173)+H173,0)</f>
        <v>-4.3528925625612655E-2</v>
      </c>
      <c r="I174" s="84">
        <f>IFERROR(LN(Финальный_свод10[[#This Row],[FTSE Renaissan_EMEA.Цена]]/D173)+I173,0)</f>
        <v>0.1032931097100362</v>
      </c>
      <c r="J174" s="84">
        <f>IFERROR(LN(Финальный_свод10[[#This Row],[FTSE Renaissan_Global.Цена]]/E173)+J173,0)</f>
        <v>0.13886806639022847</v>
      </c>
      <c r="K174" s="84">
        <f>IFERROR(LN(Финальный_свод10[[#This Row],[FTSE Renaissan_US.Цена]]/F173)+K173,0)</f>
        <v>0.23252842840763335</v>
      </c>
      <c r="L174" s="84">
        <f t="shared" si="11"/>
        <v>-4.259513984410801E-2</v>
      </c>
      <c r="M174" s="84">
        <f t="shared" si="11"/>
        <v>0.10881636629323044</v>
      </c>
      <c r="N174" s="84">
        <f t="shared" si="11"/>
        <v>0.14897250191367761</v>
      </c>
      <c r="O174" s="84">
        <f t="shared" si="11"/>
        <v>0.26178631642486905</v>
      </c>
      <c r="P174" s="84">
        <v>0.39589822392924578</v>
      </c>
      <c r="Q174" s="84">
        <v>0.6759223663345123</v>
      </c>
      <c r="R174" s="84">
        <f t="shared" si="9"/>
        <v>0.48571809930592491</v>
      </c>
      <c r="S174" s="84">
        <f t="shared" si="10"/>
        <v>0.96584536958368838</v>
      </c>
    </row>
    <row r="175" spans="2:19" x14ac:dyDescent="0.2">
      <c r="B175" s="77">
        <v>45170</v>
      </c>
      <c r="C175" s="76">
        <v>209.43</v>
      </c>
      <c r="D175" s="76">
        <v>113.12</v>
      </c>
      <c r="E175" s="76">
        <v>196.13</v>
      </c>
      <c r="F175" s="76">
        <v>612.32000000000005</v>
      </c>
      <c r="G175" s="83">
        <v>45170</v>
      </c>
      <c r="H175" s="84">
        <f>IFERROR(LN(Финальный_свод10[[#This Row],[FTSE Renaissan_EM.Цена]]/C174)+H174,0)</f>
        <v>-4.0564118557163402E-2</v>
      </c>
      <c r="I175" s="84">
        <f>IFERROR(LN(Финальный_свод10[[#This Row],[FTSE Renaissan_EMEA.Цена]]/D174)+I174,0)</f>
        <v>9.7124058683321079E-2</v>
      </c>
      <c r="J175" s="84">
        <f>IFERROR(LN(Финальный_свод10[[#This Row],[FTSE Renaissan_Global.Цена]]/E174)+J174,0)</f>
        <v>0.1439797679567407</v>
      </c>
      <c r="K175" s="84">
        <f>IFERROR(LN(Финальный_свод10[[#This Row],[FTSE Renaissan_US.Цена]]/F174)+K174,0)</f>
        <v>0.24257348546132265</v>
      </c>
      <c r="L175" s="84">
        <f t="shared" si="11"/>
        <v>-3.9752407152682023E-2</v>
      </c>
      <c r="M175" s="84">
        <f t="shared" si="11"/>
        <v>0.10199707744763864</v>
      </c>
      <c r="N175" s="84">
        <f t="shared" si="11"/>
        <v>0.15486074309603648</v>
      </c>
      <c r="O175" s="84">
        <f t="shared" si="11"/>
        <v>0.27452490477280711</v>
      </c>
      <c r="P175" s="84">
        <v>0.3969385779911328</v>
      </c>
      <c r="Q175" s="84">
        <v>0.6767755764541501</v>
      </c>
      <c r="R175" s="84">
        <f t="shared" si="9"/>
        <v>0.48726457646777144</v>
      </c>
      <c r="S175" s="84">
        <f t="shared" si="10"/>
        <v>0.96752336448598197</v>
      </c>
    </row>
    <row r="176" spans="2:19" x14ac:dyDescent="0.2">
      <c r="B176" s="77">
        <v>45173</v>
      </c>
      <c r="C176" s="76">
        <v>212.09</v>
      </c>
      <c r="D176" s="76">
        <v>113.28</v>
      </c>
      <c r="E176" s="76">
        <v>196.78</v>
      </c>
      <c r="F176" s="76">
        <v>608.77</v>
      </c>
      <c r="G176" s="83">
        <v>45173</v>
      </c>
      <c r="H176" s="84">
        <f>IFERROR(LN(Финальный_свод10[[#This Row],[FTSE Renaissan_EM.Цена]]/C175)+H175,0)</f>
        <v>-2.7942960320328107E-2</v>
      </c>
      <c r="I176" s="84">
        <f>IFERROR(LN(Финальный_свод10[[#This Row],[FTSE Renaissan_EMEA.Цена]]/D175)+I175,0)</f>
        <v>9.853748648046802E-2</v>
      </c>
      <c r="J176" s="84">
        <f>IFERROR(LN(Финальный_свод10[[#This Row],[FTSE Renaissan_Global.Цена]]/E175)+J175,0)</f>
        <v>0.14728841672094065</v>
      </c>
      <c r="K176" s="84">
        <f>IFERROR(LN(Финальный_свод10[[#This Row],[FTSE Renaissan_US.Цена]]/F175)+K175,0)</f>
        <v>0.23675899185048785</v>
      </c>
      <c r="L176" s="84">
        <f t="shared" si="11"/>
        <v>-2.755616689591911E-2</v>
      </c>
      <c r="M176" s="84">
        <f t="shared" si="11"/>
        <v>0.10355577204091682</v>
      </c>
      <c r="N176" s="84">
        <f t="shared" si="11"/>
        <v>0.15868809986456989</v>
      </c>
      <c r="O176" s="84">
        <f t="shared" si="11"/>
        <v>0.26713569094352918</v>
      </c>
      <c r="P176" s="84">
        <v>0.4085135220013531</v>
      </c>
      <c r="Q176" s="84">
        <v>0.68243795944346131</v>
      </c>
      <c r="R176" s="84">
        <f t="shared" si="9"/>
        <v>0.50457959754772763</v>
      </c>
      <c r="S176" s="84">
        <f t="shared" si="10"/>
        <v>0.97869583687340822</v>
      </c>
    </row>
    <row r="177" spans="2:19" x14ac:dyDescent="0.2">
      <c r="B177" s="77">
        <v>45174</v>
      </c>
      <c r="C177" s="76">
        <v>210.04</v>
      </c>
      <c r="D177" s="76">
        <v>112.6</v>
      </c>
      <c r="E177" s="76">
        <v>195.97</v>
      </c>
      <c r="F177" s="76">
        <v>611.59</v>
      </c>
      <c r="G177" s="83">
        <v>45174</v>
      </c>
      <c r="H177" s="84">
        <f>IFERROR(LN(Финальный_свод10[[#This Row],[FTSE Renaissan_EM.Цена]]/C176)+H176,0)</f>
        <v>-3.7655684437924615E-2</v>
      </c>
      <c r="I177" s="84">
        <f>IFERROR(LN(Финальный_свод10[[#This Row],[FTSE Renaissan_EMEA.Цена]]/D176)+I176,0)</f>
        <v>9.2516572240648326E-2</v>
      </c>
      <c r="J177" s="84">
        <f>IFERROR(LN(Финальный_свод10[[#This Row],[FTSE Renaissan_Global.Цена]]/E176)+J176,0)</f>
        <v>0.14316364957428399</v>
      </c>
      <c r="K177" s="84">
        <f>IFERROR(LN(Финальный_свод10[[#This Row],[FTSE Renaissan_US.Цена]]/F176)+K176,0)</f>
        <v>0.24138058714924715</v>
      </c>
      <c r="L177" s="84">
        <f t="shared" si="11"/>
        <v>-3.6955524988537158E-2</v>
      </c>
      <c r="M177" s="84">
        <f t="shared" si="11"/>
        <v>9.6931320019484568E-2</v>
      </c>
      <c r="N177" s="84">
        <f t="shared" si="11"/>
        <v>0.15391862450685911</v>
      </c>
      <c r="O177" s="84">
        <f t="shared" si="11"/>
        <v>0.2730054326332656</v>
      </c>
      <c r="P177" s="84">
        <v>0.40712374004073582</v>
      </c>
      <c r="Q177" s="84">
        <v>0.67700225672260361</v>
      </c>
      <c r="R177" s="84">
        <f t="shared" si="9"/>
        <v>0.50249001233499513</v>
      </c>
      <c r="S177" s="84">
        <f t="shared" si="10"/>
        <v>0.9679694137638073</v>
      </c>
    </row>
    <row r="178" spans="2:19" x14ac:dyDescent="0.2">
      <c r="B178" s="77">
        <v>45175</v>
      </c>
      <c r="C178" s="76">
        <v>209.1</v>
      </c>
      <c r="D178" s="76">
        <v>111.85</v>
      </c>
      <c r="E178" s="76">
        <v>195.17</v>
      </c>
      <c r="F178" s="76">
        <v>609.51</v>
      </c>
      <c r="G178" s="83">
        <v>45175</v>
      </c>
      <c r="H178" s="84">
        <f>IFERROR(LN(Финальный_свод10[[#This Row],[FTSE Renaissan_EM.Цена]]/C177)+H177,0)</f>
        <v>-4.21410667729952E-2</v>
      </c>
      <c r="I178" s="84">
        <f>IFERROR(LN(Финальный_свод10[[#This Row],[FTSE Renaissan_EMEA.Цена]]/D177)+I177,0)</f>
        <v>8.5833544471196954E-2</v>
      </c>
      <c r="J178" s="84">
        <f>IFERROR(LN(Финальный_свод10[[#This Row],[FTSE Renaissan_Global.Цена]]/E177)+J177,0)</f>
        <v>0.13907303692643166</v>
      </c>
      <c r="K178" s="84">
        <f>IFERROR(LN(Финальный_свод10[[#This Row],[FTSE Renaissan_US.Цена]]/F177)+K177,0)</f>
        <v>0.23797381946155938</v>
      </c>
      <c r="L178" s="84">
        <f t="shared" si="11"/>
        <v>-4.1265474552957038E-2</v>
      </c>
      <c r="M178" s="84">
        <f t="shared" si="11"/>
        <v>8.962493911349334E-2</v>
      </c>
      <c r="N178" s="84">
        <f t="shared" si="11"/>
        <v>0.14920803156097207</v>
      </c>
      <c r="O178" s="84">
        <f t="shared" si="11"/>
        <v>0.26867597776991392</v>
      </c>
      <c r="P178" s="84">
        <v>0.40129874930042125</v>
      </c>
      <c r="Q178" s="84">
        <v>0.65934084012512195</v>
      </c>
      <c r="R178" s="84">
        <f t="shared" si="9"/>
        <v>0.49376346263600568</v>
      </c>
      <c r="S178" s="84">
        <f t="shared" si="10"/>
        <v>0.93351741716227798</v>
      </c>
    </row>
    <row r="179" spans="2:19" x14ac:dyDescent="0.2">
      <c r="B179" s="77">
        <v>45176</v>
      </c>
      <c r="C179" s="76">
        <v>208.37</v>
      </c>
      <c r="D179" s="76">
        <v>111.2</v>
      </c>
      <c r="E179" s="76">
        <v>193.86</v>
      </c>
      <c r="F179" s="76">
        <v>605.33000000000004</v>
      </c>
      <c r="G179" s="83">
        <v>45176</v>
      </c>
      <c r="H179" s="84">
        <f>IFERROR(LN(Финальный_свод10[[#This Row],[FTSE Renaissan_EM.Цена]]/C178)+H178,0)</f>
        <v>-4.56383276254742E-2</v>
      </c>
      <c r="I179" s="84">
        <f>IFERROR(LN(Финальный_свод10[[#This Row],[FTSE Renaissan_EMEA.Цена]]/D178)+I178,0)</f>
        <v>8.0005238351540456E-2</v>
      </c>
      <c r="J179" s="84">
        <f>IFERROR(LN(Финальный_свод10[[#This Row],[FTSE Renaissan_Global.Цена]]/E178)+J178,0)</f>
        <v>0.1323383123477832</v>
      </c>
      <c r="K179" s="84">
        <f>IFERROR(LN(Финальный_свод10[[#This Row],[FTSE Renaissan_US.Цена]]/F178)+K178,0)</f>
        <v>0.23109222765396861</v>
      </c>
      <c r="L179" s="84">
        <f t="shared" si="11"/>
        <v>-4.4612563044474696E-2</v>
      </c>
      <c r="M179" s="84">
        <f t="shared" si="11"/>
        <v>8.3292742328301195E-2</v>
      </c>
      <c r="N179" s="84">
        <f t="shared" si="11"/>
        <v>0.14149443561208219</v>
      </c>
      <c r="O179" s="84">
        <f t="shared" si="11"/>
        <v>0.25997543866952499</v>
      </c>
      <c r="P179" s="84">
        <v>0.37747674087166222</v>
      </c>
      <c r="Q179" s="84">
        <v>0.62179991932903</v>
      </c>
      <c r="R179" s="84">
        <f t="shared" si="9"/>
        <v>0.45859951764640794</v>
      </c>
      <c r="S179" s="84">
        <f t="shared" si="10"/>
        <v>0.8622769753610886</v>
      </c>
    </row>
    <row r="180" spans="2:19" x14ac:dyDescent="0.2">
      <c r="B180" s="77">
        <v>45177</v>
      </c>
      <c r="C180" s="76">
        <v>208.61</v>
      </c>
      <c r="D180" s="76">
        <v>111.25</v>
      </c>
      <c r="E180" s="76">
        <v>194.07</v>
      </c>
      <c r="F180" s="76">
        <v>606.17999999999995</v>
      </c>
      <c r="G180" s="83">
        <v>45177</v>
      </c>
      <c r="H180" s="84">
        <f>IFERROR(LN(Финальный_свод10[[#This Row],[FTSE Renaissan_EM.Цена]]/C179)+H179,0)</f>
        <v>-4.4487193151388084E-2</v>
      </c>
      <c r="I180" s="84">
        <f>IFERROR(LN(Финальный_свод10[[#This Row],[FTSE Renaissan_EMEA.Цена]]/D179)+I179,0)</f>
        <v>8.0454777581408107E-2</v>
      </c>
      <c r="J180" s="84">
        <f>IFERROR(LN(Финальный_свод10[[#This Row],[FTSE Renaissan_Global.Цена]]/E179)+J179,0)</f>
        <v>0.133420982007325</v>
      </c>
      <c r="K180" s="84">
        <f>IFERROR(LN(Финальный_свод10[[#This Row],[FTSE Renaissan_US.Цена]]/F179)+K179,0)</f>
        <v>0.23249543545162646</v>
      </c>
      <c r="L180" s="84">
        <f t="shared" si="11"/>
        <v>-4.351215038972911E-2</v>
      </c>
      <c r="M180" s="84">
        <f t="shared" si="11"/>
        <v>8.3779834388700625E-2</v>
      </c>
      <c r="N180" s="84">
        <f t="shared" si="11"/>
        <v>0.14273096626037751</v>
      </c>
      <c r="O180" s="84">
        <f t="shared" si="11"/>
        <v>0.26174468705118281</v>
      </c>
      <c r="P180" s="84">
        <v>0.36917814842360358</v>
      </c>
      <c r="Q180" s="84">
        <v>0.6093360530676345</v>
      </c>
      <c r="R180" s="84">
        <f t="shared" si="9"/>
        <v>0.44654528048308895</v>
      </c>
      <c r="S180" s="84">
        <f t="shared" si="10"/>
        <v>0.83920985556499694</v>
      </c>
    </row>
    <row r="181" spans="2:19" x14ac:dyDescent="0.2">
      <c r="B181" s="77">
        <v>45180</v>
      </c>
      <c r="C181" s="76">
        <v>210.44</v>
      </c>
      <c r="D181" s="76">
        <v>111.59</v>
      </c>
      <c r="E181" s="76">
        <v>196.64</v>
      </c>
      <c r="F181" s="76">
        <v>616.19000000000005</v>
      </c>
      <c r="G181" s="83">
        <v>45180</v>
      </c>
      <c r="H181" s="84">
        <f>IFERROR(LN(Финальный_свод10[[#This Row],[FTSE Renaissan_EM.Цена]]/C180)+H180,0)</f>
        <v>-3.5753096344976538E-2</v>
      </c>
      <c r="I181" s="84">
        <f>IFERROR(LN(Финальный_свод10[[#This Row],[FTSE Renaissan_EMEA.Цена]]/D180)+I180,0)</f>
        <v>8.3506296732668295E-2</v>
      </c>
      <c r="J181" s="84">
        <f>IFERROR(LN(Финальный_свод10[[#This Row],[FTSE Renaissan_Global.Цена]]/E180)+J180,0)</f>
        <v>0.14657670910104589</v>
      </c>
      <c r="K181" s="84">
        <f>IFERROR(LN(Финальный_свод10[[#This Row],[FTSE Renaissan_US.Цена]]/F180)+K180,0)</f>
        <v>0.24887382131757368</v>
      </c>
      <c r="L181" s="84">
        <f t="shared" si="11"/>
        <v>-3.5121503897294515E-2</v>
      </c>
      <c r="M181" s="84">
        <f t="shared" si="11"/>
        <v>8.7092060399416527E-2</v>
      </c>
      <c r="N181" s="84">
        <f t="shared" si="11"/>
        <v>0.15786374609903953</v>
      </c>
      <c r="O181" s="84">
        <f t="shared" si="11"/>
        <v>0.2825801885810626</v>
      </c>
      <c r="P181" s="84">
        <v>0.36263090026403461</v>
      </c>
      <c r="Q181" s="84">
        <v>0.59391577137280227</v>
      </c>
      <c r="R181" s="84">
        <f t="shared" si="9"/>
        <v>0.43710532614098585</v>
      </c>
      <c r="S181" s="84">
        <f t="shared" si="10"/>
        <v>0.81106627017842081</v>
      </c>
    </row>
    <row r="182" spans="2:19" x14ac:dyDescent="0.2">
      <c r="B182" s="77">
        <v>45181</v>
      </c>
      <c r="C182" s="76">
        <v>209</v>
      </c>
      <c r="D182" s="76">
        <v>111.16</v>
      </c>
      <c r="E182" s="76">
        <v>195.11</v>
      </c>
      <c r="F182" s="76">
        <v>610.98</v>
      </c>
      <c r="G182" s="83">
        <v>45181</v>
      </c>
      <c r="H182" s="84">
        <f>IFERROR(LN(Финальный_свод10[[#This Row],[FTSE Renaissan_EM.Цена]]/C181)+H181,0)</f>
        <v>-4.2619421242772008E-2</v>
      </c>
      <c r="I182" s="84">
        <f>IFERROR(LN(Финальный_свод10[[#This Row],[FTSE Renaissan_EMEA.Цена]]/D181)+I181,0)</f>
        <v>7.9645461409361351E-2</v>
      </c>
      <c r="J182" s="84">
        <f>IFERROR(LN(Финальный_свод10[[#This Row],[FTSE Renaissan_Global.Цена]]/E181)+J181,0)</f>
        <v>0.13876556536512866</v>
      </c>
      <c r="K182" s="84">
        <f>IFERROR(LN(Финальный_свод10[[#This Row],[FTSE Renaissan_US.Цена]]/F181)+K181,0)</f>
        <v>0.24038268919555983</v>
      </c>
      <c r="L182" s="84">
        <f t="shared" si="11"/>
        <v>-4.1723979825767699E-2</v>
      </c>
      <c r="M182" s="84">
        <f t="shared" si="11"/>
        <v>8.2903068679981651E-2</v>
      </c>
      <c r="N182" s="84">
        <f t="shared" si="11"/>
        <v>0.14885473709003061</v>
      </c>
      <c r="O182" s="84">
        <f t="shared" si="11"/>
        <v>0.27173573673584062</v>
      </c>
      <c r="P182" s="84">
        <v>0.37648226408176733</v>
      </c>
      <c r="Q182" s="84">
        <v>0.6137839361366032</v>
      </c>
      <c r="R182" s="84">
        <f t="shared" si="9"/>
        <v>0.4571496953071772</v>
      </c>
      <c r="S182" s="84">
        <f t="shared" si="10"/>
        <v>0.847408666100256</v>
      </c>
    </row>
    <row r="183" spans="2:19" x14ac:dyDescent="0.2">
      <c r="B183" s="77">
        <v>45182</v>
      </c>
      <c r="C183" s="76">
        <v>208.27</v>
      </c>
      <c r="D183" s="76">
        <v>110.91</v>
      </c>
      <c r="E183" s="76">
        <v>193.59</v>
      </c>
      <c r="F183" s="76">
        <v>604.92999999999995</v>
      </c>
      <c r="G183" s="83">
        <v>45182</v>
      </c>
      <c r="H183" s="84">
        <f>IFERROR(LN(Финальный_свод10[[#This Row],[FTSE Renaissan_EM.Цена]]/C182)+H182,0)</f>
        <v>-4.611835835665809E-2</v>
      </c>
      <c r="I183" s="84">
        <f>IFERROR(LN(Финальный_свод10[[#This Row],[FTSE Renaissan_EMEA.Цена]]/D182)+I182,0)</f>
        <v>7.7393918151708666E-2</v>
      </c>
      <c r="J183" s="84">
        <f>IFERROR(LN(Финальный_свод10[[#This Row],[FTSE Renaissan_Global.Цена]]/E182)+J182,0)</f>
        <v>0.13094458389917932</v>
      </c>
      <c r="K183" s="84">
        <f>IFERROR(LN(Финальный_свод10[[#This Row],[FTSE Renaissan_US.Цена]]/F182)+K182,0)</f>
        <v>0.23043121264138508</v>
      </c>
      <c r="L183" s="84">
        <f t="shared" si="11"/>
        <v>-4.5071068317285246E-2</v>
      </c>
      <c r="M183" s="84">
        <f t="shared" si="11"/>
        <v>8.0467608377984501E-2</v>
      </c>
      <c r="N183" s="84">
        <f t="shared" si="11"/>
        <v>0.13990461049284519</v>
      </c>
      <c r="O183" s="84">
        <f t="shared" si="11"/>
        <v>0.25914285119580338</v>
      </c>
      <c r="P183" s="84">
        <v>0.37090754865117248</v>
      </c>
      <c r="Q183" s="84">
        <v>0.60537858484474161</v>
      </c>
      <c r="R183" s="84">
        <f t="shared" si="9"/>
        <v>0.44904910064988757</v>
      </c>
      <c r="S183" s="84">
        <f t="shared" si="10"/>
        <v>0.83194562446899045</v>
      </c>
    </row>
    <row r="184" spans="2:19" x14ac:dyDescent="0.2">
      <c r="B184" s="77">
        <v>45183</v>
      </c>
      <c r="C184" s="76">
        <v>209.12</v>
      </c>
      <c r="D184" s="76">
        <v>110.53</v>
      </c>
      <c r="E184" s="76">
        <v>194.48</v>
      </c>
      <c r="F184" s="76">
        <v>607.74</v>
      </c>
      <c r="G184" s="83">
        <v>45183</v>
      </c>
      <c r="H184" s="84">
        <f>IFERROR(LN(Финальный_свод10[[#This Row],[FTSE Renaissan_EM.Цена]]/C183)+H183,0)</f>
        <v>-4.2045423331671092E-2</v>
      </c>
      <c r="I184" s="84">
        <f>IFERROR(LN(Финальный_свод10[[#This Row],[FTSE Renaissan_EMEA.Цена]]/D183)+I183,0)</f>
        <v>7.3961833857922446E-2</v>
      </c>
      <c r="J184" s="84">
        <f>IFERROR(LN(Финальный_свод10[[#This Row],[FTSE Renaissan_Global.Цена]]/E183)+J183,0)</f>
        <v>0.13553139329118918</v>
      </c>
      <c r="K184" s="84">
        <f>IFERROR(LN(Финальный_свод10[[#This Row],[FTSE Renaissan_US.Цена]]/F183)+K183,0)</f>
        <v>0.23506562271069165</v>
      </c>
      <c r="L184" s="84">
        <f t="shared" si="11"/>
        <v>-4.1173773498394795E-2</v>
      </c>
      <c r="M184" s="84">
        <f t="shared" si="11"/>
        <v>7.6765708718949055E-2</v>
      </c>
      <c r="N184" s="84">
        <f t="shared" si="11"/>
        <v>0.14514514514514465</v>
      </c>
      <c r="O184" s="84">
        <f t="shared" si="11"/>
        <v>0.26499177819869701</v>
      </c>
      <c r="P184" s="84">
        <v>0.3680989377661521</v>
      </c>
      <c r="Q184" s="84">
        <v>0.58412188169203316</v>
      </c>
      <c r="R184" s="84">
        <f t="shared" si="9"/>
        <v>0.44498499548944026</v>
      </c>
      <c r="S184" s="84">
        <f t="shared" si="10"/>
        <v>0.79341546304163257</v>
      </c>
    </row>
    <row r="185" spans="2:19" x14ac:dyDescent="0.2">
      <c r="B185" s="77">
        <v>45184</v>
      </c>
      <c r="C185" s="76">
        <v>210.48</v>
      </c>
      <c r="D185" s="76">
        <v>111</v>
      </c>
      <c r="E185" s="76">
        <v>193.73</v>
      </c>
      <c r="F185" s="76">
        <v>602.03</v>
      </c>
      <c r="G185" s="83">
        <v>45184</v>
      </c>
      <c r="H185" s="84">
        <f>IFERROR(LN(Финальный_свод10[[#This Row],[FTSE Renaissan_EM.Цена]]/C184)+H184,0)</f>
        <v>-3.5563036475545727E-2</v>
      </c>
      <c r="I185" s="84">
        <f>IFERROR(LN(Финальный_свод10[[#This Row],[FTSE Renaissan_EMEA.Цена]]/D184)+I184,0)</f>
        <v>7.8205057847392623E-2</v>
      </c>
      <c r="J185" s="84">
        <f>IFERROR(LN(Финальный_свод10[[#This Row],[FTSE Renaissan_Global.Цена]]/E184)+J184,0)</f>
        <v>0.13166750038217576</v>
      </c>
      <c r="K185" s="84">
        <f>IFERROR(LN(Финальный_свод10[[#This Row],[FTSE Renaissan_US.Цена]]/F184)+K184,0)</f>
        <v>0.22562574173812816</v>
      </c>
      <c r="L185" s="84">
        <f t="shared" si="11"/>
        <v>-3.493810178817025E-2</v>
      </c>
      <c r="M185" s="84">
        <f t="shared" si="11"/>
        <v>8.1344374086703475E-2</v>
      </c>
      <c r="N185" s="84">
        <f t="shared" si="11"/>
        <v>0.14072896425837533</v>
      </c>
      <c r="O185" s="84">
        <f t="shared" si="11"/>
        <v>0.25310659201132313</v>
      </c>
      <c r="P185" s="84">
        <v>0.37224387648837165</v>
      </c>
      <c r="Q185" s="84">
        <v>0.60539017924928218</v>
      </c>
      <c r="R185" s="84">
        <f t="shared" si="9"/>
        <v>0.45098679971279587</v>
      </c>
      <c r="S185" s="84">
        <f t="shared" si="10"/>
        <v>0.83196686491079164</v>
      </c>
    </row>
    <row r="186" spans="2:19" x14ac:dyDescent="0.2">
      <c r="B186" s="77">
        <v>45187</v>
      </c>
      <c r="C186" s="76">
        <v>208.14</v>
      </c>
      <c r="D186" s="76">
        <v>109.01</v>
      </c>
      <c r="E186" s="76">
        <v>192.29</v>
      </c>
      <c r="F186" s="76">
        <v>599.88</v>
      </c>
      <c r="G186" s="83">
        <v>45187</v>
      </c>
      <c r="H186" s="84">
        <f>IFERROR(LN(Финальный_свод10[[#This Row],[FTSE Renaissan_EM.Цена]]/C185)+H185,0)</f>
        <v>-4.674274299786968E-2</v>
      </c>
      <c r="I186" s="84">
        <f>IFERROR(LN(Финальный_свод10[[#This Row],[FTSE Renaissan_EMEA.Цена]]/D185)+I185,0)</f>
        <v>6.0114477675325725E-2</v>
      </c>
      <c r="J186" s="84">
        <f>IFERROR(LN(Финальный_свод10[[#This Row],[FTSE Renaissan_Global.Цена]]/E185)+J185,0)</f>
        <v>0.12420671244581702</v>
      </c>
      <c r="K186" s="84">
        <f>IFERROR(LN(Финальный_свод10[[#This Row],[FTSE Renaissan_US.Цена]]/F185)+K185,0)</f>
        <v>0.22204809899741024</v>
      </c>
      <c r="L186" s="84">
        <f t="shared" si="11"/>
        <v>-4.566712517193916E-2</v>
      </c>
      <c r="M186" s="84">
        <f t="shared" si="11"/>
        <v>6.1958110082806828E-2</v>
      </c>
      <c r="N186" s="84">
        <f t="shared" si="11"/>
        <v>0.1322498969557786</v>
      </c>
      <c r="O186" s="84">
        <f t="shared" si="11"/>
        <v>0.2486314343400704</v>
      </c>
      <c r="P186" s="84">
        <v>0.36672516012435008</v>
      </c>
      <c r="Q186" s="84">
        <v>0.59718258106228039</v>
      </c>
      <c r="R186" s="84">
        <f t="shared" si="9"/>
        <v>0.44300127032052439</v>
      </c>
      <c r="S186" s="84">
        <f t="shared" si="10"/>
        <v>0.81699235344095311</v>
      </c>
    </row>
    <row r="187" spans="2:19" x14ac:dyDescent="0.2">
      <c r="B187" s="77">
        <v>45188</v>
      </c>
      <c r="C187" s="76">
        <v>207.78</v>
      </c>
      <c r="D187" s="76">
        <v>108.87</v>
      </c>
      <c r="E187" s="76">
        <v>190.47</v>
      </c>
      <c r="F187" s="76">
        <v>591.82000000000005</v>
      </c>
      <c r="G187" s="83">
        <v>45188</v>
      </c>
      <c r="H187" s="84">
        <f>IFERROR(LN(Финальный_свод10[[#This Row],[FTSE Renaissan_EM.Цена]]/C186)+H186,0)</f>
        <v>-4.8473845565197377E-2</v>
      </c>
      <c r="I187" s="84">
        <f>IFERROR(LN(Финальный_свод10[[#This Row],[FTSE Renaissan_EMEA.Цена]]/D186)+I186,0)</f>
        <v>5.8829366428147262E-2</v>
      </c>
      <c r="J187" s="84">
        <f>IFERROR(LN(Финальный_свод10[[#This Row],[FTSE Renaissan_Global.Цена]]/E186)+J186,0)</f>
        <v>0.11469676513378947</v>
      </c>
      <c r="K187" s="84">
        <f>IFERROR(LN(Финальный_свод10[[#This Row],[FTSE Renaissan_US.Цена]]/F186)+K186,0)</f>
        <v>0.20852099838007679</v>
      </c>
      <c r="L187" s="84">
        <f t="shared" si="11"/>
        <v>-4.7317744154057428E-2</v>
      </c>
      <c r="M187" s="84">
        <f t="shared" si="11"/>
        <v>6.0594252313688646E-2</v>
      </c>
      <c r="N187" s="84">
        <f t="shared" si="11"/>
        <v>0.12153329800388568</v>
      </c>
      <c r="O187" s="84">
        <f t="shared" si="11"/>
        <v>0.2318547967445832</v>
      </c>
      <c r="P187" s="84">
        <v>0.3502173878056894</v>
      </c>
      <c r="Q187" s="84">
        <v>0.60248738588685125</v>
      </c>
      <c r="R187" s="84">
        <f t="shared" si="9"/>
        <v>0.41937607010696332</v>
      </c>
      <c r="S187" s="84">
        <f t="shared" si="10"/>
        <v>0.82665675446049436</v>
      </c>
    </row>
    <row r="188" spans="2:19" x14ac:dyDescent="0.2">
      <c r="B188" s="77">
        <v>45189</v>
      </c>
      <c r="C188" s="76">
        <v>206.31</v>
      </c>
      <c r="D188" s="76">
        <v>109.63</v>
      </c>
      <c r="E188" s="76">
        <v>188.71</v>
      </c>
      <c r="F188" s="76">
        <v>583.30999999999995</v>
      </c>
      <c r="G188" s="83">
        <v>45189</v>
      </c>
      <c r="H188" s="84">
        <f>IFERROR(LN(Финальный_свод10[[#This Row],[FTSE Renaissan_EM.Цена]]/C187)+H187,0)</f>
        <v>-5.5573781207728531E-2</v>
      </c>
      <c r="I188" s="84">
        <f>IFERROR(LN(Финальный_свод10[[#This Row],[FTSE Renaissan_EMEA.Цена]]/D187)+I187,0)</f>
        <v>6.5785916221507187E-2</v>
      </c>
      <c r="J188" s="84">
        <f>IFERROR(LN(Финальный_свод10[[#This Row],[FTSE Renaissan_Global.Цена]]/E187)+J187,0)</f>
        <v>0.10541350842432565</v>
      </c>
      <c r="K188" s="84">
        <f>IFERROR(LN(Финальный_свод10[[#This Row],[FTSE Renaissan_US.Цена]]/F187)+K187,0)</f>
        <v>0.19403724123335958</v>
      </c>
      <c r="L188" s="84">
        <f t="shared" si="11"/>
        <v>-5.4057771664373755E-2</v>
      </c>
      <c r="M188" s="84">
        <f t="shared" si="11"/>
        <v>6.7998051631759537E-2</v>
      </c>
      <c r="N188" s="84">
        <f t="shared" si="11"/>
        <v>0.11116999352293422</v>
      </c>
      <c r="O188" s="84">
        <f t="shared" si="11"/>
        <v>0.21414149824115891</v>
      </c>
      <c r="P188" s="84">
        <v>0.34511334551579964</v>
      </c>
      <c r="Q188" s="84">
        <v>0.58904849472254195</v>
      </c>
      <c r="R188" s="84">
        <f t="shared" si="9"/>
        <v>0.41214997146381305</v>
      </c>
      <c r="S188" s="84">
        <f t="shared" si="10"/>
        <v>0.8022727272727288</v>
      </c>
    </row>
    <row r="189" spans="2:19" x14ac:dyDescent="0.2">
      <c r="B189" s="77">
        <v>45190</v>
      </c>
      <c r="C189" s="76">
        <v>203.39</v>
      </c>
      <c r="D189" s="76">
        <v>108.2</v>
      </c>
      <c r="E189" s="76">
        <v>184.35</v>
      </c>
      <c r="F189" s="76">
        <v>567.79</v>
      </c>
      <c r="G189" s="83">
        <v>45190</v>
      </c>
      <c r="H189" s="84">
        <f>IFERROR(LN(Финальный_свод10[[#This Row],[FTSE Renaissan_EM.Цена]]/C188)+H188,0)</f>
        <v>-6.9828355010178991E-2</v>
      </c>
      <c r="I189" s="84">
        <f>IFERROR(LN(Финальный_свод10[[#This Row],[FTSE Renaissan_EMEA.Цена]]/D188)+I188,0)</f>
        <v>5.2656222947439782E-2</v>
      </c>
      <c r="J189" s="84">
        <f>IFERROR(LN(Финальный_свод10[[#This Row],[FTSE Renaissan_Global.Цена]]/E188)+J188,0)</f>
        <v>8.2038187963474743E-2</v>
      </c>
      <c r="K189" s="84">
        <f>IFERROR(LN(Финальный_свод10[[#This Row],[FTSE Renaissan_US.Цена]]/F188)+K188,0)</f>
        <v>0.16707009583255827</v>
      </c>
      <c r="L189" s="84">
        <f t="shared" si="11"/>
        <v>-6.7446125630444387E-2</v>
      </c>
      <c r="M189" s="84">
        <f t="shared" si="11"/>
        <v>5.4067218704336506E-2</v>
      </c>
      <c r="N189" s="84">
        <f t="shared" si="11"/>
        <v>8.5497261967849569E-2</v>
      </c>
      <c r="O189" s="84">
        <f t="shared" si="11"/>
        <v>0.18183710426076627</v>
      </c>
      <c r="P189" s="84">
        <v>0.32903709130131276</v>
      </c>
      <c r="Q189" s="84">
        <v>0.57570128008070565</v>
      </c>
      <c r="R189" s="84">
        <f t="shared" si="9"/>
        <v>0.38962939779442762</v>
      </c>
      <c r="S189" s="84">
        <f t="shared" si="10"/>
        <v>0.77837723024639049</v>
      </c>
    </row>
    <row r="190" spans="2:19" x14ac:dyDescent="0.2">
      <c r="B190" s="77">
        <v>45191</v>
      </c>
      <c r="C190" s="76">
        <v>206.01</v>
      </c>
      <c r="D190" s="76">
        <v>108.63</v>
      </c>
      <c r="E190" s="76">
        <v>184.61</v>
      </c>
      <c r="F190" s="76">
        <v>565.26</v>
      </c>
      <c r="G190" s="83">
        <v>45191</v>
      </c>
      <c r="H190" s="84">
        <f>IFERROR(LN(Финальный_свод10[[#This Row],[FTSE Renaissan_EM.Цена]]/C189)+H189,0)</f>
        <v>-5.7028961906888352E-2</v>
      </c>
      <c r="I190" s="84">
        <f>IFERROR(LN(Финальный_свод10[[#This Row],[FTSE Renaissan_EMEA.Цена]]/D189)+I189,0)</f>
        <v>5.6622468980717988E-2</v>
      </c>
      <c r="J190" s="84">
        <f>IFERROR(LN(Финальный_свод10[[#This Row],[FTSE Renaissan_Global.Цена]]/E189)+J189,0)</f>
        <v>8.3447555065799373E-2</v>
      </c>
      <c r="K190" s="84">
        <f>IFERROR(LN(Финальный_свод10[[#This Row],[FTSE Renaissan_US.Цена]]/F189)+K189,0)</f>
        <v>0.16260426607256231</v>
      </c>
      <c r="L190" s="84">
        <f t="shared" si="11"/>
        <v>-5.5433287482805738E-2</v>
      </c>
      <c r="M190" s="84">
        <f t="shared" si="11"/>
        <v>5.825621042377116E-2</v>
      </c>
      <c r="N190" s="84">
        <f t="shared" si="11"/>
        <v>8.7028204675263066E-2</v>
      </c>
      <c r="O190" s="84">
        <f t="shared" si="11"/>
        <v>0.17657098848947816</v>
      </c>
      <c r="P190" s="84">
        <v>0.33887519750935224</v>
      </c>
      <c r="Q190" s="84">
        <v>0.57733623261956624</v>
      </c>
      <c r="R190" s="84">
        <f t="shared" si="9"/>
        <v>0.40336819043761496</v>
      </c>
      <c r="S190" s="84">
        <f t="shared" si="10"/>
        <v>0.78128717077315368</v>
      </c>
    </row>
    <row r="191" spans="2:19" x14ac:dyDescent="0.2">
      <c r="B191" s="77">
        <v>45194</v>
      </c>
      <c r="C191" s="76">
        <v>203.81</v>
      </c>
      <c r="D191" s="76">
        <v>107.46</v>
      </c>
      <c r="E191" s="76">
        <v>184.34</v>
      </c>
      <c r="F191" s="76">
        <v>568.53</v>
      </c>
      <c r="G191" s="83">
        <v>45194</v>
      </c>
      <c r="H191" s="84">
        <f>IFERROR(LN(Финальный_свод10[[#This Row],[FTSE Renaissan_EM.Цена]]/C190)+H190,0)</f>
        <v>-6.7765485909294862E-2</v>
      </c>
      <c r="I191" s="84">
        <f>IFERROR(LN(Финальный_свод10[[#This Row],[FTSE Renaissan_EMEA.Цена]]/D190)+I190,0)</f>
        <v>4.5793541835733871E-2</v>
      </c>
      <c r="J191" s="84">
        <f>IFERROR(LN(Финальный_свод10[[#This Row],[FTSE Renaissan_Global.Цена]]/E190)+J190,0)</f>
        <v>8.1983941848839392E-2</v>
      </c>
      <c r="K191" s="84">
        <f>IFERROR(LN(Финальный_свод10[[#This Row],[FTSE Renaissan_US.Цена]]/F190)+K190,0)</f>
        <v>0.16837254603075924</v>
      </c>
      <c r="L191" s="84">
        <f t="shared" si="11"/>
        <v>-6.5520403484639722E-2</v>
      </c>
      <c r="M191" s="84">
        <f t="shared" si="11"/>
        <v>4.6858256210424942E-2</v>
      </c>
      <c r="N191" s="84">
        <f t="shared" si="11"/>
        <v>8.5438379556026067E-2</v>
      </c>
      <c r="O191" s="84">
        <f t="shared" si="11"/>
        <v>0.18337739108715101</v>
      </c>
      <c r="P191" s="84">
        <v>0.33766754319797704</v>
      </c>
      <c r="Q191" s="84">
        <v>0.574123464788039</v>
      </c>
      <c r="R191" s="84">
        <f t="shared" si="9"/>
        <v>0.4016744297365451</v>
      </c>
      <c r="S191" s="84">
        <f t="shared" si="10"/>
        <v>0.7755734919286339</v>
      </c>
    </row>
    <row r="192" spans="2:19" x14ac:dyDescent="0.2">
      <c r="B192" s="77">
        <v>45195</v>
      </c>
      <c r="C192" s="76">
        <v>202.31</v>
      </c>
      <c r="D192" s="76">
        <v>106.49</v>
      </c>
      <c r="E192" s="76">
        <v>182.33</v>
      </c>
      <c r="F192" s="76">
        <v>561.84</v>
      </c>
      <c r="G192" s="83">
        <v>45195</v>
      </c>
      <c r="H192" s="84">
        <f>IFERROR(LN(Финальный_свод10[[#This Row],[FTSE Renaissan_EM.Цена]]/C191)+H191,0)</f>
        <v>-7.515249871826056E-2</v>
      </c>
      <c r="I192" s="84">
        <f>IFERROR(LN(Финальный_свод10[[#This Row],[FTSE Renaissan_EMEA.Цена]]/D191)+I191,0)</f>
        <v>3.6725940562350914E-2</v>
      </c>
      <c r="J192" s="84">
        <f>IFERROR(LN(Финальный_свод10[[#This Row],[FTSE Renaissan_Global.Цена]]/E191)+J191,0)</f>
        <v>7.1020295334434477E-2</v>
      </c>
      <c r="K192" s="84">
        <f>IFERROR(LN(Финальный_свод10[[#This Row],[FTSE Renaissan_US.Цена]]/F191)+K191,0)</f>
        <v>0.15653557563469592</v>
      </c>
      <c r="L192" s="84">
        <f t="shared" si="11"/>
        <v>-7.2397982576799302E-2</v>
      </c>
      <c r="M192" s="84">
        <f t="shared" si="11"/>
        <v>3.7408670238676223E-2</v>
      </c>
      <c r="N192" s="84">
        <f t="shared" si="11"/>
        <v>7.3603014779484832E-2</v>
      </c>
      <c r="O192" s="84">
        <f t="shared" si="11"/>
        <v>0.16945236558915977</v>
      </c>
      <c r="P192" s="84">
        <v>0.33980619554741581</v>
      </c>
      <c r="Q192" s="84">
        <v>0.57068429686354105</v>
      </c>
      <c r="R192" s="84">
        <f t="shared" si="9"/>
        <v>0.40467533184822302</v>
      </c>
      <c r="S192" s="84">
        <f t="shared" si="10"/>
        <v>0.76947748513169234</v>
      </c>
    </row>
    <row r="193" spans="2:19" x14ac:dyDescent="0.2">
      <c r="B193" s="77">
        <v>45196</v>
      </c>
      <c r="C193" s="76">
        <v>203.31</v>
      </c>
      <c r="D193" s="76">
        <v>106.66</v>
      </c>
      <c r="E193" s="76">
        <v>184.1</v>
      </c>
      <c r="F193" s="76">
        <v>570.5</v>
      </c>
      <c r="G193" s="83">
        <v>45196</v>
      </c>
      <c r="H193" s="84">
        <f>IFERROR(LN(Финальный_свод10[[#This Row],[FTSE Renaissan_EM.Цена]]/C192)+H192,0)</f>
        <v>-7.0221765391451654E-2</v>
      </c>
      <c r="I193" s="84">
        <f>IFERROR(LN(Финальный_свод10[[#This Row],[FTSE Renaissan_EMEA.Цена]]/D192)+I192,0)</f>
        <v>3.8321061707514696E-2</v>
      </c>
      <c r="J193" s="84">
        <f>IFERROR(LN(Финальный_свод10[[#This Row],[FTSE Renaissan_Global.Цена]]/E192)+J192,0)</f>
        <v>8.0681151522353264E-2</v>
      </c>
      <c r="K193" s="84">
        <f>IFERROR(LN(Финальный_свод10[[#This Row],[FTSE Renaissan_US.Цена]]/F192)+K192,0)</f>
        <v>0.1718316330860612</v>
      </c>
      <c r="L193" s="84">
        <f t="shared" si="11"/>
        <v>-6.7812929848692804E-2</v>
      </c>
      <c r="M193" s="84">
        <f t="shared" si="11"/>
        <v>3.9064783244034285E-2</v>
      </c>
      <c r="N193" s="84">
        <f t="shared" si="11"/>
        <v>8.4025201672259797E-2</v>
      </c>
      <c r="O193" s="84">
        <f t="shared" si="11"/>
        <v>0.18747788439522917</v>
      </c>
      <c r="P193" s="84">
        <v>0.34493732820045664</v>
      </c>
      <c r="Q193" s="84">
        <v>0.59384540004674302</v>
      </c>
      <c r="R193" s="84">
        <f t="shared" si="9"/>
        <v>0.41190143049137329</v>
      </c>
      <c r="S193" s="84">
        <f t="shared" si="10"/>
        <v>0.81093882752761393</v>
      </c>
    </row>
    <row r="194" spans="2:19" x14ac:dyDescent="0.2">
      <c r="B194" s="77">
        <v>45197</v>
      </c>
      <c r="C194" s="76">
        <v>202.7</v>
      </c>
      <c r="D194" s="76">
        <v>106.75</v>
      </c>
      <c r="E194" s="76">
        <v>185.51</v>
      </c>
      <c r="F194" s="76">
        <v>578.54</v>
      </c>
      <c r="G194" s="83">
        <v>45197</v>
      </c>
      <c r="H194" s="84">
        <f>IFERROR(LN(Финальный_свод10[[#This Row],[FTSE Renaissan_EM.Цена]]/C193)+H193,0)</f>
        <v>-7.3226619749628644E-2</v>
      </c>
      <c r="I194" s="84">
        <f>IFERROR(LN(Финальный_свод10[[#This Row],[FTSE Renaissan_EMEA.Цена]]/D193)+I193,0)</f>
        <v>3.916450864379252E-2</v>
      </c>
      <c r="J194" s="84">
        <f>IFERROR(LN(Финальный_свод10[[#This Row],[FTSE Renaissan_Global.Цена]]/E193)+J193,0)</f>
        <v>8.8310852233602868E-2</v>
      </c>
      <c r="K194" s="84">
        <f>IFERROR(LN(Финальный_свод10[[#This Row],[FTSE Renaissan_US.Цена]]/F193)+K193,0)</f>
        <v>0.18582615236610964</v>
      </c>
      <c r="L194" s="84">
        <f t="shared" si="11"/>
        <v>-7.060981201283778E-2</v>
      </c>
      <c r="M194" s="84">
        <f t="shared" si="11"/>
        <v>3.9941548952753259E-2</v>
      </c>
      <c r="N194" s="84">
        <f t="shared" si="11"/>
        <v>9.2327621739385801E-2</v>
      </c>
      <c r="O194" s="84">
        <f t="shared" si="11"/>
        <v>0.20421289261703035</v>
      </c>
      <c r="P194" s="84">
        <v>0.35804052619406973</v>
      </c>
      <c r="Q194" s="84">
        <v>0.62603383792532785</v>
      </c>
      <c r="R194" s="84">
        <f t="shared" si="9"/>
        <v>0.43052359298193821</v>
      </c>
      <c r="S194" s="84">
        <f t="shared" si="10"/>
        <v>0.87017841971113152</v>
      </c>
    </row>
    <row r="195" spans="2:19" x14ac:dyDescent="0.2">
      <c r="B195" s="77">
        <v>45198</v>
      </c>
      <c r="C195" s="76">
        <v>204.84</v>
      </c>
      <c r="D195" s="76">
        <v>107.87</v>
      </c>
      <c r="E195" s="76">
        <v>187.12</v>
      </c>
      <c r="F195" s="76">
        <v>582.9</v>
      </c>
      <c r="G195" s="83">
        <v>45198</v>
      </c>
      <c r="H195" s="84">
        <f>IFERROR(LN(Финальный_свод10[[#This Row],[FTSE Renaissan_EM.Цена]]/C194)+H194,0)</f>
        <v>-6.2724486613233307E-2</v>
      </c>
      <c r="I195" s="84">
        <f>IFERROR(LN(Финальный_свод10[[#This Row],[FTSE Renaissan_EMEA.Цена]]/D194)+I194,0)</f>
        <v>4.9601654922396231E-2</v>
      </c>
      <c r="J195" s="84">
        <f>IFERROR(LN(Финальный_свод10[[#This Row],[FTSE Renaissan_Global.Цена]]/E194)+J194,0)</f>
        <v>9.6952185559244772E-2</v>
      </c>
      <c r="K195" s="84">
        <f>IFERROR(LN(Финальный_свод10[[#This Row],[FTSE Renaissan_US.Цена]]/F194)+K194,0)</f>
        <v>0.19333410883543492</v>
      </c>
      <c r="L195" s="84">
        <f t="shared" si="11"/>
        <v>-6.0797799174690081E-2</v>
      </c>
      <c r="M195" s="84">
        <f t="shared" si="11"/>
        <v>5.0852411105700046E-2</v>
      </c>
      <c r="N195" s="84">
        <f t="shared" si="11"/>
        <v>0.10180769004298362</v>
      </c>
      <c r="O195" s="84">
        <f t="shared" si="11"/>
        <v>0.21328809608059429</v>
      </c>
      <c r="P195" s="84">
        <v>0.36611256749841997</v>
      </c>
      <c r="Q195" s="84">
        <v>0.63166261496868714</v>
      </c>
      <c r="R195" s="84">
        <f t="shared" si="9"/>
        <v>0.44211756908518396</v>
      </c>
      <c r="S195" s="84">
        <f t="shared" si="10"/>
        <v>0.88073491928632253</v>
      </c>
    </row>
    <row r="196" spans="2:19" x14ac:dyDescent="0.2">
      <c r="B196" s="77">
        <v>45201</v>
      </c>
      <c r="C196" s="76">
        <v>203.99</v>
      </c>
      <c r="D196" s="76">
        <v>106.78</v>
      </c>
      <c r="E196" s="76">
        <v>185.67</v>
      </c>
      <c r="F196" s="76">
        <v>577.94000000000005</v>
      </c>
      <c r="G196" s="83">
        <v>45201</v>
      </c>
      <c r="H196" s="84">
        <f>IFERROR(LN(Финальный_свод10[[#This Row],[FTSE Renaissan_EM.Цена]]/C195)+H195,0)</f>
        <v>-6.688270017270978E-2</v>
      </c>
      <c r="I196" s="84">
        <f>IFERROR(LN(Финальный_свод10[[#This Row],[FTSE Renaissan_EMEA.Цена]]/D195)+I195,0)</f>
        <v>3.9445499607098665E-2</v>
      </c>
      <c r="J196" s="84">
        <f>IFERROR(LN(Финальный_свод10[[#This Row],[FTSE Renaissan_Global.Цена]]/E195)+J195,0)</f>
        <v>8.9172967702700917E-2</v>
      </c>
      <c r="K196" s="84">
        <f>IFERROR(LN(Финальный_свод10[[#This Row],[FTSE Renaissan_US.Цена]]/F195)+K195,0)</f>
        <v>0.18478852083969532</v>
      </c>
      <c r="L196" s="84">
        <f t="shared" si="11"/>
        <v>-6.4695093993580421E-2</v>
      </c>
      <c r="M196" s="84">
        <f t="shared" si="11"/>
        <v>4.0233804188992917E-2</v>
      </c>
      <c r="N196" s="84">
        <f t="shared" si="11"/>
        <v>9.3269740328563167E-2</v>
      </c>
      <c r="O196" s="84">
        <f t="shared" si="11"/>
        <v>0.20296401140644837</v>
      </c>
      <c r="P196" s="84">
        <v>0.36581570798261059</v>
      </c>
      <c r="Q196" s="84">
        <v>0.64765022842197706</v>
      </c>
      <c r="R196" s="84">
        <f t="shared" si="9"/>
        <v>0.44168952629931568</v>
      </c>
      <c r="S196" s="84">
        <f t="shared" si="10"/>
        <v>0.91104502973661972</v>
      </c>
    </row>
    <row r="197" spans="2:19" x14ac:dyDescent="0.2">
      <c r="B197" s="77">
        <v>45202</v>
      </c>
      <c r="C197" s="76">
        <v>201.9</v>
      </c>
      <c r="D197" s="76">
        <v>105.74</v>
      </c>
      <c r="E197" s="76">
        <v>180.94</v>
      </c>
      <c r="F197" s="76">
        <v>557.59</v>
      </c>
      <c r="G197" s="83">
        <v>45202</v>
      </c>
      <c r="H197" s="84">
        <f>IFERROR(LN(Финальный_свод10[[#This Row],[FTSE Renaissan_EM.Цена]]/C196)+H196,0)</f>
        <v>-7.7181147888790977E-2</v>
      </c>
      <c r="I197" s="84">
        <f>IFERROR(LN(Финальный_свод10[[#This Row],[FTSE Renaissan_EMEA.Цена]]/D196)+I196,0)</f>
        <v>2.9658107342362572E-2</v>
      </c>
      <c r="J197" s="84">
        <f>IFERROR(LN(Финальный_свод10[[#This Row],[FTSE Renaissan_Global.Цена]]/E196)+J196,0)</f>
        <v>6.3367547880916739E-2</v>
      </c>
      <c r="K197" s="84">
        <f>IFERROR(LN(Финальный_свод10[[#This Row],[FTSE Renaissan_US.Цена]]/F196)+K196,0)</f>
        <v>0.14894238906655943</v>
      </c>
      <c r="L197" s="84">
        <f t="shared" si="11"/>
        <v>-7.4277854195322734E-2</v>
      </c>
      <c r="M197" s="84">
        <f t="shared" si="11"/>
        <v>3.0102289332684995E-2</v>
      </c>
      <c r="N197" s="84">
        <f t="shared" si="11"/>
        <v>6.5418359536006054E-2</v>
      </c>
      <c r="O197" s="84">
        <f t="shared" si="11"/>
        <v>0.16060612368086913</v>
      </c>
      <c r="P197" s="84">
        <v>0.36949627731938894</v>
      </c>
      <c r="Q197" s="84">
        <v>0.64045551141507728</v>
      </c>
      <c r="R197" s="84">
        <f t="shared" si="9"/>
        <v>0.44700554154316219</v>
      </c>
      <c r="S197" s="84">
        <f t="shared" si="10"/>
        <v>0.89734494477485249</v>
      </c>
    </row>
    <row r="198" spans="2:19" x14ac:dyDescent="0.2">
      <c r="B198" s="77">
        <v>45203</v>
      </c>
      <c r="C198" s="76">
        <v>199.3</v>
      </c>
      <c r="D198" s="76">
        <v>105.72</v>
      </c>
      <c r="E198" s="76">
        <v>181.57</v>
      </c>
      <c r="F198" s="76">
        <v>566.19000000000005</v>
      </c>
      <c r="G198" s="83">
        <v>45203</v>
      </c>
      <c r="H198" s="84">
        <f>IFERROR(LN(Финальный_свод10[[#This Row],[FTSE Renaissan_EM.Цена]]/C197)+H197,0)</f>
        <v>-9.0142445988833711E-2</v>
      </c>
      <c r="I198" s="84">
        <f>IFERROR(LN(Финальный_свод10[[#This Row],[FTSE Renaissan_EMEA.Цена]]/D197)+I197,0)</f>
        <v>2.9468946271146882E-2</v>
      </c>
      <c r="J198" s="84">
        <f>IFERROR(LN(Финальный_свод10[[#This Row],[FTSE Renaissan_Global.Цена]]/E197)+J197,0)</f>
        <v>6.6843317565896634E-2</v>
      </c>
      <c r="K198" s="84">
        <f>IFERROR(LN(Финальный_свод10[[#This Row],[FTSE Renaissan_US.Цена]]/F197)+K197,0)</f>
        <v>0.16424817470208863</v>
      </c>
      <c r="L198" s="84">
        <f t="shared" si="11"/>
        <v>-8.6198991288399252E-2</v>
      </c>
      <c r="M198" s="84">
        <f t="shared" si="11"/>
        <v>2.9907452508525223E-2</v>
      </c>
      <c r="N198" s="84">
        <f t="shared" si="11"/>
        <v>6.9127951480891792E-2</v>
      </c>
      <c r="O198" s="84">
        <f t="shared" si="11"/>
        <v>0.1785067543658807</v>
      </c>
      <c r="P198" s="84">
        <v>0.3664284824337718</v>
      </c>
      <c r="Q198" s="84">
        <v>0.63930177930016052</v>
      </c>
      <c r="R198" s="84">
        <f t="shared" si="9"/>
        <v>0.44257322753465633</v>
      </c>
      <c r="S198" s="84">
        <f t="shared" si="10"/>
        <v>0.89515717926933025</v>
      </c>
    </row>
    <row r="199" spans="2:19" x14ac:dyDescent="0.2">
      <c r="B199" s="77">
        <v>45204</v>
      </c>
      <c r="C199" s="76">
        <v>199.48</v>
      </c>
      <c r="D199" s="76">
        <v>105.33</v>
      </c>
      <c r="E199" s="76">
        <v>180.62</v>
      </c>
      <c r="F199" s="76">
        <v>559.14</v>
      </c>
      <c r="G199" s="83">
        <v>45204</v>
      </c>
      <c r="H199" s="84">
        <f>IFERROR(LN(Финальный_свод10[[#This Row],[FTSE Renaissan_EM.Цена]]/C198)+H198,0)</f>
        <v>-8.9239692529661074E-2</v>
      </c>
      <c r="I199" s="84">
        <f>IFERROR(LN(Финальный_свод10[[#This Row],[FTSE Renaissan_EMEA.Цена]]/D198)+I198,0)</f>
        <v>2.5773135383509019E-2</v>
      </c>
      <c r="J199" s="84">
        <f>IFERROR(LN(Финальный_свод10[[#This Row],[FTSE Renaissan_Global.Цена]]/E198)+J198,0)</f>
        <v>6.1597440105973789E-2</v>
      </c>
      <c r="K199" s="84">
        <f>IFERROR(LN(Финальный_свод10[[#This Row],[FTSE Renaissan_US.Цена]]/F198)+K198,0)</f>
        <v>0.15171835280954993</v>
      </c>
      <c r="L199" s="84">
        <f t="shared" si="11"/>
        <v>-8.5373681797340173E-2</v>
      </c>
      <c r="M199" s="84">
        <f t="shared" si="11"/>
        <v>2.6108134437409669E-2</v>
      </c>
      <c r="N199" s="84">
        <f t="shared" si="11"/>
        <v>6.3534122357651102E-2</v>
      </c>
      <c r="O199" s="84">
        <f t="shared" si="11"/>
        <v>0.16383240014153966</v>
      </c>
      <c r="P199" s="84">
        <v>0.3656337182597385</v>
      </c>
      <c r="Q199" s="84">
        <v>0.63311844106841531</v>
      </c>
      <c r="R199" s="84">
        <f t="shared" si="9"/>
        <v>0.44142717749507399</v>
      </c>
      <c r="S199" s="84">
        <f t="shared" si="10"/>
        <v>0.88347493627867579</v>
      </c>
    </row>
    <row r="200" spans="2:19" x14ac:dyDescent="0.2">
      <c r="B200" s="77">
        <v>45205</v>
      </c>
      <c r="C200" s="76">
        <v>200.98</v>
      </c>
      <c r="D200" s="76">
        <v>105.66</v>
      </c>
      <c r="E200" s="76">
        <v>183.34</v>
      </c>
      <c r="F200" s="76">
        <v>571.32000000000005</v>
      </c>
      <c r="G200" s="83">
        <v>45205</v>
      </c>
      <c r="H200" s="84">
        <f>IFERROR(LN(Финальный_свод10[[#This Row],[FTSE Renaissan_EM.Цена]]/C199)+H199,0)</f>
        <v>-8.1748272586770143E-2</v>
      </c>
      <c r="I200" s="84">
        <f>IFERROR(LN(Финальный_свод10[[#This Row],[FTSE Renaissan_EMEA.Цена]]/D199)+I199,0)</f>
        <v>2.8901248271228107E-2</v>
      </c>
      <c r="J200" s="84">
        <f>IFERROR(LN(Финальный_свод10[[#This Row],[FTSE Renaissan_Global.Цена]]/E199)+J199,0)</f>
        <v>7.6544415816950678E-2</v>
      </c>
      <c r="K200" s="84">
        <f>IFERROR(LN(Финальный_свод10[[#This Row],[FTSE Renaissan_US.Цена]]/F199)+K199,0)</f>
        <v>0.17326793677835856</v>
      </c>
      <c r="L200" s="84">
        <f t="shared" si="11"/>
        <v>-7.8496102705180593E-2</v>
      </c>
      <c r="M200" s="84">
        <f t="shared" si="11"/>
        <v>2.9322942036045685E-2</v>
      </c>
      <c r="N200" s="84">
        <f t="shared" si="11"/>
        <v>7.9550138373667201E-2</v>
      </c>
      <c r="O200" s="84">
        <f t="shared" si="11"/>
        <v>0.18918468871635818</v>
      </c>
      <c r="P200" s="84">
        <v>0.36981748480787507</v>
      </c>
      <c r="Q200" s="84">
        <v>0.63450458325158043</v>
      </c>
      <c r="R200" s="84">
        <f t="shared" si="9"/>
        <v>0.44747040521383585</v>
      </c>
      <c r="S200" s="84">
        <f t="shared" si="10"/>
        <v>0.88608751062022217</v>
      </c>
    </row>
    <row r="201" spans="2:19" x14ac:dyDescent="0.2">
      <c r="B201" s="77">
        <v>45208</v>
      </c>
      <c r="C201" s="76">
        <v>199.52</v>
      </c>
      <c r="D201" s="76">
        <v>103.99</v>
      </c>
      <c r="E201" s="76">
        <v>183.38</v>
      </c>
      <c r="F201" s="76">
        <v>573.75</v>
      </c>
      <c r="G201" s="83">
        <v>45208</v>
      </c>
      <c r="H201" s="84">
        <f>IFERROR(LN(Финальный_свод10[[#This Row],[FTSE Renaissan_EM.Цена]]/C200)+H200,0)</f>
        <v>-8.9039191275856341E-2</v>
      </c>
      <c r="I201" s="84">
        <f>IFERROR(LN(Финальный_свод10[[#This Row],[FTSE Renaissan_EMEA.Цена]]/D200)+I200,0)</f>
        <v>1.2969597207199739E-2</v>
      </c>
      <c r="J201" s="84">
        <f>IFERROR(LN(Финальный_свод10[[#This Row],[FTSE Renaissan_Global.Цена]]/E200)+J200,0)</f>
        <v>7.6762565905075728E-2</v>
      </c>
      <c r="K201" s="84">
        <f>IFERROR(LN(Финальный_свод10[[#This Row],[FTSE Renaissan_US.Цена]]/F200)+K200,0)</f>
        <v>0.17751222515868564</v>
      </c>
      <c r="L201" s="84">
        <f t="shared" si="11"/>
        <v>-8.5190279688215798E-2</v>
      </c>
      <c r="M201" s="84">
        <f t="shared" si="11"/>
        <v>1.3054067218705168E-2</v>
      </c>
      <c r="N201" s="84">
        <f t="shared" si="11"/>
        <v>7.9785668020961209E-2</v>
      </c>
      <c r="O201" s="84">
        <f t="shared" si="11"/>
        <v>0.194242657619216</v>
      </c>
      <c r="P201" s="84">
        <v>0.37903749470136661</v>
      </c>
      <c r="Q201" s="84">
        <v>0.65029200327647207</v>
      </c>
      <c r="R201" s="84">
        <f t="shared" ref="R201:R264" si="12">EXP(P201)-1</f>
        <v>0.46087780989377025</v>
      </c>
      <c r="S201" s="84">
        <f t="shared" ref="S201:S264" si="13">EXP(Q201)-1</f>
        <v>0.91610025488530278</v>
      </c>
    </row>
    <row r="202" spans="2:19" x14ac:dyDescent="0.2">
      <c r="B202" s="77">
        <v>45209</v>
      </c>
      <c r="C202" s="76">
        <v>201.59</v>
      </c>
      <c r="D202" s="76">
        <v>105.71</v>
      </c>
      <c r="E202" s="76">
        <v>186.22</v>
      </c>
      <c r="F202" s="76">
        <v>583.92999999999995</v>
      </c>
      <c r="G202" s="83">
        <v>45209</v>
      </c>
      <c r="H202" s="84">
        <f>IFERROR(LN(Финальный_свод10[[#This Row],[FTSE Renaissan_EM.Цена]]/C201)+H201,0)</f>
        <v>-7.8717741415250425E-2</v>
      </c>
      <c r="I202" s="84">
        <f>IFERROR(LN(Финальный_свод10[[#This Row],[FTSE Renaissan_EMEA.Цена]]/D201)+I201,0)</f>
        <v>2.9374352315630067E-2</v>
      </c>
      <c r="J202" s="84">
        <f>IFERROR(LN(Финальный_свод10[[#This Row],[FTSE Renaissan_Global.Цена]]/E201)+J201,0)</f>
        <v>9.2130833743704649E-2</v>
      </c>
      <c r="K202" s="84">
        <f>IFERROR(LN(Финальный_свод10[[#This Row],[FTSE Renaissan_US.Цена]]/F201)+K201,0)</f>
        <v>0.19509957641431391</v>
      </c>
      <c r="L202" s="84">
        <f t="shared" si="11"/>
        <v>-7.5699220541035506E-2</v>
      </c>
      <c r="M202" s="84">
        <f t="shared" si="11"/>
        <v>2.9810034096445337E-2</v>
      </c>
      <c r="N202" s="84">
        <f t="shared" si="11"/>
        <v>9.6508272978860221E-2</v>
      </c>
      <c r="O202" s="84">
        <f t="shared" si="11"/>
        <v>0.2154320088254269</v>
      </c>
      <c r="P202" s="84">
        <v>0.37998536953320239</v>
      </c>
      <c r="Q202" s="84">
        <v>0.64846126297984075</v>
      </c>
      <c r="R202" s="84">
        <f t="shared" si="12"/>
        <v>0.46226319568459084</v>
      </c>
      <c r="S202" s="84">
        <f t="shared" si="13"/>
        <v>0.91259558198810642</v>
      </c>
    </row>
    <row r="203" spans="2:19" x14ac:dyDescent="0.2">
      <c r="B203" s="77">
        <v>45210</v>
      </c>
      <c r="C203" s="76">
        <v>203.57</v>
      </c>
      <c r="D203" s="76">
        <v>106.01</v>
      </c>
      <c r="E203" s="76">
        <v>186.66</v>
      </c>
      <c r="F203" s="76">
        <v>581.47</v>
      </c>
      <c r="G203" s="83">
        <v>45210</v>
      </c>
      <c r="H203" s="84">
        <f>IFERROR(LN(Финальный_свод10[[#This Row],[FTSE Renaissan_EM.Цена]]/C202)+H202,0)</f>
        <v>-6.8943747128627886E-2</v>
      </c>
      <c r="I203" s="84">
        <f>IFERROR(LN(Финальный_свод10[[#This Row],[FTSE Renaissan_EMEA.Цена]]/D202)+I202,0)</f>
        <v>3.2208285820064908E-2</v>
      </c>
      <c r="J203" s="84">
        <f>IFERROR(LN(Финальный_свод10[[#This Row],[FTSE Renaissan_Global.Цена]]/E202)+J202,0)</f>
        <v>9.4490843420921664E-2</v>
      </c>
      <c r="K203" s="84">
        <f>IFERROR(LN(Финальный_свод10[[#This Row],[FTSE Renaissan_US.Цена]]/F202)+K202,0)</f>
        <v>0.19087784369813171</v>
      </c>
      <c r="L203" s="84">
        <f t="shared" si="11"/>
        <v>-6.6620816139384975E-2</v>
      </c>
      <c r="M203" s="84">
        <f t="shared" si="11"/>
        <v>3.2732586458841917E-2</v>
      </c>
      <c r="N203" s="84">
        <f t="shared" si="11"/>
        <v>9.9099099099098309E-2</v>
      </c>
      <c r="O203" s="84">
        <f t="shared" si="11"/>
        <v>0.21031159586204007</v>
      </c>
      <c r="P203" s="84">
        <v>0.38535019095142703</v>
      </c>
      <c r="Q203" s="84">
        <v>0.6468941519777669</v>
      </c>
      <c r="R203" s="84">
        <f t="shared" si="12"/>
        <v>0.47012905720124309</v>
      </c>
      <c r="S203" s="84">
        <f t="shared" si="13"/>
        <v>0.90960067969413849</v>
      </c>
    </row>
    <row r="204" spans="2:19" x14ac:dyDescent="0.2">
      <c r="B204" s="77">
        <v>45211</v>
      </c>
      <c r="C204" s="76">
        <v>204.17</v>
      </c>
      <c r="D204" s="76">
        <v>105.48</v>
      </c>
      <c r="E204" s="76">
        <v>184.6</v>
      </c>
      <c r="F204" s="76">
        <v>569.1</v>
      </c>
      <c r="G204" s="83">
        <v>45211</v>
      </c>
      <c r="H204" s="84">
        <f>IFERROR(LN(Финальный_свод10[[#This Row],[FTSE Renaissan_EM.Цена]]/C203)+H203,0)</f>
        <v>-6.6000693059474563E-2</v>
      </c>
      <c r="I204" s="84">
        <f>IFERROR(LN(Финальный_свод10[[#This Row],[FTSE Renaissan_EMEA.Цена]]/D203)+I203,0)</f>
        <v>2.7196218020144561E-2</v>
      </c>
      <c r="J204" s="84">
        <f>IFERROR(LN(Финальный_свод10[[#This Row],[FTSE Renaissan_Global.Цена]]/E203)+J203,0)</f>
        <v>8.3393385352072746E-2</v>
      </c>
      <c r="K204" s="84">
        <f>IFERROR(LN(Финальный_свод10[[#This Row],[FTSE Renaissan_US.Цена]]/F203)+K203,0)</f>
        <v>0.16937462939300904</v>
      </c>
      <c r="L204" s="84">
        <f t="shared" si="11"/>
        <v>-6.3869784502521232E-2</v>
      </c>
      <c r="M204" s="84">
        <f t="shared" si="11"/>
        <v>2.7569410618608181E-2</v>
      </c>
      <c r="N204" s="84">
        <f t="shared" si="11"/>
        <v>8.6969322263439119E-2</v>
      </c>
      <c r="O204" s="84">
        <f t="shared" si="11"/>
        <v>0.18456382823720419</v>
      </c>
      <c r="P204" s="84">
        <v>0.37923911141607508</v>
      </c>
      <c r="Q204" s="84">
        <v>0.64441064706791129</v>
      </c>
      <c r="R204" s="84">
        <f t="shared" si="12"/>
        <v>0.46117237697221714</v>
      </c>
      <c r="S204" s="84">
        <f t="shared" si="13"/>
        <v>0.9048640611724732</v>
      </c>
    </row>
    <row r="205" spans="2:19" x14ac:dyDescent="0.2">
      <c r="B205" s="77">
        <v>45212</v>
      </c>
      <c r="C205" s="76">
        <v>200.61</v>
      </c>
      <c r="D205" s="76">
        <v>103.78</v>
      </c>
      <c r="E205" s="76">
        <v>181.15</v>
      </c>
      <c r="F205" s="76">
        <v>558.75</v>
      </c>
      <c r="G205" s="83">
        <v>45212</v>
      </c>
      <c r="H205" s="84">
        <f>IFERROR(LN(Финальный_свод10[[#This Row],[FTSE Renaissan_EM.Цена]]/C204)+H204,0)</f>
        <v>-8.3590948473585808E-2</v>
      </c>
      <c r="I205" s="84">
        <f>IFERROR(LN(Финальный_свод10[[#This Row],[FTSE Renaissan_EMEA.Цена]]/D204)+I204,0)</f>
        <v>1.0948130474652155E-2</v>
      </c>
      <c r="J205" s="84">
        <f>IFERROR(LN(Финальный_свод10[[#This Row],[FTSE Renaissan_Global.Цена]]/E204)+J204,0)</f>
        <v>6.4527480624407219E-2</v>
      </c>
      <c r="K205" s="84">
        <f>IFERROR(LN(Финальный_свод10[[#This Row],[FTSE Renaissan_US.Цена]]/F204)+K204,0)</f>
        <v>0.15102060971170936</v>
      </c>
      <c r="L205" s="84">
        <f t="shared" si="11"/>
        <v>-8.0192572214579871E-2</v>
      </c>
      <c r="M205" s="84">
        <f t="shared" si="11"/>
        <v>1.1008280565028006E-2</v>
      </c>
      <c r="N205" s="84">
        <f t="shared" si="11"/>
        <v>6.6654890184301152E-2</v>
      </c>
      <c r="O205" s="84">
        <f t="shared" si="11"/>
        <v>0.16302062735466127</v>
      </c>
      <c r="P205" s="84">
        <v>0.38478962912228176</v>
      </c>
      <c r="Q205" s="84">
        <v>0.65025874698687325</v>
      </c>
      <c r="R205" s="84">
        <f t="shared" si="12"/>
        <v>0.46930518990371195</v>
      </c>
      <c r="S205" s="84">
        <f t="shared" si="13"/>
        <v>0.91603653355989922</v>
      </c>
    </row>
    <row r="206" spans="2:19" x14ac:dyDescent="0.2">
      <c r="B206" s="77">
        <v>45215</v>
      </c>
      <c r="C206" s="76">
        <v>199.86</v>
      </c>
      <c r="D206" s="76">
        <v>104.39</v>
      </c>
      <c r="E206" s="76">
        <v>182.6</v>
      </c>
      <c r="F206" s="76">
        <v>568.32000000000005</v>
      </c>
      <c r="G206" s="83">
        <v>45215</v>
      </c>
      <c r="H206" s="84">
        <f>IFERROR(LN(Финальный_свод10[[#This Row],[FTSE Renaissan_EM.Цена]]/C205)+H205,0)</f>
        <v>-8.7336551773939383E-2</v>
      </c>
      <c r="I206" s="84">
        <f>IFERROR(LN(Финальный_свод10[[#This Row],[FTSE Renaissan_EMEA.Цена]]/D205)+I205,0)</f>
        <v>1.6808741955265723E-2</v>
      </c>
      <c r="J206" s="84">
        <f>IFERROR(LN(Финальный_свод10[[#This Row],[FTSE Renaissan_Global.Цена]]/E205)+J205,0)</f>
        <v>7.2500031444189122E-2</v>
      </c>
      <c r="K206" s="84">
        <f>IFERROR(LN(Финальный_свод10[[#This Row],[FTSE Renaissan_US.Цена]]/F205)+K205,0)</f>
        <v>0.16800310414768146</v>
      </c>
      <c r="L206" s="84">
        <f t="shared" si="11"/>
        <v>-8.3631361760659551E-2</v>
      </c>
      <c r="M206" s="84">
        <f t="shared" si="11"/>
        <v>1.695080370190083E-2</v>
      </c>
      <c r="N206" s="84">
        <f t="shared" si="11"/>
        <v>7.5192839898721386E-2</v>
      </c>
      <c r="O206" s="84">
        <f t="shared" si="11"/>
        <v>0.18294028266344742</v>
      </c>
      <c r="P206" s="84">
        <v>0.39799949087773279</v>
      </c>
      <c r="Q206" s="84">
        <v>0.6516656298660839</v>
      </c>
      <c r="R206" s="84">
        <f t="shared" si="12"/>
        <v>0.48884327190382248</v>
      </c>
      <c r="S206" s="84">
        <f t="shared" si="13"/>
        <v>0.91873406966865012</v>
      </c>
    </row>
    <row r="207" spans="2:19" x14ac:dyDescent="0.2">
      <c r="B207" s="77">
        <v>45216</v>
      </c>
      <c r="C207" s="76">
        <v>200.78</v>
      </c>
      <c r="D207" s="76">
        <v>105.28</v>
      </c>
      <c r="E207" s="76">
        <v>184.4</v>
      </c>
      <c r="F207" s="76">
        <v>575.80999999999995</v>
      </c>
      <c r="G207" s="83">
        <v>45216</v>
      </c>
      <c r="H207" s="84">
        <f>IFERROR(LN(Финальный_свод10[[#This Row],[FTSE Renaissan_EM.Цена]]/C206)+H206,0)</f>
        <v>-8.2743891944202314E-2</v>
      </c>
      <c r="I207" s="84">
        <f>IFERROR(LN(Финальный_свод10[[#This Row],[FTSE Renaissan_EMEA.Цена]]/D206)+I206,0)</f>
        <v>2.529832411206577E-2</v>
      </c>
      <c r="J207" s="84">
        <f>IFERROR(LN(Финальный_свод10[[#This Row],[FTSE Renaissan_Global.Цена]]/E206)+J206,0)</f>
        <v>8.2309374405814567E-2</v>
      </c>
      <c r="K207" s="84">
        <f>IFERROR(LN(Финальный_свод10[[#This Row],[FTSE Renaissan_US.Цена]]/F206)+K206,0)</f>
        <v>0.18109620895256773</v>
      </c>
      <c r="L207" s="84">
        <f t="shared" si="11"/>
        <v>-7.9413113250801914E-2</v>
      </c>
      <c r="M207" s="84">
        <f t="shared" si="11"/>
        <v>2.5621042377010461E-2</v>
      </c>
      <c r="N207" s="84">
        <f t="shared" si="11"/>
        <v>8.5791674026967524E-2</v>
      </c>
      <c r="O207" s="84">
        <f t="shared" si="11"/>
        <v>0.19853048310888144</v>
      </c>
      <c r="P207" s="84">
        <v>0.40181625996252507</v>
      </c>
      <c r="Q207" s="84">
        <v>0.64597051858340782</v>
      </c>
      <c r="R207" s="84">
        <f t="shared" si="12"/>
        <v>0.49453670121692883</v>
      </c>
      <c r="S207" s="84">
        <f t="shared" si="13"/>
        <v>0.90783772302463994</v>
      </c>
    </row>
    <row r="208" spans="2:19" x14ac:dyDescent="0.2">
      <c r="B208" s="77">
        <v>45217</v>
      </c>
      <c r="C208" s="76">
        <v>197.42</v>
      </c>
      <c r="D208" s="76">
        <v>104.48</v>
      </c>
      <c r="E208" s="76">
        <v>180.64</v>
      </c>
      <c r="F208" s="76">
        <v>561.20000000000005</v>
      </c>
      <c r="G208" s="83">
        <v>45217</v>
      </c>
      <c r="H208" s="84">
        <f>IFERROR(LN(Финальный_свод10[[#This Row],[FTSE Renaissan_EM.Цена]]/C207)+H207,0)</f>
        <v>-9.9620234217841011E-2</v>
      </c>
      <c r="I208" s="84">
        <f>IFERROR(LN(Финальный_свод10[[#This Row],[FTSE Renaissan_EMEA.Цена]]/D207)+I207,0)</f>
        <v>1.7670522063179643E-2</v>
      </c>
      <c r="J208" s="84">
        <f>IFERROR(LN(Финальный_свод10[[#This Row],[FTSE Renaissan_Global.Цена]]/E207)+J207,0)</f>
        <v>6.1708163684672898E-2</v>
      </c>
      <c r="K208" s="84">
        <f>IFERROR(LN(Финальный_свод10[[#This Row],[FTSE Renaissan_US.Цена]]/F207)+K207,0)</f>
        <v>0.15539581201223676</v>
      </c>
      <c r="L208" s="84">
        <f t="shared" si="11"/>
        <v>-9.4818890417239343E-2</v>
      </c>
      <c r="M208" s="84">
        <f t="shared" si="11"/>
        <v>1.7827569410620026E-2</v>
      </c>
      <c r="N208" s="84">
        <f t="shared" si="11"/>
        <v>6.3651887181298106E-2</v>
      </c>
      <c r="O208" s="84">
        <f t="shared" si="11"/>
        <v>0.16812022563120532</v>
      </c>
      <c r="P208" s="84">
        <v>0.40245046129035983</v>
      </c>
      <c r="Q208" s="84">
        <v>0.63677685132188433</v>
      </c>
      <c r="R208" s="84">
        <f t="shared" si="12"/>
        <v>0.49548483900067963</v>
      </c>
      <c r="S208" s="84">
        <f t="shared" si="13"/>
        <v>0.89037807986406192</v>
      </c>
    </row>
    <row r="209" spans="2:19" x14ac:dyDescent="0.2">
      <c r="B209" s="77">
        <v>45218</v>
      </c>
      <c r="C209" s="76">
        <v>195.8</v>
      </c>
      <c r="D209" s="76">
        <v>103.78</v>
      </c>
      <c r="E209" s="76">
        <v>179.01</v>
      </c>
      <c r="F209" s="76">
        <v>556.71</v>
      </c>
      <c r="G209" s="83">
        <v>45218</v>
      </c>
      <c r="H209" s="84">
        <f>IFERROR(LN(Финальный_свод10[[#This Row],[FTSE Renaissan_EM.Цена]]/C208)+H208,0)</f>
        <v>-0.10785994311117283</v>
      </c>
      <c r="I209" s="84">
        <f>IFERROR(LN(Финальный_свод10[[#This Row],[FTSE Renaissan_EMEA.Цена]]/D208)+I208,0)</f>
        <v>1.0948130474652295E-2</v>
      </c>
      <c r="J209" s="84">
        <f>IFERROR(LN(Финальный_свод10[[#This Row],[FTSE Renaissan_Global.Цена]]/E208)+J208,0)</f>
        <v>5.2643733485421215E-2</v>
      </c>
      <c r="K209" s="84">
        <f>IFERROR(LN(Финальный_свод10[[#This Row],[FTSE Renaissan_US.Цена]]/F208)+K208,0)</f>
        <v>0.14736292180828808</v>
      </c>
      <c r="L209" s="84">
        <f t="shared" si="11"/>
        <v>-0.10224667583677161</v>
      </c>
      <c r="M209" s="84">
        <f t="shared" si="11"/>
        <v>1.1008280565028006E-2</v>
      </c>
      <c r="N209" s="84">
        <f t="shared" si="11"/>
        <v>5.405405405405328E-2</v>
      </c>
      <c r="O209" s="84">
        <f t="shared" si="11"/>
        <v>0.15877443123868207</v>
      </c>
      <c r="P209" s="84">
        <v>0.40428000101816153</v>
      </c>
      <c r="Q209" s="84">
        <v>0.6377875876731478</v>
      </c>
      <c r="R209" s="84">
        <f t="shared" si="12"/>
        <v>0.49822339230811563</v>
      </c>
      <c r="S209" s="84">
        <f t="shared" si="13"/>
        <v>0.89228971962616899</v>
      </c>
    </row>
    <row r="210" spans="2:19" x14ac:dyDescent="0.2">
      <c r="B210" s="77">
        <v>45219</v>
      </c>
      <c r="C210" s="76">
        <v>194.98</v>
      </c>
      <c r="D210" s="76">
        <v>102.76</v>
      </c>
      <c r="E210" s="76">
        <v>176.65</v>
      </c>
      <c r="F210" s="76">
        <v>547.46</v>
      </c>
      <c r="G210" s="83">
        <v>45219</v>
      </c>
      <c r="H210" s="84">
        <f>IFERROR(LN(Финальный_свод10[[#This Row],[FTSE Renaissan_EM.Цена]]/C209)+H209,0)</f>
        <v>-0.11205668400645752</v>
      </c>
      <c r="I210" s="84">
        <f>IFERROR(LN(Финальный_свод10[[#This Row],[FTSE Renaissan_EMEA.Цена]]/D209)+I209,0)</f>
        <v>1.0710287767416414E-3</v>
      </c>
      <c r="J210" s="84">
        <f>IFERROR(LN(Финальный_свод10[[#This Row],[FTSE Renaissan_Global.Цена]]/E209)+J209,0)</f>
        <v>3.9372437088475321E-2</v>
      </c>
      <c r="K210" s="84">
        <f>IFERROR(LN(Финальный_свод10[[#This Row],[FTSE Renaissan_US.Цена]]/F209)+K209,0)</f>
        <v>0.13060786344489117</v>
      </c>
      <c r="L210" s="84">
        <f t="shared" si="11"/>
        <v>-0.10600641907381902</v>
      </c>
      <c r="M210" s="84">
        <f t="shared" si="11"/>
        <v>1.0716025328800782E-3</v>
      </c>
      <c r="N210" s="84">
        <f t="shared" si="11"/>
        <v>4.0157804863686586E-2</v>
      </c>
      <c r="O210" s="84">
        <f t="shared" si="11"/>
        <v>0.13952084590887348</v>
      </c>
      <c r="P210" s="84">
        <v>0.40860528981660921</v>
      </c>
      <c r="Q210" s="84">
        <v>0.62215343136067303</v>
      </c>
      <c r="R210" s="84">
        <f t="shared" si="12"/>
        <v>0.50471767586574945</v>
      </c>
      <c r="S210" s="84">
        <f t="shared" si="13"/>
        <v>0.86293542905692511</v>
      </c>
    </row>
    <row r="211" spans="2:19" x14ac:dyDescent="0.2">
      <c r="B211" s="77">
        <v>45222</v>
      </c>
      <c r="C211" s="76">
        <v>192.72</v>
      </c>
      <c r="D211" s="76">
        <v>101.77</v>
      </c>
      <c r="E211" s="76">
        <v>176.36</v>
      </c>
      <c r="F211" s="76">
        <v>549.28</v>
      </c>
      <c r="G211" s="83">
        <v>45222</v>
      </c>
      <c r="H211" s="84">
        <f>IFERROR(LN(Финальный_свод10[[#This Row],[FTSE Renaissan_EM.Цена]]/C210)+H210,0)</f>
        <v>-0.12371531490096696</v>
      </c>
      <c r="I211" s="84">
        <f>IFERROR(LN(Финальный_свод10[[#This Row],[FTSE Renaissan_EMEA.Цена]]/D210)+I210,0)</f>
        <v>-8.6097782611010924E-3</v>
      </c>
      <c r="J211" s="84">
        <f>IFERROR(LN(Финальный_свод10[[#This Row],[FTSE Renaissan_Global.Цена]]/E210)+J210,0)</f>
        <v>3.7729423773058018E-2</v>
      </c>
      <c r="K211" s="84">
        <f>IFERROR(LN(Финальный_свод10[[#This Row],[FTSE Renaissan_US.Цена]]/F210)+K210,0)</f>
        <v>0.13392679349331285</v>
      </c>
      <c r="L211" s="84">
        <f t="shared" si="11"/>
        <v>-0.11636863823933929</v>
      </c>
      <c r="M211" s="84">
        <f t="shared" si="11"/>
        <v>-8.5728202630284134E-3</v>
      </c>
      <c r="N211" s="84">
        <f t="shared" si="11"/>
        <v>3.8450214920802583E-2</v>
      </c>
      <c r="O211" s="84">
        <f t="shared" si="11"/>
        <v>0.14330911891430587</v>
      </c>
      <c r="P211" s="84">
        <v>0.40689396449979043</v>
      </c>
      <c r="Q211" s="84">
        <v>0.62174288955376866</v>
      </c>
      <c r="R211" s="84">
        <f t="shared" si="12"/>
        <v>0.50214481653993981</v>
      </c>
      <c r="S211" s="84">
        <f t="shared" si="13"/>
        <v>0.86217077315208224</v>
      </c>
    </row>
    <row r="212" spans="2:19" x14ac:dyDescent="0.2">
      <c r="B212" s="77">
        <v>45223</v>
      </c>
      <c r="C212" s="76">
        <v>192.04</v>
      </c>
      <c r="D212" s="76">
        <v>101.62</v>
      </c>
      <c r="E212" s="76">
        <v>178.67</v>
      </c>
      <c r="F212" s="76">
        <v>561.07000000000005</v>
      </c>
      <c r="G212" s="83">
        <v>45223</v>
      </c>
      <c r="H212" s="84">
        <f>IFERROR(LN(Финальный_свод10[[#This Row],[FTSE Renaissan_EM.Цена]]/C211)+H211,0)</f>
        <v>-0.12724998954484337</v>
      </c>
      <c r="I212" s="84">
        <f>IFERROR(LN(Финальный_свод10[[#This Row],[FTSE Renaissan_EMEA.Цена]]/D211)+I211,0)</f>
        <v>-1.0084777299355354E-2</v>
      </c>
      <c r="J212" s="84">
        <f>IFERROR(LN(Финальный_свод10[[#This Row],[FTSE Renaissan_Global.Цена]]/E211)+J211,0)</f>
        <v>5.0742592228396881E-2</v>
      </c>
      <c r="K212" s="84">
        <f>IFERROR(LN(Финальный_свод10[[#This Row],[FTSE Renaissan_US.Цена]]/F211)+K211,0)</f>
        <v>0.15516413870620277</v>
      </c>
      <c r="L212" s="84">
        <f t="shared" si="11"/>
        <v>-0.11948647409445179</v>
      </c>
      <c r="M212" s="84">
        <f t="shared" si="11"/>
        <v>-1.0034096444226592E-2</v>
      </c>
      <c r="N212" s="84">
        <f t="shared" si="11"/>
        <v>5.2052052052051323E-2</v>
      </c>
      <c r="O212" s="84">
        <f t="shared" si="11"/>
        <v>0.16784963470224601</v>
      </c>
      <c r="P212" s="84">
        <v>0.40730139693061462</v>
      </c>
      <c r="Q212" s="84">
        <v>0.62707817702176527</v>
      </c>
      <c r="R212" s="84">
        <f t="shared" si="12"/>
        <v>0.50275696374983747</v>
      </c>
      <c r="S212" s="84">
        <f t="shared" si="13"/>
        <v>0.87213254035684007</v>
      </c>
    </row>
    <row r="213" spans="2:19" x14ac:dyDescent="0.2">
      <c r="B213" s="77">
        <v>45224</v>
      </c>
      <c r="C213" s="76">
        <v>191.53</v>
      </c>
      <c r="D213" s="76">
        <v>100.97</v>
      </c>
      <c r="E213" s="76">
        <v>173.93</v>
      </c>
      <c r="F213" s="76">
        <v>539.41</v>
      </c>
      <c r="G213" s="83">
        <v>45224</v>
      </c>
      <c r="H213" s="84">
        <f>IFERROR(LN(Финальный_свод10[[#This Row],[FTSE Renaissan_EM.Цена]]/C212)+H212,0)</f>
        <v>-0.12990921889301313</v>
      </c>
      <c r="I213" s="84">
        <f>IFERROR(LN(Финальный_свод10[[#This Row],[FTSE Renaissan_EMEA.Цена]]/D212)+I212,0)</f>
        <v>-1.6501700448711555E-2</v>
      </c>
      <c r="J213" s="84">
        <f>IFERROR(LN(Финальный_свод10[[#This Row],[FTSE Renaissan_Global.Цена]]/E212)+J212,0)</f>
        <v>2.3854982703383112E-2</v>
      </c>
      <c r="K213" s="84">
        <f>IFERROR(LN(Финальный_свод10[[#This Row],[FTSE Renaissan_US.Цена]]/F212)+K212,0)</f>
        <v>0.11579441343525113</v>
      </c>
      <c r="L213" s="84">
        <f t="shared" si="11"/>
        <v>-0.12182485098578599</v>
      </c>
      <c r="M213" s="84">
        <f t="shared" si="11"/>
        <v>-1.6366293229419071E-2</v>
      </c>
      <c r="N213" s="84">
        <f t="shared" si="11"/>
        <v>2.4141788847670709E-2</v>
      </c>
      <c r="O213" s="84">
        <f t="shared" si="11"/>
        <v>0.12276502300022885</v>
      </c>
      <c r="P213" s="84">
        <v>0.40738408851097446</v>
      </c>
      <c r="Q213" s="84">
        <v>0.63043084417089745</v>
      </c>
      <c r="R213" s="84">
        <f t="shared" si="12"/>
        <v>0.50288123423605735</v>
      </c>
      <c r="S213" s="84">
        <f t="shared" si="13"/>
        <v>0.87841971112999206</v>
      </c>
    </row>
    <row r="214" spans="2:19" x14ac:dyDescent="0.2">
      <c r="B214" s="77">
        <v>45225</v>
      </c>
      <c r="C214" s="76">
        <v>190.64</v>
      </c>
      <c r="D214" s="76">
        <v>100.01</v>
      </c>
      <c r="E214" s="76">
        <v>171.91</v>
      </c>
      <c r="F214" s="76">
        <v>533.02</v>
      </c>
      <c r="G214" s="83">
        <v>45225</v>
      </c>
      <c r="H214" s="84">
        <f>IFERROR(LN(Финальный_свод10[[#This Row],[FTSE Renaissan_EM.Цена]]/C213)+H213,0)</f>
        <v>-0.13456684041709627</v>
      </c>
      <c r="I214" s="84">
        <f>IFERROR(LN(Финальный_свод10[[#This Row],[FTSE Renaissan_EMEA.Цена]]/D213)+I213,0)</f>
        <v>-2.6054962476516459E-2</v>
      </c>
      <c r="J214" s="84">
        <f>IFERROR(LN(Финальный_свод10[[#This Row],[FTSE Renaissan_Global.Цена]]/E213)+J213,0)</f>
        <v>1.2173147336723292E-2</v>
      </c>
      <c r="K214" s="84">
        <f>IFERROR(LN(Финальный_свод10[[#This Row],[FTSE Renaissan_US.Цена]]/F213)+K213,0)</f>
        <v>0.1038774106979459</v>
      </c>
      <c r="L214" s="84">
        <f t="shared" si="11"/>
        <v>-0.1259055479138006</v>
      </c>
      <c r="M214" s="84">
        <f t="shared" si="11"/>
        <v>-2.5718460789087683E-2</v>
      </c>
      <c r="N214" s="84">
        <f t="shared" si="11"/>
        <v>1.224754165930575E-2</v>
      </c>
      <c r="O214" s="84">
        <f t="shared" si="11"/>
        <v>0.10946443810752871</v>
      </c>
      <c r="P214" s="84">
        <v>0.39462727637538636</v>
      </c>
      <c r="Q214" s="84">
        <v>0.60834237325116025</v>
      </c>
      <c r="R214" s="84">
        <f t="shared" si="12"/>
        <v>0.48383102895962438</v>
      </c>
      <c r="S214" s="84">
        <f t="shared" si="13"/>
        <v>0.83738317757009395</v>
      </c>
    </row>
    <row r="215" spans="2:19" x14ac:dyDescent="0.2">
      <c r="B215" s="77">
        <v>45226</v>
      </c>
      <c r="C215" s="76">
        <v>192.54</v>
      </c>
      <c r="D215" s="76">
        <v>100</v>
      </c>
      <c r="E215" s="76">
        <v>171.41</v>
      </c>
      <c r="F215" s="76">
        <v>527.30999999999995</v>
      </c>
      <c r="G215" s="83">
        <v>45226</v>
      </c>
      <c r="H215" s="84">
        <f>IFERROR(LN(Финальный_свод10[[#This Row],[FTSE Renaissan_EM.Цена]]/C214)+H214,0)</f>
        <v>-0.12464974885776252</v>
      </c>
      <c r="I215" s="84">
        <f>IFERROR(LN(Финальный_свод10[[#This Row],[FTSE Renaissan_EMEA.Цена]]/D214)+I214,0)</f>
        <v>-2.6154957476849785E-2</v>
      </c>
      <c r="J215" s="84">
        <f>IFERROR(LN(Финальный_свод10[[#This Row],[FTSE Renaissan_Global.Цена]]/E214)+J214,0)</f>
        <v>9.2604108022867372E-3</v>
      </c>
      <c r="K215" s="84">
        <f>IFERROR(LN(Финальный_свод10[[#This Row],[FTSE Renaissan_US.Цена]]/F214)+K214,0)</f>
        <v>9.3107074676847451E-2</v>
      </c>
      <c r="L215" s="84">
        <f t="shared" si="11"/>
        <v>-0.1171939477303986</v>
      </c>
      <c r="M215" s="84">
        <f t="shared" si="11"/>
        <v>-2.581587920116768E-2</v>
      </c>
      <c r="N215" s="84">
        <f t="shared" si="11"/>
        <v>9.3034210681262053E-3</v>
      </c>
      <c r="O215" s="84">
        <f t="shared" si="11"/>
        <v>9.7579251920154819E-2</v>
      </c>
      <c r="P215" s="84">
        <v>0.39471722577115759</v>
      </c>
      <c r="Q215" s="84">
        <v>0.59618844637457857</v>
      </c>
      <c r="R215" s="84">
        <f t="shared" si="12"/>
        <v>0.48396450466704555</v>
      </c>
      <c r="S215" s="84">
        <f t="shared" si="13"/>
        <v>0.81518691588785086</v>
      </c>
    </row>
    <row r="216" spans="2:19" x14ac:dyDescent="0.2">
      <c r="B216" s="77">
        <v>45229</v>
      </c>
      <c r="C216" s="76">
        <v>193.75</v>
      </c>
      <c r="D216" s="76">
        <v>101.39</v>
      </c>
      <c r="E216" s="76">
        <v>172.9</v>
      </c>
      <c r="F216" s="76">
        <v>532.67999999999995</v>
      </c>
      <c r="G216" s="83">
        <v>45229</v>
      </c>
      <c r="H216" s="84">
        <f>IFERROR(LN(Финальный_свод10[[#This Row],[FTSE Renaissan_EM.Цена]]/C215)+H215,0)</f>
        <v>-0.11838500497412666</v>
      </c>
      <c r="I216" s="84">
        <f>IFERROR(LN(Финальный_свод10[[#This Row],[FTSE Renaissan_EMEA.Цена]]/D215)+I215,0)</f>
        <v>-1.2350676500452705E-2</v>
      </c>
      <c r="J216" s="84">
        <f>IFERROR(LN(Финальный_свод10[[#This Row],[FTSE Renaissan_Global.Цена]]/E215)+J215,0)</f>
        <v>1.7915455972566063E-2</v>
      </c>
      <c r="K216" s="84">
        <f>IFERROR(LN(Финальный_свод10[[#This Row],[FTSE Renaissan_US.Цена]]/F215)+K215,0)</f>
        <v>0.10323933241787508</v>
      </c>
      <c r="L216" s="84">
        <f t="shared" si="11"/>
        <v>-0.11164603392938988</v>
      </c>
      <c r="M216" s="84">
        <f t="shared" si="11"/>
        <v>-1.2274719922063859E-2</v>
      </c>
      <c r="N216" s="84">
        <f t="shared" si="11"/>
        <v>1.8076900429841114E-2</v>
      </c>
      <c r="O216" s="84">
        <f t="shared" si="11"/>
        <v>0.10875673875486536</v>
      </c>
      <c r="P216" s="84">
        <v>0.39561317622830122</v>
      </c>
      <c r="Q216" s="84">
        <v>0.59248391346890206</v>
      </c>
      <c r="R216" s="84">
        <f t="shared" si="12"/>
        <v>0.4852946591306575</v>
      </c>
      <c r="S216" s="84">
        <f t="shared" si="13"/>
        <v>0.80847493627867495</v>
      </c>
    </row>
    <row r="217" spans="2:19" x14ac:dyDescent="0.2">
      <c r="B217" s="77">
        <v>45230</v>
      </c>
      <c r="C217" s="76">
        <v>192.96</v>
      </c>
      <c r="D217" s="76">
        <v>101.72</v>
      </c>
      <c r="E217" s="76">
        <v>173.46</v>
      </c>
      <c r="F217" s="76">
        <v>537.6</v>
      </c>
      <c r="G217" s="83">
        <v>45230</v>
      </c>
      <c r="H217" s="84">
        <f>IFERROR(LN(Финальный_свод10[[#This Row],[FTSE Renaissan_EM.Цена]]/C216)+H216,0)</f>
        <v>-0.12247075966876234</v>
      </c>
      <c r="I217" s="84">
        <f>IFERROR(LN(Финальный_свод10[[#This Row],[FTSE Renaissan_EMEA.Цена]]/D216)+I216,0)</f>
        <v>-9.1012029110222221E-3</v>
      </c>
      <c r="J217" s="84">
        <f>IFERROR(LN(Финальный_свод10[[#This Row],[FTSE Renaissan_Global.Цена]]/E216)+J216,0)</f>
        <v>2.1149088539630882E-2</v>
      </c>
      <c r="K217" s="84">
        <f>IFERROR(LN(Финальный_свод10[[#This Row],[FTSE Renaissan_US.Цена]]/F216)+K216,0)</f>
        <v>0.1124332529928708</v>
      </c>
      <c r="L217" s="84">
        <f t="shared" si="11"/>
        <v>-0.11526822558459382</v>
      </c>
      <c r="M217" s="84">
        <f t="shared" si="11"/>
        <v>-9.0599123234276213E-3</v>
      </c>
      <c r="N217" s="84">
        <f t="shared" si="11"/>
        <v>2.1374315491961893E-2</v>
      </c>
      <c r="O217" s="84">
        <f t="shared" si="11"/>
        <v>0.11899756468163947</v>
      </c>
      <c r="P217" s="84">
        <v>0.38749246029235429</v>
      </c>
      <c r="Q217" s="84">
        <v>0.5825691691711371</v>
      </c>
      <c r="R217" s="84">
        <f t="shared" si="12"/>
        <v>0.47328184546274477</v>
      </c>
      <c r="S217" s="84">
        <f t="shared" si="13"/>
        <v>0.79063296516567583</v>
      </c>
    </row>
    <row r="218" spans="2:19" x14ac:dyDescent="0.2">
      <c r="B218" s="77">
        <v>45231</v>
      </c>
      <c r="C218" s="76">
        <v>193.42</v>
      </c>
      <c r="D218" s="76">
        <v>101.62</v>
      </c>
      <c r="E218" s="76">
        <v>173.31</v>
      </c>
      <c r="F218" s="76">
        <v>536.22</v>
      </c>
      <c r="G218" s="83">
        <v>45231</v>
      </c>
      <c r="H218" s="84">
        <f>IFERROR(LN(Финальный_свод10[[#This Row],[FTSE Renaissan_EM.Цена]]/C217)+H217,0)</f>
        <v>-0.12008968291876584</v>
      </c>
      <c r="I218" s="84">
        <f>IFERROR(LN(Финальный_свод10[[#This Row],[FTSE Renaissan_EMEA.Цена]]/D217)+I217,0)</f>
        <v>-1.0084777299355172E-2</v>
      </c>
      <c r="J218" s="84">
        <f>IFERROR(LN(Финальный_свод10[[#This Row],[FTSE Renaissan_Global.Цена]]/E217)+J217,0)</f>
        <v>2.0283961744604975E-2</v>
      </c>
      <c r="K218" s="84">
        <f>IFERROR(LN(Финальный_свод10[[#This Row],[FTSE Renaissan_US.Цена]]/F217)+K217,0)</f>
        <v>0.10986298840528667</v>
      </c>
      <c r="L218" s="84">
        <f t="shared" si="11"/>
        <v>-0.113159101329665</v>
      </c>
      <c r="M218" s="84">
        <f t="shared" si="11"/>
        <v>-1.003409644422637E-2</v>
      </c>
      <c r="N218" s="84">
        <f t="shared" si="11"/>
        <v>2.0491079314608029E-2</v>
      </c>
      <c r="O218" s="84">
        <f t="shared" si="11"/>
        <v>0.1161251378973005</v>
      </c>
      <c r="P218" s="84">
        <v>0.38922480833752537</v>
      </c>
      <c r="Q218" s="84">
        <v>0.58796365292049246</v>
      </c>
      <c r="R218" s="84">
        <f t="shared" si="12"/>
        <v>0.47583629434615182</v>
      </c>
      <c r="S218" s="84">
        <f t="shared" si="13"/>
        <v>0.80031860662701826</v>
      </c>
    </row>
    <row r="219" spans="2:19" x14ac:dyDescent="0.2">
      <c r="B219" s="77">
        <v>45232</v>
      </c>
      <c r="C219" s="76">
        <v>194.87</v>
      </c>
      <c r="D219" s="76">
        <v>103.69</v>
      </c>
      <c r="E219" s="76">
        <v>178.16</v>
      </c>
      <c r="F219" s="76">
        <v>555.03</v>
      </c>
      <c r="G219" s="83">
        <v>45232</v>
      </c>
      <c r="H219" s="84">
        <f>IFERROR(LN(Финальный_свод10[[#This Row],[FTSE Renaissan_EM.Цена]]/C218)+H218,0)</f>
        <v>-0.11262100363153989</v>
      </c>
      <c r="I219" s="84">
        <f>IFERROR(LN(Финальный_свод10[[#This Row],[FTSE Renaissan_EMEA.Цена]]/D218)+I218,0)</f>
        <v>1.0080535105245699E-2</v>
      </c>
      <c r="J219" s="84">
        <f>IFERROR(LN(Финальный_свод10[[#This Row],[FTSE Renaissan_Global.Цена]]/E218)+J218,0)</f>
        <v>4.7884086232433183E-2</v>
      </c>
      <c r="K219" s="84">
        <f>IFERROR(LN(Финальный_свод10[[#This Row],[FTSE Renaissan_US.Цена]]/F218)+K218,0)</f>
        <v>0.14434063012355178</v>
      </c>
      <c r="L219" s="84">
        <f t="shared" si="11"/>
        <v>-0.1065107748739107</v>
      </c>
      <c r="M219" s="84">
        <f t="shared" si="11"/>
        <v>1.0131514856309254E-2</v>
      </c>
      <c r="N219" s="84">
        <f t="shared" si="11"/>
        <v>4.9049049049048277E-2</v>
      </c>
      <c r="O219" s="84">
        <f t="shared" si="11"/>
        <v>0.155277563849052</v>
      </c>
      <c r="P219" s="84">
        <v>0.38632025364347511</v>
      </c>
      <c r="Q219" s="84">
        <v>0.58139414366607611</v>
      </c>
      <c r="R219" s="84">
        <f t="shared" si="12"/>
        <v>0.47155586648747017</v>
      </c>
      <c r="S219" s="84">
        <f t="shared" si="13"/>
        <v>0.78853016142735788</v>
      </c>
    </row>
    <row r="220" spans="2:19" x14ac:dyDescent="0.2">
      <c r="B220" s="77">
        <v>45233</v>
      </c>
      <c r="C220" s="76">
        <v>199</v>
      </c>
      <c r="D220" s="76">
        <v>105.6</v>
      </c>
      <c r="E220" s="76">
        <v>183.62</v>
      </c>
      <c r="F220" s="76">
        <v>574.61</v>
      </c>
      <c r="G220" s="83">
        <v>45233</v>
      </c>
      <c r="H220" s="84">
        <f>IFERROR(LN(Финальный_свод10[[#This Row],[FTSE Renaissan_EM.Цена]]/C219)+H219,0)</f>
        <v>-9.1648848483090503E-2</v>
      </c>
      <c r="I220" s="84">
        <f>IFERROR(LN(Финальный_свод10[[#This Row],[FTSE Renaissan_EMEA.Цена]]/D219)+I219,0)</f>
        <v>2.8333227807219991E-2</v>
      </c>
      <c r="J220" s="84">
        <f>IFERROR(LN(Финальный_свод10[[#This Row],[FTSE Renaissan_Global.Цена]]/E219)+J219,0)</f>
        <v>7.8070467998874918E-2</v>
      </c>
      <c r="K220" s="84">
        <f>IFERROR(LN(Финальный_свод10[[#This Row],[FTSE Renaissan_US.Цена]]/F219)+K219,0)</f>
        <v>0.17901001358875107</v>
      </c>
      <c r="L220" s="84">
        <f t="shared" si="11"/>
        <v>-8.7574507106831345E-2</v>
      </c>
      <c r="M220" s="84">
        <f t="shared" si="11"/>
        <v>2.8738431563567035E-2</v>
      </c>
      <c r="N220" s="84">
        <f t="shared" si="11"/>
        <v>8.1198845904727479E-2</v>
      </c>
      <c r="O220" s="84">
        <f t="shared" si="11"/>
        <v>0.19603272068771727</v>
      </c>
      <c r="P220" s="84">
        <v>0.38988262618312131</v>
      </c>
      <c r="Q220" s="84">
        <v>0.57974202673881559</v>
      </c>
      <c r="R220" s="84">
        <f t="shared" si="12"/>
        <v>0.4768074451829063</v>
      </c>
      <c r="S220" s="84">
        <f t="shared" si="13"/>
        <v>0.78557774001699232</v>
      </c>
    </row>
    <row r="221" spans="2:19" x14ac:dyDescent="0.2">
      <c r="B221" s="77">
        <v>45236</v>
      </c>
      <c r="C221" s="76">
        <v>203.57</v>
      </c>
      <c r="D221" s="76">
        <v>105.67</v>
      </c>
      <c r="E221" s="76">
        <v>183.76</v>
      </c>
      <c r="F221" s="76">
        <v>563.72</v>
      </c>
      <c r="G221" s="83">
        <v>45236</v>
      </c>
      <c r="H221" s="84">
        <f>IFERROR(LN(Финальный_свод10[[#This Row],[FTSE Renaissan_EM.Цена]]/C220)+H220,0)</f>
        <v>-6.8943747128627969E-2</v>
      </c>
      <c r="I221" s="84">
        <f>IFERROR(LN(Финальный_свод10[[#This Row],[FTSE Renaissan_EMEA.Цена]]/D220)+I220,0)</f>
        <v>2.8995886987998366E-2</v>
      </c>
      <c r="J221" s="84">
        <f>IFERROR(LN(Финальный_свод10[[#This Row],[FTSE Renaissan_Global.Цена]]/E220)+J220,0)</f>
        <v>7.8832621664163618E-2</v>
      </c>
      <c r="K221" s="84">
        <f>IFERROR(LN(Финальный_свод10[[#This Row],[FTSE Renaissan_US.Цена]]/F220)+K220,0)</f>
        <v>0.15987613810724122</v>
      </c>
      <c r="L221" s="84">
        <f t="shared" si="11"/>
        <v>-6.6620816139385086E-2</v>
      </c>
      <c r="M221" s="84">
        <f t="shared" si="11"/>
        <v>2.9420360448126237E-2</v>
      </c>
      <c r="N221" s="84">
        <f t="shared" si="11"/>
        <v>8.2023199670257396E-2</v>
      </c>
      <c r="O221" s="84">
        <f t="shared" si="11"/>
        <v>0.17336552671565064</v>
      </c>
      <c r="P221" s="84">
        <v>0.39810150188573629</v>
      </c>
      <c r="Q221" s="84">
        <v>0.60187090966854206</v>
      </c>
      <c r="R221" s="84">
        <f t="shared" si="12"/>
        <v>0.48899515805364668</v>
      </c>
      <c r="S221" s="84">
        <f t="shared" si="13"/>
        <v>0.82553101104503002</v>
      </c>
    </row>
    <row r="222" spans="2:19" x14ac:dyDescent="0.2">
      <c r="B222" s="77">
        <v>45237</v>
      </c>
      <c r="C222" s="76">
        <v>203.08</v>
      </c>
      <c r="D222" s="76">
        <v>105.24</v>
      </c>
      <c r="E222" s="76">
        <v>184.94</v>
      </c>
      <c r="F222" s="76">
        <v>574.79999999999995</v>
      </c>
      <c r="G222" s="83">
        <v>45237</v>
      </c>
      <c r="H222" s="84">
        <f>IFERROR(LN(Финальный_свод10[[#This Row],[FTSE Renaissan_EM.Цена]]/C221)+H221,0)</f>
        <v>-7.1353683128389189E-2</v>
      </c>
      <c r="I222" s="84">
        <f>IFERROR(LN(Финальный_свод10[[#This Row],[FTSE Renaissan_EMEA.Цена]]/D221)+I221,0)</f>
        <v>2.4918312707150881E-2</v>
      </c>
      <c r="J222" s="84">
        <f>IFERROR(LN(Финальный_свод10[[#This Row],[FTSE Renaissan_Global.Цена]]/E221)+J221,0)</f>
        <v>8.5233511432813464E-2</v>
      </c>
      <c r="K222" s="84">
        <f>IFERROR(LN(Финальный_свод10[[#This Row],[FTSE Renaissan_US.Цена]]/F221)+K221,0)</f>
        <v>0.17934061798880058</v>
      </c>
      <c r="L222" s="84">
        <f t="shared" si="11"/>
        <v>-6.8867491976157158E-2</v>
      </c>
      <c r="M222" s="84">
        <f t="shared" si="11"/>
        <v>2.5231368728691139E-2</v>
      </c>
      <c r="N222" s="84">
        <f t="shared" si="11"/>
        <v>8.8971324265440854E-2</v>
      </c>
      <c r="O222" s="84">
        <f t="shared" si="11"/>
        <v>0.19642819973773462</v>
      </c>
      <c r="P222" s="84">
        <v>0.40156677932755019</v>
      </c>
      <c r="Q222" s="84">
        <v>0.59916789042986829</v>
      </c>
      <c r="R222" s="84">
        <f t="shared" si="12"/>
        <v>0.49416388975826919</v>
      </c>
      <c r="S222" s="84">
        <f t="shared" si="13"/>
        <v>0.82060322854715406</v>
      </c>
    </row>
    <row r="223" spans="2:19" x14ac:dyDescent="0.2">
      <c r="B223" s="77">
        <v>45238</v>
      </c>
      <c r="C223" s="76">
        <v>202.91</v>
      </c>
      <c r="D223" s="76">
        <v>104.97</v>
      </c>
      <c r="E223" s="76">
        <v>182.86</v>
      </c>
      <c r="F223" s="76">
        <v>563.9</v>
      </c>
      <c r="G223" s="83">
        <v>45238</v>
      </c>
      <c r="H223" s="84">
        <f>IFERROR(LN(Финальный_свод10[[#This Row],[FTSE Renaissan_EM.Цена]]/C222)+H222,0)</f>
        <v>-7.2191142228049912E-2</v>
      </c>
      <c r="I223" s="84">
        <f>IFERROR(LN(Финальный_свод10[[#This Row],[FTSE Renaissan_EMEA.Цена]]/D222)+I222,0)</f>
        <v>2.2349451582765238E-2</v>
      </c>
      <c r="J223" s="84">
        <f>IFERROR(LN(Финальный_свод10[[#This Row],[FTSE Renaissan_Global.Цена]]/E222)+J222,0)</f>
        <v>7.3922896019601489E-2</v>
      </c>
      <c r="K223" s="84">
        <f>IFERROR(LN(Финальный_свод10[[#This Row],[FTSE Renaissan_US.Цена]]/F222)+K222,0)</f>
        <v>0.16019539459706722</v>
      </c>
      <c r="L223" s="84">
        <f t="shared" si="11"/>
        <v>-6.9646950939935337E-2</v>
      </c>
      <c r="M223" s="84">
        <f t="shared" si="11"/>
        <v>2.2601071602534439E-2</v>
      </c>
      <c r="N223" s="84">
        <f t="shared" si="11"/>
        <v>7.6723782606134661E-2</v>
      </c>
      <c r="O223" s="84">
        <f t="shared" si="11"/>
        <v>0.17374019107882499</v>
      </c>
      <c r="P223" s="84">
        <v>0.40128642435318707</v>
      </c>
      <c r="Q223" s="84">
        <v>0.59375156390803063</v>
      </c>
      <c r="R223" s="84">
        <f t="shared" si="12"/>
        <v>0.49374505219360243</v>
      </c>
      <c r="S223" s="84">
        <f t="shared" si="13"/>
        <v>0.81076890399320334</v>
      </c>
    </row>
    <row r="224" spans="2:19" x14ac:dyDescent="0.2">
      <c r="B224" s="77">
        <v>45239</v>
      </c>
      <c r="C224" s="76">
        <v>201.2</v>
      </c>
      <c r="D224" s="76">
        <v>105.59</v>
      </c>
      <c r="E224" s="76">
        <v>180.55</v>
      </c>
      <c r="F224" s="76">
        <v>553.39</v>
      </c>
      <c r="G224" s="83">
        <v>45239</v>
      </c>
      <c r="H224" s="84">
        <f>IFERROR(LN(Финальный_свод10[[#This Row],[FTSE Renaissan_EM.Цена]]/C223)+H223,0)</f>
        <v>-8.0654234981998668E-2</v>
      </c>
      <c r="I224" s="84">
        <f>IFERROR(LN(Финальный_свод10[[#This Row],[FTSE Renaissan_EMEA.Цена]]/D223)+I223,0)</f>
        <v>2.8238526353482035E-2</v>
      </c>
      <c r="J224" s="84">
        <f>IFERROR(LN(Финальный_свод10[[#This Row],[FTSE Renaissan_Global.Цена]]/E223)+J223,0)</f>
        <v>6.120981100678774E-2</v>
      </c>
      <c r="K224" s="84">
        <f>IFERROR(LN(Финальный_свод10[[#This Row],[FTSE Renaissan_US.Цена]]/F223)+K223,0)</f>
        <v>0.14138146086145523</v>
      </c>
      <c r="L224" s="84">
        <f t="shared" si="11"/>
        <v>-7.7487391104997139E-2</v>
      </c>
      <c r="M224" s="84">
        <f t="shared" si="11"/>
        <v>2.8641013151487371E-2</v>
      </c>
      <c r="N224" s="84">
        <f t="shared" si="11"/>
        <v>6.3121945474885921E-2</v>
      </c>
      <c r="O224" s="84">
        <f t="shared" si="11"/>
        <v>0.15186395520679374</v>
      </c>
      <c r="P224" s="84">
        <v>0.3995872095611509</v>
      </c>
      <c r="Q224" s="84">
        <v>0.58616872311393009</v>
      </c>
      <c r="R224" s="84">
        <f t="shared" si="12"/>
        <v>0.49120901375259884</v>
      </c>
      <c r="S224" s="84">
        <f t="shared" si="13"/>
        <v>0.79709005947323752</v>
      </c>
    </row>
    <row r="225" spans="2:19" x14ac:dyDescent="0.2">
      <c r="B225" s="77">
        <v>45240</v>
      </c>
      <c r="C225" s="76">
        <v>200.12</v>
      </c>
      <c r="D225" s="76">
        <v>104.62</v>
      </c>
      <c r="E225" s="76">
        <v>181.92</v>
      </c>
      <c r="F225" s="76">
        <v>565.1</v>
      </c>
      <c r="G225" s="83">
        <v>45240</v>
      </c>
      <c r="H225" s="84">
        <f>IFERROR(LN(Финальный_свод10[[#This Row],[FTSE Renaissan_EM.Цена]]/C224)+H224,0)</f>
        <v>-8.603648658757844E-2</v>
      </c>
      <c r="I225" s="84">
        <f>IFERROR(LN(Финальный_свод10[[#This Row],[FTSE Renaissan_EMEA.Цена]]/D224)+I224,0)</f>
        <v>1.9009594477524046E-2</v>
      </c>
      <c r="J225" s="84">
        <f>IFERROR(LN(Финальный_свод10[[#This Row],[FTSE Renaissan_Global.Цена]]/E224)+J224,0)</f>
        <v>6.8769093285546826E-2</v>
      </c>
      <c r="K225" s="84">
        <f>IFERROR(LN(Финальный_свод10[[#This Row],[FTSE Renaissan_US.Цена]]/F224)+K224,0)</f>
        <v>0.16232117041972852</v>
      </c>
      <c r="L225" s="84">
        <f t="shared" si="11"/>
        <v>-8.2439248051352054E-2</v>
      </c>
      <c r="M225" s="84">
        <f t="shared" si="11"/>
        <v>1.9191427179738652E-2</v>
      </c>
      <c r="N225" s="84">
        <f t="shared" si="11"/>
        <v>7.1188835894717251E-2</v>
      </c>
      <c r="O225" s="84">
        <f t="shared" si="11"/>
        <v>0.17623795349998961</v>
      </c>
      <c r="P225" s="84">
        <v>0.40024750165639045</v>
      </c>
      <c r="Q225" s="84">
        <v>0.57275879981692424</v>
      </c>
      <c r="R225" s="84">
        <f t="shared" si="12"/>
        <v>0.49219397242115548</v>
      </c>
      <c r="S225" s="84">
        <f t="shared" si="13"/>
        <v>0.77315208156329684</v>
      </c>
    </row>
    <row r="226" spans="2:19" x14ac:dyDescent="0.2">
      <c r="B226" s="77">
        <v>45243</v>
      </c>
      <c r="C226" s="76">
        <v>202.02</v>
      </c>
      <c r="D226" s="76">
        <v>105.13</v>
      </c>
      <c r="E226" s="76">
        <v>182.91</v>
      </c>
      <c r="F226" s="76">
        <v>567.66999999999996</v>
      </c>
      <c r="G226" s="83">
        <v>45243</v>
      </c>
      <c r="H226" s="84">
        <f>IFERROR(LN(Финальный_свод10[[#This Row],[FTSE Renaissan_EM.Цена]]/C225)+H225,0)</f>
        <v>-7.658697080654453E-2</v>
      </c>
      <c r="I226" s="84">
        <f>IFERROR(LN(Финальный_свод10[[#This Row],[FTSE Renaissan_EMEA.Цена]]/D225)+I225,0)</f>
        <v>2.3872536122798577E-2</v>
      </c>
      <c r="J226" s="84">
        <f>IFERROR(LN(Финальный_свод10[[#This Row],[FTSE Renaissan_Global.Цена]]/E225)+J225,0)</f>
        <v>7.4196291871155326E-2</v>
      </c>
      <c r="K226" s="84">
        <f>IFERROR(LN(Финальный_свод10[[#This Row],[FTSE Renaissan_US.Цена]]/F225)+K225,0)</f>
        <v>0.16685872775187405</v>
      </c>
      <c r="L226" s="84">
        <f t="shared" si="11"/>
        <v>-7.372764786794983E-2</v>
      </c>
      <c r="M226" s="84">
        <f t="shared" si="11"/>
        <v>2.4159766195812615E-2</v>
      </c>
      <c r="N226" s="84">
        <f t="shared" si="11"/>
        <v>7.7018194665252615E-2</v>
      </c>
      <c r="O226" s="84">
        <f t="shared" si="11"/>
        <v>0.18158732801864974</v>
      </c>
      <c r="P226" s="84">
        <v>0.402161118343076</v>
      </c>
      <c r="Q226" s="84">
        <v>0.56277864101531372</v>
      </c>
      <c r="R226" s="84">
        <f t="shared" si="12"/>
        <v>0.49505219360421049</v>
      </c>
      <c r="S226" s="84">
        <f t="shared" si="13"/>
        <v>0.75554375531011098</v>
      </c>
    </row>
    <row r="227" spans="2:19" x14ac:dyDescent="0.2">
      <c r="B227" s="77">
        <v>45244</v>
      </c>
      <c r="C227" s="76">
        <v>202.98</v>
      </c>
      <c r="D227" s="76">
        <v>108.68</v>
      </c>
      <c r="E227" s="76">
        <v>188.73</v>
      </c>
      <c r="F227" s="76">
        <v>592.02</v>
      </c>
      <c r="G227" s="83">
        <v>45244</v>
      </c>
      <c r="H227" s="84">
        <f>IFERROR(LN(Финальный_свод10[[#This Row],[FTSE Renaissan_EM.Цена]]/C226)+H226,0)</f>
        <v>-7.1846221186910628E-2</v>
      </c>
      <c r="I227" s="84">
        <f>IFERROR(LN(Финальный_свод10[[#This Row],[FTSE Renaissan_EMEA.Цена]]/D226)+I226,0)</f>
        <v>5.7082641093206196E-2</v>
      </c>
      <c r="J227" s="84">
        <f>IFERROR(LN(Финальный_свод10[[#This Row],[FTSE Renaissan_Global.Цена]]/E226)+J226,0)</f>
        <v>0.10551948553336887</v>
      </c>
      <c r="K227" s="84">
        <f>IFERROR(LN(Финальный_свод10[[#This Row],[FTSE Renaissan_US.Цена]]/F226)+K226,0)</f>
        <v>0.208858881881061</v>
      </c>
      <c r="L227" s="84">
        <f t="shared" si="11"/>
        <v>-6.9325997248967819E-2</v>
      </c>
      <c r="M227" s="84">
        <f t="shared" si="11"/>
        <v>5.8743302484171478E-2</v>
      </c>
      <c r="N227" s="84">
        <f t="shared" si="11"/>
        <v>0.111287758346581</v>
      </c>
      <c r="O227" s="84">
        <f t="shared" si="11"/>
        <v>0.23227109048144357</v>
      </c>
      <c r="P227" s="84">
        <v>0.39105377980973116</v>
      </c>
      <c r="Q227" s="84">
        <v>0.53695533656082972</v>
      </c>
      <c r="R227" s="84">
        <f t="shared" si="12"/>
        <v>0.47853802676878132</v>
      </c>
      <c r="S227" s="84">
        <f t="shared" si="13"/>
        <v>0.71079014443500488</v>
      </c>
    </row>
    <row r="228" spans="2:19" x14ac:dyDescent="0.2">
      <c r="B228" s="77">
        <v>45245</v>
      </c>
      <c r="C228" s="76">
        <v>206.36</v>
      </c>
      <c r="D228" s="76">
        <v>109.16</v>
      </c>
      <c r="E228" s="76">
        <v>190.89</v>
      </c>
      <c r="F228" s="76">
        <v>595.51</v>
      </c>
      <c r="G228" s="83">
        <v>45245</v>
      </c>
      <c r="H228" s="84">
        <f>IFERROR(LN(Финальный_свод10[[#This Row],[FTSE Renaissan_EM.Цена]]/C227)+H227,0)</f>
        <v>-5.5331456831133483E-2</v>
      </c>
      <c r="I228" s="84">
        <f>IFERROR(LN(Финальный_свод10[[#This Row],[FTSE Renaissan_EMEA.Цена]]/D227)+I227,0)</f>
        <v>6.1489552375196849E-2</v>
      </c>
      <c r="J228" s="84">
        <f>IFERROR(LN(Финальный_свод10[[#This Row],[FTSE Renaissan_Global.Цена]]/E227)+J227,0)</f>
        <v>0.11689940919613145</v>
      </c>
      <c r="K228" s="84">
        <f>IFERROR(LN(Финальный_свод10[[#This Row],[FTSE Renaissan_US.Цена]]/F227)+K227,0)</f>
        <v>0.21473664504954215</v>
      </c>
      <c r="L228" s="84">
        <f t="shared" si="11"/>
        <v>-5.3828519027968147E-2</v>
      </c>
      <c r="M228" s="84">
        <f t="shared" si="11"/>
        <v>6.3419386264005784E-2</v>
      </c>
      <c r="N228" s="84">
        <f t="shared" si="11"/>
        <v>0.1240063593004761</v>
      </c>
      <c r="O228" s="84">
        <f t="shared" si="11"/>
        <v>0.23953541618966301</v>
      </c>
      <c r="P228" s="84">
        <v>0.39190014314302357</v>
      </c>
      <c r="Q228" s="84">
        <v>0.55025055108345944</v>
      </c>
      <c r="R228" s="84">
        <f t="shared" si="12"/>
        <v>0.47978993685218074</v>
      </c>
      <c r="S228" s="84">
        <f t="shared" si="13"/>
        <v>0.73368734069668684</v>
      </c>
    </row>
    <row r="229" spans="2:19" x14ac:dyDescent="0.2">
      <c r="B229" s="77">
        <v>45246</v>
      </c>
      <c r="C229" s="76">
        <v>206.41</v>
      </c>
      <c r="D229" s="76">
        <v>108.15</v>
      </c>
      <c r="E229" s="76">
        <v>188.68</v>
      </c>
      <c r="F229" s="76">
        <v>586.07000000000005</v>
      </c>
      <c r="G229" s="83">
        <v>45246</v>
      </c>
      <c r="H229" s="84">
        <f>IFERROR(LN(Финальный_свод10[[#This Row],[FTSE Renaissan_EM.Цена]]/C228)+H228,0)</f>
        <v>-5.5089191161416418E-2</v>
      </c>
      <c r="I229" s="84">
        <f>IFERROR(LN(Финальный_свод10[[#This Row],[FTSE Renaissan_EMEA.Цена]]/D228)+I228,0)</f>
        <v>5.2194008934127019E-2</v>
      </c>
      <c r="J229" s="84">
        <f>IFERROR(LN(Финальный_свод10[[#This Row],[FTSE Renaissan_Global.Цена]]/E228)+J228,0)</f>
        <v>0.10525452169938207</v>
      </c>
      <c r="K229" s="84">
        <f>IFERROR(LN(Финальный_свод10[[#This Row],[FTSE Renaissan_US.Цена]]/F228)+K228,0)</f>
        <v>0.19875770015180608</v>
      </c>
      <c r="L229" s="84">
        <f t="shared" si="11"/>
        <v>-5.3599266391562761E-2</v>
      </c>
      <c r="M229" s="84">
        <f t="shared" si="11"/>
        <v>5.358012664393752E-2</v>
      </c>
      <c r="N229" s="84">
        <f t="shared" si="11"/>
        <v>0.11099334628746327</v>
      </c>
      <c r="O229" s="84">
        <f t="shared" si="11"/>
        <v>0.21988635180983684</v>
      </c>
      <c r="P229" s="84">
        <v>0.38377104536696943</v>
      </c>
      <c r="Q229" s="84">
        <v>0.55763543288981776</v>
      </c>
      <c r="R229" s="84">
        <f t="shared" si="12"/>
        <v>0.46780934145847342</v>
      </c>
      <c r="S229" s="84">
        <f t="shared" si="13"/>
        <v>0.74653780798640668</v>
      </c>
    </row>
    <row r="230" spans="2:19" x14ac:dyDescent="0.2">
      <c r="B230" s="77">
        <v>45247</v>
      </c>
      <c r="C230" s="76">
        <v>206.05</v>
      </c>
      <c r="D230" s="76">
        <v>108.54</v>
      </c>
      <c r="E230" s="76">
        <v>189.78</v>
      </c>
      <c r="F230" s="76">
        <v>592.94000000000005</v>
      </c>
      <c r="G230" s="83">
        <v>45247</v>
      </c>
      <c r="H230" s="84">
        <f>IFERROR(LN(Финальный_свод10[[#This Row],[FTSE Renaissan_EM.Цена]]/C229)+H229,0)</f>
        <v>-5.6834815422756181E-2</v>
      </c>
      <c r="I230" s="84">
        <f>IFERROR(LN(Финальный_свод10[[#This Row],[FTSE Renaissan_EMEA.Цена]]/D229)+I229,0)</f>
        <v>5.5793625170317919E-2</v>
      </c>
      <c r="J230" s="84">
        <f>IFERROR(LN(Финальный_свод10[[#This Row],[FTSE Renaissan_Global.Цена]]/E229)+J229,0)</f>
        <v>0.11106756982893368</v>
      </c>
      <c r="K230" s="84">
        <f>IFERROR(LN(Финальный_свод10[[#This Row],[FTSE Renaissan_US.Цена]]/F229)+K229,0)</f>
        <v>0.21041167722412171</v>
      </c>
      <c r="L230" s="84">
        <f t="shared" si="11"/>
        <v>-5.5249885373681029E-2</v>
      </c>
      <c r="M230" s="84">
        <f t="shared" si="11"/>
        <v>5.7379444715053074E-2</v>
      </c>
      <c r="N230" s="84">
        <f t="shared" si="11"/>
        <v>0.11747041158805804</v>
      </c>
      <c r="O230" s="84">
        <f t="shared" si="11"/>
        <v>0.23418604167100288</v>
      </c>
      <c r="P230" s="84">
        <v>0.38916867113819531</v>
      </c>
      <c r="Q230" s="84">
        <v>0.55573644389567223</v>
      </c>
      <c r="R230" s="84">
        <f t="shared" si="12"/>
        <v>0.4757534473553382</v>
      </c>
      <c r="S230" s="84">
        <f t="shared" si="13"/>
        <v>0.7432242990654212</v>
      </c>
    </row>
    <row r="231" spans="2:19" x14ac:dyDescent="0.2">
      <c r="B231" s="77">
        <v>45250</v>
      </c>
      <c r="C231" s="76">
        <v>208.45</v>
      </c>
      <c r="D231" s="76">
        <v>109.56</v>
      </c>
      <c r="E231" s="76">
        <v>192.79</v>
      </c>
      <c r="F231" s="76">
        <v>603.27</v>
      </c>
      <c r="G231" s="83">
        <v>45250</v>
      </c>
      <c r="H231" s="84">
        <f>IFERROR(LN(Финальный_свод10[[#This Row],[FTSE Renaissan_EM.Цена]]/C230)+H230,0)</f>
        <v>-4.5254468880776832E-2</v>
      </c>
      <c r="I231" s="84">
        <f>IFERROR(LN(Финальный_свод10[[#This Row],[FTSE Renaissan_EMEA.Цена]]/D230)+I230,0)</f>
        <v>6.514720092993663E-2</v>
      </c>
      <c r="J231" s="84">
        <f>IFERROR(LN(Финальный_свод10[[#This Row],[FTSE Renaissan_Global.Цена]]/E230)+J230,0)</f>
        <v>0.12680357689469865</v>
      </c>
      <c r="K231" s="84">
        <f>IFERROR(LN(Финальный_свод10[[#This Row],[FTSE Renaissan_US.Цена]]/F230)+K230,0)</f>
        <v>0.22768332149001635</v>
      </c>
      <c r="L231" s="84">
        <f t="shared" si="11"/>
        <v>-4.4245758826225834E-2</v>
      </c>
      <c r="M231" s="84">
        <f t="shared" si="11"/>
        <v>6.7316122747201224E-2</v>
      </c>
      <c r="N231" s="84">
        <f t="shared" si="11"/>
        <v>0.13519401754695815</v>
      </c>
      <c r="O231" s="84">
        <f t="shared" ref="O231:O294" si="14">EXP(K231)-1</f>
        <v>0.25568761317985933</v>
      </c>
      <c r="P231" s="84">
        <v>0.38948674027413838</v>
      </c>
      <c r="Q231" s="84">
        <v>0.5604407904086941</v>
      </c>
      <c r="R231" s="84">
        <f t="shared" si="12"/>
        <v>0.47622291363661295</v>
      </c>
      <c r="S231" s="84">
        <f t="shared" si="13"/>
        <v>0.75144435004248145</v>
      </c>
    </row>
    <row r="232" spans="2:19" x14ac:dyDescent="0.2">
      <c r="B232" s="77">
        <v>45251</v>
      </c>
      <c r="C232" s="76">
        <v>207.74</v>
      </c>
      <c r="D232" s="76">
        <v>109.11</v>
      </c>
      <c r="E232" s="76">
        <v>190.43</v>
      </c>
      <c r="F232" s="76">
        <v>591.22</v>
      </c>
      <c r="G232" s="83">
        <v>45251</v>
      </c>
      <c r="H232" s="84">
        <f>IFERROR(LN(Финальный_свод10[[#This Row],[FTSE Renaissan_EM.Цена]]/C231)+H231,0)</f>
        <v>-4.8666375407917253E-2</v>
      </c>
      <c r="I232" s="84">
        <f>IFERROR(LN(Финальный_свод10[[#This Row],[FTSE Renaissan_EMEA.Цена]]/D231)+I231,0)</f>
        <v>6.1031404202066507E-2</v>
      </c>
      <c r="J232" s="84">
        <f>IFERROR(LN(Финальный_свод10[[#This Row],[FTSE Renaissan_Global.Цена]]/E231)+J231,0)</f>
        <v>0.11448673625404654</v>
      </c>
      <c r="K232" s="84">
        <f>IFERROR(LN(Финальный_свод10[[#This Row],[FTSE Renaissan_US.Цена]]/F231)+K231,0)</f>
        <v>0.20750666234504159</v>
      </c>
      <c r="L232" s="84">
        <f t="shared" ref="L232:O295" si="15">EXP(H232)-1</f>
        <v>-4.7501146263181249E-2</v>
      </c>
      <c r="M232" s="84">
        <f t="shared" si="15"/>
        <v>6.2932294203606354E-2</v>
      </c>
      <c r="N232" s="84">
        <f t="shared" si="15"/>
        <v>0.12129776835659123</v>
      </c>
      <c r="O232" s="84">
        <f t="shared" si="14"/>
        <v>0.23060591553400056</v>
      </c>
      <c r="P232" s="84">
        <v>0.39294776983612045</v>
      </c>
      <c r="Q232" s="84">
        <v>0.55569988951188354</v>
      </c>
      <c r="R232" s="84">
        <f t="shared" si="12"/>
        <v>0.48134101662462769</v>
      </c>
      <c r="S232" s="84">
        <f t="shared" si="13"/>
        <v>0.74316057774001743</v>
      </c>
    </row>
    <row r="233" spans="2:19" x14ac:dyDescent="0.2">
      <c r="B233" s="77">
        <v>45252</v>
      </c>
      <c r="C233" s="76">
        <v>207.21</v>
      </c>
      <c r="D233" s="76">
        <v>108.82</v>
      </c>
      <c r="E233" s="76">
        <v>191.2</v>
      </c>
      <c r="F233" s="76">
        <v>597.17999999999995</v>
      </c>
      <c r="G233" s="83">
        <v>45252</v>
      </c>
      <c r="H233" s="84">
        <f>IFERROR(LN(Финальный_свод10[[#This Row],[FTSE Renaissan_EM.Цена]]/C232)+H232,0)</f>
        <v>-5.1220901438591329E-2</v>
      </c>
      <c r="I233" s="84">
        <f>IFERROR(LN(Финальный_свод10[[#This Row],[FTSE Renaissan_EMEA.Цена]]/D232)+I232,0)</f>
        <v>5.8369997592838403E-2</v>
      </c>
      <c r="J233" s="84">
        <f>IFERROR(LN(Финальный_свод10[[#This Row],[FTSE Renaissan_Global.Цена]]/E232)+J232,0)</f>
        <v>0.11852206390062214</v>
      </c>
      <c r="K233" s="84">
        <f>IFERROR(LN(Финальный_свод10[[#This Row],[FTSE Renaissan_US.Цена]]/F232)+K232,0)</f>
        <v>0.21753703926995779</v>
      </c>
      <c r="L233" s="84">
        <f t="shared" si="15"/>
        <v>-4.9931224209077585E-2</v>
      </c>
      <c r="M233" s="84">
        <f t="shared" si="15"/>
        <v>6.010716025328966E-2</v>
      </c>
      <c r="N233" s="84">
        <f t="shared" si="15"/>
        <v>0.12583171406700755</v>
      </c>
      <c r="O233" s="84">
        <f t="shared" si="14"/>
        <v>0.24301146889245007</v>
      </c>
      <c r="P233" s="84">
        <v>0.39672192679870333</v>
      </c>
      <c r="Q233" s="84">
        <v>0.56396364719993242</v>
      </c>
      <c r="R233" s="84">
        <f t="shared" si="12"/>
        <v>0.48694239372571935</v>
      </c>
      <c r="S233" s="84">
        <f t="shared" si="13"/>
        <v>0.75762531860662774</v>
      </c>
    </row>
    <row r="234" spans="2:19" x14ac:dyDescent="0.2">
      <c r="B234" s="77">
        <v>45253</v>
      </c>
      <c r="C234" s="76">
        <v>209.04</v>
      </c>
      <c r="D234" s="76">
        <v>108.71</v>
      </c>
      <c r="E234" s="76">
        <v>191.75</v>
      </c>
      <c r="F234" s="76">
        <v>574.61</v>
      </c>
      <c r="G234" s="83">
        <v>45253</v>
      </c>
      <c r="H234" s="84">
        <f>IFERROR(LN(Финальный_свод10[[#This Row],[FTSE Renaissan_EM.Цена]]/C233)+H233,0)</f>
        <v>-4.2428051995225584E-2</v>
      </c>
      <c r="I234" s="84">
        <f>IFERROR(LN(Финальный_свод10[[#This Row],[FTSE Renaissan_EMEA.Цена]]/D233)+I233,0)</f>
        <v>5.7358642750968108E-2</v>
      </c>
      <c r="J234" s="84">
        <f>IFERROR(LN(Финальный_свод10[[#This Row],[FTSE Renaissan_Global.Цена]]/E233)+J233,0)</f>
        <v>0.12139450353068677</v>
      </c>
      <c r="K234" s="84">
        <f>IFERROR(LN(Финальный_свод10[[#This Row],[FTSE Renaissan_US.Цена]]/F233)+K233,0)</f>
        <v>0.17901001358875085</v>
      </c>
      <c r="L234" s="84">
        <f t="shared" si="15"/>
        <v>-4.154057771664299E-2</v>
      </c>
      <c r="M234" s="84">
        <f t="shared" si="15"/>
        <v>5.9035557720410914E-2</v>
      </c>
      <c r="N234" s="84">
        <f t="shared" si="15"/>
        <v>0.12907024671730483</v>
      </c>
      <c r="O234" s="84">
        <f t="shared" si="14"/>
        <v>0.19603272068771704</v>
      </c>
      <c r="P234" s="84">
        <v>0.3937459647778162</v>
      </c>
      <c r="Q234" s="84">
        <v>0.55078947618591589</v>
      </c>
      <c r="R234" s="84">
        <f t="shared" si="12"/>
        <v>0.4825238875490161</v>
      </c>
      <c r="S234" s="84">
        <f t="shared" si="13"/>
        <v>0.73462192013593941</v>
      </c>
    </row>
    <row r="235" spans="2:19" x14ac:dyDescent="0.2">
      <c r="B235" s="77">
        <v>45254</v>
      </c>
      <c r="C235" s="76">
        <v>207.94</v>
      </c>
      <c r="D235" s="76">
        <v>109.65</v>
      </c>
      <c r="E235" s="76">
        <v>192.21</v>
      </c>
      <c r="F235" s="76">
        <v>601.16</v>
      </c>
      <c r="G235" s="83">
        <v>45254</v>
      </c>
      <c r="H235" s="84">
        <f>IFERROR(LN(Финальный_свод10[[#This Row],[FTSE Renaissan_EM.Цена]]/C234)+H234,0)</f>
        <v>-4.7704096657758481E-2</v>
      </c>
      <c r="I235" s="84">
        <f>IFERROR(LN(Финальный_свод10[[#This Row],[FTSE Renaissan_EMEA.Цена]]/D234)+I234,0)</f>
        <v>6.5968331398956512E-2</v>
      </c>
      <c r="J235" s="84">
        <f>IFERROR(LN(Финальный_свод10[[#This Row],[FTSE Renaissan_Global.Цена]]/E234)+J234,0)</f>
        <v>0.12379058760236122</v>
      </c>
      <c r="K235" s="84">
        <f>IFERROR(LN(Финальный_свод10[[#This Row],[FTSE Renaissan_US.Цена]]/F234)+K234,0)</f>
        <v>0.22417958584982417</v>
      </c>
      <c r="L235" s="84">
        <f t="shared" si="15"/>
        <v>-4.6584135717560038E-2</v>
      </c>
      <c r="M235" s="84">
        <f t="shared" si="15"/>
        <v>6.8192888455920198E-2</v>
      </c>
      <c r="N235" s="84">
        <f t="shared" si="15"/>
        <v>0.13177883766119014</v>
      </c>
      <c r="O235" s="84">
        <f t="shared" si="14"/>
        <v>0.25129571425597863</v>
      </c>
      <c r="P235" s="84">
        <v>0.3927240367239298</v>
      </c>
      <c r="Q235" s="84">
        <v>0.54714608269937315</v>
      </c>
      <c r="R235" s="84">
        <f t="shared" si="12"/>
        <v>0.48100962866137498</v>
      </c>
      <c r="S235" s="84">
        <f t="shared" si="13"/>
        <v>0.72831350892098623</v>
      </c>
    </row>
    <row r="236" spans="2:19" x14ac:dyDescent="0.2">
      <c r="B236" s="77">
        <v>45257</v>
      </c>
      <c r="C236" s="76">
        <v>207.95</v>
      </c>
      <c r="D236" s="76">
        <v>109.48</v>
      </c>
      <c r="E236" s="76">
        <v>192.06</v>
      </c>
      <c r="F236" s="76">
        <v>601</v>
      </c>
      <c r="G236" s="83">
        <v>45257</v>
      </c>
      <c r="H236" s="84">
        <f>IFERROR(LN(Финальный_свод10[[#This Row],[FTSE Renaissan_EM.Цена]]/C235)+H235,0)</f>
        <v>-4.7656007018662037E-2</v>
      </c>
      <c r="I236" s="84">
        <f>IFERROR(LN(Финальный_свод10[[#This Row],[FTSE Renaissan_EMEA.Цена]]/D235)+I235,0)</f>
        <v>6.441674070753757E-2</v>
      </c>
      <c r="J236" s="84">
        <f>IFERROR(LN(Финальный_свод10[[#This Row],[FTSE Renaissan_Global.Цена]]/E235)+J235,0)</f>
        <v>0.12300988649314798</v>
      </c>
      <c r="K236" s="84">
        <f>IFERROR(LN(Финальный_свод10[[#This Row],[FTSE Renaissan_US.Цена]]/F235)+K235,0)</f>
        <v>0.2239133983191382</v>
      </c>
      <c r="L236" s="84">
        <f t="shared" si="15"/>
        <v>-4.6538285190279027E-2</v>
      </c>
      <c r="M236" s="84">
        <f t="shared" si="15"/>
        <v>6.6536775450562136E-2</v>
      </c>
      <c r="N236" s="84">
        <f t="shared" si="15"/>
        <v>0.13089560148383628</v>
      </c>
      <c r="O236" s="84">
        <f t="shared" si="14"/>
        <v>0.25096267926649007</v>
      </c>
      <c r="P236" s="84">
        <v>0.38438858766237927</v>
      </c>
      <c r="Q236" s="84">
        <v>0.52432374748001109</v>
      </c>
      <c r="R236" s="84">
        <f t="shared" si="12"/>
        <v>0.46871605574681796</v>
      </c>
      <c r="S236" s="84">
        <f t="shared" si="13"/>
        <v>0.68931605777400229</v>
      </c>
    </row>
    <row r="237" spans="2:19" x14ac:dyDescent="0.2">
      <c r="B237" s="77">
        <v>45258</v>
      </c>
      <c r="C237" s="76">
        <v>207.29</v>
      </c>
      <c r="D237" s="76">
        <v>109.44</v>
      </c>
      <c r="E237" s="76">
        <v>193.03</v>
      </c>
      <c r="F237" s="76">
        <v>606.33000000000004</v>
      </c>
      <c r="G237" s="83">
        <v>45258</v>
      </c>
      <c r="H237" s="84">
        <f>IFERROR(LN(Финальный_свод10[[#This Row],[FTSE Renaissan_EM.Цена]]/C236)+H236,0)</f>
        <v>-5.08348941961628E-2</v>
      </c>
      <c r="I237" s="84">
        <f>IFERROR(LN(Финальный_свод10[[#This Row],[FTSE Renaissan_EMEA.Цена]]/D236)+I236,0)</f>
        <v>6.4051310409299483E-2</v>
      </c>
      <c r="J237" s="84">
        <f>IFERROR(LN(Финальный_свод10[[#This Row],[FTSE Renaissan_Global.Цена]]/E236)+J236,0)</f>
        <v>0.12804768052310506</v>
      </c>
      <c r="K237" s="84">
        <f>IFERROR(LN(Финальный_свод10[[#This Row],[FTSE Renaissan_US.Цена]]/F236)+K236,0)</f>
        <v>0.23274285609271861</v>
      </c>
      <c r="L237" s="84">
        <f t="shared" si="15"/>
        <v>-4.9564419990829278E-2</v>
      </c>
      <c r="M237" s="84">
        <f t="shared" si="15"/>
        <v>6.614710180224237E-2</v>
      </c>
      <c r="N237" s="84">
        <f t="shared" si="15"/>
        <v>0.13660719543072419</v>
      </c>
      <c r="O237" s="84">
        <f t="shared" si="14"/>
        <v>0.26205690735382858</v>
      </c>
      <c r="P237" s="84">
        <v>0.38605123378130485</v>
      </c>
      <c r="Q237" s="84">
        <v>0.52229737883093008</v>
      </c>
      <c r="R237" s="84">
        <f t="shared" si="12"/>
        <v>0.47116004197580685</v>
      </c>
      <c r="S237" s="84">
        <f t="shared" si="13"/>
        <v>0.68589634664401067</v>
      </c>
    </row>
    <row r="238" spans="2:19" x14ac:dyDescent="0.2">
      <c r="B238" s="77">
        <v>45259</v>
      </c>
      <c r="C238" s="76">
        <v>206.11</v>
      </c>
      <c r="D238" s="76">
        <v>110.05</v>
      </c>
      <c r="E238" s="76">
        <v>193.6</v>
      </c>
      <c r="F238" s="76">
        <v>609.67999999999995</v>
      </c>
      <c r="G238" s="83">
        <v>45259</v>
      </c>
      <c r="H238" s="84">
        <f>IFERROR(LN(Финальный_свод10[[#This Row],[FTSE Renaissan_EM.Цена]]/C237)+H237,0)</f>
        <v>-5.6543666352376565E-2</v>
      </c>
      <c r="I238" s="84">
        <f>IFERROR(LN(Финальный_свод10[[#This Row],[FTSE Renaissan_EMEA.Цена]]/D237)+I237,0)</f>
        <v>6.9609664507529756E-2</v>
      </c>
      <c r="J238" s="84">
        <f>IFERROR(LN(Финальный_свод10[[#This Row],[FTSE Renaissan_Global.Цена]]/E237)+J237,0)</f>
        <v>0.13099623812579775</v>
      </c>
      <c r="K238" s="84">
        <f>IFERROR(LN(Финальный_свод10[[#This Row],[FTSE Renaissan_US.Цена]]/F237)+K237,0)</f>
        <v>0.23825269314179251</v>
      </c>
      <c r="L238" s="84">
        <f t="shared" si="15"/>
        <v>-5.4974782209994633E-2</v>
      </c>
      <c r="M238" s="84">
        <f t="shared" si="15"/>
        <v>7.2089624939115193E-2</v>
      </c>
      <c r="N238" s="84">
        <f t="shared" si="15"/>
        <v>0.1399634929046687</v>
      </c>
      <c r="O238" s="84">
        <f t="shared" si="14"/>
        <v>0.26902982744624548</v>
      </c>
      <c r="P238" s="84">
        <v>0.37887995335431401</v>
      </c>
      <c r="Q238" s="84">
        <v>0.52300266853271027</v>
      </c>
      <c r="R238" s="84">
        <f t="shared" si="12"/>
        <v>0.4606476793637333</v>
      </c>
      <c r="S238" s="84">
        <f t="shared" si="13"/>
        <v>0.68708581138487701</v>
      </c>
    </row>
    <row r="239" spans="2:19" x14ac:dyDescent="0.2">
      <c r="B239" s="77">
        <v>45260</v>
      </c>
      <c r="C239" s="76">
        <v>207.45</v>
      </c>
      <c r="D239" s="76">
        <v>109.51</v>
      </c>
      <c r="E239" s="76">
        <v>193.29</v>
      </c>
      <c r="F239" s="76">
        <v>606.92999999999995</v>
      </c>
      <c r="G239" s="83">
        <v>45260</v>
      </c>
      <c r="H239" s="84">
        <f>IFERROR(LN(Финальный_свод10[[#This Row],[FTSE Renaissan_EM.Цена]]/C238)+H238,0)</f>
        <v>-5.0063326428705889E-2</v>
      </c>
      <c r="I239" s="84">
        <f>IFERROR(LN(Финальный_свод10[[#This Row],[FTSE Renaissan_EMEA.Цена]]/D238)+I238,0)</f>
        <v>6.4690725822726947E-2</v>
      </c>
      <c r="J239" s="84">
        <f>IFERROR(LN(Финальный_свод10[[#This Row],[FTSE Renaissan_Global.Цена]]/E238)+J238,0)</f>
        <v>0.12939371510198186</v>
      </c>
      <c r="K239" s="84">
        <f>IFERROR(LN(Финальный_свод10[[#This Row],[FTSE Renaissan_US.Цена]]/F238)+K238,0)</f>
        <v>0.23373192694136255</v>
      </c>
      <c r="L239" s="84">
        <f t="shared" si="15"/>
        <v>-4.8830811554332332E-2</v>
      </c>
      <c r="M239" s="84">
        <f t="shared" si="15"/>
        <v>6.6829030686801572E-2</v>
      </c>
      <c r="N239" s="84">
        <f t="shared" si="15"/>
        <v>0.13813813813813747</v>
      </c>
      <c r="O239" s="84">
        <f t="shared" si="14"/>
        <v>0.26330578856441056</v>
      </c>
      <c r="P239" s="84">
        <v>0.37644120092504663</v>
      </c>
      <c r="Q239" s="84">
        <v>0.49919065465531665</v>
      </c>
      <c r="R239" s="84">
        <f t="shared" si="12"/>
        <v>0.4570898613693668</v>
      </c>
      <c r="S239" s="84">
        <f t="shared" si="13"/>
        <v>0.6473874256584542</v>
      </c>
    </row>
    <row r="240" spans="2:19" x14ac:dyDescent="0.2">
      <c r="B240" s="77">
        <v>45261</v>
      </c>
      <c r="C240" s="76">
        <v>206.96</v>
      </c>
      <c r="D240" s="76">
        <v>109.5</v>
      </c>
      <c r="E240" s="76">
        <v>197.12</v>
      </c>
      <c r="F240" s="76">
        <v>629.59</v>
      </c>
      <c r="G240" s="83">
        <v>45261</v>
      </c>
      <c r="H240" s="84">
        <f>IFERROR(LN(Финальный_свод10[[#This Row],[FTSE Renaissan_EM.Цена]]/C239)+H239,0)</f>
        <v>-5.2428135329809007E-2</v>
      </c>
      <c r="I240" s="84">
        <f>IFERROR(LN(Финальный_свод10[[#This Row],[FTSE Renaissan_EMEA.Цена]]/D239)+I239,0)</f>
        <v>6.4599405791614634E-2</v>
      </c>
      <c r="J240" s="84">
        <f>IFERROR(LN(Финальный_свод10[[#This Row],[FTSE Renaissan_Global.Цена]]/E239)+J239,0)</f>
        <v>0.14901474362847608</v>
      </c>
      <c r="K240" s="84">
        <f>IFERROR(LN(Финальный_свод10[[#This Row],[FTSE Renaissan_US.Цена]]/F239)+K239,0)</f>
        <v>0.270387277660605</v>
      </c>
      <c r="L240" s="84">
        <f t="shared" si="15"/>
        <v>-5.1077487391104404E-2</v>
      </c>
      <c r="M240" s="84">
        <f t="shared" si="15"/>
        <v>6.6731612274721686E-2</v>
      </c>
      <c r="N240" s="84">
        <f t="shared" si="15"/>
        <v>0.16069010186657162</v>
      </c>
      <c r="O240" s="84">
        <f t="shared" si="14"/>
        <v>0.31047186895073109</v>
      </c>
      <c r="P240" s="84">
        <v>0.36899040489344137</v>
      </c>
      <c r="Q240" s="84">
        <v>0.48785783971066748</v>
      </c>
      <c r="R240" s="84">
        <f t="shared" si="12"/>
        <v>0.44627372645764485</v>
      </c>
      <c r="S240" s="84">
        <f t="shared" si="13"/>
        <v>0.62882327952421457</v>
      </c>
    </row>
    <row r="241" spans="2:19" x14ac:dyDescent="0.2">
      <c r="B241" s="77">
        <v>45264</v>
      </c>
      <c r="C241" s="76">
        <v>205.02</v>
      </c>
      <c r="D241" s="76">
        <v>108.97</v>
      </c>
      <c r="E241" s="76">
        <v>196.08</v>
      </c>
      <c r="F241" s="76">
        <v>626.75</v>
      </c>
      <c r="G241" s="83">
        <v>45264</v>
      </c>
      <c r="H241" s="84">
        <f>IFERROR(LN(Финальный_свод10[[#This Row],[FTSE Renaissan_EM.Цена]]/C240)+H240,0)</f>
        <v>-6.184613785232726E-2</v>
      </c>
      <c r="I241" s="84">
        <f>IFERROR(LN(Финальный_свод10[[#This Row],[FTSE Renaissan_EMEA.Цена]]/D240)+I240,0)</f>
        <v>5.9747471523853901E-2</v>
      </c>
      <c r="J241" s="84">
        <f>IFERROR(LN(Финальный_свод10[[#This Row],[FTSE Renaissan_Global.Цена]]/E240)+J240,0)</f>
        <v>0.14372480250317826</v>
      </c>
      <c r="K241" s="84">
        <f>IFERROR(LN(Финальный_свод10[[#This Row],[FTSE Renaissan_US.Цена]]/F240)+K240,0)</f>
        <v>0.2658662008223332</v>
      </c>
      <c r="L241" s="84">
        <f t="shared" si="15"/>
        <v>-5.9972489683630781E-2</v>
      </c>
      <c r="M241" s="84">
        <f t="shared" si="15"/>
        <v>6.156843643448795E-2</v>
      </c>
      <c r="N241" s="84">
        <f t="shared" si="15"/>
        <v>0.15456633103691853</v>
      </c>
      <c r="O241" s="84">
        <f t="shared" si="14"/>
        <v>0.30456049788730866</v>
      </c>
      <c r="P241" s="84">
        <v>0.36007829962007132</v>
      </c>
      <c r="Q241" s="84">
        <v>0.46407861307728027</v>
      </c>
      <c r="R241" s="84">
        <f t="shared" si="12"/>
        <v>0.43344164810280184</v>
      </c>
      <c r="S241" s="84">
        <f t="shared" si="13"/>
        <v>0.59054800339847113</v>
      </c>
    </row>
    <row r="242" spans="2:19" x14ac:dyDescent="0.2">
      <c r="B242" s="77">
        <v>45265</v>
      </c>
      <c r="C242" s="76">
        <v>203.86</v>
      </c>
      <c r="D242" s="76">
        <v>108.87</v>
      </c>
      <c r="E242" s="76">
        <v>194.82</v>
      </c>
      <c r="F242" s="76">
        <v>622.39</v>
      </c>
      <c r="G242" s="83">
        <v>45265</v>
      </c>
      <c r="H242" s="84">
        <f>IFERROR(LN(Финальный_свод10[[#This Row],[FTSE Renaissan_EM.Цена]]/C241)+H241,0)</f>
        <v>-6.752018946731593E-2</v>
      </c>
      <c r="I242" s="84">
        <f>IFERROR(LN(Финальный_свод10[[#This Row],[FTSE Renaissan_EMEA.Цена]]/D241)+I241,0)</f>
        <v>5.8829366428147914E-2</v>
      </c>
      <c r="J242" s="84">
        <f>IFERROR(LN(Финальный_свод10[[#This Row],[FTSE Renaissan_Global.Цена]]/E241)+J241,0)</f>
        <v>0.13727811862613057</v>
      </c>
      <c r="K242" s="84">
        <f>IFERROR(LN(Финальный_свод10[[#This Row],[FTSE Renaissan_US.Цена]]/F241)+K241,0)</f>
        <v>0.25888536968099302</v>
      </c>
      <c r="L242" s="84">
        <f t="shared" si="15"/>
        <v>-6.5291150848234114E-2</v>
      </c>
      <c r="M242" s="84">
        <f t="shared" si="15"/>
        <v>6.0594252313689312E-2</v>
      </c>
      <c r="N242" s="84">
        <f t="shared" si="15"/>
        <v>0.14714714714714616</v>
      </c>
      <c r="O242" s="84">
        <f t="shared" si="14"/>
        <v>0.29548529442374494</v>
      </c>
      <c r="P242" s="84">
        <v>0.36485749555027019</v>
      </c>
      <c r="Q242" s="84">
        <v>0.46549315372096073</v>
      </c>
      <c r="R242" s="84">
        <f t="shared" si="12"/>
        <v>0.44030874311909507</v>
      </c>
      <c r="S242" s="84">
        <f t="shared" si="13"/>
        <v>0.59279949022939715</v>
      </c>
    </row>
    <row r="243" spans="2:19" x14ac:dyDescent="0.2">
      <c r="B243" s="77">
        <v>45266</v>
      </c>
      <c r="C243" s="76">
        <v>203.76</v>
      </c>
      <c r="D243" s="76">
        <v>109.43</v>
      </c>
      <c r="E243" s="76">
        <v>194.09</v>
      </c>
      <c r="F243" s="76">
        <v>617.22</v>
      </c>
      <c r="G243" s="83">
        <v>45266</v>
      </c>
      <c r="H243" s="84">
        <f>IFERROR(LN(Финальный_свод10[[#This Row],[FTSE Renaissan_EM.Цена]]/C242)+H242,0)</f>
        <v>-6.801084253638115E-2</v>
      </c>
      <c r="I243" s="84">
        <f>IFERROR(LN(Финальный_свод10[[#This Row],[FTSE Renaissan_EMEA.Цена]]/D242)+I242,0)</f>
        <v>6.395993196541086E-2</v>
      </c>
      <c r="J243" s="84">
        <f>IFERROR(LN(Финальный_свод10[[#This Row],[FTSE Renaissan_Global.Цена]]/E242)+J242,0)</f>
        <v>0.13352403229595683</v>
      </c>
      <c r="K243" s="84">
        <f>IFERROR(LN(Финальный_свод10[[#This Row],[FTSE Renaissan_US.Цена]]/F242)+K242,0)</f>
        <v>0.25054398815492424</v>
      </c>
      <c r="L243" s="84">
        <f t="shared" si="15"/>
        <v>-6.5749656121044775E-2</v>
      </c>
      <c r="M243" s="84">
        <f t="shared" si="15"/>
        <v>6.6049683390162706E-2</v>
      </c>
      <c r="N243" s="84">
        <f t="shared" si="15"/>
        <v>0.14284873108402452</v>
      </c>
      <c r="O243" s="84">
        <f t="shared" si="14"/>
        <v>0.28472410132589521</v>
      </c>
      <c r="P243" s="84">
        <v>0.34880581756473483</v>
      </c>
      <c r="Q243" s="84">
        <v>0.45418784003012175</v>
      </c>
      <c r="R243" s="84">
        <f t="shared" si="12"/>
        <v>0.41737393449564397</v>
      </c>
      <c r="S243" s="84">
        <f t="shared" si="13"/>
        <v>0.57489379779099448</v>
      </c>
    </row>
    <row r="244" spans="2:19" x14ac:dyDescent="0.2">
      <c r="B244" s="77">
        <v>45267</v>
      </c>
      <c r="C244" s="76">
        <v>203.96</v>
      </c>
      <c r="D244" s="76">
        <v>109.46</v>
      </c>
      <c r="E244" s="76">
        <v>195.36</v>
      </c>
      <c r="F244" s="76">
        <v>624.16999999999996</v>
      </c>
      <c r="G244" s="83">
        <v>45267</v>
      </c>
      <c r="H244" s="84">
        <f>IFERROR(LN(Финальный_свод10[[#This Row],[FTSE Renaissan_EM.Цена]]/C243)+H243,0)</f>
        <v>-6.7029777020627582E-2</v>
      </c>
      <c r="I244" s="84">
        <f>IFERROR(LN(Финальный_свод10[[#This Row],[FTSE Renaissan_EMEA.Цена]]/D243)+I243,0)</f>
        <v>6.4234042250831083E-2</v>
      </c>
      <c r="J244" s="84">
        <f>IFERROR(LN(Финальный_свод10[[#This Row],[FTSE Renaissan_Global.Цена]]/E243)+J243,0)</f>
        <v>0.14004607364571561</v>
      </c>
      <c r="K244" s="84">
        <f>IFERROR(LN(Финальный_свод10[[#This Row],[FTSE Renaissan_US.Цена]]/F243)+K243,0)</f>
        <v>0.26174123094687368</v>
      </c>
      <c r="L244" s="84">
        <f t="shared" si="15"/>
        <v>-6.4832645575423342E-2</v>
      </c>
      <c r="M244" s="84">
        <f t="shared" si="15"/>
        <v>6.6341938626402142E-2</v>
      </c>
      <c r="N244" s="84">
        <f t="shared" si="15"/>
        <v>0.15032679738562016</v>
      </c>
      <c r="O244" s="84">
        <f t="shared" si="14"/>
        <v>0.29919030868180529</v>
      </c>
      <c r="P244" s="84">
        <v>0.34689784494567999</v>
      </c>
      <c r="Q244" s="84">
        <v>0.45186539772239503</v>
      </c>
      <c r="R244" s="84">
        <f t="shared" si="12"/>
        <v>0.41467220207301381</v>
      </c>
      <c r="S244" s="84">
        <f t="shared" si="13"/>
        <v>0.57124044180119005</v>
      </c>
    </row>
    <row r="245" spans="2:19" x14ac:dyDescent="0.2">
      <c r="B245" s="77">
        <v>45268</v>
      </c>
      <c r="C245" s="76">
        <v>203.6</v>
      </c>
      <c r="D245" s="76">
        <v>109.71</v>
      </c>
      <c r="E245" s="76">
        <v>196.98</v>
      </c>
      <c r="F245" s="76">
        <v>631.92999999999995</v>
      </c>
      <c r="G245" s="83">
        <v>45268</v>
      </c>
      <c r="H245" s="84">
        <f>IFERROR(LN(Финальный_свод10[[#This Row],[FTSE Renaissan_EM.Цена]]/C244)+H244,0)</f>
        <v>-6.8796388531214947E-2</v>
      </c>
      <c r="I245" s="84">
        <f>IFERROR(LN(Финальный_свод10[[#This Row],[FTSE Renaissan_EMEA.Цена]]/D244)+I244,0)</f>
        <v>6.6515377364458547E-2</v>
      </c>
      <c r="J245" s="84">
        <f>IFERROR(LN(Финальный_свод10[[#This Row],[FTSE Renaissan_Global.Цена]]/E244)+J244,0)</f>
        <v>0.1483042640248772</v>
      </c>
      <c r="K245" s="84">
        <f>IFERROR(LN(Финальный_свод10[[#This Row],[FTSE Renaissan_US.Цена]]/F244)+K244,0)</f>
        <v>0.27409709230283125</v>
      </c>
      <c r="L245" s="84">
        <f t="shared" si="15"/>
        <v>-6.6483264557541721E-2</v>
      </c>
      <c r="M245" s="84">
        <f t="shared" si="15"/>
        <v>6.8777398928399069E-2</v>
      </c>
      <c r="N245" s="84">
        <f t="shared" si="15"/>
        <v>0.15986574810104126</v>
      </c>
      <c r="O245" s="84">
        <f t="shared" si="14"/>
        <v>0.31534250567200139</v>
      </c>
      <c r="P245" s="84">
        <v>0.34896492164673942</v>
      </c>
      <c r="Q245" s="84">
        <v>0.45649144531384911</v>
      </c>
      <c r="R245" s="84">
        <f t="shared" si="12"/>
        <v>0.41759946241507984</v>
      </c>
      <c r="S245" s="84">
        <f t="shared" si="13"/>
        <v>0.57852591333899794</v>
      </c>
    </row>
    <row r="246" spans="2:19" x14ac:dyDescent="0.2">
      <c r="B246" s="77">
        <v>45271</v>
      </c>
      <c r="C246" s="76">
        <v>201.92</v>
      </c>
      <c r="D246" s="76">
        <v>109.57</v>
      </c>
      <c r="E246" s="76">
        <v>196.31</v>
      </c>
      <c r="F246" s="76">
        <v>631.4</v>
      </c>
      <c r="G246" s="83">
        <v>45271</v>
      </c>
      <c r="H246" s="84">
        <f>IFERROR(LN(Финальный_свод10[[#This Row],[FTSE Renaissan_EM.Цена]]/C245)+H245,0)</f>
        <v>-7.7082093854734343E-2</v>
      </c>
      <c r="I246" s="84">
        <f>IFERROR(LN(Финальный_свод10[[#This Row],[FTSE Renaissan_EMEA.Цена]]/D245)+I245,0)</f>
        <v>6.5238470952360919E-2</v>
      </c>
      <c r="J246" s="84">
        <f>IFERROR(LN(Финальный_свод10[[#This Row],[FTSE Renaissan_Global.Цена]]/E245)+J245,0)</f>
        <v>0.144897105703263</v>
      </c>
      <c r="K246" s="84">
        <f>IFERROR(LN(Финальный_свод10[[#This Row],[FTSE Renaissan_US.Цена]]/F245)+K245,0)</f>
        <v>0.27325803990782171</v>
      </c>
      <c r="L246" s="84">
        <f t="shared" si="15"/>
        <v>-7.4186153140760491E-2</v>
      </c>
      <c r="M246" s="84">
        <f t="shared" si="15"/>
        <v>6.7413541159280888E-2</v>
      </c>
      <c r="N246" s="84">
        <f t="shared" si="15"/>
        <v>0.15592062650886085</v>
      </c>
      <c r="O246" s="84">
        <f t="shared" si="14"/>
        <v>0.31423932726932069</v>
      </c>
      <c r="P246" s="84">
        <v>0.33133636498319452</v>
      </c>
      <c r="Q246" s="84">
        <v>0.42865767721325254</v>
      </c>
      <c r="R246" s="84">
        <f t="shared" si="12"/>
        <v>0.39282821216193642</v>
      </c>
      <c r="S246" s="84">
        <f t="shared" si="13"/>
        <v>0.53519541206457144</v>
      </c>
    </row>
    <row r="247" spans="2:19" x14ac:dyDescent="0.2">
      <c r="B247" s="77">
        <v>45272</v>
      </c>
      <c r="C247" s="76">
        <v>202.55</v>
      </c>
      <c r="D247" s="76">
        <v>109.56</v>
      </c>
      <c r="E247" s="76">
        <v>196.21</v>
      </c>
      <c r="F247" s="76">
        <v>631.05999999999995</v>
      </c>
      <c r="G247" s="83">
        <v>45272</v>
      </c>
      <c r="H247" s="84">
        <f>IFERROR(LN(Финальный_свод10[[#This Row],[FTSE Renaissan_EM.Цена]]/C246)+H246,0)</f>
        <v>-7.3966903558882982E-2</v>
      </c>
      <c r="I247" s="84">
        <f>IFERROR(LN(Финальный_свод10[[#This Row],[FTSE Renaissan_EMEA.Цена]]/D246)+I246,0)</f>
        <v>6.5147200929936463E-2</v>
      </c>
      <c r="J247" s="84">
        <f>IFERROR(LN(Финальный_свод10[[#This Row],[FTSE Renaissan_Global.Цена]]/E246)+J246,0)</f>
        <v>0.14438757751533121</v>
      </c>
      <c r="K247" s="84">
        <f>IFERROR(LN(Финальный_свод10[[#This Row],[FTSE Renaissan_US.Цена]]/F246)+K246,0)</f>
        <v>0.27271940896787877</v>
      </c>
      <c r="L247" s="84">
        <f t="shared" si="15"/>
        <v>-7.1297569922053383E-2</v>
      </c>
      <c r="M247" s="84">
        <f t="shared" si="15"/>
        <v>6.7316122747201002E-2</v>
      </c>
      <c r="N247" s="84">
        <f t="shared" si="15"/>
        <v>0.15533180239062494</v>
      </c>
      <c r="O247" s="84">
        <f t="shared" si="14"/>
        <v>0.31353162791665734</v>
      </c>
      <c r="P247" s="84">
        <v>0.3292589783021283</v>
      </c>
      <c r="Q247" s="84">
        <v>0.43024751365675651</v>
      </c>
      <c r="R247" s="84">
        <f t="shared" si="12"/>
        <v>0.38993777270467622</v>
      </c>
      <c r="S247" s="84">
        <f t="shared" si="13"/>
        <v>0.53763806287170834</v>
      </c>
    </row>
    <row r="248" spans="2:19" x14ac:dyDescent="0.2">
      <c r="B248" s="77">
        <v>45273</v>
      </c>
      <c r="C248" s="76">
        <v>202.45</v>
      </c>
      <c r="D248" s="76">
        <v>109.42</v>
      </c>
      <c r="E248" s="76">
        <v>200.24</v>
      </c>
      <c r="F248" s="76">
        <v>653.39</v>
      </c>
      <c r="G248" s="83">
        <v>45273</v>
      </c>
      <c r="H248" s="84">
        <f>IFERROR(LN(Финальный_свод10[[#This Row],[FTSE Renaissan_EM.Цена]]/C247)+H247,0)</f>
        <v>-7.4460730729412533E-2</v>
      </c>
      <c r="I248" s="84">
        <f>IFERROR(LN(Финальный_свод10[[#This Row],[FTSE Renaissan_EMEA.Цена]]/D247)+I247,0)</f>
        <v>6.386854517073895E-2</v>
      </c>
      <c r="J248" s="84">
        <f>IFERROR(LN(Финальный_свод10[[#This Row],[FTSE Renaissan_Global.Цена]]/E247)+J247,0)</f>
        <v>0.16471871040683966</v>
      </c>
      <c r="K248" s="84">
        <f>IFERROR(LN(Финальный_свод10[[#This Row],[FTSE Renaissan_US.Цена]]/F247)+K247,0)</f>
        <v>0.30749265827302508</v>
      </c>
      <c r="L248" s="84">
        <f t="shared" si="15"/>
        <v>-7.1756075194864044E-2</v>
      </c>
      <c r="M248" s="84">
        <f t="shared" si="15"/>
        <v>6.5952264978082598E-2</v>
      </c>
      <c r="N248" s="84">
        <f t="shared" si="15"/>
        <v>0.17906141435553091</v>
      </c>
      <c r="O248" s="84">
        <f t="shared" si="14"/>
        <v>0.36001082363715775</v>
      </c>
      <c r="P248" s="84">
        <v>0.33333359593435008</v>
      </c>
      <c r="Q248" s="84">
        <v>0.43603249439157671</v>
      </c>
      <c r="R248" s="84">
        <f t="shared" si="12"/>
        <v>0.39561279157537954</v>
      </c>
      <c r="S248" s="84">
        <f t="shared" si="13"/>
        <v>0.54655904842820768</v>
      </c>
    </row>
    <row r="249" spans="2:19" x14ac:dyDescent="0.2">
      <c r="B249" s="77">
        <v>45274</v>
      </c>
      <c r="C249" s="76">
        <v>205.32</v>
      </c>
      <c r="D249" s="76">
        <v>112.97</v>
      </c>
      <c r="E249" s="76">
        <v>205.01</v>
      </c>
      <c r="F249" s="76">
        <v>668.45</v>
      </c>
      <c r="G249" s="83">
        <v>45274</v>
      </c>
      <c r="H249" s="84">
        <f>IFERROR(LN(Финальный_свод10[[#This Row],[FTSE Renaissan_EM.Цена]]/C248)+H248,0)</f>
        <v>-6.0383935515480297E-2</v>
      </c>
      <c r="I249" s="84">
        <f>IFERROR(LN(Финальный_свод10[[#This Row],[FTSE Renaissan_EMEA.Цена]]/D248)+I248,0)</f>
        <v>9.579715327389654E-2</v>
      </c>
      <c r="J249" s="84">
        <f>IFERROR(LN(Финальный_свод10[[#This Row],[FTSE Renaissan_Global.Цена]]/E248)+J248,0)</f>
        <v>0.18826082171980463</v>
      </c>
      <c r="K249" s="84">
        <f>IFERROR(LN(Финальный_свод10[[#This Row],[FTSE Renaissan_US.Цена]]/F248)+K248,0)</f>
        <v>0.33028006321306197</v>
      </c>
      <c r="L249" s="84">
        <f t="shared" si="15"/>
        <v>-5.8596973865198798E-2</v>
      </c>
      <c r="M249" s="84">
        <f t="shared" si="15"/>
        <v>0.10053580126644124</v>
      </c>
      <c r="N249" s="84">
        <f t="shared" si="15"/>
        <v>0.20714832479538248</v>
      </c>
      <c r="O249" s="84">
        <f t="shared" si="14"/>
        <v>0.39135774202277052</v>
      </c>
      <c r="P249" s="84">
        <v>0.32559319384200719</v>
      </c>
      <c r="Q249" s="84">
        <v>0.43266199064702865</v>
      </c>
      <c r="R249" s="84">
        <f t="shared" si="12"/>
        <v>0.38485188799086645</v>
      </c>
      <c r="S249" s="84">
        <f t="shared" si="13"/>
        <v>0.54135514018691633</v>
      </c>
    </row>
    <row r="250" spans="2:19" x14ac:dyDescent="0.2">
      <c r="B250" s="77">
        <v>45275</v>
      </c>
      <c r="C250" s="76">
        <v>205.76</v>
      </c>
      <c r="D250" s="76">
        <v>112.54</v>
      </c>
      <c r="E250" s="76">
        <v>204.29</v>
      </c>
      <c r="F250" s="76">
        <v>664.11</v>
      </c>
      <c r="G250" s="83">
        <v>45275</v>
      </c>
      <c r="H250" s="84">
        <f>IFERROR(LN(Финальный_свод10[[#This Row],[FTSE Renaissan_EM.Цена]]/C249)+H249,0)</f>
        <v>-5.8243232158328162E-2</v>
      </c>
      <c r="I250" s="84">
        <f>IFERROR(LN(Финальный_свод10[[#This Row],[FTSE Renaissan_EMEA.Цена]]/D249)+I249,0)</f>
        <v>9.1983570540192086E-2</v>
      </c>
      <c r="J250" s="84">
        <f>IFERROR(LN(Финальный_свод10[[#This Row],[FTSE Renaissan_Global.Цена]]/E249)+J249,0)</f>
        <v>0.18474261628288302</v>
      </c>
      <c r="K250" s="84">
        <f>IFERROR(LN(Финальный_свод10[[#This Row],[FTSE Renaissan_US.Цена]]/F249)+K249,0)</f>
        <v>0.32376626219042498</v>
      </c>
      <c r="L250" s="84">
        <f t="shared" si="15"/>
        <v>-5.6579550664832001E-2</v>
      </c>
      <c r="M250" s="84">
        <f t="shared" si="15"/>
        <v>9.6346809547006362E-2</v>
      </c>
      <c r="N250" s="84">
        <f t="shared" si="15"/>
        <v>0.20290879114408433</v>
      </c>
      <c r="O250" s="84">
        <f t="shared" si="14"/>
        <v>0.38232416793289259</v>
      </c>
      <c r="P250" s="84">
        <v>0.33388419592089491</v>
      </c>
      <c r="Q250" s="84">
        <v>0.45248704456593436</v>
      </c>
      <c r="R250" s="84">
        <f t="shared" si="12"/>
        <v>0.39638142754570183</v>
      </c>
      <c r="S250" s="84">
        <f t="shared" si="13"/>
        <v>0.57221750212404476</v>
      </c>
    </row>
    <row r="251" spans="2:19" x14ac:dyDescent="0.2">
      <c r="B251" s="77">
        <v>45278</v>
      </c>
      <c r="C251" s="76">
        <v>204.42</v>
      </c>
      <c r="D251" s="76">
        <v>112.44</v>
      </c>
      <c r="E251" s="76">
        <v>204.27</v>
      </c>
      <c r="F251" s="76">
        <v>666.69</v>
      </c>
      <c r="G251" s="83">
        <v>45278</v>
      </c>
      <c r="H251" s="84">
        <f>IFERROR(LN(Финальный_свод10[[#This Row],[FTSE Renaissan_EM.Цена]]/C250)+H250,0)</f>
        <v>-6.4776972306652497E-2</v>
      </c>
      <c r="I251" s="84">
        <f>IFERROR(LN(Финальный_свод10[[#This Row],[FTSE Renaissan_EMEA.Цена]]/D250)+I250,0)</f>
        <v>9.1094602573390221E-2</v>
      </c>
      <c r="J251" s="84">
        <f>IFERROR(LN(Финальный_свод10[[#This Row],[FTSE Renaissan_Global.Цена]]/E250)+J250,0)</f>
        <v>0.18464471144630595</v>
      </c>
      <c r="K251" s="84">
        <f>IFERROR(LN(Финальный_свод10[[#This Row],[FTSE Renaissan_US.Цена]]/F250)+K250,0)</f>
        <v>0.32764363404541746</v>
      </c>
      <c r="L251" s="84">
        <f t="shared" si="15"/>
        <v>-6.2723521320494524E-2</v>
      </c>
      <c r="M251" s="84">
        <f t="shared" si="15"/>
        <v>9.537262542620728E-2</v>
      </c>
      <c r="N251" s="84">
        <f t="shared" si="15"/>
        <v>0.20279102632043711</v>
      </c>
      <c r="O251" s="84">
        <f t="shared" si="14"/>
        <v>0.38769435713839639</v>
      </c>
      <c r="P251" s="84">
        <v>0.347753144848712</v>
      </c>
      <c r="Q251" s="84">
        <v>0.48544245844041445</v>
      </c>
      <c r="R251" s="84">
        <f t="shared" si="12"/>
        <v>0.41588268866100675</v>
      </c>
      <c r="S251" s="84">
        <f t="shared" si="13"/>
        <v>0.62489379779099452</v>
      </c>
    </row>
    <row r="252" spans="2:19" x14ac:dyDescent="0.2">
      <c r="B252" s="77">
        <v>45279</v>
      </c>
      <c r="C252" s="76">
        <v>204.63</v>
      </c>
      <c r="D252" s="76">
        <v>113.68</v>
      </c>
      <c r="E252" s="76">
        <v>207.43</v>
      </c>
      <c r="F252" s="76">
        <v>683.51</v>
      </c>
      <c r="G252" s="83">
        <v>45279</v>
      </c>
      <c r="H252" s="84">
        <f>IFERROR(LN(Финальный_свод10[[#This Row],[FTSE Renaissan_EM.Цена]]/C251)+H251,0)</f>
        <v>-6.3750202872845052E-2</v>
      </c>
      <c r="I252" s="84">
        <f>IFERROR(LN(Финальный_свод10[[#This Row],[FTSE Renaissan_EMEA.Цена]]/D251)+I251,0)</f>
        <v>0.10206234032390432</v>
      </c>
      <c r="J252" s="84">
        <f>IFERROR(LN(Финальный_свод10[[#This Row],[FTSE Renaissan_Global.Цена]]/E251)+J251,0)</f>
        <v>0.19999599664137496</v>
      </c>
      <c r="K252" s="84">
        <f>IFERROR(LN(Финальный_свод10[[#This Row],[FTSE Renaissan_US.Цена]]/F251)+K251,0)</f>
        <v>0.35255975041881665</v>
      </c>
      <c r="L252" s="84">
        <f t="shared" si="15"/>
        <v>-6.1760660247592192E-2</v>
      </c>
      <c r="M252" s="84">
        <f t="shared" si="15"/>
        <v>0.10745250852411292</v>
      </c>
      <c r="N252" s="84">
        <f t="shared" si="15"/>
        <v>0.22139786845669085</v>
      </c>
      <c r="O252" s="84">
        <f t="shared" si="14"/>
        <v>0.4227046604083835</v>
      </c>
      <c r="P252" s="84">
        <v>0.35014928878969337</v>
      </c>
      <c r="Q252" s="84">
        <v>0.48584760511558533</v>
      </c>
      <c r="R252" s="84">
        <f t="shared" si="12"/>
        <v>0.41927941528434731</v>
      </c>
      <c r="S252" s="84">
        <f t="shared" si="13"/>
        <v>0.62555225148683125</v>
      </c>
    </row>
    <row r="253" spans="2:19" x14ac:dyDescent="0.2">
      <c r="B253" s="77">
        <v>45280</v>
      </c>
      <c r="C253" s="76">
        <v>202.67</v>
      </c>
      <c r="D253" s="76">
        <v>113.6</v>
      </c>
      <c r="E253" s="76">
        <v>204.05</v>
      </c>
      <c r="F253" s="76">
        <v>664.87</v>
      </c>
      <c r="G253" s="83">
        <v>45280</v>
      </c>
      <c r="H253" s="84">
        <f>IFERROR(LN(Финальный_свод10[[#This Row],[FTSE Renaissan_EM.Цена]]/C252)+H252,0)</f>
        <v>-7.3374632676360865E-2</v>
      </c>
      <c r="I253" s="84">
        <f>IFERROR(LN(Финальный_свод10[[#This Row],[FTSE Renaissan_EMEA.Цена]]/D252)+I252,0)</f>
        <v>0.10135836282210994</v>
      </c>
      <c r="J253" s="84">
        <f>IFERROR(LN(Финальный_свод10[[#This Row],[FTSE Renaissan_Global.Цена]]/E252)+J252,0)</f>
        <v>0.18356712513513562</v>
      </c>
      <c r="K253" s="84">
        <f>IFERROR(LN(Финальный_свод10[[#This Row],[FTSE Renaissan_US.Цена]]/F252)+K252,0)</f>
        <v>0.32490999660756925</v>
      </c>
      <c r="L253" s="84">
        <f t="shared" si="15"/>
        <v>-7.0747363594680812E-2</v>
      </c>
      <c r="M253" s="84">
        <f t="shared" si="15"/>
        <v>0.10667316122747361</v>
      </c>
      <c r="N253" s="84">
        <f t="shared" si="15"/>
        <v>0.20149561326031806</v>
      </c>
      <c r="O253" s="84">
        <f t="shared" si="14"/>
        <v>0.38390608413296357</v>
      </c>
      <c r="P253" s="84">
        <v>0.35694278000441204</v>
      </c>
      <c r="Q253" s="84">
        <v>0.50492464480713695</v>
      </c>
      <c r="R253" s="84">
        <f t="shared" si="12"/>
        <v>0.42895410276708734</v>
      </c>
      <c r="S253" s="84">
        <f t="shared" si="13"/>
        <v>0.65686066270178456</v>
      </c>
    </row>
    <row r="254" spans="2:19" x14ac:dyDescent="0.2">
      <c r="B254" s="77">
        <v>45281</v>
      </c>
      <c r="C254" s="76">
        <v>203.53</v>
      </c>
      <c r="D254" s="76">
        <v>113.47</v>
      </c>
      <c r="E254" s="76">
        <v>206.45</v>
      </c>
      <c r="F254" s="76">
        <v>678.85</v>
      </c>
      <c r="G254" s="83">
        <v>45281</v>
      </c>
      <c r="H254" s="84">
        <f>IFERROR(LN(Финальный_свод10[[#This Row],[FTSE Renaissan_EM.Цена]]/C253)+H253,0)</f>
        <v>-6.9140259042794985E-2</v>
      </c>
      <c r="I254" s="84">
        <f>IFERROR(LN(Финальный_свод10[[#This Row],[FTSE Renaissan_EMEA.Цена]]/D253)+I253,0)</f>
        <v>0.10021334133795705</v>
      </c>
      <c r="J254" s="84">
        <f>IFERROR(LN(Финальный_свод10[[#This Row],[FTSE Renaissan_Global.Цена]]/E253)+J253,0)</f>
        <v>0.19526031561542015</v>
      </c>
      <c r="K254" s="84">
        <f>IFERROR(LN(Финальный_свод10[[#This Row],[FTSE Renaissan_US.Цена]]/F253)+K253,0)</f>
        <v>0.34571865383022077</v>
      </c>
      <c r="L254" s="84">
        <f t="shared" si="15"/>
        <v>-6.680421824850924E-2</v>
      </c>
      <c r="M254" s="84">
        <f t="shared" si="15"/>
        <v>0.10540672187043532</v>
      </c>
      <c r="N254" s="84">
        <f t="shared" si="15"/>
        <v>0.21562739209797921</v>
      </c>
      <c r="O254" s="84">
        <f t="shared" si="14"/>
        <v>0.41300501633952869</v>
      </c>
      <c r="P254" s="84">
        <v>0.34687832386290995</v>
      </c>
      <c r="Q254" s="84">
        <v>0.50140586581296942</v>
      </c>
      <c r="R254" s="84">
        <f t="shared" si="12"/>
        <v>0.41464458640940949</v>
      </c>
      <c r="S254" s="84">
        <f t="shared" si="13"/>
        <v>0.65104078164825863</v>
      </c>
    </row>
    <row r="255" spans="2:19" x14ac:dyDescent="0.2">
      <c r="B255" s="77">
        <v>45282</v>
      </c>
      <c r="C255" s="76">
        <v>202.13</v>
      </c>
      <c r="D255" s="76">
        <v>113.68</v>
      </c>
      <c r="E255" s="76">
        <v>206.87</v>
      </c>
      <c r="F255" s="76">
        <v>684.76</v>
      </c>
      <c r="G255" s="83">
        <v>45282</v>
      </c>
      <c r="H255" s="84">
        <f>IFERROR(LN(Финальный_свод10[[#This Row],[FTSE Renaissan_EM.Цена]]/C254)+H254,0)</f>
        <v>-7.6042618448676158E-2</v>
      </c>
      <c r="I255" s="84">
        <f>IFERROR(LN(Финальный_свод10[[#This Row],[FTSE Renaissan_EMEA.Цена]]/D254)+I254,0)</f>
        <v>0.10206234032390427</v>
      </c>
      <c r="J255" s="84">
        <f>IFERROR(LN(Финальный_свод10[[#This Row],[FTSE Renaissan_Global.Цена]]/E254)+J254,0)</f>
        <v>0.19729263993827878</v>
      </c>
      <c r="K255" s="84">
        <f>IFERROR(LN(Финальный_свод10[[#This Row],[FTSE Renaissan_US.Цена]]/F254)+K254,0)</f>
        <v>0.35438687569050809</v>
      </c>
      <c r="L255" s="84">
        <f t="shared" si="15"/>
        <v>-7.3223292067858159E-2</v>
      </c>
      <c r="M255" s="84">
        <f t="shared" si="15"/>
        <v>0.10745250852411292</v>
      </c>
      <c r="N255" s="84">
        <f t="shared" si="15"/>
        <v>0.21810045339457007</v>
      </c>
      <c r="O255" s="84">
        <f t="shared" si="14"/>
        <v>0.42530649626376316</v>
      </c>
      <c r="P255" s="84">
        <v>0.35304426540767719</v>
      </c>
      <c r="Q255" s="84">
        <v>0.51740967862898479</v>
      </c>
      <c r="R255" s="84">
        <f t="shared" si="12"/>
        <v>0.42339414916140239</v>
      </c>
      <c r="S255" s="84">
        <f t="shared" si="13"/>
        <v>0.6776762956669502</v>
      </c>
    </row>
    <row r="256" spans="2:19" x14ac:dyDescent="0.2">
      <c r="B256" s="77">
        <v>45285</v>
      </c>
      <c r="C256" s="76">
        <v>202.51</v>
      </c>
      <c r="D256" s="76">
        <v>114.06</v>
      </c>
      <c r="E256" s="76">
        <v>207</v>
      </c>
      <c r="F256" s="76">
        <v>617.22</v>
      </c>
      <c r="G256" s="83">
        <v>45285</v>
      </c>
      <c r="H256" s="84">
        <f>IFERROR(LN(Финальный_свод10[[#This Row],[FTSE Renaissan_EM.Цена]]/C255)+H255,0)</f>
        <v>-7.4164405164225608E-2</v>
      </c>
      <c r="I256" s="84">
        <f>IFERROR(LN(Финальный_свод10[[#This Row],[FTSE Renaissan_EMEA.Цена]]/D255)+I255,0)</f>
        <v>0.1053994822634518</v>
      </c>
      <c r="J256" s="84">
        <f>IFERROR(LN(Финальный_свод10[[#This Row],[FTSE Renaissan_Global.Цена]]/E255)+J255,0)</f>
        <v>0.19792085654868999</v>
      </c>
      <c r="K256" s="84">
        <f>IFERROR(LN(Финальный_свод10[[#This Row],[FTSE Renaissan_US.Цена]]/F255)+K255,0)</f>
        <v>0.25054398815492424</v>
      </c>
      <c r="L256" s="84">
        <f t="shared" si="15"/>
        <v>-7.1480972031177648E-2</v>
      </c>
      <c r="M256" s="84">
        <f t="shared" si="15"/>
        <v>0.11115440818314837</v>
      </c>
      <c r="N256" s="84">
        <f t="shared" si="15"/>
        <v>0.21886592474827671</v>
      </c>
      <c r="O256" s="84">
        <f t="shared" si="14"/>
        <v>0.28472410132589521</v>
      </c>
      <c r="P256" s="84">
        <v>0.35512450389930034</v>
      </c>
      <c r="Q256" s="84">
        <v>0.52336771243643987</v>
      </c>
      <c r="R256" s="84">
        <f t="shared" si="12"/>
        <v>0.42635823038827425</v>
      </c>
      <c r="S256" s="84">
        <f t="shared" si="13"/>
        <v>0.68770178419711159</v>
      </c>
    </row>
    <row r="257" spans="2:19" x14ac:dyDescent="0.2">
      <c r="B257" s="77">
        <v>45286</v>
      </c>
      <c r="C257" s="76">
        <v>202.85</v>
      </c>
      <c r="D257" s="76">
        <v>114.47</v>
      </c>
      <c r="E257" s="76">
        <v>207.97</v>
      </c>
      <c r="F257" s="76">
        <v>689.33</v>
      </c>
      <c r="G257" s="83">
        <v>45286</v>
      </c>
      <c r="H257" s="84">
        <f>IFERROR(LN(Финальный_свод10[[#This Row],[FTSE Renaissan_EM.Цена]]/C256)+H256,0)</f>
        <v>-7.2486883555126377E-2</v>
      </c>
      <c r="I257" s="84">
        <f>IFERROR(LN(Финальный_свод10[[#This Row],[FTSE Renaissan_EMEA.Цена]]/D256)+I256,0)</f>
        <v>0.10898763646544382</v>
      </c>
      <c r="J257" s="84">
        <f>IFERROR(LN(Финальный_свод10[[#This Row],[FTSE Renaissan_Global.Цена]]/E256)+J256,0)</f>
        <v>0.20259590181315043</v>
      </c>
      <c r="K257" s="84">
        <f>IFERROR(LN(Финальный_свод10[[#This Row],[FTSE Renaissan_US.Цена]]/F256)+K256,0)</f>
        <v>0.36103857514250709</v>
      </c>
      <c r="L257" s="84">
        <f t="shared" si="15"/>
        <v>-6.9922054103621512E-2</v>
      </c>
      <c r="M257" s="84">
        <f t="shared" si="15"/>
        <v>0.11514856307842347</v>
      </c>
      <c r="N257" s="84">
        <f t="shared" si="15"/>
        <v>0.22457751869516462</v>
      </c>
      <c r="O257" s="84">
        <f t="shared" si="14"/>
        <v>0.43481880815103091</v>
      </c>
      <c r="P257" s="84">
        <v>0.3537360049662352</v>
      </c>
      <c r="Q257" s="84">
        <v>0.51897836593436064</v>
      </c>
      <c r="R257" s="84">
        <f t="shared" si="12"/>
        <v>0.42437910782995925</v>
      </c>
      <c r="S257" s="84">
        <f t="shared" si="13"/>
        <v>0.68031011045029754</v>
      </c>
    </row>
    <row r="258" spans="2:19" x14ac:dyDescent="0.2">
      <c r="B258" s="77">
        <v>45287</v>
      </c>
      <c r="C258" s="76">
        <v>204.42</v>
      </c>
      <c r="D258" s="76">
        <v>115.84</v>
      </c>
      <c r="E258" s="76">
        <v>210.34</v>
      </c>
      <c r="F258" s="76">
        <v>697.31</v>
      </c>
      <c r="G258" s="83">
        <v>45287</v>
      </c>
      <c r="H258" s="84">
        <f>IFERROR(LN(Финальный_свод10[[#This Row],[FTSE Renaissan_EM.Цена]]/C257)+H257,0)</f>
        <v>-6.4776972306652372E-2</v>
      </c>
      <c r="I258" s="84">
        <f>IFERROR(LN(Финальный_свод10[[#This Row],[FTSE Renaissan_EMEA.Цена]]/D257)+I257,0)</f>
        <v>0.12088478517246516</v>
      </c>
      <c r="J258" s="84">
        <f>IFERROR(LN(Финальный_свод10[[#This Row],[FTSE Renaissan_Global.Цена]]/E257)+J257,0)</f>
        <v>0.21392733237520323</v>
      </c>
      <c r="K258" s="84">
        <f>IFERROR(LN(Финальный_свод10[[#This Row],[FTSE Renaissan_US.Цена]]/F257)+K257,0)</f>
        <v>0.37254853893774975</v>
      </c>
      <c r="L258" s="84">
        <f t="shared" si="15"/>
        <v>-6.2723521320494413E-2</v>
      </c>
      <c r="M258" s="84">
        <f t="shared" si="15"/>
        <v>0.12849488553336741</v>
      </c>
      <c r="N258" s="84">
        <f t="shared" si="15"/>
        <v>0.23853265029735504</v>
      </c>
      <c r="O258" s="84">
        <f t="shared" si="14"/>
        <v>0.45142892825177361</v>
      </c>
      <c r="P258" s="84">
        <v>0.35463067752571492</v>
      </c>
      <c r="Q258" s="84">
        <v>0.52299007843482181</v>
      </c>
      <c r="R258" s="84">
        <f t="shared" si="12"/>
        <v>0.42565403096636212</v>
      </c>
      <c r="S258" s="84">
        <f t="shared" si="13"/>
        <v>0.68706457094307538</v>
      </c>
    </row>
    <row r="259" spans="2:19" x14ac:dyDescent="0.2">
      <c r="B259" s="77">
        <v>45288</v>
      </c>
      <c r="C259" s="76">
        <v>207.21</v>
      </c>
      <c r="D259" s="76">
        <v>116.65</v>
      </c>
      <c r="E259" s="76">
        <v>211.49</v>
      </c>
      <c r="F259" s="76">
        <v>697.15</v>
      </c>
      <c r="G259" s="83">
        <v>45288</v>
      </c>
      <c r="H259" s="84">
        <f>IFERROR(LN(Финальный_свод10[[#This Row],[FTSE Renaissan_EM.Цена]]/C258)+H258,0)</f>
        <v>-5.1220901438591315E-2</v>
      </c>
      <c r="I259" s="84">
        <f>IFERROR(LN(Финальный_свод10[[#This Row],[FTSE Renaissan_EMEA.Цена]]/D258)+I258,0)</f>
        <v>0.12785285500249791</v>
      </c>
      <c r="J259" s="84">
        <f>IFERROR(LN(Финальный_свод10[[#This Row],[FTSE Renaissan_Global.Цена]]/E258)+J258,0)</f>
        <v>0.21937977932797936</v>
      </c>
      <c r="K259" s="84">
        <f>IFERROR(LN(Финальный_свод10[[#This Row],[FTSE Renaissan_US.Цена]]/F258)+K258,0)</f>
        <v>0.37231905942496041</v>
      </c>
      <c r="L259" s="84">
        <f t="shared" si="15"/>
        <v>-4.9931224209077585E-2</v>
      </c>
      <c r="M259" s="84">
        <f t="shared" si="15"/>
        <v>0.13638577691183795</v>
      </c>
      <c r="N259" s="84">
        <f t="shared" si="15"/>
        <v>0.24530412765706755</v>
      </c>
      <c r="O259" s="84">
        <f t="shared" si="14"/>
        <v>0.45109589326228505</v>
      </c>
      <c r="P259" s="84">
        <v>0.35608241244229677</v>
      </c>
      <c r="Q259" s="84">
        <v>0.51515354301369543</v>
      </c>
      <c r="R259" s="84">
        <f t="shared" si="12"/>
        <v>0.42772520573669182</v>
      </c>
      <c r="S259" s="84">
        <f t="shared" si="13"/>
        <v>0.67389549702633822</v>
      </c>
    </row>
    <row r="260" spans="2:19" x14ac:dyDescent="0.2">
      <c r="B260" s="77">
        <v>45289</v>
      </c>
      <c r="C260" s="76">
        <v>208.09</v>
      </c>
      <c r="D260" s="76">
        <v>116.1</v>
      </c>
      <c r="E260" s="76">
        <v>209.45</v>
      </c>
      <c r="F260" s="76">
        <v>684</v>
      </c>
      <c r="G260" s="83">
        <v>45289</v>
      </c>
      <c r="H260" s="84">
        <f>IFERROR(LN(Финальный_свод10[[#This Row],[FTSE Renaissan_EM.Цена]]/C259)+H259,0)</f>
        <v>-4.698299478289425E-2</v>
      </c>
      <c r="I260" s="84">
        <f>IFERROR(LN(Финальный_свод10[[#This Row],[FTSE Renaissan_EMEA.Цена]]/D259)+I259,0)</f>
        <v>0.1231267452389047</v>
      </c>
      <c r="J260" s="84">
        <f>IFERROR(LN(Финальный_свод10[[#This Row],[FTSE Renaissan_Global.Цена]]/E259)+J259,0)</f>
        <v>0.20968711067636461</v>
      </c>
      <c r="K260" s="84">
        <f>IFERROR(LN(Финальный_свод10[[#This Row],[FTSE Renaissan_US.Цена]]/F259)+K259,0)</f>
        <v>0.35327638140648093</v>
      </c>
      <c r="L260" s="84">
        <f t="shared" si="15"/>
        <v>-4.589637780834388E-2</v>
      </c>
      <c r="M260" s="84">
        <f t="shared" si="15"/>
        <v>0.13102776424744444</v>
      </c>
      <c r="N260" s="84">
        <f t="shared" si="15"/>
        <v>0.23329211564505559</v>
      </c>
      <c r="O260" s="84">
        <f t="shared" si="14"/>
        <v>0.4237245800636924</v>
      </c>
      <c r="P260" s="84">
        <v>0.35515354491651246</v>
      </c>
      <c r="Q260" s="84">
        <v>0.52604482100019867</v>
      </c>
      <c r="R260" s="84">
        <f t="shared" si="12"/>
        <v>0.42639965388368095</v>
      </c>
      <c r="S260" s="84">
        <f t="shared" si="13"/>
        <v>0.69222599830076459</v>
      </c>
    </row>
    <row r="261" spans="2:19" x14ac:dyDescent="0.2">
      <c r="B261" s="77">
        <v>45294</v>
      </c>
      <c r="C261" s="76">
        <v>205.79</v>
      </c>
      <c r="D261" s="76">
        <v>112.81</v>
      </c>
      <c r="E261" s="76">
        <v>200.55</v>
      </c>
      <c r="F261" s="76">
        <v>643.41</v>
      </c>
      <c r="G261" s="83">
        <v>45294</v>
      </c>
      <c r="H261" s="84">
        <f>IFERROR(LN(Финальный_свод10[[#This Row],[FTSE Renaissan_EM.Цена]]/C260)+H260,0)</f>
        <v>-5.8097441853124952E-2</v>
      </c>
      <c r="I261" s="84">
        <f>IFERROR(LN(Финальный_свод10[[#This Row],[FTSE Renaissan_EMEA.Цена]]/D260)+I260,0)</f>
        <v>9.4379844151887951E-2</v>
      </c>
      <c r="J261" s="84">
        <f>IFERROR(LN(Финальный_свод10[[#This Row],[FTSE Renaissan_Global.Цена]]/E260)+J260,0)</f>
        <v>0.16626565549938266</v>
      </c>
      <c r="K261" s="84">
        <f>IFERROR(LN(Финальный_свод10[[#This Row],[FTSE Renaissan_US.Цена]]/F260)+K260,0)</f>
        <v>0.2921006208989102</v>
      </c>
      <c r="L261" s="84">
        <f t="shared" si="15"/>
        <v>-5.6441999082988636E-2</v>
      </c>
      <c r="M261" s="84">
        <f t="shared" si="15"/>
        <v>9.8977106673163062E-2</v>
      </c>
      <c r="N261" s="84">
        <f t="shared" si="15"/>
        <v>0.18088676912206214</v>
      </c>
      <c r="O261" s="84">
        <f t="shared" si="14"/>
        <v>0.33923776616780721</v>
      </c>
      <c r="P261" s="84">
        <v>0.36514505570024952</v>
      </c>
      <c r="Q261" s="84">
        <v>0.547133792931219</v>
      </c>
      <c r="R261" s="84">
        <f t="shared" si="12"/>
        <v>0.44072297807316141</v>
      </c>
      <c r="S261" s="84">
        <f t="shared" si="13"/>
        <v>0.72829226847918416</v>
      </c>
    </row>
    <row r="262" spans="2:19" x14ac:dyDescent="0.2">
      <c r="B262" s="77">
        <v>45295</v>
      </c>
      <c r="C262" s="76">
        <v>206.11</v>
      </c>
      <c r="D262" s="76">
        <v>113.8</v>
      </c>
      <c r="E262" s="76">
        <v>200.6</v>
      </c>
      <c r="F262" s="76">
        <v>642.45000000000005</v>
      </c>
      <c r="G262" s="83">
        <v>45295</v>
      </c>
      <c r="H262" s="84">
        <f>IFERROR(LN(Финальный_свод10[[#This Row],[FTSE Renaissan_EM.Цена]]/C261)+H261,0)</f>
        <v>-5.6543666352376246E-2</v>
      </c>
      <c r="I262" s="84">
        <f>IFERROR(LN(Финальный_свод10[[#This Row],[FTSE Renaissan_EMEA.Цена]]/D261)+I261,0)</f>
        <v>0.10311737822728959</v>
      </c>
      <c r="J262" s="84">
        <f>IFERROR(LN(Финальный_свод10[[#This Row],[FTSE Renaissan_Global.Цена]]/E261)+J261,0)</f>
        <v>0.16651493881115575</v>
      </c>
      <c r="K262" s="84">
        <f>IFERROR(LN(Финальный_свод10[[#This Row],[FTSE Renaissan_US.Цена]]/F261)+K261,0)</f>
        <v>0.29060745651342018</v>
      </c>
      <c r="L262" s="84">
        <f t="shared" si="15"/>
        <v>-5.4974782209994411E-2</v>
      </c>
      <c r="M262" s="84">
        <f t="shared" si="15"/>
        <v>0.10862152946907155</v>
      </c>
      <c r="N262" s="84">
        <f t="shared" si="15"/>
        <v>0.18118118118117987</v>
      </c>
      <c r="O262" s="84">
        <f t="shared" si="14"/>
        <v>0.33723955623087587</v>
      </c>
      <c r="P262" s="84">
        <v>0.36700899508738755</v>
      </c>
      <c r="Q262" s="84">
        <v>0.55551709754690903</v>
      </c>
      <c r="R262" s="84">
        <f t="shared" si="12"/>
        <v>0.44341090266398941</v>
      </c>
      <c r="S262" s="84">
        <f t="shared" si="13"/>
        <v>0.74284197111299899</v>
      </c>
    </row>
    <row r="263" spans="2:19" x14ac:dyDescent="0.2">
      <c r="B263" s="77">
        <v>45296</v>
      </c>
      <c r="C263" s="76">
        <v>205.51</v>
      </c>
      <c r="D263" s="76">
        <v>113.39</v>
      </c>
      <c r="E263" s="76">
        <v>200.2</v>
      </c>
      <c r="F263" s="76">
        <v>642.51</v>
      </c>
      <c r="G263" s="83">
        <v>45296</v>
      </c>
      <c r="H263" s="84">
        <f>IFERROR(LN(Финальный_свод10[[#This Row],[FTSE Renaissan_EM.Цена]]/C262)+H262,0)</f>
        <v>-5.9458978654753455E-2</v>
      </c>
      <c r="I263" s="84">
        <f>IFERROR(LN(Финальный_свод10[[#This Row],[FTSE Renaissan_EMEA.Цена]]/D262)+I262,0)</f>
        <v>9.9508060518807506E-2</v>
      </c>
      <c r="J263" s="84">
        <f>IFERROR(LN(Финальный_свод10[[#This Row],[FTSE Renaissan_Global.Цена]]/E262)+J262,0)</f>
        <v>0.16451893016444083</v>
      </c>
      <c r="K263" s="84">
        <f>IFERROR(LN(Финальный_свод10[[#This Row],[FTSE Renaissan_US.Цена]]/F262)+K262,0)</f>
        <v>0.29070084463451895</v>
      </c>
      <c r="L263" s="84">
        <f t="shared" si="15"/>
        <v>-5.7725813846858265E-2</v>
      </c>
      <c r="M263" s="84">
        <f t="shared" si="15"/>
        <v>0.10462737457379623</v>
      </c>
      <c r="N263" s="84">
        <f t="shared" si="15"/>
        <v>0.17882588470823624</v>
      </c>
      <c r="O263" s="84">
        <f t="shared" si="14"/>
        <v>0.33736444435193413</v>
      </c>
      <c r="P263" s="84">
        <v>0.36710465164216632</v>
      </c>
      <c r="Q263" s="84">
        <v>0.5623913958964184</v>
      </c>
      <c r="R263" s="84">
        <f t="shared" si="12"/>
        <v>0.44354898098201101</v>
      </c>
      <c r="S263" s="84">
        <f t="shared" si="13"/>
        <v>0.7548640611724724</v>
      </c>
    </row>
    <row r="264" spans="2:19" x14ac:dyDescent="0.2">
      <c r="B264" s="77">
        <v>45299</v>
      </c>
      <c r="C264" s="76">
        <v>203.66</v>
      </c>
      <c r="D264" s="76">
        <v>114.64</v>
      </c>
      <c r="E264" s="76">
        <v>203.36</v>
      </c>
      <c r="F264" s="76">
        <v>663.52</v>
      </c>
      <c r="G264" s="83">
        <v>45299</v>
      </c>
      <c r="H264" s="84">
        <f>IFERROR(LN(Финальный_свод10[[#This Row],[FTSE Renaissan_EM.Цена]]/C263)+H263,0)</f>
        <v>-6.8501736464062948E-2</v>
      </c>
      <c r="I264" s="84">
        <f>IFERROR(LN(Финальный_свод10[[#This Row],[FTSE Renaissan_EMEA.Цена]]/D263)+I263,0)</f>
        <v>0.11047164005497545</v>
      </c>
      <c r="J264" s="84">
        <f>IFERROR(LN(Финальный_свод10[[#This Row],[FTSE Renaissan_Global.Цена]]/E263)+J263,0)</f>
        <v>0.18017987072446459</v>
      </c>
      <c r="K264" s="84">
        <f>IFERROR(LN(Финальный_свод10[[#This Row],[FTSE Renaissan_US.Цена]]/F263)+K263,0)</f>
        <v>0.32287746028200165</v>
      </c>
      <c r="L264" s="84">
        <f t="shared" si="15"/>
        <v>-6.6208161393854992E-2</v>
      </c>
      <c r="M264" s="84">
        <f t="shared" si="15"/>
        <v>0.11680467608378153</v>
      </c>
      <c r="N264" s="84">
        <f t="shared" si="15"/>
        <v>0.1974327268444902</v>
      </c>
      <c r="O264" s="84">
        <f t="shared" si="14"/>
        <v>0.38109610140915362</v>
      </c>
      <c r="P264" s="84">
        <v>0.37416113093433967</v>
      </c>
      <c r="Q264" s="84">
        <v>0.5734533357631274</v>
      </c>
      <c r="R264" s="84">
        <f t="shared" si="12"/>
        <v>0.45377137912623833</v>
      </c>
      <c r="S264" s="84">
        <f t="shared" si="13"/>
        <v>0.77438402718776533</v>
      </c>
    </row>
    <row r="265" spans="2:19" x14ac:dyDescent="0.2">
      <c r="B265" s="77">
        <v>45300</v>
      </c>
      <c r="C265" s="76">
        <v>202.28</v>
      </c>
      <c r="D265" s="76">
        <v>114.05</v>
      </c>
      <c r="E265" s="76">
        <v>202.57</v>
      </c>
      <c r="F265" s="76">
        <v>661.09</v>
      </c>
      <c r="G265" s="83">
        <v>45300</v>
      </c>
      <c r="H265" s="84">
        <f>IFERROR(LN(Финальный_свод10[[#This Row],[FTSE Renaissan_EM.Цена]]/C264)+H264,0)</f>
        <v>-7.5300796995800015E-2</v>
      </c>
      <c r="I265" s="84">
        <f>IFERROR(LN(Финальный_свод10[[#This Row],[FTSE Renaissan_EMEA.Цена]]/D264)+I264,0)</f>
        <v>0.10531180526545603</v>
      </c>
      <c r="J265" s="84">
        <f>IFERROR(LN(Финальный_свод10[[#This Row],[FTSE Renaissan_Global.Цена]]/E264)+J264,0)</f>
        <v>0.17628756910903554</v>
      </c>
      <c r="K265" s="84">
        <f>IFERROR(LN(Финальный_свод10[[#This Row],[FTSE Renaissan_US.Цена]]/F264)+K264,0)</f>
        <v>0.31920845170441547</v>
      </c>
      <c r="L265" s="84">
        <f t="shared" si="15"/>
        <v>-7.2535534158641779E-2</v>
      </c>
      <c r="M265" s="84">
        <f t="shared" si="15"/>
        <v>0.11105698977106848</v>
      </c>
      <c r="N265" s="84">
        <f t="shared" si="15"/>
        <v>0.19278101631042666</v>
      </c>
      <c r="O265" s="84">
        <f t="shared" si="14"/>
        <v>0.37603813250629581</v>
      </c>
      <c r="P265" s="84">
        <v>0.37320137868578485</v>
      </c>
      <c r="Q265" s="84">
        <v>0.61272561324937114</v>
      </c>
      <c r="R265" s="84">
        <f t="shared" ref="R265:R328" si="16">EXP(P265)-1</f>
        <v>0.45237678811421644</v>
      </c>
      <c r="S265" s="84">
        <f t="shared" ref="S265:S328" si="17">EXP(Q265)-1</f>
        <v>0.84545454545454546</v>
      </c>
    </row>
    <row r="266" spans="2:19" x14ac:dyDescent="0.2">
      <c r="B266" s="77">
        <v>45301</v>
      </c>
      <c r="C266" s="76">
        <v>202.68</v>
      </c>
      <c r="D266" s="76">
        <v>114.21</v>
      </c>
      <c r="E266" s="76">
        <v>203.02</v>
      </c>
      <c r="F266" s="76">
        <v>663.17</v>
      </c>
      <c r="G266" s="83">
        <v>45301</v>
      </c>
      <c r="H266" s="84">
        <f>IFERROR(LN(Финальный_свод10[[#This Row],[FTSE Renaissan_EM.Цена]]/C265)+H265,0)</f>
        <v>-7.3325292599873138E-2</v>
      </c>
      <c r="I266" s="84">
        <f>IFERROR(LN(Финальный_свод10[[#This Row],[FTSE Renaissan_EMEA.Цена]]/D265)+I265,0)</f>
        <v>0.1067137155975746</v>
      </c>
      <c r="J266" s="84">
        <f>IFERROR(LN(Финальный_свод10[[#This Row],[FTSE Renaissan_Global.Цена]]/E265)+J265,0)</f>
        <v>0.17850655963960566</v>
      </c>
      <c r="K266" s="84">
        <f>IFERROR(LN(Финальный_свод10[[#This Row],[FTSE Renaissan_US.Цена]]/F265)+K265,0)</f>
        <v>0.32234983135871159</v>
      </c>
      <c r="L266" s="84">
        <f t="shared" si="15"/>
        <v>-7.0701513067399135E-2</v>
      </c>
      <c r="M266" s="84">
        <f t="shared" si="15"/>
        <v>0.11261568436434644</v>
      </c>
      <c r="N266" s="84">
        <f t="shared" si="15"/>
        <v>0.19543072484248825</v>
      </c>
      <c r="O266" s="84">
        <f t="shared" si="14"/>
        <v>0.38036758736964726</v>
      </c>
      <c r="P266" s="84">
        <v>0.3760968357935095</v>
      </c>
      <c r="Q266" s="84">
        <v>0.63472979072491542</v>
      </c>
      <c r="R266" s="84">
        <f t="shared" si="16"/>
        <v>0.45658817681388664</v>
      </c>
      <c r="S266" s="84">
        <f t="shared" si="17"/>
        <v>0.88651231945624454</v>
      </c>
    </row>
    <row r="267" spans="2:19" x14ac:dyDescent="0.2">
      <c r="B267" s="77">
        <v>45302</v>
      </c>
      <c r="C267" s="76">
        <v>203.57</v>
      </c>
      <c r="D267" s="76">
        <v>114.19</v>
      </c>
      <c r="E267" s="76">
        <v>202.78</v>
      </c>
      <c r="F267" s="76">
        <v>659.29</v>
      </c>
      <c r="G267" s="83">
        <v>45302</v>
      </c>
      <c r="H267" s="84">
        <f>IFERROR(LN(Финальный_свод10[[#This Row],[FTSE Renaissan_EM.Цена]]/C266)+H266,0)</f>
        <v>-6.8943747128627289E-2</v>
      </c>
      <c r="I267" s="84">
        <f>IFERROR(LN(Финальный_свод10[[#This Row],[FTSE Renaissan_EMEA.Цена]]/D266)+I266,0)</f>
        <v>0.10653858424861562</v>
      </c>
      <c r="J267" s="84">
        <f>IFERROR(LN(Финальный_свод10[[#This Row],[FTSE Renaissan_Global.Цена]]/E266)+J266,0)</f>
        <v>0.17732371080775433</v>
      </c>
      <c r="K267" s="84">
        <f>IFERROR(LN(Финальный_свод10[[#This Row],[FTSE Renaissan_US.Цена]]/F266)+K266,0)</f>
        <v>0.31648196218615304</v>
      </c>
      <c r="L267" s="84">
        <f t="shared" si="15"/>
        <v>-6.662081613938442E-2</v>
      </c>
      <c r="M267" s="84">
        <f t="shared" si="15"/>
        <v>0.11242084754018689</v>
      </c>
      <c r="N267" s="84">
        <f t="shared" si="15"/>
        <v>0.19401754695872198</v>
      </c>
      <c r="O267" s="84">
        <f t="shared" si="14"/>
        <v>0.37229148887454921</v>
      </c>
      <c r="P267" s="84">
        <v>0.38131277273646969</v>
      </c>
      <c r="Q267" s="84">
        <v>0.60998256998040701</v>
      </c>
      <c r="R267" s="84">
        <f t="shared" si="16"/>
        <v>0.46420549735809957</v>
      </c>
      <c r="S267" s="84">
        <f t="shared" si="17"/>
        <v>0.84039932030586217</v>
      </c>
    </row>
    <row r="268" spans="2:19" x14ac:dyDescent="0.2">
      <c r="B268" s="77">
        <v>45303</v>
      </c>
      <c r="C268" s="76">
        <v>203.04</v>
      </c>
      <c r="D268" s="76">
        <v>114.26</v>
      </c>
      <c r="E268" s="76">
        <v>201.38</v>
      </c>
      <c r="F268" s="76">
        <v>651.89</v>
      </c>
      <c r="G268" s="83">
        <v>45303</v>
      </c>
      <c r="H268" s="84">
        <f>IFERROR(LN(Финальный_свод10[[#This Row],[FTSE Renaissan_EM.Цена]]/C267)+H267,0)</f>
        <v>-7.1550669241504647E-2</v>
      </c>
      <c r="I268" s="84">
        <f>IFERROR(LN(Финальный_свод10[[#This Row],[FTSE Renaissan_EMEA.Цена]]/D267)+I267,0)</f>
        <v>0.10715140983137543</v>
      </c>
      <c r="J268" s="84">
        <f>IFERROR(LN(Финальный_свод10[[#This Row],[FTSE Renaissan_Global.Цена]]/E267)+J267,0)</f>
        <v>0.1703957337707894</v>
      </c>
      <c r="K268" s="84">
        <f>IFERROR(LN(Финальный_свод10[[#This Row],[FTSE Renaissan_US.Цена]]/F267)+K267,0)</f>
        <v>0.30519429982072932</v>
      </c>
      <c r="L268" s="84">
        <f t="shared" si="15"/>
        <v>-6.9050894085280867E-2</v>
      </c>
      <c r="M268" s="84">
        <f t="shared" si="15"/>
        <v>0.11310277642474609</v>
      </c>
      <c r="N268" s="84">
        <f t="shared" si="15"/>
        <v>0.1857740093034197</v>
      </c>
      <c r="O268" s="84">
        <f t="shared" si="14"/>
        <v>0.35688862061070248</v>
      </c>
      <c r="P268" s="84">
        <v>0.38255993184177595</v>
      </c>
      <c r="Q268" s="84">
        <v>0.6144505645159819</v>
      </c>
      <c r="R268" s="84">
        <f t="shared" si="16"/>
        <v>0.46603273376659016</v>
      </c>
      <c r="S268" s="84">
        <f t="shared" si="17"/>
        <v>0.84864061172472383</v>
      </c>
    </row>
    <row r="269" spans="2:19" x14ac:dyDescent="0.2">
      <c r="B269" s="77">
        <v>45306</v>
      </c>
      <c r="C269" s="76">
        <v>202.04</v>
      </c>
      <c r="D269" s="76">
        <v>113.35</v>
      </c>
      <c r="E269" s="76">
        <v>200.8</v>
      </c>
      <c r="F269" s="76">
        <v>697.31</v>
      </c>
      <c r="G269" s="83">
        <v>45306</v>
      </c>
      <c r="H269" s="84">
        <f>IFERROR(LN(Финальный_свод10[[#This Row],[FTSE Renaissan_EM.Цена]]/C268)+H268,0)</f>
        <v>-7.6487975607730324E-2</v>
      </c>
      <c r="I269" s="84">
        <f>IFERROR(LN(Финальный_свод10[[#This Row],[FTSE Renaissan_EMEA.Цена]]/D268)+I268,0)</f>
        <v>9.9155233488596867E-2</v>
      </c>
      <c r="J269" s="84">
        <f>IFERROR(LN(Финальный_свод10[[#This Row],[FTSE Renaissan_Global.Цена]]/E268)+J268,0)</f>
        <v>0.16751145110089477</v>
      </c>
      <c r="K269" s="84">
        <f>IFERROR(LN(Финальный_свод10[[#This Row],[FTSE Renaissan_US.Цена]]/F268)+K268,0)</f>
        <v>0.37254853893774992</v>
      </c>
      <c r="L269" s="84">
        <f t="shared" si="15"/>
        <v>-7.3635946813387254E-2</v>
      </c>
      <c r="M269" s="84">
        <f t="shared" si="15"/>
        <v>0.10423770092547646</v>
      </c>
      <c r="N269" s="84">
        <f t="shared" si="15"/>
        <v>0.18235882941765169</v>
      </c>
      <c r="O269" s="84">
        <f t="shared" si="14"/>
        <v>0.45142892825177383</v>
      </c>
      <c r="P269" s="84">
        <v>0.38245318312501408</v>
      </c>
      <c r="Q269" s="84">
        <v>0.60945153317631351</v>
      </c>
      <c r="R269" s="84">
        <f t="shared" si="16"/>
        <v>0.46587624500616553</v>
      </c>
      <c r="S269" s="84">
        <f t="shared" si="17"/>
        <v>0.83942225998300768</v>
      </c>
    </row>
    <row r="270" spans="2:19" x14ac:dyDescent="0.2">
      <c r="B270" s="77">
        <v>45307</v>
      </c>
      <c r="C270" s="76">
        <v>200.99</v>
      </c>
      <c r="D270" s="76">
        <v>113.1</v>
      </c>
      <c r="E270" s="76">
        <v>198.41</v>
      </c>
      <c r="F270" s="76">
        <v>642.49</v>
      </c>
      <c r="G270" s="83">
        <v>45307</v>
      </c>
      <c r="H270" s="84">
        <f>IFERROR(LN(Финальный_свод10[[#This Row],[FTSE Renaissan_EM.Цена]]/C269)+H269,0)</f>
        <v>-8.1698517629921641E-2</v>
      </c>
      <c r="I270" s="84">
        <f>IFERROR(LN(Финальный_свод10[[#This Row],[FTSE Renaissan_EMEA.Цена]]/D269)+I269,0)</f>
        <v>9.6947239657133588E-2</v>
      </c>
      <c r="J270" s="84">
        <f>IFERROR(LN(Финальный_свод10[[#This Row],[FTSE Renaissan_Global.Цена]]/E269)+J269,0)</f>
        <v>0.15553766008969958</v>
      </c>
      <c r="K270" s="84">
        <f>IFERROR(LN(Финальный_свод10[[#This Row],[FTSE Renaissan_US.Цена]]/F269)+K269,0)</f>
        <v>0.29066971622984739</v>
      </c>
      <c r="L270" s="84">
        <f t="shared" si="15"/>
        <v>-7.8450252177898916E-2</v>
      </c>
      <c r="M270" s="84">
        <f t="shared" si="15"/>
        <v>0.10180224062347931</v>
      </c>
      <c r="N270" s="84">
        <f t="shared" si="15"/>
        <v>0.16828593299181405</v>
      </c>
      <c r="O270" s="84">
        <f t="shared" si="14"/>
        <v>0.33732281497824834</v>
      </c>
      <c r="P270" s="84">
        <v>0.3807467972784071</v>
      </c>
      <c r="Q270" s="84">
        <v>0.61416327918796587</v>
      </c>
      <c r="R270" s="84">
        <f t="shared" si="16"/>
        <v>0.46337702744996756</v>
      </c>
      <c r="S270" s="84">
        <f t="shared" si="17"/>
        <v>0.84810960067969399</v>
      </c>
    </row>
    <row r="271" spans="2:19" x14ac:dyDescent="0.2">
      <c r="B271" s="77">
        <v>45308</v>
      </c>
      <c r="C271" s="76">
        <v>196.6</v>
      </c>
      <c r="D271" s="76">
        <v>112.71</v>
      </c>
      <c r="E271" s="76">
        <v>195.03</v>
      </c>
      <c r="F271" s="76">
        <v>634.22</v>
      </c>
      <c r="G271" s="83">
        <v>45308</v>
      </c>
      <c r="H271" s="84">
        <f>IFERROR(LN(Финальный_свод10[[#This Row],[FTSE Renaissan_EM.Цена]]/C270)+H270,0)</f>
        <v>-0.10378246549451607</v>
      </c>
      <c r="I271" s="84">
        <f>IFERROR(LN(Финальный_свод10[[#This Row],[FTSE Renaissan_EMEA.Цена]]/D270)+I270,0)</f>
        <v>9.3493004789046028E-2</v>
      </c>
      <c r="J271" s="84">
        <f>IFERROR(LN(Финальный_свод10[[#This Row],[FTSE Renaissan_Global.Цена]]/E270)+J270,0)</f>
        <v>0.13835545616780773</v>
      </c>
      <c r="K271" s="84">
        <f>IFERROR(LN(Финальный_свод10[[#This Row],[FTSE Renaissan_US.Цена]]/F270)+K270,0)</f>
        <v>0.27771436118406007</v>
      </c>
      <c r="L271" s="84">
        <f t="shared" si="15"/>
        <v>-9.8578633654285985E-2</v>
      </c>
      <c r="M271" s="84">
        <f t="shared" si="15"/>
        <v>9.800292255236398E-2</v>
      </c>
      <c r="N271" s="84">
        <f t="shared" si="15"/>
        <v>0.14838367779544126</v>
      </c>
      <c r="O271" s="84">
        <f t="shared" si="14"/>
        <v>0.32010906895905711</v>
      </c>
      <c r="P271" s="84">
        <v>0.38256307133741607</v>
      </c>
      <c r="Q271" s="84">
        <v>0.6229626173751367</v>
      </c>
      <c r="R271" s="84">
        <f t="shared" si="16"/>
        <v>0.46603733637719102</v>
      </c>
      <c r="S271" s="84">
        <f t="shared" si="17"/>
        <v>0.86444350042480855</v>
      </c>
    </row>
    <row r="272" spans="2:19" x14ac:dyDescent="0.2">
      <c r="B272" s="77">
        <v>45309</v>
      </c>
      <c r="C272" s="76">
        <v>197.46</v>
      </c>
      <c r="D272" s="76">
        <v>113.54</v>
      </c>
      <c r="E272" s="76">
        <v>195.04</v>
      </c>
      <c r="F272" s="76">
        <v>631.54999999999995</v>
      </c>
      <c r="G272" s="83">
        <v>45309</v>
      </c>
      <c r="H272" s="84">
        <f>IFERROR(LN(Финальный_свод10[[#This Row],[FTSE Renaissan_EM.Цена]]/C271)+H271,0)</f>
        <v>-9.9417641024278691E-2</v>
      </c>
      <c r="I272" s="84">
        <f>IFERROR(LN(Финальный_свод10[[#This Row],[FTSE Renaissan_EMEA.Цена]]/D271)+I271,0)</f>
        <v>0.10083005427763915</v>
      </c>
      <c r="J272" s="84">
        <f>IFERROR(LN(Финальный_свод10[[#This Row],[FTSE Renaissan_Global.Цена]]/E271)+J271,0)</f>
        <v>0.13840672901628201</v>
      </c>
      <c r="K272" s="84">
        <f>IFERROR(LN(Финальный_свод10[[#This Row],[FTSE Renaissan_US.Цена]]/F271)+K271,0)</f>
        <v>0.27349557900391475</v>
      </c>
      <c r="L272" s="84">
        <f t="shared" si="15"/>
        <v>-9.4635488308114524E-2</v>
      </c>
      <c r="M272" s="84">
        <f t="shared" si="15"/>
        <v>0.10608865075499452</v>
      </c>
      <c r="N272" s="84">
        <f t="shared" si="15"/>
        <v>0.14844256020726476</v>
      </c>
      <c r="O272" s="84">
        <f t="shared" si="14"/>
        <v>0.31455154757196624</v>
      </c>
      <c r="P272" s="84">
        <v>0.38055806758594801</v>
      </c>
      <c r="Q272" s="84">
        <v>0.62469276099883453</v>
      </c>
      <c r="R272" s="84">
        <f t="shared" si="16"/>
        <v>0.46310087081392348</v>
      </c>
      <c r="S272" s="84">
        <f t="shared" si="17"/>
        <v>0.86767204757858907</v>
      </c>
    </row>
    <row r="273" spans="2:19" x14ac:dyDescent="0.2">
      <c r="B273" s="77">
        <v>45310</v>
      </c>
      <c r="C273" s="76">
        <v>197.31</v>
      </c>
      <c r="D273" s="76">
        <v>113.61</v>
      </c>
      <c r="E273" s="76">
        <v>195.45</v>
      </c>
      <c r="F273" s="76">
        <v>634.39</v>
      </c>
      <c r="G273" s="83">
        <v>45310</v>
      </c>
      <c r="H273" s="84">
        <f>IFERROR(LN(Финальный_свод10[[#This Row],[FTSE Renaissan_EM.Цена]]/C272)+H272,0)</f>
        <v>-0.10017757722621291</v>
      </c>
      <c r="I273" s="84">
        <f>IFERROR(LN(Финальный_свод10[[#This Row],[FTSE Renaissan_EMEA.Цена]]/D272)+I272,0)</f>
        <v>0.10144638711687205</v>
      </c>
      <c r="J273" s="84">
        <f>IFERROR(LN(Финальный_свод10[[#This Row],[FTSE Renaissan_Global.Цена]]/E272)+J272,0)</f>
        <v>0.14050665552228436</v>
      </c>
      <c r="K273" s="84">
        <f>IFERROR(LN(Финальный_свод10[[#This Row],[FTSE Renaissan_US.Цена]]/F272)+K272,0)</f>
        <v>0.2779823710547335</v>
      </c>
      <c r="L273" s="84">
        <f t="shared" si="15"/>
        <v>-9.532324621733046E-2</v>
      </c>
      <c r="M273" s="84">
        <f t="shared" si="15"/>
        <v>0.1067705796395535</v>
      </c>
      <c r="N273" s="84">
        <f t="shared" si="15"/>
        <v>0.1508567390920319</v>
      </c>
      <c r="O273" s="84">
        <f t="shared" si="14"/>
        <v>0.32046291863538867</v>
      </c>
      <c r="P273" s="84">
        <v>0.37662439275899312</v>
      </c>
      <c r="Q273" s="84">
        <v>0.61517415770442985</v>
      </c>
      <c r="R273" s="84">
        <f t="shared" si="16"/>
        <v>0.45735681278420892</v>
      </c>
      <c r="S273" s="84">
        <f t="shared" si="17"/>
        <v>0.84997875955819846</v>
      </c>
    </row>
    <row r="274" spans="2:19" x14ac:dyDescent="0.2">
      <c r="B274" s="77">
        <v>45313</v>
      </c>
      <c r="C274" s="76">
        <v>195.62</v>
      </c>
      <c r="D274" s="76">
        <v>114</v>
      </c>
      <c r="E274" s="76">
        <v>196.71</v>
      </c>
      <c r="F274" s="76">
        <v>645.57000000000005</v>
      </c>
      <c r="G274" s="83">
        <v>45313</v>
      </c>
      <c r="H274" s="84">
        <f>IFERROR(LN(Финальный_свод10[[#This Row],[FTSE Renaissan_EM.Цена]]/C273)+H273,0)</f>
        <v>-0.10877967134523539</v>
      </c>
      <c r="I274" s="84">
        <f>IFERROR(LN(Финальный_свод10[[#This Row],[FTSE Renaissan_EMEA.Цена]]/D273)+I273,0)</f>
        <v>0.10487330492955435</v>
      </c>
      <c r="J274" s="84">
        <f>IFERROR(LN(Финальный_свод10[[#This Row],[FTSE Renaissan_Global.Цена]]/E273)+J273,0)</f>
        <v>0.14693262622695841</v>
      </c>
      <c r="K274" s="84">
        <f>IFERROR(LN(Финальный_свод10[[#This Row],[FTSE Renaissan_US.Цена]]/F273)+K273,0)</f>
        <v>0.29545211125849313</v>
      </c>
      <c r="L274" s="84">
        <f t="shared" si="15"/>
        <v>-0.10307198532783024</v>
      </c>
      <c r="M274" s="84">
        <f t="shared" si="15"/>
        <v>0.11056989771066905</v>
      </c>
      <c r="N274" s="84">
        <f t="shared" si="15"/>
        <v>0.15827592298180404</v>
      </c>
      <c r="O274" s="84">
        <f t="shared" si="14"/>
        <v>0.34373373852590361</v>
      </c>
      <c r="P274" s="84">
        <v>0.37844816285109339</v>
      </c>
      <c r="Q274" s="84">
        <v>0.62363454178045263</v>
      </c>
      <c r="R274" s="84">
        <f t="shared" si="16"/>
        <v>0.46001712171143261</v>
      </c>
      <c r="S274" s="84">
        <f t="shared" si="17"/>
        <v>0.86569668649107845</v>
      </c>
    </row>
    <row r="275" spans="2:19" x14ac:dyDescent="0.2">
      <c r="B275" s="77">
        <v>45314</v>
      </c>
      <c r="C275" s="76">
        <v>195.92</v>
      </c>
      <c r="D275" s="76">
        <v>114.15</v>
      </c>
      <c r="E275" s="76">
        <v>197.34</v>
      </c>
      <c r="F275" s="76">
        <v>647.04999999999995</v>
      </c>
      <c r="G275" s="83">
        <v>45314</v>
      </c>
      <c r="H275" s="84">
        <f>IFERROR(LN(Финальный_свод10[[#This Row],[FTSE Renaissan_EM.Цена]]/C274)+H274,0)</f>
        <v>-0.10724726056367002</v>
      </c>
      <c r="I275" s="84">
        <f>IFERROR(LN(Финальный_свод10[[#This Row],[FTSE Renaissan_EMEA.Цена]]/D274)+I274,0)</f>
        <v>0.10618822951086337</v>
      </c>
      <c r="J275" s="84">
        <f>IFERROR(LN(Финальный_свод10[[#This Row],[FTSE Renaissan_Global.Цена]]/E274)+J274,0)</f>
        <v>0.15013019271234129</v>
      </c>
      <c r="K275" s="84">
        <f>IFERROR(LN(Финальный_свод10[[#This Row],[FTSE Renaissan_US.Цена]]/F274)+K274,0)</f>
        <v>0.29774203505160968</v>
      </c>
      <c r="L275" s="84">
        <f t="shared" si="15"/>
        <v>-0.10169646950939837</v>
      </c>
      <c r="M275" s="84">
        <f t="shared" si="15"/>
        <v>0.11203117389186712</v>
      </c>
      <c r="N275" s="84">
        <f t="shared" si="15"/>
        <v>0.16198551492669022</v>
      </c>
      <c r="O275" s="84">
        <f t="shared" si="14"/>
        <v>0.34681431217867287</v>
      </c>
      <c r="P275" s="84">
        <v>0.37957924747377569</v>
      </c>
      <c r="Q275" s="84">
        <v>0.63445953567006386</v>
      </c>
      <c r="R275" s="84">
        <f t="shared" si="16"/>
        <v>0.46166945891709554</v>
      </c>
      <c r="S275" s="84">
        <f t="shared" si="17"/>
        <v>0.88600254885301566</v>
      </c>
    </row>
    <row r="276" spans="2:19" x14ac:dyDescent="0.2">
      <c r="B276" s="77">
        <v>45315</v>
      </c>
      <c r="C276" s="76">
        <v>198.39</v>
      </c>
      <c r="D276" s="76">
        <v>114.62</v>
      </c>
      <c r="E276" s="76">
        <v>196.94</v>
      </c>
      <c r="F276" s="76">
        <v>637.65</v>
      </c>
      <c r="G276" s="83">
        <v>45315</v>
      </c>
      <c r="H276" s="84">
        <f>IFERROR(LN(Финальный_свод10[[#This Row],[FTSE Renaissan_EM.Цена]]/C275)+H275,0)</f>
        <v>-9.4718882852901615E-2</v>
      </c>
      <c r="I276" s="84">
        <f>IFERROR(LN(Финальный_свод10[[#This Row],[FTSE Renaissan_EMEA.Цена]]/D275)+I275,0)</f>
        <v>0.1102971656586503</v>
      </c>
      <c r="J276" s="84">
        <f>IFERROR(LN(Финальный_свод10[[#This Row],[FTSE Renaissan_Global.Цена]]/E275)+J275,0)</f>
        <v>0.14810117710297666</v>
      </c>
      <c r="K276" s="84">
        <f>IFERROR(LN(Финальный_свод10[[#This Row],[FTSE Renaissan_US.Цена]]/F275)+K275,0)</f>
        <v>0.28310800725683943</v>
      </c>
      <c r="L276" s="84">
        <f t="shared" si="15"/>
        <v>-9.0371389270975655E-2</v>
      </c>
      <c r="M276" s="84">
        <f t="shared" si="15"/>
        <v>0.11660983925962176</v>
      </c>
      <c r="N276" s="84">
        <f t="shared" si="15"/>
        <v>0.15963021845374659</v>
      </c>
      <c r="O276" s="84">
        <f t="shared" si="14"/>
        <v>0.32724850654621873</v>
      </c>
      <c r="P276" s="84">
        <v>0.37537296657043795</v>
      </c>
      <c r="Q276" s="84">
        <v>0.6354051089943028</v>
      </c>
      <c r="R276" s="84">
        <f t="shared" si="16"/>
        <v>0.45553417898631898</v>
      </c>
      <c r="S276" s="84">
        <f t="shared" si="17"/>
        <v>0.88778674596431562</v>
      </c>
    </row>
    <row r="277" spans="2:19" x14ac:dyDescent="0.2">
      <c r="B277" s="77">
        <v>45316</v>
      </c>
      <c r="C277" s="76">
        <v>198.55</v>
      </c>
      <c r="D277" s="76">
        <v>113.7</v>
      </c>
      <c r="E277" s="76">
        <v>197.41</v>
      </c>
      <c r="F277" s="76">
        <v>641.80999999999995</v>
      </c>
      <c r="G277" s="83">
        <v>45316</v>
      </c>
      <c r="H277" s="84">
        <f>IFERROR(LN(Финальный_свод10[[#This Row],[FTSE Renaissan_EM.Цена]]/C276)+H276,0)</f>
        <v>-9.3912715630321802E-2</v>
      </c>
      <c r="I277" s="84">
        <f>IFERROR(LN(Финальный_свод10[[#This Row],[FTSE Renaissan_EMEA.Цена]]/D276)+I276,0)</f>
        <v>0.10223825729154923</v>
      </c>
      <c r="J277" s="84">
        <f>IFERROR(LN(Финальный_свод10[[#This Row],[FTSE Renaissan_Global.Цена]]/E276)+J276,0)</f>
        <v>0.15048484756089717</v>
      </c>
      <c r="K277" s="84">
        <f>IFERROR(LN(Финальный_свод10[[#This Row],[FTSE Renaissan_US.Цена]]/F276)+K276,0)</f>
        <v>0.28961077351623876</v>
      </c>
      <c r="L277" s="84">
        <f t="shared" si="15"/>
        <v>-8.9637780834478598E-2</v>
      </c>
      <c r="M277" s="84">
        <f t="shared" si="15"/>
        <v>0.10764734534827247</v>
      </c>
      <c r="N277" s="84">
        <f t="shared" si="15"/>
        <v>0.16239769180945518</v>
      </c>
      <c r="O277" s="84">
        <f t="shared" si="14"/>
        <v>0.33590741627292164</v>
      </c>
      <c r="P277" s="84">
        <v>0.37389515327489475</v>
      </c>
      <c r="Q277" s="84">
        <v>0.62919755424239621</v>
      </c>
      <c r="R277" s="84">
        <f t="shared" si="16"/>
        <v>0.45338475983577675</v>
      </c>
      <c r="S277" s="84">
        <f t="shared" si="17"/>
        <v>0.87610450297366138</v>
      </c>
    </row>
    <row r="278" spans="2:19" x14ac:dyDescent="0.2">
      <c r="B278" s="77">
        <v>45317</v>
      </c>
      <c r="C278" s="76">
        <v>196.95</v>
      </c>
      <c r="D278" s="76">
        <v>114.16</v>
      </c>
      <c r="E278" s="76">
        <v>197.51</v>
      </c>
      <c r="F278" s="76">
        <v>644.36</v>
      </c>
      <c r="G278" s="83">
        <v>45317</v>
      </c>
      <c r="H278" s="84">
        <f>IFERROR(LN(Финальный_свод10[[#This Row],[FTSE Renaissan_EM.Цена]]/C277)+H277,0)</f>
        <v>-0.10200378379066749</v>
      </c>
      <c r="I278" s="84">
        <f>IFERROR(LN(Финальный_свод10[[#This Row],[FTSE Renaissan_EMEA.Цена]]/D277)+I277,0)</f>
        <v>0.10627582970363988</v>
      </c>
      <c r="J278" s="84">
        <f>IFERROR(LN(Финальный_свод10[[#This Row],[FTSE Renaissan_Global.Цена]]/E277)+J277,0)</f>
        <v>0.15099127925408709</v>
      </c>
      <c r="K278" s="84">
        <f>IFERROR(LN(Финальный_свод10[[#This Row],[FTSE Renaissan_US.Цена]]/F277)+K277,0)</f>
        <v>0.29357603991369552</v>
      </c>
      <c r="L278" s="84">
        <f t="shared" si="15"/>
        <v>-9.6973865199448839E-2</v>
      </c>
      <c r="M278" s="84">
        <f t="shared" si="15"/>
        <v>0.11212859230394701</v>
      </c>
      <c r="N278" s="84">
        <f t="shared" si="15"/>
        <v>0.16298651592769109</v>
      </c>
      <c r="O278" s="84">
        <f t="shared" si="14"/>
        <v>0.34121516141789621</v>
      </c>
      <c r="P278" s="84">
        <v>0.37562590620458153</v>
      </c>
      <c r="Q278" s="84">
        <v>0.62983136106571858</v>
      </c>
      <c r="R278" s="84">
        <f t="shared" si="16"/>
        <v>0.45590238783437775</v>
      </c>
      <c r="S278" s="84">
        <f t="shared" si="17"/>
        <v>0.87729396771452794</v>
      </c>
    </row>
    <row r="279" spans="2:19" x14ac:dyDescent="0.2">
      <c r="B279" s="77">
        <v>45320</v>
      </c>
      <c r="C279" s="76">
        <v>196.85</v>
      </c>
      <c r="D279" s="76">
        <v>114.3</v>
      </c>
      <c r="E279" s="76">
        <v>200.08</v>
      </c>
      <c r="F279" s="76">
        <v>661.04</v>
      </c>
      <c r="G279" s="83">
        <v>45320</v>
      </c>
      <c r="H279" s="84">
        <f>IFERROR(LN(Финальный_свод10[[#This Row],[FTSE Renaissan_EM.Цена]]/C278)+H278,0)</f>
        <v>-0.10251165581783586</v>
      </c>
      <c r="I279" s="84">
        <f>IFERROR(LN(Финальный_свод10[[#This Row],[FTSE Renaissan_EMEA.Цена]]/D278)+I278,0)</f>
        <v>0.1075014273358238</v>
      </c>
      <c r="J279" s="84">
        <f>IFERROR(LN(Финальный_свод10[[#This Row],[FTSE Renaissan_Global.Цена]]/E278)+J278,0)</f>
        <v>0.16391934985268453</v>
      </c>
      <c r="K279" s="84">
        <f>IFERROR(LN(Финальный_свод10[[#This Row],[FTSE Renaissan_US.Цена]]/F278)+K278,0)</f>
        <v>0.31913281617685957</v>
      </c>
      <c r="L279" s="84">
        <f t="shared" si="15"/>
        <v>-9.74323704722595E-2</v>
      </c>
      <c r="M279" s="84">
        <f t="shared" si="15"/>
        <v>0.11349245007306541</v>
      </c>
      <c r="N279" s="84">
        <f t="shared" si="15"/>
        <v>0.17811929576635355</v>
      </c>
      <c r="O279" s="84">
        <f t="shared" si="14"/>
        <v>0.37593405907208099</v>
      </c>
      <c r="P279" s="84">
        <v>0.3798531618536321</v>
      </c>
      <c r="Q279" s="84">
        <v>0.63750693003432979</v>
      </c>
      <c r="R279" s="84">
        <f t="shared" si="16"/>
        <v>0.46206988603935972</v>
      </c>
      <c r="S279" s="84">
        <f t="shared" si="17"/>
        <v>0.89175870858113782</v>
      </c>
    </row>
    <row r="280" spans="2:19" x14ac:dyDescent="0.2">
      <c r="B280" s="77">
        <v>45321</v>
      </c>
      <c r="C280" s="76">
        <v>194.15</v>
      </c>
      <c r="D280" s="76">
        <v>113.23</v>
      </c>
      <c r="E280" s="76">
        <v>196.98</v>
      </c>
      <c r="F280" s="76">
        <v>646.17999999999995</v>
      </c>
      <c r="G280" s="83">
        <v>45321</v>
      </c>
      <c r="H280" s="84">
        <f>IFERROR(LN(Финальный_свод10[[#This Row],[FTSE Renaissan_EM.Цена]]/C279)+H279,0)</f>
        <v>-0.11632261702990601</v>
      </c>
      <c r="I280" s="84">
        <f>IFERROR(LN(Финальный_свод10[[#This Row],[FTSE Renaissan_EMEA.Цена]]/D279)+I279,0)</f>
        <v>9.8096004861007072E-2</v>
      </c>
      <c r="J280" s="84">
        <f>IFERROR(LN(Финальный_свод10[[#This Row],[FTSE Renaissan_Global.Цена]]/E279)+J279,0)</f>
        <v>0.14830426402487706</v>
      </c>
      <c r="K280" s="84">
        <f>IFERROR(LN(Финальный_свод10[[#This Row],[FTSE Renaissan_US.Цена]]/F279)+K279,0)</f>
        <v>0.29639656652513618</v>
      </c>
      <c r="L280" s="84">
        <f t="shared" si="15"/>
        <v>-0.10981201283814668</v>
      </c>
      <c r="M280" s="84">
        <f t="shared" si="15"/>
        <v>0.10306867998051805</v>
      </c>
      <c r="N280" s="84">
        <f t="shared" si="15"/>
        <v>0.15986574810104104</v>
      </c>
      <c r="O280" s="84">
        <f t="shared" si="14"/>
        <v>0.34500343442332881</v>
      </c>
      <c r="P280" s="84">
        <v>0.38596363029963615</v>
      </c>
      <c r="Q280" s="84">
        <v>0.6362148893856342</v>
      </c>
      <c r="R280" s="84">
        <f t="shared" si="16"/>
        <v>0.47103116887898633</v>
      </c>
      <c r="S280" s="84">
        <f t="shared" si="17"/>
        <v>0.88931605777400091</v>
      </c>
    </row>
    <row r="281" spans="2:19" x14ac:dyDescent="0.2">
      <c r="B281" s="77">
        <v>45322</v>
      </c>
      <c r="C281" s="76">
        <v>193.78</v>
      </c>
      <c r="D281" s="76">
        <v>113.61</v>
      </c>
      <c r="E281" s="76">
        <v>194.81</v>
      </c>
      <c r="F281" s="76">
        <v>632.72</v>
      </c>
      <c r="G281" s="83">
        <v>45322</v>
      </c>
      <c r="H281" s="84">
        <f>IFERROR(LN(Финальный_свод10[[#This Row],[FTSE Renaissan_EM.Цена]]/C280)+H280,0)</f>
        <v>-0.11823017825072427</v>
      </c>
      <c r="I281" s="84">
        <f>IFERROR(LN(Финальный_свод10[[#This Row],[FTSE Renaissan_EMEA.Цена]]/D280)+I280,0)</f>
        <v>0.10144638711687197</v>
      </c>
      <c r="J281" s="84">
        <f>IFERROR(LN(Финальный_свод10[[#This Row],[FTSE Renaissan_Global.Цена]]/E280)+J280,0)</f>
        <v>0.13722678787643355</v>
      </c>
      <c r="K281" s="84">
        <f>IFERROR(LN(Финальный_свод10[[#This Row],[FTSE Renaissan_US.Цена]]/F280)+K280,0)</f>
        <v>0.27534644999509256</v>
      </c>
      <c r="L281" s="84">
        <f t="shared" si="15"/>
        <v>-0.11150848234754607</v>
      </c>
      <c r="M281" s="84">
        <f t="shared" si="15"/>
        <v>0.1067705796395535</v>
      </c>
      <c r="N281" s="84">
        <f t="shared" si="15"/>
        <v>0.14708826473532244</v>
      </c>
      <c r="O281" s="84">
        <f t="shared" si="14"/>
        <v>0.31698686593260184</v>
      </c>
      <c r="P281" s="84">
        <v>0.39161395335369065</v>
      </c>
      <c r="Q281" s="84">
        <v>0.63906638891533007</v>
      </c>
      <c r="R281" s="84">
        <f t="shared" si="16"/>
        <v>0.47936649667691333</v>
      </c>
      <c r="S281" s="84">
        <f t="shared" si="17"/>
        <v>0.89471112999150293</v>
      </c>
    </row>
    <row r="282" spans="2:19" x14ac:dyDescent="0.2">
      <c r="B282" s="77">
        <v>45323</v>
      </c>
      <c r="C282" s="76">
        <v>195.35</v>
      </c>
      <c r="D282" s="76">
        <v>113.9</v>
      </c>
      <c r="E282" s="76">
        <v>197.05</v>
      </c>
      <c r="F282" s="76">
        <v>643.80999999999995</v>
      </c>
      <c r="G282" s="83">
        <v>45323</v>
      </c>
      <c r="H282" s="84">
        <f>IFERROR(LN(Финальный_свод10[[#This Row],[FTSE Renaissan_EM.Цена]]/C281)+H281,0)</f>
        <v>-0.1101608517065028</v>
      </c>
      <c r="I282" s="84">
        <f>IFERROR(LN(Финальный_свод10[[#This Row],[FTSE Renaissan_EMEA.Цена]]/D281)+I281,0)</f>
        <v>0.10399572698819526</v>
      </c>
      <c r="J282" s="84">
        <f>IFERROR(LN(Финальный_свод10[[#This Row],[FTSE Renaissan_Global.Цена]]/E281)+J281,0)</f>
        <v>0.14865956692433366</v>
      </c>
      <c r="K282" s="84">
        <f>IFERROR(LN(Финальный_свод10[[#This Row],[FTSE Renaissan_US.Цена]]/F281)+K281,0)</f>
        <v>0.29272211530215964</v>
      </c>
      <c r="L282" s="84">
        <f t="shared" si="15"/>
        <v>-0.10430994956441908</v>
      </c>
      <c r="M282" s="84">
        <f t="shared" si="15"/>
        <v>0.10959571358986997</v>
      </c>
      <c r="N282" s="84">
        <f t="shared" si="15"/>
        <v>0.16027792498380644</v>
      </c>
      <c r="O282" s="84">
        <f t="shared" si="14"/>
        <v>0.34007035364152904</v>
      </c>
      <c r="P282" s="84">
        <v>0.39648665234687569</v>
      </c>
      <c r="Q282" s="84">
        <v>0.63448205971448213</v>
      </c>
      <c r="R282" s="84">
        <f t="shared" si="16"/>
        <v>0.48659259532006383</v>
      </c>
      <c r="S282" s="84">
        <f t="shared" si="17"/>
        <v>0.88604502973661781</v>
      </c>
    </row>
    <row r="283" spans="2:19" x14ac:dyDescent="0.2">
      <c r="B283" s="77">
        <v>45324</v>
      </c>
      <c r="C283" s="76">
        <v>194.69</v>
      </c>
      <c r="D283" s="76">
        <v>114.41</v>
      </c>
      <c r="E283" s="76">
        <v>198.46</v>
      </c>
      <c r="F283" s="76">
        <v>650.58000000000004</v>
      </c>
      <c r="G283" s="83">
        <v>45324</v>
      </c>
      <c r="H283" s="84">
        <f>IFERROR(LN(Финальный_свод10[[#This Row],[FTSE Renaissan_EM.Цена]]/C282)+H282,0)</f>
        <v>-0.11354512321676344</v>
      </c>
      <c r="I283" s="84">
        <f>IFERROR(LN(Финальный_свод10[[#This Row],[FTSE Renaissan_EMEA.Цена]]/D282)+I282,0)</f>
        <v>0.10846334424791131</v>
      </c>
      <c r="J283" s="84">
        <f>IFERROR(LN(Финальный_свод10[[#This Row],[FTSE Renaissan_Global.Цена]]/E282)+J282,0)</f>
        <v>0.15578963176941635</v>
      </c>
      <c r="K283" s="84">
        <f>IFERROR(LN(Финальный_свод10[[#This Row],[FTSE Renaissan_US.Цена]]/F282)+K282,0)</f>
        <v>0.3031827364960763</v>
      </c>
      <c r="L283" s="84">
        <f t="shared" si="15"/>
        <v>-0.10733608436496933</v>
      </c>
      <c r="M283" s="84">
        <f t="shared" si="15"/>
        <v>0.11456405260594416</v>
      </c>
      <c r="N283" s="84">
        <f t="shared" si="15"/>
        <v>0.16858034505093222</v>
      </c>
      <c r="O283" s="84">
        <f t="shared" si="14"/>
        <v>0.35416189663426501</v>
      </c>
      <c r="P283" s="84">
        <v>0.39539003872818879</v>
      </c>
      <c r="Q283" s="84">
        <v>0.63642847212446441</v>
      </c>
      <c r="R283" s="84">
        <f t="shared" si="16"/>
        <v>0.48496327116740456</v>
      </c>
      <c r="S283" s="84">
        <f t="shared" si="17"/>
        <v>0.88971962616822342</v>
      </c>
    </row>
    <row r="284" spans="2:19" x14ac:dyDescent="0.2">
      <c r="B284" s="77">
        <v>45327</v>
      </c>
      <c r="C284" s="76">
        <v>193.35</v>
      </c>
      <c r="D284" s="76">
        <v>114.14</v>
      </c>
      <c r="E284" s="76">
        <v>195.39</v>
      </c>
      <c r="F284" s="76">
        <v>636.51</v>
      </c>
      <c r="G284" s="83">
        <v>45327</v>
      </c>
      <c r="H284" s="84">
        <f>IFERROR(LN(Финальный_свод10[[#This Row],[FTSE Renaissan_EM.Цена]]/C283)+H283,0)</f>
        <v>-0.12045165515427636</v>
      </c>
      <c r="I284" s="84">
        <f>IFERROR(LN(Финальный_свод10[[#This Row],[FTSE Renaissan_EMEA.Цена]]/D283)+I283,0)</f>
        <v>0.10610062164362083</v>
      </c>
      <c r="J284" s="84">
        <f>IFERROR(LN(Финальный_свод10[[#This Row],[FTSE Renaissan_Global.Цена]]/E283)+J283,0)</f>
        <v>0.14019962450974063</v>
      </c>
      <c r="K284" s="84">
        <f>IFERROR(LN(Финальный_свод10[[#This Row],[FTSE Renaissan_US.Цена]]/F283)+K283,0)</f>
        <v>0.28131859257706543</v>
      </c>
      <c r="L284" s="84">
        <f t="shared" si="15"/>
        <v>-0.11348005502063196</v>
      </c>
      <c r="M284" s="84">
        <f t="shared" si="15"/>
        <v>0.11193375547978723</v>
      </c>
      <c r="N284" s="84">
        <f t="shared" si="15"/>
        <v>0.15050344462109044</v>
      </c>
      <c r="O284" s="84">
        <f t="shared" si="14"/>
        <v>0.3248756322461126</v>
      </c>
      <c r="P284" s="84">
        <v>0.39552640645016041</v>
      </c>
      <c r="Q284" s="84">
        <v>0.63605748343536439</v>
      </c>
      <c r="R284" s="84">
        <f t="shared" si="16"/>
        <v>0.48516578603383675</v>
      </c>
      <c r="S284" s="84">
        <f t="shared" si="17"/>
        <v>0.88901869158878433</v>
      </c>
    </row>
    <row r="285" spans="2:19" x14ac:dyDescent="0.2">
      <c r="B285" s="77">
        <v>45328</v>
      </c>
      <c r="C285" s="76">
        <v>197.37</v>
      </c>
      <c r="D285" s="76">
        <v>114.45</v>
      </c>
      <c r="E285" s="76">
        <v>198.18</v>
      </c>
      <c r="F285" s="76">
        <v>646.04999999999995</v>
      </c>
      <c r="G285" s="83">
        <v>45328</v>
      </c>
      <c r="H285" s="84">
        <f>IFERROR(LN(Финальный_свод10[[#This Row],[FTSE Renaissan_EM.Цена]]/C284)+H284,0)</f>
        <v>-9.9873533441566117E-2</v>
      </c>
      <c r="I285" s="84">
        <f>IFERROR(LN(Финальный_свод10[[#This Row],[FTSE Renaissan_EMEA.Цена]]/D284)+I284,0)</f>
        <v>0.10881290293363459</v>
      </c>
      <c r="J285" s="84">
        <f>IFERROR(LN(Финальный_свод10[[#This Row],[FTSE Renaissan_Global.Цена]]/E284)+J284,0)</f>
        <v>0.15437777191407409</v>
      </c>
      <c r="K285" s="84">
        <f>IFERROR(LN(Финальный_свод10[[#This Row],[FTSE Renaissan_US.Цена]]/F284)+K284,0)</f>
        <v>0.29619536395215978</v>
      </c>
      <c r="L285" s="84">
        <f t="shared" si="15"/>
        <v>-9.5048143053644174E-2</v>
      </c>
      <c r="M285" s="84">
        <f t="shared" si="15"/>
        <v>0.1149537262542637</v>
      </c>
      <c r="N285" s="84">
        <f t="shared" si="15"/>
        <v>0.16693163751987172</v>
      </c>
      <c r="O285" s="84">
        <f t="shared" si="14"/>
        <v>0.34473284349436906</v>
      </c>
      <c r="P285" s="84">
        <v>0.39911795209072898</v>
      </c>
      <c r="Q285" s="84">
        <v>0.64092558350145068</v>
      </c>
      <c r="R285" s="84">
        <f t="shared" si="16"/>
        <v>0.49050941694128758</v>
      </c>
      <c r="S285" s="84">
        <f t="shared" si="17"/>
        <v>0.89823704333050047</v>
      </c>
    </row>
    <row r="286" spans="2:19" x14ac:dyDescent="0.2">
      <c r="B286" s="77">
        <v>45329</v>
      </c>
      <c r="C286" s="76">
        <v>197.61</v>
      </c>
      <c r="D286" s="76">
        <v>115.48</v>
      </c>
      <c r="E286" s="76">
        <v>199.63</v>
      </c>
      <c r="F286" s="76">
        <v>652.51</v>
      </c>
      <c r="G286" s="83">
        <v>45329</v>
      </c>
      <c r="H286" s="84">
        <f>IFERROR(LN(Финальный_свод10[[#This Row],[FTSE Renaissan_EM.Цена]]/C285)+H285,0)</f>
        <v>-9.8658281886871022E-2</v>
      </c>
      <c r="I286" s="84">
        <f>IFERROR(LN(Финальный_свод10[[#This Row],[FTSE Renaissan_EMEA.Цена]]/D285)+I285,0)</f>
        <v>0.11777221132979328</v>
      </c>
      <c r="J286" s="84">
        <f>IFERROR(LN(Финальный_свод10[[#This Row],[FTSE Renaissan_Global.Цена]]/E285)+J285,0)</f>
        <v>0.16166771646788305</v>
      </c>
      <c r="K286" s="84">
        <f>IFERROR(LN(Финальный_свод10[[#This Row],[FTSE Renaissan_US.Цена]]/F285)+K285,0)</f>
        <v>0.30614492853384018</v>
      </c>
      <c r="L286" s="84">
        <f t="shared" si="15"/>
        <v>-9.3947730398898588E-2</v>
      </c>
      <c r="M286" s="84">
        <f t="shared" si="15"/>
        <v>0.12498782269849174</v>
      </c>
      <c r="N286" s="84">
        <f t="shared" si="15"/>
        <v>0.17546958723429196</v>
      </c>
      <c r="O286" s="84">
        <f t="shared" si="14"/>
        <v>0.35817913119497069</v>
      </c>
      <c r="P286" s="84">
        <v>0.40471613637445919</v>
      </c>
      <c r="Q286" s="84">
        <v>0.65994485409071579</v>
      </c>
      <c r="R286" s="84">
        <f t="shared" si="16"/>
        <v>0.49887696301341977</v>
      </c>
      <c r="S286" s="84">
        <f t="shared" si="17"/>
        <v>0.93468564146134137</v>
      </c>
    </row>
    <row r="287" spans="2:19" x14ac:dyDescent="0.2">
      <c r="B287" s="77">
        <v>45330</v>
      </c>
      <c r="C287" s="76">
        <v>197.23</v>
      </c>
      <c r="D287" s="76">
        <v>119.02</v>
      </c>
      <c r="E287" s="76">
        <v>202.9</v>
      </c>
      <c r="F287" s="76">
        <v>665.76</v>
      </c>
      <c r="G287" s="83">
        <v>45330</v>
      </c>
      <c r="H287" s="84">
        <f>IFERROR(LN(Финальный_свод10[[#This Row],[FTSE Renaissan_EM.Цена]]/C286)+H286,0)</f>
        <v>-0.1005831127921704</v>
      </c>
      <c r="I287" s="84">
        <f>IFERROR(LN(Финальный_свод10[[#This Row],[FTSE Renaissan_EMEA.Цена]]/D286)+I286,0)</f>
        <v>0.14796640275176498</v>
      </c>
      <c r="J287" s="84">
        <f>IFERROR(LN(Финальный_свод10[[#This Row],[FTSE Renaissan_Global.Цена]]/E286)+J286,0)</f>
        <v>0.17791531011508993</v>
      </c>
      <c r="K287" s="84">
        <f>IFERROR(LN(Финальный_свод10[[#This Row],[FTSE Renaissan_US.Цена]]/F286)+K286,0)</f>
        <v>0.32624770901856165</v>
      </c>
      <c r="L287" s="84">
        <f t="shared" si="15"/>
        <v>-9.569005043557921E-2</v>
      </c>
      <c r="M287" s="84">
        <f t="shared" si="15"/>
        <v>0.15947394057477049</v>
      </c>
      <c r="N287" s="84">
        <f t="shared" si="15"/>
        <v>0.19472413590060533</v>
      </c>
      <c r="O287" s="84">
        <f t="shared" si="14"/>
        <v>0.38575859126199386</v>
      </c>
      <c r="P287" s="84">
        <v>0.40017038721698212</v>
      </c>
      <c r="Q287" s="84">
        <v>0.65521281048569546</v>
      </c>
      <c r="R287" s="84">
        <f t="shared" si="16"/>
        <v>0.49207890715613756</v>
      </c>
      <c r="S287" s="84">
        <f t="shared" si="17"/>
        <v>0.92555225148682974</v>
      </c>
    </row>
    <row r="288" spans="2:19" x14ac:dyDescent="0.2">
      <c r="B288" s="77">
        <v>45331</v>
      </c>
      <c r="C288" s="76">
        <v>196.02</v>
      </c>
      <c r="D288" s="76">
        <v>119.12</v>
      </c>
      <c r="E288" s="76">
        <v>204.29</v>
      </c>
      <c r="F288" s="76">
        <v>675.8</v>
      </c>
      <c r="G288" s="83">
        <v>45331</v>
      </c>
      <c r="H288" s="84">
        <f>IFERROR(LN(Финальный_свод10[[#This Row],[FTSE Renaissan_EM.Цена]]/C287)+H287,0)</f>
        <v>-0.10673697836654851</v>
      </c>
      <c r="I288" s="84">
        <f>IFERROR(LN(Финальный_свод10[[#This Row],[FTSE Renaissan_EMEA.Цена]]/D287)+I287,0)</f>
        <v>0.14880624491081268</v>
      </c>
      <c r="J288" s="84">
        <f>IFERROR(LN(Финальный_свод10[[#This Row],[FTSE Renaissan_Global.Цена]]/E287)+J287,0)</f>
        <v>0.18474261628288294</v>
      </c>
      <c r="K288" s="84">
        <f>IFERROR(LN(Финальный_свод10[[#This Row],[FTSE Renaissan_US.Цена]]/F287)+K287,0)</f>
        <v>0.34121563806411997</v>
      </c>
      <c r="L288" s="84">
        <f t="shared" si="15"/>
        <v>-0.10123796423658771</v>
      </c>
      <c r="M288" s="84">
        <f t="shared" si="15"/>
        <v>0.16044812469556935</v>
      </c>
      <c r="N288" s="84">
        <f t="shared" si="15"/>
        <v>0.20290879114408411</v>
      </c>
      <c r="O288" s="84">
        <f t="shared" si="14"/>
        <v>0.40665653685240244</v>
      </c>
      <c r="P288" s="84">
        <v>0.40034619946229516</v>
      </c>
      <c r="Q288" s="84">
        <v>0.64247972436894996</v>
      </c>
      <c r="R288" s="84">
        <f t="shared" si="16"/>
        <v>0.49234125596037925</v>
      </c>
      <c r="S288" s="84">
        <f t="shared" si="17"/>
        <v>0.90118946474086559</v>
      </c>
    </row>
    <row r="289" spans="2:19" x14ac:dyDescent="0.2">
      <c r="B289" s="77">
        <v>45334</v>
      </c>
      <c r="C289" s="76">
        <v>196.14</v>
      </c>
      <c r="D289" s="76">
        <v>123.3</v>
      </c>
      <c r="E289" s="76">
        <v>206.48</v>
      </c>
      <c r="F289" s="76">
        <v>682.21</v>
      </c>
      <c r="G289" s="83">
        <v>45334</v>
      </c>
      <c r="H289" s="84">
        <f>IFERROR(LN(Финальный_свод10[[#This Row],[FTSE Renaissan_EM.Цена]]/C288)+H288,0)</f>
        <v>-0.10612498324340811</v>
      </c>
      <c r="I289" s="84">
        <f>IFERROR(LN(Финальный_свод10[[#This Row],[FTSE Renaissan_EMEA.Цена]]/D288)+I288,0)</f>
        <v>0.18329526670535762</v>
      </c>
      <c r="J289" s="84">
        <f>IFERROR(LN(Финальный_свод10[[#This Row],[FTSE Renaissan_Global.Цена]]/E288)+J288,0)</f>
        <v>0.19540561869367931</v>
      </c>
      <c r="K289" s="84">
        <f>IFERROR(LN(Финальный_свод10[[#This Row],[FTSE Renaissan_US.Цена]]/F288)+K288,0)</f>
        <v>0.35065599211897192</v>
      </c>
      <c r="L289" s="84">
        <f t="shared" si="15"/>
        <v>-0.10068775790921503</v>
      </c>
      <c r="M289" s="84">
        <f t="shared" si="15"/>
        <v>0.20116902094496059</v>
      </c>
      <c r="N289" s="84">
        <f t="shared" si="15"/>
        <v>0.21580403933344994</v>
      </c>
      <c r="O289" s="84">
        <f t="shared" si="14"/>
        <v>0.41999875111878882</v>
      </c>
      <c r="P289" s="84">
        <v>0.40223192275822273</v>
      </c>
      <c r="Q289" s="84">
        <v>0.65247341563654426</v>
      </c>
      <c r="R289" s="84">
        <f t="shared" si="16"/>
        <v>0.49515805364802756</v>
      </c>
      <c r="S289" s="84">
        <f t="shared" si="17"/>
        <v>0.92028462192013483</v>
      </c>
    </row>
    <row r="290" spans="2:19" x14ac:dyDescent="0.2">
      <c r="B290" s="77">
        <v>45335</v>
      </c>
      <c r="C290" s="76">
        <v>196.27</v>
      </c>
      <c r="D290" s="76">
        <v>119.49</v>
      </c>
      <c r="E290" s="76">
        <v>201.92</v>
      </c>
      <c r="F290" s="76">
        <v>660.06</v>
      </c>
      <c r="G290" s="83">
        <v>45335</v>
      </c>
      <c r="H290" s="84">
        <f>IFERROR(LN(Финальный_свод10[[#This Row],[FTSE Renaissan_EM.Цена]]/C289)+H289,0)</f>
        <v>-0.10546241090959452</v>
      </c>
      <c r="I290" s="84">
        <f>IFERROR(LN(Финальный_свод10[[#This Row],[FTSE Renaissan_EMEA.Цена]]/D289)+I289,0)</f>
        <v>0.15190754239672155</v>
      </c>
      <c r="J290" s="84">
        <f>IFERROR(LN(Финальный_свод10[[#This Row],[FTSE Renaissan_Global.Цена]]/E289)+J289,0)</f>
        <v>0.17307364263616914</v>
      </c>
      <c r="K290" s="84">
        <f>IFERROR(LN(Финальный_свод10[[#This Row],[FTSE Renaissan_US.Цена]]/F289)+K289,0)</f>
        <v>0.31764920376332972</v>
      </c>
      <c r="L290" s="84">
        <f t="shared" si="15"/>
        <v>-0.100091701054561</v>
      </c>
      <c r="M290" s="84">
        <f t="shared" si="15"/>
        <v>0.16405260594252491</v>
      </c>
      <c r="N290" s="84">
        <f t="shared" si="15"/>
        <v>0.18895365954189369</v>
      </c>
      <c r="O290" s="84">
        <f t="shared" si="14"/>
        <v>0.37389421976146298</v>
      </c>
      <c r="P290" s="84">
        <v>0.40410795166415092</v>
      </c>
      <c r="Q290" s="84">
        <v>0.67030979160195048</v>
      </c>
      <c r="R290" s="84">
        <f t="shared" si="16"/>
        <v>0.49796564611447436</v>
      </c>
      <c r="S290" s="84">
        <f t="shared" si="17"/>
        <v>0.95484282073067028</v>
      </c>
    </row>
    <row r="291" spans="2:19" x14ac:dyDescent="0.2">
      <c r="B291" s="77">
        <v>45336</v>
      </c>
      <c r="C291" s="76">
        <v>197.51</v>
      </c>
      <c r="D291" s="76">
        <v>120.94</v>
      </c>
      <c r="E291" s="76">
        <v>206.59</v>
      </c>
      <c r="F291" s="76">
        <v>684.19</v>
      </c>
      <c r="G291" s="83">
        <v>45336</v>
      </c>
      <c r="H291" s="84">
        <f>IFERROR(LN(Финальный_свод10[[#This Row],[FTSE Renaissan_EM.Цена]]/C290)+H290,0)</f>
        <v>-9.9164457236815828E-2</v>
      </c>
      <c r="I291" s="84">
        <f>IFERROR(LN(Финальный_свод10[[#This Row],[FTSE Renaissan_EMEA.Цена]]/D290)+I290,0)</f>
        <v>0.1639694113801258</v>
      </c>
      <c r="J291" s="84">
        <f>IFERROR(LN(Финальный_свод10[[#This Row],[FTSE Renaissan_Global.Цена]]/E290)+J290,0)</f>
        <v>0.19593821608685821</v>
      </c>
      <c r="K291" s="84">
        <f>IFERROR(LN(Финальный_свод10[[#This Row],[FTSE Renaissan_US.Цена]]/F290)+K290,0)</f>
        <v>0.35355412061115499</v>
      </c>
      <c r="L291" s="84">
        <f t="shared" si="15"/>
        <v>-9.4406235671709138E-2</v>
      </c>
      <c r="M291" s="84">
        <f t="shared" si="15"/>
        <v>0.17817827569410793</v>
      </c>
      <c r="N291" s="84">
        <f t="shared" si="15"/>
        <v>0.21645174586350935</v>
      </c>
      <c r="O291" s="84">
        <f t="shared" si="14"/>
        <v>0.4241200591137102</v>
      </c>
      <c r="P291" s="84">
        <v>0.40519505182433746</v>
      </c>
      <c r="Q291" s="84">
        <v>0.66375818123327002</v>
      </c>
      <c r="R291" s="84">
        <f t="shared" si="16"/>
        <v>0.4995949702671334</v>
      </c>
      <c r="S291" s="84">
        <f t="shared" si="17"/>
        <v>0.94207731520815541</v>
      </c>
    </row>
    <row r="292" spans="2:19" x14ac:dyDescent="0.2">
      <c r="B292" s="77">
        <v>45337</v>
      </c>
      <c r="C292" s="76">
        <v>199.43</v>
      </c>
      <c r="D292" s="76">
        <v>122.43</v>
      </c>
      <c r="E292" s="76">
        <v>209.78</v>
      </c>
      <c r="F292" s="76">
        <v>697.19</v>
      </c>
      <c r="G292" s="83">
        <v>45337</v>
      </c>
      <c r="H292" s="84">
        <f>IFERROR(LN(Финальный_свод10[[#This Row],[FTSE Renaissan_EM.Цена]]/C291)+H291,0)</f>
        <v>-8.9490375642451991E-2</v>
      </c>
      <c r="I292" s="84">
        <f>IFERROR(LN(Финальный_свод10[[#This Row],[FTSE Renaissan_EMEA.Цена]]/D291)+I291,0)</f>
        <v>0.17621429462088295</v>
      </c>
      <c r="J292" s="84">
        <f>IFERROR(LN(Финальный_свод10[[#This Row],[FTSE Renaissan_Global.Цена]]/E291)+J291,0)</f>
        <v>0.21126142581677868</v>
      </c>
      <c r="K292" s="84">
        <f>IFERROR(LN(Финальный_свод10[[#This Row],[FTSE Renaissan_US.Цена]]/F291)+K291,0)</f>
        <v>0.37237643424030126</v>
      </c>
      <c r="L292" s="84">
        <f t="shared" si="15"/>
        <v>-8.5602934433744893E-2</v>
      </c>
      <c r="M292" s="84">
        <f t="shared" si="15"/>
        <v>0.1926936190940105</v>
      </c>
      <c r="N292" s="84">
        <f t="shared" si="15"/>
        <v>0.23523523523523404</v>
      </c>
      <c r="O292" s="84">
        <f t="shared" si="14"/>
        <v>0.45117915200965775</v>
      </c>
      <c r="P292" s="84">
        <v>0.40749127112421946</v>
      </c>
      <c r="Q292" s="84">
        <v>0.6637363070535508</v>
      </c>
      <c r="R292" s="84">
        <f t="shared" si="16"/>
        <v>0.5030423256070824</v>
      </c>
      <c r="S292" s="84">
        <f t="shared" si="17"/>
        <v>0.94203483432455304</v>
      </c>
    </row>
    <row r="293" spans="2:19" x14ac:dyDescent="0.2">
      <c r="B293" s="77">
        <v>45338</v>
      </c>
      <c r="C293" s="76">
        <v>202.38</v>
      </c>
      <c r="D293" s="76">
        <v>122.26</v>
      </c>
      <c r="E293" s="76">
        <v>210.82</v>
      </c>
      <c r="F293" s="76">
        <v>697.13</v>
      </c>
      <c r="G293" s="83">
        <v>45338</v>
      </c>
      <c r="H293" s="84">
        <f>IFERROR(LN(Финальный_свод10[[#This Row],[FTSE Renaissan_EM.Цена]]/C292)+H292,0)</f>
        <v>-7.4806554905968436E-2</v>
      </c>
      <c r="I293" s="84">
        <f>IFERROR(LN(Финальный_свод10[[#This Row],[FTSE Renaissan_EMEA.Цена]]/D292)+I292,0)</f>
        <v>0.17482478113563826</v>
      </c>
      <c r="J293" s="84">
        <f>IFERROR(LN(Финальный_свод10[[#This Row],[FTSE Renaissan_Global.Цена]]/E292)+J292,0)</f>
        <v>0.21620675211036391</v>
      </c>
      <c r="K293" s="84">
        <f>IFERROR(LN(Финальный_свод10[[#This Row],[FTSE Renaissan_US.Цена]]/F292)+K292,0)</f>
        <v>0.37229037078279203</v>
      </c>
      <c r="L293" s="84">
        <f t="shared" si="15"/>
        <v>-7.2077028885831229E-2</v>
      </c>
      <c r="M293" s="84">
        <f t="shared" si="15"/>
        <v>0.19103750608865244</v>
      </c>
      <c r="N293" s="84">
        <f t="shared" si="15"/>
        <v>0.24135900606488714</v>
      </c>
      <c r="O293" s="84">
        <f t="shared" si="14"/>
        <v>0.45105426388859926</v>
      </c>
      <c r="P293" s="84">
        <v>0.40037704052902806</v>
      </c>
      <c r="Q293" s="84">
        <v>0.65654665109661181</v>
      </c>
      <c r="R293" s="84">
        <f t="shared" si="16"/>
        <v>0.49238728206638593</v>
      </c>
      <c r="S293" s="84">
        <f t="shared" si="17"/>
        <v>0.92812234494477397</v>
      </c>
    </row>
    <row r="294" spans="2:19" x14ac:dyDescent="0.2">
      <c r="B294" s="77">
        <v>45341</v>
      </c>
      <c r="C294" s="76">
        <v>201.41</v>
      </c>
      <c r="D294" s="76">
        <v>122.32</v>
      </c>
      <c r="E294" s="76">
        <v>210.3</v>
      </c>
      <c r="F294" s="76">
        <v>650.58000000000004</v>
      </c>
      <c r="G294" s="83">
        <v>45341</v>
      </c>
      <c r="H294" s="84">
        <f>IFERROR(LN(Финальный_свод10[[#This Row],[FTSE Renaissan_EM.Цена]]/C293)+H293,0)</f>
        <v>-7.9611041722792389E-2</v>
      </c>
      <c r="I294" s="84">
        <f>IFERROR(LN(Финальный_свод10[[#This Row],[FTSE Renaissan_EMEA.Цена]]/D293)+I293,0)</f>
        <v>0.17531541815586577</v>
      </c>
      <c r="J294" s="84">
        <f>IFERROR(LN(Финальный_свод10[[#This Row],[FTSE Renaissan_Global.Цена]]/E293)+J293,0)</f>
        <v>0.21373714599197491</v>
      </c>
      <c r="K294" s="84">
        <f>IFERROR(LN(Финальный_свод10[[#This Row],[FTSE Renaissan_US.Цена]]/F293)+K293,0)</f>
        <v>0.30318273649607619</v>
      </c>
      <c r="L294" s="84">
        <f t="shared" si="15"/>
        <v>-7.6524530032094362E-2</v>
      </c>
      <c r="M294" s="84">
        <f t="shared" si="15"/>
        <v>0.19162201656113176</v>
      </c>
      <c r="N294" s="84">
        <f t="shared" si="15"/>
        <v>0.23829712065006059</v>
      </c>
      <c r="O294" s="84">
        <f t="shared" si="14"/>
        <v>0.35416189663426478</v>
      </c>
      <c r="P294" s="84">
        <v>0.40101831916189645</v>
      </c>
      <c r="Q294" s="84">
        <v>0.66680494981363014</v>
      </c>
      <c r="R294" s="84">
        <f t="shared" si="16"/>
        <v>0.49334462507133847</v>
      </c>
      <c r="S294" s="84">
        <f t="shared" si="17"/>
        <v>0.94800339847068704</v>
      </c>
    </row>
    <row r="295" spans="2:19" x14ac:dyDescent="0.2">
      <c r="B295" s="77">
        <v>45342</v>
      </c>
      <c r="C295" s="76">
        <v>202.37</v>
      </c>
      <c r="D295" s="76">
        <v>120.98</v>
      </c>
      <c r="E295" s="76">
        <v>208.25</v>
      </c>
      <c r="F295" s="76">
        <v>684.87</v>
      </c>
      <c r="G295" s="83">
        <v>45342</v>
      </c>
      <c r="H295" s="84">
        <f>IFERROR(LN(Финальный_свод10[[#This Row],[FTSE Renaissan_EM.Цена]]/C294)+H294,0)</f>
        <v>-7.4855968124014183E-2</v>
      </c>
      <c r="I295" s="84">
        <f>IFERROR(LN(Финальный_свод10[[#This Row],[FTSE Renaissan_EMEA.Цена]]/D294)+I294,0)</f>
        <v>0.16430009921382718</v>
      </c>
      <c r="J295" s="84">
        <f>IFERROR(LN(Финальный_свод10[[#This Row],[FTSE Renaissan_Global.Цена]]/E294)+J294,0)</f>
        <v>0.20394134433027286</v>
      </c>
      <c r="K295" s="84">
        <f>IFERROR(LN(Финальный_свод10[[#This Row],[FTSE Renaissan_US.Цена]]/F294)+K294,0)</f>
        <v>0.35454750301356108</v>
      </c>
      <c r="L295" s="84">
        <f t="shared" si="15"/>
        <v>-7.2122879413112129E-2</v>
      </c>
      <c r="M295" s="84">
        <f t="shared" si="15"/>
        <v>0.17856794934242748</v>
      </c>
      <c r="N295" s="84">
        <f t="shared" si="15"/>
        <v>0.22622622622622512</v>
      </c>
      <c r="O295" s="84">
        <f t="shared" si="15"/>
        <v>0.42553545781903646</v>
      </c>
      <c r="P295" s="84">
        <v>0.38952727122966097</v>
      </c>
      <c r="Q295" s="84">
        <v>0.65717437331160855</v>
      </c>
      <c r="R295" s="84">
        <f t="shared" si="16"/>
        <v>0.47628274757442202</v>
      </c>
      <c r="S295" s="84">
        <f t="shared" si="17"/>
        <v>0.92933305012744172</v>
      </c>
    </row>
    <row r="296" spans="2:19" x14ac:dyDescent="0.2">
      <c r="B296" s="77">
        <v>45343</v>
      </c>
      <c r="C296" s="76">
        <v>203</v>
      </c>
      <c r="D296" s="76">
        <v>121.03</v>
      </c>
      <c r="E296" s="76">
        <v>206.31</v>
      </c>
      <c r="F296" s="76">
        <v>671.11</v>
      </c>
      <c r="G296" s="83">
        <v>45343</v>
      </c>
      <c r="H296" s="84">
        <f>IFERROR(LN(Финальный_свод10[[#This Row],[FTSE Renaissan_EM.Цена]]/C295)+H295,0)</f>
        <v>-7.1747694165794948E-2</v>
      </c>
      <c r="I296" s="84">
        <f>IFERROR(LN(Финальный_свод10[[#This Row],[FTSE Renaissan_EMEA.Цена]]/D295)+I295,0)</f>
        <v>0.16471330528557143</v>
      </c>
      <c r="J296" s="84">
        <f>IFERROR(LN(Финальный_свод10[[#This Row],[FTSE Renaissan_Global.Цена]]/E295)+J295,0)</f>
        <v>0.19458195528317518</v>
      </c>
      <c r="K296" s="84">
        <f>IFERROR(LN(Финальный_свод10[[#This Row],[FTSE Renaissan_US.Цена]]/F295)+K295,0)</f>
        <v>0.33425152174606215</v>
      </c>
      <c r="L296" s="84">
        <f t="shared" ref="L296:O359" si="18">EXP(H296)-1</f>
        <v>-6.9234296194405243E-2</v>
      </c>
      <c r="M296" s="84">
        <f t="shared" si="18"/>
        <v>0.17905504140282691</v>
      </c>
      <c r="N296" s="84">
        <f t="shared" si="18"/>
        <v>0.21480303833244885</v>
      </c>
      <c r="O296" s="84">
        <f t="shared" si="18"/>
        <v>0.39689444872301838</v>
      </c>
      <c r="P296" s="84">
        <v>0.3681021229918009</v>
      </c>
      <c r="Q296" s="84">
        <v>0.62197098914303706</v>
      </c>
      <c r="R296" s="84">
        <f t="shared" si="16"/>
        <v>0.44498959810004024</v>
      </c>
      <c r="S296" s="84">
        <f t="shared" si="17"/>
        <v>0.86259558198810438</v>
      </c>
    </row>
    <row r="297" spans="2:19" x14ac:dyDescent="0.2">
      <c r="B297" s="77">
        <v>45344</v>
      </c>
      <c r="C297" s="76">
        <v>204.38</v>
      </c>
      <c r="D297" s="76">
        <v>121.92</v>
      </c>
      <c r="E297" s="76">
        <v>208.45</v>
      </c>
      <c r="F297" s="76">
        <v>678.67</v>
      </c>
      <c r="G297" s="83">
        <v>45344</v>
      </c>
      <c r="H297" s="84">
        <f>IFERROR(LN(Финальный_свод10[[#This Row],[FTSE Renaissan_EM.Цена]]/C296)+H296,0)</f>
        <v>-6.4972667023519198E-2</v>
      </c>
      <c r="I297" s="84">
        <f>IFERROR(LN(Финальный_свод10[[#This Row],[FTSE Renaissan_EMEA.Цена]]/D296)+I296,0)</f>
        <v>0.17203994847339524</v>
      </c>
      <c r="J297" s="84">
        <f>IFERROR(LN(Финальный_свод10[[#This Row],[FTSE Renaissan_Global.Цена]]/E296)+J296,0)</f>
        <v>0.20490126761012653</v>
      </c>
      <c r="K297" s="84">
        <f>IFERROR(LN(Финальный_свод10[[#This Row],[FTSE Renaissan_US.Цена]]/F296)+K296,0)</f>
        <v>0.34545346436552793</v>
      </c>
      <c r="L297" s="84">
        <f t="shared" si="18"/>
        <v>-6.2906923429618344E-2</v>
      </c>
      <c r="M297" s="84">
        <f t="shared" si="18"/>
        <v>0.18772528007793676</v>
      </c>
      <c r="N297" s="84">
        <f t="shared" si="18"/>
        <v>0.2274038744626965</v>
      </c>
      <c r="O297" s="84">
        <f t="shared" si="18"/>
        <v>0.41263035197635389</v>
      </c>
      <c r="P297" s="84">
        <v>0.36899358728083664</v>
      </c>
      <c r="Q297" s="84">
        <v>0.62472687846527464</v>
      </c>
      <c r="R297" s="84">
        <f t="shared" si="16"/>
        <v>0.44627832906824572</v>
      </c>
      <c r="S297" s="84">
        <f t="shared" si="17"/>
        <v>0.8677357689039924</v>
      </c>
    </row>
    <row r="298" spans="2:19" x14ac:dyDescent="0.2">
      <c r="B298" s="77">
        <v>45348</v>
      </c>
      <c r="C298" s="76">
        <v>204.66</v>
      </c>
      <c r="D298" s="76">
        <v>123.39</v>
      </c>
      <c r="E298" s="76">
        <v>211.42</v>
      </c>
      <c r="F298" s="76">
        <v>692.63</v>
      </c>
      <c r="G298" s="83">
        <v>45348</v>
      </c>
      <c r="H298" s="84">
        <f>IFERROR(LN(Финальный_свод10[[#This Row],[FTSE Renaissan_EM.Цена]]/C297)+H297,0)</f>
        <v>-6.3603607548972874E-2</v>
      </c>
      <c r="I298" s="84">
        <f>IFERROR(LN(Финальный_свод10[[#This Row],[FTSE Renaissan_EMEA.Цена]]/D297)+I297,0)</f>
        <v>0.18402492744550142</v>
      </c>
      <c r="J298" s="84">
        <f>IFERROR(LN(Финальный_свод10[[#This Row],[FTSE Renaissan_Global.Цена]]/E297)+J297,0)</f>
        <v>0.21904873962383764</v>
      </c>
      <c r="K298" s="84">
        <f>IFERROR(LN(Финальный_свод10[[#This Row],[FTSE Renaissan_US.Цена]]/F297)+K297,0)</f>
        <v>0.36581440985894148</v>
      </c>
      <c r="L298" s="84">
        <f t="shared" si="18"/>
        <v>-6.1623108665748605E-2</v>
      </c>
      <c r="M298" s="84">
        <f t="shared" si="18"/>
        <v>0.20204578665367956</v>
      </c>
      <c r="N298" s="84">
        <f t="shared" si="18"/>
        <v>0.24489195077430237</v>
      </c>
      <c r="O298" s="84">
        <f t="shared" si="18"/>
        <v>0.44168765480923278</v>
      </c>
      <c r="P298" s="84">
        <v>0.39129656020671788</v>
      </c>
      <c r="Q298" s="84">
        <v>0.6517873927717176</v>
      </c>
      <c r="R298" s="84">
        <f t="shared" si="16"/>
        <v>0.47889703039563836</v>
      </c>
      <c r="S298" s="84">
        <f t="shared" si="17"/>
        <v>0.91896771452846115</v>
      </c>
    </row>
    <row r="299" spans="2:19" x14ac:dyDescent="0.2">
      <c r="B299" s="77">
        <v>45349</v>
      </c>
      <c r="C299" s="76">
        <v>206</v>
      </c>
      <c r="D299" s="76">
        <v>123.3</v>
      </c>
      <c r="E299" s="76">
        <v>214.16</v>
      </c>
      <c r="F299" s="76">
        <v>707.68</v>
      </c>
      <c r="G299" s="83">
        <v>45349</v>
      </c>
      <c r="H299" s="84">
        <f>IFERROR(LN(Финальный_свод10[[#This Row],[FTSE Renaissan_EM.Цена]]/C298)+H298,0)</f>
        <v>-5.7077504418001052E-2</v>
      </c>
      <c r="I299" s="84">
        <f>IFERROR(LN(Финальный_свод10[[#This Row],[FTSE Renaissan_EMEA.Цена]]/D298)+I298,0)</f>
        <v>0.18329526670535756</v>
      </c>
      <c r="J299" s="84">
        <f>IFERROR(LN(Финальный_свод10[[#This Row],[FTSE Renaissan_Global.Цена]]/E298)+J298,0)</f>
        <v>0.23192546249541768</v>
      </c>
      <c r="K299" s="84">
        <f>IFERROR(LN(Финальный_свод10[[#This Row],[FTSE Renaissan_US.Цена]]/F298)+K298,0)</f>
        <v>0.38731047790394696</v>
      </c>
      <c r="L299" s="84">
        <f t="shared" si="18"/>
        <v>-5.5479138010085971E-2</v>
      </c>
      <c r="M299" s="84">
        <f t="shared" si="18"/>
        <v>0.20116902094496036</v>
      </c>
      <c r="N299" s="84">
        <f t="shared" si="18"/>
        <v>0.26102573161396547</v>
      </c>
      <c r="O299" s="84">
        <f t="shared" si="18"/>
        <v>0.47301375850800231</v>
      </c>
      <c r="P299" s="84">
        <v>0.38999481730705077</v>
      </c>
      <c r="Q299" s="84">
        <v>0.6511673544423433</v>
      </c>
      <c r="R299" s="84">
        <f t="shared" si="16"/>
        <v>0.47697313916453199</v>
      </c>
      <c r="S299" s="84">
        <f t="shared" si="17"/>
        <v>0.91777824978759437</v>
      </c>
    </row>
    <row r="300" spans="2:19" x14ac:dyDescent="0.2">
      <c r="B300" s="77">
        <v>45350</v>
      </c>
      <c r="C300" s="76">
        <v>204.2</v>
      </c>
      <c r="D300" s="76">
        <v>123.14</v>
      </c>
      <c r="E300" s="76">
        <v>213.02</v>
      </c>
      <c r="F300" s="76">
        <v>705.39</v>
      </c>
      <c r="G300" s="83">
        <v>45350</v>
      </c>
      <c r="H300" s="84">
        <f>IFERROR(LN(Финальный_свод10[[#This Row],[FTSE Renaissan_EM.Цена]]/C299)+H299,0)</f>
        <v>-6.5853767477017017E-2</v>
      </c>
      <c r="I300" s="84">
        <f>IFERROR(LN(Финальный_свод10[[#This Row],[FTSE Renaissan_EMEA.Цена]]/D299)+I299,0)</f>
        <v>0.181996776018123</v>
      </c>
      <c r="J300" s="84">
        <f>IFERROR(LN(Финальный_свод10[[#This Row],[FTSE Renaissan_Global.Цена]]/E299)+J299,0)</f>
        <v>0.2265881212983403</v>
      </c>
      <c r="K300" s="84">
        <f>IFERROR(LN(Финальный_свод10[[#This Row],[FTSE Renaissan_US.Цена]]/F299)+K299,0)</f>
        <v>0.38406930513155479</v>
      </c>
      <c r="L300" s="84">
        <f t="shared" si="18"/>
        <v>-6.3732232920677534E-2</v>
      </c>
      <c r="M300" s="84">
        <f t="shared" si="18"/>
        <v>0.19961032635168219</v>
      </c>
      <c r="N300" s="84">
        <f t="shared" si="18"/>
        <v>0.25431313666607647</v>
      </c>
      <c r="O300" s="84">
        <f t="shared" si="18"/>
        <v>0.46824719522094727</v>
      </c>
      <c r="P300" s="84">
        <v>0.39560697863668498</v>
      </c>
      <c r="Q300" s="84">
        <v>0.64870555542131381</v>
      </c>
      <c r="R300" s="84">
        <f t="shared" si="16"/>
        <v>0.48528545390945554</v>
      </c>
      <c r="S300" s="84">
        <f t="shared" si="17"/>
        <v>0.91306287170773026</v>
      </c>
    </row>
    <row r="301" spans="2:19" x14ac:dyDescent="0.2">
      <c r="B301" s="77">
        <v>45351</v>
      </c>
      <c r="C301" s="76">
        <v>205.88</v>
      </c>
      <c r="D301" s="76">
        <v>124.68</v>
      </c>
      <c r="E301" s="76">
        <v>214.19</v>
      </c>
      <c r="F301" s="76">
        <v>707.58</v>
      </c>
      <c r="G301" s="83">
        <v>45351</v>
      </c>
      <c r="H301" s="84">
        <f>IFERROR(LN(Финальный_свод10[[#This Row],[FTSE Renaissan_EM.Цена]]/C300)+H300,0)</f>
        <v>-5.766019842302833E-2</v>
      </c>
      <c r="I301" s="84">
        <f>IFERROR(LN(Финальный_свод10[[#This Row],[FTSE Renaissan_EMEA.Цена]]/D300)+I300,0)</f>
        <v>0.19442531143419542</v>
      </c>
      <c r="J301" s="84">
        <f>IFERROR(LN(Финальный_свод10[[#This Row],[FTSE Renaissan_Global.Цена]]/E300)+J300,0)</f>
        <v>0.23206553486637158</v>
      </c>
      <c r="K301" s="84">
        <f>IFERROR(LN(Финальный_свод10[[#This Row],[FTSE Renaissan_US.Цена]]/F300)+K300,0)</f>
        <v>0.38716916111386418</v>
      </c>
      <c r="L301" s="84">
        <f t="shared" si="18"/>
        <v>-5.6029344337458653E-2</v>
      </c>
      <c r="M301" s="84">
        <f t="shared" si="18"/>
        <v>0.21461276181198441</v>
      </c>
      <c r="N301" s="84">
        <f t="shared" si="18"/>
        <v>0.2612023788494362</v>
      </c>
      <c r="O301" s="84">
        <f t="shared" si="18"/>
        <v>0.47280561163957224</v>
      </c>
      <c r="P301" s="84">
        <v>0.40478368962640604</v>
      </c>
      <c r="Q301" s="84">
        <v>0.65880241111606341</v>
      </c>
      <c r="R301" s="84">
        <f t="shared" si="16"/>
        <v>0.49897822044663553</v>
      </c>
      <c r="S301" s="84">
        <f t="shared" si="17"/>
        <v>0.93247663551401772</v>
      </c>
    </row>
    <row r="302" spans="2:19" x14ac:dyDescent="0.2">
      <c r="B302" s="77">
        <v>45352</v>
      </c>
      <c r="C302" s="76">
        <v>205.69</v>
      </c>
      <c r="D302" s="76">
        <v>125.52</v>
      </c>
      <c r="E302" s="76">
        <v>215.62</v>
      </c>
      <c r="F302" s="76">
        <v>715.29</v>
      </c>
      <c r="G302" s="83">
        <v>45352</v>
      </c>
      <c r="H302" s="84">
        <f>IFERROR(LN(Финальный_свод10[[#This Row],[FTSE Renaissan_EM.Цена]]/C301)+H301,0)</f>
        <v>-5.8583492217510254E-2</v>
      </c>
      <c r="I302" s="84">
        <f>IFERROR(LN(Финальный_свод10[[#This Row],[FTSE Renaissan_EMEA.Цена]]/D301)+I301,0)</f>
        <v>0.2011399649598361</v>
      </c>
      <c r="J302" s="84">
        <f>IFERROR(LN(Финальный_свод10[[#This Row],[FTSE Renaissan_Global.Цена]]/E301)+J301,0)</f>
        <v>0.23871966239429246</v>
      </c>
      <c r="K302" s="84">
        <f>IFERROR(LN(Финальный_свод10[[#This Row],[FTSE Renaissan_US.Цена]]/F301)+K301,0)</f>
        <v>0.3980065186523557</v>
      </c>
      <c r="L302" s="84">
        <f t="shared" si="18"/>
        <v>-5.6900504355798853E-2</v>
      </c>
      <c r="M302" s="84">
        <f t="shared" si="18"/>
        <v>0.22279590842669461</v>
      </c>
      <c r="N302" s="84">
        <f t="shared" si="18"/>
        <v>0.26962256374020921</v>
      </c>
      <c r="O302" s="84">
        <f t="shared" si="18"/>
        <v>0.48885373519555309</v>
      </c>
      <c r="P302" s="84">
        <v>0.40780662760978154</v>
      </c>
      <c r="Q302" s="84">
        <v>0.66359411322124218</v>
      </c>
      <c r="R302" s="84">
        <f t="shared" si="16"/>
        <v>0.5035163944989578</v>
      </c>
      <c r="S302" s="84">
        <f t="shared" si="17"/>
        <v>0.94175870858113764</v>
      </c>
    </row>
    <row r="303" spans="2:19" x14ac:dyDescent="0.2">
      <c r="B303" s="77">
        <v>45355</v>
      </c>
      <c r="C303" s="76">
        <v>205.84</v>
      </c>
      <c r="D303" s="76">
        <v>125.1</v>
      </c>
      <c r="E303" s="76">
        <v>215.34</v>
      </c>
      <c r="F303" s="76">
        <v>715.37</v>
      </c>
      <c r="G303" s="83">
        <v>45355</v>
      </c>
      <c r="H303" s="84">
        <f>IFERROR(LN(Финальный_свод10[[#This Row],[FTSE Renaissan_EM.Цена]]/C302)+H302,0)</f>
        <v>-5.7854505234093273E-2</v>
      </c>
      <c r="I303" s="84">
        <f>IFERROR(LN(Финальный_свод10[[#This Row],[FTSE Renaissan_EMEA.Цена]]/D302)+I302,0)</f>
        <v>0.19778827400792443</v>
      </c>
      <c r="J303" s="84">
        <f>IFERROR(LN(Финальный_свод10[[#This Row],[FTSE Renaissan_Global.Цена]]/E302)+J302,0)</f>
        <v>0.23742023767089146</v>
      </c>
      <c r="K303" s="84">
        <f>IFERROR(LN(Финальный_свод10[[#This Row],[FTSE Renaissan_US.Цена]]/F302)+K302,0)</f>
        <v>0.39811835514751664</v>
      </c>
      <c r="L303" s="84">
        <f t="shared" si="18"/>
        <v>-5.6212746446582806E-2</v>
      </c>
      <c r="M303" s="84">
        <f t="shared" si="18"/>
        <v>0.2187043351193394</v>
      </c>
      <c r="N303" s="84">
        <f t="shared" si="18"/>
        <v>0.26797385620914871</v>
      </c>
      <c r="O303" s="84">
        <f t="shared" si="18"/>
        <v>0.48902025269029759</v>
      </c>
      <c r="P303" s="84">
        <v>0.41697570612544543</v>
      </c>
      <c r="Q303" s="84">
        <v>0.68114898110243272</v>
      </c>
      <c r="R303" s="84">
        <f t="shared" si="16"/>
        <v>0.51736564979656263</v>
      </c>
      <c r="S303" s="84">
        <f t="shared" si="17"/>
        <v>0.97614698385726362</v>
      </c>
    </row>
    <row r="304" spans="2:19" x14ac:dyDescent="0.2">
      <c r="B304" s="77">
        <v>45356</v>
      </c>
      <c r="C304" s="76">
        <v>203.41</v>
      </c>
      <c r="D304" s="76">
        <v>124.95</v>
      </c>
      <c r="E304" s="76">
        <v>211.23</v>
      </c>
      <c r="F304" s="76">
        <v>697.5</v>
      </c>
      <c r="G304" s="83">
        <v>45356</v>
      </c>
      <c r="H304" s="84">
        <f>IFERROR(LN(Финальный_свод10[[#This Row],[FTSE Renaissan_EM.Цена]]/C303)+H303,0)</f>
        <v>-6.9730026593186334E-2</v>
      </c>
      <c r="I304" s="84">
        <f>IFERROR(LN(Финальный_свод10[[#This Row],[FTSE Renaissan_EMEA.Цена]]/D303)+I303,0)</f>
        <v>0.19658851381602047</v>
      </c>
      <c r="J304" s="84">
        <f>IFERROR(LN(Финальный_свод10[[#This Row],[FTSE Renaissan_Global.Цена]]/E303)+J303,0)</f>
        <v>0.21814965048247198</v>
      </c>
      <c r="K304" s="84">
        <f>IFERROR(LN(Финальный_свод10[[#This Row],[FTSE Renaissan_US.Цена]]/F303)+K303,0)</f>
        <v>0.37282097747945114</v>
      </c>
      <c r="L304" s="84">
        <f t="shared" si="18"/>
        <v>-6.7354424575881366E-2</v>
      </c>
      <c r="M304" s="84">
        <f t="shared" si="18"/>
        <v>0.21724305893814133</v>
      </c>
      <c r="N304" s="84">
        <f t="shared" si="18"/>
        <v>0.24377318494965383</v>
      </c>
      <c r="O304" s="84">
        <f t="shared" si="18"/>
        <v>0.45182440730179141</v>
      </c>
      <c r="P304" s="84">
        <v>0.41823070050021549</v>
      </c>
      <c r="Q304" s="84">
        <v>0.68136392623851461</v>
      </c>
      <c r="R304" s="84">
        <f t="shared" si="16"/>
        <v>0.51927113058526619</v>
      </c>
      <c r="S304" s="84">
        <f t="shared" si="17"/>
        <v>0.97657179269328753</v>
      </c>
    </row>
    <row r="305" spans="2:19" x14ac:dyDescent="0.2">
      <c r="B305" s="77">
        <v>45357</v>
      </c>
      <c r="C305" s="76">
        <v>204.82</v>
      </c>
      <c r="D305" s="76">
        <v>125.61</v>
      </c>
      <c r="E305" s="76">
        <v>214.65</v>
      </c>
      <c r="F305" s="76">
        <v>714.17</v>
      </c>
      <c r="G305" s="83">
        <v>45357</v>
      </c>
      <c r="H305" s="84">
        <f>IFERROR(LN(Финальный_свод10[[#This Row],[FTSE Renaissan_EM.Цена]]/C304)+H304,0)</f>
        <v>-6.2822128560290597E-2</v>
      </c>
      <c r="I305" s="84">
        <f>IFERROR(LN(Финальный_свод10[[#This Row],[FTSE Renaissan_EMEA.Цена]]/D304)+I304,0)</f>
        <v>0.2018567252342208</v>
      </c>
      <c r="J305" s="84">
        <f>IFERROR(LN(Финальный_свод10[[#This Row],[FTSE Renaissan_Global.Цена]]/E304)+J304,0)</f>
        <v>0.23421085795389018</v>
      </c>
      <c r="K305" s="84">
        <f>IFERROR(LN(Финальный_свод10[[#This Row],[FTSE Renaissan_US.Цена]]/F304)+K304,0)</f>
        <v>0.39643949302143722</v>
      </c>
      <c r="L305" s="84">
        <f t="shared" si="18"/>
        <v>-6.0889500229251436E-2</v>
      </c>
      <c r="M305" s="84">
        <f t="shared" si="18"/>
        <v>0.22367267413541381</v>
      </c>
      <c r="N305" s="84">
        <f t="shared" si="18"/>
        <v>0.26391096979332129</v>
      </c>
      <c r="O305" s="84">
        <f t="shared" si="18"/>
        <v>0.48652249026913319</v>
      </c>
      <c r="P305" s="84">
        <v>0.42116197204446326</v>
      </c>
      <c r="Q305" s="84">
        <v>0.68843132049190203</v>
      </c>
      <c r="R305" s="84">
        <f t="shared" si="16"/>
        <v>0.52373106025737615</v>
      </c>
      <c r="S305" s="84">
        <f t="shared" si="17"/>
        <v>0.99059048428207253</v>
      </c>
    </row>
    <row r="306" spans="2:19" x14ac:dyDescent="0.2">
      <c r="B306" s="77">
        <v>45358</v>
      </c>
      <c r="C306" s="76">
        <v>204.7</v>
      </c>
      <c r="D306" s="76">
        <v>126.59</v>
      </c>
      <c r="E306" s="76">
        <v>216.06</v>
      </c>
      <c r="F306" s="76">
        <v>720.38</v>
      </c>
      <c r="G306" s="83">
        <v>45358</v>
      </c>
      <c r="H306" s="84">
        <f>IFERROR(LN(Финальный_свод10[[#This Row],[FTSE Renaissan_EM.Цена]]/C305)+H305,0)</f>
        <v>-6.340818054033831E-2</v>
      </c>
      <c r="I306" s="84">
        <f>IFERROR(LN(Финальный_свод10[[#This Row],[FTSE Renaissan_EMEA.Цена]]/D305)+I305,0)</f>
        <v>0.20962837418379604</v>
      </c>
      <c r="J306" s="84">
        <f>IFERROR(LN(Финальный_свод10[[#This Row],[FTSE Renaissan_Global.Цена]]/E305)+J305,0)</f>
        <v>0.24075821017215943</v>
      </c>
      <c r="K306" s="84">
        <f>IFERROR(LN(Финальный_свод10[[#This Row],[FTSE Renaissan_US.Цена]]/F305)+K305,0)</f>
        <v>0.40509731434610258</v>
      </c>
      <c r="L306" s="84">
        <f t="shared" si="18"/>
        <v>-6.143970655662423E-2</v>
      </c>
      <c r="M306" s="84">
        <f t="shared" si="18"/>
        <v>0.23321967851924219</v>
      </c>
      <c r="N306" s="84">
        <f t="shared" si="18"/>
        <v>0.27221338986044707</v>
      </c>
      <c r="O306" s="84">
        <f t="shared" si="18"/>
        <v>0.49944841079865898</v>
      </c>
      <c r="P306" s="84">
        <v>0.42270130222681457</v>
      </c>
      <c r="Q306" s="84">
        <v>0.69155287719838332</v>
      </c>
      <c r="R306" s="84">
        <f t="shared" si="16"/>
        <v>0.52607839166374992</v>
      </c>
      <c r="S306" s="84">
        <f t="shared" si="17"/>
        <v>0.99681393372982119</v>
      </c>
    </row>
    <row r="307" spans="2:19" x14ac:dyDescent="0.2">
      <c r="B307" s="77">
        <v>45362</v>
      </c>
      <c r="C307" s="76">
        <v>206.17</v>
      </c>
      <c r="D307" s="76">
        <v>124.83</v>
      </c>
      <c r="E307" s="76">
        <v>216.91</v>
      </c>
      <c r="F307" s="76">
        <v>724.72</v>
      </c>
      <c r="G307" s="83">
        <v>45362</v>
      </c>
      <c r="H307" s="84">
        <f>IFERROR(LN(Финальный_свод10[[#This Row],[FTSE Renaissan_EM.Цена]]/C306)+H306,0)</f>
        <v>-5.6252602025105361E-2</v>
      </c>
      <c r="I307" s="84">
        <f>IFERROR(LN(Финальный_свод10[[#This Row],[FTSE Renaissan_EMEA.Цена]]/D306)+I306,0)</f>
        <v>0.19562766819801877</v>
      </c>
      <c r="J307" s="84">
        <f>IFERROR(LN(Финальный_свод10[[#This Row],[FTSE Renaissan_Global.Цена]]/E306)+J306,0)</f>
        <v>0.24468458424886516</v>
      </c>
      <c r="K307" s="84">
        <f>IFERROR(LN(Финальный_свод10[[#This Row],[FTSE Renaissan_US.Цена]]/F306)+K306,0)</f>
        <v>0.4111038371449629</v>
      </c>
      <c r="L307" s="84">
        <f t="shared" si="18"/>
        <v>-5.4699679046307903E-2</v>
      </c>
      <c r="M307" s="84">
        <f t="shared" si="18"/>
        <v>0.21607403799318292</v>
      </c>
      <c r="N307" s="84">
        <f t="shared" si="18"/>
        <v>0.27721839486545208</v>
      </c>
      <c r="O307" s="84">
        <f t="shared" si="18"/>
        <v>0.50848198488853691</v>
      </c>
      <c r="P307" s="84">
        <v>0.42409672348311395</v>
      </c>
      <c r="Q307" s="84">
        <v>0.68810048266878554</v>
      </c>
      <c r="R307" s="84">
        <f t="shared" si="16"/>
        <v>0.52820940037188935</v>
      </c>
      <c r="S307" s="84">
        <f t="shared" si="17"/>
        <v>0.9899320305862358</v>
      </c>
    </row>
    <row r="308" spans="2:19" x14ac:dyDescent="0.2">
      <c r="B308" s="77">
        <v>45363</v>
      </c>
      <c r="C308" s="76">
        <v>208.25</v>
      </c>
      <c r="D308" s="76">
        <v>127.04</v>
      </c>
      <c r="E308" s="76">
        <v>218.81</v>
      </c>
      <c r="F308" s="76">
        <v>728.15</v>
      </c>
      <c r="G308" s="83">
        <v>45363</v>
      </c>
      <c r="H308" s="84">
        <f>IFERROR(LN(Финальный_свод10[[#This Row],[FTSE Renaissan_EM.Цена]]/C307)+H307,0)</f>
        <v>-4.6214392160629884E-2</v>
      </c>
      <c r="I308" s="84">
        <f>IFERROR(LN(Финальный_свод10[[#This Row],[FTSE Renaissan_EMEA.Цена]]/D307)+I307,0)</f>
        <v>0.21317685403388492</v>
      </c>
      <c r="J308" s="84">
        <f>IFERROR(LN(Финальный_свод10[[#This Row],[FTSE Renaissan_Global.Цена]]/E307)+J307,0)</f>
        <v>0.25340583662588051</v>
      </c>
      <c r="K308" s="84">
        <f>IFERROR(LN(Финальный_свод10[[#This Row],[FTSE Renaissan_US.Цена]]/F307)+K307,0)</f>
        <v>0.41582553471251976</v>
      </c>
      <c r="L308" s="84">
        <f t="shared" si="18"/>
        <v>-4.5162769371846379E-2</v>
      </c>
      <c r="M308" s="84">
        <f t="shared" si="18"/>
        <v>0.23760350706283728</v>
      </c>
      <c r="N308" s="84">
        <f t="shared" si="18"/>
        <v>0.2884060531119339</v>
      </c>
      <c r="O308" s="84">
        <f t="shared" si="18"/>
        <v>0.51562142247569809</v>
      </c>
      <c r="P308" s="84">
        <v>0.42779135154216025</v>
      </c>
      <c r="Q308" s="84">
        <v>0.68112748404752854</v>
      </c>
      <c r="R308" s="84">
        <f t="shared" si="16"/>
        <v>0.53386600880018986</v>
      </c>
      <c r="S308" s="84">
        <f t="shared" si="17"/>
        <v>0.97610450297366147</v>
      </c>
    </row>
    <row r="309" spans="2:19" x14ac:dyDescent="0.2">
      <c r="B309" s="77">
        <v>45364</v>
      </c>
      <c r="C309" s="76">
        <v>206.67</v>
      </c>
      <c r="D309" s="76">
        <v>127.67</v>
      </c>
      <c r="E309" s="76">
        <v>218.9</v>
      </c>
      <c r="F309" s="76">
        <v>731.35</v>
      </c>
      <c r="G309" s="83">
        <v>45364</v>
      </c>
      <c r="H309" s="84">
        <f>IFERROR(LN(Финальный_свод10[[#This Row],[FTSE Renaissan_EM.Цена]]/C308)+H308,0)</f>
        <v>-5.3830354934367858E-2</v>
      </c>
      <c r="I309" s="84">
        <f>IFERROR(LN(Финальный_свод10[[#This Row],[FTSE Renaissan_EMEA.Цена]]/D308)+I308,0)</f>
        <v>0.21812366636731872</v>
      </c>
      <c r="J309" s="84">
        <f>IFERROR(LN(Финальный_свод10[[#This Row],[FTSE Renaissan_Global.Цена]]/E308)+J308,0)</f>
        <v>0.25381706781213781</v>
      </c>
      <c r="K309" s="84">
        <f>IFERROR(LN(Финальный_свод10[[#This Row],[FTSE Renaissan_US.Цена]]/F308)+K308,0)</f>
        <v>0.42021060511702768</v>
      </c>
      <c r="L309" s="84">
        <f t="shared" si="18"/>
        <v>-5.2407152682254599E-2</v>
      </c>
      <c r="M309" s="84">
        <f t="shared" si="18"/>
        <v>0.24374086702386988</v>
      </c>
      <c r="N309" s="84">
        <f t="shared" si="18"/>
        <v>0.28893599481834609</v>
      </c>
      <c r="O309" s="84">
        <f t="shared" si="18"/>
        <v>0.52228212226546966</v>
      </c>
      <c r="P309" s="84">
        <v>0.42420815265267536</v>
      </c>
      <c r="Q309" s="84">
        <v>0.67979376330730235</v>
      </c>
      <c r="R309" s="84">
        <f t="shared" si="16"/>
        <v>0.52837969696411635</v>
      </c>
      <c r="S309" s="84">
        <f t="shared" si="17"/>
        <v>0.9734706881903139</v>
      </c>
    </row>
    <row r="310" spans="2:19" x14ac:dyDescent="0.2">
      <c r="B310" s="77">
        <v>45365</v>
      </c>
      <c r="C310" s="76">
        <v>208.47</v>
      </c>
      <c r="D310" s="76">
        <v>128.66999999999999</v>
      </c>
      <c r="E310" s="76">
        <v>216.01</v>
      </c>
      <c r="F310" s="76">
        <v>711.52</v>
      </c>
      <c r="G310" s="83">
        <v>45365</v>
      </c>
      <c r="H310" s="84">
        <f>IFERROR(LN(Финальный_свод10[[#This Row],[FTSE Renaissan_EM.Цена]]/C309)+H309,0)</f>
        <v>-4.5158527213236266E-2</v>
      </c>
      <c r="I310" s="84">
        <f>IFERROR(LN(Финальный_свод10[[#This Row],[FTSE Renaissan_EMEA.Цена]]/D309)+I309,0)</f>
        <v>0.22592584373195804</v>
      </c>
      <c r="J310" s="84">
        <f>IFERROR(LN(Финальный_свод10[[#This Row],[FTSE Renaissan_Global.Цена]]/E309)+J309,0)</f>
        <v>0.24052676619214136</v>
      </c>
      <c r="K310" s="84">
        <f>IFERROR(LN(Финальный_свод10[[#This Row],[FTSE Renaissan_US.Цена]]/F309)+K309,0)</f>
        <v>0.39272199054631668</v>
      </c>
      <c r="L310" s="84">
        <f t="shared" si="18"/>
        <v>-4.4154057771663036E-2</v>
      </c>
      <c r="M310" s="84">
        <f t="shared" si="18"/>
        <v>0.25348270823185803</v>
      </c>
      <c r="N310" s="84">
        <f t="shared" si="18"/>
        <v>0.27191897780132912</v>
      </c>
      <c r="O310" s="84">
        <f t="shared" si="18"/>
        <v>0.48100659825572833</v>
      </c>
      <c r="P310" s="84">
        <v>0.4170515355093683</v>
      </c>
      <c r="Q310" s="84">
        <v>0.66382380090169568</v>
      </c>
      <c r="R310" s="84">
        <f t="shared" si="16"/>
        <v>0.51748071506158144</v>
      </c>
      <c r="S310" s="84">
        <f t="shared" si="17"/>
        <v>0.94220475785896296</v>
      </c>
    </row>
    <row r="311" spans="2:19" x14ac:dyDescent="0.2">
      <c r="B311" s="77">
        <v>45366</v>
      </c>
      <c r="C311" s="76">
        <v>207.84</v>
      </c>
      <c r="D311" s="76">
        <v>128.05000000000001</v>
      </c>
      <c r="E311" s="76">
        <v>215.26</v>
      </c>
      <c r="F311" s="76">
        <v>712.13</v>
      </c>
      <c r="G311" s="83">
        <v>45366</v>
      </c>
      <c r="H311" s="84">
        <f>IFERROR(LN(Финальный_свод10[[#This Row],[FTSE Renaissan_EM.Цена]]/C310)+H310,0)</f>
        <v>-4.8185120285292489E-2</v>
      </c>
      <c r="I311" s="84">
        <f>IFERROR(LN(Финальный_свод10[[#This Row],[FTSE Renaissan_EMEA.Цена]]/D310)+I310,0)</f>
        <v>0.2210956691805937</v>
      </c>
      <c r="J311" s="84">
        <f>IFERROR(LN(Финальный_свод10[[#This Row],[FTSE Renaissan_Global.Цена]]/E310)+J310,0)</f>
        <v>0.23704866311947273</v>
      </c>
      <c r="K311" s="84">
        <f>IFERROR(LN(Финальный_свод10[[#This Row],[FTSE Renaissan_US.Цена]]/F310)+K310,0)</f>
        <v>0.39357894279908995</v>
      </c>
      <c r="L311" s="84">
        <f t="shared" si="18"/>
        <v>-4.7042640990370033E-2</v>
      </c>
      <c r="M311" s="84">
        <f t="shared" si="18"/>
        <v>0.24744276668290555</v>
      </c>
      <c r="N311" s="84">
        <f t="shared" si="18"/>
        <v>0.26750279691456003</v>
      </c>
      <c r="O311" s="84">
        <f t="shared" si="18"/>
        <v>0.48227629415315376</v>
      </c>
      <c r="P311" s="84">
        <v>0.41798225178844706</v>
      </c>
      <c r="Q311" s="84">
        <v>0.66582313512317814</v>
      </c>
      <c r="R311" s="84">
        <f t="shared" si="16"/>
        <v>0.51889371651600635</v>
      </c>
      <c r="S311" s="84">
        <f t="shared" si="17"/>
        <v>0.94609175870858087</v>
      </c>
    </row>
    <row r="312" spans="2:19" x14ac:dyDescent="0.2">
      <c r="B312" s="77">
        <v>45369</v>
      </c>
      <c r="C312" s="76">
        <v>209.76</v>
      </c>
      <c r="D312" s="76">
        <v>129.18</v>
      </c>
      <c r="E312" s="76">
        <v>216.9</v>
      </c>
      <c r="F312" s="76">
        <v>715.9</v>
      </c>
      <c r="G312" s="83">
        <v>45369</v>
      </c>
      <c r="H312" s="84">
        <f>IFERROR(LN(Финальный_свод10[[#This Row],[FTSE Renaissan_EM.Цена]]/C311)+H311,0)</f>
        <v>-3.8989653192192317E-2</v>
      </c>
      <c r="I312" s="84">
        <f>IFERROR(LN(Финальный_свод10[[#This Row],[FTSE Renaissan_EMEA.Цена]]/D311)+I311,0)</f>
        <v>0.22988163713938606</v>
      </c>
      <c r="J312" s="84">
        <f>IFERROR(LN(Финальный_свод10[[#This Row],[FTSE Renaissan_Global.Цена]]/E311)+J311,0)</f>
        <v>0.24463848111614922</v>
      </c>
      <c r="K312" s="84">
        <f>IFERROR(LN(Финальный_свод10[[#This Row],[FTSE Renaissan_US.Цена]]/F311)+K311,0)</f>
        <v>0.39885895618606976</v>
      </c>
      <c r="L312" s="84">
        <f t="shared" si="18"/>
        <v>-3.8239339752405899E-2</v>
      </c>
      <c r="M312" s="84">
        <f t="shared" si="18"/>
        <v>0.25845104724793244</v>
      </c>
      <c r="N312" s="84">
        <f t="shared" si="18"/>
        <v>0.27715951245362858</v>
      </c>
      <c r="O312" s="84">
        <f t="shared" si="18"/>
        <v>0.49012343109297851</v>
      </c>
      <c r="P312" s="84">
        <v>0.41683919874245939</v>
      </c>
      <c r="Q312" s="84">
        <v>0.67423540527523129</v>
      </c>
      <c r="R312" s="84">
        <f t="shared" si="16"/>
        <v>0.51715853231953002</v>
      </c>
      <c r="S312" s="84">
        <f t="shared" si="17"/>
        <v>0.96253186066270136</v>
      </c>
    </row>
    <row r="313" spans="2:19" x14ac:dyDescent="0.2">
      <c r="B313" s="77">
        <v>45370</v>
      </c>
      <c r="C313" s="76">
        <v>208.61</v>
      </c>
      <c r="D313" s="76">
        <v>129.47999999999999</v>
      </c>
      <c r="E313" s="76">
        <v>216.07</v>
      </c>
      <c r="F313" s="76">
        <v>714.43</v>
      </c>
      <c r="G313" s="83">
        <v>45370</v>
      </c>
      <c r="H313" s="84">
        <f>IFERROR(LN(Финальный_свод10[[#This Row],[FTSE Renaissan_EM.Цена]]/C312)+H312,0)</f>
        <v>-4.4487193151387036E-2</v>
      </c>
      <c r="I313" s="84">
        <f>IFERROR(LN(Финальный_свод10[[#This Row],[FTSE Renaissan_EMEA.Цена]]/D312)+I312,0)</f>
        <v>0.23220128559310288</v>
      </c>
      <c r="J313" s="84">
        <f>IFERROR(LN(Финальный_свод10[[#This Row],[FTSE Renaissan_Global.Цена]]/E312)+J312,0)</f>
        <v>0.2408044925408992</v>
      </c>
      <c r="K313" s="84">
        <f>IFERROR(LN(Финальный_свод10[[#This Row],[FTSE Renaissan_US.Цена]]/F312)+K312,0)</f>
        <v>0.39680348574560159</v>
      </c>
      <c r="L313" s="84">
        <f t="shared" si="18"/>
        <v>-4.351215038972811E-2</v>
      </c>
      <c r="M313" s="84">
        <f t="shared" si="18"/>
        <v>0.2613735996103288</v>
      </c>
      <c r="N313" s="84">
        <f t="shared" si="18"/>
        <v>0.27227227227227058</v>
      </c>
      <c r="O313" s="84">
        <f t="shared" si="18"/>
        <v>0.48706367212705204</v>
      </c>
      <c r="P313" s="84">
        <v>0.40728914574454639</v>
      </c>
      <c r="Q313" s="84">
        <v>0.67459249982792335</v>
      </c>
      <c r="R313" s="84">
        <f t="shared" si="16"/>
        <v>0.50273855330743422</v>
      </c>
      <c r="S313" s="84">
        <f t="shared" si="17"/>
        <v>0.96323279524214023</v>
      </c>
    </row>
    <row r="314" spans="2:19" x14ac:dyDescent="0.2">
      <c r="B314" s="77">
        <v>45371</v>
      </c>
      <c r="C314" s="76">
        <v>209.5</v>
      </c>
      <c r="D314" s="76">
        <v>129.84</v>
      </c>
      <c r="E314" s="76">
        <v>220.13</v>
      </c>
      <c r="F314" s="76">
        <v>737.1</v>
      </c>
      <c r="G314" s="83">
        <v>45371</v>
      </c>
      <c r="H314" s="84">
        <f>IFERROR(LN(Финальный_свод10[[#This Row],[FTSE Renaissan_EM.Цена]]/C313)+H313,0)</f>
        <v>-4.0229933845389552E-2</v>
      </c>
      <c r="I314" s="84">
        <f>IFERROR(LN(Финальный_свод10[[#This Row],[FTSE Renaissan_EMEA.Цена]]/D313)+I313,0)</f>
        <v>0.23497777974139511</v>
      </c>
      <c r="J314" s="84">
        <f>IFERROR(LN(Финальный_свод10[[#This Row],[FTSE Renaissan_Global.Цена]]/E313)+J313,0)</f>
        <v>0.25942034420856036</v>
      </c>
      <c r="K314" s="84">
        <f>IFERROR(LN(Финальный_свод10[[#This Row],[FTSE Renaissan_US.Цена]]/F313)+K313,0)</f>
        <v>0.42804203197917357</v>
      </c>
      <c r="L314" s="84">
        <f t="shared" si="18"/>
        <v>-3.9431453461713506E-2</v>
      </c>
      <c r="M314" s="84">
        <f t="shared" si="18"/>
        <v>0.26488066244520447</v>
      </c>
      <c r="N314" s="84">
        <f t="shared" si="18"/>
        <v>0.2961785314726475</v>
      </c>
      <c r="O314" s="84">
        <f t="shared" si="18"/>
        <v>0.5342505672002158</v>
      </c>
      <c r="P314" s="84">
        <v>0.40794131269177591</v>
      </c>
      <c r="Q314" s="84">
        <v>0.68636980545671566</v>
      </c>
      <c r="R314" s="84">
        <f t="shared" si="16"/>
        <v>0.50371890936539043</v>
      </c>
      <c r="S314" s="84">
        <f t="shared" si="17"/>
        <v>0.98649107901444277</v>
      </c>
    </row>
    <row r="315" spans="2:19" x14ac:dyDescent="0.2">
      <c r="B315" s="77">
        <v>45372</v>
      </c>
      <c r="C315" s="76">
        <v>210.85</v>
      </c>
      <c r="D315" s="76">
        <v>130.38</v>
      </c>
      <c r="E315" s="76">
        <v>222.09</v>
      </c>
      <c r="F315" s="76">
        <v>743.13</v>
      </c>
      <c r="G315" s="83">
        <v>45372</v>
      </c>
      <c r="H315" s="84">
        <f>IFERROR(LN(Финальный_свод10[[#This Row],[FTSE Renaissan_EM.Цена]]/C314)+H314,0)</f>
        <v>-3.3806693015013052E-2</v>
      </c>
      <c r="I315" s="84">
        <f>IFERROR(LN(Финальный_свод10[[#This Row],[FTSE Renaissan_EMEA.Цена]]/D314)+I314,0)</f>
        <v>0.23912812003145262</v>
      </c>
      <c r="J315" s="84">
        <f>IFERROR(LN(Финальный_свод10[[#This Row],[FTSE Renaissan_Global.Цена]]/E314)+J314,0)</f>
        <v>0.26828476840643711</v>
      </c>
      <c r="K315" s="84">
        <f>IFERROR(LN(Финальный_свод10[[#This Row],[FTSE Renaissan_US.Цена]]/F314)+K314,0)</f>
        <v>0.43618945954948701</v>
      </c>
      <c r="L315" s="84">
        <f t="shared" si="18"/>
        <v>-3.324163227876975E-2</v>
      </c>
      <c r="M315" s="84">
        <f t="shared" si="18"/>
        <v>0.27014125669751832</v>
      </c>
      <c r="N315" s="84">
        <f t="shared" si="18"/>
        <v>0.30771948419007078</v>
      </c>
      <c r="O315" s="84">
        <f t="shared" si="18"/>
        <v>0.5468018233665668</v>
      </c>
      <c r="P315" s="84">
        <v>0.41391955073248871</v>
      </c>
      <c r="Q315" s="84">
        <v>0.70261790922130929</v>
      </c>
      <c r="R315" s="84">
        <f t="shared" si="16"/>
        <v>0.5127354235322259</v>
      </c>
      <c r="S315" s="84">
        <f t="shared" si="17"/>
        <v>1.019031435853865</v>
      </c>
    </row>
    <row r="316" spans="2:19" x14ac:dyDescent="0.2">
      <c r="B316" s="77">
        <v>45373</v>
      </c>
      <c r="C316" s="76">
        <v>209.13</v>
      </c>
      <c r="D316" s="76">
        <v>129.87</v>
      </c>
      <c r="E316" s="76">
        <v>219.66</v>
      </c>
      <c r="F316" s="76">
        <v>734.31</v>
      </c>
      <c r="G316" s="83">
        <v>45373</v>
      </c>
      <c r="H316" s="84">
        <f>IFERROR(LN(Финальный_свод10[[#This Row],[FTSE Renaissan_EM.Цена]]/C315)+H315,0)</f>
        <v>-4.1997605041164926E-2</v>
      </c>
      <c r="I316" s="84">
        <f>IFERROR(LN(Финальный_свод10[[#This Row],[FTSE Renaissan_EMEA.Цена]]/D315)+I315,0)</f>
        <v>0.23520880665705826</v>
      </c>
      <c r="J316" s="84">
        <f>IFERROR(LN(Финальный_свод10[[#This Row],[FTSE Renaissan_Global.Цена]]/E315)+J315,0)</f>
        <v>0.25728295964352027</v>
      </c>
      <c r="K316" s="84">
        <f>IFERROR(LN(Финальный_свод10[[#This Row],[FTSE Renaissan_US.Цена]]/F315)+K315,0)</f>
        <v>0.42424974656085856</v>
      </c>
      <c r="L316" s="84">
        <f t="shared" si="18"/>
        <v>-4.1127922971112785E-2</v>
      </c>
      <c r="M316" s="84">
        <f t="shared" si="18"/>
        <v>0.26517291768144435</v>
      </c>
      <c r="N316" s="84">
        <f t="shared" si="18"/>
        <v>0.29341105811693868</v>
      </c>
      <c r="O316" s="84">
        <f t="shared" si="18"/>
        <v>0.5284432695710084</v>
      </c>
      <c r="P316" s="84">
        <v>0.40989526547984184</v>
      </c>
      <c r="Q316" s="84">
        <v>0.69254164466875334</v>
      </c>
      <c r="R316" s="84">
        <f t="shared" si="16"/>
        <v>0.5066599775392584</v>
      </c>
      <c r="S316" s="84">
        <f t="shared" si="17"/>
        <v>0.99878929481733136</v>
      </c>
    </row>
    <row r="317" spans="2:19" x14ac:dyDescent="0.2">
      <c r="B317" s="77">
        <v>45376</v>
      </c>
      <c r="C317" s="76">
        <v>208.59</v>
      </c>
      <c r="D317" s="76">
        <v>128.87</v>
      </c>
      <c r="E317" s="76">
        <v>220.43</v>
      </c>
      <c r="F317" s="76">
        <v>741.12</v>
      </c>
      <c r="G317" s="83">
        <v>45376</v>
      </c>
      <c r="H317" s="84">
        <f>IFERROR(LN(Финальный_свод10[[#This Row],[FTSE Renaissan_EM.Цена]]/C316)+H316,0)</f>
        <v>-4.4583070428545798E-2</v>
      </c>
      <c r="I317" s="84">
        <f>IFERROR(LN(Финальный_свод10[[#This Row],[FTSE Renaissan_EMEA.Цена]]/D316)+I316,0)</f>
        <v>0.22747900083535919</v>
      </c>
      <c r="J317" s="84">
        <f>IFERROR(LN(Финальный_свод10[[#This Row],[FTSE Renaissan_Global.Цена]]/E316)+J316,0)</f>
        <v>0.26078224745156697</v>
      </c>
      <c r="K317" s="84">
        <f>IFERROR(LN(Финальный_свод10[[#This Row],[FTSE Renaissan_US.Цена]]/F316)+K316,0)</f>
        <v>0.43348101928845151</v>
      </c>
      <c r="L317" s="84">
        <f t="shared" si="18"/>
        <v>-4.3603851444290243E-2</v>
      </c>
      <c r="M317" s="84">
        <f t="shared" si="18"/>
        <v>0.25543107647345598</v>
      </c>
      <c r="N317" s="84">
        <f t="shared" si="18"/>
        <v>0.297945003827355</v>
      </c>
      <c r="O317" s="84">
        <f t="shared" si="18"/>
        <v>0.54261807131111639</v>
      </c>
      <c r="P317" s="84">
        <v>0.41237882159597533</v>
      </c>
      <c r="Q317" s="84">
        <v>0.70727796509460816</v>
      </c>
      <c r="R317" s="84">
        <f t="shared" si="16"/>
        <v>0.51040650256825515</v>
      </c>
      <c r="S317" s="84">
        <f t="shared" si="17"/>
        <v>1.0284621920135928</v>
      </c>
    </row>
    <row r="318" spans="2:19" x14ac:dyDescent="0.2">
      <c r="B318" s="77">
        <v>45377</v>
      </c>
      <c r="C318" s="76">
        <v>208.82</v>
      </c>
      <c r="D318" s="76">
        <v>128.46</v>
      </c>
      <c r="E318" s="76">
        <v>219.98</v>
      </c>
      <c r="F318" s="76">
        <v>736.24</v>
      </c>
      <c r="G318" s="83">
        <v>45377</v>
      </c>
      <c r="H318" s="84">
        <f>IFERROR(LN(Финальный_свод10[[#This Row],[FTSE Renaissan_EM.Цена]]/C317)+H317,0)</f>
        <v>-4.3481036345617785E-2</v>
      </c>
      <c r="I318" s="84">
        <f>IFERROR(LN(Финальный_свод10[[#This Row],[FTSE Renaissan_EMEA.Цена]]/D317)+I317,0)</f>
        <v>0.22429242836470589</v>
      </c>
      <c r="J318" s="84">
        <f>IFERROR(LN(Финальный_свод10[[#This Row],[FTSE Renaissan_Global.Цена]]/E317)+J317,0)</f>
        <v>0.25873869641229091</v>
      </c>
      <c r="K318" s="84">
        <f>IFERROR(LN(Финальный_свод10[[#This Row],[FTSE Renaissan_US.Цена]]/F317)+K317,0)</f>
        <v>0.42687461631453194</v>
      </c>
      <c r="L318" s="84">
        <f t="shared" si="18"/>
        <v>-4.2549289316825889E-2</v>
      </c>
      <c r="M318" s="84">
        <f t="shared" si="18"/>
        <v>0.25143692157818087</v>
      </c>
      <c r="N318" s="84">
        <f t="shared" si="18"/>
        <v>0.29529529529529341</v>
      </c>
      <c r="O318" s="84">
        <f t="shared" si="18"/>
        <v>0.53246050413171475</v>
      </c>
      <c r="P318" s="84">
        <v>0.41356959340849458</v>
      </c>
      <c r="Q318" s="84">
        <v>0.72340893864626177</v>
      </c>
      <c r="R318" s="84">
        <f t="shared" si="16"/>
        <v>0.51220612331314141</v>
      </c>
      <c r="S318" s="84">
        <f t="shared" si="17"/>
        <v>1.0614485981308404</v>
      </c>
    </row>
    <row r="319" spans="2:19" x14ac:dyDescent="0.2">
      <c r="B319" s="77">
        <v>45378</v>
      </c>
      <c r="C319" s="76">
        <v>208.09</v>
      </c>
      <c r="D319" s="76">
        <v>128.9</v>
      </c>
      <c r="E319" s="76">
        <v>220.05</v>
      </c>
      <c r="F319" s="76">
        <v>738.22</v>
      </c>
      <c r="G319" s="83">
        <v>45378</v>
      </c>
      <c r="H319" s="84">
        <f>IFERROR(LN(Финальный_свод10[[#This Row],[FTSE Renaissan_EM.Цена]]/C318)+H318,0)</f>
        <v>-4.6982994782893771E-2</v>
      </c>
      <c r="I319" s="84">
        <f>IFERROR(LN(Финальный_свод10[[#This Row],[FTSE Renaissan_EMEA.Цена]]/D318)+I318,0)</f>
        <v>0.22771176648020111</v>
      </c>
      <c r="J319" s="84">
        <f>IFERROR(LN(Финальный_свод10[[#This Row],[FTSE Renaissan_Global.Цена]]/E318)+J318,0)</f>
        <v>0.25905685654042093</v>
      </c>
      <c r="K319" s="84">
        <f>IFERROR(LN(Финальный_свод10[[#This Row],[FTSE Renaissan_US.Цена]]/F318)+K318,0)</f>
        <v>0.42956034694156758</v>
      </c>
      <c r="L319" s="84">
        <f t="shared" si="18"/>
        <v>-4.5896377808343436E-2</v>
      </c>
      <c r="M319" s="84">
        <f t="shared" si="18"/>
        <v>0.25572333170969563</v>
      </c>
      <c r="N319" s="84">
        <f t="shared" si="18"/>
        <v>0.29570747217805882</v>
      </c>
      <c r="O319" s="84">
        <f t="shared" si="18"/>
        <v>0.53658181212663592</v>
      </c>
      <c r="P319" s="84">
        <v>0.41919966641695483</v>
      </c>
      <c r="Q319" s="84">
        <v>0.73337426578631904</v>
      </c>
      <c r="R319" s="84">
        <f t="shared" si="16"/>
        <v>0.52074396597750083</v>
      </c>
      <c r="S319" s="84">
        <f t="shared" si="17"/>
        <v>1.0820943075615967</v>
      </c>
    </row>
    <row r="320" spans="2:19" x14ac:dyDescent="0.2">
      <c r="B320" s="77">
        <v>45379</v>
      </c>
      <c r="C320" s="76">
        <v>208.89</v>
      </c>
      <c r="D320" s="76">
        <v>127.97</v>
      </c>
      <c r="E320" s="76">
        <v>220.75</v>
      </c>
      <c r="F320" s="76">
        <v>742.66</v>
      </c>
      <c r="G320" s="83">
        <v>45379</v>
      </c>
      <c r="H320" s="84">
        <f>IFERROR(LN(Финальный_свод10[[#This Row],[FTSE Renaissan_EM.Цена]]/C319)+H319,0)</f>
        <v>-4.3145875585017077E-2</v>
      </c>
      <c r="I320" s="84">
        <f>IFERROR(LN(Финальный_свод10[[#This Row],[FTSE Renaissan_EMEA.Цена]]/D319)+I319,0)</f>
        <v>0.22047071798456391</v>
      </c>
      <c r="J320" s="84">
        <f>IFERROR(LN(Финальный_свод10[[#This Row],[FTSE Renaissan_Global.Цена]]/E319)+J319,0)</f>
        <v>0.26223290276738986</v>
      </c>
      <c r="K320" s="84">
        <f>IFERROR(LN(Финальный_свод10[[#This Row],[FTSE Renaissan_US.Цена]]/F319)+K319,0)</f>
        <v>0.43555679946202275</v>
      </c>
      <c r="L320" s="84">
        <f t="shared" si="18"/>
        <v>-4.2228335625858482E-2</v>
      </c>
      <c r="M320" s="84">
        <f t="shared" si="18"/>
        <v>0.24666341938626646</v>
      </c>
      <c r="N320" s="84">
        <f t="shared" si="18"/>
        <v>0.29982924100570996</v>
      </c>
      <c r="O320" s="84">
        <f t="shared" si="18"/>
        <v>0.54582353308494413</v>
      </c>
      <c r="P320" s="84">
        <v>0.42182326884436372</v>
      </c>
      <c r="Q320" s="84">
        <v>0.72589931801804297</v>
      </c>
      <c r="R320" s="84">
        <f t="shared" si="16"/>
        <v>0.5247390319789369</v>
      </c>
      <c r="S320" s="84">
        <f t="shared" si="17"/>
        <v>1.0665887850467284</v>
      </c>
    </row>
    <row r="321" spans="2:19" x14ac:dyDescent="0.2">
      <c r="B321" s="77">
        <v>45380</v>
      </c>
      <c r="C321" s="76">
        <v>209.05</v>
      </c>
      <c r="D321" s="76">
        <v>128.11000000000001</v>
      </c>
      <c r="E321" s="76">
        <v>220.77</v>
      </c>
      <c r="F321" s="76">
        <v>712.13</v>
      </c>
      <c r="G321" s="83">
        <v>45380</v>
      </c>
      <c r="H321" s="84">
        <f>IFERROR(LN(Финальный_свод10[[#This Row],[FTSE Renaissan_EM.Цена]]/C320)+H320,0)</f>
        <v>-4.2380215405007998E-2</v>
      </c>
      <c r="I321" s="84">
        <f>IFERROR(LN(Финальный_свод10[[#This Row],[FTSE Renaissan_EMEA.Цена]]/D320)+I320,0)</f>
        <v>0.22156412640340192</v>
      </c>
      <c r="J321" s="84">
        <f>IFERROR(LN(Финальный_свод10[[#This Row],[FTSE Renaissan_Global.Цена]]/E320)+J320,0)</f>
        <v>0.26232349888993789</v>
      </c>
      <c r="K321" s="84">
        <f>IFERROR(LN(Финальный_свод10[[#This Row],[FTSE Renaissan_US.Цена]]/F320)+K320,0)</f>
        <v>0.39357894279909011</v>
      </c>
      <c r="L321" s="84">
        <f t="shared" si="18"/>
        <v>-4.1494727189361424E-2</v>
      </c>
      <c r="M321" s="84">
        <f t="shared" si="18"/>
        <v>0.24802727715538508</v>
      </c>
      <c r="N321" s="84">
        <f t="shared" si="18"/>
        <v>0.29994700582935718</v>
      </c>
      <c r="O321" s="84">
        <f t="shared" si="18"/>
        <v>0.48227629415315398</v>
      </c>
      <c r="P321" s="84">
        <v>0.42777034670054365</v>
      </c>
      <c r="Q321" s="84">
        <v>0.7392432629864556</v>
      </c>
      <c r="R321" s="84">
        <f t="shared" si="16"/>
        <v>0.5338337905259849</v>
      </c>
      <c r="S321" s="84">
        <f t="shared" si="17"/>
        <v>1.0943500424808827</v>
      </c>
    </row>
    <row r="322" spans="2:19" x14ac:dyDescent="0.2">
      <c r="B322" s="77">
        <v>45383</v>
      </c>
      <c r="C322" s="76">
        <v>209.79</v>
      </c>
      <c r="D322" s="76">
        <v>127.72</v>
      </c>
      <c r="E322" s="76">
        <v>218.94</v>
      </c>
      <c r="F322" s="76">
        <v>730.76</v>
      </c>
      <c r="G322" s="83">
        <v>45383</v>
      </c>
      <c r="H322" s="84">
        <f>IFERROR(LN(Финальный_свод10[[#This Row],[FTSE Renaissan_EM.Цена]]/C321)+H321,0)</f>
        <v>-3.8846642823696952E-2</v>
      </c>
      <c r="I322" s="84">
        <f>IFERROR(LN(Финальный_свод10[[#This Row],[FTSE Renaissan_EMEA.Цена]]/D321)+I321,0)</f>
        <v>0.21851522438164073</v>
      </c>
      <c r="J322" s="84">
        <f>IFERROR(LN(Финальный_свод10[[#This Row],[FTSE Renaissan_Global.Цена]]/E321)+J321,0)</f>
        <v>0.25399978295973175</v>
      </c>
      <c r="K322" s="84">
        <f>IFERROR(LN(Финальный_свод10[[#This Row],[FTSE Renaissan_US.Цена]]/F321)+K321,0)</f>
        <v>0.41940355225229964</v>
      </c>
      <c r="L322" s="84">
        <f t="shared" si="18"/>
        <v>-3.8101788170562756E-2</v>
      </c>
      <c r="M322" s="84">
        <f t="shared" si="18"/>
        <v>0.24422795908426953</v>
      </c>
      <c r="N322" s="84">
        <f t="shared" si="18"/>
        <v>0.28917152446564054</v>
      </c>
      <c r="O322" s="84">
        <f t="shared" si="18"/>
        <v>0.52105405574173091</v>
      </c>
      <c r="P322" s="84">
        <v>0.43695823299057451</v>
      </c>
      <c r="Q322" s="84">
        <v>0.749414278764998</v>
      </c>
      <c r="R322" s="84">
        <f t="shared" si="16"/>
        <v>0.54799142073383855</v>
      </c>
      <c r="S322" s="84">
        <f t="shared" si="17"/>
        <v>1.1157604078164818</v>
      </c>
    </row>
    <row r="323" spans="2:19" x14ac:dyDescent="0.2">
      <c r="B323" s="77">
        <v>45384</v>
      </c>
      <c r="C323" s="76">
        <v>211.13</v>
      </c>
      <c r="D323" s="76">
        <v>127.79</v>
      </c>
      <c r="E323" s="76">
        <v>217.22</v>
      </c>
      <c r="F323" s="76">
        <v>717.7</v>
      </c>
      <c r="G323" s="83">
        <v>45384</v>
      </c>
      <c r="H323" s="84">
        <f>IFERROR(LN(Финальный_свод10[[#This Row],[FTSE Renaissan_EM.Цена]]/C322)+H322,0)</f>
        <v>-3.2479615707590448E-2</v>
      </c>
      <c r="I323" s="84">
        <f>IFERROR(LN(Финальный_свод10[[#This Row],[FTSE Renaissan_EMEA.Цена]]/D322)+I322,0)</f>
        <v>0.21906314815567146</v>
      </c>
      <c r="J323" s="84">
        <f>IFERROR(LN(Финальный_свод10[[#This Row],[FTSE Renaissan_Global.Цена]]/E322)+J322,0)</f>
        <v>0.2461127281352104</v>
      </c>
      <c r="K323" s="84">
        <f>IFERROR(LN(Финальный_свод10[[#This Row],[FTSE Renaissan_US.Цена]]/F322)+K322,0)</f>
        <v>0.40137011821995688</v>
      </c>
      <c r="L323" s="84">
        <f t="shared" si="18"/>
        <v>-3.1957817514900122E-2</v>
      </c>
      <c r="M323" s="84">
        <f t="shared" si="18"/>
        <v>0.24490988796882873</v>
      </c>
      <c r="N323" s="84">
        <f t="shared" si="18"/>
        <v>0.27904374963198308</v>
      </c>
      <c r="O323" s="84">
        <f t="shared" si="18"/>
        <v>0.49387007472472533</v>
      </c>
      <c r="P323" s="84">
        <v>0.43933403185641218</v>
      </c>
      <c r="Q323" s="84">
        <v>0.75272172352398259</v>
      </c>
      <c r="R323" s="84">
        <f t="shared" si="16"/>
        <v>0.55167350921442471</v>
      </c>
      <c r="S323" s="84">
        <f t="shared" si="17"/>
        <v>1.1227697536108741</v>
      </c>
    </row>
    <row r="324" spans="2:19" x14ac:dyDescent="0.2">
      <c r="B324" s="77">
        <v>45385</v>
      </c>
      <c r="C324" s="76">
        <v>210.01</v>
      </c>
      <c r="D324" s="76">
        <v>128.71</v>
      </c>
      <c r="E324" s="76">
        <v>217.36</v>
      </c>
      <c r="F324" s="76">
        <v>721.26</v>
      </c>
      <c r="G324" s="83">
        <v>45385</v>
      </c>
      <c r="H324" s="84">
        <f>IFERROR(LN(Финальный_свод10[[#This Row],[FTSE Renaissan_EM.Цена]]/C323)+H323,0)</f>
        <v>-3.7798524576245239E-2</v>
      </c>
      <c r="I324" s="84">
        <f>IFERROR(LN(Финальный_свод10[[#This Row],[FTSE Renaissan_EMEA.Цена]]/D323)+I323,0)</f>
        <v>0.22623666819634583</v>
      </c>
      <c r="J324" s="84">
        <f>IFERROR(LN(Финальный_свод10[[#This Row],[FTSE Renaissan_Global.Цена]]/E323)+J323,0)</f>
        <v>0.2467570284014127</v>
      </c>
      <c r="K324" s="84">
        <f>IFERROR(LN(Финальный_свод10[[#This Row],[FTSE Renaissan_US.Цена]]/F323)+K323,0)</f>
        <v>0.40631814632814839</v>
      </c>
      <c r="L324" s="84">
        <f t="shared" si="18"/>
        <v>-3.7093076570379302E-2</v>
      </c>
      <c r="M324" s="84">
        <f t="shared" si="18"/>
        <v>0.2538723818801778</v>
      </c>
      <c r="N324" s="84">
        <f t="shared" si="18"/>
        <v>0.27986810339751345</v>
      </c>
      <c r="O324" s="84">
        <f t="shared" si="18"/>
        <v>0.50128010324084604</v>
      </c>
      <c r="P324" s="84">
        <v>0.4465161023094823</v>
      </c>
      <c r="Q324" s="84">
        <v>0.76291573526733603</v>
      </c>
      <c r="R324" s="84">
        <f t="shared" si="16"/>
        <v>0.56285785297420521</v>
      </c>
      <c r="S324" s="84">
        <f t="shared" si="17"/>
        <v>1.144519966015292</v>
      </c>
    </row>
    <row r="325" spans="2:19" x14ac:dyDescent="0.2">
      <c r="B325" s="77">
        <v>45386</v>
      </c>
      <c r="C325" s="76">
        <v>211.95</v>
      </c>
      <c r="D325" s="76">
        <v>129.88</v>
      </c>
      <c r="E325" s="76">
        <v>217.14</v>
      </c>
      <c r="F325" s="76">
        <v>712.73</v>
      </c>
      <c r="G325" s="83">
        <v>45386</v>
      </c>
      <c r="H325" s="84">
        <f>IFERROR(LN(Финальный_свод10[[#This Row],[FTSE Renaissan_EM.Цена]]/C324)+H324,0)</f>
        <v>-2.8603275408935924E-2</v>
      </c>
      <c r="I325" s="84">
        <f>IFERROR(LN(Финальный_свод10[[#This Row],[FTSE Renaissan_EMEA.Цена]]/D324)+I324,0)</f>
        <v>0.23528580376970457</v>
      </c>
      <c r="J325" s="84">
        <f>IFERROR(LN(Финальный_свод10[[#This Row],[FTSE Renaissan_Global.Цена]]/E324)+J324,0)</f>
        <v>0.24574437008702632</v>
      </c>
      <c r="K325" s="84">
        <f>IFERROR(LN(Финальный_свод10[[#This Row],[FTSE Renaissan_US.Цена]]/F324)+K324,0)</f>
        <v>0.39442113085330466</v>
      </c>
      <c r="L325" s="84">
        <f t="shared" si="18"/>
        <v>-2.8198074277852925E-2</v>
      </c>
      <c r="M325" s="84">
        <f t="shared" si="18"/>
        <v>0.26527033609352424</v>
      </c>
      <c r="N325" s="84">
        <f t="shared" si="18"/>
        <v>0.27857269033739418</v>
      </c>
      <c r="O325" s="84">
        <f t="shared" si="18"/>
        <v>0.48352517536373618</v>
      </c>
      <c r="P325" s="84">
        <v>0.45003799871735134</v>
      </c>
      <c r="Q325" s="84">
        <v>0.76978562962668007</v>
      </c>
      <c r="R325" s="84">
        <f t="shared" si="16"/>
        <v>0.56837178047388326</v>
      </c>
      <c r="S325" s="84">
        <f t="shared" si="17"/>
        <v>1.1593033135089201</v>
      </c>
    </row>
    <row r="326" spans="2:19" x14ac:dyDescent="0.2">
      <c r="B326" s="77">
        <v>45387</v>
      </c>
      <c r="C326" s="76">
        <v>213.09</v>
      </c>
      <c r="D326" s="76">
        <v>128.85</v>
      </c>
      <c r="E326" s="76">
        <v>217.23</v>
      </c>
      <c r="F326" s="76">
        <v>714.55</v>
      </c>
      <c r="G326" s="83">
        <v>45387</v>
      </c>
      <c r="H326" s="84">
        <f>IFERROR(LN(Финальный_свод10[[#This Row],[FTSE Renaissan_EM.Цена]]/C325)+H325,0)</f>
        <v>-2.3239061529753701E-2</v>
      </c>
      <c r="I326" s="84">
        <f>IFERROR(LN(Финальный_свод10[[#This Row],[FTSE Renaissan_EMEA.Цена]]/D325)+I325,0)</f>
        <v>0.22732379363343347</v>
      </c>
      <c r="J326" s="84">
        <f>IFERROR(LN(Финальный_свод10[[#This Row],[FTSE Renaissan_Global.Цена]]/E325)+J325,0)</f>
        <v>0.24615876335215944</v>
      </c>
      <c r="K326" s="84">
        <f>IFERROR(LN(Финальный_свод10[[#This Row],[FTSE Renaissan_US.Цена]]/F325)+K325,0)</f>
        <v>0.39697143771173438</v>
      </c>
      <c r="L326" s="84">
        <f t="shared" si="18"/>
        <v>-2.2971114167811613E-2</v>
      </c>
      <c r="M326" s="84">
        <f t="shared" si="18"/>
        <v>0.2552362396492962</v>
      </c>
      <c r="N326" s="84">
        <f t="shared" si="18"/>
        <v>0.27910263204380681</v>
      </c>
      <c r="O326" s="84">
        <f t="shared" si="18"/>
        <v>0.48731344836916879</v>
      </c>
      <c r="P326" s="84">
        <v>0.44645131029183627</v>
      </c>
      <c r="Q326" s="84">
        <v>0.76626774342898152</v>
      </c>
      <c r="R326" s="84">
        <f t="shared" si="16"/>
        <v>0.56275659554098922</v>
      </c>
      <c r="S326" s="84">
        <f t="shared" si="17"/>
        <v>1.1517204757858952</v>
      </c>
    </row>
    <row r="327" spans="2:19" x14ac:dyDescent="0.2">
      <c r="B327" s="77">
        <v>45390</v>
      </c>
      <c r="C327" s="76">
        <v>213.55</v>
      </c>
      <c r="D327" s="76">
        <v>129.86000000000001</v>
      </c>
      <c r="E327" s="76">
        <v>219.23</v>
      </c>
      <c r="F327" s="76">
        <v>724.37</v>
      </c>
      <c r="G327" s="83">
        <v>45390</v>
      </c>
      <c r="H327" s="84">
        <f>IFERROR(LN(Финальный_свод10[[#This Row],[FTSE Renaissan_EM.Цена]]/C326)+H326,0)</f>
        <v>-2.1082675920106542E-2</v>
      </c>
      <c r="I327" s="84">
        <f>IFERROR(LN(Финальный_свод10[[#This Row],[FTSE Renaissan_EMEA.Цена]]/D326)+I326,0)</f>
        <v>0.23513180361540012</v>
      </c>
      <c r="J327" s="84">
        <f>IFERROR(LN(Финальный_свод10[[#This Row],[FTSE Renaissan_Global.Цена]]/E326)+J326,0)</f>
        <v>0.25532347030639424</v>
      </c>
      <c r="K327" s="84">
        <f>IFERROR(LN(Финальный_свод10[[#This Row],[FTSE Renaissan_US.Цена]]/F326)+K326,0)</f>
        <v>0.4106207753519675</v>
      </c>
      <c r="L327" s="84">
        <f t="shared" si="18"/>
        <v>-2.0861989912882684E-2</v>
      </c>
      <c r="M327" s="84">
        <f t="shared" si="18"/>
        <v>0.26507549926936447</v>
      </c>
      <c r="N327" s="84">
        <f t="shared" si="18"/>
        <v>0.29087911440852432</v>
      </c>
      <c r="O327" s="84">
        <f t="shared" si="18"/>
        <v>0.50775347084903077</v>
      </c>
      <c r="P327" s="84">
        <v>0.45291274703227358</v>
      </c>
      <c r="Q327" s="84">
        <v>0.78207455574315254</v>
      </c>
      <c r="R327" s="84">
        <f t="shared" si="16"/>
        <v>0.57288694147320185</v>
      </c>
      <c r="S327" s="84">
        <f t="shared" si="17"/>
        <v>1.1860025488530153</v>
      </c>
    </row>
    <row r="328" spans="2:19" x14ac:dyDescent="0.2">
      <c r="B328" s="77">
        <v>45391</v>
      </c>
      <c r="C328" s="76">
        <v>214.58</v>
      </c>
      <c r="D328" s="76">
        <v>130.05000000000001</v>
      </c>
      <c r="E328" s="76">
        <v>219.17</v>
      </c>
      <c r="F328" s="76">
        <v>720.81</v>
      </c>
      <c r="G328" s="83">
        <v>45391</v>
      </c>
      <c r="H328" s="84">
        <f>IFERROR(LN(Финальный_свод10[[#This Row],[FTSE Renaissan_EM.Цена]]/C327)+H327,0)</f>
        <v>-1.6271043998981868E-2</v>
      </c>
      <c r="I328" s="84">
        <f>IFERROR(LN(Финальный_свод10[[#This Row],[FTSE Renaissan_EMEA.Цена]]/D327)+I327,0)</f>
        <v>0.23659384842971995</v>
      </c>
      <c r="J328" s="84">
        <f>IFERROR(LN(Финальный_свод10[[#This Row],[FTSE Renaissan_Global.Цена]]/E327)+J327,0)</f>
        <v>0.25504974767694799</v>
      </c>
      <c r="K328" s="84">
        <f>IFERROR(LN(Финальный_свод10[[#This Row],[FTSE Renaissan_US.Цена]]/F327)+K327,0)</f>
        <v>0.40569404345574089</v>
      </c>
      <c r="L328" s="84">
        <f t="shared" si="18"/>
        <v>-1.6139385602933154E-2</v>
      </c>
      <c r="M328" s="84">
        <f t="shared" si="18"/>
        <v>0.2669264490988823</v>
      </c>
      <c r="N328" s="84">
        <f t="shared" si="18"/>
        <v>0.29052581993758286</v>
      </c>
      <c r="O328" s="84">
        <f t="shared" si="18"/>
        <v>0.50034344233290962</v>
      </c>
      <c r="P328" s="84">
        <v>0.45199934989281176</v>
      </c>
      <c r="Q328" s="84">
        <v>0.77212403055861112</v>
      </c>
      <c r="R328" s="84">
        <f t="shared" si="16"/>
        <v>0.57145092696577326</v>
      </c>
      <c r="S328" s="84">
        <f t="shared" si="17"/>
        <v>1.164358538657603</v>
      </c>
    </row>
    <row r="329" spans="2:19" x14ac:dyDescent="0.2">
      <c r="B329" s="77">
        <v>45392</v>
      </c>
      <c r="C329" s="76">
        <v>215.46</v>
      </c>
      <c r="D329" s="76">
        <v>129.26</v>
      </c>
      <c r="E329" s="76">
        <v>217.66</v>
      </c>
      <c r="F329" s="76">
        <v>711.36</v>
      </c>
      <c r="G329" s="83">
        <v>45392</v>
      </c>
      <c r="H329" s="84">
        <f>IFERROR(LN(Финальный_свод10[[#This Row],[FTSE Renaissan_EM.Цена]]/C328)+H328,0)</f>
        <v>-1.2178395741535609E-2</v>
      </c>
      <c r="I329" s="84">
        <f>IFERROR(LN(Финальный_свод10[[#This Row],[FTSE Renaissan_EMEA.Цена]]/D328)+I328,0)</f>
        <v>0.23050073636980864</v>
      </c>
      <c r="J329" s="84">
        <f>IFERROR(LN(Финальный_свод10[[#This Row],[FTSE Renaissan_Global.Цена]]/E328)+J328,0)</f>
        <v>0.24813627555123596</v>
      </c>
      <c r="K329" s="84">
        <f>IFERROR(LN(Финальный_свод10[[#This Row],[FTSE Renaissan_US.Цена]]/F328)+K328,0)</f>
        <v>0.3924970945597625</v>
      </c>
      <c r="L329" s="84">
        <f t="shared" si="18"/>
        <v>-1.210453920219956E-2</v>
      </c>
      <c r="M329" s="84">
        <f t="shared" si="18"/>
        <v>0.25923039454457131</v>
      </c>
      <c r="N329" s="84">
        <f t="shared" si="18"/>
        <v>0.28163457575222095</v>
      </c>
      <c r="O329" s="84">
        <f t="shared" si="18"/>
        <v>0.48067356326624044</v>
      </c>
      <c r="P329" s="84">
        <v>0.45925128840081508</v>
      </c>
      <c r="Q329" s="84">
        <v>0.7771360816952696</v>
      </c>
      <c r="R329" s="84">
        <f t="shared" ref="R329:R392" si="19">EXP(P329)-1</f>
        <v>0.58288841430859417</v>
      </c>
      <c r="S329" s="84">
        <f t="shared" ref="S329:S392" si="20">EXP(Q329)-1</f>
        <v>1.1752336448598117</v>
      </c>
    </row>
    <row r="330" spans="2:19" x14ac:dyDescent="0.2">
      <c r="B330" s="77">
        <v>45393</v>
      </c>
      <c r="C330" s="76">
        <v>214.91</v>
      </c>
      <c r="D330" s="76">
        <v>129.08000000000001</v>
      </c>
      <c r="E330" s="76">
        <v>218.3</v>
      </c>
      <c r="F330" s="76">
        <v>716.68</v>
      </c>
      <c r="G330" s="83">
        <v>45393</v>
      </c>
      <c r="H330" s="84">
        <f>IFERROR(LN(Финальный_свод10[[#This Row],[FTSE Renaissan_EM.Цена]]/C329)+H329,0)</f>
        <v>-1.4734337370467501E-2</v>
      </c>
      <c r="I330" s="84">
        <f>IFERROR(LN(Финальный_свод10[[#This Row],[FTSE Renaissan_EMEA.Цена]]/D329)+I329,0)</f>
        <v>0.22910722371882042</v>
      </c>
      <c r="J330" s="84">
        <f>IFERROR(LN(Финальный_свод10[[#This Row],[FTSE Renaissan_Global.Цена]]/E329)+J329,0)</f>
        <v>0.2510723268392186</v>
      </c>
      <c r="K330" s="84">
        <f>IFERROR(LN(Финальный_свод10[[#This Row],[FTSE Renaissan_US.Цена]]/F329)+K329,0)</f>
        <v>0.39994790071562791</v>
      </c>
      <c r="L330" s="84">
        <f t="shared" si="18"/>
        <v>-1.462631820265814E-2</v>
      </c>
      <c r="M330" s="84">
        <f t="shared" si="18"/>
        <v>0.25747686312713336</v>
      </c>
      <c r="N330" s="84">
        <f t="shared" si="18"/>
        <v>0.28540305010893063</v>
      </c>
      <c r="O330" s="84">
        <f t="shared" si="18"/>
        <v>0.49174697666673572</v>
      </c>
      <c r="P330" s="84">
        <v>0.45937340556366174</v>
      </c>
      <c r="Q330" s="84">
        <v>0.77260478800612031</v>
      </c>
      <c r="R330" s="84">
        <f t="shared" si="19"/>
        <v>0.58308172395382507</v>
      </c>
      <c r="S330" s="84">
        <f t="shared" si="20"/>
        <v>1.1653993203058612</v>
      </c>
    </row>
    <row r="331" spans="2:19" x14ac:dyDescent="0.2">
      <c r="B331" s="77">
        <v>45394</v>
      </c>
      <c r="C331" s="76">
        <v>213.1</v>
      </c>
      <c r="D331" s="76">
        <v>128.26</v>
      </c>
      <c r="E331" s="76">
        <v>213.66</v>
      </c>
      <c r="F331" s="76">
        <v>694.53</v>
      </c>
      <c r="G331" s="83">
        <v>45394</v>
      </c>
      <c r="H331" s="84">
        <f>IFERROR(LN(Финальный_свод10[[#This Row],[FTSE Renaissan_EM.Цена]]/C330)+H330,0)</f>
        <v>-2.31921341030107E-2</v>
      </c>
      <c r="I331" s="84">
        <f>IFERROR(LN(Финальный_свод10[[#This Row],[FTSE Renaissan_EMEA.Цена]]/D330)+I330,0)</f>
        <v>0.22273431025577609</v>
      </c>
      <c r="J331" s="84">
        <f>IFERROR(LN(Финальный_свод10[[#This Row],[FTSE Renaissan_Global.Цена]]/E330)+J330,0)</f>
        <v>0.22958802980106169</v>
      </c>
      <c r="K331" s="84">
        <f>IFERROR(LN(Финальный_свод10[[#This Row],[FTSE Renaissan_US.Цена]]/F330)+K330,0)</f>
        <v>0.36855382158966177</v>
      </c>
      <c r="L331" s="84">
        <f t="shared" si="18"/>
        <v>-2.2925263640530713E-2</v>
      </c>
      <c r="M331" s="84">
        <f t="shared" si="18"/>
        <v>0.24948855333658293</v>
      </c>
      <c r="N331" s="84">
        <f t="shared" si="18"/>
        <v>0.25808161102278571</v>
      </c>
      <c r="O331" s="84">
        <f t="shared" si="18"/>
        <v>0.44564244530941011</v>
      </c>
      <c r="P331" s="84">
        <v>0.46421986439487384</v>
      </c>
      <c r="Q331" s="84">
        <v>0.77302648687035014</v>
      </c>
      <c r="R331" s="84">
        <f t="shared" si="19"/>
        <v>0.59077268626764901</v>
      </c>
      <c r="S331" s="84">
        <f t="shared" si="20"/>
        <v>1.166312659303312</v>
      </c>
    </row>
    <row r="332" spans="2:19" x14ac:dyDescent="0.2">
      <c r="B332" s="77">
        <v>45397</v>
      </c>
      <c r="C332" s="76">
        <v>214.02</v>
      </c>
      <c r="D332" s="76">
        <v>130.72999999999999</v>
      </c>
      <c r="E332" s="76">
        <v>209.63</v>
      </c>
      <c r="F332" s="76">
        <v>669.49</v>
      </c>
      <c r="G332" s="83">
        <v>45397</v>
      </c>
      <c r="H332" s="84">
        <f>IFERROR(LN(Финальный_свод10[[#This Row],[FTSE Renaissan_EM.Цена]]/C331)+H331,0)</f>
        <v>-1.8884204608727011E-2</v>
      </c>
      <c r="I332" s="84">
        <f>IFERROR(LN(Финальный_свод10[[#This Row],[FTSE Renaissan_EMEA.Цена]]/D331)+I331,0)</f>
        <v>0.24180898410882787</v>
      </c>
      <c r="J332" s="84">
        <f>IFERROR(LN(Финальный_свод10[[#This Row],[FTSE Renaissan_Global.Цена]]/E331)+J331,0)</f>
        <v>0.21054613525911145</v>
      </c>
      <c r="K332" s="84">
        <f>IFERROR(LN(Финальный_свод10[[#This Row],[FTSE Renaissan_US.Цена]]/F331)+K331,0)</f>
        <v>0.33183469228381618</v>
      </c>
      <c r="L332" s="84">
        <f t="shared" si="18"/>
        <v>-1.8707015130672855E-2</v>
      </c>
      <c r="M332" s="84">
        <f t="shared" si="18"/>
        <v>0.27355090112031388</v>
      </c>
      <c r="N332" s="84">
        <f t="shared" si="18"/>
        <v>0.23435199905787973</v>
      </c>
      <c r="O332" s="84">
        <f t="shared" si="18"/>
        <v>0.3935224694544468</v>
      </c>
      <c r="P332" s="84">
        <v>0.46882409022290578</v>
      </c>
      <c r="Q332" s="84">
        <v>0.77308531443696482</v>
      </c>
      <c r="R332" s="84">
        <f t="shared" si="19"/>
        <v>0.59811385017581786</v>
      </c>
      <c r="S332" s="84">
        <f t="shared" si="20"/>
        <v>1.1664401019541191</v>
      </c>
    </row>
    <row r="333" spans="2:19" x14ac:dyDescent="0.2">
      <c r="B333" s="77">
        <v>45398</v>
      </c>
      <c r="C333" s="76">
        <v>211.11</v>
      </c>
      <c r="D333" s="76">
        <v>128.29</v>
      </c>
      <c r="E333" s="76">
        <v>207.21</v>
      </c>
      <c r="F333" s="76">
        <v>667</v>
      </c>
      <c r="G333" s="83">
        <v>45398</v>
      </c>
      <c r="H333" s="84">
        <f>IFERROR(LN(Финальный_свод10[[#This Row],[FTSE Renaissan_EM.Цена]]/C332)+H332,0)</f>
        <v>-3.2574348561014869E-2</v>
      </c>
      <c r="I333" s="84">
        <f>IFERROR(LN(Финальный_свод10[[#This Row],[FTSE Renaissan_EMEA.Цена]]/D332)+I332,0)</f>
        <v>0.22296818279630801</v>
      </c>
      <c r="J333" s="84">
        <f>IFERROR(LN(Финальный_свод10[[#This Row],[FTSE Renaissan_Global.Цена]]/E332)+J332,0)</f>
        <v>0.19893483505231166</v>
      </c>
      <c r="K333" s="84">
        <f>IFERROR(LN(Финальный_свод10[[#This Row],[FTSE Renaissan_US.Цена]]/F332)+K332,0)</f>
        <v>0.32810850969955452</v>
      </c>
      <c r="L333" s="84">
        <f t="shared" si="18"/>
        <v>-3.2049518569462365E-2</v>
      </c>
      <c r="M333" s="84">
        <f t="shared" si="18"/>
        <v>0.24978080857282237</v>
      </c>
      <c r="N333" s="84">
        <f t="shared" si="18"/>
        <v>0.22010245539657136</v>
      </c>
      <c r="O333" s="84">
        <f t="shared" si="18"/>
        <v>0.38833961243053094</v>
      </c>
      <c r="P333" s="84">
        <v>0.46615651067205827</v>
      </c>
      <c r="Q333" s="84">
        <v>0.7720062588001424</v>
      </c>
      <c r="R333" s="84">
        <f t="shared" si="19"/>
        <v>0.5938564353701401</v>
      </c>
      <c r="S333" s="84">
        <f t="shared" si="20"/>
        <v>1.1641036533559883</v>
      </c>
    </row>
    <row r="334" spans="2:19" x14ac:dyDescent="0.2">
      <c r="B334" s="77">
        <v>45399</v>
      </c>
      <c r="C334" s="76">
        <v>211.11</v>
      </c>
      <c r="D334" s="76">
        <v>128.54</v>
      </c>
      <c r="E334" s="76">
        <v>206.42</v>
      </c>
      <c r="F334" s="76">
        <v>662.11</v>
      </c>
      <c r="G334" s="83">
        <v>45399</v>
      </c>
      <c r="H334" s="84">
        <f>IFERROR(LN(Финальный_свод10[[#This Row],[FTSE Renaissan_EM.Цена]]/C333)+H333,0)</f>
        <v>-3.2574348561014869E-2</v>
      </c>
      <c r="I334" s="84">
        <f>IFERROR(LN(Финальный_свод10[[#This Row],[FTSE Renaissan_EMEA.Цена]]/D333)+I333,0)</f>
        <v>0.22491499647819937</v>
      </c>
      <c r="J334" s="84">
        <f>IFERROR(LN(Финальный_свод10[[#This Row],[FTSE Renaissan_Global.Цена]]/E333)+J333,0)</f>
        <v>0.19511499142110755</v>
      </c>
      <c r="K334" s="84">
        <f>IFERROR(LN(Финальный_свод10[[#This Row],[FTSE Renaissan_US.Цена]]/F333)+K333,0)</f>
        <v>0.32075016905936715</v>
      </c>
      <c r="L334" s="84">
        <f t="shared" si="18"/>
        <v>-3.2049518569462365E-2</v>
      </c>
      <c r="M334" s="84">
        <f t="shared" si="18"/>
        <v>0.25221626887481952</v>
      </c>
      <c r="N334" s="84">
        <f t="shared" si="18"/>
        <v>0.21545074486250781</v>
      </c>
      <c r="O334" s="84">
        <f t="shared" si="18"/>
        <v>0.37816123056428608</v>
      </c>
      <c r="P334" s="84">
        <v>0.46359181729674709</v>
      </c>
      <c r="Q334" s="84">
        <v>0.76430140763902277</v>
      </c>
      <c r="R334" s="84">
        <f t="shared" si="19"/>
        <v>0.58977391976729021</v>
      </c>
      <c r="S334" s="84">
        <f t="shared" si="20"/>
        <v>1.1474936278674579</v>
      </c>
    </row>
    <row r="335" spans="2:19" x14ac:dyDescent="0.2">
      <c r="B335" s="77">
        <v>45400</v>
      </c>
      <c r="C335" s="76">
        <v>211.99</v>
      </c>
      <c r="D335" s="76">
        <v>129.24</v>
      </c>
      <c r="E335" s="76">
        <v>207.13</v>
      </c>
      <c r="F335" s="76">
        <v>662.18</v>
      </c>
      <c r="G335" s="83">
        <v>45400</v>
      </c>
      <c r="H335" s="84">
        <f>IFERROR(LN(Финальный_свод10[[#This Row],[FTSE Renaissan_EM.Цена]]/C334)+H334,0)</f>
        <v>-2.8414569459420981E-2</v>
      </c>
      <c r="I335" s="84">
        <f>IFERROR(LN(Финальный_свод10[[#This Row],[FTSE Renaissan_EMEA.Цена]]/D334)+I334,0)</f>
        <v>0.2303459974913569</v>
      </c>
      <c r="J335" s="84">
        <f>IFERROR(LN(Финальный_свод10[[#This Row],[FTSE Renaissan_Global.Цена]]/E334)+J334,0)</f>
        <v>0.19854867875075205</v>
      </c>
      <c r="K335" s="84">
        <f>IFERROR(LN(Финальный_свод10[[#This Row],[FTSE Renaissan_US.Цена]]/F334)+K334,0)</f>
        <v>0.3208558860851925</v>
      </c>
      <c r="L335" s="84">
        <f t="shared" si="18"/>
        <v>-2.8014672168728771E-2</v>
      </c>
      <c r="M335" s="84">
        <f t="shared" si="18"/>
        <v>0.25903555772041154</v>
      </c>
      <c r="N335" s="84">
        <f t="shared" si="18"/>
        <v>0.21963139610198268</v>
      </c>
      <c r="O335" s="84">
        <f t="shared" si="18"/>
        <v>0.37830693337218713</v>
      </c>
      <c r="P335" s="84">
        <v>0.46409833767186598</v>
      </c>
      <c r="Q335" s="84">
        <v>0.76061524242348022</v>
      </c>
      <c r="R335" s="84">
        <f t="shared" si="19"/>
        <v>0.59057937662241833</v>
      </c>
      <c r="S335" s="84">
        <f t="shared" si="20"/>
        <v>1.1395921835174159</v>
      </c>
    </row>
    <row r="336" spans="2:19" x14ac:dyDescent="0.2">
      <c r="B336" s="77">
        <v>45401</v>
      </c>
      <c r="C336" s="76">
        <v>210.72</v>
      </c>
      <c r="D336" s="76">
        <v>128.97999999999999</v>
      </c>
      <c r="E336" s="76">
        <v>204.97</v>
      </c>
      <c r="F336" s="76">
        <v>653.96</v>
      </c>
      <c r="G336" s="83">
        <v>45401</v>
      </c>
      <c r="H336" s="84">
        <f>IFERROR(LN(Финальный_свод10[[#This Row],[FTSE Renaissan_EM.Цена]]/C335)+H335,0)</f>
        <v>-3.442343521261125E-2</v>
      </c>
      <c r="I336" s="84">
        <f>IFERROR(LN(Финальный_свод10[[#This Row],[FTSE Renaissan_EMEA.Цена]]/D335)+I335,0)</f>
        <v>0.22833221011729052</v>
      </c>
      <c r="J336" s="84">
        <f>IFERROR(LN(Финальный_свод10[[#This Row],[FTSE Renaissan_Global.Цена]]/E335)+J335,0)</f>
        <v>0.18806569024935724</v>
      </c>
      <c r="K336" s="84">
        <f>IFERROR(LN(Финальный_свод10[[#This Row],[FTSE Renaissan_US.Цена]]/F335)+K335,0)</f>
        <v>0.30836465129114249</v>
      </c>
      <c r="L336" s="84">
        <f t="shared" si="18"/>
        <v>-3.3837689133423887E-2</v>
      </c>
      <c r="M336" s="84">
        <f t="shared" si="18"/>
        <v>0.2565026790063345</v>
      </c>
      <c r="N336" s="84">
        <f t="shared" si="18"/>
        <v>0.20691279514808758</v>
      </c>
      <c r="O336" s="84">
        <f t="shared" si="18"/>
        <v>0.36119726078721115</v>
      </c>
      <c r="P336" s="84">
        <v>0.46844673553238847</v>
      </c>
      <c r="Q336" s="84">
        <v>0.77480938523743803</v>
      </c>
      <c r="R336" s="84">
        <f t="shared" si="19"/>
        <v>0.59751090818712194</v>
      </c>
      <c r="S336" s="84">
        <f t="shared" si="20"/>
        <v>1.1701784197111289</v>
      </c>
    </row>
    <row r="337" spans="2:19" x14ac:dyDescent="0.2">
      <c r="B337" s="77">
        <v>45404</v>
      </c>
      <c r="C337" s="76">
        <v>213.34</v>
      </c>
      <c r="D337" s="76">
        <v>129.97999999999999</v>
      </c>
      <c r="E337" s="76">
        <v>207.68</v>
      </c>
      <c r="F337" s="76">
        <v>664.21</v>
      </c>
      <c r="G337" s="83">
        <v>45404</v>
      </c>
      <c r="H337" s="84">
        <f>IFERROR(LN(Финальный_свод10[[#This Row],[FTSE Renaissan_EM.Цена]]/C336)+H336,0)</f>
        <v>-2.2066536010245268E-2</v>
      </c>
      <c r="I337" s="84">
        <f>IFERROR(LN(Финальный_свод10[[#This Row],[FTSE Renaissan_EMEA.Цена]]/D336)+I336,0)</f>
        <v>0.23605544900126202</v>
      </c>
      <c r="J337" s="84">
        <f>IFERROR(LN(Финальный_свод10[[#This Row],[FTSE Renaissan_Global.Цена]]/E336)+J336,0)</f>
        <v>0.20120049679904556</v>
      </c>
      <c r="K337" s="84">
        <f>IFERROR(LN(Финальный_свод10[[#This Row],[FTSE Renaissan_US.Цена]]/F336)+K336,0)</f>
        <v>0.32391682831935353</v>
      </c>
      <c r="L337" s="84">
        <f t="shared" si="18"/>
        <v>-2.1824850985785016E-2</v>
      </c>
      <c r="M337" s="84">
        <f t="shared" si="18"/>
        <v>0.26624452021432266</v>
      </c>
      <c r="N337" s="84">
        <f t="shared" si="18"/>
        <v>0.22286992875227996</v>
      </c>
      <c r="O337" s="84">
        <f t="shared" si="18"/>
        <v>0.38253231480132355</v>
      </c>
      <c r="P337" s="84">
        <v>0.47083233101201166</v>
      </c>
      <c r="Q337" s="84">
        <v>0.77295785033509568</v>
      </c>
      <c r="R337" s="84">
        <f t="shared" si="19"/>
        <v>0.60132647237512926</v>
      </c>
      <c r="S337" s="84">
        <f t="shared" si="20"/>
        <v>1.1661639762107043</v>
      </c>
    </row>
    <row r="338" spans="2:19" x14ac:dyDescent="0.2">
      <c r="B338" s="77">
        <v>45405</v>
      </c>
      <c r="C338" s="76">
        <v>215.71</v>
      </c>
      <c r="D338" s="76">
        <v>131.32</v>
      </c>
      <c r="E338" s="76">
        <v>211.13</v>
      </c>
      <c r="F338" s="76">
        <v>680.57</v>
      </c>
      <c r="G338" s="83">
        <v>45405</v>
      </c>
      <c r="H338" s="84">
        <f>IFERROR(LN(Финальный_свод10[[#This Row],[FTSE Renaissan_EM.Цена]]/C337)+H337,0)</f>
        <v>-1.1018760200956459E-2</v>
      </c>
      <c r="I338" s="84">
        <f>IFERROR(LN(Финальный_свод10[[#This Row],[FTSE Renaissan_EMEA.Цена]]/D337)+I337,0)</f>
        <v>0.24631194916845109</v>
      </c>
      <c r="J338" s="84">
        <f>IFERROR(LN(Финальный_свод10[[#This Row],[FTSE Renaissan_Global.Цена]]/E337)+J337,0)</f>
        <v>0.21767612078331189</v>
      </c>
      <c r="K338" s="84">
        <f>IFERROR(LN(Финальный_свод10[[#This Row],[FTSE Renaissan_US.Цена]]/F337)+K337,0)</f>
        <v>0.34824914612519864</v>
      </c>
      <c r="L338" s="84">
        <f t="shared" si="18"/>
        <v>-1.0958276020172741E-2</v>
      </c>
      <c r="M338" s="84">
        <f t="shared" si="18"/>
        <v>0.27929858743302716</v>
      </c>
      <c r="N338" s="84">
        <f t="shared" si="18"/>
        <v>0.2431843608314177</v>
      </c>
      <c r="O338" s="84">
        <f t="shared" si="18"/>
        <v>0.416585142476531</v>
      </c>
      <c r="P338" s="84">
        <v>0.4593414239385562</v>
      </c>
      <c r="Q338" s="84">
        <v>0.76024786366674801</v>
      </c>
      <c r="R338" s="84">
        <f t="shared" si="19"/>
        <v>0.58303109523721663</v>
      </c>
      <c r="S338" s="84">
        <f t="shared" si="20"/>
        <v>1.1388062871707718</v>
      </c>
    </row>
    <row r="339" spans="2:19" x14ac:dyDescent="0.2">
      <c r="B339" s="77">
        <v>45406</v>
      </c>
      <c r="C339" s="76">
        <v>217.68</v>
      </c>
      <c r="D339" s="76">
        <v>129.37</v>
      </c>
      <c r="E339" s="76">
        <v>210.78</v>
      </c>
      <c r="F339" s="76">
        <v>672.98</v>
      </c>
      <c r="G339" s="83">
        <v>45406</v>
      </c>
      <c r="H339" s="84">
        <f>IFERROR(LN(Финальный_свод10[[#This Row],[FTSE Renaissan_EM.Цена]]/C338)+H338,0)</f>
        <v>-1.9275787325911242E-3</v>
      </c>
      <c r="I339" s="84">
        <f>IFERROR(LN(Финальный_свод10[[#This Row],[FTSE Renaissan_EMEA.Цена]]/D338)+I338,0)</f>
        <v>0.23135137246486978</v>
      </c>
      <c r="J339" s="84">
        <f>IFERROR(LN(Финальный_свод10[[#This Row],[FTSE Renaissan_Global.Цена]]/E338)+J338,0)</f>
        <v>0.21601699878911096</v>
      </c>
      <c r="K339" s="84">
        <f>IFERROR(LN(Финальный_свод10[[#This Row],[FTSE Renaissan_US.Цена]]/F338)+K338,0)</f>
        <v>0.33703407530505858</v>
      </c>
      <c r="L339" s="84">
        <f t="shared" si="18"/>
        <v>-1.9257221458033325E-3</v>
      </c>
      <c r="M339" s="84">
        <f t="shared" si="18"/>
        <v>0.26030199707744983</v>
      </c>
      <c r="N339" s="84">
        <f t="shared" si="18"/>
        <v>0.24112347641759224</v>
      </c>
      <c r="O339" s="84">
        <f t="shared" si="18"/>
        <v>0.40078679516266646</v>
      </c>
      <c r="P339" s="84">
        <v>0.45628683057728409</v>
      </c>
      <c r="Q339" s="84">
        <v>0.75023715063409047</v>
      </c>
      <c r="R339" s="84">
        <f t="shared" si="19"/>
        <v>0.57820295671704791</v>
      </c>
      <c r="S339" s="84">
        <f t="shared" si="20"/>
        <v>1.1175021240441785</v>
      </c>
    </row>
    <row r="340" spans="2:19" x14ac:dyDescent="0.2">
      <c r="B340" s="77">
        <v>45407</v>
      </c>
      <c r="C340" s="76">
        <v>216.36</v>
      </c>
      <c r="D340" s="76">
        <v>126.6</v>
      </c>
      <c r="E340" s="76">
        <v>208.92</v>
      </c>
      <c r="F340" s="76">
        <v>668.5</v>
      </c>
      <c r="G340" s="83">
        <v>45407</v>
      </c>
      <c r="H340" s="84">
        <f>IFERROR(LN(Финальный_свод10[[#This Row],[FTSE Renaissan_EM.Цена]]/C339)+H339,0)</f>
        <v>-8.009986204355786E-3</v>
      </c>
      <c r="I340" s="84">
        <f>IFERROR(LN(Финальный_свод10[[#This Row],[FTSE Renaissan_EMEA.Цена]]/D339)+I339,0)</f>
        <v>0.20970736624513495</v>
      </c>
      <c r="J340" s="84">
        <f>IFERROR(LN(Финальный_свод10[[#This Row],[FTSE Renaissan_Global.Цена]]/E339)+J339,0)</f>
        <v>0.20715346685141817</v>
      </c>
      <c r="K340" s="84">
        <f>IFERROR(LN(Финальный_свод10[[#This Row],[FTSE Renaissan_US.Цена]]/F339)+K339,0)</f>
        <v>0.33035486032592848</v>
      </c>
      <c r="L340" s="84">
        <f t="shared" si="18"/>
        <v>-7.9779917469037231E-3</v>
      </c>
      <c r="M340" s="84">
        <f t="shared" si="18"/>
        <v>0.23331709693132208</v>
      </c>
      <c r="N340" s="84">
        <f t="shared" si="18"/>
        <v>0.23017134781840465</v>
      </c>
      <c r="O340" s="84">
        <f t="shared" si="18"/>
        <v>0.391461815456986</v>
      </c>
      <c r="P340" s="84">
        <v>0.45944027292935935</v>
      </c>
      <c r="Q340" s="84">
        <v>0.74725352819440793</v>
      </c>
      <c r="R340" s="84">
        <f t="shared" si="19"/>
        <v>0.58318758399764148</v>
      </c>
      <c r="S340" s="84">
        <f t="shared" si="20"/>
        <v>1.1111937128292251</v>
      </c>
    </row>
    <row r="341" spans="2:19" x14ac:dyDescent="0.2">
      <c r="B341" s="77">
        <v>45408</v>
      </c>
      <c r="C341" s="76">
        <v>219.85</v>
      </c>
      <c r="D341" s="76">
        <v>127.66</v>
      </c>
      <c r="E341" s="76">
        <v>212.77</v>
      </c>
      <c r="F341" s="76">
        <v>682.54</v>
      </c>
      <c r="G341" s="83">
        <v>45408</v>
      </c>
      <c r="H341" s="84">
        <f>IFERROR(LN(Финальный_свод10[[#This Row],[FTSE Renaissan_EM.Цена]]/C340)+H340,0)</f>
        <v>7.99182241923704E-3</v>
      </c>
      <c r="I341" s="84">
        <f>IFERROR(LN(Финальный_свод10[[#This Row],[FTSE Renaissan_EMEA.Цена]]/D340)+I340,0)</f>
        <v>0.21804533636297049</v>
      </c>
      <c r="J341" s="84">
        <f>IFERROR(LN(Финальный_свод10[[#This Row],[FTSE Renaissan_Global.Цена]]/E340)+J340,0)</f>
        <v>0.2254138333689468</v>
      </c>
      <c r="K341" s="84">
        <f>IFERROR(LN(Финальный_свод10[[#This Row],[FTSE Renaissan_US.Цена]]/F340)+K340,0)</f>
        <v>0.35113959718426813</v>
      </c>
      <c r="L341" s="84">
        <f t="shared" si="18"/>
        <v>8.0238422741873983E-3</v>
      </c>
      <c r="M341" s="84">
        <f t="shared" si="18"/>
        <v>0.24364344861178999</v>
      </c>
      <c r="N341" s="84">
        <f t="shared" si="18"/>
        <v>0.25284107637048647</v>
      </c>
      <c r="O341" s="84">
        <f t="shared" si="18"/>
        <v>0.42068563578460894</v>
      </c>
      <c r="P341" s="84">
        <v>0.46234613357405463</v>
      </c>
      <c r="Q341" s="84">
        <v>0.75539974339098026</v>
      </c>
      <c r="R341" s="84">
        <f t="shared" si="19"/>
        <v>0.58779479720897476</v>
      </c>
      <c r="S341" s="84">
        <f t="shared" si="20"/>
        <v>1.128462192013592</v>
      </c>
    </row>
    <row r="342" spans="2:19" x14ac:dyDescent="0.2">
      <c r="B342" s="77">
        <v>45411</v>
      </c>
      <c r="C342" s="76">
        <v>220.32</v>
      </c>
      <c r="D342" s="76">
        <v>126.84</v>
      </c>
      <c r="E342" s="76">
        <v>212.81</v>
      </c>
      <c r="F342" s="76">
        <v>679.32</v>
      </c>
      <c r="G342" s="83">
        <v>45411</v>
      </c>
      <c r="H342" s="84">
        <f>IFERROR(LN(Финальный_свод10[[#This Row],[FTSE Renaissan_EM.Цена]]/C341)+H341,0)</f>
        <v>1.0127361772762654E-2</v>
      </c>
      <c r="I342" s="84">
        <f>IFERROR(LN(Финальный_свод10[[#This Row],[FTSE Renaissan_EMEA.Цена]]/D341)+I341,0)</f>
        <v>0.2116013062052059</v>
      </c>
      <c r="J342" s="84">
        <f>IFERROR(LN(Финальный_свод10[[#This Row],[FTSE Renaissan_Global.Цена]]/E341)+J341,0)</f>
        <v>0.22560181212790054</v>
      </c>
      <c r="K342" s="84">
        <f>IFERROR(LN(Финальный_свод10[[#This Row],[FTSE Renaissan_US.Цена]]/F341)+K341,0)</f>
        <v>0.34641076162049939</v>
      </c>
      <c r="L342" s="84">
        <f t="shared" si="18"/>
        <v>1.0178817056397449E-2</v>
      </c>
      <c r="M342" s="84">
        <f t="shared" si="18"/>
        <v>0.23565513882123956</v>
      </c>
      <c r="N342" s="84">
        <f t="shared" si="18"/>
        <v>0.2530766060177807</v>
      </c>
      <c r="O342" s="84">
        <f t="shared" si="18"/>
        <v>0.41398330662115135</v>
      </c>
      <c r="P342" s="84">
        <v>0.47051898881245896</v>
      </c>
      <c r="Q342" s="84">
        <v>0.75983067550884031</v>
      </c>
      <c r="R342" s="84">
        <f t="shared" si="19"/>
        <v>0.6008247878196491</v>
      </c>
      <c r="S342" s="84">
        <f t="shared" si="20"/>
        <v>1.1379141886151212</v>
      </c>
    </row>
    <row r="343" spans="2:19" x14ac:dyDescent="0.2">
      <c r="B343" s="77">
        <v>45412</v>
      </c>
      <c r="C343" s="76">
        <v>221.06</v>
      </c>
      <c r="D343" s="76">
        <v>126.49</v>
      </c>
      <c r="E343" s="76">
        <v>210.21</v>
      </c>
      <c r="F343" s="76">
        <v>662.85</v>
      </c>
      <c r="G343" s="83">
        <v>45412</v>
      </c>
      <c r="H343" s="84">
        <f>IFERROR(LN(Финальный_свод10[[#This Row],[FTSE Renaissan_EM.Цена]]/C342)+H342,0)</f>
        <v>1.3480484675227361E-2</v>
      </c>
      <c r="I343" s="84">
        <f>IFERROR(LN(Финальный_свод10[[#This Row],[FTSE Renaissan_EMEA.Цена]]/D342)+I342,0)</f>
        <v>0.20883811019450968</v>
      </c>
      <c r="J343" s="84">
        <f>IFERROR(LN(Финальный_свод10[[#This Row],[FTSE Renaissan_Global.Цена]]/E342)+J342,0)</f>
        <v>0.21330909433387255</v>
      </c>
      <c r="K343" s="84">
        <f>IFERROR(LN(Финальный_свод10[[#This Row],[FTSE Renaissan_US.Цена]]/F342)+K342,0)</f>
        <v>0.32186718402878911</v>
      </c>
      <c r="L343" s="84">
        <f t="shared" si="18"/>
        <v>1.3571756075196229E-2</v>
      </c>
      <c r="M343" s="84">
        <f t="shared" si="18"/>
        <v>0.23224549439844355</v>
      </c>
      <c r="N343" s="84">
        <f t="shared" si="18"/>
        <v>0.23776717894364774</v>
      </c>
      <c r="O343" s="84">
        <f t="shared" si="18"/>
        <v>0.37970151739067015</v>
      </c>
      <c r="P343" s="84">
        <v>0.46814417282395926</v>
      </c>
      <c r="Q343" s="84">
        <v>0.75486071901203133</v>
      </c>
      <c r="R343" s="84">
        <f t="shared" si="19"/>
        <v>0.59702763407404458</v>
      </c>
      <c r="S343" s="84">
        <f t="shared" si="20"/>
        <v>1.1273152081563276</v>
      </c>
    </row>
    <row r="344" spans="2:19" x14ac:dyDescent="0.2">
      <c r="B344" s="77">
        <v>45414</v>
      </c>
      <c r="C344" s="76">
        <v>226.21</v>
      </c>
      <c r="D344" s="76">
        <v>126.69</v>
      </c>
      <c r="E344" s="76">
        <v>215.05</v>
      </c>
      <c r="F344" s="76">
        <v>682.14</v>
      </c>
      <c r="G344" s="83">
        <v>45414</v>
      </c>
      <c r="H344" s="84">
        <f>IFERROR(LN(Финальный_свод10[[#This Row],[FTSE Renaissan_EM.Цена]]/C343)+H343,0)</f>
        <v>3.6510098162162143E-2</v>
      </c>
      <c r="I344" s="84">
        <f>IFERROR(LN(Финальный_свод10[[#This Row],[FTSE Renaissan_EMEA.Цена]]/D343)+I343,0)</f>
        <v>0.21041801414902114</v>
      </c>
      <c r="J344" s="84">
        <f>IFERROR(LN(Финальный_свод10[[#This Row],[FTSE Renaissan_Global.Цена]]/E343)+J343,0)</f>
        <v>0.23607262251306574</v>
      </c>
      <c r="K344" s="84">
        <f>IFERROR(LN(Финальный_свод10[[#This Row],[FTSE Renaissan_US.Цена]]/F343)+K343,0)</f>
        <v>0.35055337915300067</v>
      </c>
      <c r="L344" s="84">
        <f t="shared" si="18"/>
        <v>3.7184777624944099E-2</v>
      </c>
      <c r="M344" s="84">
        <f t="shared" si="18"/>
        <v>0.23419386264004127</v>
      </c>
      <c r="N344" s="84">
        <f t="shared" si="18"/>
        <v>0.26626626626626448</v>
      </c>
      <c r="O344" s="84">
        <f t="shared" si="18"/>
        <v>0.41985304831088754</v>
      </c>
      <c r="P344" s="84">
        <v>0.46033237901256507</v>
      </c>
      <c r="Q344" s="84">
        <v>0.75509033899197497</v>
      </c>
      <c r="R344" s="84">
        <f t="shared" si="19"/>
        <v>0.58460058545206617</v>
      </c>
      <c r="S344" s="84">
        <f t="shared" si="20"/>
        <v>1.1278037383177546</v>
      </c>
    </row>
    <row r="345" spans="2:19" x14ac:dyDescent="0.2">
      <c r="B345" s="77">
        <v>45415</v>
      </c>
      <c r="C345" s="76">
        <v>227.89</v>
      </c>
      <c r="D345" s="76">
        <v>127.55</v>
      </c>
      <c r="E345" s="76">
        <v>217.05</v>
      </c>
      <c r="F345" s="76">
        <v>688.2</v>
      </c>
      <c r="G345" s="83">
        <v>45415</v>
      </c>
      <c r="H345" s="84">
        <f>IFERROR(LN(Финальный_свод10[[#This Row],[FTSE Renaissan_EM.Цена]]/C344)+H344,0)</f>
        <v>4.3909383187097702E-2</v>
      </c>
      <c r="I345" s="84">
        <f>IFERROR(LN(Финальный_свод10[[#This Row],[FTSE Renaissan_EMEA.Цена]]/D344)+I344,0)</f>
        <v>0.21718330112287959</v>
      </c>
      <c r="J345" s="84">
        <f>IFERROR(LN(Финальный_свод10[[#This Row],[FTSE Renaissan_Global.Цена]]/E344)+J344,0)</f>
        <v>0.24532980502892299</v>
      </c>
      <c r="K345" s="84">
        <f>IFERROR(LN(Финальный_свод10[[#This Row],[FTSE Renaissan_US.Цена]]/F344)+K344,0)</f>
        <v>0.35939795714731049</v>
      </c>
      <c r="L345" s="84">
        <f t="shared" si="18"/>
        <v>4.4887666208162758E-2</v>
      </c>
      <c r="M345" s="84">
        <f t="shared" si="18"/>
        <v>0.24257184607891102</v>
      </c>
      <c r="N345" s="84">
        <f t="shared" si="18"/>
        <v>0.27804274863098222</v>
      </c>
      <c r="O345" s="84">
        <f t="shared" si="18"/>
        <v>0.43246674853776756</v>
      </c>
      <c r="P345" s="84">
        <v>0.46002444536111808</v>
      </c>
      <c r="Q345" s="84">
        <v>0.74971540800190262</v>
      </c>
      <c r="R345" s="84">
        <f t="shared" si="19"/>
        <v>0.58411270872838861</v>
      </c>
      <c r="S345" s="84">
        <f t="shared" si="20"/>
        <v>1.116397621070516</v>
      </c>
    </row>
    <row r="346" spans="2:19" x14ac:dyDescent="0.2">
      <c r="B346" s="77">
        <v>45418</v>
      </c>
      <c r="C346" s="76">
        <v>226.06</v>
      </c>
      <c r="D346" s="76">
        <v>127.46</v>
      </c>
      <c r="E346" s="76">
        <v>217.95</v>
      </c>
      <c r="F346" s="76">
        <v>696.68</v>
      </c>
      <c r="G346" s="83">
        <v>45418</v>
      </c>
      <c r="H346" s="84">
        <f>IFERROR(LN(Финальный_свод10[[#This Row],[FTSE Renaissan_EM.Цена]]/C345)+H345,0)</f>
        <v>3.5846777555002943E-2</v>
      </c>
      <c r="I346" s="84">
        <f>IFERROR(LN(Финальный_свод10[[#This Row],[FTSE Renaissan_EMEA.Цена]]/D345)+I345,0)</f>
        <v>0.21647744642120717</v>
      </c>
      <c r="J346" s="84">
        <f>IFERROR(LN(Финальный_свод10[[#This Row],[FTSE Renaissan_Global.Цена]]/E345)+J345,0)</f>
        <v>0.24946774196772201</v>
      </c>
      <c r="K346" s="84">
        <f>IFERROR(LN(Финальный_свод10[[#This Row],[FTSE Renaissan_US.Цена]]/F345)+K345,0)</f>
        <v>0.37164465864751461</v>
      </c>
      <c r="L346" s="84">
        <f t="shared" si="18"/>
        <v>3.6497019715727941E-2</v>
      </c>
      <c r="M346" s="84">
        <f t="shared" si="18"/>
        <v>0.24169508037019205</v>
      </c>
      <c r="N346" s="84">
        <f t="shared" si="18"/>
        <v>0.28334216569510517</v>
      </c>
      <c r="O346" s="84">
        <f t="shared" si="18"/>
        <v>0.45011760298066239</v>
      </c>
      <c r="P346" s="84">
        <v>0.45836112724033024</v>
      </c>
      <c r="Q346" s="84">
        <v>0.74625700587389265</v>
      </c>
      <c r="R346" s="84">
        <f t="shared" si="19"/>
        <v>0.58148001546476968</v>
      </c>
      <c r="S346" s="84">
        <f t="shared" si="20"/>
        <v>1.1090909090909067</v>
      </c>
    </row>
    <row r="347" spans="2:19" x14ac:dyDescent="0.2">
      <c r="B347" s="77">
        <v>45419</v>
      </c>
      <c r="C347" s="76">
        <v>223.82</v>
      </c>
      <c r="D347" s="76">
        <v>127.52</v>
      </c>
      <c r="E347" s="76">
        <v>217.58</v>
      </c>
      <c r="F347" s="76">
        <v>696.64</v>
      </c>
      <c r="G347" s="83">
        <v>45419</v>
      </c>
      <c r="H347" s="84">
        <f>IFERROR(LN(Финальный_свод10[[#This Row],[FTSE Renaissan_EM.Цена]]/C346)+H346,0)</f>
        <v>2.5888484182298985E-2</v>
      </c>
      <c r="I347" s="84">
        <f>IFERROR(LN(Финальный_свод10[[#This Row],[FTSE Renaissan_EMEA.Цена]]/D346)+I346,0)</f>
        <v>0.21694807157696405</v>
      </c>
      <c r="J347" s="84">
        <f>IFERROR(LN(Финальный_свод10[[#This Row],[FTSE Renaissan_Global.Цена]]/E346)+J346,0)</f>
        <v>0.24776866227625713</v>
      </c>
      <c r="K347" s="84">
        <f>IFERROR(LN(Финальный_свод10[[#This Row],[FTSE Renaissan_US.Цена]]/F346)+K346,0)</f>
        <v>0.37158724183011305</v>
      </c>
      <c r="L347" s="84">
        <f t="shared" si="18"/>
        <v>2.6226501604769803E-2</v>
      </c>
      <c r="M347" s="84">
        <f t="shared" si="18"/>
        <v>0.24227959084267137</v>
      </c>
      <c r="N347" s="84">
        <f t="shared" si="18"/>
        <v>0.28116351645763249</v>
      </c>
      <c r="O347" s="84">
        <f t="shared" si="18"/>
        <v>0.45003434423329036</v>
      </c>
      <c r="P347" s="84">
        <v>0.45590179672163461</v>
      </c>
      <c r="Q347" s="84">
        <v>0.7484400065044069</v>
      </c>
      <c r="R347" s="84">
        <f t="shared" si="19"/>
        <v>0.57759541211775134</v>
      </c>
      <c r="S347" s="84">
        <f t="shared" si="20"/>
        <v>1.1137000849617644</v>
      </c>
    </row>
    <row r="348" spans="2:19" x14ac:dyDescent="0.2">
      <c r="B348" s="77">
        <v>45420</v>
      </c>
      <c r="C348" s="76">
        <v>224.41</v>
      </c>
      <c r="D348" s="76">
        <v>129.06</v>
      </c>
      <c r="E348" s="76">
        <v>215.88</v>
      </c>
      <c r="F348" s="76">
        <v>687.08</v>
      </c>
      <c r="G348" s="83">
        <v>45420</v>
      </c>
      <c r="H348" s="84">
        <f>IFERROR(LN(Финальный_свод10[[#This Row],[FTSE Renaissan_EM.Цена]]/C347)+H347,0)</f>
        <v>2.8521062727903061E-2</v>
      </c>
      <c r="I348" s="84">
        <f>IFERROR(LN(Финальный_свод10[[#This Row],[FTSE Renaissan_EMEA.Цена]]/D347)+I347,0)</f>
        <v>0.22895226904275293</v>
      </c>
      <c r="J348" s="84">
        <f>IFERROR(LN(Финальный_свод10[[#This Row],[FTSE Renaissan_Global.Цена]]/E347)+J347,0)</f>
        <v>0.23992476103376251</v>
      </c>
      <c r="K348" s="84">
        <f>IFERROR(LN(Финальный_свод10[[#This Row],[FTSE Renaissan_US.Цена]]/F347)+K347,0)</f>
        <v>0.35776919755275521</v>
      </c>
      <c r="L348" s="84">
        <f t="shared" si="18"/>
        <v>2.8931682714352425E-2</v>
      </c>
      <c r="M348" s="84">
        <f t="shared" si="18"/>
        <v>0.25728202630297359</v>
      </c>
      <c r="N348" s="84">
        <f t="shared" si="18"/>
        <v>0.27115350644762248</v>
      </c>
      <c r="O348" s="84">
        <f t="shared" si="18"/>
        <v>0.43013550361134767</v>
      </c>
      <c r="P348" s="84">
        <v>0.45733908332577489</v>
      </c>
      <c r="Q348" s="84">
        <v>0.75511030345523089</v>
      </c>
      <c r="R348" s="84">
        <f t="shared" si="19"/>
        <v>0.57986449914391236</v>
      </c>
      <c r="S348" s="84">
        <f t="shared" si="20"/>
        <v>1.1278462192013565</v>
      </c>
    </row>
    <row r="349" spans="2:19" x14ac:dyDescent="0.2">
      <c r="B349" s="77">
        <v>45422</v>
      </c>
      <c r="C349" s="76">
        <v>223.46</v>
      </c>
      <c r="D349" s="76">
        <v>127.31</v>
      </c>
      <c r="E349" s="76">
        <v>214.43</v>
      </c>
      <c r="F349" s="76">
        <v>680.63</v>
      </c>
      <c r="G349" s="83">
        <v>45422</v>
      </c>
      <c r="H349" s="84">
        <f>IFERROR(LN(Финальный_свод10[[#This Row],[FTSE Renaissan_EM.Цена]]/C348)+H348,0)</f>
        <v>2.4278753911609781E-2</v>
      </c>
      <c r="I349" s="84">
        <f>IFERROR(LN(Финальный_свод10[[#This Row],[FTSE Renaissan_EMEA.Цена]]/D348)+I348,0)</f>
        <v>0.21529991360861331</v>
      </c>
      <c r="J349" s="84">
        <f>IFERROR(LN(Финальный_свод10[[#This Row],[FTSE Renaissan_Global.Цена]]/E348)+J348,0)</f>
        <v>0.23318540806445981</v>
      </c>
      <c r="K349" s="84">
        <f>IFERROR(LN(Финальный_свод10[[#This Row],[FTSE Renaissan_US.Цена]]/F348)+K348,0)</f>
        <v>0.3483373036333367</v>
      </c>
      <c r="L349" s="84">
        <f t="shared" si="18"/>
        <v>2.4575882622651424E-2</v>
      </c>
      <c r="M349" s="84">
        <f t="shared" si="18"/>
        <v>0.24023380418899398</v>
      </c>
      <c r="N349" s="84">
        <f t="shared" si="18"/>
        <v>0.26261555673320225</v>
      </c>
      <c r="O349" s="84">
        <f t="shared" si="18"/>
        <v>0.41671003059758904</v>
      </c>
      <c r="P349" s="84">
        <v>0.46234903231382779</v>
      </c>
      <c r="Q349" s="84">
        <v>0.76388590749949103</v>
      </c>
      <c r="R349" s="84">
        <f t="shared" si="19"/>
        <v>0.58779939981957585</v>
      </c>
      <c r="S349" s="84">
        <f t="shared" si="20"/>
        <v>1.1466015293118073</v>
      </c>
    </row>
    <row r="350" spans="2:19" x14ac:dyDescent="0.2">
      <c r="B350" s="77">
        <v>45425</v>
      </c>
      <c r="C350" s="76">
        <v>222.66</v>
      </c>
      <c r="D350" s="76">
        <v>127.58</v>
      </c>
      <c r="E350" s="76">
        <v>214.52</v>
      </c>
      <c r="F350" s="76">
        <v>682.04</v>
      </c>
      <c r="G350" s="83">
        <v>45425</v>
      </c>
      <c r="H350" s="84">
        <f>IFERROR(LN(Финальный_свод10[[#This Row],[FTSE Renaissan_EM.Цена]]/C349)+H349,0)</f>
        <v>2.0692271092979119E-2</v>
      </c>
      <c r="I350" s="84">
        <f>IFERROR(LN(Финальный_свод10[[#This Row],[FTSE Renaissan_EMEA.Цена]]/D349)+I349,0)</f>
        <v>0.21741847534886855</v>
      </c>
      <c r="J350" s="84">
        <f>IFERROR(LN(Финальный_свод10[[#This Row],[FTSE Renaissan_Global.Цена]]/E349)+J349,0)</f>
        <v>0.23360503739804483</v>
      </c>
      <c r="K350" s="84">
        <f>IFERROR(LN(Финальный_свод10[[#This Row],[FTSE Renaissan_US.Цена]]/F349)+K349,0)</f>
        <v>0.35040677093388123</v>
      </c>
      <c r="L350" s="84">
        <f t="shared" si="18"/>
        <v>2.0907840440166359E-2</v>
      </c>
      <c r="M350" s="84">
        <f t="shared" si="18"/>
        <v>0.2428641013151509</v>
      </c>
      <c r="N350" s="84">
        <f t="shared" si="18"/>
        <v>0.26314549843961443</v>
      </c>
      <c r="O350" s="84">
        <f t="shared" si="18"/>
        <v>0.41964490144245703</v>
      </c>
      <c r="P350" s="84">
        <v>0.46447155134970564</v>
      </c>
      <c r="Q350" s="84">
        <v>0.76836813913458024</v>
      </c>
      <c r="R350" s="84">
        <f t="shared" si="19"/>
        <v>0.59117311338991296</v>
      </c>
      <c r="S350" s="84">
        <f t="shared" si="20"/>
        <v>1.1562446898895469</v>
      </c>
    </row>
    <row r="351" spans="2:19" x14ac:dyDescent="0.2">
      <c r="B351" s="77">
        <v>45426</v>
      </c>
      <c r="C351" s="76">
        <v>222.28</v>
      </c>
      <c r="D351" s="76">
        <v>127.78</v>
      </c>
      <c r="E351" s="76">
        <v>216.36</v>
      </c>
      <c r="F351" s="76">
        <v>692.21</v>
      </c>
      <c r="G351" s="83">
        <v>45426</v>
      </c>
      <c r="H351" s="84">
        <f>IFERROR(LN(Финальный_свод10[[#This Row],[FTSE Renaissan_EM.Цена]]/C350)+H350,0)</f>
        <v>1.8984175204138448E-2</v>
      </c>
      <c r="I351" s="84">
        <f>IFERROR(LN(Финальный_свод10[[#This Row],[FTSE Renaissan_EMEA.Цена]]/D350)+I350,0)</f>
        <v>0.21898489170925645</v>
      </c>
      <c r="J351" s="84">
        <f>IFERROR(LN(Финальный_свод10[[#This Row],[FTSE Renaissan_Global.Цена]]/E350)+J350,0)</f>
        <v>0.24214575028654653</v>
      </c>
      <c r="K351" s="84">
        <f>IFERROR(LN(Финальный_свод10[[#This Row],[FTSE Renaissan_US.Цена]]/F350)+K350,0)</f>
        <v>0.36520784157252945</v>
      </c>
      <c r="L351" s="84">
        <f t="shared" si="18"/>
        <v>1.9165520403485958E-2</v>
      </c>
      <c r="M351" s="84">
        <f t="shared" si="18"/>
        <v>0.2448124695567484</v>
      </c>
      <c r="N351" s="84">
        <f t="shared" si="18"/>
        <v>0.27397986221515458</v>
      </c>
      <c r="O351" s="84">
        <f t="shared" si="18"/>
        <v>0.44081343796182515</v>
      </c>
      <c r="P351" s="84">
        <v>0.46644235406358747</v>
      </c>
      <c r="Q351" s="84">
        <v>0.76687958152808</v>
      </c>
      <c r="R351" s="84">
        <f t="shared" si="19"/>
        <v>0.5943120938196127</v>
      </c>
      <c r="S351" s="84">
        <f t="shared" si="20"/>
        <v>1.1530373831775678</v>
      </c>
    </row>
    <row r="352" spans="2:19" x14ac:dyDescent="0.2">
      <c r="B352" s="77">
        <v>45427</v>
      </c>
      <c r="C352" s="76">
        <v>225.48</v>
      </c>
      <c r="D352" s="76">
        <v>129.08000000000001</v>
      </c>
      <c r="E352" s="76">
        <v>219.77</v>
      </c>
      <c r="F352" s="76">
        <v>707.7</v>
      </c>
      <c r="G352" s="83">
        <v>45427</v>
      </c>
      <c r="H352" s="84">
        <f>IFERROR(LN(Финальный_свод10[[#This Row],[FTSE Renaissan_EM.Цена]]/C351)+H351,0)</f>
        <v>3.3277790005792257E-2</v>
      </c>
      <c r="I352" s="84">
        <f>IFERROR(LN(Финальный_свод10[[#This Row],[FTSE Renaissan_EMEA.Цена]]/D351)+I351,0)</f>
        <v>0.22910722371882042</v>
      </c>
      <c r="J352" s="84">
        <f>IFERROR(LN(Финальный_свод10[[#This Row],[FTSE Renaissan_Global.Цена]]/E351)+J351,0)</f>
        <v>0.25778360822143986</v>
      </c>
      <c r="K352" s="84">
        <f>IFERROR(LN(Финальный_свод10[[#This Row],[FTSE Renaissan_US.Цена]]/F351)+K351,0)</f>
        <v>0.3873387388656695</v>
      </c>
      <c r="L352" s="84">
        <f t="shared" si="18"/>
        <v>3.3837689133426441E-2</v>
      </c>
      <c r="M352" s="84">
        <f t="shared" si="18"/>
        <v>0.25747686312713336</v>
      </c>
      <c r="N352" s="84">
        <f t="shared" si="18"/>
        <v>0.29405876464699809</v>
      </c>
      <c r="O352" s="84">
        <f t="shared" si="18"/>
        <v>0.47305538788168877</v>
      </c>
      <c r="P352" s="84">
        <v>0.46840063665027826</v>
      </c>
      <c r="Q352" s="84">
        <v>0.76136943517531497</v>
      </c>
      <c r="R352" s="84">
        <f t="shared" si="19"/>
        <v>0.59743726641751027</v>
      </c>
      <c r="S352" s="84">
        <f t="shared" si="20"/>
        <v>1.141206457094305</v>
      </c>
    </row>
    <row r="353" spans="2:19" x14ac:dyDescent="0.2">
      <c r="B353" s="77">
        <v>45428</v>
      </c>
      <c r="C353" s="76">
        <v>228.83</v>
      </c>
      <c r="D353" s="76">
        <v>130.52000000000001</v>
      </c>
      <c r="E353" s="76">
        <v>219.4</v>
      </c>
      <c r="F353" s="76">
        <v>697.35</v>
      </c>
      <c r="G353" s="83">
        <v>45428</v>
      </c>
      <c r="H353" s="84">
        <f>IFERROR(LN(Финальный_свод10[[#This Row],[FTSE Renaissan_EM.Цена]]/C352)+H352,0)</f>
        <v>4.8025696583850697E-2</v>
      </c>
      <c r="I353" s="84">
        <f>IFERROR(LN(Финальный_свод10[[#This Row],[FTSE Renaissan_EMEA.Цена]]/D352)+I352,0)</f>
        <v>0.2402013282601792</v>
      </c>
      <c r="J353" s="84">
        <f>IFERROR(LN(Финальный_свод10[[#This Row],[FTSE Renaissan_Global.Цена]]/E352)+J352,0)</f>
        <v>0.25609861112445026</v>
      </c>
      <c r="K353" s="84">
        <f>IFERROR(LN(Финальный_свод10[[#This Row],[FTSE Renaissan_US.Цена]]/F352)+K352,0)</f>
        <v>0.37260590058863391</v>
      </c>
      <c r="L353" s="84">
        <f t="shared" si="18"/>
        <v>4.9197615772583081E-2</v>
      </c>
      <c r="M353" s="84">
        <f t="shared" si="18"/>
        <v>0.27150511446663672</v>
      </c>
      <c r="N353" s="84">
        <f t="shared" si="18"/>
        <v>0.29188011540952541</v>
      </c>
      <c r="O353" s="84">
        <f t="shared" si="18"/>
        <v>0.45151218699914608</v>
      </c>
      <c r="P353" s="84">
        <v>0.47286809978683919</v>
      </c>
      <c r="Q353" s="84">
        <v>0.75523008186531582</v>
      </c>
      <c r="R353" s="84">
        <f t="shared" si="19"/>
        <v>0.60458972329104932</v>
      </c>
      <c r="S353" s="84">
        <f t="shared" si="20"/>
        <v>1.1281011045029712</v>
      </c>
    </row>
    <row r="354" spans="2:19" x14ac:dyDescent="0.2">
      <c r="B354" s="77">
        <v>45429</v>
      </c>
      <c r="C354" s="76">
        <v>229.45</v>
      </c>
      <c r="D354" s="76">
        <v>129.91</v>
      </c>
      <c r="E354" s="76">
        <v>220.12</v>
      </c>
      <c r="F354" s="76">
        <v>703.48</v>
      </c>
      <c r="G354" s="83">
        <v>45429</v>
      </c>
      <c r="H354" s="84">
        <f>IFERROR(LN(Финальный_свод10[[#This Row],[FTSE Renaissan_EM.Цена]]/C353)+H353,0)</f>
        <v>5.0731467633260495E-2</v>
      </c>
      <c r="I354" s="84">
        <f>IFERROR(LN(Финальный_свод10[[#This Row],[FTSE Renaissan_EMEA.Цена]]/D353)+I353,0)</f>
        <v>0.23551675954270065</v>
      </c>
      <c r="J354" s="84">
        <f>IFERROR(LN(Финальный_свод10[[#This Row],[FTSE Renaissan_Global.Цена]]/E353)+J353,0)</f>
        <v>0.25937491547487834</v>
      </c>
      <c r="K354" s="84">
        <f>IFERROR(LN(Финальный_свод10[[#This Row],[FTSE Renaissan_US.Цена]]/F353)+K353,0)</f>
        <v>0.38135791065209396</v>
      </c>
      <c r="L354" s="84">
        <f t="shared" si="18"/>
        <v>5.2040348464008845E-2</v>
      </c>
      <c r="M354" s="84">
        <f t="shared" si="18"/>
        <v>0.26556259132976345</v>
      </c>
      <c r="N354" s="84">
        <f t="shared" si="18"/>
        <v>0.29611964906082355</v>
      </c>
      <c r="O354" s="84">
        <f t="shared" si="18"/>
        <v>0.46427159003392737</v>
      </c>
      <c r="P354" s="84">
        <v>0.47734139416760896</v>
      </c>
      <c r="Q354" s="84">
        <v>0.7548008094754135</v>
      </c>
      <c r="R354" s="84">
        <f t="shared" si="19"/>
        <v>0.61178360365999418</v>
      </c>
      <c r="S354" s="84">
        <f t="shared" si="20"/>
        <v>1.12718776550552</v>
      </c>
    </row>
    <row r="355" spans="2:19" x14ac:dyDescent="0.2">
      <c r="B355" s="77">
        <v>45432</v>
      </c>
      <c r="C355" s="76">
        <v>231.73</v>
      </c>
      <c r="D355" s="76">
        <v>130.4</v>
      </c>
      <c r="E355" s="76">
        <v>222.01</v>
      </c>
      <c r="F355" s="76">
        <v>711.36</v>
      </c>
      <c r="G355" s="83">
        <v>45432</v>
      </c>
      <c r="H355" s="84">
        <f>IFERROR(LN(Финальный_свод10[[#This Row],[FTSE Renaissan_EM.Цена]]/C354)+H354,0)</f>
        <v>6.0619227622207415E-2</v>
      </c>
      <c r="I355" s="84">
        <f>IFERROR(LN(Финальный_свод10[[#This Row],[FTSE Renaissan_EMEA.Цена]]/D354)+I354,0)</f>
        <v>0.23928150602761172</v>
      </c>
      <c r="J355" s="84">
        <f>IFERROR(LN(Финальный_свод10[[#This Row],[FTSE Renaissan_Global.Цена]]/E354)+J354,0)</f>
        <v>0.26792448918614709</v>
      </c>
      <c r="K355" s="84">
        <f>IFERROR(LN(Финальный_свод10[[#This Row],[FTSE Renaissan_US.Цена]]/F354)+K354,0)</f>
        <v>0.39249709455976223</v>
      </c>
      <c r="L355" s="84">
        <f t="shared" si="18"/>
        <v>6.2494268684091248E-2</v>
      </c>
      <c r="M355" s="84">
        <f t="shared" si="18"/>
        <v>0.27033609352167787</v>
      </c>
      <c r="N355" s="84">
        <f t="shared" si="18"/>
        <v>0.30724842489548165</v>
      </c>
      <c r="O355" s="84">
        <f t="shared" si="18"/>
        <v>0.48067356326624</v>
      </c>
      <c r="P355" s="84">
        <v>0.46764258155842725</v>
      </c>
      <c r="Q355" s="84">
        <v>0.75227135195983508</v>
      </c>
      <c r="R355" s="84">
        <f t="shared" si="19"/>
        <v>0.59622677982951777</v>
      </c>
      <c r="S355" s="84">
        <f t="shared" si="20"/>
        <v>1.1218139337298192</v>
      </c>
    </row>
    <row r="356" spans="2:19" x14ac:dyDescent="0.2">
      <c r="B356" s="77">
        <v>45433</v>
      </c>
      <c r="C356" s="76">
        <v>228.02</v>
      </c>
      <c r="D356" s="76">
        <v>129.56</v>
      </c>
      <c r="E356" s="76">
        <v>220.13</v>
      </c>
      <c r="F356" s="76">
        <v>709.82</v>
      </c>
      <c r="G356" s="83">
        <v>45433</v>
      </c>
      <c r="H356" s="84">
        <f>IFERROR(LN(Финальный_свод10[[#This Row],[FTSE Renaissan_EM.Цена]]/C355)+H355,0)</f>
        <v>4.4479671197991788E-2</v>
      </c>
      <c r="I356" s="84">
        <f>IFERROR(LN(Финальный_свод10[[#This Row],[FTSE Renaissan_EMEA.Цена]]/D355)+I355,0)</f>
        <v>0.23281895083818763</v>
      </c>
      <c r="J356" s="84">
        <f>IFERROR(LN(Финальный_свод10[[#This Row],[FTSE Renaissan_Global.Цена]]/E355)+J355,0)</f>
        <v>0.25942034420856008</v>
      </c>
      <c r="K356" s="84">
        <f>IFERROR(LN(Финальный_свод10[[#This Row],[FTSE Renaissan_US.Цена]]/F355)+K355,0)</f>
        <v>0.39032988055061768</v>
      </c>
      <c r="L356" s="84">
        <f t="shared" si="18"/>
        <v>4.5483723062816672E-2</v>
      </c>
      <c r="M356" s="84">
        <f t="shared" si="18"/>
        <v>0.26215294690696744</v>
      </c>
      <c r="N356" s="84">
        <f t="shared" si="18"/>
        <v>0.29617853147264706</v>
      </c>
      <c r="O356" s="84">
        <f t="shared" si="18"/>
        <v>0.47746810149241248</v>
      </c>
      <c r="P356" s="84">
        <v>0.45612641782033464</v>
      </c>
      <c r="Q356" s="84">
        <v>0.74890215086241518</v>
      </c>
      <c r="R356" s="84">
        <f t="shared" si="19"/>
        <v>0.57794981313400795</v>
      </c>
      <c r="S356" s="84">
        <f t="shared" si="20"/>
        <v>1.1146771452846194</v>
      </c>
    </row>
    <row r="357" spans="2:19" x14ac:dyDescent="0.2">
      <c r="B357" s="77">
        <v>45434</v>
      </c>
      <c r="C357" s="76">
        <v>228.65</v>
      </c>
      <c r="D357" s="76">
        <v>129.49</v>
      </c>
      <c r="E357" s="76">
        <v>219.9</v>
      </c>
      <c r="F357" s="76">
        <v>708.2</v>
      </c>
      <c r="G357" s="83">
        <v>45434</v>
      </c>
      <c r="H357" s="84">
        <f>IFERROR(LN(Финальный_свод10[[#This Row],[FTSE Renaissan_EM.Цена]]/C356)+H356,0)</f>
        <v>4.7238776896482135E-2</v>
      </c>
      <c r="I357" s="84">
        <f>IFERROR(LN(Финальный_свод10[[#This Row],[FTSE Renaissan_EMEA.Цена]]/D356)+I356,0)</f>
        <v>0.23227851461580779</v>
      </c>
      <c r="J357" s="84">
        <f>IFERROR(LN(Финальный_свод10[[#This Row],[FTSE Renaissan_Global.Цена]]/E356)+J356,0)</f>
        <v>0.25837496084403577</v>
      </c>
      <c r="K357" s="84">
        <f>IFERROR(LN(Финальный_свод10[[#This Row],[FTSE Renaissan_US.Цена]]/F356)+K356,0)</f>
        <v>0.38804500346173387</v>
      </c>
      <c r="L357" s="84">
        <f t="shared" si="18"/>
        <v>4.8372306281523558E-2</v>
      </c>
      <c r="M357" s="84">
        <f t="shared" si="18"/>
        <v>0.26147101802240824</v>
      </c>
      <c r="N357" s="84">
        <f t="shared" si="18"/>
        <v>0.29482423600070473</v>
      </c>
      <c r="O357" s="84">
        <f t="shared" si="18"/>
        <v>0.47409612222384068</v>
      </c>
      <c r="P357" s="84">
        <v>0.4608579711506558</v>
      </c>
      <c r="Q357" s="84">
        <v>0.74471496998056608</v>
      </c>
      <c r="R357" s="84">
        <f t="shared" si="19"/>
        <v>0.58543365797079927</v>
      </c>
      <c r="S357" s="84">
        <f t="shared" si="20"/>
        <v>1.1058411214953243</v>
      </c>
    </row>
    <row r="358" spans="2:19" x14ac:dyDescent="0.2">
      <c r="B358" s="77">
        <v>45435</v>
      </c>
      <c r="C358" s="76">
        <v>227.75</v>
      </c>
      <c r="D358" s="76">
        <v>129.27000000000001</v>
      </c>
      <c r="E358" s="76">
        <v>216.99</v>
      </c>
      <c r="F358" s="76">
        <v>691.47</v>
      </c>
      <c r="G358" s="83">
        <v>45435</v>
      </c>
      <c r="H358" s="84">
        <f>IFERROR(LN(Финальный_свод10[[#This Row],[FTSE Renaissan_EM.Цена]]/C357)+H357,0)</f>
        <v>4.3294862932485571E-2</v>
      </c>
      <c r="I358" s="84">
        <f>IFERROR(LN(Финальный_свод10[[#This Row],[FTSE Renaissan_EMEA.Цена]]/D357)+I357,0)</f>
        <v>0.23057809683091543</v>
      </c>
      <c r="J358" s="84">
        <f>IFERROR(LN(Финальный_свод10[[#This Row],[FTSE Renaissan_Global.Цена]]/E357)+J357,0)</f>
        <v>0.24505333281261937</v>
      </c>
      <c r="K358" s="84">
        <f>IFERROR(LN(Финальный_свод10[[#This Row],[FTSE Renaissan_US.Цена]]/F357)+K357,0)</f>
        <v>0.36413822999969347</v>
      </c>
      <c r="L358" s="84">
        <f t="shared" si="18"/>
        <v>4.4245758826227721E-2</v>
      </c>
      <c r="M358" s="84">
        <f t="shared" si="18"/>
        <v>0.25932781295665097</v>
      </c>
      <c r="N358" s="84">
        <f t="shared" si="18"/>
        <v>0.27768945416004054</v>
      </c>
      <c r="O358" s="84">
        <f t="shared" si="18"/>
        <v>0.43927315113544063</v>
      </c>
      <c r="P358" s="84">
        <v>0.46032076059621335</v>
      </c>
      <c r="Q358" s="84">
        <v>0.73761925986872323</v>
      </c>
      <c r="R358" s="84">
        <f t="shared" si="19"/>
        <v>0.58458217500966358</v>
      </c>
      <c r="S358" s="84">
        <f t="shared" si="20"/>
        <v>1.090951571792691</v>
      </c>
    </row>
    <row r="359" spans="2:19" x14ac:dyDescent="0.2">
      <c r="B359" s="77">
        <v>45436</v>
      </c>
      <c r="C359" s="76">
        <v>224.72</v>
      </c>
      <c r="D359" s="76">
        <v>129.19</v>
      </c>
      <c r="E359" s="76">
        <v>218.15</v>
      </c>
      <c r="F359" s="76">
        <v>706.6</v>
      </c>
      <c r="G359" s="83">
        <v>45436</v>
      </c>
      <c r="H359" s="84">
        <f>IFERROR(LN(Финальный_свод10[[#This Row],[FTSE Renaissan_EM.Цена]]/C358)+H358,0)</f>
        <v>2.9901509588406063E-2</v>
      </c>
      <c r="I359" s="84">
        <f>IFERROR(LN(Финальный_свод10[[#This Row],[FTSE Renaissan_EMEA.Цена]]/D358)+I358,0)</f>
        <v>0.22995904550726889</v>
      </c>
      <c r="J359" s="84">
        <f>IFERROR(LN(Финальный_свод10[[#This Row],[FTSE Renaissan_Global.Цена]]/E358)+J358,0)</f>
        <v>0.25038496285293887</v>
      </c>
      <c r="K359" s="84">
        <f>IFERROR(LN(Финальный_свод10[[#This Row],[FTSE Renaissan_US.Цена]]/F358)+K358,0)</f>
        <v>0.38578319870897532</v>
      </c>
      <c r="L359" s="84">
        <f t="shared" si="18"/>
        <v>3.0353049060065418E-2</v>
      </c>
      <c r="M359" s="84">
        <f t="shared" si="18"/>
        <v>0.25854846566001166</v>
      </c>
      <c r="N359" s="84">
        <f t="shared" si="18"/>
        <v>0.28451981393157677</v>
      </c>
      <c r="O359" s="84">
        <f t="shared" ref="O359:O422" si="21">EXP(K359)-1</f>
        <v>0.47076577232895467</v>
      </c>
      <c r="P359" s="84">
        <v>0.44678406106899371</v>
      </c>
      <c r="Q359" s="84">
        <v>0.72333681050543575</v>
      </c>
      <c r="R359" s="84">
        <f t="shared" si="19"/>
        <v>0.56327669053887197</v>
      </c>
      <c r="S359" s="84">
        <f t="shared" si="20"/>
        <v>1.0612999150382305</v>
      </c>
    </row>
    <row r="360" spans="2:19" x14ac:dyDescent="0.2">
      <c r="B360" s="77">
        <v>45439</v>
      </c>
      <c r="C360" s="76">
        <v>225.74</v>
      </c>
      <c r="D360" s="76">
        <v>129.26</v>
      </c>
      <c r="E360" s="76">
        <v>218.97</v>
      </c>
      <c r="F360" s="76">
        <v>692.21</v>
      </c>
      <c r="G360" s="83">
        <v>45439</v>
      </c>
      <c r="H360" s="84">
        <f>IFERROR(LN(Финальный_свод10[[#This Row],[FTSE Renaissan_EM.Цена]]/C359)+H359,0)</f>
        <v>3.4430221319898112E-2</v>
      </c>
      <c r="I360" s="84">
        <f>IFERROR(LN(Финальный_свод10[[#This Row],[FTSE Renaissan_EMEA.Цена]]/D359)+I359,0)</f>
        <v>0.23050073636980828</v>
      </c>
      <c r="J360" s="84">
        <f>IFERROR(LN(Финальный_свод10[[#This Row],[FTSE Renaissan_Global.Цена]]/E359)+J359,0)</f>
        <v>0.25413679741497081</v>
      </c>
      <c r="K360" s="84">
        <f>IFERROR(LN(Финальный_свод10[[#This Row],[FTSE Renaissan_US.Цена]]/F359)+K359,0)</f>
        <v>0.3652078415725295</v>
      </c>
      <c r="L360" s="84">
        <f t="shared" ref="L360:O423" si="22">EXP(H360)-1</f>
        <v>3.5029802842734048E-2</v>
      </c>
      <c r="M360" s="84">
        <f t="shared" si="22"/>
        <v>0.25923039454457086</v>
      </c>
      <c r="N360" s="84">
        <f t="shared" si="22"/>
        <v>0.28934817170111082</v>
      </c>
      <c r="O360" s="84">
        <f t="shared" si="21"/>
        <v>0.44081343796182515</v>
      </c>
      <c r="P360" s="84">
        <v>0.41772464831755818</v>
      </c>
      <c r="Q360" s="84">
        <v>0.6970160673849195</v>
      </c>
      <c r="R360" s="84">
        <f t="shared" si="19"/>
        <v>0.51850249461494369</v>
      </c>
      <c r="S360" s="84">
        <f t="shared" si="20"/>
        <v>1.0077527612574322</v>
      </c>
    </row>
    <row r="361" spans="2:19" x14ac:dyDescent="0.2">
      <c r="B361" s="77">
        <v>45440</v>
      </c>
      <c r="C361" s="76">
        <v>223.3</v>
      </c>
      <c r="D361" s="76">
        <v>127.41</v>
      </c>
      <c r="E361" s="76">
        <v>218.61</v>
      </c>
      <c r="F361" s="76">
        <v>710.14</v>
      </c>
      <c r="G361" s="83">
        <v>45440</v>
      </c>
      <c r="H361" s="84">
        <f>IFERROR(LN(Финальный_свод10[[#This Row],[FTSE Renaissan_EM.Цена]]/C360)+H360,0)</f>
        <v>2.3562485638530091E-2</v>
      </c>
      <c r="I361" s="84">
        <f>IFERROR(LN(Финальный_свод10[[#This Row],[FTSE Renaissan_EMEA.Цена]]/D360)+I360,0)</f>
        <v>0.21608508952834835</v>
      </c>
      <c r="J361" s="84">
        <f>IFERROR(LN(Финальный_свод10[[#This Row],[FTSE Renaissan_Global.Цена]]/E360)+J360,0)</f>
        <v>0.25249138363362073</v>
      </c>
      <c r="K361" s="84">
        <f>IFERROR(LN(Финальный_свод10[[#This Row],[FTSE Renaissan_US.Цена]]/F360)+K360,0)</f>
        <v>0.390780597479851</v>
      </c>
      <c r="L361" s="84">
        <f t="shared" si="22"/>
        <v>2.3842274186154366E-2</v>
      </c>
      <c r="M361" s="84">
        <f t="shared" si="22"/>
        <v>0.2412079883097924</v>
      </c>
      <c r="N361" s="84">
        <f t="shared" si="22"/>
        <v>0.28722840487546164</v>
      </c>
      <c r="O361" s="84">
        <f t="shared" si="21"/>
        <v>0.47813417147138937</v>
      </c>
      <c r="P361" s="84">
        <v>0.41884246950079118</v>
      </c>
      <c r="Q361" s="84">
        <v>0.70607305099540385</v>
      </c>
      <c r="R361" s="84">
        <f t="shared" si="19"/>
        <v>0.52020085792661419</v>
      </c>
      <c r="S361" s="84">
        <f t="shared" si="20"/>
        <v>1.026019541206455</v>
      </c>
    </row>
    <row r="362" spans="2:19" x14ac:dyDescent="0.2">
      <c r="B362" s="77">
        <v>45441</v>
      </c>
      <c r="C362" s="76">
        <v>219.59</v>
      </c>
      <c r="D362" s="76">
        <v>125.3</v>
      </c>
      <c r="E362" s="76">
        <v>215.16</v>
      </c>
      <c r="F362" s="76">
        <v>701.03</v>
      </c>
      <c r="G362" s="83">
        <v>45441</v>
      </c>
      <c r="H362" s="84">
        <f>IFERROR(LN(Финальный_свод10[[#This Row],[FTSE Renaissan_EM.Цена]]/C361)+H361,0)</f>
        <v>6.80849805031793E-3</v>
      </c>
      <c r="I362" s="84">
        <f>IFERROR(LN(Финальный_свод10[[#This Row],[FTSE Renaissan_EMEA.Цена]]/D361)+I361,0)</f>
        <v>0.19938571843708153</v>
      </c>
      <c r="J362" s="84">
        <f>IFERROR(LN(Финальный_свод10[[#This Row],[FTSE Renaissan_Global.Цена]]/E361)+J361,0)</f>
        <v>0.23658400068836197</v>
      </c>
      <c r="K362" s="84">
        <f>IFERROR(LN(Финальный_свод10[[#This Row],[FTSE Renaissan_US.Цена]]/F361)+K361,0)</f>
        <v>0.37786914590850362</v>
      </c>
      <c r="L362" s="84">
        <f t="shared" si="22"/>
        <v>6.831728564879791E-3</v>
      </c>
      <c r="M362" s="84">
        <f t="shared" si="22"/>
        <v>0.22065270336093712</v>
      </c>
      <c r="N362" s="84">
        <f t="shared" si="22"/>
        <v>0.26691397279632367</v>
      </c>
      <c r="O362" s="84">
        <f t="shared" si="21"/>
        <v>0.4591719917573831</v>
      </c>
      <c r="P362" s="84">
        <v>0.42340980473847217</v>
      </c>
      <c r="Q362" s="84">
        <v>0.69322151934305254</v>
      </c>
      <c r="R362" s="84">
        <f t="shared" si="19"/>
        <v>0.52716000515492234</v>
      </c>
      <c r="S362" s="84">
        <f t="shared" si="20"/>
        <v>1.0001486830926063</v>
      </c>
    </row>
    <row r="363" spans="2:19" x14ac:dyDescent="0.2">
      <c r="B363" s="77">
        <v>45442</v>
      </c>
      <c r="C363" s="76">
        <v>215.12</v>
      </c>
      <c r="D363" s="76">
        <v>123.75</v>
      </c>
      <c r="E363" s="76">
        <v>213.59</v>
      </c>
      <c r="F363" s="76">
        <v>699.82</v>
      </c>
      <c r="G363" s="83">
        <v>45442</v>
      </c>
      <c r="H363" s="84">
        <f>IFERROR(LN(Финальный_свод10[[#This Row],[FTSE Renaissan_EM.Цена]]/C362)+H362,0)</f>
        <v>-1.3757661246972926E-2</v>
      </c>
      <c r="I363" s="84">
        <f>IFERROR(LN(Финальный_свод10[[#This Row],[FTSE Renaissan_EMEA.Цена]]/D362)+I362,0)</f>
        <v>0.1869382579838586</v>
      </c>
      <c r="J363" s="84">
        <f>IFERROR(LN(Финальный_свод10[[#This Row],[FTSE Renaissan_Global.Цена]]/E362)+J362,0)</f>
        <v>0.22926035279403359</v>
      </c>
      <c r="K363" s="84">
        <f>IFERROR(LN(Финальный_свод10[[#This Row],[FTSE Renaissan_US.Цена]]/F362)+K362,0)</f>
        <v>0.376141622903299</v>
      </c>
      <c r="L363" s="84">
        <f t="shared" si="22"/>
        <v>-1.3663457129755807E-2</v>
      </c>
      <c r="M363" s="84">
        <f t="shared" si="22"/>
        <v>0.20555284948855523</v>
      </c>
      <c r="N363" s="84">
        <f t="shared" si="22"/>
        <v>0.2576694341400203</v>
      </c>
      <c r="O363" s="84">
        <f t="shared" si="21"/>
        <v>0.45665341464937592</v>
      </c>
      <c r="P363" s="84">
        <v>0.41254640719070984</v>
      </c>
      <c r="Q363" s="84">
        <v>0.68456114802522194</v>
      </c>
      <c r="R363" s="84">
        <f t="shared" si="19"/>
        <v>0.51065964615129533</v>
      </c>
      <c r="S363" s="84">
        <f t="shared" si="20"/>
        <v>0.98290144435004012</v>
      </c>
    </row>
    <row r="364" spans="2:19" x14ac:dyDescent="0.2">
      <c r="B364" s="77">
        <v>45443</v>
      </c>
      <c r="C364" s="76">
        <v>215.46</v>
      </c>
      <c r="D364" s="76">
        <v>124.42</v>
      </c>
      <c r="E364" s="76">
        <v>212.79</v>
      </c>
      <c r="F364" s="76">
        <v>693.12</v>
      </c>
      <c r="G364" s="83">
        <v>45443</v>
      </c>
      <c r="H364" s="84">
        <f>IFERROR(LN(Финальный_свод10[[#This Row],[FTSE Renaissan_EM.Цена]]/C363)+H363,0)</f>
        <v>-1.2178395741535734E-2</v>
      </c>
      <c r="I364" s="84">
        <f>IFERROR(LN(Финальный_свод10[[#This Row],[FTSE Renaissan_EMEA.Цена]]/D363)+I363,0)</f>
        <v>0.19233779562193276</v>
      </c>
      <c r="J364" s="84">
        <f>IFERROR(LN(Финальный_свод10[[#This Row],[FTSE Renaissan_Global.Цена]]/E363)+J363,0)</f>
        <v>0.22550782716542514</v>
      </c>
      <c r="K364" s="84">
        <f>IFERROR(LN(Финальный_свод10[[#This Row],[FTSE Renaissan_US.Цена]]/F363)+K363,0)</f>
        <v>0.36652160815650148</v>
      </c>
      <c r="L364" s="84">
        <f t="shared" si="22"/>
        <v>-1.2104539202199671E-2</v>
      </c>
      <c r="M364" s="84">
        <f t="shared" si="22"/>
        <v>0.21207988309790737</v>
      </c>
      <c r="N364" s="84">
        <f t="shared" si="22"/>
        <v>0.25295884119413325</v>
      </c>
      <c r="O364" s="84">
        <f t="shared" si="21"/>
        <v>0.44270757446454145</v>
      </c>
      <c r="P364" s="84">
        <v>0.3925468791697948</v>
      </c>
      <c r="Q364" s="84">
        <v>0.65051368361433226</v>
      </c>
      <c r="R364" s="84">
        <f t="shared" si="19"/>
        <v>0.4807472798571335</v>
      </c>
      <c r="S364" s="84">
        <f t="shared" si="20"/>
        <v>0.91652506372132336</v>
      </c>
    </row>
    <row r="365" spans="2:19" x14ac:dyDescent="0.2">
      <c r="B365" s="77">
        <v>45446</v>
      </c>
      <c r="C365" s="76">
        <v>216.89</v>
      </c>
      <c r="D365" s="76">
        <v>125.94</v>
      </c>
      <c r="E365" s="76">
        <v>213.45</v>
      </c>
      <c r="F365" s="76">
        <v>692.91</v>
      </c>
      <c r="G365" s="83">
        <v>45446</v>
      </c>
      <c r="H365" s="84">
        <f>IFERROR(LN(Финальный_свод10[[#This Row],[FTSE Renaissan_EM.Цена]]/C364)+H364,0)</f>
        <v>-5.563360633066527E-3</v>
      </c>
      <c r="I365" s="84">
        <f>IFERROR(LN(Финальный_свод10[[#This Row],[FTSE Renaissan_EMEA.Цена]]/D364)+I364,0)</f>
        <v>0.20448045959565572</v>
      </c>
      <c r="J365" s="84">
        <f>IFERROR(LN(Финальный_свод10[[#This Row],[FTSE Renaissan_Global.Цена]]/E364)+J364,0)</f>
        <v>0.2286046764872911</v>
      </c>
      <c r="K365" s="84">
        <f>IFERROR(LN(Финальный_свод10[[#This Row],[FTSE Renaissan_US.Цена]]/F364)+K364,0)</f>
        <v>0.36621858441010796</v>
      </c>
      <c r="L365" s="84">
        <f t="shared" si="22"/>
        <v>-5.54791380100772E-3</v>
      </c>
      <c r="M365" s="84">
        <f t="shared" si="22"/>
        <v>0.22688748173404982</v>
      </c>
      <c r="N365" s="84">
        <f t="shared" si="22"/>
        <v>0.25684508037448994</v>
      </c>
      <c r="O365" s="84">
        <f t="shared" si="21"/>
        <v>0.44227046604083764</v>
      </c>
      <c r="P365" s="84">
        <v>0.36871349841444789</v>
      </c>
      <c r="Q365" s="84">
        <v>0.63282518924194742</v>
      </c>
      <c r="R365" s="84">
        <f t="shared" si="19"/>
        <v>0.44587329933538156</v>
      </c>
      <c r="S365" s="84">
        <f t="shared" si="20"/>
        <v>0.88292268479184188</v>
      </c>
    </row>
    <row r="366" spans="2:19" x14ac:dyDescent="0.2">
      <c r="B366" s="77">
        <v>45447</v>
      </c>
      <c r="C366" s="76">
        <v>214.41</v>
      </c>
      <c r="D366" s="76">
        <v>124.76</v>
      </c>
      <c r="E366" s="76">
        <v>211.5</v>
      </c>
      <c r="F366" s="76">
        <v>686.23</v>
      </c>
      <c r="G366" s="83">
        <v>45447</v>
      </c>
      <c r="H366" s="84">
        <f>IFERROR(LN(Финальный_свод10[[#This Row],[FTSE Renaissan_EM.Цена]]/C365)+H365,0)</f>
        <v>-1.7063603307585152E-2</v>
      </c>
      <c r="I366" s="84">
        <f>IFERROR(LN(Финальный_свод10[[#This Row],[FTSE Renaissan_EMEA.Цена]]/D365)+I365,0)</f>
        <v>0.19506674827466169</v>
      </c>
      <c r="J366" s="84">
        <f>IFERROR(LN(Финальный_свод10[[#This Row],[FTSE Renaissan_Global.Цена]]/E365)+J365,0)</f>
        <v>0.21942706176965276</v>
      </c>
      <c r="K366" s="84">
        <f>IFERROR(LN(Финальный_свод10[[#This Row],[FTSE Renaissan_US.Цена]]/F365)+K365,0)</f>
        <v>0.3565313122849828</v>
      </c>
      <c r="L366" s="84">
        <f t="shared" si="22"/>
        <v>-1.6918844566711444E-2</v>
      </c>
      <c r="M366" s="84">
        <f t="shared" si="22"/>
        <v>0.21539210910862372</v>
      </c>
      <c r="N366" s="84">
        <f t="shared" si="22"/>
        <v>0.24536301006889039</v>
      </c>
      <c r="O366" s="84">
        <f t="shared" si="21"/>
        <v>0.42836625522968941</v>
      </c>
      <c r="P366" s="84">
        <v>0.3830966423840732</v>
      </c>
      <c r="Q366" s="84">
        <v>0.67105923362858844</v>
      </c>
      <c r="R366" s="84">
        <f t="shared" si="19"/>
        <v>0.46681978017931614</v>
      </c>
      <c r="S366" s="84">
        <f t="shared" si="20"/>
        <v>0.95630841121495136</v>
      </c>
    </row>
    <row r="367" spans="2:19" x14ac:dyDescent="0.2">
      <c r="B367" s="77">
        <v>45448</v>
      </c>
      <c r="C367" s="76">
        <v>213.89</v>
      </c>
      <c r="D367" s="76">
        <v>124.19</v>
      </c>
      <c r="E367" s="76">
        <v>213.69</v>
      </c>
      <c r="F367" s="76">
        <v>700.65</v>
      </c>
      <c r="G367" s="83">
        <v>45448</v>
      </c>
      <c r="H367" s="84">
        <f>IFERROR(LN(Финальный_свод10[[#This Row],[FTSE Renaissan_EM.Цена]]/C366)+H366,0)</f>
        <v>-1.9491809030215322E-2</v>
      </c>
      <c r="I367" s="84">
        <f>IFERROR(LN(Финальный_свод10[[#This Row],[FTSE Renaissan_EMEA.Цена]]/D366)+I366,0)</f>
        <v>0.19048750749500032</v>
      </c>
      <c r="J367" s="84">
        <f>IFERROR(LN(Финальный_свод10[[#This Row],[FTSE Renaissan_Global.Цена]]/E366)+J366,0)</f>
        <v>0.22972842994169232</v>
      </c>
      <c r="K367" s="84">
        <f>IFERROR(LN(Финальный_свод10[[#This Row],[FTSE Renaissan_US.Цена]]/F366)+K366,0)</f>
        <v>0.3773269394001571</v>
      </c>
      <c r="L367" s="84">
        <f t="shared" si="22"/>
        <v>-1.9303071985326881E-2</v>
      </c>
      <c r="M367" s="84">
        <f t="shared" si="22"/>
        <v>0.20983925962007022</v>
      </c>
      <c r="N367" s="84">
        <f t="shared" si="22"/>
        <v>0.25825825825825621</v>
      </c>
      <c r="O367" s="84">
        <f t="shared" si="21"/>
        <v>0.45838103365734795</v>
      </c>
      <c r="P367" s="84">
        <v>0.39100708451365124</v>
      </c>
      <c r="Q367" s="84">
        <v>0.68381104083188549</v>
      </c>
      <c r="R367" s="84">
        <f t="shared" si="19"/>
        <v>0.47846898760977052</v>
      </c>
      <c r="S367" s="84">
        <f t="shared" si="20"/>
        <v>0.98141461342395764</v>
      </c>
    </row>
    <row r="368" spans="2:19" x14ac:dyDescent="0.2">
      <c r="B368" s="77">
        <v>45449</v>
      </c>
      <c r="C368" s="76">
        <v>213.37</v>
      </c>
      <c r="D368" s="76">
        <v>123.9</v>
      </c>
      <c r="E368" s="76">
        <v>214</v>
      </c>
      <c r="F368" s="76">
        <v>703.38</v>
      </c>
      <c r="G368" s="83">
        <v>45449</v>
      </c>
      <c r="H368" s="84">
        <f>IFERROR(LN(Финальный_свод10[[#This Row],[FTSE Renaissan_EM.Цена]]/C367)+H367,0)</f>
        <v>-2.1925925290790065E-2</v>
      </c>
      <c r="I368" s="84">
        <f>IFERROR(LN(Финальный_свод10[[#This Row],[FTSE Renaissan_EMEA.Цена]]/D367)+I367,0)</f>
        <v>0.188149645170156</v>
      </c>
      <c r="J368" s="84">
        <f>IFERROR(LN(Финальный_свод10[[#This Row],[FTSE Renaissan_Global.Цена]]/E367)+J367,0)</f>
        <v>0.23117807830517162</v>
      </c>
      <c r="K368" s="84">
        <f>IFERROR(LN(Финальный_свод10[[#This Row],[FTSE Renaissan_US.Цена]]/F367)+K367,0)</f>
        <v>0.38121575009572228</v>
      </c>
      <c r="L368" s="84">
        <f t="shared" si="22"/>
        <v>-2.1687299403942095E-2</v>
      </c>
      <c r="M368" s="84">
        <f t="shared" si="22"/>
        <v>0.20701412566975375</v>
      </c>
      <c r="N368" s="84">
        <f t="shared" si="22"/>
        <v>0.26008361302478744</v>
      </c>
      <c r="O368" s="84">
        <f t="shared" si="21"/>
        <v>0.46406344316549686</v>
      </c>
      <c r="P368" s="84">
        <v>0.38480529154077864</v>
      </c>
      <c r="Q368" s="84">
        <v>0.6719816878561673</v>
      </c>
      <c r="R368" s="84">
        <f t="shared" si="19"/>
        <v>0.4693282029567154</v>
      </c>
      <c r="S368" s="84">
        <f t="shared" si="20"/>
        <v>0.95811384876805272</v>
      </c>
    </row>
    <row r="369" spans="2:19" x14ac:dyDescent="0.2">
      <c r="B369" s="77">
        <v>45450</v>
      </c>
      <c r="C369" s="76">
        <v>211.81</v>
      </c>
      <c r="D369" s="76">
        <v>123.1</v>
      </c>
      <c r="E369" s="76">
        <v>211.79</v>
      </c>
      <c r="F369" s="76">
        <v>692.23</v>
      </c>
      <c r="G369" s="83">
        <v>45450</v>
      </c>
      <c r="H369" s="84">
        <f>IFERROR(LN(Финальный_свод10[[#This Row],[FTSE Renaissan_EM.Цена]]/C368)+H368,0)</f>
        <v>-2.9264026801675402E-2</v>
      </c>
      <c r="I369" s="84">
        <f>IFERROR(LN(Финальный_свод10[[#This Row],[FTSE Renaissan_EMEA.Цена]]/D368)+I368,0)</f>
        <v>0.181671889725467</v>
      </c>
      <c r="J369" s="84">
        <f>IFERROR(LN(Финальный_свод10[[#This Row],[FTSE Renaissan_Global.Цена]]/E368)+J368,0)</f>
        <v>0.22079728098283014</v>
      </c>
      <c r="K369" s="84">
        <f>IFERROR(LN(Финальный_свод10[[#This Row],[FTSE Renaissan_US.Цена]]/F368)+K368,0)</f>
        <v>0.36523673412114321</v>
      </c>
      <c r="L369" s="84">
        <f t="shared" si="22"/>
        <v>-2.8839981659788072E-2</v>
      </c>
      <c r="M369" s="84">
        <f t="shared" si="22"/>
        <v>0.19922065270336309</v>
      </c>
      <c r="N369" s="84">
        <f t="shared" si="22"/>
        <v>0.24707060001177439</v>
      </c>
      <c r="O369" s="84">
        <f t="shared" si="21"/>
        <v>0.44085506733551139</v>
      </c>
      <c r="P369" s="84">
        <v>0.39751711610028995</v>
      </c>
      <c r="Q369" s="84">
        <v>0.68679741172338626</v>
      </c>
      <c r="R369" s="84">
        <f t="shared" si="19"/>
        <v>0.48812526465010775</v>
      </c>
      <c r="S369" s="84">
        <f t="shared" si="20"/>
        <v>0.98734069668648905</v>
      </c>
    </row>
    <row r="370" spans="2:19" x14ac:dyDescent="0.2">
      <c r="B370" s="77">
        <v>45453</v>
      </c>
      <c r="C370" s="76">
        <v>212.76</v>
      </c>
      <c r="D370" s="76">
        <v>123.2</v>
      </c>
      <c r="E370" s="76">
        <v>212.99</v>
      </c>
      <c r="F370" s="76">
        <v>699.32</v>
      </c>
      <c r="G370" s="83">
        <v>45453</v>
      </c>
      <c r="H370" s="84">
        <f>IFERROR(LN(Финальный_свод10[[#This Row],[FTSE Renaissan_EM.Цена]]/C369)+H369,0)</f>
        <v>-2.4788903333465586E-2</v>
      </c>
      <c r="I370" s="84">
        <f>IFERROR(LN(Финальный_свод10[[#This Row],[FTSE Renaissan_EMEA.Цена]]/D369)+I369,0)</f>
        <v>0.18248390763447866</v>
      </c>
      <c r="J370" s="84">
        <f>IFERROR(LN(Финальный_свод10[[#This Row],[FTSE Renaissan_Global.Цена]]/E369)+J369,0)</f>
        <v>0.2264472795338292</v>
      </c>
      <c r="K370" s="84">
        <f>IFERROR(LN(Финальный_свод10[[#This Row],[FTSE Renaissan_US.Цена]]/F369)+K369,0)</f>
        <v>0.3754268981133787</v>
      </c>
      <c r="L370" s="84">
        <f t="shared" si="22"/>
        <v>-2.4484181568087071E-2</v>
      </c>
      <c r="M370" s="84">
        <f t="shared" si="22"/>
        <v>0.20019483682416195</v>
      </c>
      <c r="N370" s="84">
        <f t="shared" si="22"/>
        <v>0.25413648943060507</v>
      </c>
      <c r="O370" s="84">
        <f t="shared" si="21"/>
        <v>0.45561268030722424</v>
      </c>
      <c r="P370" s="84">
        <v>0.3812153220158076</v>
      </c>
      <c r="Q370" s="84">
        <v>0.674981912144763</v>
      </c>
      <c r="R370" s="84">
        <f t="shared" si="19"/>
        <v>0.46406281642947711</v>
      </c>
      <c r="S370" s="84">
        <f t="shared" si="20"/>
        <v>0.96399745114698199</v>
      </c>
    </row>
    <row r="371" spans="2:19" x14ac:dyDescent="0.2">
      <c r="B371" s="77">
        <v>45454</v>
      </c>
      <c r="C371" s="76">
        <v>212.14</v>
      </c>
      <c r="D371" s="76">
        <v>122.6</v>
      </c>
      <c r="E371" s="76">
        <v>211.97</v>
      </c>
      <c r="F371" s="76">
        <v>694.35</v>
      </c>
      <c r="G371" s="83">
        <v>45454</v>
      </c>
      <c r="H371" s="84">
        <f>IFERROR(LN(Финальный_свод10[[#This Row],[FTSE Renaissan_EM.Цена]]/C370)+H370,0)</f>
        <v>-2.7707239130258247E-2</v>
      </c>
      <c r="I371" s="84">
        <f>IFERROR(LN(Финальный_свод10[[#This Row],[FTSE Renaissan_EMEA.Цена]]/D370)+I370,0)</f>
        <v>0.17760188003717026</v>
      </c>
      <c r="J371" s="84">
        <f>IFERROR(LN(Финальный_свод10[[#This Row],[FTSE Renaissan_Global.Цена]]/E370)+J370,0)</f>
        <v>0.22164681850796569</v>
      </c>
      <c r="K371" s="84">
        <f>IFERROR(LN(Финальный_свод10[[#This Row],[FTSE Renaissan_US.Цена]]/F370)+K370,0)</f>
        <v>0.36829461992931978</v>
      </c>
      <c r="L371" s="84">
        <f t="shared" si="22"/>
        <v>-2.7326914259513058E-2</v>
      </c>
      <c r="M371" s="84">
        <f t="shared" si="22"/>
        <v>0.19434973209936901</v>
      </c>
      <c r="N371" s="84">
        <f t="shared" si="22"/>
        <v>0.24813048342459898</v>
      </c>
      <c r="O371" s="84">
        <f t="shared" si="21"/>
        <v>0.44526778094623509</v>
      </c>
      <c r="P371" s="84">
        <v>0.37811710227186685</v>
      </c>
      <c r="Q371" s="84">
        <v>0.66756791757710665</v>
      </c>
      <c r="R371" s="84">
        <f t="shared" si="19"/>
        <v>0.45953384759835592</v>
      </c>
      <c r="S371" s="84">
        <f t="shared" si="20"/>
        <v>0.94949022939676997</v>
      </c>
    </row>
    <row r="372" spans="2:19" x14ac:dyDescent="0.2">
      <c r="B372" s="77">
        <v>45456</v>
      </c>
      <c r="C372" s="76">
        <v>210.9</v>
      </c>
      <c r="D372" s="76">
        <v>118.95</v>
      </c>
      <c r="E372" s="76">
        <v>211.46</v>
      </c>
      <c r="F372" s="76">
        <v>695.55</v>
      </c>
      <c r="G372" s="83">
        <v>45456</v>
      </c>
      <c r="H372" s="84">
        <f>IFERROR(LN(Финальный_свод10[[#This Row],[FTSE Renaissan_EM.Цена]]/C371)+H371,0)</f>
        <v>-3.3569585722853394E-2</v>
      </c>
      <c r="I372" s="84">
        <f>IFERROR(LN(Финальный_свод10[[#This Row],[FTSE Renaissan_EMEA.Цена]]/D371)+I371,0)</f>
        <v>0.14737809328402601</v>
      </c>
      <c r="J372" s="84">
        <f>IFERROR(LN(Финальный_свод10[[#This Row],[FTSE Renaissan_Global.Цена]]/E371)+J371,0)</f>
        <v>0.21923791858770061</v>
      </c>
      <c r="K372" s="84">
        <f>IFERROR(LN(Финальный_свод10[[#This Row],[FTSE Renaissan_US.Цена]]/F371)+K371,0)</f>
        <v>0.37002136328951007</v>
      </c>
      <c r="L372" s="84">
        <f t="shared" si="22"/>
        <v>-3.3012379642364809E-2</v>
      </c>
      <c r="M372" s="84">
        <f t="shared" si="22"/>
        <v>0.15879201169021173</v>
      </c>
      <c r="N372" s="84">
        <f t="shared" si="22"/>
        <v>0.24512748042159616</v>
      </c>
      <c r="O372" s="84">
        <f t="shared" si="21"/>
        <v>0.44776554336739949</v>
      </c>
      <c r="P372" s="84">
        <v>0.3783031402777608</v>
      </c>
      <c r="Q372" s="84">
        <v>0.66987507513891276</v>
      </c>
      <c r="R372" s="84">
        <f t="shared" si="19"/>
        <v>0.45980540162379935</v>
      </c>
      <c r="S372" s="84">
        <f t="shared" si="20"/>
        <v>0.95399320305862223</v>
      </c>
    </row>
    <row r="373" spans="2:19" x14ac:dyDescent="0.2">
      <c r="B373" s="77">
        <v>45457</v>
      </c>
      <c r="C373" s="76">
        <v>211.57</v>
      </c>
      <c r="D373" s="76">
        <v>117.77</v>
      </c>
      <c r="E373" s="76">
        <v>210.05</v>
      </c>
      <c r="F373" s="76">
        <v>688.88</v>
      </c>
      <c r="G373" s="83">
        <v>45457</v>
      </c>
      <c r="H373" s="84">
        <f>IFERROR(LN(Финальный_свод10[[#This Row],[FTSE Renaissan_EM.Цена]]/C372)+H372,0)</f>
        <v>-3.039776021235624E-2</v>
      </c>
      <c r="I373" s="84">
        <f>IFERROR(LN(Финальный_свод10[[#This Row],[FTSE Renaissan_EMEA.Цена]]/D372)+I372,0)</f>
        <v>0.13740842638851639</v>
      </c>
      <c r="J373" s="84">
        <f>IFERROR(LN(Финальный_свод10[[#This Row],[FTSE Renaissan_Global.Цена]]/E372)+J372,0)</f>
        <v>0.21254766089871124</v>
      </c>
      <c r="K373" s="84">
        <f>IFERROR(LN(Финальный_свод10[[#This Row],[FTSE Renaissan_US.Цена]]/F372)+K372,0)</f>
        <v>0.36038555417184037</v>
      </c>
      <c r="L373" s="84">
        <f t="shared" si="22"/>
        <v>-2.9940394314533658E-2</v>
      </c>
      <c r="M373" s="84">
        <f t="shared" si="22"/>
        <v>0.14729663906478541</v>
      </c>
      <c r="N373" s="84">
        <f t="shared" si="22"/>
        <v>0.23682506035447015</v>
      </c>
      <c r="O373" s="84">
        <f t="shared" si="21"/>
        <v>0.43388214724309426</v>
      </c>
      <c r="P373" s="84">
        <v>0.39214893727027755</v>
      </c>
      <c r="Q373" s="84">
        <v>0.68078346830541525</v>
      </c>
      <c r="R373" s="84">
        <f t="shared" si="19"/>
        <v>0.48015814570023929</v>
      </c>
      <c r="S373" s="84">
        <f t="shared" si="20"/>
        <v>0.97542480883602245</v>
      </c>
    </row>
    <row r="374" spans="2:19" x14ac:dyDescent="0.2">
      <c r="B374" s="77">
        <v>45460</v>
      </c>
      <c r="C374" s="76">
        <v>211.3</v>
      </c>
      <c r="D374" s="76">
        <v>117.58</v>
      </c>
      <c r="E374" s="76">
        <v>209.96</v>
      </c>
      <c r="F374" s="76">
        <v>690.65</v>
      </c>
      <c r="G374" s="83">
        <v>45460</v>
      </c>
      <c r="H374" s="84">
        <f>IFERROR(LN(Финальный_свод10[[#This Row],[FTSE Renaissan_EM.Цена]]/C373)+H373,0)</f>
        <v>-3.1674748585571219E-2</v>
      </c>
      <c r="I374" s="84">
        <f>IFERROR(LN(Финальный_свод10[[#This Row],[FTSE Renaissan_EMEA.Цена]]/D373)+I373,0)</f>
        <v>0.13579380950916814</v>
      </c>
      <c r="J374" s="84">
        <f>IFERROR(LN(Финальный_свод10[[#This Row],[FTSE Renaissan_Global.Цена]]/E373)+J373,0)</f>
        <v>0.21211909966741918</v>
      </c>
      <c r="K374" s="84">
        <f>IFERROR(LN(Финальный_свод10[[#This Row],[FTSE Renaissan_US.Цена]]/F373)+K373,0)</f>
        <v>0.36295164692989951</v>
      </c>
      <c r="L374" s="84">
        <f t="shared" si="22"/>
        <v>-3.1178358551122276E-2</v>
      </c>
      <c r="M374" s="84">
        <f t="shared" si="22"/>
        <v>0.14544568923526757</v>
      </c>
      <c r="N374" s="84">
        <f t="shared" si="22"/>
        <v>0.23629511864805774</v>
      </c>
      <c r="O374" s="84">
        <f t="shared" si="21"/>
        <v>0.43756634681431184</v>
      </c>
      <c r="P374" s="84">
        <v>0.38207633183863177</v>
      </c>
      <c r="Q374" s="84">
        <v>0.67103751857354021</v>
      </c>
      <c r="R374" s="84">
        <f t="shared" si="19"/>
        <v>0.4653239317340776</v>
      </c>
      <c r="S374" s="84">
        <f t="shared" si="20"/>
        <v>0.95626593033134966</v>
      </c>
    </row>
    <row r="375" spans="2:19" x14ac:dyDescent="0.2">
      <c r="B375" s="77">
        <v>45461</v>
      </c>
      <c r="C375" s="76">
        <v>211.61</v>
      </c>
      <c r="D375" s="76">
        <v>117.83</v>
      </c>
      <c r="E375" s="76">
        <v>209.29</v>
      </c>
      <c r="F375" s="76">
        <v>685.87</v>
      </c>
      <c r="G375" s="83">
        <v>45461</v>
      </c>
      <c r="H375" s="84">
        <f>IFERROR(LN(Финальный_свод10[[#This Row],[FTSE Renaissan_EM.Цена]]/C374)+H374,0)</f>
        <v>-3.0208715360902329E-2</v>
      </c>
      <c r="I375" s="84">
        <f>IFERROR(LN(Финальный_свод10[[#This Row],[FTSE Renaissan_EMEA.Цена]]/D374)+I374,0)</f>
        <v>0.13791776426030866</v>
      </c>
      <c r="J375" s="84">
        <f>IFERROR(LN(Финальный_свод10[[#This Row],[FTSE Renaissan_Global.Цена]]/E374)+J374,0)</f>
        <v>0.20892291328520654</v>
      </c>
      <c r="K375" s="84">
        <f>IFERROR(LN(Финальный_свод10[[#This Row],[FTSE Renaissan_US.Цена]]/F374)+K374,0)</f>
        <v>0.35600656917841561</v>
      </c>
      <c r="L375" s="84">
        <f t="shared" si="22"/>
        <v>-2.9756992205409394E-2</v>
      </c>
      <c r="M375" s="84">
        <f t="shared" si="22"/>
        <v>0.14788114953726472</v>
      </c>
      <c r="N375" s="84">
        <f t="shared" si="22"/>
        <v>0.23234999705587733</v>
      </c>
      <c r="O375" s="84">
        <f t="shared" si="21"/>
        <v>0.42761692650334049</v>
      </c>
      <c r="P375" s="84">
        <v>0.35999481322830484</v>
      </c>
      <c r="Q375" s="84">
        <v>0.64184270693001122</v>
      </c>
      <c r="R375" s="84">
        <f t="shared" si="19"/>
        <v>0.43332198022718305</v>
      </c>
      <c r="S375" s="84">
        <f t="shared" si="20"/>
        <v>0.89997875955819739</v>
      </c>
    </row>
    <row r="376" spans="2:19" x14ac:dyDescent="0.2">
      <c r="B376" s="77">
        <v>45462</v>
      </c>
      <c r="C376" s="76">
        <v>213.16</v>
      </c>
      <c r="D376" s="76">
        <v>117.58</v>
      </c>
      <c r="E376" s="76">
        <v>209.88</v>
      </c>
      <c r="F376" s="76">
        <v>692.23</v>
      </c>
      <c r="G376" s="83">
        <v>45462</v>
      </c>
      <c r="H376" s="84">
        <f>IFERROR(LN(Финальный_свод10[[#This Row],[FTSE Renaissan_EM.Цена]]/C375)+H375,0)</f>
        <v>-2.2910615779000901E-2</v>
      </c>
      <c r="I376" s="84">
        <f>IFERROR(LN(Финальный_свод10[[#This Row],[FTSE Renaissan_EMEA.Цена]]/D375)+I375,0)</f>
        <v>0.1357938095091682</v>
      </c>
      <c r="J376" s="84">
        <f>IFERROR(LN(Финальный_свод10[[#This Row],[FTSE Renaissan_Global.Цена]]/E375)+J375,0)</f>
        <v>0.21173800210183111</v>
      </c>
      <c r="K376" s="84">
        <f>IFERROR(LN(Финальный_свод10[[#This Row],[FTSE Renaissan_US.Цена]]/F375)+K375,0)</f>
        <v>0.36523673412114344</v>
      </c>
      <c r="L376" s="84">
        <f t="shared" si="22"/>
        <v>-2.2650160476844539E-2</v>
      </c>
      <c r="M376" s="84">
        <f t="shared" si="22"/>
        <v>0.14544568923526757</v>
      </c>
      <c r="N376" s="84">
        <f t="shared" si="22"/>
        <v>0.23582405935346906</v>
      </c>
      <c r="O376" s="84">
        <f t="shared" si="21"/>
        <v>0.44085506733551161</v>
      </c>
      <c r="P376" s="84">
        <v>0.33176585864980956</v>
      </c>
      <c r="Q376" s="84">
        <v>0.6077641981867753</v>
      </c>
      <c r="R376" s="84">
        <f t="shared" si="19"/>
        <v>0.3934265515400317</v>
      </c>
      <c r="S376" s="84">
        <f t="shared" si="20"/>
        <v>0.8363211554800325</v>
      </c>
    </row>
    <row r="377" spans="2:19" x14ac:dyDescent="0.2">
      <c r="B377" s="77">
        <v>45463</v>
      </c>
      <c r="C377" s="76">
        <v>211.37</v>
      </c>
      <c r="D377" s="76">
        <v>117.7</v>
      </c>
      <c r="E377" s="76">
        <v>208.88</v>
      </c>
      <c r="F377" s="76">
        <v>683.11</v>
      </c>
      <c r="G377" s="83">
        <v>45463</v>
      </c>
      <c r="H377" s="84">
        <f>IFERROR(LN(Финальный_свод10[[#This Row],[FTSE Renaissan_EM.Цена]]/C376)+H376,0)</f>
        <v>-3.1343520910836954E-2</v>
      </c>
      <c r="I377" s="84">
        <f>IFERROR(LN(Финальный_свод10[[#This Row],[FTSE Renaissan_EMEA.Цена]]/D376)+I376,0)</f>
        <v>0.13681387080129048</v>
      </c>
      <c r="J377" s="84">
        <f>IFERROR(LN(Финальный_свод10[[#This Row],[FTSE Renaissan_Global.Цена]]/E376)+J376,0)</f>
        <v>0.20696198767419352</v>
      </c>
      <c r="K377" s="84">
        <f>IFERROR(LN(Финальный_свод10[[#This Row],[FTSE Renaissan_US.Цена]]/F376)+K376,0)</f>
        <v>0.35197436455965703</v>
      </c>
      <c r="L377" s="84">
        <f t="shared" si="22"/>
        <v>-3.0857404860154869E-2</v>
      </c>
      <c r="M377" s="84">
        <f t="shared" si="22"/>
        <v>0.14661471018022643</v>
      </c>
      <c r="N377" s="84">
        <f t="shared" si="22"/>
        <v>0.2299358181711102</v>
      </c>
      <c r="O377" s="84">
        <f t="shared" si="21"/>
        <v>0.42187207293466233</v>
      </c>
      <c r="P377" s="84">
        <v>0.36297032836297327</v>
      </c>
      <c r="Q377" s="84">
        <v>0.63048738063410337</v>
      </c>
      <c r="R377" s="84">
        <f t="shared" si="19"/>
        <v>0.43759320286466297</v>
      </c>
      <c r="S377" s="84">
        <f t="shared" si="20"/>
        <v>0.87852591333899599</v>
      </c>
    </row>
    <row r="378" spans="2:19" x14ac:dyDescent="0.2">
      <c r="B378" s="77">
        <v>45464</v>
      </c>
      <c r="C378" s="76">
        <v>211.06</v>
      </c>
      <c r="D378" s="76">
        <v>117.13</v>
      </c>
      <c r="E378" s="76">
        <v>208.64</v>
      </c>
      <c r="F378" s="76">
        <v>683.63</v>
      </c>
      <c r="G378" s="83">
        <v>45464</v>
      </c>
      <c r="H378" s="84">
        <f>IFERROR(LN(Финальный_свод10[[#This Row],[FTSE Renaissan_EM.Цена]]/C377)+H377,0)</f>
        <v>-3.281121996463824E-2</v>
      </c>
      <c r="I378" s="84">
        <f>IFERROR(LN(Финальный_свод10[[#This Row],[FTSE Renaissan_EMEA.Цена]]/D377)+I377,0)</f>
        <v>0.13195928561684273</v>
      </c>
      <c r="J378" s="84">
        <f>IFERROR(LN(Финальный_свод10[[#This Row],[FTSE Renaissan_Global.Цена]]/E377)+J377,0)</f>
        <v>0.20581234202160814</v>
      </c>
      <c r="K378" s="84">
        <f>IFERROR(LN(Финальный_свод10[[#This Row],[FTSE Renaissan_US.Цена]]/F377)+K377,0)</f>
        <v>0.35273529937548292</v>
      </c>
      <c r="L378" s="84">
        <f t="shared" si="22"/>
        <v>-3.2278771205867862E-2</v>
      </c>
      <c r="M378" s="84">
        <f t="shared" si="22"/>
        <v>0.14106186069167292</v>
      </c>
      <c r="N378" s="84">
        <f t="shared" si="22"/>
        <v>0.22852264028734393</v>
      </c>
      <c r="O378" s="84">
        <f t="shared" si="21"/>
        <v>0.42295443665050025</v>
      </c>
      <c r="P378" s="84">
        <v>0.36005903414829155</v>
      </c>
      <c r="Q378" s="84">
        <v>0.62219903671474841</v>
      </c>
      <c r="R378" s="84">
        <f t="shared" si="19"/>
        <v>0.43341403243919774</v>
      </c>
      <c r="S378" s="84">
        <f t="shared" si="20"/>
        <v>0.86302039082412785</v>
      </c>
    </row>
    <row r="379" spans="2:19" x14ac:dyDescent="0.2">
      <c r="B379" s="77">
        <v>45467</v>
      </c>
      <c r="C379" s="76">
        <v>211.2</v>
      </c>
      <c r="D379" s="76">
        <v>118.73</v>
      </c>
      <c r="E379" s="76">
        <v>208.15</v>
      </c>
      <c r="F379" s="76">
        <v>680.01</v>
      </c>
      <c r="G379" s="83">
        <v>45467</v>
      </c>
      <c r="H379" s="84">
        <f>IFERROR(LN(Финальный_свод10[[#This Row],[FTSE Renaissan_EM.Цена]]/C378)+H378,0)</f>
        <v>-3.2148121375476138E-2</v>
      </c>
      <c r="I379" s="84">
        <f>IFERROR(LN(Финальный_свод10[[#This Row],[FTSE Renaissan_EMEA.Цена]]/D378)+I378,0)</f>
        <v>0.14552686421276043</v>
      </c>
      <c r="J379" s="84">
        <f>IFERROR(LN(Финальный_свод10[[#This Row],[FTSE Renaissan_Global.Цена]]/E378)+J378,0)</f>
        <v>0.20346103692430459</v>
      </c>
      <c r="K379" s="84">
        <f>IFERROR(LN(Финальный_свод10[[#This Row],[FTSE Renaissan_US.Цена]]/F378)+K378,0)</f>
        <v>0.34742596772830564</v>
      </c>
      <c r="L379" s="84">
        <f t="shared" si="22"/>
        <v>-3.1636863823933159E-2</v>
      </c>
      <c r="M379" s="84">
        <f t="shared" si="22"/>
        <v>0.15664880662445446</v>
      </c>
      <c r="N379" s="84">
        <f t="shared" si="22"/>
        <v>0.22563740210798833</v>
      </c>
      <c r="O379" s="84">
        <f t="shared" si="21"/>
        <v>0.41541952001332128</v>
      </c>
      <c r="P379" s="84">
        <v>0.3548114527290146</v>
      </c>
      <c r="Q379" s="84">
        <v>0.61765108116561485</v>
      </c>
      <c r="R379" s="84">
        <f t="shared" si="19"/>
        <v>0.42591177716000339</v>
      </c>
      <c r="S379" s="84">
        <f t="shared" si="20"/>
        <v>0.85456669498725435</v>
      </c>
    </row>
    <row r="380" spans="2:19" x14ac:dyDescent="0.2">
      <c r="B380" s="77">
        <v>45468</v>
      </c>
      <c r="C380" s="76">
        <v>211.62</v>
      </c>
      <c r="D380" s="76">
        <v>118.7</v>
      </c>
      <c r="E380" s="76">
        <v>209.12</v>
      </c>
      <c r="F380" s="76">
        <v>686.62</v>
      </c>
      <c r="G380" s="83">
        <v>45468</v>
      </c>
      <c r="H380" s="84">
        <f>IFERROR(LN(Финальный_свод10[[#This Row],[FTSE Renaissan_EM.Цена]]/C379)+H379,0)</f>
        <v>-3.0161459731566951E-2</v>
      </c>
      <c r="I380" s="84">
        <f>IFERROR(LN(Финальный_свод10[[#This Row],[FTSE Renaissan_EMEA.Цена]]/D379)+I379,0)</f>
        <v>0.14527415815068193</v>
      </c>
      <c r="J380" s="84">
        <f>IFERROR(LN(Финальный_свод10[[#This Row],[FTSE Renaissan_Global.Цена]]/E379)+J379,0)</f>
        <v>0.20811031315923192</v>
      </c>
      <c r="K380" s="84">
        <f>IFERROR(LN(Финальный_свод10[[#This Row],[FTSE Renaissan_US.Цена]]/F379)+K379,0)</f>
        <v>0.35709947342493459</v>
      </c>
      <c r="L380" s="84">
        <f t="shared" si="22"/>
        <v>-2.9711141678128494E-2</v>
      </c>
      <c r="M380" s="84">
        <f t="shared" si="22"/>
        <v>0.1563565513882148</v>
      </c>
      <c r="N380" s="84">
        <f t="shared" si="22"/>
        <v>0.23134899605487647</v>
      </c>
      <c r="O380" s="84">
        <f t="shared" si="21"/>
        <v>0.42917802801656824</v>
      </c>
      <c r="P380" s="84">
        <v>0.35910814309822059</v>
      </c>
      <c r="Q380" s="84">
        <v>0.6167917334149231</v>
      </c>
      <c r="R380" s="84">
        <f t="shared" si="19"/>
        <v>0.43205165970138082</v>
      </c>
      <c r="S380" s="84">
        <f t="shared" si="20"/>
        <v>0.85297366185216505</v>
      </c>
    </row>
    <row r="381" spans="2:19" x14ac:dyDescent="0.2">
      <c r="B381" s="77">
        <v>45469</v>
      </c>
      <c r="C381" s="76">
        <v>211.9</v>
      </c>
      <c r="D381" s="76">
        <v>117.92</v>
      </c>
      <c r="E381" s="76">
        <v>210.13</v>
      </c>
      <c r="F381" s="76">
        <v>693.06</v>
      </c>
      <c r="G381" s="83">
        <v>45469</v>
      </c>
      <c r="H381" s="84">
        <f>IFERROR(LN(Финальный_свод10[[#This Row],[FTSE Renaissan_EM.Цена]]/C380)+H380,0)</f>
        <v>-2.8839207933329086E-2</v>
      </c>
      <c r="I381" s="84">
        <f>IFERROR(LN(Финальный_свод10[[#This Row],[FTSE Renaissan_EMEA.Цена]]/D380)+I380,0)</f>
        <v>0.13868128497608603</v>
      </c>
      <c r="J381" s="84">
        <f>IFERROR(LN(Финальный_свод10[[#This Row],[FTSE Renaissan_Global.Цена]]/E380)+J380,0)</f>
        <v>0.21292845008889946</v>
      </c>
      <c r="K381" s="84">
        <f>IFERROR(LN(Финальный_свод10[[#This Row],[FTSE Renaissan_US.Цена]]/F380)+K380,0)</f>
        <v>0.3664350393125746</v>
      </c>
      <c r="L381" s="84">
        <f t="shared" si="22"/>
        <v>-2.8427326914258644E-2</v>
      </c>
      <c r="M381" s="84">
        <f t="shared" si="22"/>
        <v>0.14875791524598392</v>
      </c>
      <c r="N381" s="84">
        <f t="shared" si="22"/>
        <v>0.23729611964905861</v>
      </c>
      <c r="O381" s="84">
        <f t="shared" si="21"/>
        <v>0.44258268634348363</v>
      </c>
      <c r="P381" s="84">
        <v>0.37198056122075079</v>
      </c>
      <c r="Q381" s="84">
        <v>0.62757725826893762</v>
      </c>
      <c r="R381" s="84">
        <f t="shared" si="19"/>
        <v>0.4506047830329345</v>
      </c>
      <c r="S381" s="84">
        <f t="shared" si="20"/>
        <v>0.87306711979609042</v>
      </c>
    </row>
    <row r="382" spans="2:19" x14ac:dyDescent="0.2">
      <c r="B382" s="77">
        <v>45470</v>
      </c>
      <c r="C382" s="76">
        <v>210.61</v>
      </c>
      <c r="D382" s="76">
        <v>118.51</v>
      </c>
      <c r="E382" s="76">
        <v>210.37</v>
      </c>
      <c r="F382" s="76">
        <v>699.73</v>
      </c>
      <c r="G382" s="83">
        <v>45470</v>
      </c>
      <c r="H382" s="84">
        <f>IFERROR(LN(Финальный_свод10[[#This Row],[FTSE Renaissan_EM.Цена]]/C381)+H381,0)</f>
        <v>-3.4945591254190604E-2</v>
      </c>
      <c r="I382" s="84">
        <f>IFERROR(LN(Финальный_свод10[[#This Row],[FTSE Renaissan_EMEA.Цена]]/D381)+I381,0)</f>
        <v>0.14367220173541692</v>
      </c>
      <c r="J382" s="84">
        <f>IFERROR(LN(Финальный_свод10[[#This Row],[FTSE Renaissan_Global.Цена]]/E381)+J381,0)</f>
        <v>0.21406994842925808</v>
      </c>
      <c r="K382" s="84">
        <f>IFERROR(LN(Финальный_свод10[[#This Row],[FTSE Renaissan_US.Цена]]/F381)+K381,0)</f>
        <v>0.37601301013473221</v>
      </c>
      <c r="L382" s="84">
        <f t="shared" si="22"/>
        <v>-3.4342044933515781E-2</v>
      </c>
      <c r="M382" s="84">
        <f t="shared" si="22"/>
        <v>0.15450560155869719</v>
      </c>
      <c r="N382" s="84">
        <f t="shared" si="22"/>
        <v>0.2387092975328251</v>
      </c>
      <c r="O382" s="84">
        <f t="shared" si="21"/>
        <v>0.45646608246778908</v>
      </c>
      <c r="P382" s="84">
        <v>0.37154260639926273</v>
      </c>
      <c r="Q382" s="84">
        <v>0.62276892822283214</v>
      </c>
      <c r="R382" s="84">
        <f t="shared" si="19"/>
        <v>0.44996962277003361</v>
      </c>
      <c r="S382" s="84">
        <f t="shared" si="20"/>
        <v>0.8640824129141873</v>
      </c>
    </row>
    <row r="383" spans="2:19" x14ac:dyDescent="0.2">
      <c r="B383" s="77">
        <v>45471</v>
      </c>
      <c r="C383" s="76">
        <v>210.83</v>
      </c>
      <c r="D383" s="76">
        <v>118.27</v>
      </c>
      <c r="E383" s="76">
        <v>210.1</v>
      </c>
      <c r="F383" s="76">
        <v>697.23</v>
      </c>
      <c r="G383" s="83">
        <v>45471</v>
      </c>
      <c r="H383" s="84">
        <f>IFERROR(LN(Финальный_свод10[[#This Row],[FTSE Renaissan_EM.Цена]]/C382)+H382,0)</f>
        <v>-3.390155167568043E-2</v>
      </c>
      <c r="I383" s="84">
        <f>IFERROR(LN(Финальный_свод10[[#This Row],[FTSE Renaissan_EMEA.Цена]]/D382)+I382,0)</f>
        <v>0.14164500279808509</v>
      </c>
      <c r="J383" s="84">
        <f>IFERROR(LN(Финальный_свод10[[#This Row],[FTSE Renaissan_Global.Цена]]/E382)+J382,0)</f>
        <v>0.21278567113427488</v>
      </c>
      <c r="K383" s="84">
        <f>IFERROR(LN(Финальный_свод10[[#This Row],[FTSE Renaissan_US.Цена]]/F382)+K382,0)</f>
        <v>0.37243380576396135</v>
      </c>
      <c r="L383" s="84">
        <f t="shared" si="22"/>
        <v>-3.3333333333332438E-2</v>
      </c>
      <c r="M383" s="84">
        <f t="shared" si="22"/>
        <v>0.15216755966877993</v>
      </c>
      <c r="N383" s="84">
        <f t="shared" si="22"/>
        <v>0.23711947241358811</v>
      </c>
      <c r="O383" s="84">
        <f t="shared" si="21"/>
        <v>0.45126241075703</v>
      </c>
      <c r="P383" s="84">
        <v>0.37282419422067925</v>
      </c>
      <c r="Q383" s="84">
        <v>0.62143487255335739</v>
      </c>
      <c r="R383" s="84">
        <f t="shared" si="19"/>
        <v>0.45182907745272982</v>
      </c>
      <c r="S383" s="84">
        <f t="shared" si="20"/>
        <v>0.86159728122344825</v>
      </c>
    </row>
    <row r="384" spans="2:19" x14ac:dyDescent="0.2">
      <c r="B384" s="77">
        <v>45474</v>
      </c>
      <c r="C384" s="76">
        <v>212.43</v>
      </c>
      <c r="D384" s="76">
        <v>118.37</v>
      </c>
      <c r="E384" s="76">
        <v>209.88</v>
      </c>
      <c r="F384" s="76">
        <v>689.34</v>
      </c>
      <c r="G384" s="83">
        <v>45474</v>
      </c>
      <c r="H384" s="84">
        <f>IFERROR(LN(Финальный_свод10[[#This Row],[FTSE Renaissan_EM.Цена]]/C383)+H383,0)</f>
        <v>-2.6341150875790188E-2</v>
      </c>
      <c r="I384" s="84">
        <f>IFERROR(LN(Финальный_свод10[[#This Row],[FTSE Renaissan_EMEA.Цена]]/D383)+I383,0)</f>
        <v>0.14249016850086188</v>
      </c>
      <c r="J384" s="84">
        <f>IFERROR(LN(Финальный_свод10[[#This Row],[FTSE Renaissan_Global.Цена]]/E383)+J383,0)</f>
        <v>0.21173800210183119</v>
      </c>
      <c r="K384" s="84">
        <f>IFERROR(LN(Финальный_свод10[[#This Row],[FTSE Renaissan_US.Цена]]/F383)+K383,0)</f>
        <v>0.36105308187725926</v>
      </c>
      <c r="L384" s="84">
        <f t="shared" si="22"/>
        <v>-2.5997248968362197E-2</v>
      </c>
      <c r="M384" s="84">
        <f t="shared" si="22"/>
        <v>0.15314174378957879</v>
      </c>
      <c r="N384" s="84">
        <f t="shared" si="22"/>
        <v>0.23582405935346906</v>
      </c>
      <c r="O384" s="84">
        <f t="shared" si="21"/>
        <v>0.43483962283787436</v>
      </c>
      <c r="P384" s="84">
        <v>0.38286441703657459</v>
      </c>
      <c r="Q384" s="84">
        <v>0.62619282946504007</v>
      </c>
      <c r="R384" s="84">
        <f t="shared" si="19"/>
        <v>0.46647918699486213</v>
      </c>
      <c r="S384" s="84">
        <f t="shared" si="20"/>
        <v>0.87047578589634544</v>
      </c>
    </row>
    <row r="385" spans="2:19" x14ac:dyDescent="0.2">
      <c r="B385" s="77">
        <v>45475</v>
      </c>
      <c r="C385" s="76">
        <v>211.08</v>
      </c>
      <c r="D385" s="76">
        <v>118.47</v>
      </c>
      <c r="E385" s="76">
        <v>209.73</v>
      </c>
      <c r="F385" s="76">
        <v>693.25</v>
      </c>
      <c r="G385" s="83">
        <v>45475</v>
      </c>
      <c r="H385" s="84">
        <f>IFERROR(LN(Финальный_свод10[[#This Row],[FTSE Renaissan_EM.Цена]]/C384)+H384,0)</f>
        <v>-3.2716464670115353E-2</v>
      </c>
      <c r="I385" s="84">
        <f>IFERROR(LN(Финальный_свод10[[#This Row],[FTSE Renaissan_EMEA.Цена]]/D384)+I384,0)</f>
        <v>0.14333462050172738</v>
      </c>
      <c r="J385" s="84">
        <f>IFERROR(LN(Финальный_свод10[[#This Row],[FTSE Renaissan_Global.Цена]]/E384)+J384,0)</f>
        <v>0.21102305247532369</v>
      </c>
      <c r="K385" s="84">
        <f>IFERROR(LN(Финальный_свод10[[#This Row],[FTSE Renaissan_US.Цена]]/F384)+K384,0)</f>
        <v>0.3667091482798181</v>
      </c>
      <c r="L385" s="84">
        <f t="shared" si="22"/>
        <v>-3.2187070151305841E-2</v>
      </c>
      <c r="M385" s="84">
        <f t="shared" si="22"/>
        <v>0.15411592791037765</v>
      </c>
      <c r="N385" s="84">
        <f t="shared" si="22"/>
        <v>0.23494082317611542</v>
      </c>
      <c r="O385" s="84">
        <f t="shared" si="21"/>
        <v>0.44297816539350143</v>
      </c>
      <c r="P385" s="84">
        <v>0.39257796171259812</v>
      </c>
      <c r="Q385" s="84">
        <v>0.62971821073406709</v>
      </c>
      <c r="R385" s="84">
        <f t="shared" si="19"/>
        <v>0.48079330596314107</v>
      </c>
      <c r="S385" s="84">
        <f t="shared" si="20"/>
        <v>0.87708156329651543</v>
      </c>
    </row>
    <row r="386" spans="2:19" x14ac:dyDescent="0.2">
      <c r="B386" s="77">
        <v>45476</v>
      </c>
      <c r="C386" s="76">
        <v>213.31</v>
      </c>
      <c r="D386" s="76">
        <v>119.7</v>
      </c>
      <c r="E386" s="76">
        <v>211.58</v>
      </c>
      <c r="F386" s="76">
        <v>696.2</v>
      </c>
      <c r="G386" s="83">
        <v>45476</v>
      </c>
      <c r="H386" s="84">
        <f>IFERROR(LN(Финальный_свод10[[#This Row],[FTSE Renaissan_EM.Цена]]/C385)+H385,0)</f>
        <v>-2.2207166503856096E-2</v>
      </c>
      <c r="I386" s="84">
        <f>IFERROR(LN(Финальный_свод10[[#This Row],[FTSE Renaissan_EMEA.Цена]]/D385)+I385,0)</f>
        <v>0.15366346909898704</v>
      </c>
      <c r="J386" s="84">
        <f>IFERROR(LN(Финальный_свод10[[#This Row],[FTSE Renaissan_Global.Цена]]/E385)+J385,0)</f>
        <v>0.21980524084194886</v>
      </c>
      <c r="K386" s="84">
        <f>IFERROR(LN(Финальный_свод10[[#This Row],[FTSE Renaissan_US.Цена]]/F385)+K385,0)</f>
        <v>0.37095543916126933</v>
      </c>
      <c r="L386" s="84">
        <f t="shared" si="22"/>
        <v>-2.1962402567628603E-2</v>
      </c>
      <c r="M386" s="84">
        <f t="shared" si="22"/>
        <v>0.16609839259620318</v>
      </c>
      <c r="N386" s="84">
        <f t="shared" si="22"/>
        <v>0.24583406936347929</v>
      </c>
      <c r="O386" s="84">
        <f t="shared" si="21"/>
        <v>0.44911849801219716</v>
      </c>
      <c r="P386" s="84">
        <v>0.38814829631938469</v>
      </c>
      <c r="Q386" s="84">
        <v>0.61508230187209367</v>
      </c>
      <c r="R386" s="84">
        <f t="shared" si="19"/>
        <v>0.47424839368889904</v>
      </c>
      <c r="S386" s="84">
        <f t="shared" si="20"/>
        <v>0.84980883602378832</v>
      </c>
    </row>
    <row r="387" spans="2:19" x14ac:dyDescent="0.2">
      <c r="B387" s="77">
        <v>45477</v>
      </c>
      <c r="C387" s="76">
        <v>212.98</v>
      </c>
      <c r="D387" s="76">
        <v>120.14</v>
      </c>
      <c r="E387" s="76">
        <v>211.67</v>
      </c>
      <c r="F387" s="76">
        <v>686.62</v>
      </c>
      <c r="G387" s="83">
        <v>45477</v>
      </c>
      <c r="H387" s="84">
        <f>IFERROR(LN(Финальный_свод10[[#This Row],[FTSE Renaissan_EM.Цена]]/C386)+H386,0)</f>
        <v>-2.3755408620344757E-2</v>
      </c>
      <c r="I387" s="84">
        <f>IFERROR(LN(Финальный_свод10[[#This Row],[FTSE Renaissan_EMEA.Цена]]/D386)+I386,0)</f>
        <v>0.15733258595707497</v>
      </c>
      <c r="J387" s="84">
        <f>IFERROR(LN(Финальный_свод10[[#This Row],[FTSE Renaissan_Global.Цена]]/E386)+J386,0)</f>
        <v>0.22023052141539942</v>
      </c>
      <c r="K387" s="84">
        <f>IFERROR(LN(Финальный_свод10[[#This Row],[FTSE Renaissan_US.Цена]]/F386)+K386,0)</f>
        <v>0.35709947342493464</v>
      </c>
      <c r="L387" s="84">
        <f t="shared" si="22"/>
        <v>-2.3475469967903728E-2</v>
      </c>
      <c r="M387" s="84">
        <f t="shared" si="22"/>
        <v>0.17038480272771817</v>
      </c>
      <c r="N387" s="84">
        <f t="shared" si="22"/>
        <v>0.2463640110698917</v>
      </c>
      <c r="O387" s="84">
        <f t="shared" si="21"/>
        <v>0.42917802801656824</v>
      </c>
      <c r="P387" s="84">
        <v>0.36628808811695829</v>
      </c>
      <c r="Q387" s="84">
        <v>0.59629375448866517</v>
      </c>
      <c r="R387" s="84">
        <f t="shared" si="19"/>
        <v>0.44237071266822392</v>
      </c>
      <c r="S387" s="84">
        <f t="shared" si="20"/>
        <v>0.81537807986405997</v>
      </c>
    </row>
    <row r="388" spans="2:19" x14ac:dyDescent="0.2">
      <c r="B388" s="77">
        <v>45478</v>
      </c>
      <c r="C388" s="76">
        <v>212.22</v>
      </c>
      <c r="D388" s="76">
        <v>120.62</v>
      </c>
      <c r="E388" s="76">
        <v>212.21</v>
      </c>
      <c r="F388" s="76">
        <v>699.76</v>
      </c>
      <c r="G388" s="83">
        <v>45478</v>
      </c>
      <c r="H388" s="84">
        <f>IFERROR(LN(Финальный_свод10[[#This Row],[FTSE Renaissan_EM.Цена]]/C387)+H387,0)</f>
        <v>-2.733020076213814E-2</v>
      </c>
      <c r="I388" s="84">
        <f>IFERROR(LN(Финальный_свод10[[#This Row],[FTSE Renaissan_EMEA.Цена]]/D387)+I387,0)</f>
        <v>0.16131996455790032</v>
      </c>
      <c r="J388" s="84">
        <f>IFERROR(LN(Финальный_свод10[[#This Row],[FTSE Renaissan_Global.Цена]]/E387)+J387,0)</f>
        <v>0.22277841370627868</v>
      </c>
      <c r="K388" s="84">
        <f>IFERROR(LN(Финальный_свод10[[#This Row],[FTSE Renaissan_US.Цена]]/F387)+K387,0)</f>
        <v>0.37605588289553021</v>
      </c>
      <c r="L388" s="84">
        <f t="shared" si="22"/>
        <v>-2.6960110041264529E-2</v>
      </c>
      <c r="M388" s="84">
        <f t="shared" si="22"/>
        <v>0.17506088650755247</v>
      </c>
      <c r="N388" s="84">
        <f t="shared" si="22"/>
        <v>0.24954366130836547</v>
      </c>
      <c r="O388" s="84">
        <f t="shared" si="21"/>
        <v>0.4565285265283181</v>
      </c>
      <c r="P388" s="84">
        <v>0.37121560202623699</v>
      </c>
      <c r="Q388" s="84">
        <v>0.58860055054303984</v>
      </c>
      <c r="R388" s="84">
        <f t="shared" si="19"/>
        <v>0.4494955538781582</v>
      </c>
      <c r="S388" s="84">
        <f t="shared" si="20"/>
        <v>0.8014655904842809</v>
      </c>
    </row>
    <row r="389" spans="2:19" x14ac:dyDescent="0.2">
      <c r="B389" s="77">
        <v>45481</v>
      </c>
      <c r="C389" s="76">
        <v>211.12</v>
      </c>
      <c r="D389" s="76">
        <v>120.82</v>
      </c>
      <c r="E389" s="76">
        <v>211.95</v>
      </c>
      <c r="F389" s="76">
        <v>701.2</v>
      </c>
      <c r="G389" s="83">
        <v>45481</v>
      </c>
      <c r="H389" s="84">
        <f>IFERROR(LN(Финальный_свод10[[#This Row],[FTSE Renaissan_EM.Цена]]/C388)+H388,0)</f>
        <v>-3.252698101251375E-2</v>
      </c>
      <c r="I389" s="84">
        <f>IFERROR(LN(Финальный_свод10[[#This Row],[FTSE Renaissan_EMEA.Цена]]/D388)+I388,0)</f>
        <v>0.16297669124565478</v>
      </c>
      <c r="J389" s="84">
        <f>IFERROR(LN(Финальный_свод10[[#This Row],[FTSE Renaissan_Global.Цена]]/E388)+J388,0)</f>
        <v>0.22155246108196638</v>
      </c>
      <c r="K389" s="84">
        <f>IFERROR(LN(Финальный_свод10[[#This Row],[FTSE Renaissan_US.Цена]]/F388)+K388,0)</f>
        <v>0.37811161683101036</v>
      </c>
      <c r="L389" s="84">
        <f t="shared" si="22"/>
        <v>-3.2003668042181577E-2</v>
      </c>
      <c r="M389" s="84">
        <f t="shared" si="22"/>
        <v>0.17700925474915019</v>
      </c>
      <c r="N389" s="84">
        <f t="shared" si="22"/>
        <v>0.24801271860095198</v>
      </c>
      <c r="O389" s="84">
        <f t="shared" si="21"/>
        <v>0.45952584143371555</v>
      </c>
      <c r="P389" s="84">
        <v>0.36589551758885619</v>
      </c>
      <c r="Q389" s="84">
        <v>0.57048021155517259</v>
      </c>
      <c r="R389" s="84">
        <f t="shared" si="19"/>
        <v>0.4418045915643336</v>
      </c>
      <c r="S389" s="84">
        <f t="shared" si="20"/>
        <v>0.76911639762106954</v>
      </c>
    </row>
    <row r="390" spans="2:19" x14ac:dyDescent="0.2">
      <c r="B390" s="77">
        <v>45482</v>
      </c>
      <c r="C390" s="76">
        <v>212.44</v>
      </c>
      <c r="D390" s="76">
        <v>120.62</v>
      </c>
      <c r="E390" s="76">
        <v>212.06</v>
      </c>
      <c r="F390" s="76">
        <v>697.85</v>
      </c>
      <c r="G390" s="83">
        <v>45482</v>
      </c>
      <c r="H390" s="84">
        <f>IFERROR(LN(Финальный_свод10[[#This Row],[FTSE Renaissan_EM.Цена]]/C389)+H389,0)</f>
        <v>-2.6294077653384009E-2</v>
      </c>
      <c r="I390" s="84">
        <f>IFERROR(LN(Финальный_свод10[[#This Row],[FTSE Renaissan_EMEA.Цена]]/D389)+I389,0)</f>
        <v>0.1613199645579004</v>
      </c>
      <c r="J390" s="84">
        <f>IFERROR(LN(Финальный_свод10[[#This Row],[FTSE Renaissan_Global.Цена]]/E389)+J389,0)</f>
        <v>0.22207131678097258</v>
      </c>
      <c r="K390" s="84">
        <f>IFERROR(LN(Финальный_свод10[[#This Row],[FTSE Renaissan_US.Цена]]/F389)+K389,0)</f>
        <v>0.3733226437385842</v>
      </c>
      <c r="L390" s="84">
        <f t="shared" si="22"/>
        <v>-2.5951398441081186E-2</v>
      </c>
      <c r="M390" s="84">
        <f t="shared" si="22"/>
        <v>0.17506088650755269</v>
      </c>
      <c r="N390" s="84">
        <f t="shared" si="22"/>
        <v>0.24866042513101161</v>
      </c>
      <c r="O390" s="84">
        <f t="shared" si="21"/>
        <v>0.45255292134129843</v>
      </c>
      <c r="P390" s="84">
        <v>0.34051369871319781</v>
      </c>
      <c r="Q390" s="84">
        <v>0.5150266426810457</v>
      </c>
      <c r="R390" s="84">
        <f t="shared" si="19"/>
        <v>0.40566949573798117</v>
      </c>
      <c r="S390" s="84">
        <f t="shared" si="20"/>
        <v>0.67368309260832548</v>
      </c>
    </row>
    <row r="391" spans="2:19" x14ac:dyDescent="0.2">
      <c r="B391" s="77">
        <v>45483</v>
      </c>
      <c r="C391" s="76">
        <v>212.83</v>
      </c>
      <c r="D391" s="76">
        <v>121.44</v>
      </c>
      <c r="E391" s="76">
        <v>211.9</v>
      </c>
      <c r="F391" s="76">
        <v>694.97</v>
      </c>
      <c r="G391" s="83">
        <v>45483</v>
      </c>
      <c r="H391" s="84">
        <f>IFERROR(LN(Финальный_свод10[[#This Row],[FTSE Renaissan_EM.Цена]]/C390)+H390,0)</f>
        <v>-2.4459948232869934E-2</v>
      </c>
      <c r="I391" s="84">
        <f>IFERROR(LN(Финальный_свод10[[#This Row],[FTSE Renaissan_EMEA.Цена]]/D390)+I390,0)</f>
        <v>0.16809517018237949</v>
      </c>
      <c r="J391" s="84">
        <f>IFERROR(LN(Финальный_свод10[[#This Row],[FTSE Renaissan_Global.Цена]]/E390)+J390,0)</f>
        <v>0.22131652855757389</v>
      </c>
      <c r="K391" s="84">
        <f>IFERROR(LN(Финальный_свод10[[#This Row],[FTSE Renaissan_US.Цена]]/F390)+K390,0)</f>
        <v>0.36918714294944149</v>
      </c>
      <c r="L391" s="84">
        <f t="shared" si="22"/>
        <v>-2.4163227877119553E-2</v>
      </c>
      <c r="M391" s="84">
        <f t="shared" si="22"/>
        <v>0.18304919629810312</v>
      </c>
      <c r="N391" s="84">
        <f t="shared" si="22"/>
        <v>0.24771830654183447</v>
      </c>
      <c r="O391" s="84">
        <f t="shared" si="21"/>
        <v>0.44655829153050397</v>
      </c>
      <c r="P391" s="84">
        <v>0.31453467948562636</v>
      </c>
      <c r="Q391" s="84">
        <v>0.48295570890946532</v>
      </c>
      <c r="R391" s="84">
        <f t="shared" si="19"/>
        <v>0.36962184951304233</v>
      </c>
      <c r="S391" s="84">
        <f t="shared" si="20"/>
        <v>0.62085811384876721</v>
      </c>
    </row>
    <row r="392" spans="2:19" x14ac:dyDescent="0.2">
      <c r="B392" s="77">
        <v>45484</v>
      </c>
      <c r="C392" s="76">
        <v>214.84</v>
      </c>
      <c r="D392" s="76">
        <v>122.52</v>
      </c>
      <c r="E392" s="76">
        <v>214.92</v>
      </c>
      <c r="F392" s="76">
        <v>706.16</v>
      </c>
      <c r="G392" s="83">
        <v>45484</v>
      </c>
      <c r="H392" s="84">
        <f>IFERROR(LN(Финальный_свод10[[#This Row],[FTSE Renaissan_EM.Цена]]/C391)+H391,0)</f>
        <v>-1.5060108170323716E-2</v>
      </c>
      <c r="I392" s="84">
        <f>IFERROR(LN(Финальный_свод10[[#This Row],[FTSE Renaissan_EMEA.Цена]]/D391)+I391,0)</f>
        <v>0.17694913849963426</v>
      </c>
      <c r="J392" s="84">
        <f>IFERROR(LN(Финальный_свод10[[#This Row],[FTSE Renaissan_Global.Цена]]/E391)+J391,0)</f>
        <v>0.23546792914394124</v>
      </c>
      <c r="K392" s="84">
        <f>IFERROR(LN(Финальный_свод10[[#This Row],[FTSE Renaissan_US.Цена]]/F391)+K391,0)</f>
        <v>0.38516030449590832</v>
      </c>
      <c r="L392" s="84">
        <f t="shared" si="22"/>
        <v>-1.4947271893625769E-2</v>
      </c>
      <c r="M392" s="84">
        <f t="shared" si="22"/>
        <v>0.19357038480273059</v>
      </c>
      <c r="N392" s="84">
        <f t="shared" si="22"/>
        <v>0.26550079491255807</v>
      </c>
      <c r="O392" s="84">
        <f t="shared" si="21"/>
        <v>0.46984992610786169</v>
      </c>
      <c r="P392" s="84">
        <v>0.32005081623477666</v>
      </c>
      <c r="Q392" s="84">
        <v>0.52496478522891765</v>
      </c>
      <c r="R392" s="84">
        <f t="shared" si="19"/>
        <v>0.37719774656184857</v>
      </c>
      <c r="S392" s="84">
        <f t="shared" si="20"/>
        <v>0.69039932030586137</v>
      </c>
    </row>
    <row r="393" spans="2:19" x14ac:dyDescent="0.2">
      <c r="B393" s="77">
        <v>45485</v>
      </c>
      <c r="C393" s="76">
        <v>216.44</v>
      </c>
      <c r="D393" s="76">
        <v>122.81</v>
      </c>
      <c r="E393" s="76">
        <v>217.16</v>
      </c>
      <c r="F393" s="76">
        <v>716.21</v>
      </c>
      <c r="G393" s="83">
        <v>45485</v>
      </c>
      <c r="H393" s="84">
        <f>IFERROR(LN(Финальный_свод10[[#This Row],[FTSE Renaissan_EM.Цена]]/C392)+H392,0)</f>
        <v>-7.6403004330477687E-3</v>
      </c>
      <c r="I393" s="84">
        <f>IFERROR(LN(Финальный_свод10[[#This Row],[FTSE Renaissan_EMEA.Цена]]/D392)+I392,0)</f>
        <v>0.1793133021573525</v>
      </c>
      <c r="J393" s="84">
        <f>IFERROR(LN(Финальный_свод10[[#This Row],[FTSE Renaissan_Global.Цена]]/E392)+J392,0)</f>
        <v>0.24583647232057085</v>
      </c>
      <c r="K393" s="84">
        <f>IFERROR(LN(Финальный_свод10[[#This Row],[FTSE Renaissan_US.Цена]]/F392)+K392,0)</f>
        <v>0.39929188383107234</v>
      </c>
      <c r="L393" s="84">
        <f t="shared" si="22"/>
        <v>-7.6111875286555275E-3</v>
      </c>
      <c r="M393" s="84">
        <f t="shared" si="22"/>
        <v>0.19639551875304706</v>
      </c>
      <c r="N393" s="84">
        <f t="shared" si="22"/>
        <v>0.27869045516104185</v>
      </c>
      <c r="O393" s="84">
        <f t="shared" si="21"/>
        <v>0.49076868638511351</v>
      </c>
      <c r="P393" s="84">
        <v>0.31368074866264328</v>
      </c>
      <c r="Q393" s="84">
        <v>0.52106192363552328</v>
      </c>
      <c r="R393" s="84">
        <f t="shared" ref="R393:R456" si="23">EXP(P393)-1</f>
        <v>0.36845278642045631</v>
      </c>
      <c r="S393" s="84">
        <f t="shared" ref="S393:S456" si="24">EXP(Q393)-1</f>
        <v>0.68381478334749279</v>
      </c>
    </row>
    <row r="394" spans="2:19" x14ac:dyDescent="0.2">
      <c r="B394" s="77">
        <v>45488</v>
      </c>
      <c r="C394" s="76">
        <v>215.12</v>
      </c>
      <c r="D394" s="76">
        <v>122.88</v>
      </c>
      <c r="E394" s="76">
        <v>216.8</v>
      </c>
      <c r="F394" s="76">
        <v>720.66</v>
      </c>
      <c r="G394" s="83">
        <v>45488</v>
      </c>
      <c r="H394" s="84">
        <f>IFERROR(LN(Финальный_свод10[[#This Row],[FTSE Renaissan_EM.Цена]]/C393)+H393,0)</f>
        <v>-1.3757661246973044E-2</v>
      </c>
      <c r="I394" s="84">
        <f>IFERROR(LN(Финальный_свод10[[#This Row],[FTSE Renaissan_EMEA.Цена]]/D393)+I393,0)</f>
        <v>0.17988312593442182</v>
      </c>
      <c r="J394" s="84">
        <f>IFERROR(LN(Финальный_свод10[[#This Row],[FTSE Renaissan_Global.Цена]]/E393)+J393,0)</f>
        <v>0.24417733284881171</v>
      </c>
      <c r="K394" s="84">
        <f>IFERROR(LN(Финальный_свод10[[#This Row],[FTSE Renaissan_US.Цена]]/F393)+K393,0)</f>
        <v>0.40548592257838501</v>
      </c>
      <c r="L394" s="84">
        <f t="shared" si="22"/>
        <v>-1.3663457129755918E-2</v>
      </c>
      <c r="M394" s="84">
        <f t="shared" si="22"/>
        <v>0.19707744763760626</v>
      </c>
      <c r="N394" s="84">
        <f t="shared" si="22"/>
        <v>0.27657068833539267</v>
      </c>
      <c r="O394" s="84">
        <f t="shared" si="21"/>
        <v>0.50003122203026473</v>
      </c>
      <c r="P394" s="84">
        <v>0.29338681440135772</v>
      </c>
      <c r="Q394" s="84">
        <v>0.50159882039849002</v>
      </c>
      <c r="R394" s="84">
        <f t="shared" si="23"/>
        <v>0.3409613933022797</v>
      </c>
      <c r="S394" s="84">
        <f t="shared" si="24"/>
        <v>0.65135938827527551</v>
      </c>
    </row>
    <row r="395" spans="2:19" x14ac:dyDescent="0.2">
      <c r="B395" s="77">
        <v>45489</v>
      </c>
      <c r="C395" s="76">
        <v>213.38</v>
      </c>
      <c r="D395" s="76">
        <v>123.57</v>
      </c>
      <c r="E395" s="76">
        <v>218.06</v>
      </c>
      <c r="F395" s="76">
        <v>736.12</v>
      </c>
      <c r="G395" s="83">
        <v>45489</v>
      </c>
      <c r="H395" s="84">
        <f>IFERROR(LN(Финальный_свод10[[#This Row],[FTSE Renaissan_EM.Цена]]/C394)+H394,0)</f>
        <v>-2.1879059444267109E-2</v>
      </c>
      <c r="I395" s="84">
        <f>IFERROR(LN(Финальный_свод10[[#This Row],[FTSE Renaissan_EMEA.Цена]]/D394)+I394,0)</f>
        <v>0.18548265365115885</v>
      </c>
      <c r="J395" s="84">
        <f>IFERROR(LN(Финальный_свод10[[#This Row],[FTSE Renaissan_Global.Цена]]/E394)+J394,0)</f>
        <v>0.24997231756155622</v>
      </c>
      <c r="K395" s="84">
        <f>IFERROR(LN(Финальный_свод10[[#This Row],[FTSE Renaissan_US.Цена]]/F394)+K394,0)</f>
        <v>0.42671161270092489</v>
      </c>
      <c r="L395" s="84">
        <f t="shared" si="22"/>
        <v>-2.1641448876661085E-2</v>
      </c>
      <c r="M395" s="84">
        <f t="shared" si="22"/>
        <v>0.20379931807111817</v>
      </c>
      <c r="N395" s="84">
        <f t="shared" si="22"/>
        <v>0.28398987222516481</v>
      </c>
      <c r="O395" s="84">
        <f t="shared" si="21"/>
        <v>0.53221072788959933</v>
      </c>
      <c r="P395" s="84">
        <v>0.3040998491930087</v>
      </c>
      <c r="Q395" s="84">
        <v>0.51179796312531722</v>
      </c>
      <c r="R395" s="84">
        <f t="shared" si="23"/>
        <v>0.35540438536737895</v>
      </c>
      <c r="S395" s="84">
        <f t="shared" si="24"/>
        <v>0.66828802039082347</v>
      </c>
    </row>
    <row r="396" spans="2:19" x14ac:dyDescent="0.2">
      <c r="B396" s="77">
        <v>45490</v>
      </c>
      <c r="C396" s="76">
        <v>214.11</v>
      </c>
      <c r="D396" s="76">
        <v>124.71</v>
      </c>
      <c r="E396" s="76">
        <v>217.09</v>
      </c>
      <c r="F396" s="76">
        <v>725.39</v>
      </c>
      <c r="G396" s="83">
        <v>45490</v>
      </c>
      <c r="H396" s="84">
        <f>IFERROR(LN(Финальный_свод10[[#This Row],[FTSE Renaissan_EM.Цена]]/C395)+H395,0)</f>
        <v>-1.8463771556496637E-2</v>
      </c>
      <c r="I396" s="84">
        <f>IFERROR(LN(Финальный_свод10[[#This Row],[FTSE Renaissan_EMEA.Цена]]/D395)+I395,0)</f>
        <v>0.19466589846771556</v>
      </c>
      <c r="J396" s="84">
        <f>IFERROR(LN(Финальный_свод10[[#This Row],[FTSE Renaissan_Global.Цена]]/E395)+J395,0)</f>
        <v>0.24551407738398456</v>
      </c>
      <c r="K396" s="84">
        <f>IFERROR(LN(Финальный_свод10[[#This Row],[FTSE Renaissan_US.Цена]]/F395)+K395,0)</f>
        <v>0.41202790504005582</v>
      </c>
      <c r="L396" s="84">
        <f t="shared" si="22"/>
        <v>-1.8294360385143427E-2</v>
      </c>
      <c r="M396" s="84">
        <f t="shared" si="22"/>
        <v>0.21490501704822496</v>
      </c>
      <c r="N396" s="84">
        <f t="shared" si="22"/>
        <v>0.27827827827827667</v>
      </c>
      <c r="O396" s="84">
        <f t="shared" si="21"/>
        <v>0.50987656890702127</v>
      </c>
      <c r="P396" s="84">
        <v>0.30490771061064936</v>
      </c>
      <c r="Q396" s="84">
        <v>0.51442999531366618</v>
      </c>
      <c r="R396" s="84">
        <f t="shared" si="23"/>
        <v>0.35649980669035353</v>
      </c>
      <c r="S396" s="84">
        <f t="shared" si="24"/>
        <v>0.6726847918436698</v>
      </c>
    </row>
    <row r="397" spans="2:19" x14ac:dyDescent="0.2">
      <c r="B397" s="77">
        <v>45491</v>
      </c>
      <c r="C397" s="76">
        <v>214.69</v>
      </c>
      <c r="D397" s="76">
        <v>124.72</v>
      </c>
      <c r="E397" s="76">
        <v>215.47</v>
      </c>
      <c r="F397" s="76">
        <v>713.88</v>
      </c>
      <c r="G397" s="83">
        <v>45491</v>
      </c>
      <c r="H397" s="84">
        <f>IFERROR(LN(Финальный_свод10[[#This Row],[FTSE Renaissan_EM.Цена]]/C396)+H396,0)</f>
        <v>-1.5758546026108822E-2</v>
      </c>
      <c r="I397" s="84">
        <f>IFERROR(LN(Финальный_свод10[[#This Row],[FTSE Renaissan_EMEA.Цена]]/D396)+I396,0)</f>
        <v>0.1947460812845809</v>
      </c>
      <c r="J397" s="84">
        <f>IFERROR(LN(Финальный_свод10[[#This Row],[FTSE Renaissan_Global.Цена]]/E396)+J396,0)</f>
        <v>0.23802375199946241</v>
      </c>
      <c r="K397" s="84">
        <f>IFERROR(LN(Финальный_свод10[[#This Row],[FTSE Renaissan_US.Цена]]/F396)+K396,0)</f>
        <v>0.39603334477174579</v>
      </c>
      <c r="L397" s="84">
        <f t="shared" si="22"/>
        <v>-1.5635029802841705E-2</v>
      </c>
      <c r="M397" s="84">
        <f t="shared" si="22"/>
        <v>0.21500243546030484</v>
      </c>
      <c r="N397" s="84">
        <f t="shared" si="22"/>
        <v>0.26873932756285557</v>
      </c>
      <c r="O397" s="84">
        <f t="shared" si="21"/>
        <v>0.48591886435068621</v>
      </c>
      <c r="P397" s="84">
        <v>0.31616990398819478</v>
      </c>
      <c r="Q397" s="84">
        <v>0.5285019479008608</v>
      </c>
      <c r="R397" s="84">
        <f t="shared" si="23"/>
        <v>0.37186332087559926</v>
      </c>
      <c r="S397" s="84">
        <f t="shared" si="24"/>
        <v>0.69638912489379723</v>
      </c>
    </row>
    <row r="398" spans="2:19" x14ac:dyDescent="0.2">
      <c r="B398" s="77">
        <v>45492</v>
      </c>
      <c r="C398" s="76">
        <v>212.85</v>
      </c>
      <c r="D398" s="76">
        <v>123.75</v>
      </c>
      <c r="E398" s="76">
        <v>214.53</v>
      </c>
      <c r="F398" s="76">
        <v>714.97</v>
      </c>
      <c r="G398" s="83">
        <v>45492</v>
      </c>
      <c r="H398" s="84">
        <f>IFERROR(LN(Финальный_свод10[[#This Row],[FTSE Renaissan_EM.Цена]]/C397)+H397,0)</f>
        <v>-2.4365980933420905E-2</v>
      </c>
      <c r="I398" s="84">
        <f>IFERROR(LN(Финальный_свод10[[#This Row],[FTSE Renaissan_EMEA.Цена]]/D397)+I397,0)</f>
        <v>0.18693825798385949</v>
      </c>
      <c r="J398" s="84">
        <f>IFERROR(LN(Финальный_свод10[[#This Row],[FTSE Renaissan_Global.Цена]]/E397)+J397,0)</f>
        <v>0.23365165201173491</v>
      </c>
      <c r="K398" s="84">
        <f>IFERROR(LN(Финальный_свод10[[#This Row],[FTSE Renaissan_US.Цена]]/F397)+K397,0)</f>
        <v>0.39755904755571764</v>
      </c>
      <c r="L398" s="84">
        <f t="shared" si="22"/>
        <v>-2.4071526822557421E-2</v>
      </c>
      <c r="M398" s="84">
        <f t="shared" si="22"/>
        <v>0.20555284948855612</v>
      </c>
      <c r="N398" s="84">
        <f t="shared" si="22"/>
        <v>0.26320438085143816</v>
      </c>
      <c r="O398" s="84">
        <f t="shared" si="21"/>
        <v>0.4881876652165773</v>
      </c>
      <c r="P398" s="84">
        <v>0.32539376155857819</v>
      </c>
      <c r="Q398" s="84">
        <v>0.53947252731776174</v>
      </c>
      <c r="R398" s="84">
        <f t="shared" si="23"/>
        <v>0.38457573135482304</v>
      </c>
      <c r="S398" s="84">
        <f t="shared" si="24"/>
        <v>0.71510195412064537</v>
      </c>
    </row>
    <row r="399" spans="2:19" x14ac:dyDescent="0.2">
      <c r="B399" s="77">
        <v>45495</v>
      </c>
      <c r="C399" s="76">
        <v>213.33</v>
      </c>
      <c r="D399" s="76">
        <v>123.69</v>
      </c>
      <c r="E399" s="76">
        <v>214.93</v>
      </c>
      <c r="F399" s="76">
        <v>717.66</v>
      </c>
      <c r="G399" s="83">
        <v>45495</v>
      </c>
      <c r="H399" s="84">
        <f>IFERROR(LN(Финальный_свод10[[#This Row],[FTSE Renaissan_EM.Цена]]/C398)+H398,0)</f>
        <v>-2.2113410644045955E-2</v>
      </c>
      <c r="I399" s="84">
        <f>IFERROR(LN(Финальный_свод10[[#This Row],[FTSE Renaissan_EMEA.Цена]]/D398)+I398,0)</f>
        <v>0.1864532919219781</v>
      </c>
      <c r="J399" s="84">
        <f>IFERROR(LN(Финальный_свод10[[#This Row],[FTSE Renaissan_Global.Цена]]/E398)+J398,0)</f>
        <v>0.23551445700250515</v>
      </c>
      <c r="K399" s="84">
        <f>IFERROR(LN(Финальный_свод10[[#This Row],[FTSE Renaissan_US.Цена]]/F398)+K398,0)</f>
        <v>0.40131438307335965</v>
      </c>
      <c r="L399" s="84">
        <f t="shared" si="22"/>
        <v>-2.1870701513066249E-2</v>
      </c>
      <c r="M399" s="84">
        <f t="shared" si="22"/>
        <v>0.20496833901607681</v>
      </c>
      <c r="N399" s="84">
        <f t="shared" si="22"/>
        <v>0.26555967732438179</v>
      </c>
      <c r="O399" s="84">
        <f t="shared" si="21"/>
        <v>0.49378681597735419</v>
      </c>
      <c r="P399" s="84">
        <v>0.3307975852236526</v>
      </c>
      <c r="Q399" s="84">
        <v>0.53980684917376165</v>
      </c>
      <c r="R399" s="84">
        <f t="shared" si="23"/>
        <v>0.39207798663401761</v>
      </c>
      <c r="S399" s="84">
        <f t="shared" si="24"/>
        <v>0.71567544604927735</v>
      </c>
    </row>
    <row r="400" spans="2:19" x14ac:dyDescent="0.2">
      <c r="B400" s="77">
        <v>45496</v>
      </c>
      <c r="C400" s="76">
        <v>212</v>
      </c>
      <c r="D400" s="76">
        <v>123.39</v>
      </c>
      <c r="E400" s="76">
        <v>214.46</v>
      </c>
      <c r="F400" s="76">
        <v>719.08</v>
      </c>
      <c r="G400" s="83">
        <v>45496</v>
      </c>
      <c r="H400" s="84">
        <f>IFERROR(LN(Финальный_свод10[[#This Row],[FTSE Renaissan_EM.Цена]]/C399)+H399,0)</f>
        <v>-2.8367398535569813E-2</v>
      </c>
      <c r="I400" s="84">
        <f>IFERROR(LN(Финальный_свод10[[#This Row],[FTSE Renaissan_EMEA.Цена]]/D399)+I399,0)</f>
        <v>0.18402492744550217</v>
      </c>
      <c r="J400" s="84">
        <f>IFERROR(LN(Финальный_свод10[[#This Row],[FTSE Renaissan_Global.Цена]]/E399)+J399,0)</f>
        <v>0.23332530407532026</v>
      </c>
      <c r="K400" s="84">
        <f>IFERROR(LN(Финальный_свод10[[#This Row],[FTSE Renaissan_US.Цена]]/F399)+K399,0)</f>
        <v>0.40329108096214666</v>
      </c>
      <c r="L400" s="84">
        <f t="shared" si="22"/>
        <v>-2.7968821641447761E-2</v>
      </c>
      <c r="M400" s="84">
        <f t="shared" si="22"/>
        <v>0.20204578665368045</v>
      </c>
      <c r="N400" s="84">
        <f t="shared" si="22"/>
        <v>0.2627922039686732</v>
      </c>
      <c r="O400" s="84">
        <f t="shared" si="21"/>
        <v>0.4967425015090654</v>
      </c>
      <c r="P400" s="84">
        <v>0.33194420949943093</v>
      </c>
      <c r="Q400" s="84">
        <v>0.53735255602980569</v>
      </c>
      <c r="R400" s="84">
        <f t="shared" si="23"/>
        <v>0.39367509251247168</v>
      </c>
      <c r="S400" s="84">
        <f t="shared" si="24"/>
        <v>0.71146983857264168</v>
      </c>
    </row>
    <row r="401" spans="2:19" x14ac:dyDescent="0.2">
      <c r="B401" s="77">
        <v>45497</v>
      </c>
      <c r="C401" s="76">
        <v>211.47</v>
      </c>
      <c r="D401" s="76">
        <v>123.02</v>
      </c>
      <c r="E401" s="76">
        <v>211.12</v>
      </c>
      <c r="F401" s="76">
        <v>697.31</v>
      </c>
      <c r="G401" s="83">
        <v>45497</v>
      </c>
      <c r="H401" s="84">
        <f>IFERROR(LN(Финальный_свод10[[#This Row],[FTSE Renaissan_EM.Цена]]/C400)+H400,0)</f>
        <v>-3.0870528753688401E-2</v>
      </c>
      <c r="I401" s="84">
        <f>IFERROR(LN(Финальный_свод10[[#This Row],[FTSE Renaissan_EMEA.Цена]]/D400)+I400,0)</f>
        <v>0.18102180031528198</v>
      </c>
      <c r="J401" s="84">
        <f>IFERROR(LN(Финальный_свод10[[#This Row],[FTSE Renaissan_Global.Цена]]/E400)+J400,0)</f>
        <v>0.21762875547838928</v>
      </c>
      <c r="K401" s="84">
        <f>IFERROR(LN(Финальный_свод10[[#This Row],[FTSE Renaissan_US.Цена]]/F400)+K400,0)</f>
        <v>0.37254853893775058</v>
      </c>
      <c r="L401" s="84">
        <f t="shared" si="22"/>
        <v>-3.0398899587344208E-2</v>
      </c>
      <c r="M401" s="84">
        <f t="shared" si="22"/>
        <v>0.19844130540672467</v>
      </c>
      <c r="N401" s="84">
        <f t="shared" si="22"/>
        <v>0.24312547841959464</v>
      </c>
      <c r="O401" s="84">
        <f t="shared" si="21"/>
        <v>0.45142892825177494</v>
      </c>
      <c r="P401" s="84">
        <v>0.33975704479056618</v>
      </c>
      <c r="Q401" s="84">
        <v>0.54360037261344585</v>
      </c>
      <c r="R401" s="84">
        <f t="shared" si="23"/>
        <v>0.404606292689212</v>
      </c>
      <c r="S401" s="84">
        <f t="shared" si="24"/>
        <v>0.72219626168224216</v>
      </c>
    </row>
    <row r="402" spans="2:19" x14ac:dyDescent="0.2">
      <c r="B402" s="77">
        <v>45498</v>
      </c>
      <c r="C402" s="76">
        <v>209.47</v>
      </c>
      <c r="D402" s="76">
        <v>121.54</v>
      </c>
      <c r="E402" s="76">
        <v>210.04</v>
      </c>
      <c r="F402" s="76">
        <v>698.56</v>
      </c>
      <c r="G402" s="83">
        <v>45498</v>
      </c>
      <c r="H402" s="84">
        <f>IFERROR(LN(Финальный_свод10[[#This Row],[FTSE Renaissan_EM.Цена]]/C401)+H401,0)</f>
        <v>-4.0373142189907535E-2</v>
      </c>
      <c r="I402" s="84">
        <f>IFERROR(LN(Финальный_свод10[[#This Row],[FTSE Renaissan_EMEA.Цена]]/D401)+I401,0)</f>
        <v>0.16891828324226904</v>
      </c>
      <c r="J402" s="84">
        <f>IFERROR(LN(Финальный_свод10[[#This Row],[FTSE Renaissan_Global.Цена]]/E401)+J401,0)</f>
        <v>0.21250005205297909</v>
      </c>
      <c r="K402" s="84">
        <f>IFERROR(LN(Финальный_свод10[[#This Row],[FTSE Renaissan_US.Цена]]/F401)+K401,0)</f>
        <v>0.37433953714551016</v>
      </c>
      <c r="L402" s="84">
        <f t="shared" si="22"/>
        <v>-3.9569005043556982E-2</v>
      </c>
      <c r="M402" s="84">
        <f t="shared" si="22"/>
        <v>0.18402338041890198</v>
      </c>
      <c r="N402" s="84">
        <f t="shared" si="22"/>
        <v>0.23676617794264709</v>
      </c>
      <c r="O402" s="84">
        <f t="shared" si="21"/>
        <v>0.45403076410715437</v>
      </c>
      <c r="P402" s="84">
        <v>0.33634664321687041</v>
      </c>
      <c r="Q402" s="84">
        <v>0.54437707168161831</v>
      </c>
      <c r="R402" s="84">
        <f t="shared" si="23"/>
        <v>0.3998241802750504</v>
      </c>
      <c r="S402" s="84">
        <f t="shared" si="24"/>
        <v>0.72353440951571746</v>
      </c>
    </row>
    <row r="403" spans="2:19" x14ac:dyDescent="0.2">
      <c r="B403" s="77">
        <v>45499</v>
      </c>
      <c r="C403" s="76">
        <v>210.67</v>
      </c>
      <c r="D403" s="76">
        <v>121.82</v>
      </c>
      <c r="E403" s="76">
        <v>211.97</v>
      </c>
      <c r="F403" s="76">
        <v>708.95</v>
      </c>
      <c r="G403" s="83">
        <v>45499</v>
      </c>
      <c r="H403" s="84">
        <f>IFERROR(LN(Финальный_свод10[[#This Row],[FTSE Renaissan_EM.Цена]]/C402)+H402,0)</f>
        <v>-3.4660745069203455E-2</v>
      </c>
      <c r="I403" s="84">
        <f>IFERROR(LN(Финальный_свод10[[#This Row],[FTSE Renaissan_EMEA.Цена]]/D402)+I402,0)</f>
        <v>0.17121940194339832</v>
      </c>
      <c r="J403" s="84">
        <f>IFERROR(LN(Финальный_свод10[[#This Row],[FTSE Renaissan_Global.Цена]]/E402)+J402,0)</f>
        <v>0.22164681850796605</v>
      </c>
      <c r="K403" s="84">
        <f>IFERROR(LN(Финальный_свод10[[#This Row],[FTSE Renaissan_US.Цена]]/F402)+K402,0)</f>
        <v>0.38910346596749812</v>
      </c>
      <c r="L403" s="84">
        <f t="shared" si="22"/>
        <v>-3.4066941769829384E-2</v>
      </c>
      <c r="M403" s="84">
        <f t="shared" si="22"/>
        <v>0.18675109595713857</v>
      </c>
      <c r="N403" s="84">
        <f t="shared" si="22"/>
        <v>0.24813048342459942</v>
      </c>
      <c r="O403" s="84">
        <f t="shared" si="21"/>
        <v>0.47565722373706931</v>
      </c>
      <c r="P403" s="84">
        <v>0.32039164331177467</v>
      </c>
      <c r="Q403" s="84">
        <v>0.5207843666399361</v>
      </c>
      <c r="R403" s="84">
        <f t="shared" si="23"/>
        <v>0.3776672128431231</v>
      </c>
      <c r="S403" s="84">
        <f t="shared" si="24"/>
        <v>0.68334749362786673</v>
      </c>
    </row>
    <row r="404" spans="2:19" x14ac:dyDescent="0.2">
      <c r="B404" s="77">
        <v>45502</v>
      </c>
      <c r="C404" s="76">
        <v>212.07</v>
      </c>
      <c r="D404" s="76">
        <v>122.04</v>
      </c>
      <c r="E404" s="76">
        <v>212.02</v>
      </c>
      <c r="F404" s="76">
        <v>704.39</v>
      </c>
      <c r="G404" s="83">
        <v>45502</v>
      </c>
      <c r="H404" s="84">
        <f>IFERROR(LN(Финальный_свод10[[#This Row],[FTSE Renaissan_EM.Цена]]/C403)+H403,0)</f>
        <v>-2.8037264356609921E-2</v>
      </c>
      <c r="I404" s="84">
        <f>IFERROR(LN(Финальный_свод10[[#This Row],[FTSE Renaissan_EMEA.Цена]]/D403)+I403,0)</f>
        <v>0.17302371638352879</v>
      </c>
      <c r="J404" s="84">
        <f>IFERROR(LN(Финальный_свод10[[#This Row],[FTSE Renaissan_Global.Цена]]/E403)+J403,0)</f>
        <v>0.22188267312827217</v>
      </c>
      <c r="K404" s="84">
        <f>IFERROR(LN(Финальный_свод10[[#This Row],[FTSE Renaissan_US.Цена]]/F403)+K403,0)</f>
        <v>0.38265064382593811</v>
      </c>
      <c r="L404" s="84">
        <f t="shared" si="22"/>
        <v>-2.7647867950480354E-2</v>
      </c>
      <c r="M404" s="84">
        <f t="shared" si="22"/>
        <v>0.18889430102289628</v>
      </c>
      <c r="N404" s="84">
        <f t="shared" si="22"/>
        <v>0.2484248954837176</v>
      </c>
      <c r="O404" s="84">
        <f t="shared" si="21"/>
        <v>0.46616572653664456</v>
      </c>
      <c r="P404" s="84">
        <v>0.29114299298619251</v>
      </c>
      <c r="Q404" s="84">
        <v>0.48893960426520772</v>
      </c>
      <c r="R404" s="84">
        <f t="shared" si="23"/>
        <v>0.33795588858000092</v>
      </c>
      <c r="S404" s="84">
        <f t="shared" si="24"/>
        <v>0.63058623619371224</v>
      </c>
    </row>
    <row r="405" spans="2:19" x14ac:dyDescent="0.2">
      <c r="B405" s="77">
        <v>45503</v>
      </c>
      <c r="C405" s="76">
        <v>210.31</v>
      </c>
      <c r="D405" s="76">
        <v>121.56</v>
      </c>
      <c r="E405" s="76">
        <v>210.47</v>
      </c>
      <c r="F405" s="76">
        <v>699.44</v>
      </c>
      <c r="G405" s="83">
        <v>45503</v>
      </c>
      <c r="H405" s="84">
        <f>IFERROR(LN(Финальный_свод10[[#This Row],[FTSE Renaissan_EM.Цена]]/C404)+H404,0)</f>
        <v>-3.6371040511995453E-2</v>
      </c>
      <c r="I405" s="84">
        <f>IFERROR(LN(Финальный_свод10[[#This Row],[FTSE Renaissan_EMEA.Цена]]/D404)+I404,0)</f>
        <v>0.1690828245836522</v>
      </c>
      <c r="J405" s="84">
        <f>IFERROR(LN(Финальный_свод10[[#This Row],[FTSE Renaissan_Global.Цена]]/E404)+J404,0)</f>
        <v>0.21454518843440101</v>
      </c>
      <c r="K405" s="84">
        <f>IFERROR(LN(Финальный_свод10[[#This Row],[FTSE Renaissan_US.Цена]]/F404)+K404,0)</f>
        <v>0.37559847865656676</v>
      </c>
      <c r="L405" s="84">
        <f t="shared" si="22"/>
        <v>-3.5717560751947541E-2</v>
      </c>
      <c r="M405" s="84">
        <f t="shared" si="22"/>
        <v>0.18421821724306175</v>
      </c>
      <c r="N405" s="84">
        <f t="shared" si="22"/>
        <v>0.23929812165106124</v>
      </c>
      <c r="O405" s="84">
        <f t="shared" si="21"/>
        <v>0.45586245654934165</v>
      </c>
      <c r="P405" s="84">
        <v>0.30407268284667682</v>
      </c>
      <c r="Q405" s="84">
        <v>0.50217746086674653</v>
      </c>
      <c r="R405" s="84">
        <f t="shared" si="23"/>
        <v>0.35536756448257312</v>
      </c>
      <c r="S405" s="84">
        <f t="shared" si="24"/>
        <v>0.65231520815632926</v>
      </c>
    </row>
    <row r="406" spans="2:19" x14ac:dyDescent="0.2">
      <c r="B406" s="77">
        <v>45504</v>
      </c>
      <c r="C406" s="76">
        <v>212.8</v>
      </c>
      <c r="D406" s="76">
        <v>122.25</v>
      </c>
      <c r="E406" s="76">
        <v>212.61</v>
      </c>
      <c r="F406" s="76">
        <v>704.1</v>
      </c>
      <c r="G406" s="83">
        <v>45504</v>
      </c>
      <c r="H406" s="84">
        <f>IFERROR(LN(Финальный_свод10[[#This Row],[FTSE Renaissan_EM.Цена]]/C405)+H405,0)</f>
        <v>-2.4600915740092912E-2</v>
      </c>
      <c r="I406" s="84">
        <f>IFERROR(LN(Финальный_свод10[[#This Row],[FTSE Renaissan_EMEA.Цена]]/D405)+I405,0)</f>
        <v>0.17474298489004136</v>
      </c>
      <c r="J406" s="84">
        <f>IFERROR(LN(Финальный_свод10[[#This Row],[FTSE Renaissan_Global.Цена]]/E405)+J405,0)</f>
        <v>0.22466156477359497</v>
      </c>
      <c r="K406" s="84">
        <f>IFERROR(LN(Финальный_свод10[[#This Row],[FTSE Renaissan_US.Цена]]/F405)+K405,0)</f>
        <v>0.38223885530901874</v>
      </c>
      <c r="L406" s="84">
        <f t="shared" si="22"/>
        <v>-2.4300779458962696E-2</v>
      </c>
      <c r="M406" s="84">
        <f t="shared" si="22"/>
        <v>0.19094008767657389</v>
      </c>
      <c r="N406" s="84">
        <f t="shared" si="22"/>
        <v>0.25189895778130933</v>
      </c>
      <c r="O406" s="84">
        <f t="shared" si="21"/>
        <v>0.46556210061819669</v>
      </c>
      <c r="P406" s="84">
        <v>0.30335930217349688</v>
      </c>
      <c r="Q406" s="84">
        <v>0.50835443355177135</v>
      </c>
      <c r="R406" s="84">
        <f t="shared" si="23"/>
        <v>0.35440101625641907</v>
      </c>
      <c r="S406" s="84">
        <f t="shared" si="24"/>
        <v>0.66255310110450272</v>
      </c>
    </row>
    <row r="407" spans="2:19" x14ac:dyDescent="0.2">
      <c r="B407" s="77">
        <v>45505</v>
      </c>
      <c r="C407" s="76">
        <v>212.43</v>
      </c>
      <c r="D407" s="76">
        <v>121.66</v>
      </c>
      <c r="E407" s="76">
        <v>209.45</v>
      </c>
      <c r="F407" s="76">
        <v>681.81</v>
      </c>
      <c r="G407" s="83">
        <v>45505</v>
      </c>
      <c r="H407" s="84">
        <f>IFERROR(LN(Финальный_свод10[[#This Row],[FTSE Renaissan_EM.Цена]]/C406)+H406,0)</f>
        <v>-2.6341150875789966E-2</v>
      </c>
      <c r="I407" s="84">
        <f>IFERROR(LN(Финальный_свод10[[#This Row],[FTSE Renaissan_EMEA.Цена]]/D406)+I406,0)</f>
        <v>0.16990512542761918</v>
      </c>
      <c r="J407" s="84">
        <f>IFERROR(LN(Финальный_свод10[[#This Row],[FTSE Renaissan_Global.Цена]]/E406)+J406,0)</f>
        <v>0.20968711067636436</v>
      </c>
      <c r="K407" s="84">
        <f>IFERROR(LN(Финальный_свод10[[#This Row],[FTSE Renaissan_US.Цена]]/F406)+K406,0)</f>
        <v>0.35006949043796176</v>
      </c>
      <c r="L407" s="84">
        <f t="shared" si="22"/>
        <v>-2.5997248968362086E-2</v>
      </c>
      <c r="M407" s="84">
        <f t="shared" si="22"/>
        <v>0.18519240136386061</v>
      </c>
      <c r="N407" s="84">
        <f t="shared" si="22"/>
        <v>0.23329211564505514</v>
      </c>
      <c r="O407" s="84">
        <f t="shared" si="21"/>
        <v>0.41916616364506831</v>
      </c>
      <c r="P407" s="84">
        <v>0.30098109076640434</v>
      </c>
      <c r="Q407" s="84">
        <v>0.51600336010049974</v>
      </c>
      <c r="R407" s="84">
        <f t="shared" si="23"/>
        <v>0.35118379144650702</v>
      </c>
      <c r="S407" s="84">
        <f t="shared" si="24"/>
        <v>0.67531860662701737</v>
      </c>
    </row>
    <row r="408" spans="2:19" x14ac:dyDescent="0.2">
      <c r="B408" s="77">
        <v>45506</v>
      </c>
      <c r="C408" s="76">
        <v>213.64</v>
      </c>
      <c r="D408" s="76">
        <v>120.72</v>
      </c>
      <c r="E408" s="76">
        <v>205.98</v>
      </c>
      <c r="F408" s="76">
        <v>658.83</v>
      </c>
      <c r="G408" s="83">
        <v>45506</v>
      </c>
      <c r="H408" s="84">
        <f>IFERROR(LN(Финальный_свод10[[#This Row],[FTSE Renaissan_EM.Цена]]/C407)+H407,0)</f>
        <v>-2.0661317736012777E-2</v>
      </c>
      <c r="I408" s="84">
        <f>IFERROR(LN(Финальный_свод10[[#This Row],[FTSE Renaissan_EMEA.Цена]]/D407)+I407,0)</f>
        <v>0.16214867099465333</v>
      </c>
      <c r="J408" s="84">
        <f>IFERROR(LN(Финальный_свод10[[#This Row],[FTSE Renaissan_Global.Цена]]/E407)+J407,0)</f>
        <v>0.19298113998097616</v>
      </c>
      <c r="K408" s="84">
        <f>IFERROR(LN(Финальный_свод10[[#This Row],[FTSE Renaissan_US.Цена]]/F407)+K407,0)</f>
        <v>0.3157839983912426</v>
      </c>
      <c r="L408" s="84">
        <f t="shared" si="22"/>
        <v>-2.0449335167353366E-2</v>
      </c>
      <c r="M408" s="84">
        <f t="shared" si="22"/>
        <v>0.17603507062835155</v>
      </c>
      <c r="N408" s="84">
        <f t="shared" si="22"/>
        <v>0.21285991874227017</v>
      </c>
      <c r="O408" s="84">
        <f t="shared" si="21"/>
        <v>0.37133401327977067</v>
      </c>
      <c r="P408" s="84">
        <v>0.28840442135929256</v>
      </c>
      <c r="Q408" s="84">
        <v>0.50846940911958982</v>
      </c>
      <c r="R408" s="84">
        <f t="shared" si="23"/>
        <v>0.33429681315241844</v>
      </c>
      <c r="S408" s="84">
        <f t="shared" si="24"/>
        <v>0.66274426508071316</v>
      </c>
    </row>
    <row r="409" spans="2:19" x14ac:dyDescent="0.2">
      <c r="B409" s="77">
        <v>45509</v>
      </c>
      <c r="C409" s="76">
        <v>206.4</v>
      </c>
      <c r="D409" s="76">
        <v>116.09</v>
      </c>
      <c r="E409" s="76">
        <v>198.59</v>
      </c>
      <c r="F409" s="76">
        <v>637.11</v>
      </c>
      <c r="G409" s="83">
        <v>45509</v>
      </c>
      <c r="H409" s="84">
        <f>IFERROR(LN(Финальный_свод10[[#This Row],[FTSE Renaissan_EM.Цена]]/C408)+H408,0)</f>
        <v>-5.5137639600174537E-2</v>
      </c>
      <c r="I409" s="84">
        <f>IFERROR(LN(Финальный_свод10[[#This Row],[FTSE Renaissan_EMEA.Цена]]/D408)+I408,0)</f>
        <v>0.12304060888500437</v>
      </c>
      <c r="J409" s="84">
        <f>IFERROR(LN(Финальный_свод10[[#This Row],[FTSE Renaissan_Global.Цена]]/E408)+J408,0)</f>
        <v>0.15644446115939378</v>
      </c>
      <c r="K409" s="84">
        <f>IFERROR(LN(Финальный_свод10[[#This Row],[FTSE Renaissan_US.Цена]]/F408)+K408,0)</f>
        <v>0.28226078890624851</v>
      </c>
      <c r="L409" s="84">
        <f t="shared" si="22"/>
        <v>-5.3645116918843438E-2</v>
      </c>
      <c r="M409" s="84">
        <f t="shared" si="22"/>
        <v>0.13093034583536567</v>
      </c>
      <c r="N409" s="84">
        <f t="shared" si="22"/>
        <v>0.16934581640463842</v>
      </c>
      <c r="O409" s="84">
        <f t="shared" si="21"/>
        <v>0.32612451345669546</v>
      </c>
      <c r="P409" s="84">
        <v>0.26386288393807283</v>
      </c>
      <c r="Q409" s="84">
        <v>0.48414750269997386</v>
      </c>
      <c r="R409" s="84">
        <f t="shared" si="23"/>
        <v>0.30194966585046878</v>
      </c>
      <c r="S409" s="84">
        <f t="shared" si="24"/>
        <v>0.62279099405267591</v>
      </c>
    </row>
    <row r="410" spans="2:19" x14ac:dyDescent="0.2">
      <c r="B410" s="77">
        <v>45510</v>
      </c>
      <c r="C410" s="76">
        <v>207.95</v>
      </c>
      <c r="D410" s="76">
        <v>118.2</v>
      </c>
      <c r="E410" s="76">
        <v>203.12</v>
      </c>
      <c r="F410" s="76">
        <v>660.07</v>
      </c>
      <c r="G410" s="83">
        <v>45510</v>
      </c>
      <c r="H410" s="84">
        <f>IFERROR(LN(Финальный_свод10[[#This Row],[FTSE Renaissan_EM.Цена]]/C409)+H409,0)</f>
        <v>-4.7656007018661684E-2</v>
      </c>
      <c r="I410" s="84">
        <f>IFERROR(LN(Финальный_свод10[[#This Row],[FTSE Renaissan_EMEA.Цена]]/D409)+I409,0)</f>
        <v>0.14105296150705773</v>
      </c>
      <c r="J410" s="84">
        <f>IFERROR(LN(Финальный_свод10[[#This Row],[FTSE Renaissan_Global.Цена]]/E409)+J409,0)</f>
        <v>0.17899900067974339</v>
      </c>
      <c r="K410" s="84">
        <f>IFERROR(LN(Финальный_свод10[[#This Row],[FTSE Renaissan_US.Цена]]/F409)+K409,0)</f>
        <v>0.31766435378643471</v>
      </c>
      <c r="L410" s="84">
        <f t="shared" si="22"/>
        <v>-4.6538285190278694E-2</v>
      </c>
      <c r="M410" s="84">
        <f t="shared" si="22"/>
        <v>0.15148563078422117</v>
      </c>
      <c r="N410" s="84">
        <f t="shared" si="22"/>
        <v>0.19601954896072371</v>
      </c>
      <c r="O410" s="84">
        <f t="shared" si="21"/>
        <v>0.37391503444830732</v>
      </c>
      <c r="P410" s="84">
        <v>0.26458026563178605</v>
      </c>
      <c r="Q410" s="84">
        <v>0.48038393401799068</v>
      </c>
      <c r="R410" s="84">
        <f t="shared" si="23"/>
        <v>0.30288399580241765</v>
      </c>
      <c r="S410" s="84">
        <f t="shared" si="24"/>
        <v>0.61669498725573435</v>
      </c>
    </row>
    <row r="411" spans="2:19" x14ac:dyDescent="0.2">
      <c r="B411" s="77">
        <v>45511</v>
      </c>
      <c r="C411" s="76">
        <v>210.84</v>
      </c>
      <c r="D411" s="76">
        <v>119.19</v>
      </c>
      <c r="E411" s="76">
        <v>203.59</v>
      </c>
      <c r="F411" s="76">
        <v>652.98</v>
      </c>
      <c r="G411" s="83">
        <v>45511</v>
      </c>
      <c r="H411" s="84">
        <f>IFERROR(LN(Финальный_свод10[[#This Row],[FTSE Renaissan_EM.Цена]]/C410)+H410,0)</f>
        <v>-3.38541212205761E-2</v>
      </c>
      <c r="I411" s="84">
        <f>IFERROR(LN(Финальный_свод10[[#This Row],[FTSE Renaissan_EMEA.Цена]]/D410)+I410,0)</f>
        <v>0.14939371502967702</v>
      </c>
      <c r="J411" s="84">
        <f>IFERROR(LN(Финальный_свод10[[#This Row],[FTSE Renaissan_Global.Цена]]/E410)+J410,0)</f>
        <v>0.18131023083990608</v>
      </c>
      <c r="K411" s="84">
        <f>IFERROR(LN(Финальный_свод10[[#This Row],[FTSE Renaissan_US.Цена]]/F410)+K410,0)</f>
        <v>0.3068649647199565</v>
      </c>
      <c r="L411" s="84">
        <f t="shared" si="22"/>
        <v>-3.3287482806051205E-2</v>
      </c>
      <c r="M411" s="84">
        <f t="shared" si="22"/>
        <v>0.16113005358012944</v>
      </c>
      <c r="N411" s="84">
        <f t="shared" si="22"/>
        <v>0.1987870223164323</v>
      </c>
      <c r="O411" s="84">
        <f t="shared" si="21"/>
        <v>0.35915742147659424</v>
      </c>
      <c r="P411" s="84">
        <v>0.28007037588609807</v>
      </c>
      <c r="Q411" s="84">
        <v>0.49793921113915496</v>
      </c>
      <c r="R411" s="84">
        <f t="shared" si="23"/>
        <v>0.32322293204705566</v>
      </c>
      <c r="S411" s="84">
        <f t="shared" si="24"/>
        <v>0.64532710280373773</v>
      </c>
    </row>
    <row r="412" spans="2:19" x14ac:dyDescent="0.2">
      <c r="B412" s="77">
        <v>45512</v>
      </c>
      <c r="C412" s="76">
        <v>209.5</v>
      </c>
      <c r="D412" s="76">
        <v>118.43</v>
      </c>
      <c r="E412" s="76">
        <v>206.14</v>
      </c>
      <c r="F412" s="76">
        <v>676.24</v>
      </c>
      <c r="G412" s="83">
        <v>45512</v>
      </c>
      <c r="H412" s="84">
        <f>IFERROR(LN(Финальный_свод10[[#This Row],[FTSE Renaissan_EM.Цена]]/C411)+H411,0)</f>
        <v>-4.0229933845389837E-2</v>
      </c>
      <c r="I412" s="84">
        <f>IFERROR(LN(Финальный_свод10[[#This Row],[FTSE Renaissan_EMEA.Цена]]/D411)+I411,0)</f>
        <v>0.14299692526846355</v>
      </c>
      <c r="J412" s="84">
        <f>IFERROR(LN(Финальный_свод10[[#This Row],[FTSE Renaissan_Global.Цена]]/E411)+J411,0)</f>
        <v>0.19375761289196694</v>
      </c>
      <c r="K412" s="84">
        <f>IFERROR(LN(Финальный_свод10[[#This Row],[FTSE Renaissan_US.Цена]]/F411)+K411,0)</f>
        <v>0.34186650640460342</v>
      </c>
      <c r="L412" s="84">
        <f t="shared" si="22"/>
        <v>-3.9431453461713728E-2</v>
      </c>
      <c r="M412" s="84">
        <f t="shared" si="22"/>
        <v>0.15372625426205833</v>
      </c>
      <c r="N412" s="84">
        <f t="shared" si="22"/>
        <v>0.21380203733144731</v>
      </c>
      <c r="O412" s="84">
        <f t="shared" si="21"/>
        <v>0.40757238307349697</v>
      </c>
      <c r="P412" s="84">
        <v>0.27223787986448011</v>
      </c>
      <c r="Q412" s="84">
        <v>0.49801666547340895</v>
      </c>
      <c r="R412" s="84">
        <f t="shared" si="23"/>
        <v>0.31289927646961213</v>
      </c>
      <c r="S412" s="84">
        <f t="shared" si="24"/>
        <v>0.64545454545454461</v>
      </c>
    </row>
    <row r="413" spans="2:19" x14ac:dyDescent="0.2">
      <c r="B413" s="77">
        <v>45513</v>
      </c>
      <c r="C413" s="76">
        <v>211.41</v>
      </c>
      <c r="D413" s="76">
        <v>118.86</v>
      </c>
      <c r="E413" s="76">
        <v>208.34</v>
      </c>
      <c r="F413" s="76">
        <v>683.58</v>
      </c>
      <c r="G413" s="83">
        <v>45513</v>
      </c>
      <c r="H413" s="84">
        <f>IFERROR(LN(Финальный_свод10[[#This Row],[FTSE Renaissan_EM.Цена]]/C412)+H412,0)</f>
        <v>-3.1154297200541553E-2</v>
      </c>
      <c r="I413" s="84">
        <f>IFERROR(LN(Финальный_свод10[[#This Row],[FTSE Renaissan_EMEA.Цена]]/D412)+I412,0)</f>
        <v>0.14662118647357444</v>
      </c>
      <c r="J413" s="84">
        <f>IFERROR(LN(Финальный_свод10[[#This Row],[FTSE Renaissan_Global.Цена]]/E412)+J412,0)</f>
        <v>0.20437342383962304</v>
      </c>
      <c r="K413" s="84">
        <f>IFERROR(LN(Финальный_свод10[[#This Row],[FTSE Renaissan_US.Цена]]/F412)+K412,0)</f>
        <v>0.35266215772201071</v>
      </c>
      <c r="L413" s="84">
        <f t="shared" si="22"/>
        <v>-3.0674002751030605E-2</v>
      </c>
      <c r="M413" s="84">
        <f t="shared" si="22"/>
        <v>0.15791524598149342</v>
      </c>
      <c r="N413" s="84">
        <f t="shared" si="22"/>
        <v>0.22675616793263664</v>
      </c>
      <c r="O413" s="84">
        <f t="shared" si="21"/>
        <v>0.42285036321628611</v>
      </c>
      <c r="P413" s="84">
        <v>0.27075738562830082</v>
      </c>
      <c r="Q413" s="84">
        <v>0.49543161595197022</v>
      </c>
      <c r="R413" s="84">
        <f t="shared" si="23"/>
        <v>0.31095697479610274</v>
      </c>
      <c r="S413" s="84">
        <f t="shared" si="24"/>
        <v>0.64120645709430657</v>
      </c>
    </row>
    <row r="414" spans="2:19" x14ac:dyDescent="0.2">
      <c r="B414" s="77">
        <v>45516</v>
      </c>
      <c r="C414" s="76">
        <v>211.07</v>
      </c>
      <c r="D414" s="76">
        <v>119.23</v>
      </c>
      <c r="E414" s="76">
        <v>208.1</v>
      </c>
      <c r="F414" s="76">
        <v>682.59</v>
      </c>
      <c r="G414" s="83">
        <v>45516</v>
      </c>
      <c r="H414" s="84">
        <f>IFERROR(LN(Финальный_свод10[[#This Row],[FTSE Renaissan_EM.Цена]]/C413)+H413,0)</f>
        <v>-3.2763841195056015E-2</v>
      </c>
      <c r="I414" s="84">
        <f>IFERROR(LN(Финальный_свод10[[#This Row],[FTSE Renaissan_EMEA.Цена]]/D413)+I413,0)</f>
        <v>0.14972925735310064</v>
      </c>
      <c r="J414" s="84">
        <f>IFERROR(LN(Финальный_свод10[[#This Row],[FTSE Renaissan_Global.Цена]]/E413)+J413,0)</f>
        <v>0.20322079668290896</v>
      </c>
      <c r="K414" s="84">
        <f>IFERROR(LN(Финальный_свод10[[#This Row],[FTSE Renaissan_US.Цена]]/F413)+K413,0)</f>
        <v>0.35121285028107641</v>
      </c>
      <c r="L414" s="84">
        <f t="shared" si="22"/>
        <v>-3.2232920678586852E-2</v>
      </c>
      <c r="M414" s="84">
        <f t="shared" si="22"/>
        <v>0.16151972722844921</v>
      </c>
      <c r="N414" s="84">
        <f t="shared" si="22"/>
        <v>0.2253429900488706</v>
      </c>
      <c r="O414" s="84">
        <f t="shared" si="21"/>
        <v>0.4207897092188253</v>
      </c>
      <c r="P414" s="84">
        <v>0.26952079214481234</v>
      </c>
      <c r="Q414" s="84">
        <v>0.50099410488583584</v>
      </c>
      <c r="R414" s="84">
        <f t="shared" si="23"/>
        <v>0.30933685586464499</v>
      </c>
      <c r="S414" s="84">
        <f t="shared" si="24"/>
        <v>0.65036108751061916</v>
      </c>
    </row>
    <row r="415" spans="2:19" x14ac:dyDescent="0.2">
      <c r="B415" s="77">
        <v>45517</v>
      </c>
      <c r="C415" s="76">
        <v>210.97</v>
      </c>
      <c r="D415" s="76">
        <v>119.92</v>
      </c>
      <c r="E415" s="76">
        <v>210.51</v>
      </c>
      <c r="F415" s="76">
        <v>695.65</v>
      </c>
      <c r="G415" s="83">
        <v>45517</v>
      </c>
      <c r="H415" s="84">
        <f>IFERROR(LN(Финальный_свод10[[#This Row],[FTSE Renaissan_EM.Цена]]/C414)+H414,0)</f>
        <v>-3.3237729934850385E-2</v>
      </c>
      <c r="I415" s="84">
        <f>IFERROR(LN(Финальный_свод10[[#This Row],[FTSE Renaissan_EMEA.Цена]]/D414)+I414,0)</f>
        <v>0.15549971032940232</v>
      </c>
      <c r="J415" s="84">
        <f>IFERROR(LN(Финальный_свод10[[#This Row],[FTSE Renaissan_Global.Цена]]/E414)+J414,0)</f>
        <v>0.2147352212156273</v>
      </c>
      <c r="K415" s="84">
        <f>IFERROR(LN(Финальный_свод10[[#This Row],[FTSE Renaissan_US.Цена]]/F414)+K414,0)</f>
        <v>0.37016512407181706</v>
      </c>
      <c r="L415" s="84">
        <f t="shared" si="22"/>
        <v>-3.2691425951397401E-2</v>
      </c>
      <c r="M415" s="84">
        <f t="shared" si="22"/>
        <v>0.16824159766196112</v>
      </c>
      <c r="N415" s="84">
        <f t="shared" si="22"/>
        <v>0.23953365129835524</v>
      </c>
      <c r="O415" s="84">
        <f t="shared" si="21"/>
        <v>0.44797369023583089</v>
      </c>
      <c r="P415" s="84">
        <v>0.28342481358704696</v>
      </c>
      <c r="Q415" s="84">
        <v>0.5093249230866389</v>
      </c>
      <c r="R415" s="84">
        <f t="shared" si="23"/>
        <v>0.32766905388736345</v>
      </c>
      <c r="S415" s="84">
        <f t="shared" si="24"/>
        <v>0.66416737468139231</v>
      </c>
    </row>
    <row r="416" spans="2:19" x14ac:dyDescent="0.2">
      <c r="B416" s="77">
        <v>45518</v>
      </c>
      <c r="C416" s="76">
        <v>212.28</v>
      </c>
      <c r="D416" s="76">
        <v>121.17</v>
      </c>
      <c r="E416" s="76">
        <v>211.9</v>
      </c>
      <c r="F416" s="76">
        <v>698.08</v>
      </c>
      <c r="G416" s="83">
        <v>45518</v>
      </c>
      <c r="H416" s="84">
        <f>IFERROR(LN(Финальный_свод10[[#This Row],[FTSE Renaissan_EM.Цена]]/C415)+H415,0)</f>
        <v>-2.7047515247888104E-2</v>
      </c>
      <c r="I416" s="84">
        <f>IFERROR(LN(Финальный_свод10[[#This Row],[FTSE Renaissan_EMEA.Цена]]/D415)+I415,0)</f>
        <v>0.16586937477849137</v>
      </c>
      <c r="J416" s="84">
        <f>IFERROR(LN(Финальный_свод10[[#This Row],[FTSE Renaissan_Global.Цена]]/E415)+J415,0)</f>
        <v>0.22131652855757381</v>
      </c>
      <c r="K416" s="84">
        <f>IFERROR(LN(Финальный_свод10[[#This Row],[FTSE Renaissan_US.Цена]]/F415)+K415,0)</f>
        <v>0.37365217315923094</v>
      </c>
      <c r="L416" s="84">
        <f t="shared" si="22"/>
        <v>-2.6685006877578021E-2</v>
      </c>
      <c r="M416" s="84">
        <f t="shared" si="22"/>
        <v>0.18041889917194665</v>
      </c>
      <c r="N416" s="84">
        <f t="shared" si="22"/>
        <v>0.24771830654183424</v>
      </c>
      <c r="O416" s="84">
        <f t="shared" si="21"/>
        <v>0.45303165913868915</v>
      </c>
      <c r="P416" s="84">
        <v>0.27873728600097708</v>
      </c>
      <c r="Q416" s="84">
        <v>0.49986088732846873</v>
      </c>
      <c r="R416" s="84">
        <f t="shared" si="23"/>
        <v>0.32146013218697522</v>
      </c>
      <c r="S416" s="84">
        <f t="shared" si="24"/>
        <v>0.64849192863211447</v>
      </c>
    </row>
    <row r="417" spans="2:19" x14ac:dyDescent="0.2">
      <c r="B417" s="77">
        <v>45519</v>
      </c>
      <c r="C417" s="76">
        <v>212.54</v>
      </c>
      <c r="D417" s="76">
        <v>122.41</v>
      </c>
      <c r="E417" s="76">
        <v>215.07</v>
      </c>
      <c r="F417" s="76">
        <v>718.7</v>
      </c>
      <c r="G417" s="83">
        <v>45519</v>
      </c>
      <c r="H417" s="84">
        <f>IFERROR(LN(Финальный_свод10[[#This Row],[FTSE Renaissan_EM.Цена]]/C416)+H416,0)</f>
        <v>-2.5823467263033192E-2</v>
      </c>
      <c r="I417" s="84">
        <f>IFERROR(LN(Финальный_свод10[[#This Row],[FTSE Renaissan_EMEA.Цена]]/D416)+I416,0)</f>
        <v>0.17605092262248123</v>
      </c>
      <c r="J417" s="84">
        <f>IFERROR(LN(Финальный_свод10[[#This Row],[FTSE Renaissan_Global.Цена]]/E416)+J416,0)</f>
        <v>0.23616561981621084</v>
      </c>
      <c r="K417" s="84">
        <f>IFERROR(LN(Финальный_свод10[[#This Row],[FTSE Renaissan_US.Цена]]/F416)+K416,0)</f>
        <v>0.4027624882583285</v>
      </c>
      <c r="L417" s="84">
        <f t="shared" si="22"/>
        <v>-2.5492893168270414E-2</v>
      </c>
      <c r="M417" s="84">
        <f t="shared" si="22"/>
        <v>0.19249878226985229</v>
      </c>
      <c r="N417" s="84">
        <f t="shared" si="22"/>
        <v>0.26638403108991149</v>
      </c>
      <c r="O417" s="84">
        <f t="shared" si="21"/>
        <v>0.49595154340903047</v>
      </c>
      <c r="P417" s="84">
        <v>0.26717690909641023</v>
      </c>
      <c r="Q417" s="84">
        <v>0.49160642861909909</v>
      </c>
      <c r="R417" s="84">
        <f t="shared" si="23"/>
        <v>0.30627151720455714</v>
      </c>
      <c r="S417" s="84">
        <f t="shared" si="24"/>
        <v>0.63494052676295554</v>
      </c>
    </row>
    <row r="418" spans="2:19" x14ac:dyDescent="0.2">
      <c r="B418" s="77">
        <v>45520</v>
      </c>
      <c r="C418" s="76">
        <v>214.59</v>
      </c>
      <c r="D418" s="76">
        <v>122.75</v>
      </c>
      <c r="E418" s="76">
        <v>216.79</v>
      </c>
      <c r="F418" s="76">
        <v>723.13</v>
      </c>
      <c r="G418" s="83">
        <v>45520</v>
      </c>
      <c r="H418" s="84">
        <f>IFERROR(LN(Финальный_свод10[[#This Row],[FTSE Renaissan_EM.Цена]]/C417)+H417,0)</f>
        <v>-1.6224442419180037E-2</v>
      </c>
      <c r="I418" s="84">
        <f>IFERROR(LN(Финальный_свод10[[#This Row],[FTSE Renaissan_EMEA.Цена]]/D417)+I417,0)</f>
        <v>0.17882462320969014</v>
      </c>
      <c r="J418" s="84">
        <f>IFERROR(LN(Финальный_свод10[[#This Row],[FTSE Renaissan_Global.Цена]]/E417)+J417,0)</f>
        <v>0.24413120632374499</v>
      </c>
      <c r="K418" s="84">
        <f>IFERROR(LN(Финальный_свод10[[#This Row],[FTSE Renaissan_US.Цена]]/F417)+K417,0)</f>
        <v>0.40890747614184869</v>
      </c>
      <c r="L418" s="84">
        <f t="shared" si="22"/>
        <v>-1.6093535075652254E-2</v>
      </c>
      <c r="M418" s="84">
        <f t="shared" si="22"/>
        <v>0.19581100828056841</v>
      </c>
      <c r="N418" s="84">
        <f t="shared" si="22"/>
        <v>0.27651180592356872</v>
      </c>
      <c r="O418" s="84">
        <f t="shared" si="21"/>
        <v>0.50517244968049546</v>
      </c>
      <c r="P418" s="84">
        <v>0.26367903831131317</v>
      </c>
      <c r="Q418" s="84">
        <v>0.48992911037411957</v>
      </c>
      <c r="R418" s="84">
        <f t="shared" si="23"/>
        <v>0.30171033009923076</v>
      </c>
      <c r="S418" s="84">
        <f t="shared" si="24"/>
        <v>0.63220050977060205</v>
      </c>
    </row>
    <row r="419" spans="2:19" x14ac:dyDescent="0.2">
      <c r="B419" s="77">
        <v>45523</v>
      </c>
      <c r="C419" s="76">
        <v>217.66</v>
      </c>
      <c r="D419" s="76">
        <v>124.78</v>
      </c>
      <c r="E419" s="76">
        <v>219.62</v>
      </c>
      <c r="F419" s="76">
        <v>732.54</v>
      </c>
      <c r="G419" s="83">
        <v>45523</v>
      </c>
      <c r="H419" s="84">
        <f>IFERROR(LN(Финальный_свод10[[#This Row],[FTSE Renaissan_EM.Цена]]/C418)+H418,0)</f>
        <v>-2.0194609396666369E-3</v>
      </c>
      <c r="I419" s="84">
        <f>IFERROR(LN(Финальный_свод10[[#This Row],[FTSE Renaissan_EMEA.Цена]]/D418)+I418,0)</f>
        <v>0.19522704321770049</v>
      </c>
      <c r="J419" s="84">
        <f>IFERROR(LN(Финальный_свод10[[#This Row],[FTSE Renaissan_Global.Цена]]/E418)+J418,0)</f>
        <v>0.25710084345288742</v>
      </c>
      <c r="K419" s="84">
        <f>IFERROR(LN(Финальный_свод10[[#This Row],[FTSE Renaissan_US.Цена]]/F418)+K418,0)</f>
        <v>0.42183641069275057</v>
      </c>
      <c r="L419" s="84">
        <f t="shared" si="22"/>
        <v>-2.0174232003656867E-3</v>
      </c>
      <c r="M419" s="84">
        <f t="shared" si="22"/>
        <v>0.2155869459327846</v>
      </c>
      <c r="N419" s="84">
        <f t="shared" si="22"/>
        <v>0.29317552846964401</v>
      </c>
      <c r="O419" s="84">
        <f t="shared" si="21"/>
        <v>0.52475906999979283</v>
      </c>
      <c r="P419" s="84">
        <v>0.24491992265764714</v>
      </c>
      <c r="Q419" s="84">
        <v>0.4617255135223563</v>
      </c>
      <c r="R419" s="84">
        <f t="shared" si="23"/>
        <v>0.2775190087817796</v>
      </c>
      <c r="S419" s="84">
        <f t="shared" si="24"/>
        <v>0.58680968564146019</v>
      </c>
    </row>
    <row r="420" spans="2:19" x14ac:dyDescent="0.2">
      <c r="B420" s="77">
        <v>45524</v>
      </c>
      <c r="C420" s="76">
        <v>217.78</v>
      </c>
      <c r="D420" s="76">
        <v>124.94</v>
      </c>
      <c r="E420" s="76">
        <v>219.1</v>
      </c>
      <c r="F420" s="76">
        <v>727.28</v>
      </c>
      <c r="G420" s="83">
        <v>45524</v>
      </c>
      <c r="H420" s="84">
        <f>IFERROR(LN(Финальный_свод10[[#This Row],[FTSE Renaissan_EM.Цена]]/C419)+H419,0)</f>
        <v>-1.4682942896672541E-3</v>
      </c>
      <c r="I420" s="84">
        <f>IFERROR(LN(Финальный_свод10[[#This Row],[FTSE Renaissan_EMEA.Цена]]/D419)+I419,0)</f>
        <v>0.19650847860048409</v>
      </c>
      <c r="J420" s="84">
        <f>IFERROR(LN(Финальный_свод10[[#This Row],[FTSE Renaissan_Global.Цена]]/E419)+J419,0)</f>
        <v>0.25473030988474105</v>
      </c>
      <c r="K420" s="84">
        <f>IFERROR(LN(Финальный_свод10[[#This Row],[FTSE Renaissan_US.Цена]]/F419)+K419,0)</f>
        <v>0.41463001159753426</v>
      </c>
      <c r="L420" s="84">
        <f t="shared" si="22"/>
        <v>-1.4672168729927826E-3</v>
      </c>
      <c r="M420" s="84">
        <f t="shared" si="22"/>
        <v>0.21714564052606278</v>
      </c>
      <c r="N420" s="84">
        <f t="shared" si="22"/>
        <v>0.29011364305481746</v>
      </c>
      <c r="O420" s="84">
        <f t="shared" si="21"/>
        <v>0.51381054472035559</v>
      </c>
      <c r="P420" s="84">
        <v>0.24231533176878878</v>
      </c>
      <c r="Q420" s="84">
        <v>0.45206815111413895</v>
      </c>
      <c r="R420" s="84">
        <f t="shared" si="23"/>
        <v>0.2741959239280507</v>
      </c>
      <c r="S420" s="84">
        <f t="shared" si="24"/>
        <v>0.57155904842820604</v>
      </c>
    </row>
    <row r="421" spans="2:19" x14ac:dyDescent="0.2">
      <c r="B421" s="77">
        <v>45525</v>
      </c>
      <c r="C421" s="76">
        <v>216.74</v>
      </c>
      <c r="D421" s="76">
        <v>125.48</v>
      </c>
      <c r="E421" s="76">
        <v>220.72</v>
      </c>
      <c r="F421" s="76">
        <v>739.37</v>
      </c>
      <c r="G421" s="83">
        <v>45525</v>
      </c>
      <c r="H421" s="84">
        <f>IFERROR(LN(Финальный_свод10[[#This Row],[FTSE Renaissan_EM.Цена]]/C420)+H420,0)</f>
        <v>-6.2551947127329329E-3</v>
      </c>
      <c r="I421" s="84">
        <f>IFERROR(LN(Финальный_свод10[[#This Row],[FTSE Renaissan_EMEA.Цена]]/D420)+I420,0)</f>
        <v>0.2008212398575378</v>
      </c>
      <c r="J421" s="84">
        <f>IFERROR(LN(Финальный_свод10[[#This Row],[FTSE Renaissan_Global.Цена]]/E420)+J420,0)</f>
        <v>0.26209699319235091</v>
      </c>
      <c r="K421" s="84">
        <f>IFERROR(LN(Финальный_свод10[[#This Row],[FTSE Renaissan_US.Цена]]/F420)+K420,0)</f>
        <v>0.43111693602541623</v>
      </c>
      <c r="L421" s="84">
        <f t="shared" si="22"/>
        <v>-6.2356717102234338E-3</v>
      </c>
      <c r="M421" s="84">
        <f t="shared" si="22"/>
        <v>0.22240623477837684</v>
      </c>
      <c r="N421" s="84">
        <f t="shared" si="22"/>
        <v>0.29965259377023878</v>
      </c>
      <c r="O421" s="84">
        <f t="shared" si="21"/>
        <v>0.53897550111358661</v>
      </c>
      <c r="P421" s="84">
        <v>0.2422141859308537</v>
      </c>
      <c r="Q421" s="84">
        <v>0.44332605354764937</v>
      </c>
      <c r="R421" s="84">
        <f t="shared" si="23"/>
        <v>0.27406705083123017</v>
      </c>
      <c r="S421" s="84">
        <f t="shared" si="24"/>
        <v>0.55788020390824</v>
      </c>
    </row>
    <row r="422" spans="2:19" x14ac:dyDescent="0.2">
      <c r="B422" s="77">
        <v>45526</v>
      </c>
      <c r="C422" s="76">
        <v>216.88</v>
      </c>
      <c r="D422" s="76">
        <v>125.77</v>
      </c>
      <c r="E422" s="76">
        <v>219.9</v>
      </c>
      <c r="F422" s="76">
        <v>731.48</v>
      </c>
      <c r="G422" s="83">
        <v>45526</v>
      </c>
      <c r="H422" s="84">
        <f>IFERROR(LN(Финальный_свод10[[#This Row],[FTSE Renaissan_EM.Цена]]/C421)+H421,0)</f>
        <v>-5.6094680171720791E-3</v>
      </c>
      <c r="I422" s="84">
        <f>IFERROR(LN(Финальный_свод10[[#This Row],[FTSE Renaissan_EMEA.Цена]]/D421)+I421,0)</f>
        <v>0.20312969859412441</v>
      </c>
      <c r="J422" s="84">
        <f>IFERROR(LN(Финальный_свод10[[#This Row],[FTSE Renaissan_Global.Цена]]/E421)+J421,0)</f>
        <v>0.25837496084403577</v>
      </c>
      <c r="K422" s="84">
        <f>IFERROR(LN(Финальный_свод10[[#This Row],[FTSE Renaissan_US.Цена]]/F421)+K421,0)</f>
        <v>0.42038834279036369</v>
      </c>
      <c r="L422" s="84">
        <f t="shared" si="22"/>
        <v>-5.5937643282886196E-3</v>
      </c>
      <c r="M422" s="84">
        <f t="shared" si="22"/>
        <v>0.22523136872869309</v>
      </c>
      <c r="N422" s="84">
        <f t="shared" si="22"/>
        <v>0.29482423600070473</v>
      </c>
      <c r="O422" s="84">
        <f t="shared" si="21"/>
        <v>0.52255271319443097</v>
      </c>
      <c r="P422" s="84">
        <v>0.22678219102412825</v>
      </c>
      <c r="Q422" s="84">
        <v>0.42633058073831215</v>
      </c>
      <c r="R422" s="84">
        <f t="shared" si="23"/>
        <v>0.25455658449472396</v>
      </c>
      <c r="S422" s="84">
        <f t="shared" si="24"/>
        <v>0.53162701784196997</v>
      </c>
    </row>
    <row r="423" spans="2:19" x14ac:dyDescent="0.2">
      <c r="B423" s="77">
        <v>45527</v>
      </c>
      <c r="C423" s="76">
        <v>217.6</v>
      </c>
      <c r="D423" s="76">
        <v>126.1</v>
      </c>
      <c r="E423" s="76">
        <v>223.4</v>
      </c>
      <c r="F423" s="76">
        <v>754.79</v>
      </c>
      <c r="G423" s="83">
        <v>45527</v>
      </c>
      <c r="H423" s="84">
        <f>IFERROR(LN(Финальный_свод10[[#This Row],[FTSE Renaissan_EM.Цена]]/C422)+H422,0)</f>
        <v>-2.2951582257946723E-3</v>
      </c>
      <c r="I423" s="84">
        <f>IFERROR(LN(Финальный_свод10[[#This Row],[FTSE Renaissan_EMEA.Цена]]/D422)+I422,0)</f>
        <v>0.20575009950593401</v>
      </c>
      <c r="J423" s="84">
        <f>IFERROR(LN(Финальный_свод10[[#This Row],[FTSE Renaissan_Global.Цена]]/E422)+J422,0)</f>
        <v>0.27416594991842053</v>
      </c>
      <c r="K423" s="84">
        <f>IFERROR(LN(Финальный_свод10[[#This Row],[FTSE Renaissan_US.Цена]]/F422)+K422,0)</f>
        <v>0.45175802864790365</v>
      </c>
      <c r="L423" s="84">
        <f t="shared" si="22"/>
        <v>-2.2925263640520832E-3</v>
      </c>
      <c r="M423" s="84">
        <f t="shared" si="22"/>
        <v>0.22844617632732911</v>
      </c>
      <c r="N423" s="84">
        <f t="shared" si="22"/>
        <v>0.31543308013896043</v>
      </c>
      <c r="O423" s="84">
        <f t="shared" si="22"/>
        <v>0.57107174822554896</v>
      </c>
      <c r="P423" s="84">
        <v>0.20329283478620386</v>
      </c>
      <c r="Q423" s="84">
        <v>0.4025580262579368</v>
      </c>
      <c r="R423" s="84">
        <f t="shared" si="23"/>
        <v>0.22543126461328722</v>
      </c>
      <c r="S423" s="84">
        <f t="shared" si="24"/>
        <v>0.49564570943075492</v>
      </c>
    </row>
    <row r="424" spans="2:19" x14ac:dyDescent="0.2">
      <c r="B424" s="77">
        <v>45530</v>
      </c>
      <c r="C424" s="76">
        <v>219.01</v>
      </c>
      <c r="D424" s="76">
        <v>126.47</v>
      </c>
      <c r="E424" s="76">
        <v>224.78</v>
      </c>
      <c r="F424" s="76">
        <v>759.02</v>
      </c>
      <c r="G424" s="83">
        <v>45530</v>
      </c>
      <c r="H424" s="84">
        <f>IFERROR(LN(Финальный_свод10[[#This Row],[FTSE Renaissan_EM.Цена]]/C423)+H423,0)</f>
        <v>4.1637176668931127E-3</v>
      </c>
      <c r="I424" s="84">
        <f>IFERROR(LN(Финальный_свод10[[#This Row],[FTSE Renaissan_EMEA.Цена]]/D423)+I423,0)</f>
        <v>0.20867998242694513</v>
      </c>
      <c r="J424" s="84">
        <f>IFERROR(LN(Финальный_свод10[[#This Row],[FTSE Renaissan_Global.Цена]]/E423)+J423,0)</f>
        <v>0.28032420937344127</v>
      </c>
      <c r="K424" s="84">
        <f>IFERROR(LN(Финальный_свод10[[#This Row],[FTSE Renaissan_US.Цена]]/F423)+K423,0)</f>
        <v>0.45734659129352734</v>
      </c>
      <c r="L424" s="84">
        <f t="shared" ref="L424:O487" si="25">EXP(H424)-1</f>
        <v>4.1723979825778468E-3</v>
      </c>
      <c r="M424" s="84">
        <f t="shared" si="25"/>
        <v>0.23205065757428489</v>
      </c>
      <c r="N424" s="84">
        <f t="shared" si="25"/>
        <v>0.32355885297061571</v>
      </c>
      <c r="O424" s="84">
        <f t="shared" si="25"/>
        <v>0.57987636076015359</v>
      </c>
      <c r="P424" s="84">
        <v>0.24062702460929328</v>
      </c>
      <c r="Q424" s="84">
        <v>0.4290450006746786</v>
      </c>
      <c r="R424" s="84">
        <f t="shared" si="23"/>
        <v>0.27204650477750847</v>
      </c>
      <c r="S424" s="84">
        <f t="shared" si="24"/>
        <v>0.53579014443500284</v>
      </c>
    </row>
    <row r="425" spans="2:19" x14ac:dyDescent="0.2">
      <c r="B425" s="77">
        <v>45531</v>
      </c>
      <c r="C425" s="76">
        <v>218.9</v>
      </c>
      <c r="D425" s="76">
        <v>126.13</v>
      </c>
      <c r="E425" s="76">
        <v>224.56</v>
      </c>
      <c r="F425" s="76">
        <v>758.04</v>
      </c>
      <c r="G425" s="83">
        <v>45531</v>
      </c>
      <c r="H425" s="84">
        <f>IFERROR(LN(Финальный_свод10[[#This Row],[FTSE Renaissan_EM.Цена]]/C424)+H424,0)</f>
        <v>3.6613313212349834E-3</v>
      </c>
      <c r="I425" s="84">
        <f>IFERROR(LN(Финальный_свод10[[#This Row],[FTSE Renaissan_EMEA.Цена]]/D424)+I424,0)</f>
        <v>0.20598797763416188</v>
      </c>
      <c r="J425" s="84">
        <f>IFERROR(LN(Финальный_свод10[[#This Row],[FTSE Renaissan_Global.Цена]]/E424)+J424,0)</f>
        <v>0.27934499533694729</v>
      </c>
      <c r="K425" s="84">
        <f>IFERROR(LN(Финальный_свод10[[#This Row],[FTSE Renaissan_US.Цена]]/F424)+K424,0)</f>
        <v>0.45605461848254092</v>
      </c>
      <c r="L425" s="84">
        <f t="shared" si="25"/>
        <v>3.6680421824861753E-3</v>
      </c>
      <c r="M425" s="84">
        <f t="shared" si="25"/>
        <v>0.22873843156356877</v>
      </c>
      <c r="N425" s="84">
        <f t="shared" si="25"/>
        <v>0.32226343991049666</v>
      </c>
      <c r="O425" s="84">
        <f t="shared" si="25"/>
        <v>0.57783652144953579</v>
      </c>
      <c r="P425" s="84">
        <v>0.22847936506923155</v>
      </c>
      <c r="Q425" s="84">
        <v>0.42121412883988868</v>
      </c>
      <c r="R425" s="84">
        <f t="shared" si="23"/>
        <v>0.25668759320286361</v>
      </c>
      <c r="S425" s="84">
        <f t="shared" si="24"/>
        <v>0.52381053525913202</v>
      </c>
    </row>
    <row r="426" spans="2:19" x14ac:dyDescent="0.2">
      <c r="B426" s="77">
        <v>45532</v>
      </c>
      <c r="C426" s="76">
        <v>216.97</v>
      </c>
      <c r="D426" s="76">
        <v>125.85</v>
      </c>
      <c r="E426" s="76">
        <v>221.42</v>
      </c>
      <c r="F426" s="76">
        <v>743.04</v>
      </c>
      <c r="G426" s="83">
        <v>45532</v>
      </c>
      <c r="H426" s="84">
        <f>IFERROR(LN(Финальный_свод10[[#This Row],[FTSE Renaissan_EM.Цена]]/C425)+H425,0)</f>
        <v>-5.194578072301859E-3</v>
      </c>
      <c r="I426" s="84">
        <f>IFERROR(LN(Финальный_свод10[[#This Row],[FTSE Renaissan_EMEA.Цена]]/D425)+I425,0)</f>
        <v>0.20376557811638496</v>
      </c>
      <c r="J426" s="84">
        <f>IFERROR(LN(Финальный_свод10[[#This Row],[FTSE Renaissan_Global.Цена]]/E425)+J425,0)</f>
        <v>0.26526341371464091</v>
      </c>
      <c r="K426" s="84">
        <f>IFERROR(LN(Финальный_свод10[[#This Row],[FTSE Renaissan_US.Цена]]/F425)+K425,0)</f>
        <v>0.43606834285340362</v>
      </c>
      <c r="L426" s="84">
        <f t="shared" si="25"/>
        <v>-5.1811095827591913E-3</v>
      </c>
      <c r="M426" s="84">
        <f t="shared" si="25"/>
        <v>0.22601071602533196</v>
      </c>
      <c r="N426" s="84">
        <f t="shared" si="25"/>
        <v>0.30377436259788992</v>
      </c>
      <c r="O426" s="84">
        <f t="shared" si="25"/>
        <v>0.54661449118498129</v>
      </c>
      <c r="P426" s="84">
        <v>0.21728293699521531</v>
      </c>
      <c r="Q426" s="84">
        <v>0.41886962548426765</v>
      </c>
      <c r="R426" s="84">
        <f t="shared" si="23"/>
        <v>0.24269565697663587</v>
      </c>
      <c r="S426" s="84">
        <f t="shared" si="24"/>
        <v>0.52024214103653232</v>
      </c>
    </row>
    <row r="427" spans="2:19" x14ac:dyDescent="0.2">
      <c r="B427" s="77">
        <v>45533</v>
      </c>
      <c r="C427" s="76">
        <v>217.89</v>
      </c>
      <c r="D427" s="76">
        <v>126.47</v>
      </c>
      <c r="E427" s="76">
        <v>222.21</v>
      </c>
      <c r="F427" s="76">
        <v>743.79</v>
      </c>
      <c r="G427" s="83">
        <v>45533</v>
      </c>
      <c r="H427" s="84">
        <f>IFERROR(LN(Финальный_свод10[[#This Row],[FTSE Renaissan_EM.Цена]]/C426)+H426,0)</f>
        <v>-9.6332492139576415E-4</v>
      </c>
      <c r="I427" s="84">
        <f>IFERROR(LN(Финальный_свод10[[#This Row],[FTSE Renaissan_EMEA.Цена]]/D426)+I426,0)</f>
        <v>0.20867998242694524</v>
      </c>
      <c r="J427" s="84">
        <f>IFERROR(LN(Финальный_свод10[[#This Row],[FTSE Renaissan_Global.Цена]]/E426)+J426,0)</f>
        <v>0.26882494397662776</v>
      </c>
      <c r="K427" s="84">
        <f>IFERROR(LN(Финальный_свод10[[#This Row],[FTSE Renaissan_US.Цена]]/F426)+K426,0)</f>
        <v>0.43707720071020251</v>
      </c>
      <c r="L427" s="84">
        <f t="shared" si="25"/>
        <v>-9.6286107290122214E-4</v>
      </c>
      <c r="M427" s="84">
        <f t="shared" si="25"/>
        <v>0.23205065757428489</v>
      </c>
      <c r="N427" s="84">
        <f t="shared" si="25"/>
        <v>0.30842607313195347</v>
      </c>
      <c r="O427" s="84">
        <f t="shared" si="25"/>
        <v>0.54817559269820904</v>
      </c>
      <c r="P427" s="84">
        <v>0.22034862607865674</v>
      </c>
      <c r="Q427" s="84">
        <v>0.40961959286608168</v>
      </c>
      <c r="R427" s="84">
        <f t="shared" si="23"/>
        <v>0.24651122116464341</v>
      </c>
      <c r="S427" s="84">
        <f t="shared" si="24"/>
        <v>0.50624468988954829</v>
      </c>
    </row>
    <row r="428" spans="2:19" x14ac:dyDescent="0.2">
      <c r="B428" s="77">
        <v>45534</v>
      </c>
      <c r="C428" s="76">
        <v>219.65</v>
      </c>
      <c r="D428" s="76">
        <v>126.71</v>
      </c>
      <c r="E428" s="76">
        <v>224.21</v>
      </c>
      <c r="F428" s="76">
        <v>752.76</v>
      </c>
      <c r="G428" s="83">
        <v>45534</v>
      </c>
      <c r="H428" s="84">
        <f>IFERROR(LN(Финальный_свод10[[#This Row],[FTSE Renaissan_EM.Цена]]/C427)+H427,0)</f>
        <v>7.0816972142064118E-3</v>
      </c>
      <c r="I428" s="84">
        <f>IFERROR(LN(Финальный_свод10[[#This Row],[FTSE Renaissan_EMEA.Цена]]/D427)+I427,0)</f>
        <v>0.21057586734587716</v>
      </c>
      <c r="J428" s="84">
        <f>IFERROR(LN(Финальный_свод10[[#This Row],[FTSE Renaissan_Global.Цена]]/E427)+J427,0)</f>
        <v>0.27778517595970026</v>
      </c>
      <c r="K428" s="84">
        <f>IFERROR(LN(Финальный_свод10[[#This Row],[FTSE Renaissan_US.Цена]]/F427)+K427,0)</f>
        <v>0.44906491568058388</v>
      </c>
      <c r="L428" s="84">
        <f t="shared" si="25"/>
        <v>7.1068317285660765E-3</v>
      </c>
      <c r="M428" s="84">
        <f t="shared" si="25"/>
        <v>0.23438869946420215</v>
      </c>
      <c r="N428" s="84">
        <f t="shared" si="25"/>
        <v>0.32020255549667098</v>
      </c>
      <c r="O428" s="84">
        <f t="shared" si="25"/>
        <v>0.56684636679641276</v>
      </c>
      <c r="P428" s="84">
        <v>0.19871895884462232</v>
      </c>
      <c r="Q428" s="84">
        <v>0.37222252538960376</v>
      </c>
      <c r="R428" s="84">
        <f t="shared" si="23"/>
        <v>0.2198390927333973</v>
      </c>
      <c r="S428" s="84">
        <f t="shared" si="24"/>
        <v>0.45095581988105216</v>
      </c>
    </row>
    <row r="429" spans="2:19" x14ac:dyDescent="0.2">
      <c r="B429" s="77">
        <v>45537</v>
      </c>
      <c r="C429" s="76">
        <v>217.99</v>
      </c>
      <c r="D429" s="76">
        <v>125.98</v>
      </c>
      <c r="E429" s="76">
        <v>223.38</v>
      </c>
      <c r="F429" s="76">
        <v>754.79</v>
      </c>
      <c r="G429" s="83">
        <v>45537</v>
      </c>
      <c r="H429" s="84">
        <f>IFERROR(LN(Финальный_свод10[[#This Row],[FTSE Renaissan_EM.Цена]]/C428)+H428,0)</f>
        <v>-5.0448303025831323E-4</v>
      </c>
      <c r="I429" s="84">
        <f>IFERROR(LN(Финальный_свод10[[#This Row],[FTSE Renaissan_EMEA.Цена]]/D428)+I428,0)</f>
        <v>0.20479802072884323</v>
      </c>
      <c r="J429" s="84">
        <f>IFERROR(LN(Финальный_свод10[[#This Row],[FTSE Renaissan_Global.Цена]]/E428)+J428,0)</f>
        <v>0.27407642039600066</v>
      </c>
      <c r="K429" s="84">
        <f>IFERROR(LN(Финальный_свод10[[#This Row],[FTSE Renaissan_US.Цена]]/F428)+K428,0)</f>
        <v>0.45175802864790376</v>
      </c>
      <c r="L429" s="84">
        <f t="shared" si="25"/>
        <v>-5.0435580009045022E-4</v>
      </c>
      <c r="M429" s="84">
        <f t="shared" si="25"/>
        <v>0.2272771553823707</v>
      </c>
      <c r="N429" s="84">
        <f t="shared" si="25"/>
        <v>0.3153153153153132</v>
      </c>
      <c r="O429" s="84">
        <f t="shared" si="25"/>
        <v>0.57107174822554918</v>
      </c>
      <c r="P429" s="84">
        <v>0.15819672595559855</v>
      </c>
      <c r="Q429" s="84">
        <v>0.32209273410116657</v>
      </c>
      <c r="R429" s="84">
        <f t="shared" si="23"/>
        <v>0.17139661616068524</v>
      </c>
      <c r="S429" s="84">
        <f t="shared" si="24"/>
        <v>0.38001274426507958</v>
      </c>
    </row>
    <row r="430" spans="2:19" x14ac:dyDescent="0.2">
      <c r="B430" s="77">
        <v>45538</v>
      </c>
      <c r="C430" s="76">
        <v>217.78</v>
      </c>
      <c r="D430" s="76">
        <v>124.91</v>
      </c>
      <c r="E430" s="76">
        <v>220.25</v>
      </c>
      <c r="F430" s="76">
        <v>733.45</v>
      </c>
      <c r="G430" s="83">
        <v>45538</v>
      </c>
      <c r="H430" s="84">
        <f>IFERROR(LN(Финальный_свод10[[#This Row],[FTSE Renaissan_EM.Цена]]/C429)+H429,0)</f>
        <v>-1.4682942896672485E-3</v>
      </c>
      <c r="I430" s="84">
        <f>IFERROR(LN(Финальный_свод10[[#This Row],[FTSE Renaissan_EMEA.Цена]]/D429)+I429,0)</f>
        <v>0.19626833451287806</v>
      </c>
      <c r="J430" s="84">
        <f>IFERROR(LN(Финальный_свод10[[#This Row],[FTSE Renaissan_Global.Цена]]/E429)+J429,0)</f>
        <v>0.25996532809960904</v>
      </c>
      <c r="K430" s="84">
        <f>IFERROR(LN(Финальный_свод10[[#This Row],[FTSE Renaissan_US.Цена]]/F429)+K429,0)</f>
        <v>0.42307789271770346</v>
      </c>
      <c r="L430" s="84">
        <f t="shared" si="25"/>
        <v>-1.4672168729927826E-3</v>
      </c>
      <c r="M430" s="84">
        <f t="shared" si="25"/>
        <v>0.21685338528982312</v>
      </c>
      <c r="N430" s="84">
        <f t="shared" si="25"/>
        <v>0.29688512041452997</v>
      </c>
      <c r="O430" s="84">
        <f t="shared" si="25"/>
        <v>0.52665320650250935</v>
      </c>
      <c r="P430" s="84">
        <v>0.15003405944164211</v>
      </c>
      <c r="Q430" s="84">
        <v>0.32124584406155865</v>
      </c>
      <c r="R430" s="84">
        <f t="shared" si="23"/>
        <v>0.16187381482776919</v>
      </c>
      <c r="S430" s="84">
        <f t="shared" si="24"/>
        <v>0.37884451996601398</v>
      </c>
    </row>
    <row r="431" spans="2:19" x14ac:dyDescent="0.2">
      <c r="B431" s="77">
        <v>45539</v>
      </c>
      <c r="C431" s="76">
        <v>218.04</v>
      </c>
      <c r="D431" s="76">
        <v>124.54</v>
      </c>
      <c r="E431" s="76">
        <v>219.21</v>
      </c>
      <c r="F431" s="76">
        <v>730.1</v>
      </c>
      <c r="G431" s="83">
        <v>45539</v>
      </c>
      <c r="H431" s="84">
        <f>IFERROR(LN(Финальный_свод10[[#This Row],[FTSE Renaissan_EM.Цена]]/C430)+H430,0)</f>
        <v>-2.7514101150206386E-4</v>
      </c>
      <c r="I431" s="84">
        <f>IFERROR(LN(Финальный_свод10[[#This Row],[FTSE Renaissan_EMEA.Цена]]/D430)+I430,0)</f>
        <v>0.19330180597936614</v>
      </c>
      <c r="J431" s="84">
        <f>IFERROR(LN(Финальный_свод10[[#This Row],[FTSE Renaissan_Global.Цена]]/E430)+J430,0)</f>
        <v>0.25523223775455633</v>
      </c>
      <c r="K431" s="84">
        <f>IFERROR(LN(Финальный_свод10[[#This Row],[FTSE Renaissan_US.Цена]]/F430)+K430,0)</f>
        <v>0.41849997484597173</v>
      </c>
      <c r="L431" s="84">
        <f t="shared" si="25"/>
        <v>-2.7510316368517529E-4</v>
      </c>
      <c r="M431" s="84">
        <f t="shared" si="25"/>
        <v>0.21324890404286756</v>
      </c>
      <c r="N431" s="84">
        <f t="shared" si="25"/>
        <v>0.29076134958487687</v>
      </c>
      <c r="O431" s="84">
        <f t="shared" si="25"/>
        <v>0.51968028641009223</v>
      </c>
      <c r="P431" s="84">
        <v>0.18152882654124564</v>
      </c>
      <c r="Q431" s="84">
        <v>0.35918241781776472</v>
      </c>
      <c r="R431" s="84">
        <f t="shared" si="23"/>
        <v>0.19904910064988734</v>
      </c>
      <c r="S431" s="84">
        <f t="shared" si="24"/>
        <v>0.43215802888699972</v>
      </c>
    </row>
    <row r="432" spans="2:19" x14ac:dyDescent="0.2">
      <c r="B432" s="77">
        <v>45540</v>
      </c>
      <c r="C432" s="76">
        <v>219.23</v>
      </c>
      <c r="D432" s="76">
        <v>124.27</v>
      </c>
      <c r="E432" s="76">
        <v>219.9</v>
      </c>
      <c r="F432" s="76">
        <v>730.97</v>
      </c>
      <c r="G432" s="83">
        <v>45540</v>
      </c>
      <c r="H432" s="84">
        <f>IFERROR(LN(Финальный_свод10[[#This Row],[FTSE Renaissan_EM.Цена]]/C431)+H431,0)</f>
        <v>5.1677338154917166E-3</v>
      </c>
      <c r="I432" s="84">
        <f>IFERROR(LN(Финальный_свод10[[#This Row],[FTSE Renaissan_EMEA.Цена]]/D431)+I431,0)</f>
        <v>0.19113147435296332</v>
      </c>
      <c r="J432" s="84">
        <f>IFERROR(LN(Финальный_свод10[[#This Row],[FTSE Renaissan_Global.Цена]]/E431)+J431,0)</f>
        <v>0.25837496084403577</v>
      </c>
      <c r="K432" s="84">
        <f>IFERROR(LN(Финальный_свод10[[#This Row],[FTSE Renaissan_US.Цена]]/F431)+K431,0)</f>
        <v>0.41969088301987723</v>
      </c>
      <c r="L432" s="84">
        <f t="shared" si="25"/>
        <v>5.1811095827614118E-3</v>
      </c>
      <c r="M432" s="84">
        <f t="shared" si="25"/>
        <v>0.21061860691671042</v>
      </c>
      <c r="N432" s="84">
        <f t="shared" si="25"/>
        <v>0.29482423600070473</v>
      </c>
      <c r="O432" s="84">
        <f t="shared" si="25"/>
        <v>0.52149116416543628</v>
      </c>
      <c r="P432" s="84">
        <v>0.18783101872204011</v>
      </c>
      <c r="Q432" s="84">
        <v>0.37030298431768016</v>
      </c>
      <c r="R432" s="84">
        <f t="shared" si="23"/>
        <v>0.206629600309294</v>
      </c>
      <c r="S432" s="84">
        <f t="shared" si="24"/>
        <v>0.4481733220050963</v>
      </c>
    </row>
    <row r="433" spans="2:19" x14ac:dyDescent="0.2">
      <c r="B433" s="77">
        <v>45541</v>
      </c>
      <c r="C433" s="76">
        <v>219.6</v>
      </c>
      <c r="D433" s="76">
        <v>123.44</v>
      </c>
      <c r="E433" s="76">
        <v>217.61</v>
      </c>
      <c r="F433" s="76">
        <v>716.29</v>
      </c>
      <c r="G433" s="83">
        <v>45541</v>
      </c>
      <c r="H433" s="84">
        <f>IFERROR(LN(Финальный_свод10[[#This Row],[FTSE Renaissan_EM.Цена]]/C432)+H432,0)</f>
        <v>6.8540364277933172E-3</v>
      </c>
      <c r="I433" s="84">
        <f>IFERROR(LN(Финальный_свод10[[#This Row],[FTSE Renaissan_EMEA.Цена]]/D432)+I432,0)</f>
        <v>0.18443006458996553</v>
      </c>
      <c r="J433" s="84">
        <f>IFERROR(LN(Финальный_свод10[[#This Row],[FTSE Renaissan_Global.Цена]]/E432)+J432,0)</f>
        <v>0.24790653309152158</v>
      </c>
      <c r="K433" s="84">
        <f>IFERROR(LN(Финальный_свод10[[#This Row],[FTSE Renaissan_US.Цена]]/F432)+K432,0)</f>
        <v>0.39940357667586612</v>
      </c>
      <c r="L433" s="84">
        <f t="shared" si="25"/>
        <v>6.8775790921606905E-3</v>
      </c>
      <c r="M433" s="84">
        <f t="shared" si="25"/>
        <v>0.20253287871408032</v>
      </c>
      <c r="N433" s="84">
        <f t="shared" si="25"/>
        <v>0.281340163693103</v>
      </c>
      <c r="O433" s="84">
        <f t="shared" si="25"/>
        <v>0.49093520387985867</v>
      </c>
      <c r="P433" s="84">
        <v>0.18849832221163254</v>
      </c>
      <c r="Q433" s="84">
        <v>0.37810468064556846</v>
      </c>
      <c r="R433" s="84">
        <f t="shared" si="23"/>
        <v>0.20743505716442212</v>
      </c>
      <c r="S433" s="84">
        <f t="shared" si="24"/>
        <v>0.45951571792693158</v>
      </c>
    </row>
    <row r="434" spans="2:19" x14ac:dyDescent="0.2">
      <c r="B434" s="77">
        <v>45544</v>
      </c>
      <c r="C434" s="76">
        <v>218.4</v>
      </c>
      <c r="D434" s="76">
        <v>122.59</v>
      </c>
      <c r="E434" s="76">
        <v>218.26</v>
      </c>
      <c r="F434" s="76">
        <v>726.15</v>
      </c>
      <c r="G434" s="83">
        <v>45544</v>
      </c>
      <c r="H434" s="84">
        <f>IFERROR(LN(Финальный_свод10[[#This Row],[FTSE Renaissan_EM.Цена]]/C433)+H433,0)</f>
        <v>1.3745706631678335E-3</v>
      </c>
      <c r="I434" s="84">
        <f>IFERROR(LN(Финальный_свод10[[#This Row],[FTSE Renaissan_EMEA.Цена]]/D433)+I433,0)</f>
        <v>0.17752031064196303</v>
      </c>
      <c r="J434" s="84">
        <f>IFERROR(LN(Финальный_свод10[[#This Row],[FTSE Renaissan_Global.Цена]]/E433)+J433,0)</f>
        <v>0.25088907596826393</v>
      </c>
      <c r="K434" s="84">
        <f>IFERROR(LN(Финальный_свод10[[#This Row],[FTSE Renaissan_US.Цена]]/F433)+K433,0)</f>
        <v>0.41307506883774475</v>
      </c>
      <c r="L434" s="84">
        <f t="shared" si="25"/>
        <v>1.3755158184332039E-3</v>
      </c>
      <c r="M434" s="84">
        <f t="shared" si="25"/>
        <v>0.19425231368729023</v>
      </c>
      <c r="N434" s="84">
        <f t="shared" si="25"/>
        <v>0.28516752046163596</v>
      </c>
      <c r="O434" s="84">
        <f t="shared" si="25"/>
        <v>0.51145848510709269</v>
      </c>
      <c r="P434" s="84">
        <v>0.21846372981815884</v>
      </c>
      <c r="Q434" s="84">
        <v>0.40298398111316314</v>
      </c>
      <c r="R434" s="84">
        <f t="shared" si="23"/>
        <v>0.24416388975826964</v>
      </c>
      <c r="S434" s="84">
        <f t="shared" si="24"/>
        <v>0.49628292268479046</v>
      </c>
    </row>
    <row r="435" spans="2:19" x14ac:dyDescent="0.2">
      <c r="B435" s="77">
        <v>45545</v>
      </c>
      <c r="C435" s="76">
        <v>219.26</v>
      </c>
      <c r="D435" s="76">
        <v>121.97</v>
      </c>
      <c r="E435" s="76">
        <v>217.99</v>
      </c>
      <c r="F435" s="76">
        <v>724.98</v>
      </c>
      <c r="G435" s="83">
        <v>45545</v>
      </c>
      <c r="H435" s="84">
        <f>IFERROR(LN(Финальный_свод10[[#This Row],[FTSE Renaissan_EM.Цена]]/C434)+H434,0)</f>
        <v>5.3045670388118058E-3</v>
      </c>
      <c r="I435" s="84">
        <f>IFERROR(LN(Финальный_свод10[[#This Row],[FTSE Renaissan_EMEA.Цена]]/D434)+I434,0)</f>
        <v>0.17244996939020707</v>
      </c>
      <c r="J435" s="84">
        <f>IFERROR(LN(Финальный_свод10[[#This Row],[FTSE Renaissan_Global.Цена]]/E434)+J434,0)</f>
        <v>0.24965125346064404</v>
      </c>
      <c r="K435" s="84">
        <f>IFERROR(LN(Финальный_свод10[[#This Row],[FTSE Renaissan_US.Цена]]/F434)+K434,0)</f>
        <v>0.41146253205120364</v>
      </c>
      <c r="L435" s="84">
        <f t="shared" si="25"/>
        <v>5.3186611646045545E-3</v>
      </c>
      <c r="M435" s="84">
        <f t="shared" si="25"/>
        <v>0.1882123721383373</v>
      </c>
      <c r="N435" s="84">
        <f t="shared" si="25"/>
        <v>0.28357769534239918</v>
      </c>
      <c r="O435" s="84">
        <f t="shared" si="25"/>
        <v>0.50902316674645776</v>
      </c>
      <c r="P435" s="84">
        <v>0.20663376424152874</v>
      </c>
      <c r="Q435" s="84">
        <v>0.3928253810044337</v>
      </c>
      <c r="R435" s="84">
        <f t="shared" si="23"/>
        <v>0.22953219065854014</v>
      </c>
      <c r="S435" s="84">
        <f t="shared" si="24"/>
        <v>0.48115972812234364</v>
      </c>
    </row>
    <row r="436" spans="2:19" x14ac:dyDescent="0.2">
      <c r="B436" s="77">
        <v>45546</v>
      </c>
      <c r="C436" s="76">
        <v>217.99</v>
      </c>
      <c r="D436" s="76">
        <v>120.37</v>
      </c>
      <c r="E436" s="76">
        <v>219.46</v>
      </c>
      <c r="F436" s="76">
        <v>737.21</v>
      </c>
      <c r="G436" s="83">
        <v>45546</v>
      </c>
      <c r="H436" s="84">
        <f>IFERROR(LN(Финальный_свод10[[#This Row],[FTSE Renaissan_EM.Цена]]/C435)+H435,0)</f>
        <v>-5.0448303025822216E-4</v>
      </c>
      <c r="I436" s="84">
        <f>IFERROR(LN(Финальный_свод10[[#This Row],[FTSE Renaissan_EMEA.Цена]]/D435)+I435,0)</f>
        <v>0.15924518892670364</v>
      </c>
      <c r="J436" s="84">
        <f>IFERROR(LN(Финальный_свод10[[#This Row],[FTSE Renaissan_Global.Цена]]/E435)+J435,0)</f>
        <v>0.2563720468459732</v>
      </c>
      <c r="K436" s="84">
        <f>IFERROR(LN(Финальный_свод10[[#This Row],[FTSE Renaissan_US.Цена]]/F435)+K435,0)</f>
        <v>0.42819125432753335</v>
      </c>
      <c r="L436" s="84">
        <f t="shared" si="25"/>
        <v>-5.043558000903392E-4</v>
      </c>
      <c r="M436" s="84">
        <f t="shared" si="25"/>
        <v>0.17262542620555621</v>
      </c>
      <c r="N436" s="84">
        <f t="shared" si="25"/>
        <v>0.29223340988046664</v>
      </c>
      <c r="O436" s="84">
        <f t="shared" si="25"/>
        <v>0.53447952875549132</v>
      </c>
      <c r="P436" s="84">
        <v>0.20537894378774507</v>
      </c>
      <c r="Q436" s="84">
        <v>0.39038453439862736</v>
      </c>
      <c r="R436" s="84">
        <f t="shared" si="23"/>
        <v>0.2279903161072947</v>
      </c>
      <c r="S436" s="84">
        <f t="shared" si="24"/>
        <v>0.47754885301614136</v>
      </c>
    </row>
    <row r="437" spans="2:19" x14ac:dyDescent="0.2">
      <c r="B437" s="77">
        <v>45547</v>
      </c>
      <c r="C437" s="76">
        <v>219.83</v>
      </c>
      <c r="D437" s="76">
        <v>120.8</v>
      </c>
      <c r="E437" s="76">
        <v>222.06</v>
      </c>
      <c r="F437" s="76">
        <v>748.24</v>
      </c>
      <c r="G437" s="83">
        <v>45547</v>
      </c>
      <c r="H437" s="84">
        <f>IFERROR(LN(Финальный_свод10[[#This Row],[FTSE Renaissan_EM.Цена]]/C436)+H436,0)</f>
        <v>7.9008471644435412E-3</v>
      </c>
      <c r="I437" s="84">
        <f>IFERROR(LN(Финальный_свод10[[#This Row],[FTSE Renaissan_EMEA.Цена]]/D436)+I436,0)</f>
        <v>0.16281114203577479</v>
      </c>
      <c r="J437" s="84">
        <f>IFERROR(LN(Финальный_свод10[[#This Row],[FTSE Renaissan_Global.Цена]]/E436)+J436,0)</f>
        <v>0.2681496789094398</v>
      </c>
      <c r="K437" s="84">
        <f>IFERROR(LN(Финальный_свод10[[#This Row],[FTSE Renaissan_US.Цена]]/F436)+K436,0)</f>
        <v>0.44304224591022739</v>
      </c>
      <c r="L437" s="84">
        <f t="shared" si="25"/>
        <v>7.9321412196253771E-3</v>
      </c>
      <c r="M437" s="84">
        <f t="shared" si="25"/>
        <v>0.17681441792499109</v>
      </c>
      <c r="N437" s="84">
        <f t="shared" si="25"/>
        <v>0.30754283695459961</v>
      </c>
      <c r="O437" s="84">
        <f t="shared" si="25"/>
        <v>0.55743812834336048</v>
      </c>
      <c r="P437" s="84">
        <v>0.18530266893666036</v>
      </c>
      <c r="Q437" s="84">
        <v>0.36568689038522206</v>
      </c>
      <c r="R437" s="84">
        <f t="shared" si="23"/>
        <v>0.20358267209160896</v>
      </c>
      <c r="S437" s="84">
        <f t="shared" si="24"/>
        <v>0.44150382327952276</v>
      </c>
    </row>
    <row r="438" spans="2:19" x14ac:dyDescent="0.2">
      <c r="B438" s="77">
        <v>45548</v>
      </c>
      <c r="C438" s="76">
        <v>219.89</v>
      </c>
      <c r="D438" s="76">
        <v>121.94</v>
      </c>
      <c r="E438" s="76">
        <v>223.9</v>
      </c>
      <c r="F438" s="76">
        <v>757.55</v>
      </c>
      <c r="G438" s="83">
        <v>45548</v>
      </c>
      <c r="H438" s="84">
        <f>IFERROR(LN(Финальный_свод10[[#This Row],[FTSE Renaissan_EM.Цена]]/C437)+H437,0)</f>
        <v>8.1737481030969075E-3</v>
      </c>
      <c r="I438" s="84">
        <f>IFERROR(LN(Финальный_свод10[[#This Row],[FTSE Renaissan_EMEA.Цена]]/D437)+I437,0)</f>
        <v>0.17220397701473034</v>
      </c>
      <c r="J438" s="84">
        <f>IFERROR(LN(Финальный_свод10[[#This Row],[FTSE Renaissan_Global.Цена]]/E437)+J437,0)</f>
        <v>0.27640158688802924</v>
      </c>
      <c r="K438" s="84">
        <f>IFERROR(LN(Финальный_свод10[[#This Row],[FTSE Renaissan_US.Цена]]/F437)+K437,0)</f>
        <v>0.45540800558977623</v>
      </c>
      <c r="L438" s="84">
        <f t="shared" si="25"/>
        <v>8.2072443833114406E-3</v>
      </c>
      <c r="M438" s="84">
        <f t="shared" si="25"/>
        <v>0.18792011690209787</v>
      </c>
      <c r="N438" s="84">
        <f t="shared" si="25"/>
        <v>0.31837720073013975</v>
      </c>
      <c r="O438" s="84">
        <f t="shared" si="25"/>
        <v>0.57681660179422733</v>
      </c>
      <c r="P438" s="84">
        <v>0.20947842923918353</v>
      </c>
      <c r="Q438" s="84">
        <v>0.37612350119615906</v>
      </c>
      <c r="R438" s="84">
        <f t="shared" si="23"/>
        <v>0.23303477732569777</v>
      </c>
      <c r="S438" s="84">
        <f t="shared" si="24"/>
        <v>0.45662701784196957</v>
      </c>
    </row>
    <row r="439" spans="2:19" x14ac:dyDescent="0.2">
      <c r="B439" s="77">
        <v>45551</v>
      </c>
      <c r="C439" s="76">
        <v>221.49</v>
      </c>
      <c r="D439" s="76">
        <v>122.26</v>
      </c>
      <c r="E439" s="76">
        <v>225.22</v>
      </c>
      <c r="F439" s="76">
        <v>762.15</v>
      </c>
      <c r="G439" s="83">
        <v>45551</v>
      </c>
      <c r="H439" s="84">
        <f>IFERROR(LN(Финальный_свод10[[#This Row],[FTSE Renaissan_EM.Цена]]/C438)+H438,0)</f>
        <v>1.5423768531601614E-2</v>
      </c>
      <c r="I439" s="84">
        <f>IFERROR(LN(Финальный_свод10[[#This Row],[FTSE Renaissan_EMEA.Цена]]/D438)+I438,0)</f>
        <v>0.17482478113563962</v>
      </c>
      <c r="J439" s="84">
        <f>IFERROR(LN(Финальный_свод10[[#This Row],[FTSE Renaissan_Global.Цена]]/E438)+J438,0)</f>
        <v>0.28227976555219964</v>
      </c>
      <c r="K439" s="84">
        <f>IFERROR(LN(Финальный_свод10[[#This Row],[FTSE Renaissan_US.Цена]]/F438)+K438,0)</f>
        <v>0.46146185049178251</v>
      </c>
      <c r="L439" s="84">
        <f t="shared" si="25"/>
        <v>1.5543328748281793E-2</v>
      </c>
      <c r="M439" s="84">
        <f t="shared" si="25"/>
        <v>0.19103750608865422</v>
      </c>
      <c r="N439" s="84">
        <f t="shared" si="25"/>
        <v>0.32614967909085335</v>
      </c>
      <c r="O439" s="84">
        <f t="shared" si="25"/>
        <v>0.58639135774202433</v>
      </c>
      <c r="P439" s="84">
        <v>0.23352816492471187</v>
      </c>
      <c r="Q439" s="84">
        <v>0.39987033043988351</v>
      </c>
      <c r="R439" s="84">
        <f t="shared" si="23"/>
        <v>0.26304840105307581</v>
      </c>
      <c r="S439" s="84">
        <f t="shared" si="24"/>
        <v>0.49163126593032969</v>
      </c>
    </row>
    <row r="440" spans="2:19" x14ac:dyDescent="0.2">
      <c r="B440" s="77">
        <v>45552</v>
      </c>
      <c r="C440" s="76">
        <v>221.9</v>
      </c>
      <c r="D440" s="76">
        <v>123.19</v>
      </c>
      <c r="E440" s="76">
        <v>226.18</v>
      </c>
      <c r="F440" s="76">
        <v>767.87</v>
      </c>
      <c r="G440" s="83">
        <v>45552</v>
      </c>
      <c r="H440" s="84">
        <f>IFERROR(LN(Финальный_свод10[[#This Row],[FTSE Renaissan_EM.Цена]]/C439)+H439,0)</f>
        <v>1.7273156730965914E-2</v>
      </c>
      <c r="I440" s="84">
        <f>IFERROR(LN(Финальный_свод10[[#This Row],[FTSE Renaissan_EMEA.Цена]]/D439)+I439,0)</f>
        <v>0.18240273550894304</v>
      </c>
      <c r="J440" s="84">
        <f>IFERROR(LN(Финальный_свод10[[#This Row],[FTSE Renaissan_Global.Цена]]/E439)+J439,0)</f>
        <v>0.28653320572650098</v>
      </c>
      <c r="K440" s="84">
        <f>IFERROR(LN(Финальный_свод10[[#This Row],[FTSE Renaissan_US.Цена]]/F439)+K439,0)</f>
        <v>0.46893891177034647</v>
      </c>
      <c r="L440" s="84">
        <f t="shared" si="25"/>
        <v>1.7423200366805336E-2</v>
      </c>
      <c r="M440" s="84">
        <f t="shared" si="25"/>
        <v>0.20009741841208339</v>
      </c>
      <c r="N440" s="84">
        <f t="shared" si="25"/>
        <v>0.33180239062591776</v>
      </c>
      <c r="O440" s="84">
        <f t="shared" si="25"/>
        <v>0.59829735861624145</v>
      </c>
      <c r="P440" s="84">
        <v>0.24434331281912289</v>
      </c>
      <c r="Q440" s="84">
        <v>0.41877181845745309</v>
      </c>
      <c r="R440" s="84">
        <f t="shared" si="23"/>
        <v>0.27678259108566228</v>
      </c>
      <c r="S440" s="84">
        <f t="shared" si="24"/>
        <v>0.52009345794392337</v>
      </c>
    </row>
    <row r="441" spans="2:19" x14ac:dyDescent="0.2">
      <c r="B441" s="77">
        <v>45553</v>
      </c>
      <c r="C441" s="76">
        <v>221.44</v>
      </c>
      <c r="D441" s="76">
        <v>122.94</v>
      </c>
      <c r="E441" s="76">
        <v>225.87</v>
      </c>
      <c r="F441" s="76">
        <v>767.57</v>
      </c>
      <c r="G441" s="83">
        <v>45553</v>
      </c>
      <c r="H441" s="84">
        <f>IFERROR(LN(Финальный_свод10[[#This Row],[FTSE Renaissan_EM.Цена]]/C440)+H440,0)</f>
        <v>1.5197999221722339E-2</v>
      </c>
      <c r="I441" s="84">
        <f>IFERROR(LN(Финальный_свод10[[#This Row],[FTSE Renaissan_EMEA.Цена]]/D440)+I440,0)</f>
        <v>0.18037128801392369</v>
      </c>
      <c r="J441" s="84">
        <f>IFERROR(LN(Финальный_свод10[[#This Row],[FTSE Renaissan_Global.Цена]]/E440)+J440,0)</f>
        <v>0.28516167581346069</v>
      </c>
      <c r="K441" s="84">
        <f>IFERROR(LN(Финальный_свод10[[#This Row],[FTSE Renaissan_US.Цена]]/F440)+K440,0)</f>
        <v>0.46854814429806818</v>
      </c>
      <c r="L441" s="84">
        <f t="shared" si="25"/>
        <v>1.5314076111876185E-2</v>
      </c>
      <c r="M441" s="84">
        <f t="shared" si="25"/>
        <v>0.19766195811008624</v>
      </c>
      <c r="N441" s="84">
        <f t="shared" si="25"/>
        <v>0.32997703585938654</v>
      </c>
      <c r="O441" s="84">
        <f t="shared" si="25"/>
        <v>0.59767291801095035</v>
      </c>
      <c r="P441" s="84">
        <v>0.23626837621260854</v>
      </c>
      <c r="Q441" s="84">
        <v>0.41057804138056447</v>
      </c>
      <c r="R441" s="84">
        <f t="shared" si="23"/>
        <v>0.26651416683542761</v>
      </c>
      <c r="S441" s="84">
        <f t="shared" si="24"/>
        <v>0.50768903993202907</v>
      </c>
    </row>
    <row r="442" spans="2:19" x14ac:dyDescent="0.2">
      <c r="B442" s="77">
        <v>45554</v>
      </c>
      <c r="C442" s="76">
        <v>224.3</v>
      </c>
      <c r="D442" s="76">
        <v>124.5</v>
      </c>
      <c r="E442" s="76">
        <v>228.52</v>
      </c>
      <c r="F442" s="76">
        <v>775.7</v>
      </c>
      <c r="G442" s="83">
        <v>45554</v>
      </c>
      <c r="H442" s="84">
        <f>IFERROR(LN(Финальный_свод10[[#This Row],[FTSE Renaissan_EM.Цена]]/C441)+H441,0)</f>
        <v>2.8030768318580222E-2</v>
      </c>
      <c r="I442" s="84">
        <f>IFERROR(LN(Финальный_свод10[[#This Row],[FTSE Renaissan_EMEA.Цена]]/D441)+I441,0)</f>
        <v>0.19298057243982256</v>
      </c>
      <c r="J442" s="84">
        <f>IFERROR(LN(Финальный_свод10[[#This Row],[FTSE Renaissan_Global.Цена]]/E441)+J441,0)</f>
        <v>0.29682579713958185</v>
      </c>
      <c r="K442" s="84">
        <f>IFERROR(LN(Финальный_свод10[[#This Row],[FTSE Renaissan_US.Цена]]/F441)+K441,0)</f>
        <v>0.47908431128075801</v>
      </c>
      <c r="L442" s="84">
        <f t="shared" si="25"/>
        <v>2.8427326914260531E-2</v>
      </c>
      <c r="M442" s="84">
        <f t="shared" si="25"/>
        <v>0.21285923039454802</v>
      </c>
      <c r="N442" s="84">
        <f t="shared" si="25"/>
        <v>0.34558087499263745</v>
      </c>
      <c r="O442" s="84">
        <f t="shared" si="25"/>
        <v>0.61459525841433904</v>
      </c>
      <c r="P442" s="84">
        <v>0.23887424560818332</v>
      </c>
      <c r="Q442" s="84">
        <v>0.42786873345723464</v>
      </c>
      <c r="R442" s="84">
        <f t="shared" si="23"/>
        <v>0.2698188412467537</v>
      </c>
      <c r="S442" s="84">
        <f t="shared" si="24"/>
        <v>0.53398470688190147</v>
      </c>
    </row>
    <row r="443" spans="2:19" x14ac:dyDescent="0.2">
      <c r="B443" s="77">
        <v>45555</v>
      </c>
      <c r="C443" s="76">
        <v>225.02</v>
      </c>
      <c r="D443" s="76">
        <v>123.43</v>
      </c>
      <c r="E443" s="76">
        <v>227.99</v>
      </c>
      <c r="F443" s="76">
        <v>771.94</v>
      </c>
      <c r="G443" s="83">
        <v>45555</v>
      </c>
      <c r="H443" s="84">
        <f>IFERROR(LN(Финальный_свод10[[#This Row],[FTSE Renaissan_EM.Цена]]/C442)+H442,0)</f>
        <v>3.1235613935343364E-2</v>
      </c>
      <c r="I443" s="84">
        <f>IFERROR(LN(Финальный_свод10[[#This Row],[FTSE Renaissan_EMEA.Цена]]/D442)+I442,0)</f>
        <v>0.18434905029089763</v>
      </c>
      <c r="J443" s="84">
        <f>IFERROR(LN(Финальный_свод10[[#This Row],[FTSE Renaissan_Global.Цена]]/E442)+J442,0)</f>
        <v>0.29450383162677551</v>
      </c>
      <c r="K443" s="84">
        <f>IFERROR(LN(Финальный_свод10[[#This Row],[FTSE Renaissan_US.Цена]]/F442)+K442,0)</f>
        <v>0.47422529058108265</v>
      </c>
      <c r="L443" s="84">
        <f t="shared" si="25"/>
        <v>3.1728564878497068E-2</v>
      </c>
      <c r="M443" s="84">
        <f t="shared" si="25"/>
        <v>0.20243546030200066</v>
      </c>
      <c r="N443" s="84">
        <f t="shared" si="25"/>
        <v>0.34246010716598718</v>
      </c>
      <c r="O443" s="84">
        <f t="shared" si="25"/>
        <v>0.60676893616135752</v>
      </c>
      <c r="P443" s="84">
        <v>0.24733446577843415</v>
      </c>
      <c r="Q443" s="84">
        <v>0.44456599620588205</v>
      </c>
      <c r="R443" s="84">
        <f t="shared" si="23"/>
        <v>0.28060736049487112</v>
      </c>
      <c r="S443" s="84">
        <f t="shared" si="24"/>
        <v>0.55981308411214781</v>
      </c>
    </row>
    <row r="444" spans="2:19" x14ac:dyDescent="0.2">
      <c r="B444" s="77">
        <v>45558</v>
      </c>
      <c r="C444" s="76">
        <v>222.75</v>
      </c>
      <c r="D444" s="76">
        <v>123.74</v>
      </c>
      <c r="E444" s="76">
        <v>227.35</v>
      </c>
      <c r="F444" s="76">
        <v>772.33</v>
      </c>
      <c r="G444" s="83">
        <v>45558</v>
      </c>
      <c r="H444" s="84">
        <f>IFERROR(LN(Финальный_свод10[[#This Row],[FTSE Renaissan_EM.Цена]]/C443)+H443,0)</f>
        <v>2.1096393143336133E-2</v>
      </c>
      <c r="I444" s="84">
        <f>IFERROR(LN(Финальный_свод10[[#This Row],[FTSE Renaissan_EMEA.Цена]]/D443)+I443,0)</f>
        <v>0.18685744663790288</v>
      </c>
      <c r="J444" s="84">
        <f>IFERROR(LN(Финальный_свод10[[#This Row],[FTSE Renaissan_Global.Цена]]/E443)+J443,0)</f>
        <v>0.29169274355433955</v>
      </c>
      <c r="K444" s="84">
        <f>IFERROR(LN(Финальный_свод10[[#This Row],[FTSE Renaissan_US.Цена]]/F443)+K443,0)</f>
        <v>0.47473038361311892</v>
      </c>
      <c r="L444" s="84">
        <f t="shared" si="25"/>
        <v>2.1320495185695565E-2</v>
      </c>
      <c r="M444" s="84">
        <f t="shared" si="25"/>
        <v>0.20545543107647668</v>
      </c>
      <c r="N444" s="84">
        <f t="shared" si="25"/>
        <v>0.3386916328092775</v>
      </c>
      <c r="O444" s="84">
        <f t="shared" si="25"/>
        <v>0.6075807089482359</v>
      </c>
      <c r="P444" s="84">
        <v>0.26072935601641123</v>
      </c>
      <c r="Q444" s="84">
        <v>0.46411867477229463</v>
      </c>
      <c r="R444" s="84">
        <f t="shared" si="23"/>
        <v>0.29787635546882041</v>
      </c>
      <c r="S444" s="84">
        <f t="shared" si="24"/>
        <v>0.59061172472387247</v>
      </c>
    </row>
    <row r="445" spans="2:19" x14ac:dyDescent="0.2">
      <c r="B445" s="77">
        <v>45559</v>
      </c>
      <c r="C445" s="76">
        <v>227.2</v>
      </c>
      <c r="D445" s="76">
        <v>126.78</v>
      </c>
      <c r="E445" s="76">
        <v>230.03</v>
      </c>
      <c r="F445" s="76">
        <v>776.38</v>
      </c>
      <c r="G445" s="83">
        <v>45559</v>
      </c>
      <c r="H445" s="84">
        <f>IFERROR(LN(Финальный_свод10[[#This Row],[FTSE Renaissan_EM.Цена]]/C444)+H444,0)</f>
        <v>4.0877013639413658E-2</v>
      </c>
      <c r="I445" s="84">
        <f>IFERROR(LN(Финальный_свод10[[#This Row],[FTSE Renaissan_EMEA.Цена]]/D444)+I444,0)</f>
        <v>0.21112815739108046</v>
      </c>
      <c r="J445" s="84">
        <f>IFERROR(LN(Финальный_свод10[[#This Row],[FTSE Renaissan_Global.Цена]]/E444)+J444,0)</f>
        <v>0.30341179848324751</v>
      </c>
      <c r="K445" s="84">
        <f>IFERROR(LN(Финальный_свод10[[#This Row],[FTSE Renaissan_US.Цена]]/F444)+K444,0)</f>
        <v>0.47996055482942673</v>
      </c>
      <c r="L445" s="84">
        <f t="shared" si="25"/>
        <v>4.1723979825768698E-2</v>
      </c>
      <c r="M445" s="84">
        <f t="shared" si="25"/>
        <v>0.23507062834876136</v>
      </c>
      <c r="N445" s="84">
        <f t="shared" si="25"/>
        <v>0.35447211917799915</v>
      </c>
      <c r="O445" s="84">
        <f t="shared" si="25"/>
        <v>0.61601065711966574</v>
      </c>
      <c r="P445" s="84">
        <v>0.27903329493216056</v>
      </c>
      <c r="Q445" s="84">
        <v>0.45390457492581243</v>
      </c>
      <c r="R445" s="84">
        <f t="shared" si="23"/>
        <v>0.32185135408803722</v>
      </c>
      <c r="S445" s="84">
        <f t="shared" si="24"/>
        <v>0.57444774851316738</v>
      </c>
    </row>
    <row r="446" spans="2:19" x14ac:dyDescent="0.2">
      <c r="B446" s="77">
        <v>45560</v>
      </c>
      <c r="C446" s="76">
        <v>229.34</v>
      </c>
      <c r="D446" s="76">
        <v>127.95</v>
      </c>
      <c r="E446" s="76">
        <v>230.1</v>
      </c>
      <c r="F446" s="76">
        <v>770.58</v>
      </c>
      <c r="G446" s="83">
        <v>45560</v>
      </c>
      <c r="H446" s="84">
        <f>IFERROR(LN(Финальный_свод10[[#This Row],[FTSE Renaissan_EM.Цена]]/C445)+H445,0)</f>
        <v>5.025194540257584E-2</v>
      </c>
      <c r="I446" s="84">
        <f>IFERROR(LN(Финальный_свод10[[#This Row],[FTSE Renaissan_EMEA.Цена]]/D445)+I445,0)</f>
        <v>0.22031441914085786</v>
      </c>
      <c r="J446" s="84">
        <f>IFERROR(LN(Финальный_свод10[[#This Row],[FTSE Renaissan_Global.Цена]]/E445)+J445,0)</f>
        <v>0.30371606032464032</v>
      </c>
      <c r="K446" s="84">
        <f>IFERROR(LN(Финальный_свод10[[#This Row],[FTSE Renaissan_US.Цена]]/F445)+K445,0)</f>
        <v>0.47246194183695167</v>
      </c>
      <c r="L446" s="84">
        <f t="shared" si="25"/>
        <v>5.1535992663916508E-2</v>
      </c>
      <c r="M446" s="84">
        <f t="shared" si="25"/>
        <v>0.24646858256210757</v>
      </c>
      <c r="N446" s="84">
        <f t="shared" si="25"/>
        <v>0.35488429606076433</v>
      </c>
      <c r="O446" s="84">
        <f t="shared" si="25"/>
        <v>0.60393813875070457</v>
      </c>
      <c r="P446" s="84">
        <v>0.26435415157748082</v>
      </c>
      <c r="Q446" s="84">
        <v>0.43357108161872782</v>
      </c>
      <c r="R446" s="84">
        <f t="shared" si="23"/>
        <v>0.30258942872397077</v>
      </c>
      <c r="S446" s="84">
        <f t="shared" si="24"/>
        <v>0.54275700934579274</v>
      </c>
    </row>
    <row r="447" spans="2:19" x14ac:dyDescent="0.2">
      <c r="B447" s="77">
        <v>45561</v>
      </c>
      <c r="C447" s="76">
        <v>235.77</v>
      </c>
      <c r="D447" s="76">
        <v>130.1</v>
      </c>
      <c r="E447" s="76">
        <v>232.77</v>
      </c>
      <c r="F447" s="76">
        <v>763.73</v>
      </c>
      <c r="G447" s="83">
        <v>45561</v>
      </c>
      <c r="H447" s="84">
        <f>IFERROR(LN(Финальный_свод10[[#This Row],[FTSE Renaissan_EM.Цена]]/C446)+H446,0)</f>
        <v>7.7903080338610778E-2</v>
      </c>
      <c r="I447" s="84">
        <f>IFERROR(LN(Финальный_свод10[[#This Row],[FTSE Renaissan_EMEA.Цена]]/D446)+I446,0)</f>
        <v>0.23697824205351953</v>
      </c>
      <c r="J447" s="84">
        <f>IFERROR(LN(Финальный_свод10[[#This Row],[FTSE Renaissan_Global.Цена]]/E446)+J446,0)</f>
        <v>0.31525290485728774</v>
      </c>
      <c r="K447" s="84">
        <f>IFERROR(LN(Финальный_свод10[[#This Row],[FTSE Renaissan_US.Цена]]/F446)+K446,0)</f>
        <v>0.46353278734748482</v>
      </c>
      <c r="L447" s="84">
        <f t="shared" si="25"/>
        <v>8.1017881705640615E-2</v>
      </c>
      <c r="M447" s="84">
        <f t="shared" si="25"/>
        <v>0.2674135411592824</v>
      </c>
      <c r="N447" s="84">
        <f t="shared" si="25"/>
        <v>0.37060590001766247</v>
      </c>
      <c r="O447" s="84">
        <f t="shared" si="25"/>
        <v>0.58968007826322477</v>
      </c>
      <c r="P447" s="84">
        <v>0.2641916005148871</v>
      </c>
      <c r="Q447" s="84">
        <v>0.43268955100421125</v>
      </c>
      <c r="R447" s="84">
        <f t="shared" si="23"/>
        <v>0.30237770863633706</v>
      </c>
      <c r="S447" s="84">
        <f t="shared" si="24"/>
        <v>0.54139762107051648</v>
      </c>
    </row>
    <row r="448" spans="2:19" x14ac:dyDescent="0.2">
      <c r="B448" s="77">
        <v>45562</v>
      </c>
      <c r="C448" s="76">
        <v>239.27</v>
      </c>
      <c r="D448" s="76">
        <v>130.88</v>
      </c>
      <c r="E448" s="76">
        <v>235.26</v>
      </c>
      <c r="F448" s="76">
        <v>766.82</v>
      </c>
      <c r="G448" s="83">
        <v>45562</v>
      </c>
      <c r="H448" s="84">
        <f>IFERROR(LN(Финальный_свод10[[#This Row],[FTSE Renaissan_EM.Цена]]/C447)+H447,0)</f>
        <v>9.2638948198003293E-2</v>
      </c>
      <c r="I448" s="84">
        <f>IFERROR(LN(Финальный_свод10[[#This Row],[FTSE Renaissan_EMEA.Цена]]/D447)+I447,0)</f>
        <v>0.24295572938949681</v>
      </c>
      <c r="J448" s="84">
        <f>IFERROR(LN(Финальный_свод10[[#This Row],[FTSE Renaissan_Global.Цена]]/E447)+J447,0)</f>
        <v>0.32589334881561538</v>
      </c>
      <c r="K448" s="84">
        <f>IFERROR(LN(Финальный_свод10[[#This Row],[FTSE Renaissan_US.Цена]]/F447)+K447,0)</f>
        <v>0.46757055703572997</v>
      </c>
      <c r="L448" s="84">
        <f t="shared" si="25"/>
        <v>9.7065566254012969E-2</v>
      </c>
      <c r="M448" s="84">
        <f t="shared" si="25"/>
        <v>0.27501217730151306</v>
      </c>
      <c r="N448" s="84">
        <f t="shared" si="25"/>
        <v>0.3852676205617358</v>
      </c>
      <c r="O448" s="84">
        <f t="shared" si="25"/>
        <v>0.59611181649772305</v>
      </c>
      <c r="P448" s="84">
        <v>0.27435657295111121</v>
      </c>
      <c r="Q448" s="84">
        <v>0.43431426910132437</v>
      </c>
      <c r="R448" s="84">
        <f t="shared" si="23"/>
        <v>0.31568385588305525</v>
      </c>
      <c r="S448" s="84">
        <f t="shared" si="24"/>
        <v>0.54390399320305671</v>
      </c>
    </row>
    <row r="449" spans="2:19" x14ac:dyDescent="0.2">
      <c r="B449" s="77">
        <v>45565</v>
      </c>
      <c r="C449" s="76">
        <v>243.54</v>
      </c>
      <c r="D449" s="76">
        <v>130.26</v>
      </c>
      <c r="E449" s="76">
        <v>236.23</v>
      </c>
      <c r="F449" s="76">
        <v>762.5</v>
      </c>
      <c r="G449" s="83">
        <v>45565</v>
      </c>
      <c r="H449" s="84">
        <f>IFERROR(LN(Финальный_свод10[[#This Row],[FTSE Renaissan_EM.Цена]]/C448)+H448,0)</f>
        <v>0.11032752687127874</v>
      </c>
      <c r="I449" s="84">
        <f>IFERROR(LN(Финальный_свод10[[#This Row],[FTSE Renaissan_EMEA.Цена]]/D448)+I448,0)</f>
        <v>0.2382073096533153</v>
      </c>
      <c r="J449" s="84">
        <f>IFERROR(LN(Финальный_свод10[[#This Row],[FTSE Renaissan_Global.Цена]]/E448)+J448,0)</f>
        <v>0.33000796998898763</v>
      </c>
      <c r="K449" s="84">
        <f>IFERROR(LN(Финальный_свод10[[#This Row],[FTSE Renaissan_US.Цена]]/F448)+K448,0)</f>
        <v>0.461920972265499</v>
      </c>
      <c r="L449" s="84">
        <f t="shared" si="25"/>
        <v>0.11664374140302702</v>
      </c>
      <c r="M449" s="84">
        <f t="shared" si="25"/>
        <v>0.26897223575256035</v>
      </c>
      <c r="N449" s="84">
        <f t="shared" si="25"/>
        <v>0.39097921450862394</v>
      </c>
      <c r="O449" s="84">
        <f t="shared" si="25"/>
        <v>0.58711987178153136</v>
      </c>
      <c r="P449" s="84">
        <v>0.27400668526148891</v>
      </c>
      <c r="Q449" s="84">
        <v>0.43230363686531648</v>
      </c>
      <c r="R449" s="84">
        <f t="shared" si="23"/>
        <v>0.31522359482298179</v>
      </c>
      <c r="S449" s="84">
        <f t="shared" si="24"/>
        <v>0.54080288870008308</v>
      </c>
    </row>
    <row r="450" spans="2:19" x14ac:dyDescent="0.2">
      <c r="B450" s="77">
        <v>45566</v>
      </c>
      <c r="C450" s="76">
        <v>243.5</v>
      </c>
      <c r="D450" s="76">
        <v>129.07</v>
      </c>
      <c r="E450" s="76">
        <v>234.3</v>
      </c>
      <c r="F450" s="76">
        <v>749.22</v>
      </c>
      <c r="G450" s="83">
        <v>45566</v>
      </c>
      <c r="H450" s="84">
        <f>IFERROR(LN(Финальный_свод10[[#This Row],[FTSE Renaissan_EM.Цена]]/C449)+H449,0)</f>
        <v>0.11016326931506192</v>
      </c>
      <c r="I450" s="84">
        <f>IFERROR(LN(Финальный_свод10[[#This Row],[FTSE Renaissan_EMEA.Цена]]/D449)+I449,0)</f>
        <v>0.2290297493821562</v>
      </c>
      <c r="J450" s="84">
        <f>IFERROR(LN(Финальный_свод10[[#This Row],[FTSE Renaissan_Global.Цена]]/E449)+J449,0)</f>
        <v>0.32180440879707023</v>
      </c>
      <c r="K450" s="84">
        <f>IFERROR(LN(Финальный_свод10[[#This Row],[FTSE Renaissan_US.Цена]]/F449)+K449,0)</f>
        <v>0.44435112913904107</v>
      </c>
      <c r="L450" s="84">
        <f t="shared" si="25"/>
        <v>0.11646033929390276</v>
      </c>
      <c r="M450" s="84">
        <f t="shared" si="25"/>
        <v>0.25737944471505414</v>
      </c>
      <c r="N450" s="84">
        <f t="shared" si="25"/>
        <v>0.37961490902667161</v>
      </c>
      <c r="O450" s="84">
        <f t="shared" si="25"/>
        <v>0.55947796765397895</v>
      </c>
      <c r="P450" s="84">
        <v>0.25871304737776091</v>
      </c>
      <c r="Q450" s="84">
        <v>0.41454300868287997</v>
      </c>
      <c r="R450" s="84">
        <f t="shared" si="23"/>
        <v>0.29526207264760407</v>
      </c>
      <c r="S450" s="84">
        <f t="shared" si="24"/>
        <v>0.51367884451996426</v>
      </c>
    </row>
    <row r="451" spans="2:19" x14ac:dyDescent="0.2">
      <c r="B451" s="77">
        <v>45567</v>
      </c>
      <c r="C451" s="76">
        <v>246.96</v>
      </c>
      <c r="D451" s="76">
        <v>127.63</v>
      </c>
      <c r="E451" s="76">
        <v>234.87</v>
      </c>
      <c r="F451" s="76">
        <v>746.1</v>
      </c>
      <c r="G451" s="83">
        <v>45567</v>
      </c>
      <c r="H451" s="84">
        <f>IFERROR(LN(Финальный_свод10[[#This Row],[FTSE Renaissan_EM.Цена]]/C450)+H450,0)</f>
        <v>0.12427270698632122</v>
      </c>
      <c r="I451" s="84">
        <f>IFERROR(LN(Финальный_свод10[[#This Row],[FTSE Renaissan_EMEA.Цена]]/D450)+I450,0)</f>
        <v>0.21781030952965927</v>
      </c>
      <c r="J451" s="84">
        <f>IFERROR(LN(Финальный_свод10[[#This Row],[FTSE Renaissan_Global.Цена]]/E450)+J450,0)</f>
        <v>0.32423423287125275</v>
      </c>
      <c r="K451" s="84">
        <f>IFERROR(LN(Финальный_свод10[[#This Row],[FTSE Renaissan_US.Цена]]/F450)+K450,0)</f>
        <v>0.44017810326140105</v>
      </c>
      <c r="L451" s="84">
        <f t="shared" si="25"/>
        <v>0.13232462173315085</v>
      </c>
      <c r="M451" s="84">
        <f t="shared" si="25"/>
        <v>0.243351193375551</v>
      </c>
      <c r="N451" s="84">
        <f t="shared" si="25"/>
        <v>0.38297120650061611</v>
      </c>
      <c r="O451" s="84">
        <f t="shared" si="25"/>
        <v>0.55298378535895165</v>
      </c>
      <c r="P451" s="84">
        <v>0.2417263748738861</v>
      </c>
      <c r="Q451" s="84">
        <v>0.39571795683919014</v>
      </c>
      <c r="R451" s="84">
        <f t="shared" si="23"/>
        <v>0.273445698400131</v>
      </c>
      <c r="S451" s="84">
        <f t="shared" si="24"/>
        <v>0.48545029736618361</v>
      </c>
    </row>
    <row r="452" spans="2:19" x14ac:dyDescent="0.2">
      <c r="B452" s="77">
        <v>45568</v>
      </c>
      <c r="C452" s="76">
        <v>241.12</v>
      </c>
      <c r="D452" s="76">
        <v>126.27</v>
      </c>
      <c r="E452" s="76">
        <v>231.55</v>
      </c>
      <c r="F452" s="76">
        <v>741.9</v>
      </c>
      <c r="G452" s="83">
        <v>45568</v>
      </c>
      <c r="H452" s="84">
        <f>IFERROR(LN(Финальный_свод10[[#This Row],[FTSE Renaissan_EM.Цена]]/C451)+H451,0)</f>
        <v>0.10034106167060271</v>
      </c>
      <c r="I452" s="84">
        <f>IFERROR(LN(Финальный_свод10[[#This Row],[FTSE Renaissan_EMEA.Цена]]/D451)+I451,0)</f>
        <v>0.20709732798564884</v>
      </c>
      <c r="J452" s="84">
        <f>IFERROR(LN(Финальный_свод10[[#This Row],[FTSE Renaissan_Global.Цена]]/E451)+J451,0)</f>
        <v>0.30999789621008123</v>
      </c>
      <c r="K452" s="84">
        <f>IFERROR(LN(Финальный_свод10[[#This Row],[FTSE Renaissan_US.Цена]]/F451)+K451,0)</f>
        <v>0.43453292697941254</v>
      </c>
      <c r="L452" s="84">
        <f t="shared" si="25"/>
        <v>0.10554791380100959</v>
      </c>
      <c r="M452" s="84">
        <f t="shared" si="25"/>
        <v>0.23010228933268695</v>
      </c>
      <c r="N452" s="84">
        <f t="shared" si="25"/>
        <v>0.36342224577518478</v>
      </c>
      <c r="O452" s="84">
        <f t="shared" si="25"/>
        <v>0.54424161688487627</v>
      </c>
      <c r="P452" s="84">
        <v>0.24734884201164548</v>
      </c>
      <c r="Q452" s="84">
        <v>0.39057139789538692</v>
      </c>
      <c r="R452" s="84">
        <f t="shared" si="23"/>
        <v>0.28062577093727392</v>
      </c>
      <c r="S452" s="84">
        <f t="shared" si="24"/>
        <v>0.47782497875955654</v>
      </c>
    </row>
    <row r="453" spans="2:19" x14ac:dyDescent="0.2">
      <c r="B453" s="77">
        <v>45569</v>
      </c>
      <c r="C453" s="76">
        <v>244.06</v>
      </c>
      <c r="D453" s="76">
        <v>126.31</v>
      </c>
      <c r="E453" s="76">
        <v>233.89</v>
      </c>
      <c r="F453" s="76">
        <v>751.45</v>
      </c>
      <c r="G453" s="83">
        <v>45569</v>
      </c>
      <c r="H453" s="84">
        <f>IFERROR(LN(Финальный_свод10[[#This Row],[FTSE Renaissan_EM.Цена]]/C452)+H452,0)</f>
        <v>0.11246042349611084</v>
      </c>
      <c r="I453" s="84">
        <f>IFERROR(LN(Финальный_свод10[[#This Row],[FTSE Renaissan_EMEA.Цена]]/D452)+I452,0)</f>
        <v>0.20741405932094387</v>
      </c>
      <c r="J453" s="84">
        <f>IFERROR(LN(Финальный_свод10[[#This Row],[FTSE Renaissan_Global.Цена]]/E452)+J452,0)</f>
        <v>0.32005298264612281</v>
      </c>
      <c r="K453" s="84">
        <f>IFERROR(LN(Финальный_свод10[[#This Row],[FTSE Renaissan_US.Цена]]/F452)+K452,0)</f>
        <v>0.44732313716403566</v>
      </c>
      <c r="L453" s="84">
        <f t="shared" si="25"/>
        <v>0.11902796882164224</v>
      </c>
      <c r="M453" s="84">
        <f t="shared" si="25"/>
        <v>0.23049196298100649</v>
      </c>
      <c r="N453" s="84">
        <f t="shared" si="25"/>
        <v>0.37720073014190447</v>
      </c>
      <c r="O453" s="84">
        <f t="shared" si="25"/>
        <v>0.56411964281997595</v>
      </c>
      <c r="P453" s="84">
        <v>0.25530662884645666</v>
      </c>
      <c r="Q453" s="84">
        <v>0.39186411148084682</v>
      </c>
      <c r="R453" s="84">
        <f t="shared" si="23"/>
        <v>0.29085737430270275</v>
      </c>
      <c r="S453" s="84">
        <f t="shared" si="24"/>
        <v>0.47973661852166338</v>
      </c>
    </row>
    <row r="454" spans="2:19" x14ac:dyDescent="0.2">
      <c r="B454" s="77">
        <v>45572</v>
      </c>
      <c r="C454" s="76">
        <v>245.45</v>
      </c>
      <c r="D454" s="76">
        <v>126.61</v>
      </c>
      <c r="E454" s="76">
        <v>234.04</v>
      </c>
      <c r="F454" s="76">
        <v>745.85</v>
      </c>
      <c r="G454" s="83">
        <v>45572</v>
      </c>
      <c r="H454" s="84">
        <f>IFERROR(LN(Финальный_свод10[[#This Row],[FTSE Renaissan_EM.Цена]]/C453)+H453,0)</f>
        <v>0.11813958729647875</v>
      </c>
      <c r="I454" s="84">
        <f>IFERROR(LN(Финальный_свод10[[#This Row],[FTSE Renaissan_EMEA.Цена]]/D453)+I453,0)</f>
        <v>0.20978635206722168</v>
      </c>
      <c r="J454" s="84">
        <f>IFERROR(LN(Финальный_свод10[[#This Row],[FTSE Renaissan_Global.Цена]]/E453)+J453,0)</f>
        <v>0.32069410420335565</v>
      </c>
      <c r="K454" s="84">
        <f>IFERROR(LN(Финальный_свод10[[#This Row],[FTSE Renaissan_US.Цена]]/F453)+K453,0)</f>
        <v>0.43984297138387174</v>
      </c>
      <c r="L454" s="84">
        <f t="shared" si="25"/>
        <v>0.12540119211370993</v>
      </c>
      <c r="M454" s="84">
        <f t="shared" si="25"/>
        <v>0.23341451534340285</v>
      </c>
      <c r="N454" s="84">
        <f t="shared" si="25"/>
        <v>0.37808396631925834</v>
      </c>
      <c r="O454" s="84">
        <f t="shared" si="25"/>
        <v>0.55246341818787559</v>
      </c>
      <c r="P454" s="84">
        <v>0.25145556504573224</v>
      </c>
      <c r="Q454" s="84">
        <v>0.37984952652402321</v>
      </c>
      <c r="R454" s="84">
        <f t="shared" si="23"/>
        <v>0.28589576007511308</v>
      </c>
      <c r="S454" s="84">
        <f t="shared" si="24"/>
        <v>0.46206457094307374</v>
      </c>
    </row>
    <row r="455" spans="2:19" x14ac:dyDescent="0.2">
      <c r="B455" s="77">
        <v>45573</v>
      </c>
      <c r="C455" s="76">
        <v>236.59</v>
      </c>
      <c r="D455" s="76">
        <v>126.82</v>
      </c>
      <c r="E455" s="76">
        <v>230.81</v>
      </c>
      <c r="F455" s="76">
        <v>752.47</v>
      </c>
      <c r="G455" s="83">
        <v>45573</v>
      </c>
      <c r="H455" s="84">
        <f>IFERROR(LN(Финальный_свод10[[#This Row],[FTSE Renaissan_EM.Цена]]/C454)+H454,0)</f>
        <v>8.1375012016614595E-2</v>
      </c>
      <c r="I455" s="84">
        <f>IFERROR(LN(Финальный_свод10[[#This Row],[FTSE Renaissan_EMEA.Цена]]/D454)+I454,0)</f>
        <v>0.21144361480694537</v>
      </c>
      <c r="J455" s="84">
        <f>IFERROR(LN(Финальный_свод10[[#This Row],[FTSE Renaissan_Global.Цена]]/E454)+J454,0)</f>
        <v>0.30679692453497914</v>
      </c>
      <c r="K455" s="84">
        <f>IFERROR(LN(Финальный_свод10[[#This Row],[FTSE Renaissan_US.Цена]]/F454)+K454,0)</f>
        <v>0.44867959250261413</v>
      </c>
      <c r="L455" s="84">
        <f t="shared" si="25"/>
        <v>8.4777624942687702E-2</v>
      </c>
      <c r="M455" s="84">
        <f t="shared" si="25"/>
        <v>0.23546030199708046</v>
      </c>
      <c r="N455" s="84">
        <f t="shared" si="25"/>
        <v>0.35906494730023941</v>
      </c>
      <c r="O455" s="84">
        <f t="shared" si="25"/>
        <v>0.56624274087796556</v>
      </c>
      <c r="P455" s="84">
        <v>0.24949576713387708</v>
      </c>
      <c r="Q455" s="84">
        <v>0.37327597333404167</v>
      </c>
      <c r="R455" s="84">
        <f t="shared" si="23"/>
        <v>0.28337813207651208</v>
      </c>
      <c r="S455" s="84">
        <f t="shared" si="24"/>
        <v>0.45248513169073745</v>
      </c>
    </row>
    <row r="456" spans="2:19" x14ac:dyDescent="0.2">
      <c r="B456" s="77">
        <v>45574</v>
      </c>
      <c r="C456" s="76">
        <v>234.33</v>
      </c>
      <c r="D456" s="76">
        <v>126.45</v>
      </c>
      <c r="E456" s="76">
        <v>229.93</v>
      </c>
      <c r="F456" s="76">
        <v>752.73</v>
      </c>
      <c r="G456" s="83">
        <v>45574</v>
      </c>
      <c r="H456" s="84">
        <f>IFERROR(LN(Финальный_свод10[[#This Row],[FTSE Renaissan_EM.Цена]]/C455)+H455,0)</f>
        <v>7.1776705082732983E-2</v>
      </c>
      <c r="I456" s="84">
        <f>IFERROR(LN(Финальный_свод10[[#This Row],[FTSE Renaissan_EMEA.Цена]]/D455)+I455,0)</f>
        <v>0.20852182965103402</v>
      </c>
      <c r="J456" s="84">
        <f>IFERROR(LN(Финальный_свод10[[#This Row],[FTSE Renaissan_Global.Цена]]/E455)+J455,0)</f>
        <v>0.3029769780572299</v>
      </c>
      <c r="K456" s="84">
        <f>IFERROR(LN(Финальный_свод10[[#This Row],[FTSE Renaissan_US.Цена]]/F455)+K455,0)</f>
        <v>0.44902506154670918</v>
      </c>
      <c r="L456" s="84">
        <f t="shared" si="25"/>
        <v>7.4415405777167321E-2</v>
      </c>
      <c r="M456" s="84">
        <f t="shared" si="25"/>
        <v>0.2318558207501249</v>
      </c>
      <c r="N456" s="84">
        <f t="shared" si="25"/>
        <v>0.35388329505976368</v>
      </c>
      <c r="O456" s="84">
        <f t="shared" si="25"/>
        <v>0.56678392273588463</v>
      </c>
      <c r="P456" s="84">
        <v>0.23520666217206174</v>
      </c>
      <c r="Q456" s="84">
        <v>0.36649698270639852</v>
      </c>
      <c r="R456" s="84">
        <f t="shared" si="23"/>
        <v>0.2651702045400135</v>
      </c>
      <c r="S456" s="84">
        <f t="shared" si="24"/>
        <v>0.44267204757858791</v>
      </c>
    </row>
    <row r="457" spans="2:19" x14ac:dyDescent="0.2">
      <c r="B457" s="77">
        <v>45575</v>
      </c>
      <c r="C457" s="76">
        <v>234.63</v>
      </c>
      <c r="D457" s="76">
        <v>126.11</v>
      </c>
      <c r="E457" s="76">
        <v>229.9</v>
      </c>
      <c r="F457" s="76">
        <v>753.47</v>
      </c>
      <c r="G457" s="83">
        <v>45575</v>
      </c>
      <c r="H457" s="84">
        <f>IFERROR(LN(Финальный_свод10[[#This Row],[FTSE Renaissan_EM.Цена]]/C456)+H456,0)</f>
        <v>7.3056132074047112E-2</v>
      </c>
      <c r="I457" s="84">
        <f>IFERROR(LN(Финальный_свод10[[#This Row],[FTSE Renaissan_EMEA.Цена]]/D456)+I456,0)</f>
        <v>0.20582939850284299</v>
      </c>
      <c r="J457" s="84">
        <f>IFERROR(LN(Финальный_свод10[[#This Row],[FTSE Renaissan_Global.Цена]]/E456)+J456,0)</f>
        <v>0.30284649505245609</v>
      </c>
      <c r="K457" s="84">
        <f>IFERROR(LN(Финальный_свод10[[#This Row],[FTSE Renaissan_US.Цена]]/F456)+K456,0)</f>
        <v>0.45000766685747795</v>
      </c>
      <c r="L457" s="84">
        <f t="shared" si="25"/>
        <v>7.5790921595599192E-2</v>
      </c>
      <c r="M457" s="84">
        <f t="shared" si="25"/>
        <v>0.22854359473940877</v>
      </c>
      <c r="N457" s="84">
        <f t="shared" si="25"/>
        <v>0.35370664782429273</v>
      </c>
      <c r="O457" s="84">
        <f t="shared" si="25"/>
        <v>0.56832420956226937</v>
      </c>
      <c r="P457" s="84">
        <v>0.23982706655537928</v>
      </c>
      <c r="Q457" s="84">
        <v>0.36990689532450877</v>
      </c>
      <c r="R457" s="84">
        <f t="shared" ref="R457:R513" si="26">EXP(P457)-1</f>
        <v>0.2710293278347462</v>
      </c>
      <c r="S457" s="84">
        <f t="shared" ref="S457:S513" si="27">EXP(Q457)-1</f>
        <v>0.44759983007646387</v>
      </c>
    </row>
    <row r="458" spans="2:19" x14ac:dyDescent="0.2">
      <c r="B458" s="77">
        <v>45576</v>
      </c>
      <c r="C458" s="76">
        <v>234.9</v>
      </c>
      <c r="D458" s="76">
        <v>126.56</v>
      </c>
      <c r="E458" s="76">
        <v>231.79</v>
      </c>
      <c r="F458" s="76">
        <v>767.71</v>
      </c>
      <c r="G458" s="83">
        <v>45576</v>
      </c>
      <c r="H458" s="84">
        <f>IFERROR(LN(Финальный_свод10[[#This Row],[FTSE Renaissan_EM.Цена]]/C457)+H457,0)</f>
        <v>7.4206218457284423E-2</v>
      </c>
      <c r="I458" s="84">
        <f>IFERROR(LN(Финальный_свод10[[#This Row],[FTSE Renaissan_EMEA.Цена]]/D457)+I457,0)</f>
        <v>0.20939136055440366</v>
      </c>
      <c r="J458" s="84">
        <f>IFERROR(LN(Финальный_свод10[[#This Row],[FTSE Renaissan_Global.Цена]]/E457)+J457,0)</f>
        <v>0.31103385261990607</v>
      </c>
      <c r="K458" s="84">
        <f>IFERROR(LN(Финальный_свод10[[#This Row],[FTSE Renaissan_US.Цена]]/F457)+K457,0)</f>
        <v>0.46873052145453248</v>
      </c>
      <c r="L458" s="84">
        <f t="shared" si="25"/>
        <v>7.7028885832187921E-2</v>
      </c>
      <c r="M458" s="84">
        <f t="shared" si="25"/>
        <v>0.23292742328300364</v>
      </c>
      <c r="N458" s="84">
        <f t="shared" si="25"/>
        <v>0.36483542365895105</v>
      </c>
      <c r="O458" s="84">
        <f t="shared" si="25"/>
        <v>0.59796432362675334</v>
      </c>
      <c r="P458" s="84">
        <v>0.2372817701699369</v>
      </c>
      <c r="Q458" s="84">
        <v>0.36329697997572769</v>
      </c>
      <c r="R458" s="84">
        <f t="shared" si="26"/>
        <v>0.26779829519303178</v>
      </c>
      <c r="S458" s="84">
        <f t="shared" si="27"/>
        <v>0.43806287170772973</v>
      </c>
    </row>
    <row r="459" spans="2:19" x14ac:dyDescent="0.2">
      <c r="B459" s="77">
        <v>45579</v>
      </c>
      <c r="C459" s="76">
        <v>232.8</v>
      </c>
      <c r="D459" s="76">
        <v>124.58</v>
      </c>
      <c r="E459" s="76">
        <v>232.26</v>
      </c>
      <c r="F459" s="76">
        <v>780.3</v>
      </c>
      <c r="G459" s="83">
        <v>45579</v>
      </c>
      <c r="H459" s="84">
        <f>IFERROR(LN(Финальный_свод10[[#This Row],[FTSE Renaissan_EM.Цена]]/C458)+H458,0)</f>
        <v>6.5226042649700069E-2</v>
      </c>
      <c r="I459" s="84">
        <f>IFERROR(LN(Финальный_свод10[[#This Row],[FTSE Renaissan_EMEA.Цена]]/D458)+I458,0)</f>
        <v>0.1936229363610594</v>
      </c>
      <c r="J459" s="84">
        <f>IFERROR(LN(Финальный_свод10[[#This Row],[FTSE Renaissan_Global.Цена]]/E458)+J458,0)</f>
        <v>0.31305949710093212</v>
      </c>
      <c r="K459" s="84">
        <f>IFERROR(LN(Финальный_свод10[[#This Row],[FTSE Renaissan_US.Цена]]/F458)+K458,0)</f>
        <v>0.4849969249066477</v>
      </c>
      <c r="L459" s="84">
        <f t="shared" si="25"/>
        <v>6.7400275103164375E-2</v>
      </c>
      <c r="M459" s="84">
        <f t="shared" si="25"/>
        <v>0.21363857769118666</v>
      </c>
      <c r="N459" s="84">
        <f t="shared" si="25"/>
        <v>0.36760289701465987</v>
      </c>
      <c r="O459" s="84">
        <f t="shared" si="25"/>
        <v>0.62417001436213604</v>
      </c>
      <c r="P459" s="84">
        <v>0.24409815292316936</v>
      </c>
      <c r="Q459" s="84">
        <v>0.37470805213852798</v>
      </c>
      <c r="R459" s="84">
        <f t="shared" si="26"/>
        <v>0.27646961356481237</v>
      </c>
      <c r="S459" s="84">
        <f t="shared" si="27"/>
        <v>0.45456669498725399</v>
      </c>
    </row>
    <row r="460" spans="2:19" x14ac:dyDescent="0.2">
      <c r="B460" s="77">
        <v>45580</v>
      </c>
      <c r="C460" s="76">
        <v>230.43</v>
      </c>
      <c r="D460" s="76">
        <v>124.09</v>
      </c>
      <c r="E460" s="76">
        <v>230.2</v>
      </c>
      <c r="F460" s="76">
        <v>773.18</v>
      </c>
      <c r="G460" s="83">
        <v>45580</v>
      </c>
      <c r="H460" s="84">
        <f>IFERROR(LN(Финальный_свод10[[#This Row],[FTSE Renaissan_EM.Цена]]/C459)+H459,0)</f>
        <v>5.4993455471117607E-2</v>
      </c>
      <c r="I460" s="84">
        <f>IFERROR(LN(Финальный_свод10[[#This Row],[FTSE Renaissan_EMEA.Цена]]/D459)+I459,0)</f>
        <v>0.18968196532158824</v>
      </c>
      <c r="J460" s="84">
        <f>IFERROR(LN(Финальный_свод10[[#This Row],[FTSE Renaissan_Global.Цена]]/E459)+J459,0)</f>
        <v>0.3041505595711026</v>
      </c>
      <c r="K460" s="84">
        <f>IFERROR(LN(Финальный_свод10[[#This Row],[FTSE Renaissan_US.Цена]]/F459)+K459,0)</f>
        <v>0.47583034425485171</v>
      </c>
      <c r="L460" s="84">
        <f t="shared" si="25"/>
        <v>5.6533700137552323E-2</v>
      </c>
      <c r="M460" s="84">
        <f t="shared" si="25"/>
        <v>0.20886507549927247</v>
      </c>
      <c r="N460" s="84">
        <f t="shared" si="25"/>
        <v>0.35547312017900068</v>
      </c>
      <c r="O460" s="84">
        <f t="shared" si="25"/>
        <v>0.60934995732989394</v>
      </c>
      <c r="P460" s="84">
        <v>0.25572371067005273</v>
      </c>
      <c r="Q460" s="84">
        <v>0.37891932093966774</v>
      </c>
      <c r="R460" s="84">
        <f t="shared" si="26"/>
        <v>0.29139587974298853</v>
      </c>
      <c r="S460" s="84">
        <f t="shared" si="27"/>
        <v>0.46070518266779792</v>
      </c>
    </row>
    <row r="461" spans="2:19" x14ac:dyDescent="0.2">
      <c r="B461" s="77">
        <v>45581</v>
      </c>
      <c r="C461" s="76">
        <v>231.41</v>
      </c>
      <c r="D461" s="76">
        <v>124.58</v>
      </c>
      <c r="E461" s="76">
        <v>230.88</v>
      </c>
      <c r="F461" s="76">
        <v>777.96</v>
      </c>
      <c r="G461" s="83">
        <v>45581</v>
      </c>
      <c r="H461" s="84">
        <f>IFERROR(LN(Финальный_свод10[[#This Row],[FTSE Renaissan_EM.Цена]]/C460)+H460,0)</f>
        <v>5.9237355829997659E-2</v>
      </c>
      <c r="I461" s="84">
        <f>IFERROR(LN(Финальный_свод10[[#This Row],[FTSE Renaissan_EMEA.Цена]]/D460)+I460,0)</f>
        <v>0.19362293636105951</v>
      </c>
      <c r="J461" s="84">
        <f>IFERROR(LN(Финальный_свод10[[#This Row],[FTSE Renaissan_Global.Цена]]/E460)+J460,0)</f>
        <v>0.3071001583088811</v>
      </c>
      <c r="K461" s="84">
        <f>IFERROR(LN(Финальный_свод10[[#This Row],[FTSE Renaissan_US.Цена]]/F460)+K460,0)</f>
        <v>0.48199357275883686</v>
      </c>
      <c r="L461" s="84">
        <f t="shared" si="25"/>
        <v>6.1027051811096467E-2</v>
      </c>
      <c r="M461" s="84">
        <f t="shared" si="25"/>
        <v>0.21363857769118688</v>
      </c>
      <c r="N461" s="84">
        <f t="shared" si="25"/>
        <v>0.35947712418300459</v>
      </c>
      <c r="O461" s="84">
        <f t="shared" si="25"/>
        <v>0.61929937764086551</v>
      </c>
      <c r="P461" s="84">
        <v>0.247733329560962</v>
      </c>
      <c r="Q461" s="84">
        <v>0.37612350119615895</v>
      </c>
      <c r="R461" s="84">
        <f t="shared" si="26"/>
        <v>0.28111825027155235</v>
      </c>
      <c r="S461" s="84">
        <f t="shared" si="27"/>
        <v>0.45662701784196935</v>
      </c>
    </row>
    <row r="462" spans="2:19" x14ac:dyDescent="0.2">
      <c r="B462" s="77">
        <v>45582</v>
      </c>
      <c r="C462" s="76">
        <v>230.15</v>
      </c>
      <c r="D462" s="76">
        <v>124.38</v>
      </c>
      <c r="E462" s="76">
        <v>229.97</v>
      </c>
      <c r="F462" s="76">
        <v>776.14</v>
      </c>
      <c r="G462" s="83">
        <v>45582</v>
      </c>
      <c r="H462" s="84">
        <f>IFERROR(LN(Финальный_свод10[[#This Row],[FTSE Renaissan_EM.Цена]]/C461)+H461,0)</f>
        <v>5.3777597055667738E-2</v>
      </c>
      <c r="I462" s="84">
        <f>IFERROR(LN(Финальный_свод10[[#This Row],[FTSE Renaissan_EMEA.Цена]]/D461)+I461,0)</f>
        <v>0.19201625221080323</v>
      </c>
      <c r="J462" s="84">
        <f>IFERROR(LN(Финальный_свод10[[#This Row],[FTSE Renaissan_Global.Цена]]/E461)+J461,0)</f>
        <v>0.30315092891655104</v>
      </c>
      <c r="K462" s="84">
        <f>IFERROR(LN(Финальный_свод10[[#This Row],[FTSE Renaissan_US.Цена]]/F461)+K461,0)</f>
        <v>0.47965138006593028</v>
      </c>
      <c r="L462" s="84">
        <f t="shared" si="25"/>
        <v>5.5249885373682472E-2</v>
      </c>
      <c r="M462" s="84">
        <f t="shared" si="25"/>
        <v>0.21169020944958916</v>
      </c>
      <c r="N462" s="84">
        <f t="shared" si="25"/>
        <v>0.35411882470705813</v>
      </c>
      <c r="O462" s="84">
        <f t="shared" si="25"/>
        <v>0.6155111046354329</v>
      </c>
      <c r="P462" s="84">
        <v>0.24054741945083666</v>
      </c>
      <c r="Q462" s="84">
        <v>0.36832096862020386</v>
      </c>
      <c r="R462" s="84">
        <f t="shared" si="26"/>
        <v>0.27194524734429204</v>
      </c>
      <c r="S462" s="84">
        <f t="shared" si="27"/>
        <v>0.44530586236193548</v>
      </c>
    </row>
    <row r="463" spans="2:19" x14ac:dyDescent="0.2">
      <c r="B463" s="77">
        <v>45583</v>
      </c>
      <c r="C463" s="76">
        <v>233.49</v>
      </c>
      <c r="D463" s="76">
        <v>124.44</v>
      </c>
      <c r="E463" s="76">
        <v>232.71</v>
      </c>
      <c r="F463" s="76">
        <v>785.37</v>
      </c>
      <c r="G463" s="83">
        <v>45583</v>
      </c>
      <c r="H463" s="84">
        <f>IFERROR(LN(Финальный_свод10[[#This Row],[FTSE Renaissan_EM.Цена]]/C462)+H462,0)</f>
        <v>6.8185576431823908E-2</v>
      </c>
      <c r="I463" s="84">
        <f>IFERROR(LN(Финальный_свод10[[#This Row],[FTSE Renaissan_EMEA.Цена]]/D462)+I462,0)</f>
        <v>0.19249852856449623</v>
      </c>
      <c r="J463" s="84">
        <f>IFERROR(LN(Финальный_свод10[[#This Row],[FTSE Renaissan_Global.Цена]]/E462)+J462,0)</f>
        <v>0.31499510645421025</v>
      </c>
      <c r="K463" s="84">
        <f>IFERROR(LN(Финальный_свод10[[#This Row],[FTSE Renaissan_US.Цена]]/F462)+K462,0)</f>
        <v>0.49147340810129314</v>
      </c>
      <c r="L463" s="84">
        <f t="shared" si="25"/>
        <v>7.0563961485557991E-2</v>
      </c>
      <c r="M463" s="84">
        <f t="shared" si="25"/>
        <v>0.21227471992206826</v>
      </c>
      <c r="N463" s="84">
        <f t="shared" si="25"/>
        <v>0.37025260554672124</v>
      </c>
      <c r="O463" s="84">
        <f t="shared" si="25"/>
        <v>0.63472306059155548</v>
      </c>
      <c r="P463" s="84">
        <v>0.23633015362135643</v>
      </c>
      <c r="Q463" s="84">
        <v>0.35685122406742631</v>
      </c>
      <c r="R463" s="84">
        <f t="shared" si="26"/>
        <v>0.2665924112156397</v>
      </c>
      <c r="S463" s="84">
        <f t="shared" si="27"/>
        <v>0.42882327952421262</v>
      </c>
    </row>
    <row r="464" spans="2:19" x14ac:dyDescent="0.2">
      <c r="B464" s="77">
        <v>45586</v>
      </c>
      <c r="C464" s="76">
        <v>230.66</v>
      </c>
      <c r="D464" s="76">
        <v>123.7</v>
      </c>
      <c r="E464" s="76">
        <v>232.12</v>
      </c>
      <c r="F464" s="76">
        <v>790.85</v>
      </c>
      <c r="G464" s="83">
        <v>45586</v>
      </c>
      <c r="H464" s="84">
        <f>IFERROR(LN(Финальный_свод10[[#This Row],[FTSE Renaissan_EM.Цена]]/C463)+H463,0)</f>
        <v>5.5991091590210068E-2</v>
      </c>
      <c r="I464" s="84">
        <f>IFERROR(LN(Финальный_свод10[[#This Row],[FTSE Renaissan_EMEA.Цена]]/D463)+I463,0)</f>
        <v>0.18653413593350227</v>
      </c>
      <c r="J464" s="84">
        <f>IFERROR(LN(Финальный_свод10[[#This Row],[FTSE Renaissan_Global.Цена]]/E463)+J463,0)</f>
        <v>0.31245654260572781</v>
      </c>
      <c r="K464" s="84">
        <f>IFERROR(LN(Финальный_свод10[[#This Row],[FTSE Renaissan_US.Цена]]/F463)+K463,0)</f>
        <v>0.49842678019343012</v>
      </c>
      <c r="L464" s="84">
        <f t="shared" si="25"/>
        <v>5.7588262265016787E-2</v>
      </c>
      <c r="M464" s="84">
        <f t="shared" si="25"/>
        <v>0.20506575742815714</v>
      </c>
      <c r="N464" s="84">
        <f t="shared" si="25"/>
        <v>0.36677854324912951</v>
      </c>
      <c r="O464" s="84">
        <f t="shared" si="25"/>
        <v>0.64612950898153976</v>
      </c>
      <c r="P464" s="84">
        <v>0.24205883490043728</v>
      </c>
      <c r="Q464" s="84">
        <v>0.36057556789562473</v>
      </c>
      <c r="R464" s="84">
        <f t="shared" si="26"/>
        <v>0.27386913857539841</v>
      </c>
      <c r="S464" s="84">
        <f t="shared" si="27"/>
        <v>0.4341546304163113</v>
      </c>
    </row>
    <row r="465" spans="2:19" x14ac:dyDescent="0.2">
      <c r="B465" s="77">
        <v>45587</v>
      </c>
      <c r="C465" s="76">
        <v>229.76</v>
      </c>
      <c r="D465" s="76">
        <v>123.09</v>
      </c>
      <c r="E465" s="76">
        <v>231.45</v>
      </c>
      <c r="F465" s="76">
        <v>792.05</v>
      </c>
      <c r="G465" s="83">
        <v>45587</v>
      </c>
      <c r="H465" s="84">
        <f>IFERROR(LN(Финальный_свод10[[#This Row],[FTSE Renaissan_EM.Цена]]/C464)+H464,0)</f>
        <v>5.2081612652276725E-2</v>
      </c>
      <c r="I465" s="84">
        <f>IFERROR(LN(Финальный_свод10[[#This Row],[FTSE Renaissan_EMEA.Цена]]/D464)+I464,0)</f>
        <v>0.18159065165726446</v>
      </c>
      <c r="J465" s="84">
        <f>IFERROR(LN(Финальный_свод10[[#This Row],[FTSE Renaissan_Global.Цена]]/E464)+J464,0)</f>
        <v>0.30956593076059974</v>
      </c>
      <c r="K465" s="84">
        <f>IFERROR(LN(Финальный_свод10[[#This Row],[FTSE Renaissan_US.Цена]]/F464)+K464,0)</f>
        <v>0.49994298491879186</v>
      </c>
      <c r="L465" s="84">
        <f t="shared" si="25"/>
        <v>5.3461714809721173E-2</v>
      </c>
      <c r="M465" s="84">
        <f t="shared" si="25"/>
        <v>0.19912323429128409</v>
      </c>
      <c r="N465" s="84">
        <f t="shared" si="25"/>
        <v>0.36283342165694887</v>
      </c>
      <c r="O465" s="84">
        <f t="shared" si="25"/>
        <v>0.64862727140270393</v>
      </c>
      <c r="P465" s="84">
        <v>0.23752497716388121</v>
      </c>
      <c r="Q465" s="84">
        <v>0.35528910730514579</v>
      </c>
      <c r="R465" s="84">
        <f t="shared" si="26"/>
        <v>0.26810667010328104</v>
      </c>
      <c r="S465" s="84">
        <f t="shared" si="27"/>
        <v>0.42659303313508756</v>
      </c>
    </row>
    <row r="466" spans="2:19" x14ac:dyDescent="0.2">
      <c r="B466" s="77">
        <v>45588</v>
      </c>
      <c r="C466" s="76">
        <v>231.41</v>
      </c>
      <c r="D466" s="76">
        <v>122.26</v>
      </c>
      <c r="E466" s="76">
        <v>231.25</v>
      </c>
      <c r="F466" s="76">
        <v>786.23</v>
      </c>
      <c r="G466" s="83">
        <v>45588</v>
      </c>
      <c r="H466" s="84">
        <f>IFERROR(LN(Финальный_свод10[[#This Row],[FTSE Renaissan_EM.Цена]]/C465)+H465,0)</f>
        <v>5.9237355829997673E-2</v>
      </c>
      <c r="I466" s="84">
        <f>IFERROR(LN(Финальный_свод10[[#This Row],[FTSE Renaissan_EMEA.Цена]]/D465)+I465,0)</f>
        <v>0.1748247811356394</v>
      </c>
      <c r="J466" s="84">
        <f>IFERROR(LN(Финальный_свод10[[#This Row],[FTSE Renaissan_Global.Цена]]/E465)+J465,0)</f>
        <v>0.30870143967585478</v>
      </c>
      <c r="K466" s="84">
        <f>IFERROR(LN(Финальный_свод10[[#This Row],[FTSE Renaissan_US.Цена]]/F465)+K465,0)</f>
        <v>0.4925678342731436</v>
      </c>
      <c r="L466" s="84">
        <f t="shared" si="25"/>
        <v>6.1027051811096467E-2</v>
      </c>
      <c r="M466" s="84">
        <f t="shared" si="25"/>
        <v>0.191037506088654</v>
      </c>
      <c r="N466" s="84">
        <f t="shared" si="25"/>
        <v>0.36165577342047728</v>
      </c>
      <c r="O466" s="84">
        <f t="shared" si="25"/>
        <v>0.63651312366005675</v>
      </c>
      <c r="P466" s="84">
        <v>0.23014441281627393</v>
      </c>
      <c r="Q466" s="84">
        <v>0.34375840856168671</v>
      </c>
      <c r="R466" s="84">
        <f t="shared" si="26"/>
        <v>0.25878178102619631</v>
      </c>
      <c r="S466" s="84">
        <f t="shared" si="27"/>
        <v>0.41023789294817203</v>
      </c>
    </row>
    <row r="467" spans="2:19" x14ac:dyDescent="0.2">
      <c r="B467" s="77">
        <v>45589</v>
      </c>
      <c r="C467" s="76">
        <v>228.92</v>
      </c>
      <c r="D467" s="76">
        <v>122.8</v>
      </c>
      <c r="E467" s="76">
        <v>231.45</v>
      </c>
      <c r="F467" s="76">
        <v>794.62</v>
      </c>
      <c r="G467" s="83">
        <v>45589</v>
      </c>
      <c r="H467" s="84">
        <f>IFERROR(LN(Финальный_свод10[[#This Row],[FTSE Renaissan_EM.Цена]]/C466)+H466,0)</f>
        <v>4.8418924333318805E-2</v>
      </c>
      <c r="I467" s="84">
        <f>IFERROR(LN(Финальный_свод10[[#This Row],[FTSE Renaissan_EMEA.Цена]]/D466)+I466,0)</f>
        <v>0.17923187224810214</v>
      </c>
      <c r="J467" s="84">
        <f>IFERROR(LN(Финальный_свод10[[#This Row],[FTSE Renaissan_Global.Цена]]/E466)+J466,0)</f>
        <v>0.30956593076059968</v>
      </c>
      <c r="K467" s="84">
        <f>IFERROR(LN(Финальный_свод10[[#This Row],[FTSE Renaissan_US.Цена]]/F466)+K466,0)</f>
        <v>0.5031824767444778</v>
      </c>
      <c r="L467" s="84">
        <f t="shared" si="25"/>
        <v>4.9610270518111621E-2</v>
      </c>
      <c r="M467" s="84">
        <f t="shared" si="25"/>
        <v>0.19629810034096762</v>
      </c>
      <c r="N467" s="84">
        <f t="shared" si="25"/>
        <v>0.36283342165694887</v>
      </c>
      <c r="O467" s="84">
        <f t="shared" si="25"/>
        <v>0.65397664592136451</v>
      </c>
      <c r="P467" s="84">
        <v>0.22408940059722166</v>
      </c>
      <c r="Q467" s="84">
        <v>0.33770039340346408</v>
      </c>
      <c r="R467" s="84">
        <f t="shared" si="26"/>
        <v>0.25118287092438663</v>
      </c>
      <c r="S467" s="84">
        <f t="shared" si="27"/>
        <v>0.40172047578589476</v>
      </c>
    </row>
    <row r="468" spans="2:19" x14ac:dyDescent="0.2">
      <c r="B468" s="77">
        <v>45590</v>
      </c>
      <c r="C468" s="76">
        <v>228.65</v>
      </c>
      <c r="D468" s="76">
        <v>123.36</v>
      </c>
      <c r="E468" s="76">
        <v>231.12</v>
      </c>
      <c r="F468" s="76">
        <v>791.26</v>
      </c>
      <c r="G468" s="83">
        <v>45590</v>
      </c>
      <c r="H468" s="84">
        <f>IFERROR(LN(Финальный_свод10[[#This Row],[FTSE Renaissan_EM.Цена]]/C467)+H467,0)</f>
        <v>4.7238776896481496E-2</v>
      </c>
      <c r="I468" s="84">
        <f>IFERROR(LN(Финальный_свод10[[#This Row],[FTSE Renaissan_EMEA.Цена]]/D467)+I467,0)</f>
        <v>0.18378176635007951</v>
      </c>
      <c r="J468" s="84">
        <f>IFERROR(LN(Финальный_свод10[[#This Row],[FTSE Renaissan_Global.Цена]]/E467)+J467,0)</f>
        <v>0.30813911944130007</v>
      </c>
      <c r="K468" s="84">
        <f>IFERROR(LN(Финальный_свод10[[#This Row],[FTSE Renaissan_US.Цена]]/F467)+K467,0)</f>
        <v>0.49894507539310429</v>
      </c>
      <c r="L468" s="84">
        <f t="shared" si="25"/>
        <v>4.8372306281522892E-2</v>
      </c>
      <c r="M468" s="84">
        <f t="shared" si="25"/>
        <v>0.20175353141744123</v>
      </c>
      <c r="N468" s="84">
        <f t="shared" si="25"/>
        <v>0.36089030206677064</v>
      </c>
      <c r="O468" s="84">
        <f t="shared" si="25"/>
        <v>0.64698291114210438</v>
      </c>
      <c r="P468" s="84">
        <v>0.20250002340183859</v>
      </c>
      <c r="Q468" s="84">
        <v>0.30550237740614999</v>
      </c>
      <c r="R468" s="84">
        <f t="shared" si="26"/>
        <v>0.22446011377653252</v>
      </c>
      <c r="S468" s="84">
        <f t="shared" si="27"/>
        <v>0.35730671197960784</v>
      </c>
    </row>
    <row r="469" spans="2:19" x14ac:dyDescent="0.2">
      <c r="B469" s="77">
        <v>45593</v>
      </c>
      <c r="C469" s="76">
        <v>230.53</v>
      </c>
      <c r="D469" s="76">
        <v>124.89</v>
      </c>
      <c r="E469" s="76">
        <v>233.76</v>
      </c>
      <c r="F469" s="76">
        <v>804.98</v>
      </c>
      <c r="G469" s="83">
        <v>45593</v>
      </c>
      <c r="H469" s="84">
        <f>IFERROR(LN(Финальный_свод10[[#This Row],[FTSE Renaissan_EM.Цена]]/C468)+H468,0)</f>
        <v>5.5427332603921881E-2</v>
      </c>
      <c r="I469" s="84">
        <f>IFERROR(LN(Финальный_свод10[[#This Row],[FTSE Renaissan_EMEA.Цена]]/D468)+I468,0)</f>
        <v>0.19610820641005386</v>
      </c>
      <c r="J469" s="84">
        <f>IFERROR(LN(Финальный_свод10[[#This Row],[FTSE Renaissan_Global.Цена]]/E468)+J468,0)</f>
        <v>0.31949701128570968</v>
      </c>
      <c r="K469" s="84">
        <f>IFERROR(LN(Финальный_свод10[[#This Row],[FTSE Renaissan_US.Цена]]/F468)+K468,0)</f>
        <v>0.51613589617336386</v>
      </c>
      <c r="L469" s="84">
        <f t="shared" si="25"/>
        <v>5.6992205410362873E-2</v>
      </c>
      <c r="M469" s="84">
        <f t="shared" si="25"/>
        <v>0.21665854846566335</v>
      </c>
      <c r="N469" s="84">
        <f t="shared" si="25"/>
        <v>0.37643525878819806</v>
      </c>
      <c r="O469" s="84">
        <f t="shared" si="25"/>
        <v>0.67554066149075065</v>
      </c>
      <c r="P469" s="84">
        <v>0.16991140623488368</v>
      </c>
      <c r="Q469" s="84">
        <v>0.26868370958367138</v>
      </c>
      <c r="R469" s="84">
        <f t="shared" si="26"/>
        <v>0.18519984535228207</v>
      </c>
      <c r="S469" s="84">
        <f t="shared" si="27"/>
        <v>0.30824129141886014</v>
      </c>
    </row>
    <row r="470" spans="2:19" x14ac:dyDescent="0.2">
      <c r="B470" s="77">
        <v>45594</v>
      </c>
      <c r="C470" s="76">
        <v>231.23</v>
      </c>
      <c r="D470" s="76">
        <v>124.7</v>
      </c>
      <c r="E470" s="76">
        <v>234.22</v>
      </c>
      <c r="F470" s="76">
        <v>806.63</v>
      </c>
      <c r="G470" s="83">
        <v>45594</v>
      </c>
      <c r="H470" s="84">
        <f>IFERROR(LN(Финальный_свод10[[#This Row],[FTSE Renaissan_EM.Цена]]/C469)+H469,0)</f>
        <v>5.8459212958293573E-2</v>
      </c>
      <c r="I470" s="84">
        <f>IFERROR(LN(Финальный_свод10[[#This Row],[FTSE Renaissan_EMEA.Цена]]/D469)+I469,0)</f>
        <v>0.19458570922105084</v>
      </c>
      <c r="J470" s="84">
        <f>IFERROR(LN(Финальный_свод10[[#This Row],[FTSE Renaissan_Global.Цена]]/E469)+J469,0)</f>
        <v>0.32146290789731163</v>
      </c>
      <c r="K470" s="84">
        <f>IFERROR(LN(Финальный_свод10[[#This Row],[FTSE Renaissan_US.Цена]]/F469)+K469,0)</f>
        <v>0.51818353868801126</v>
      </c>
      <c r="L470" s="84">
        <f t="shared" si="25"/>
        <v>6.0201742320037388E-2</v>
      </c>
      <c r="M470" s="84">
        <f t="shared" si="25"/>
        <v>0.21480759863614551</v>
      </c>
      <c r="N470" s="84">
        <f t="shared" si="25"/>
        <v>0.37914384973208315</v>
      </c>
      <c r="O470" s="84">
        <f t="shared" si="25"/>
        <v>0.67897508481985169</v>
      </c>
      <c r="P470" s="84">
        <v>0.17941923866539969</v>
      </c>
      <c r="Q470" s="84">
        <v>0.2819253046182631</v>
      </c>
      <c r="R470" s="84">
        <f t="shared" si="26"/>
        <v>0.19652226743008461</v>
      </c>
      <c r="S470" s="84">
        <f t="shared" si="27"/>
        <v>0.32567969413763675</v>
      </c>
    </row>
    <row r="471" spans="2:19" x14ac:dyDescent="0.2">
      <c r="B471" s="77">
        <v>45595</v>
      </c>
      <c r="C471" s="76">
        <v>229.68</v>
      </c>
      <c r="D471" s="76">
        <v>124.63</v>
      </c>
      <c r="E471" s="76">
        <v>233.7</v>
      </c>
      <c r="F471" s="76">
        <v>807.71</v>
      </c>
      <c r="G471" s="83">
        <v>45595</v>
      </c>
      <c r="H471" s="84">
        <f>IFERROR(LN(Финальный_свод10[[#This Row],[FTSE Renaissan_EM.Цена]]/C470)+H470,0)</f>
        <v>5.1733362605225867E-2</v>
      </c>
      <c r="I471" s="84">
        <f>IFERROR(LN(Финальный_свод10[[#This Row],[FTSE Renaissan_EMEA.Цена]]/D470)+I470,0)</f>
        <v>0.19402420437334553</v>
      </c>
      <c r="J471" s="84">
        <f>IFERROR(LN(Финальный_свод10[[#This Row],[FTSE Renaissan_Global.Цена]]/E470)+J470,0)</f>
        <v>0.31924030482813259</v>
      </c>
      <c r="K471" s="84">
        <f>IFERROR(LN(Финальный_свод10[[#This Row],[FTSE Renaissan_US.Цена]]/F470)+K470,0)</f>
        <v>0.51952154699000952</v>
      </c>
      <c r="L471" s="84">
        <f t="shared" si="25"/>
        <v>5.3094910591472644E-2</v>
      </c>
      <c r="M471" s="84">
        <f t="shared" si="25"/>
        <v>0.21412566975158631</v>
      </c>
      <c r="N471" s="84">
        <f t="shared" si="25"/>
        <v>0.37608196431725638</v>
      </c>
      <c r="O471" s="84">
        <f t="shared" si="25"/>
        <v>0.68122307099889956</v>
      </c>
      <c r="P471" s="84">
        <v>0.18544797386695921</v>
      </c>
      <c r="Q471" s="84">
        <v>0.28625794926889275</v>
      </c>
      <c r="R471" s="84">
        <f t="shared" si="26"/>
        <v>0.20375757129443661</v>
      </c>
      <c r="S471" s="84">
        <f t="shared" si="27"/>
        <v>0.33143585386575936</v>
      </c>
    </row>
    <row r="472" spans="2:19" x14ac:dyDescent="0.2">
      <c r="B472" s="77">
        <v>45596</v>
      </c>
      <c r="C472" s="76">
        <v>230.2</v>
      </c>
      <c r="D472" s="76">
        <v>124.78</v>
      </c>
      <c r="E472" s="76">
        <v>232</v>
      </c>
      <c r="F472" s="76">
        <v>796.17</v>
      </c>
      <c r="G472" s="83">
        <v>45596</v>
      </c>
      <c r="H472" s="84">
        <f>IFERROR(LN(Финальный_свод10[[#This Row],[FTSE Renaissan_EM.Цена]]/C471)+H471,0)</f>
        <v>5.3994823080199483E-2</v>
      </c>
      <c r="I472" s="84">
        <f>IFERROR(LN(Финальный_свод10[[#This Row],[FTSE Renaissan_EMEA.Цена]]/D471)+I471,0)</f>
        <v>0.19522704321770037</v>
      </c>
      <c r="J472" s="84">
        <f>IFERROR(LN(Финальный_свод10[[#This Row],[FTSE Renaissan_Global.Цена]]/E471)+J471,0)</f>
        <v>0.31193943494963028</v>
      </c>
      <c r="K472" s="84">
        <f>IFERROR(LN(Финальный_свод10[[#This Row],[FTSE Renaissan_US.Цена]]/F471)+K471,0)</f>
        <v>0.505131194665147</v>
      </c>
      <c r="L472" s="84">
        <f t="shared" si="25"/>
        <v>5.5479138010087636E-2</v>
      </c>
      <c r="M472" s="84">
        <f t="shared" si="25"/>
        <v>0.2155869459327846</v>
      </c>
      <c r="N472" s="84">
        <f t="shared" si="25"/>
        <v>0.36607195430724637</v>
      </c>
      <c r="O472" s="84">
        <f t="shared" si="25"/>
        <v>0.65720292238203526</v>
      </c>
      <c r="P472" s="84">
        <v>0.16412395185964609</v>
      </c>
      <c r="Q472" s="84">
        <v>0.26947895115991055</v>
      </c>
      <c r="R472" s="84">
        <f t="shared" si="26"/>
        <v>0.17836036599959337</v>
      </c>
      <c r="S472" s="84">
        <f t="shared" si="27"/>
        <v>0.30928207306711841</v>
      </c>
    </row>
    <row r="473" spans="2:19" x14ac:dyDescent="0.2">
      <c r="B473" s="77">
        <v>45597</v>
      </c>
      <c r="C473" s="76">
        <v>231.4</v>
      </c>
      <c r="D473" s="76">
        <v>124.99</v>
      </c>
      <c r="E473" s="76">
        <v>231.7</v>
      </c>
      <c r="F473" s="76">
        <v>791.5</v>
      </c>
      <c r="G473" s="83">
        <v>45597</v>
      </c>
      <c r="H473" s="84">
        <f>IFERROR(LN(Финальный_свод10[[#This Row],[FTSE Renaissan_EM.Цена]]/C472)+H472,0)</f>
        <v>5.9194141551993595E-2</v>
      </c>
      <c r="I473" s="84">
        <f>IFERROR(LN(Финальный_свод10[[#This Row],[FTSE Renaissan_EMEA.Цена]]/D472)+I472,0)</f>
        <v>0.19690859063719052</v>
      </c>
      <c r="J473" s="84">
        <f>IFERROR(LN(Финальный_свод10[[#This Row],[FTSE Renaissan_Global.Цена]]/E472)+J472,0)</f>
        <v>0.31064549472165076</v>
      </c>
      <c r="K473" s="84">
        <f>IFERROR(LN(Финальный_свод10[[#This Row],[FTSE Renaissan_US.Цена]]/F472)+K472,0)</f>
        <v>0.49924834310499933</v>
      </c>
      <c r="L473" s="84">
        <f t="shared" si="25"/>
        <v>6.0981201283815567E-2</v>
      </c>
      <c r="M473" s="84">
        <f t="shared" si="25"/>
        <v>0.21763273258646199</v>
      </c>
      <c r="N473" s="84">
        <f t="shared" si="25"/>
        <v>0.36430548195253865</v>
      </c>
      <c r="O473" s="84">
        <f t="shared" si="25"/>
        <v>0.64748246362633743</v>
      </c>
      <c r="P473" s="84">
        <v>0.16977547783398866</v>
      </c>
      <c r="Q473" s="84">
        <v>0.2688460551528058</v>
      </c>
      <c r="R473" s="84">
        <f t="shared" si="26"/>
        <v>0.18503875398125658</v>
      </c>
      <c r="S473" s="84">
        <f t="shared" si="27"/>
        <v>0.30845369583687221</v>
      </c>
    </row>
    <row r="474" spans="2:19" x14ac:dyDescent="0.2">
      <c r="B474" s="77">
        <v>45601</v>
      </c>
      <c r="C474" s="76">
        <v>234.46</v>
      </c>
      <c r="D474" s="76">
        <v>125.25</v>
      </c>
      <c r="E474" s="76">
        <v>235.58</v>
      </c>
      <c r="F474" s="76">
        <v>807.63</v>
      </c>
      <c r="G474" s="83">
        <v>45601</v>
      </c>
      <c r="H474" s="84">
        <f>IFERROR(LN(Финальный_свод10[[#This Row],[FTSE Renaissan_EM.Цена]]/C473)+H473,0)</f>
        <v>7.23313244360997E-2</v>
      </c>
      <c r="I474" s="84">
        <f>IFERROR(LN(Финальный_свод10[[#This Row],[FTSE Renaissan_EMEA.Цена]]/D473)+I473,0)</f>
        <v>0.19898659650003439</v>
      </c>
      <c r="J474" s="84">
        <f>IFERROR(LN(Финальный_свод10[[#This Row],[FTSE Renaissan_Global.Цена]]/E473)+J473,0)</f>
        <v>0.32725262181395876</v>
      </c>
      <c r="K474" s="84">
        <f>IFERROR(LN(Финальный_свод10[[#This Row],[FTSE Renaissan_US.Цена]]/F473)+K473,0)</f>
        <v>0.51942249663520423</v>
      </c>
      <c r="L474" s="84">
        <f t="shared" si="25"/>
        <v>7.5011462631821235E-2</v>
      </c>
      <c r="M474" s="84">
        <f t="shared" si="25"/>
        <v>0.22016561130053924</v>
      </c>
      <c r="N474" s="84">
        <f t="shared" si="25"/>
        <v>0.38715185774009098</v>
      </c>
      <c r="O474" s="84">
        <f t="shared" si="25"/>
        <v>0.68105655350415484</v>
      </c>
      <c r="P474" s="84">
        <v>0.18587994014208006</v>
      </c>
      <c r="Q474" s="84">
        <v>0.26365419745554913</v>
      </c>
      <c r="R474" s="84">
        <f t="shared" si="26"/>
        <v>0.20427766629231958</v>
      </c>
      <c r="S474" s="84">
        <f t="shared" si="27"/>
        <v>0.30167799490229297</v>
      </c>
    </row>
    <row r="475" spans="2:19" x14ac:dyDescent="0.2">
      <c r="B475" s="77">
        <v>45602</v>
      </c>
      <c r="C475" s="76">
        <v>233.2</v>
      </c>
      <c r="D475" s="76">
        <v>124.5</v>
      </c>
      <c r="E475" s="76">
        <v>236.01</v>
      </c>
      <c r="F475" s="76">
        <v>822.66</v>
      </c>
      <c r="G475" s="83">
        <v>45602</v>
      </c>
      <c r="H475" s="84">
        <f>IFERROR(LN(Финальный_свод10[[#This Row],[FTSE Renaissan_EM.Цена]]/C474)+H474,0)</f>
        <v>6.6942781268754761E-2</v>
      </c>
      <c r="I475" s="84">
        <f>IFERROR(LN(Финальный_свод10[[#This Row],[FTSE Renaissan_EMEA.Цена]]/D474)+I474,0)</f>
        <v>0.19298057243982247</v>
      </c>
      <c r="J475" s="84">
        <f>IFERROR(LN(Финальный_свод10[[#This Row],[FTSE Renaissan_Global.Цена]]/E474)+J474,0)</f>
        <v>0.32907624029258109</v>
      </c>
      <c r="K475" s="84">
        <f>IFERROR(LN(Финальный_свод10[[#This Row],[FTSE Renaissan_US.Цена]]/F474)+K474,0)</f>
        <v>0.53786145638055094</v>
      </c>
      <c r="L475" s="84">
        <f t="shared" si="25"/>
        <v>6.9234296194407019E-2</v>
      </c>
      <c r="M475" s="84">
        <f t="shared" si="25"/>
        <v>0.21285923039454779</v>
      </c>
      <c r="N475" s="84">
        <f t="shared" si="25"/>
        <v>0.38968380144850534</v>
      </c>
      <c r="O475" s="84">
        <f t="shared" si="25"/>
        <v>0.7123410278292388</v>
      </c>
      <c r="P475" s="84">
        <v>0.20344305993642967</v>
      </c>
      <c r="Q475" s="84">
        <v>0.26857005200137063</v>
      </c>
      <c r="R475" s="84">
        <f t="shared" si="26"/>
        <v>0.22561536903731638</v>
      </c>
      <c r="S475" s="84">
        <f t="shared" si="27"/>
        <v>0.30809260832625185</v>
      </c>
    </row>
    <row r="476" spans="2:19" x14ac:dyDescent="0.2">
      <c r="B476" s="77">
        <v>45603</v>
      </c>
      <c r="C476" s="76">
        <v>234.12</v>
      </c>
      <c r="D476" s="76">
        <v>125</v>
      </c>
      <c r="E476" s="76">
        <v>238.26</v>
      </c>
      <c r="F476" s="76">
        <v>831.77</v>
      </c>
      <c r="G476" s="83">
        <v>45603</v>
      </c>
      <c r="H476" s="84">
        <f>IFERROR(LN(Финальный_свод10[[#This Row],[FTSE Renaissan_EM.Цена]]/C475)+H475,0)</f>
        <v>7.088013121543757E-2</v>
      </c>
      <c r="I476" s="84">
        <f>IFERROR(LN(Финальный_свод10[[#This Row],[FTSE Renaissan_EMEA.Цена]]/D475)+I475,0)</f>
        <v>0.19698859383736134</v>
      </c>
      <c r="J476" s="84">
        <f>IFERROR(LN(Финальный_свод10[[#This Row],[FTSE Renaissan_Global.Цена]]/E475)+J475,0)</f>
        <v>0.33856457765453529</v>
      </c>
      <c r="K476" s="84">
        <f>IFERROR(LN(Финальный_свод10[[#This Row],[FTSE Renaissan_US.Цена]]/F475)+K475,0)</f>
        <v>0.54887442408023057</v>
      </c>
      <c r="L476" s="84">
        <f t="shared" si="25"/>
        <v>7.3452544704264877E-2</v>
      </c>
      <c r="M476" s="84">
        <f t="shared" si="25"/>
        <v>0.21773015099854209</v>
      </c>
      <c r="N476" s="84">
        <f t="shared" si="25"/>
        <v>0.4029323441088124</v>
      </c>
      <c r="O476" s="84">
        <f t="shared" si="25"/>
        <v>0.73130320754324507</v>
      </c>
      <c r="P476" s="84">
        <v>0.21381393835630325</v>
      </c>
      <c r="Q476" s="84">
        <v>0.2635073270194877</v>
      </c>
      <c r="R476" s="84">
        <f t="shared" si="26"/>
        <v>0.23839221606495054</v>
      </c>
      <c r="S476" s="84">
        <f t="shared" si="27"/>
        <v>0.30148683092608186</v>
      </c>
    </row>
    <row r="477" spans="2:19" x14ac:dyDescent="0.2">
      <c r="B477" s="77">
        <v>45604</v>
      </c>
      <c r="C477" s="76">
        <v>234.94</v>
      </c>
      <c r="D477" s="76">
        <v>124.88</v>
      </c>
      <c r="E477" s="76">
        <v>239.87</v>
      </c>
      <c r="F477" s="76">
        <v>840.59</v>
      </c>
      <c r="G477" s="83">
        <v>45604</v>
      </c>
      <c r="H477" s="84">
        <f>IFERROR(LN(Финальный_свод10[[#This Row],[FTSE Renaissan_EM.Цена]]/C476)+H476,0)</f>
        <v>7.437648918815723E-2</v>
      </c>
      <c r="I477" s="84">
        <f>IFERROR(LN(Финальный_свод10[[#This Row],[FTSE Renaissan_EMEA.Цена]]/D476)+I476,0)</f>
        <v>0.19602813274223677</v>
      </c>
      <c r="J477" s="84">
        <f>IFERROR(LN(Финальный_свод10[[#This Row],[FTSE Renaissan_Global.Цена]]/E476)+J476,0)</f>
        <v>0.34529917320425901</v>
      </c>
      <c r="K477" s="84">
        <f>IFERROR(LN(Финальный_свод10[[#This Row],[FTSE Renaissan_US.Цена]]/F476)+K476,0)</f>
        <v>0.55942249001961475</v>
      </c>
      <c r="L477" s="84">
        <f t="shared" si="25"/>
        <v>7.7212287941311963E-2</v>
      </c>
      <c r="M477" s="84">
        <f t="shared" si="25"/>
        <v>0.21656113005358346</v>
      </c>
      <c r="N477" s="84">
        <f t="shared" si="25"/>
        <v>0.41241241241241022</v>
      </c>
      <c r="O477" s="84">
        <f t="shared" si="25"/>
        <v>0.74966176133880347</v>
      </c>
      <c r="P477" s="84">
        <v>0.23000911683783204</v>
      </c>
      <c r="Q477" s="84">
        <v>0.27239483017588689</v>
      </c>
      <c r="R477" s="84">
        <f t="shared" si="26"/>
        <v>0.25861148443396931</v>
      </c>
      <c r="S477" s="84">
        <f t="shared" si="27"/>
        <v>0.31310535259133254</v>
      </c>
    </row>
    <row r="478" spans="2:19" x14ac:dyDescent="0.2">
      <c r="B478" s="77">
        <v>45607</v>
      </c>
      <c r="C478" s="76">
        <v>232.48</v>
      </c>
      <c r="D478" s="76">
        <v>123.15</v>
      </c>
      <c r="E478" s="76">
        <v>240.25</v>
      </c>
      <c r="F478" s="76">
        <v>851.49</v>
      </c>
      <c r="G478" s="83">
        <v>45607</v>
      </c>
      <c r="H478" s="84">
        <f>IFERROR(LN(Финальный_свод10[[#This Row],[FTSE Renaissan_EM.Цена]]/C477)+H477,0)</f>
        <v>6.3850526614390057E-2</v>
      </c>
      <c r="I478" s="84">
        <f>IFERROR(LN(Финальный_свод10[[#This Row],[FTSE Renaissan_EMEA.Цена]]/D477)+I477,0)</f>
        <v>0.18207798110160711</v>
      </c>
      <c r="J478" s="84">
        <f>IFERROR(LN(Финальный_свод10[[#This Row],[FTSE Renaissan_Global.Цена]]/E477)+J477,0)</f>
        <v>0.34688211113372225</v>
      </c>
      <c r="K478" s="84">
        <f>IFERROR(LN(Финальный_свод10[[#This Row],[FTSE Renaissan_US.Цена]]/F477)+K477,0)</f>
        <v>0.57230621983650465</v>
      </c>
      <c r="L478" s="84">
        <f t="shared" si="25"/>
        <v>6.5933058230170261E-2</v>
      </c>
      <c r="M478" s="84">
        <f t="shared" si="25"/>
        <v>0.19970774476376363</v>
      </c>
      <c r="N478" s="84">
        <f t="shared" si="25"/>
        <v>0.41464994406170685</v>
      </c>
      <c r="O478" s="84">
        <f t="shared" si="25"/>
        <v>0.7723497699977131</v>
      </c>
      <c r="P478" s="84">
        <v>0.24839774919691657</v>
      </c>
      <c r="Q478" s="84">
        <v>0.30013605927643827</v>
      </c>
      <c r="R478" s="84">
        <f t="shared" si="26"/>
        <v>0.28196973323268781</v>
      </c>
      <c r="S478" s="84">
        <f t="shared" si="27"/>
        <v>0.35004248088360113</v>
      </c>
    </row>
    <row r="479" spans="2:19" x14ac:dyDescent="0.2">
      <c r="B479" s="77">
        <v>45608</v>
      </c>
      <c r="C479" s="76">
        <v>230.22</v>
      </c>
      <c r="D479" s="76">
        <v>122.4</v>
      </c>
      <c r="E479" s="76">
        <v>237.89</v>
      </c>
      <c r="F479" s="76">
        <v>842.26</v>
      </c>
      <c r="G479" s="83">
        <v>45608</v>
      </c>
      <c r="H479" s="84">
        <f>IFERROR(LN(Финальный_свод10[[#This Row],[FTSE Renaissan_EM.Цена]]/C478)+H478,0)</f>
        <v>5.4081700279333296E-2</v>
      </c>
      <c r="I479" s="84">
        <f>IFERROR(LN(Финальный_свод10[[#This Row],[FTSE Renaissan_EMEA.Цена]]/D478)+I478,0)</f>
        <v>0.17596922661328585</v>
      </c>
      <c r="J479" s="84">
        <f>IFERROR(LN(Финальный_свод10[[#This Row],[FTSE Renaissan_Global.Цена]]/E478)+J478,0)</f>
        <v>0.33701044524049534</v>
      </c>
      <c r="K479" s="84">
        <f>IFERROR(LN(Финальный_свод10[[#This Row],[FTSE Renaissan_US.Цена]]/F478)+K478,0)</f>
        <v>0.56140721895944667</v>
      </c>
      <c r="L479" s="84">
        <f t="shared" si="25"/>
        <v>5.557083906464988E-2</v>
      </c>
      <c r="M479" s="84">
        <f t="shared" si="25"/>
        <v>0.1924013638577724</v>
      </c>
      <c r="N479" s="84">
        <f t="shared" si="25"/>
        <v>0.40075369487133994</v>
      </c>
      <c r="O479" s="84">
        <f t="shared" si="25"/>
        <v>0.7531378140415903</v>
      </c>
      <c r="P479" s="84">
        <v>0.23809464852971687</v>
      </c>
      <c r="Q479" s="84">
        <v>0.30900161551917332</v>
      </c>
      <c r="R479" s="84">
        <f t="shared" si="26"/>
        <v>0.26882927996759598</v>
      </c>
      <c r="S479" s="84">
        <f t="shared" si="27"/>
        <v>0.36206457094307409</v>
      </c>
    </row>
    <row r="480" spans="2:19" x14ac:dyDescent="0.2">
      <c r="B480" s="77">
        <v>45609</v>
      </c>
      <c r="C480" s="76">
        <v>228.91</v>
      </c>
      <c r="D480" s="76">
        <v>121.65</v>
      </c>
      <c r="E480" s="76">
        <v>235.83</v>
      </c>
      <c r="F480" s="76">
        <v>835.56</v>
      </c>
      <c r="G480" s="83">
        <v>45609</v>
      </c>
      <c r="H480" s="84">
        <f>IFERROR(LN(Финальный_свод10[[#This Row],[FTSE Renaissan_EM.Цена]]/C479)+H479,0)</f>
        <v>4.8375239996330907E-2</v>
      </c>
      <c r="I480" s="84">
        <f>IFERROR(LN(Финальный_свод10[[#This Row],[FTSE Renaissan_EMEA.Цена]]/D479)+I479,0)</f>
        <v>0.16982292576459179</v>
      </c>
      <c r="J480" s="84">
        <f>IFERROR(LN(Финальный_свод10[[#This Row],[FTSE Renaissan_Global.Цена]]/E479)+J479,0)</f>
        <v>0.32831326975709529</v>
      </c>
      <c r="K480" s="84">
        <f>IFERROR(LN(Финальный_свод10[[#This Row],[FTSE Renaissan_US.Цена]]/F479)+K479,0)</f>
        <v>0.55342062252638802</v>
      </c>
      <c r="L480" s="84">
        <f t="shared" si="25"/>
        <v>4.9564419990830499E-2</v>
      </c>
      <c r="M480" s="84">
        <f t="shared" si="25"/>
        <v>0.18509498295178117</v>
      </c>
      <c r="N480" s="84">
        <f t="shared" si="25"/>
        <v>0.38862391803568097</v>
      </c>
      <c r="O480" s="84">
        <f t="shared" si="25"/>
        <v>0.73919197385675584</v>
      </c>
      <c r="P480" s="84">
        <v>0.24071385937364534</v>
      </c>
      <c r="Q480" s="84">
        <v>0.30526761541460307</v>
      </c>
      <c r="R480" s="84">
        <f t="shared" si="26"/>
        <v>0.27215696743192574</v>
      </c>
      <c r="S480" s="84">
        <f t="shared" si="27"/>
        <v>0.35698810535258985</v>
      </c>
    </row>
    <row r="481" spans="2:19" x14ac:dyDescent="0.2">
      <c r="B481" s="77">
        <v>45610</v>
      </c>
      <c r="C481" s="76">
        <v>225.46</v>
      </c>
      <c r="D481" s="76">
        <v>120.5</v>
      </c>
      <c r="E481" s="76">
        <v>232.57</v>
      </c>
      <c r="F481" s="76">
        <v>820.19</v>
      </c>
      <c r="G481" s="83">
        <v>45610</v>
      </c>
      <c r="H481" s="84">
        <f>IFERROR(LN(Финальный_свод10[[#This Row],[FTSE Renaissan_EM.Цена]]/C480)+H480,0)</f>
        <v>3.3189086408802623E-2</v>
      </c>
      <c r="I481" s="84">
        <f>IFERROR(LN(Финальный_свод10[[#This Row],[FTSE Renaissan_EMEA.Цена]]/D480)+I480,0)</f>
        <v>0.16032460946576987</v>
      </c>
      <c r="J481" s="84">
        <f>IFERROR(LN(Финальный_свод10[[#This Row],[FTSE Renaissan_Global.Цена]]/E480)+J480,0)</f>
        <v>0.31439331826548494</v>
      </c>
      <c r="K481" s="84">
        <f>IFERROR(LN(Финальный_свод10[[#This Row],[FTSE Renaissan_US.Цена]]/F480)+K480,0)</f>
        <v>0.53485448451930995</v>
      </c>
      <c r="L481" s="84">
        <f t="shared" si="25"/>
        <v>3.3745988078863753E-2</v>
      </c>
      <c r="M481" s="84">
        <f t="shared" si="25"/>
        <v>0.17389186556259451</v>
      </c>
      <c r="N481" s="84">
        <f t="shared" si="25"/>
        <v>0.3694282517811911</v>
      </c>
      <c r="O481" s="84">
        <f t="shared" si="25"/>
        <v>0.70719980017900896</v>
      </c>
      <c r="P481" s="84">
        <v>0.21635286809937149</v>
      </c>
      <c r="Q481" s="84">
        <v>0.28091538973396846</v>
      </c>
      <c r="R481" s="84">
        <f t="shared" si="26"/>
        <v>0.24154040171585156</v>
      </c>
      <c r="S481" s="84">
        <f t="shared" si="27"/>
        <v>0.32434154630416168</v>
      </c>
    </row>
    <row r="482" spans="2:19" x14ac:dyDescent="0.2">
      <c r="B482" s="77">
        <v>45611</v>
      </c>
      <c r="C482" s="76">
        <v>226.02</v>
      </c>
      <c r="D482" s="76">
        <v>120.19</v>
      </c>
      <c r="E482" s="76">
        <v>229.36</v>
      </c>
      <c r="F482" s="76">
        <v>799.89</v>
      </c>
      <c r="G482" s="83">
        <v>45611</v>
      </c>
      <c r="H482" s="84">
        <f>IFERROR(LN(Финальный_свод10[[#This Row],[FTSE Renaissan_EM.Цена]]/C481)+H481,0)</f>
        <v>3.566981772442214E-2</v>
      </c>
      <c r="I482" s="84">
        <f>IFERROR(LN(Финальный_свод10[[#This Row],[FTSE Renaissan_EMEA.Цена]]/D481)+I481,0)</f>
        <v>0.15774868049975768</v>
      </c>
      <c r="J482" s="84">
        <f>IFERROR(LN(Финальный_свод10[[#This Row],[FTSE Renaissan_Global.Цена]]/E481)+J481,0)</f>
        <v>0.30049488485843484</v>
      </c>
      <c r="K482" s="84">
        <f>IFERROR(LN(Финальный_свод10[[#This Row],[FTSE Renaissan_US.Цена]]/F481)+K481,0)</f>
        <v>0.50979268199786798</v>
      </c>
      <c r="L482" s="84">
        <f t="shared" si="25"/>
        <v>3.6313617606603232E-2</v>
      </c>
      <c r="M482" s="84">
        <f t="shared" si="25"/>
        <v>0.17087189478811826</v>
      </c>
      <c r="N482" s="84">
        <f t="shared" si="25"/>
        <v>0.3505269975858194</v>
      </c>
      <c r="O482" s="84">
        <f t="shared" si="25"/>
        <v>0.66494598588764475</v>
      </c>
      <c r="P482" s="84">
        <v>0.23170812907933078</v>
      </c>
      <c r="Q482" s="84">
        <v>0.29455095096339129</v>
      </c>
      <c r="R482" s="84">
        <f t="shared" si="26"/>
        <v>0.26075169836331025</v>
      </c>
      <c r="S482" s="84">
        <f t="shared" si="27"/>
        <v>0.34252336448597975</v>
      </c>
    </row>
    <row r="483" spans="2:19" x14ac:dyDescent="0.2">
      <c r="B483" s="77">
        <v>45614</v>
      </c>
      <c r="C483" s="76">
        <v>225.33</v>
      </c>
      <c r="D483" s="76">
        <v>120.37</v>
      </c>
      <c r="E483" s="76">
        <v>228.8</v>
      </c>
      <c r="F483" s="76">
        <v>797.14</v>
      </c>
      <c r="G483" s="83">
        <v>45614</v>
      </c>
      <c r="H483" s="84">
        <f>IFERROR(LN(Финальный_свод10[[#This Row],[FTSE Renaissan_EM.Цена]]/C482)+H482,0)</f>
        <v>3.2612321158447498E-2</v>
      </c>
      <c r="I483" s="84">
        <f>IFERROR(LN(Финальный_свод10[[#This Row],[FTSE Renaissan_EMEA.Цена]]/D482)+I482,0)</f>
        <v>0.1592451889267037</v>
      </c>
      <c r="J483" s="84">
        <f>IFERROR(LN(Финальный_свод10[[#This Row],[FTSE Renaissan_Global.Цена]]/E482)+J482,0)</f>
        <v>0.29805032278896321</v>
      </c>
      <c r="K483" s="84">
        <f>IFERROR(LN(Финальный_свод10[[#This Row],[FTSE Renaissan_US.Цена]]/F482)+K482,0)</f>
        <v>0.50634878586816168</v>
      </c>
      <c r="L483" s="84">
        <f t="shared" si="25"/>
        <v>3.3149931224209839E-2</v>
      </c>
      <c r="M483" s="84">
        <f t="shared" si="25"/>
        <v>0.17262542620555621</v>
      </c>
      <c r="N483" s="84">
        <f t="shared" si="25"/>
        <v>0.3472295825236984</v>
      </c>
      <c r="O483" s="84">
        <f t="shared" si="25"/>
        <v>0.65922194700580983</v>
      </c>
      <c r="P483" s="84">
        <v>0.22495349990106012</v>
      </c>
      <c r="Q483" s="84">
        <v>0.29782060535038707</v>
      </c>
      <c r="R483" s="84">
        <f t="shared" si="26"/>
        <v>0.25226448441555904</v>
      </c>
      <c r="S483" s="84">
        <f t="shared" si="27"/>
        <v>0.34692013593882609</v>
      </c>
    </row>
    <row r="484" spans="2:19" x14ac:dyDescent="0.2">
      <c r="B484" s="77">
        <v>45615</v>
      </c>
      <c r="C484" s="76">
        <v>227.37</v>
      </c>
      <c r="D484" s="76">
        <v>120.44</v>
      </c>
      <c r="E484" s="76">
        <v>230.68</v>
      </c>
      <c r="F484" s="76">
        <v>803.36</v>
      </c>
      <c r="G484" s="83">
        <v>45615</v>
      </c>
      <c r="H484" s="84">
        <f>IFERROR(LN(Финальный_свод10[[#This Row],[FTSE Renaissan_EM.Цена]]/C483)+H483,0)</f>
        <v>4.1624973284464795E-2</v>
      </c>
      <c r="I484" s="84">
        <f>IFERROR(LN(Финальный_свод10[[#This Row],[FTSE Renaissan_EMEA.Цена]]/D483)+I483,0)</f>
        <v>0.15982656014859334</v>
      </c>
      <c r="J484" s="84">
        <f>IFERROR(LN(Финальный_свод10[[#This Row],[FTSE Renaissan_Global.Цена]]/E483)+J483,0)</f>
        <v>0.30623353203053222</v>
      </c>
      <c r="K484" s="84">
        <f>IFERROR(LN(Финальный_свод10[[#This Row],[FTSE Renaissan_US.Цена]]/F483)+K483,0)</f>
        <v>0.51412139607032792</v>
      </c>
      <c r="L484" s="84">
        <f t="shared" si="25"/>
        <v>4.2503438789546877E-2</v>
      </c>
      <c r="M484" s="84">
        <f t="shared" si="25"/>
        <v>0.17330735509011541</v>
      </c>
      <c r="N484" s="84">
        <f t="shared" si="25"/>
        <v>0.35829947594653277</v>
      </c>
      <c r="O484" s="84">
        <f t="shared" si="25"/>
        <v>0.67216868222217863</v>
      </c>
      <c r="P484" s="84">
        <v>0.19121631515991205</v>
      </c>
      <c r="Q484" s="84">
        <v>0.27779907153241062</v>
      </c>
      <c r="R484" s="84">
        <f t="shared" si="26"/>
        <v>0.21072132113334541</v>
      </c>
      <c r="S484" s="84">
        <f t="shared" si="27"/>
        <v>0.32022090059473096</v>
      </c>
    </row>
    <row r="485" spans="2:19" x14ac:dyDescent="0.2">
      <c r="B485" s="77">
        <v>45616</v>
      </c>
      <c r="C485" s="76">
        <v>228.13</v>
      </c>
      <c r="D485" s="76">
        <v>119.64</v>
      </c>
      <c r="E485" s="76">
        <v>230.51</v>
      </c>
      <c r="F485" s="76">
        <v>800.91</v>
      </c>
      <c r="G485" s="83">
        <v>45616</v>
      </c>
      <c r="H485" s="84">
        <f>IFERROR(LN(Финальный_свод10[[#This Row],[FTSE Renaissan_EM.Цена]]/C484)+H484,0)</f>
        <v>4.4961968697200691E-2</v>
      </c>
      <c r="I485" s="84">
        <f>IFERROR(LN(Финальный_свод10[[#This Row],[FTSE Renaissan_EMEA.Цена]]/D484)+I484,0)</f>
        <v>0.1531620902968075</v>
      </c>
      <c r="J485" s="84">
        <f>IFERROR(LN(Финальный_свод10[[#This Row],[FTSE Renaissan_Global.Цена]]/E484)+J484,0)</f>
        <v>0.30549630872690653</v>
      </c>
      <c r="K485" s="84">
        <f>IFERROR(LN(Финальный_свод10[[#This Row],[FTSE Renaissan_US.Цена]]/F484)+K484,0)</f>
        <v>0.51106704498892275</v>
      </c>
      <c r="L485" s="84">
        <f t="shared" si="25"/>
        <v>4.5988078862907456E-2</v>
      </c>
      <c r="M485" s="84">
        <f t="shared" si="25"/>
        <v>0.16551388212372475</v>
      </c>
      <c r="N485" s="84">
        <f t="shared" si="25"/>
        <v>0.35729847494553169</v>
      </c>
      <c r="O485" s="84">
        <f t="shared" si="25"/>
        <v>0.6670690839456348</v>
      </c>
      <c r="P485" s="84">
        <v>0.1783531466380531</v>
      </c>
      <c r="Q485" s="84">
        <v>0.27520545423972848</v>
      </c>
      <c r="R485" s="84">
        <f t="shared" si="26"/>
        <v>0.19524734429368173</v>
      </c>
      <c r="S485" s="84">
        <f t="shared" si="27"/>
        <v>0.31680118946473956</v>
      </c>
    </row>
    <row r="486" spans="2:19" x14ac:dyDescent="0.2">
      <c r="B486" s="77">
        <v>45617</v>
      </c>
      <c r="C486" s="76">
        <v>224.71</v>
      </c>
      <c r="D486" s="76">
        <v>118.92</v>
      </c>
      <c r="E486" s="76">
        <v>230.8</v>
      </c>
      <c r="F486" s="76">
        <v>815.59</v>
      </c>
      <c r="G486" s="83">
        <v>45617</v>
      </c>
      <c r="H486" s="84">
        <f>IFERROR(LN(Финальный_свод10[[#This Row],[FTSE Renaissan_EM.Цена]]/C485)+H485,0)</f>
        <v>2.9857008776258312E-2</v>
      </c>
      <c r="I486" s="84">
        <f>IFERROR(LN(Финальный_свод10[[#This Row],[FTSE Renaissan_EMEA.Цена]]/D485)+I485,0)</f>
        <v>0.14712585466495715</v>
      </c>
      <c r="J486" s="84">
        <f>IFERROR(LN(Финальный_свод10[[#This Row],[FTSE Renaissan_Global.Цена]]/E485)+J485,0)</f>
        <v>0.30675359791726498</v>
      </c>
      <c r="K486" s="84">
        <f>IFERROR(LN(Финальный_свод10[[#This Row],[FTSE Renaissan_US.Цена]]/F485)+K485,0)</f>
        <v>0.52923024149685527</v>
      </c>
      <c r="L486" s="84">
        <f t="shared" si="25"/>
        <v>3.0307198532783852E-2</v>
      </c>
      <c r="M486" s="84">
        <f t="shared" si="25"/>
        <v>0.15849975645397296</v>
      </c>
      <c r="N486" s="84">
        <f t="shared" si="25"/>
        <v>0.35900606488841613</v>
      </c>
      <c r="O486" s="84">
        <f t="shared" si="25"/>
        <v>0.69762504423121241</v>
      </c>
      <c r="P486" s="84">
        <v>0.16739957481659232</v>
      </c>
      <c r="Q486" s="84">
        <v>0.26123625120407645</v>
      </c>
      <c r="R486" s="84">
        <f t="shared" si="26"/>
        <v>0.18222655890420891</v>
      </c>
      <c r="S486" s="84">
        <f t="shared" si="27"/>
        <v>0.29853440951571675</v>
      </c>
    </row>
    <row r="487" spans="2:19" x14ac:dyDescent="0.2">
      <c r="B487" s="77">
        <v>45618</v>
      </c>
      <c r="C487" s="76">
        <v>223.32</v>
      </c>
      <c r="D487" s="76">
        <v>119.06</v>
      </c>
      <c r="E487" s="76">
        <v>232.11</v>
      </c>
      <c r="F487" s="76">
        <v>828.85</v>
      </c>
      <c r="G487" s="83">
        <v>45618</v>
      </c>
      <c r="H487" s="84">
        <f>IFERROR(LN(Финальный_свод10[[#This Row],[FTSE Renaissan_EM.Цена]]/C486)+H486,0)</f>
        <v>2.3652047234576853E-2</v>
      </c>
      <c r="I487" s="84">
        <f>IFERROR(LN(Финальный_свод10[[#This Row],[FTSE Renaissan_EMEA.Цена]]/D486)+I486,0)</f>
        <v>0.14830242426030424</v>
      </c>
      <c r="J487" s="84">
        <f>IFERROR(LN(Финальный_свод10[[#This Row],[FTSE Renaissan_Global.Цена]]/E486)+J486,0)</f>
        <v>0.3124134605127934</v>
      </c>
      <c r="K487" s="84">
        <f>IFERROR(LN(Финальный_свод10[[#This Row],[FTSE Renaissan_US.Цена]]/F486)+K486,0)</f>
        <v>0.5453576616548077</v>
      </c>
      <c r="L487" s="84">
        <f t="shared" si="25"/>
        <v>2.3933975240715721E-2</v>
      </c>
      <c r="M487" s="84">
        <f t="shared" si="25"/>
        <v>0.15986361422309137</v>
      </c>
      <c r="N487" s="84">
        <f t="shared" si="25"/>
        <v>0.36671966083730623</v>
      </c>
      <c r="O487" s="84">
        <f t="shared" ref="O487:O513" si="28">EXP(K487)-1</f>
        <v>0.72522531898507903</v>
      </c>
      <c r="P487" s="84">
        <v>0.17223486430491344</v>
      </c>
      <c r="Q487" s="84">
        <v>0.26432300105613088</v>
      </c>
      <c r="R487" s="84">
        <f t="shared" si="26"/>
        <v>0.18795680910212131</v>
      </c>
      <c r="S487" s="84">
        <f t="shared" si="27"/>
        <v>0.30254885301614154</v>
      </c>
    </row>
    <row r="488" spans="2:19" x14ac:dyDescent="0.2">
      <c r="B488" s="77">
        <v>45621</v>
      </c>
      <c r="C488" s="76">
        <v>225.98</v>
      </c>
      <c r="D488" s="76">
        <v>119.95</v>
      </c>
      <c r="E488" s="76">
        <v>235.46</v>
      </c>
      <c r="F488" s="76">
        <v>841.75</v>
      </c>
      <c r="G488" s="83">
        <v>45621</v>
      </c>
      <c r="H488" s="84">
        <f>IFERROR(LN(Финальный_свод10[[#This Row],[FTSE Renaissan_EM.Цена]]/C487)+H487,0)</f>
        <v>3.5492826573517433E-2</v>
      </c>
      <c r="I488" s="84">
        <f>IFERROR(LN(Финальный_свод10[[#This Row],[FTSE Renaissan_EMEA.Цена]]/D487)+I487,0)</f>
        <v>0.15574984582076373</v>
      </c>
      <c r="J488" s="84">
        <f>IFERROR(LN(Финальный_свод10[[#This Row],[FTSE Renaissan_Global.Цена]]/E487)+J487,0)</f>
        <v>0.32674311093337122</v>
      </c>
      <c r="K488" s="84">
        <f>IFERROR(LN(Финальный_свод10[[#This Row],[FTSE Renaissan_US.Цена]]/F487)+K487,0)</f>
        <v>0.56080152182511667</v>
      </c>
      <c r="L488" s="84">
        <f t="shared" ref="L488:N513" si="29">EXP(H488)-1</f>
        <v>3.6130215497478968E-2</v>
      </c>
      <c r="M488" s="84">
        <f t="shared" si="29"/>
        <v>0.168533852898201</v>
      </c>
      <c r="N488" s="84">
        <f t="shared" si="29"/>
        <v>0.38644526879820829</v>
      </c>
      <c r="O488" s="84">
        <f t="shared" si="28"/>
        <v>0.75207626501259628</v>
      </c>
      <c r="P488" s="84">
        <v>0.15253056424860806</v>
      </c>
      <c r="Q488" s="84">
        <v>0.2384045869267673</v>
      </c>
      <c r="R488" s="84">
        <f t="shared" si="26"/>
        <v>0.16477806211683133</v>
      </c>
      <c r="S488" s="84">
        <f t="shared" si="27"/>
        <v>0.26922259983007524</v>
      </c>
    </row>
    <row r="489" spans="2:19" x14ac:dyDescent="0.2">
      <c r="B489" s="77">
        <v>45622</v>
      </c>
      <c r="C489" s="76">
        <v>225.02</v>
      </c>
      <c r="D489" s="76">
        <v>119.22</v>
      </c>
      <c r="E489" s="76">
        <v>233.77</v>
      </c>
      <c r="F489" s="76">
        <v>835.05</v>
      </c>
      <c r="G489" s="83">
        <v>45622</v>
      </c>
      <c r="H489" s="84">
        <f>IFERROR(LN(Финальный_свод10[[#This Row],[FTSE Renaissan_EM.Цена]]/C488)+H488,0)</f>
        <v>3.1235613935343114E-2</v>
      </c>
      <c r="I489" s="84">
        <f>IFERROR(LN(Финальный_свод10[[#This Row],[FTSE Renaissan_EMEA.Цена]]/D488)+I488,0)</f>
        <v>0.14964538232684063</v>
      </c>
      <c r="J489" s="84">
        <f>IFERROR(LN(Финальный_свод10[[#This Row],[FTSE Renaissan_Global.Цена]]/E488)+J488,0)</f>
        <v>0.31953978928926691</v>
      </c>
      <c r="K489" s="84">
        <f>IFERROR(LN(Финальный_свод10[[#This Row],[FTSE Renaissan_US.Цена]]/F488)+K488,0)</f>
        <v>0.55281006708155922</v>
      </c>
      <c r="L489" s="84">
        <f t="shared" si="29"/>
        <v>3.1728564878496845E-2</v>
      </c>
      <c r="M489" s="84">
        <f t="shared" si="29"/>
        <v>0.16142230881636954</v>
      </c>
      <c r="N489" s="84">
        <f t="shared" si="29"/>
        <v>0.37649414120002178</v>
      </c>
      <c r="O489" s="84">
        <f t="shared" si="28"/>
        <v>0.73813042482776159</v>
      </c>
      <c r="P489" s="84">
        <v>0.12596665245809252</v>
      </c>
      <c r="Q489" s="84">
        <v>0.1953522600212064</v>
      </c>
      <c r="R489" s="84">
        <f t="shared" si="26"/>
        <v>0.13424434339157032</v>
      </c>
      <c r="S489" s="84">
        <f t="shared" si="27"/>
        <v>0.21573916737468024</v>
      </c>
    </row>
    <row r="490" spans="2:19" x14ac:dyDescent="0.2">
      <c r="B490" s="77">
        <v>45623</v>
      </c>
      <c r="C490" s="76">
        <v>226.43</v>
      </c>
      <c r="D490" s="76">
        <v>119.13</v>
      </c>
      <c r="E490" s="76">
        <v>234.11</v>
      </c>
      <c r="F490" s="76">
        <v>830.04</v>
      </c>
      <c r="G490" s="83">
        <v>45623</v>
      </c>
      <c r="H490" s="84">
        <f>IFERROR(LN(Финальный_свод10[[#This Row],[FTSE Renaissan_EM.Цена]]/C489)+H489,0)</f>
        <v>3.7482173176847378E-2</v>
      </c>
      <c r="I490" s="84">
        <f>IFERROR(LN(Финальный_свод10[[#This Row],[FTSE Renaissan_EMEA.Цена]]/D489)+I489,0)</f>
        <v>0.14889019034632986</v>
      </c>
      <c r="J490" s="84">
        <f>IFERROR(LN(Финальный_свод10[[#This Row],[FTSE Renaissan_Global.Цена]]/E489)+J489,0)</f>
        <v>0.32099315365554709</v>
      </c>
      <c r="K490" s="84">
        <f>IFERROR(LN(Финальный_свод10[[#This Row],[FTSE Renaissan_US.Цена]]/F489)+K489,0)</f>
        <v>0.54679235618442645</v>
      </c>
      <c r="L490" s="84">
        <f t="shared" si="29"/>
        <v>3.8193489225126775E-2</v>
      </c>
      <c r="M490" s="84">
        <f t="shared" si="29"/>
        <v>0.16054554310765035</v>
      </c>
      <c r="N490" s="84">
        <f t="shared" si="29"/>
        <v>0.37849614320202374</v>
      </c>
      <c r="O490" s="84">
        <f t="shared" si="28"/>
        <v>0.72770226671940041</v>
      </c>
      <c r="P490" s="84">
        <v>0.13707601709243739</v>
      </c>
      <c r="Q490" s="84">
        <v>0.18645488894639878</v>
      </c>
      <c r="R490" s="84">
        <f t="shared" si="26"/>
        <v>0.14691533037538762</v>
      </c>
      <c r="S490" s="84">
        <f t="shared" si="27"/>
        <v>0.20497026338147695</v>
      </c>
    </row>
    <row r="491" spans="2:19" x14ac:dyDescent="0.2">
      <c r="B491" s="77">
        <v>45624</v>
      </c>
      <c r="C491" s="76">
        <v>225.89</v>
      </c>
      <c r="D491" s="76">
        <v>119.8</v>
      </c>
      <c r="E491" s="76">
        <v>234.31</v>
      </c>
      <c r="F491" s="76">
        <v>815.59</v>
      </c>
      <c r="G491" s="83">
        <v>45624</v>
      </c>
      <c r="H491" s="84">
        <f>IFERROR(LN(Финальный_свод10[[#This Row],[FTSE Renaissan_EM.Цена]]/C490)+H490,0)</f>
        <v>3.5094481911601007E-2</v>
      </c>
      <c r="I491" s="84">
        <f>IFERROR(LN(Финальный_свод10[[#This Row],[FTSE Renaissan_EMEA.Цена]]/D490)+I490,0)</f>
        <v>0.15449854221640896</v>
      </c>
      <c r="J491" s="84">
        <f>IFERROR(LN(Финальный_свод10[[#This Row],[FTSE Renaissan_Global.Цена]]/E490)+J490,0)</f>
        <v>0.32184708821066182</v>
      </c>
      <c r="K491" s="84">
        <f>IFERROR(LN(Финальный_свод10[[#This Row],[FTSE Renaissan_US.Цена]]/F490)+K490,0)</f>
        <v>0.52923024149685549</v>
      </c>
      <c r="L491" s="84">
        <f t="shared" si="29"/>
        <v>3.5717560751949318E-2</v>
      </c>
      <c r="M491" s="84">
        <f t="shared" si="29"/>
        <v>0.16707257671700249</v>
      </c>
      <c r="N491" s="84">
        <f t="shared" si="29"/>
        <v>0.37967379143849556</v>
      </c>
      <c r="O491" s="84">
        <f t="shared" si="28"/>
        <v>0.69762504423121285</v>
      </c>
      <c r="P491" s="84">
        <v>0.15930021225926944</v>
      </c>
      <c r="Q491" s="84">
        <v>0.20219498305649788</v>
      </c>
      <c r="R491" s="84">
        <f t="shared" si="26"/>
        <v>0.17268994973949092</v>
      </c>
      <c r="S491" s="84">
        <f t="shared" si="27"/>
        <v>0.22408666100254759</v>
      </c>
    </row>
    <row r="492" spans="2:19" x14ac:dyDescent="0.2">
      <c r="B492" s="77">
        <v>45625</v>
      </c>
      <c r="C492" s="76">
        <v>227.31</v>
      </c>
      <c r="D492" s="76">
        <v>120.26</v>
      </c>
      <c r="E492" s="76">
        <v>233.65</v>
      </c>
      <c r="F492" s="76">
        <v>821.15</v>
      </c>
      <c r="G492" s="83">
        <v>45625</v>
      </c>
      <c r="H492" s="84">
        <f>IFERROR(LN(Финальный_свод10[[#This Row],[FTSE Renaissan_EM.Цена]]/C491)+H491,0)</f>
        <v>4.1361051403809024E-2</v>
      </c>
      <c r="I492" s="84">
        <f>IFERROR(LN(Финальный_свод10[[#This Row],[FTSE Renaissan_EMEA.Цена]]/D491)+I491,0)</f>
        <v>0.15833092214648267</v>
      </c>
      <c r="J492" s="84">
        <f>IFERROR(LN(Финальный_свод10[[#This Row],[FTSE Renaissan_Global.Цена]]/E491)+J491,0)</f>
        <v>0.31902633242975564</v>
      </c>
      <c r="K492" s="84">
        <f>IFERROR(LN(Финальный_свод10[[#This Row],[FTSE Renaissan_US.Цена]]/F491)+K491,0)</f>
        <v>0.53602426056750274</v>
      </c>
      <c r="L492" s="84">
        <f t="shared" si="29"/>
        <v>4.2228335625860369E-2</v>
      </c>
      <c r="M492" s="84">
        <f t="shared" si="29"/>
        <v>0.17155382367267724</v>
      </c>
      <c r="N492" s="84">
        <f t="shared" si="29"/>
        <v>0.37578755225813865</v>
      </c>
      <c r="O492" s="84">
        <f t="shared" si="28"/>
        <v>0.70919801011594097</v>
      </c>
      <c r="P492" s="84">
        <v>0.17105247593676973</v>
      </c>
      <c r="Q492" s="84">
        <v>0.20973201223605073</v>
      </c>
      <c r="R492" s="84">
        <f t="shared" si="26"/>
        <v>0.18655301286889792</v>
      </c>
      <c r="S492" s="84">
        <f t="shared" si="27"/>
        <v>0.23334749362786611</v>
      </c>
    </row>
    <row r="493" spans="2:19" x14ac:dyDescent="0.2">
      <c r="B493" s="77">
        <v>45628</v>
      </c>
      <c r="C493" s="76">
        <v>230.02</v>
      </c>
      <c r="D493" s="76">
        <v>121.23</v>
      </c>
      <c r="E493" s="76">
        <v>233.92</v>
      </c>
      <c r="F493" s="76">
        <v>814.81</v>
      </c>
      <c r="G493" s="83">
        <v>45628</v>
      </c>
      <c r="H493" s="84">
        <f>IFERROR(LN(Финальный_свод10[[#This Row],[FTSE Renaissan_EM.Цена]]/C492)+H492,0)</f>
        <v>5.321258845685263E-2</v>
      </c>
      <c r="I493" s="84">
        <f>IFERROR(LN(Финальный_свод10[[#This Row],[FTSE Renaissan_EMEA.Цена]]/D492)+I492,0)</f>
        <v>0.166364424293552</v>
      </c>
      <c r="J493" s="84">
        <f>IFERROR(LN(Финальный_свод10[[#This Row],[FTSE Renaissan_Global.Цена]]/E492)+J492,0)</f>
        <v>0.32018123984473412</v>
      </c>
      <c r="K493" s="84">
        <f>IFERROR(LN(Финальный_свод10[[#This Row],[FTSE Renaissan_US.Цена]]/F492)+K492,0)</f>
        <v>0.52827342101168884</v>
      </c>
      <c r="L493" s="84">
        <f t="shared" si="29"/>
        <v>5.465382851902878E-2</v>
      </c>
      <c r="M493" s="84">
        <f t="shared" si="29"/>
        <v>0.18100340964442574</v>
      </c>
      <c r="N493" s="84">
        <f t="shared" si="29"/>
        <v>0.37737737737737564</v>
      </c>
      <c r="O493" s="84">
        <f t="shared" si="28"/>
        <v>0.69600149865745609</v>
      </c>
      <c r="P493" s="84">
        <v>0.17443696706038733</v>
      </c>
      <c r="Q493" s="84">
        <v>0.21938117232397242</v>
      </c>
      <c r="R493" s="84">
        <f t="shared" si="26"/>
        <v>0.19057569453393808</v>
      </c>
      <c r="S493" s="84">
        <f t="shared" si="27"/>
        <v>0.24530586236193574</v>
      </c>
    </row>
    <row r="494" spans="2:19" x14ac:dyDescent="0.2">
      <c r="B494" s="77">
        <v>45629</v>
      </c>
      <c r="C494" s="76">
        <v>231.31</v>
      </c>
      <c r="D494" s="76">
        <v>122.02</v>
      </c>
      <c r="E494" s="76">
        <v>234.75</v>
      </c>
      <c r="F494" s="76">
        <v>816.3</v>
      </c>
      <c r="G494" s="83">
        <v>45629</v>
      </c>
      <c r="H494" s="84">
        <f>IFERROR(LN(Финальный_свод10[[#This Row],[FTSE Renaissan_EM.Цена]]/C493)+H493,0)</f>
        <v>5.8805128990626877E-2</v>
      </c>
      <c r="I494" s="84">
        <f>IFERROR(LN(Финальный_свод10[[#This Row],[FTSE Renaissan_EMEA.Цена]]/D493)+I493,0)</f>
        <v>0.17285982225876623</v>
      </c>
      <c r="J494" s="84">
        <f>IFERROR(LN(Финальный_свод10[[#This Row],[FTSE Renaissan_Global.Цена]]/E493)+J493,0)</f>
        <v>0.3237231813716927</v>
      </c>
      <c r="K494" s="84">
        <f>IFERROR(LN(Финальный_свод10[[#This Row],[FTSE Renaissan_US.Цена]]/F493)+K493,0)</f>
        <v>0.53010039824124322</v>
      </c>
      <c r="L494" s="84">
        <f t="shared" si="29"/>
        <v>6.0568546538285917E-2</v>
      </c>
      <c r="M494" s="84">
        <f t="shared" si="29"/>
        <v>0.18869946419873651</v>
      </c>
      <c r="N494" s="84">
        <f t="shared" si="29"/>
        <v>0.38226461755873342</v>
      </c>
      <c r="O494" s="84">
        <f t="shared" si="28"/>
        <v>0.69910288699706857</v>
      </c>
      <c r="P494" s="84">
        <v>0.15606091012178544</v>
      </c>
      <c r="Q494" s="84">
        <v>0.19442585658494058</v>
      </c>
      <c r="R494" s="84">
        <f t="shared" si="26"/>
        <v>0.16889739860448705</v>
      </c>
      <c r="S494" s="84">
        <f t="shared" si="27"/>
        <v>0.21461342395921723</v>
      </c>
    </row>
    <row r="495" spans="2:19" x14ac:dyDescent="0.2">
      <c r="B495" s="77">
        <v>45630</v>
      </c>
      <c r="C495" s="76">
        <v>232.57</v>
      </c>
      <c r="D495" s="76">
        <v>123.31</v>
      </c>
      <c r="E495" s="76">
        <v>236.21</v>
      </c>
      <c r="F495" s="76">
        <v>824.48</v>
      </c>
      <c r="G495" s="83">
        <v>45630</v>
      </c>
      <c r="H495" s="84">
        <f>IFERROR(LN(Финальный_свод10[[#This Row],[FTSE Renaissan_EM.Цена]]/C494)+H494,0)</f>
        <v>6.4237581774581831E-2</v>
      </c>
      <c r="I495" s="84">
        <f>IFERROR(LN(Финальный_свод10[[#This Row],[FTSE Renaissan_EMEA.Цена]]/D494)+I494,0)</f>
        <v>0.18337636641749896</v>
      </c>
      <c r="J495" s="84">
        <f>IFERROR(LN(Финальный_свод10[[#This Row],[FTSE Renaissan_Global.Цена]]/E494)+J494,0)</f>
        <v>0.329923303152937</v>
      </c>
      <c r="K495" s="84">
        <f>IFERROR(LN(Финальный_свод10[[#This Row],[FTSE Renaissan_US.Цена]]/F494)+K494,0)</f>
        <v>0.54007134836384718</v>
      </c>
      <c r="L495" s="84">
        <f t="shared" si="29"/>
        <v>6.6345712975699911E-2</v>
      </c>
      <c r="M495" s="84">
        <f t="shared" si="29"/>
        <v>0.20126643935704136</v>
      </c>
      <c r="N495" s="84">
        <f t="shared" si="29"/>
        <v>0.39086144968497716</v>
      </c>
      <c r="O495" s="84">
        <f t="shared" si="28"/>
        <v>0.71612930083467252</v>
      </c>
      <c r="P495" s="84">
        <v>0.13456069683106145</v>
      </c>
      <c r="Q495" s="84">
        <v>0.18136527982579226</v>
      </c>
      <c r="R495" s="84">
        <f t="shared" si="26"/>
        <v>0.14403409613932894</v>
      </c>
      <c r="S495" s="84">
        <f t="shared" si="27"/>
        <v>0.19885301614273443</v>
      </c>
    </row>
    <row r="496" spans="2:19" x14ac:dyDescent="0.2">
      <c r="B496" s="77">
        <v>45631</v>
      </c>
      <c r="C496" s="76">
        <v>231.28</v>
      </c>
      <c r="D496" s="76">
        <v>122.92</v>
      </c>
      <c r="E496" s="76">
        <v>235.01</v>
      </c>
      <c r="F496" s="76">
        <v>820.74</v>
      </c>
      <c r="G496" s="83">
        <v>45631</v>
      </c>
      <c r="H496" s="84">
        <f>IFERROR(LN(Финальный_свод10[[#This Row],[FTSE Renaissan_EM.Цена]]/C495)+H495,0)</f>
        <v>5.8675424500508E-2</v>
      </c>
      <c r="I496" s="84">
        <f>IFERROR(LN(Финальный_свод10[[#This Row],[FTSE Renaissan_EMEA.Цена]]/D495)+I495,0)</f>
        <v>0.1802085937973438</v>
      </c>
      <c r="J496" s="84">
        <f>IFERROR(LN(Финальный_свод10[[#This Row],[FTSE Renaissan_Global.Цена]]/E495)+J495,0)</f>
        <v>0.32483012971360731</v>
      </c>
      <c r="K496" s="84">
        <f>IFERROR(LN(Финальный_свод10[[#This Row],[FTSE Renaissan_US.Цена]]/F495)+K495,0)</f>
        <v>0.5355248361133409</v>
      </c>
      <c r="L496" s="84">
        <f t="shared" si="29"/>
        <v>6.0430994956442774E-2</v>
      </c>
      <c r="M496" s="84">
        <f t="shared" si="29"/>
        <v>0.19746712128592603</v>
      </c>
      <c r="N496" s="84">
        <f t="shared" si="29"/>
        <v>0.38379556026614647</v>
      </c>
      <c r="O496" s="84">
        <f t="shared" si="28"/>
        <v>0.70834460795537679</v>
      </c>
      <c r="P496" s="84">
        <v>0.14465194719261779</v>
      </c>
      <c r="Q496" s="84">
        <v>0.18816328250367986</v>
      </c>
      <c r="R496" s="84">
        <f t="shared" si="26"/>
        <v>0.15563727746377598</v>
      </c>
      <c r="S496" s="84">
        <f t="shared" si="27"/>
        <v>0.2070305862361923</v>
      </c>
    </row>
    <row r="497" spans="2:19" x14ac:dyDescent="0.2">
      <c r="B497" s="77">
        <v>45632</v>
      </c>
      <c r="C497" s="76">
        <v>234.83</v>
      </c>
      <c r="D497" s="76">
        <v>122.76</v>
      </c>
      <c r="E497" s="76">
        <v>237.6</v>
      </c>
      <c r="F497" s="76">
        <v>829.16</v>
      </c>
      <c r="G497" s="83">
        <v>45632</v>
      </c>
      <c r="H497" s="84">
        <f>IFERROR(LN(Финальный_свод10[[#This Row],[FTSE Renaissan_EM.Цена]]/C496)+H496,0)</f>
        <v>7.3908174898141346E-2</v>
      </c>
      <c r="I497" s="84">
        <f>IFERROR(LN(Финальный_свод10[[#This Row],[FTSE Renaissan_EMEA.Цена]]/D496)+I496,0)</f>
        <v>0.17890608628659538</v>
      </c>
      <c r="J497" s="84">
        <f>IFERROR(LN(Финальный_свод10[[#This Row],[FTSE Renaissan_Global.Цена]]/E496)+J496,0)</f>
        <v>0.3357906507718102</v>
      </c>
      <c r="K497" s="84">
        <f>IFERROR(LN(Финальный_свод10[[#This Row],[FTSE Renaissan_US.Цена]]/F496)+K496,0)</f>
        <v>0.54573160391524356</v>
      </c>
      <c r="L497" s="84">
        <f t="shared" si="29"/>
        <v>7.6707932141220514E-2</v>
      </c>
      <c r="M497" s="84">
        <f t="shared" si="29"/>
        <v>0.19590842669264785</v>
      </c>
      <c r="N497" s="84">
        <f t="shared" si="29"/>
        <v>0.39904610492845594</v>
      </c>
      <c r="O497" s="84">
        <f t="shared" si="28"/>
        <v>0.72587057427721358</v>
      </c>
      <c r="P497" s="84">
        <v>0.15471729788860999</v>
      </c>
      <c r="Q497" s="84">
        <v>0.19454826095667799</v>
      </c>
      <c r="R497" s="84">
        <f t="shared" si="26"/>
        <v>0.16732790838963729</v>
      </c>
      <c r="S497" s="84">
        <f t="shared" si="27"/>
        <v>0.2147621070518253</v>
      </c>
    </row>
    <row r="498" spans="2:19" x14ac:dyDescent="0.2">
      <c r="B498" s="77">
        <v>45635</v>
      </c>
      <c r="C498" s="76">
        <v>237.48</v>
      </c>
      <c r="D498" s="76">
        <v>123.35</v>
      </c>
      <c r="E498" s="76">
        <v>237.67</v>
      </c>
      <c r="F498" s="76">
        <v>821.17</v>
      </c>
      <c r="G498" s="83">
        <v>45635</v>
      </c>
      <c r="H498" s="84">
        <f>IFERROR(LN(Финальный_свод10[[#This Row],[FTSE Renaissan_EM.Цена]]/C497)+H497,0)</f>
        <v>8.5129736194891961E-2</v>
      </c>
      <c r="I498" s="84">
        <f>IFERROR(LN(Финальный_свод10[[#This Row],[FTSE Renaissan_EMEA.Цена]]/D497)+I497,0)</f>
        <v>0.18370069951042559</v>
      </c>
      <c r="J498" s="84">
        <f>IFERROR(LN(Финальный_свод10[[#This Row],[FTSE Renaissan_Global.Цена]]/E497)+J497,0)</f>
        <v>0.33608522017659559</v>
      </c>
      <c r="K498" s="84">
        <f>IFERROR(LN(Финальный_свод10[[#This Row],[FTSE Renaissan_US.Цена]]/F497)+K497,0)</f>
        <v>0.53604861635687528</v>
      </c>
      <c r="L498" s="84">
        <f t="shared" si="29"/>
        <v>8.8858321870702195E-2</v>
      </c>
      <c r="M498" s="84">
        <f t="shared" si="29"/>
        <v>0.2016561130053609</v>
      </c>
      <c r="N498" s="84">
        <f t="shared" si="29"/>
        <v>0.39945828181122112</v>
      </c>
      <c r="O498" s="84">
        <f t="shared" si="28"/>
        <v>0.70923963948962743</v>
      </c>
      <c r="P498" s="84">
        <v>0.16906835215373492</v>
      </c>
      <c r="Q498" s="84">
        <v>0.2027500953075082</v>
      </c>
      <c r="R498" s="84">
        <f t="shared" si="26"/>
        <v>0.18420107885192349</v>
      </c>
      <c r="S498" s="84">
        <f t="shared" si="27"/>
        <v>0.22476635514018573</v>
      </c>
    </row>
    <row r="499" spans="2:19" x14ac:dyDescent="0.2">
      <c r="B499" s="77">
        <v>45636</v>
      </c>
      <c r="C499" s="76">
        <v>235.61</v>
      </c>
      <c r="D499" s="76">
        <v>123.1</v>
      </c>
      <c r="E499" s="76">
        <v>235.1</v>
      </c>
      <c r="F499" s="76">
        <v>808.5</v>
      </c>
      <c r="G499" s="83">
        <v>45636</v>
      </c>
      <c r="H499" s="84">
        <f>IFERROR(LN(Финальный_свод10[[#This Row],[FTSE Renaissan_EM.Цена]]/C498)+H498,0)</f>
        <v>7.7224222490824765E-2</v>
      </c>
      <c r="I499" s="84">
        <f>IFERROR(LN(Финальный_свод10[[#This Row],[FTSE Renaissan_EMEA.Цена]]/D498)+I498,0)</f>
        <v>0.18167188972546769</v>
      </c>
      <c r="J499" s="84">
        <f>IFERROR(LN(Финальный_свод10[[#This Row],[FTSE Renaissan_Global.Цена]]/E498)+J498,0)</f>
        <v>0.32521301882934422</v>
      </c>
      <c r="K499" s="84">
        <f>IFERROR(LN(Финальный_свод10[[#This Row],[FTSE Renaissan_US.Цена]]/F498)+K498,0)</f>
        <v>0.52049914280109466</v>
      </c>
      <c r="L499" s="84">
        <f t="shared" si="29"/>
        <v>8.0284273269143336E-2</v>
      </c>
      <c r="M499" s="84">
        <f t="shared" si="29"/>
        <v>0.19922065270336375</v>
      </c>
      <c r="N499" s="84">
        <f t="shared" si="29"/>
        <v>0.38432550197255888</v>
      </c>
      <c r="O499" s="84">
        <f t="shared" si="28"/>
        <v>0.68286743125950045</v>
      </c>
      <c r="P499" s="84">
        <v>0.14938814778227522</v>
      </c>
      <c r="Q499" s="84">
        <v>0.18278166050236602</v>
      </c>
      <c r="R499" s="84">
        <f t="shared" si="26"/>
        <v>0.16112358929984949</v>
      </c>
      <c r="S499" s="84">
        <f t="shared" si="27"/>
        <v>0.20055225148682987</v>
      </c>
    </row>
    <row r="500" spans="2:19" x14ac:dyDescent="0.2">
      <c r="B500" s="77">
        <v>45637</v>
      </c>
      <c r="C500" s="76">
        <v>234.6</v>
      </c>
      <c r="D500" s="76">
        <v>122.31</v>
      </c>
      <c r="E500" s="76">
        <v>235.19</v>
      </c>
      <c r="F500" s="76">
        <v>813.77</v>
      </c>
      <c r="G500" s="83">
        <v>45637</v>
      </c>
      <c r="H500" s="84">
        <f>IFERROR(LN(Финальный_свод10[[#This Row],[FTSE Renaissan_EM.Цена]]/C499)+H499,0)</f>
        <v>7.2928263011792366E-2</v>
      </c>
      <c r="I500" s="84">
        <f>IFERROR(LN(Финальный_свод10[[#This Row],[FTSE Renaissan_EMEA.Цена]]/D499)+I499,0)</f>
        <v>0.17523366203433163</v>
      </c>
      <c r="J500" s="84">
        <f>IFERROR(LN(Финальный_свод10[[#This Row],[FTSE Renaissan_Global.Цена]]/E499)+J499,0)</f>
        <v>0.32559576139711605</v>
      </c>
      <c r="K500" s="84">
        <f>IFERROR(LN(Финальный_свод10[[#This Row],[FTSE Renaissan_US.Цена]]/F499)+K499,0)</f>
        <v>0.52699623457765321</v>
      </c>
      <c r="L500" s="84">
        <f t="shared" si="29"/>
        <v>7.5653370013755827E-2</v>
      </c>
      <c r="M500" s="84">
        <f t="shared" si="29"/>
        <v>0.1915245981490532</v>
      </c>
      <c r="N500" s="84">
        <f t="shared" si="29"/>
        <v>0.38485544367897129</v>
      </c>
      <c r="O500" s="84">
        <f t="shared" si="28"/>
        <v>0.69383677122578069</v>
      </c>
      <c r="P500" s="84">
        <v>0.14533276507624998</v>
      </c>
      <c r="Q500" s="84">
        <v>0.18017751543076546</v>
      </c>
      <c r="R500" s="84">
        <f t="shared" si="26"/>
        <v>0.15642432387650129</v>
      </c>
      <c r="S500" s="84">
        <f t="shared" si="27"/>
        <v>0.19742990654205483</v>
      </c>
    </row>
    <row r="501" spans="2:19" x14ac:dyDescent="0.2">
      <c r="B501" s="77">
        <v>45638</v>
      </c>
      <c r="C501" s="76">
        <v>235.14</v>
      </c>
      <c r="D501" s="76">
        <v>121.97</v>
      </c>
      <c r="E501" s="76">
        <v>235.06</v>
      </c>
      <c r="F501" s="76">
        <v>808.16</v>
      </c>
      <c r="G501" s="83">
        <v>45638</v>
      </c>
      <c r="H501" s="84">
        <f>IFERROR(LN(Финальный_свод10[[#This Row],[FTSE Renaissan_EM.Цена]]/C500)+H500,0)</f>
        <v>7.5227408232012266E-2</v>
      </c>
      <c r="I501" s="84">
        <f>IFERROR(LN(Финальный_свод10[[#This Row],[FTSE Renaissan_EMEA.Цена]]/D500)+I500,0)</f>
        <v>0.17244996939020674</v>
      </c>
      <c r="J501" s="84">
        <f>IFERROR(LN(Финальный_свод10[[#This Row],[FTSE Renaissan_Global.Цена]]/E500)+J500,0)</f>
        <v>0.32504286398802851</v>
      </c>
      <c r="K501" s="84">
        <f>IFERROR(LN(Финальный_свод10[[#This Row],[FTSE Renaissan_US.Цена]]/F500)+K500,0)</f>
        <v>0.52007852250367559</v>
      </c>
      <c r="L501" s="84">
        <f t="shared" si="29"/>
        <v>7.8129298486933285E-2</v>
      </c>
      <c r="M501" s="84">
        <f t="shared" si="29"/>
        <v>0.18821237213833708</v>
      </c>
      <c r="N501" s="84">
        <f t="shared" si="29"/>
        <v>0.38408997232526465</v>
      </c>
      <c r="O501" s="84">
        <f t="shared" si="28"/>
        <v>0.68215973190683732</v>
      </c>
      <c r="P501" s="84">
        <v>0.13737694938293732</v>
      </c>
      <c r="Q501" s="84">
        <v>0.17060635880169847</v>
      </c>
      <c r="R501" s="84">
        <f t="shared" si="26"/>
        <v>0.1472605261704425</v>
      </c>
      <c r="S501" s="84">
        <f t="shared" si="27"/>
        <v>0.18602378929481622</v>
      </c>
    </row>
    <row r="502" spans="2:19" x14ac:dyDescent="0.2">
      <c r="B502" s="77">
        <v>45639</v>
      </c>
      <c r="C502" s="76">
        <v>232.56</v>
      </c>
      <c r="D502" s="76">
        <v>121.84</v>
      </c>
      <c r="E502" s="76">
        <v>233.73</v>
      </c>
      <c r="F502" s="76">
        <v>807.54</v>
      </c>
      <c r="G502" s="83">
        <v>45639</v>
      </c>
      <c r="H502" s="84">
        <f>IFERROR(LN(Финальный_свод10[[#This Row],[FTSE Renaissan_EM.Цена]]/C501)+H501,0)</f>
        <v>6.419458304303774E-2</v>
      </c>
      <c r="I502" s="84">
        <f>IFERROR(LN(Финальный_свод10[[#This Row],[FTSE Renaissan_EMEA.Цена]]/D501)+I501,0)</f>
        <v>0.17138356512196629</v>
      </c>
      <c r="J502" s="84">
        <f>IFERROR(LN(Финальный_свод10[[#This Row],[FTSE Renaissan_Global.Цена]]/E501)+J501,0)</f>
        <v>0.31936866629419691</v>
      </c>
      <c r="K502" s="84">
        <f>IFERROR(LN(Финальный_свод10[[#This Row],[FTSE Renaissan_US.Цена]]/F501)+K501,0)</f>
        <v>0.5193110532576124</v>
      </c>
      <c r="L502" s="84">
        <f t="shared" si="29"/>
        <v>6.6299862448418789E-2</v>
      </c>
      <c r="M502" s="84">
        <f t="shared" si="29"/>
        <v>0.18694593278129856</v>
      </c>
      <c r="N502" s="84">
        <f t="shared" si="29"/>
        <v>0.37625861155272733</v>
      </c>
      <c r="O502" s="84">
        <f t="shared" si="28"/>
        <v>0.68086922132256888</v>
      </c>
      <c r="P502" s="84">
        <v>0.13439171062717578</v>
      </c>
      <c r="Q502" s="84">
        <v>0.15644807520457019</v>
      </c>
      <c r="R502" s="84">
        <f t="shared" si="26"/>
        <v>0.14384078649409804</v>
      </c>
      <c r="S502" s="84">
        <f t="shared" si="27"/>
        <v>0.16935004248088248</v>
      </c>
    </row>
    <row r="503" spans="2:19" x14ac:dyDescent="0.2">
      <c r="B503" s="77">
        <v>45642</v>
      </c>
      <c r="C503" s="76">
        <v>231.84</v>
      </c>
      <c r="D503" s="76">
        <v>122.31</v>
      </c>
      <c r="E503" s="76">
        <v>234.07</v>
      </c>
      <c r="F503" s="76">
        <v>812.82</v>
      </c>
      <c r="G503" s="83">
        <v>45642</v>
      </c>
      <c r="H503" s="84">
        <f>IFERROR(LN(Финальный_свод10[[#This Row],[FTSE Renaissan_EM.Цена]]/C502)+H502,0)</f>
        <v>6.109380536478947E-2</v>
      </c>
      <c r="I503" s="84">
        <f>IFERROR(LN(Финальный_свод10[[#This Row],[FTSE Renaissan_EMEA.Цена]]/D502)+I502,0)</f>
        <v>0.17523366203433163</v>
      </c>
      <c r="J503" s="84">
        <f>IFERROR(LN(Финальный_свод10[[#This Row],[FTSE Renaissan_Global.Цена]]/E502)+J502,0)</f>
        <v>0.32082227920513351</v>
      </c>
      <c r="K503" s="84">
        <f>IFERROR(LN(Финальный_свод10[[#This Row],[FTSE Renaissan_US.Цена]]/F502)+K502,0)</f>
        <v>0.52582814660463317</v>
      </c>
      <c r="L503" s="84">
        <f t="shared" si="29"/>
        <v>6.2998624484182253E-2</v>
      </c>
      <c r="M503" s="84">
        <f t="shared" si="29"/>
        <v>0.1915245981490532</v>
      </c>
      <c r="N503" s="84">
        <f t="shared" si="29"/>
        <v>0.37826061355472951</v>
      </c>
      <c r="O503" s="84">
        <f t="shared" si="28"/>
        <v>0.69185937597569214</v>
      </c>
      <c r="P503" s="84">
        <v>0.10793007084725154</v>
      </c>
      <c r="Q503" s="84">
        <v>0.13143435680844007</v>
      </c>
      <c r="R503" s="84">
        <f t="shared" si="26"/>
        <v>0.11396984369534269</v>
      </c>
      <c r="S503" s="84">
        <f t="shared" si="27"/>
        <v>0.14046304163126466</v>
      </c>
    </row>
    <row r="504" spans="2:19" x14ac:dyDescent="0.2">
      <c r="B504" s="77">
        <v>45643</v>
      </c>
      <c r="C504" s="76">
        <v>230.69</v>
      </c>
      <c r="D504" s="76">
        <v>121.3</v>
      </c>
      <c r="E504" s="76">
        <v>232.15</v>
      </c>
      <c r="F504" s="76">
        <v>803.93</v>
      </c>
      <c r="G504" s="83">
        <v>45643</v>
      </c>
      <c r="H504" s="84">
        <f>IFERROR(LN(Финальный_свод10[[#This Row],[FTSE Renaissan_EM.Цена]]/C503)+H503,0)</f>
        <v>5.6121144695411095E-2</v>
      </c>
      <c r="I504" s="84">
        <f>IFERROR(LN(Финальный_свод10[[#This Row],[FTSE Renaissan_EMEA.Цена]]/D503)+I503,0)</f>
        <v>0.16694167248506425</v>
      </c>
      <c r="J504" s="84">
        <f>IFERROR(LN(Финальный_свод10[[#This Row],[FTSE Renaissan_Global.Цена]]/E503)+J503,0)</f>
        <v>0.31258577774925128</v>
      </c>
      <c r="K504" s="84">
        <f>IFERROR(LN(Финальный_свод10[[#This Row],[FTSE Renaissan_US.Цена]]/F503)+K503,0)</f>
        <v>0.51483066449593351</v>
      </c>
      <c r="L504" s="84">
        <f t="shared" si="29"/>
        <v>5.772581384685993E-2</v>
      </c>
      <c r="M504" s="84">
        <f t="shared" si="29"/>
        <v>0.18168533852898472</v>
      </c>
      <c r="N504" s="84">
        <f t="shared" si="29"/>
        <v>0.36695519048460068</v>
      </c>
      <c r="O504" s="84">
        <f t="shared" si="28"/>
        <v>0.67335511937223269</v>
      </c>
      <c r="P504" s="84">
        <v>8.9940862560701232E-2</v>
      </c>
      <c r="Q504" s="84">
        <v>0.12986868203705929</v>
      </c>
      <c r="R504" s="84">
        <f t="shared" si="26"/>
        <v>9.410957895318095E-2</v>
      </c>
      <c r="S504" s="84">
        <f t="shared" si="27"/>
        <v>0.13867884451996515</v>
      </c>
    </row>
    <row r="505" spans="2:19" x14ac:dyDescent="0.2">
      <c r="B505" s="77">
        <v>45644</v>
      </c>
      <c r="C505" s="76">
        <v>231.83</v>
      </c>
      <c r="D505" s="76">
        <v>121.16</v>
      </c>
      <c r="E505" s="76">
        <v>227.2</v>
      </c>
      <c r="F505" s="76">
        <v>761.43</v>
      </c>
      <c r="G505" s="83">
        <v>45644</v>
      </c>
      <c r="H505" s="84">
        <f>IFERROR(LN(Финальный_свод10[[#This Row],[FTSE Renaissan_EM.Цена]]/C504)+H504,0)</f>
        <v>6.1050671239219347E-2</v>
      </c>
      <c r="I505" s="84">
        <f>IFERROR(LN(Финальный_свод10[[#This Row],[FTSE Renaissan_EMEA.Цена]]/D504)+I504,0)</f>
        <v>0.16578684269409633</v>
      </c>
      <c r="J505" s="84">
        <f>IFERROR(LN(Финальный_свод10[[#This Row],[FTSE Renaissan_Global.Цена]]/E504)+J504,0)</f>
        <v>0.29103275013031676</v>
      </c>
      <c r="K505" s="84">
        <f>IFERROR(LN(Финальный_свод10[[#This Row],[FTSE Renaissan_US.Цена]]/F504)+K504,0)</f>
        <v>0.46051670805935785</v>
      </c>
      <c r="L505" s="84">
        <f t="shared" si="29"/>
        <v>6.2952773956901131E-2</v>
      </c>
      <c r="M505" s="84">
        <f t="shared" si="29"/>
        <v>0.18032148075986631</v>
      </c>
      <c r="N505" s="84">
        <f t="shared" si="29"/>
        <v>0.3378083966319243</v>
      </c>
      <c r="O505" s="84">
        <f t="shared" si="28"/>
        <v>0.58489270028932761</v>
      </c>
      <c r="P505" s="84">
        <v>0.10339557300060903</v>
      </c>
      <c r="Q505" s="84">
        <v>0.15224329085246177</v>
      </c>
      <c r="R505" s="84">
        <f t="shared" si="26"/>
        <v>0.10892998508754026</v>
      </c>
      <c r="S505" s="84">
        <f t="shared" si="27"/>
        <v>0.16444350042480793</v>
      </c>
    </row>
    <row r="506" spans="2:19" x14ac:dyDescent="0.2">
      <c r="B506" s="77">
        <v>45645</v>
      </c>
      <c r="C506" s="76">
        <v>229.41</v>
      </c>
      <c r="D506" s="76">
        <v>119.69</v>
      </c>
      <c r="E506" s="76">
        <v>225.5</v>
      </c>
      <c r="F506" s="76">
        <v>761.28</v>
      </c>
      <c r="G506" s="83">
        <v>45645</v>
      </c>
      <c r="H506" s="84">
        <f>IFERROR(LN(Финальный_свод10[[#This Row],[FTSE Renaissan_EM.Цена]]/C505)+H505,0)</f>
        <v>5.0557122516660655E-2</v>
      </c>
      <c r="I506" s="84">
        <f>IFERROR(LN(Финальный_свод10[[#This Row],[FTSE Renaissan_EMEA.Цена]]/D505)+I505,0)</f>
        <v>0.15357992342033885</v>
      </c>
      <c r="J506" s="84">
        <f>IFERROR(LN(Финальный_свод10[[#This Row],[FTSE Renaissan_Global.Цена]]/E505)+J505,0)</f>
        <v>0.28352222222605356</v>
      </c>
      <c r="K506" s="84">
        <f>IFERROR(LN(Финальный_свод10[[#This Row],[FTSE Renaissan_US.Цена]]/F505)+K505,0)</f>
        <v>0.46031969089852598</v>
      </c>
      <c r="L506" s="84">
        <f t="shared" si="29"/>
        <v>5.1856946354883693E-2</v>
      </c>
      <c r="M506" s="84">
        <f t="shared" si="29"/>
        <v>0.16600097418412352</v>
      </c>
      <c r="N506" s="84">
        <f t="shared" si="29"/>
        <v>0.32779838662191429</v>
      </c>
      <c r="O506" s="84">
        <f t="shared" si="28"/>
        <v>0.58458047998668206</v>
      </c>
      <c r="P506" s="84">
        <v>0.10633809242656878</v>
      </c>
      <c r="Q506" s="84">
        <v>0.16428245428710908</v>
      </c>
      <c r="R506" s="84">
        <f t="shared" si="26"/>
        <v>0.11219783861406052</v>
      </c>
      <c r="S506" s="84">
        <f t="shared" si="27"/>
        <v>0.17854715378079766</v>
      </c>
    </row>
    <row r="507" spans="2:19" x14ac:dyDescent="0.2">
      <c r="B507" s="77">
        <v>45646</v>
      </c>
      <c r="C507" s="76">
        <v>228.15</v>
      </c>
      <c r="D507" s="76">
        <v>119.99</v>
      </c>
      <c r="E507" s="76">
        <v>226.5</v>
      </c>
      <c r="F507" s="76">
        <v>775.27</v>
      </c>
      <c r="G507" s="83">
        <v>45646</v>
      </c>
      <c r="H507" s="84">
        <f>IFERROR(LN(Финальный_свод10[[#This Row],[FTSE Renaissan_EM.Цена]]/C506)+H506,0)</f>
        <v>4.5049634165828814E-2</v>
      </c>
      <c r="I507" s="84">
        <f>IFERROR(LN(Финальный_свод10[[#This Row],[FTSE Renaissan_EMEA.Цена]]/D506)+I506,0)</f>
        <v>0.15608326251135735</v>
      </c>
      <c r="J507" s="84">
        <f>IFERROR(LN(Финальный_свод10[[#This Row],[FTSE Renaissan_Global.Цена]]/E506)+J506,0)</f>
        <v>0.28794700820640917</v>
      </c>
      <c r="K507" s="84">
        <f>IFERROR(LN(Финальный_свод10[[#This Row],[FTSE Renaissan_US.Цена]]/F506)+K506,0)</f>
        <v>0.47852981956136104</v>
      </c>
      <c r="L507" s="84">
        <f t="shared" si="29"/>
        <v>4.6079779917469699E-2</v>
      </c>
      <c r="M507" s="84">
        <f t="shared" si="29"/>
        <v>0.1689235265465201</v>
      </c>
      <c r="N507" s="84">
        <f t="shared" si="29"/>
        <v>0.33368662780427316</v>
      </c>
      <c r="O507" s="84">
        <f t="shared" si="28"/>
        <v>0.61370022688009018</v>
      </c>
      <c r="P507" s="84">
        <v>0.19421882456596909</v>
      </c>
      <c r="Q507" s="84">
        <v>0.24304612863545938</v>
      </c>
      <c r="R507" s="84">
        <f t="shared" si="26"/>
        <v>0.21436198611852508</v>
      </c>
      <c r="S507" s="84">
        <f t="shared" si="27"/>
        <v>0.27512744265080613</v>
      </c>
    </row>
    <row r="508" spans="2:19" x14ac:dyDescent="0.2">
      <c r="B508" s="77">
        <v>45649</v>
      </c>
      <c r="C508" s="76">
        <v>227.49</v>
      </c>
      <c r="D508" s="76">
        <v>119.6</v>
      </c>
      <c r="E508" s="76">
        <v>226.39</v>
      </c>
      <c r="F508" s="76">
        <v>776.33</v>
      </c>
      <c r="G508" s="83">
        <v>45649</v>
      </c>
      <c r="H508" s="84">
        <f>IFERROR(LN(Финальный_свод10[[#This Row],[FTSE Renaissan_EM.Цена]]/C507)+H507,0)</f>
        <v>4.2152608173371159E-2</v>
      </c>
      <c r="I508" s="84">
        <f>IFERROR(LN(Финальный_свод10[[#This Row],[FTSE Renaissan_EMEA.Цена]]/D507)+I507,0)</f>
        <v>0.15282769805159116</v>
      </c>
      <c r="J508" s="84">
        <f>IFERROR(LN(Финальный_свод10[[#This Row],[FTSE Renaissan_Global.Цена]]/E507)+J507,0)</f>
        <v>0.28746123902553478</v>
      </c>
      <c r="K508" s="84">
        <f>IFERROR(LN(Финальный_свод10[[#This Row],[FTSE Renaissan_US.Цена]]/F507)+K507,0)</f>
        <v>0.47989615130266844</v>
      </c>
      <c r="L508" s="84">
        <f t="shared" si="29"/>
        <v>4.3053645116919448E-2</v>
      </c>
      <c r="M508" s="84">
        <f t="shared" si="29"/>
        <v>0.16512420847540454</v>
      </c>
      <c r="N508" s="84">
        <f t="shared" si="29"/>
        <v>0.33303892127421353</v>
      </c>
      <c r="O508" s="84">
        <f t="shared" si="28"/>
        <v>0.61590658368545226</v>
      </c>
      <c r="P508" s="84">
        <v>0.21820844136857437</v>
      </c>
      <c r="Q508" s="84">
        <v>0.26236426446749017</v>
      </c>
      <c r="R508" s="84">
        <f t="shared" si="26"/>
        <v>0.24384630962681864</v>
      </c>
      <c r="S508" s="84">
        <f t="shared" si="27"/>
        <v>0.29999999999999893</v>
      </c>
    </row>
    <row r="509" spans="2:19" x14ac:dyDescent="0.2">
      <c r="B509" s="77">
        <v>45650</v>
      </c>
      <c r="C509" s="76">
        <v>227.44</v>
      </c>
      <c r="D509" s="76">
        <v>119.54</v>
      </c>
      <c r="E509" s="76">
        <v>227.41</v>
      </c>
      <c r="F509" s="76">
        <v>786.11</v>
      </c>
      <c r="G509" s="83">
        <v>45650</v>
      </c>
      <c r="H509" s="84">
        <f>IFERROR(LN(Финальный_свод10[[#This Row],[FTSE Renaissan_EM.Цена]]/C508)+H508,0)</f>
        <v>4.1932794135161634E-2</v>
      </c>
      <c r="I509" s="84">
        <f>IFERROR(LN(Финальный_свод10[[#This Row],[FTSE Renaissan_EMEA.Цена]]/D508)+I508,0)</f>
        <v>0.15232589993116805</v>
      </c>
      <c r="J509" s="84">
        <f>IFERROR(LN(Финальный_свод10[[#This Row],[FTSE Renaissan_Global.Цена]]/E508)+J508,0)</f>
        <v>0.29195661900665831</v>
      </c>
      <c r="K509" s="84">
        <f>IFERROR(LN(Финальный_свод10[[#This Row],[FTSE Renaissan_US.Цена]]/F508)+K508,0)</f>
        <v>0.49241519553059149</v>
      </c>
      <c r="L509" s="84">
        <f t="shared" si="29"/>
        <v>4.2824392480514284E-2</v>
      </c>
      <c r="M509" s="84">
        <f t="shared" si="29"/>
        <v>0.16453969800292545</v>
      </c>
      <c r="N509" s="84">
        <f t="shared" si="29"/>
        <v>0.33904492728021962</v>
      </c>
      <c r="O509" s="84">
        <f t="shared" si="28"/>
        <v>0.63626334741794199</v>
      </c>
      <c r="P509" s="84">
        <v>0.2139365786913765</v>
      </c>
      <c r="Q509" s="84">
        <v>0.24894212731341286</v>
      </c>
      <c r="R509" s="84">
        <f t="shared" si="26"/>
        <v>0.23854410221477451</v>
      </c>
      <c r="S509" s="84">
        <f t="shared" si="27"/>
        <v>0.28266779949022847</v>
      </c>
    </row>
    <row r="510" spans="2:19" x14ac:dyDescent="0.2">
      <c r="B510" s="77">
        <v>45651</v>
      </c>
      <c r="C510" s="76">
        <v>227.62</v>
      </c>
      <c r="D510" s="76">
        <v>119.66</v>
      </c>
      <c r="E510" s="76">
        <v>227.39</v>
      </c>
      <c r="F510" s="76">
        <v>761.28</v>
      </c>
      <c r="G510" s="83">
        <v>45651</v>
      </c>
      <c r="H510" s="84">
        <f>IFERROR(LN(Финальный_свод10[[#This Row],[FTSE Renaissan_EM.Цена]]/C509)+H509,0)</f>
        <v>4.2723898646160975E-2</v>
      </c>
      <c r="I510" s="84">
        <f>IFERROR(LN(Финальный_свод10[[#This Row],[FTSE Renaissan_EMEA.Цена]]/D509)+I509,0)</f>
        <v>0.15332924449694552</v>
      </c>
      <c r="J510" s="84">
        <f>IFERROR(LN(Финальный_свод10[[#This Row],[FTSE Renaissan_Global.Цена]]/E509)+J509,0)</f>
        <v>0.29186866825902019</v>
      </c>
      <c r="K510" s="84">
        <f>IFERROR(LN(Финальный_свод10[[#This Row],[FTSE Renaissan_US.Цена]]/F509)+K509,0)</f>
        <v>0.46031969089852598</v>
      </c>
      <c r="L510" s="84">
        <f t="shared" si="29"/>
        <v>4.3649701971573363E-2</v>
      </c>
      <c r="M510" s="84">
        <f t="shared" si="29"/>
        <v>0.16570871894788386</v>
      </c>
      <c r="N510" s="84">
        <f t="shared" si="29"/>
        <v>0.33892716245657217</v>
      </c>
      <c r="O510" s="84">
        <f t="shared" si="28"/>
        <v>0.58458047998668206</v>
      </c>
      <c r="P510" s="84">
        <v>0.22937627372338887</v>
      </c>
      <c r="Q510" s="84">
        <v>0.25411189000225326</v>
      </c>
      <c r="R510" s="84">
        <f t="shared" si="26"/>
        <v>0.25781523280004248</v>
      </c>
      <c r="S510" s="84">
        <f t="shared" si="27"/>
        <v>0.28931605777400082</v>
      </c>
    </row>
    <row r="511" spans="2:19" x14ac:dyDescent="0.2">
      <c r="B511" s="77">
        <v>45652</v>
      </c>
      <c r="C511" s="76">
        <v>227.77</v>
      </c>
      <c r="D511" s="76">
        <v>119.85</v>
      </c>
      <c r="E511" s="76">
        <v>228.04</v>
      </c>
      <c r="F511" s="76">
        <v>792.21</v>
      </c>
      <c r="G511" s="83">
        <v>45652</v>
      </c>
      <c r="H511" s="84">
        <f>IFERROR(LN(Финальный_свод10[[#This Row],[FTSE Renaissan_EM.Цена]]/C510)+H510,0)</f>
        <v>4.3382674664188756E-2</v>
      </c>
      <c r="I511" s="84">
        <f>IFERROR(LN(Финальный_свод10[[#This Row],[FTSE Renaissan_EMEA.Цена]]/D510)+I510,0)</f>
        <v>0.1549158174154531</v>
      </c>
      <c r="J511" s="84">
        <f>IFERROR(LN(Финальный_свод10[[#This Row],[FTSE Renaissan_Global.Цена]]/E510)+J510,0)</f>
        <v>0.29472311544670149</v>
      </c>
      <c r="K511" s="84">
        <f>IFERROR(LN(Финальный_свод10[[#This Row],[FTSE Renaissan_US.Цена]]/F510)+K510,0)</f>
        <v>0.50014497196706009</v>
      </c>
      <c r="L511" s="84">
        <f t="shared" si="29"/>
        <v>4.4337459880789298E-2</v>
      </c>
      <c r="M511" s="84">
        <f t="shared" si="29"/>
        <v>0.16755966877740169</v>
      </c>
      <c r="N511" s="84">
        <f t="shared" si="29"/>
        <v>0.34275451922510558</v>
      </c>
      <c r="O511" s="84">
        <f t="shared" si="28"/>
        <v>0.64896030639219404</v>
      </c>
      <c r="P511" s="84">
        <v>0.24164685718477269</v>
      </c>
      <c r="Q511" s="84">
        <v>0.26417622882191255</v>
      </c>
      <c r="R511" s="84">
        <f t="shared" si="26"/>
        <v>0.27334444096691479</v>
      </c>
      <c r="S511" s="84">
        <f t="shared" si="27"/>
        <v>0.30235768903993088</v>
      </c>
    </row>
    <row r="512" spans="2:19" x14ac:dyDescent="0.2">
      <c r="B512" s="77">
        <v>45653</v>
      </c>
      <c r="C512" s="76">
        <v>226.14</v>
      </c>
      <c r="D512" s="76">
        <v>120.61</v>
      </c>
      <c r="E512" s="76">
        <v>226.4</v>
      </c>
      <c r="F512" s="76">
        <v>780.82</v>
      </c>
      <c r="G512" s="83">
        <v>45653</v>
      </c>
      <c r="H512" s="84">
        <f>IFERROR(LN(Финальный_свод10[[#This Row],[FTSE Renaissan_EM.Цена]]/C511)+H511,0)</f>
        <v>3.6200603299516201E-2</v>
      </c>
      <c r="I512" s="84">
        <f>IFERROR(LN(Финальный_свод10[[#This Row],[FTSE Renaissan_EMEA.Цена]]/D511)+I511,0)</f>
        <v>0.16123705613021133</v>
      </c>
      <c r="J512" s="84">
        <f>IFERROR(LN(Финальный_свод10[[#This Row],[FTSE Renaissan_Global.Цена]]/E511)+J511,0)</f>
        <v>0.28750540961234827</v>
      </c>
      <c r="K512" s="84">
        <f>IFERROR(LN(Финальный_свод10[[#This Row],[FTSE Renaissan_US.Цена]]/F511)+K511,0)</f>
        <v>0.48566311330886203</v>
      </c>
      <c r="L512" s="84">
        <f t="shared" si="29"/>
        <v>3.6863823933975803E-2</v>
      </c>
      <c r="M512" s="84">
        <f t="shared" si="29"/>
        <v>0.17496346809547281</v>
      </c>
      <c r="N512" s="84">
        <f t="shared" si="29"/>
        <v>0.33309780368603725</v>
      </c>
      <c r="O512" s="84">
        <f t="shared" si="28"/>
        <v>0.62525237807797551</v>
      </c>
      <c r="P512" s="84">
        <v>0.2383449110346271</v>
      </c>
      <c r="Q512" s="84">
        <v>0.25904197508948645</v>
      </c>
      <c r="R512" s="84">
        <f t="shared" si="26"/>
        <v>0.26914686009904631</v>
      </c>
      <c r="S512" s="84">
        <f t="shared" si="27"/>
        <v>0.29568819031435756</v>
      </c>
    </row>
    <row r="513" spans="2:21" x14ac:dyDescent="0.2">
      <c r="B513" s="77">
        <v>45656</v>
      </c>
      <c r="C513" s="76">
        <v>227.62</v>
      </c>
      <c r="D513" s="76">
        <v>120.86</v>
      </c>
      <c r="E513" s="76">
        <v>225.59</v>
      </c>
      <c r="F513" s="76">
        <v>770.03</v>
      </c>
      <c r="G513" s="83">
        <v>45656</v>
      </c>
      <c r="H513" s="84">
        <f>IFERROR(LN(Финальный_свод10[[#This Row],[FTSE Renaissan_EM.Цена]]/C512)+H512,0)</f>
        <v>4.2723898646160982E-2</v>
      </c>
      <c r="I513" s="84">
        <f>IFERROR(LN(Финальный_свод10[[#This Row],[FTSE Renaissan_EMEA.Цена]]/D512)+I512,0)</f>
        <v>0.16330770746847215</v>
      </c>
      <c r="J513" s="84">
        <f>IFERROR(LN(Финальный_свод10[[#This Row],[FTSE Renaissan_Global.Цена]]/E512)+J512,0)</f>
        <v>0.28392125568365262</v>
      </c>
      <c r="K513" s="84">
        <f>IFERROR(LN(Финальный_свод10[[#This Row],[FTSE Renaissan_US.Цена]]/F512)+K512,0)</f>
        <v>0.47174793891166206</v>
      </c>
      <c r="L513" s="84">
        <f t="shared" si="29"/>
        <v>4.3649701971573363E-2</v>
      </c>
      <c r="M513" s="84">
        <f t="shared" si="29"/>
        <v>0.17739892839746974</v>
      </c>
      <c r="N513" s="84">
        <f t="shared" si="29"/>
        <v>0.32832832832832648</v>
      </c>
      <c r="O513" s="84">
        <f t="shared" si="28"/>
        <v>0.60279333097433896</v>
      </c>
      <c r="P513" s="84">
        <v>0.28288386441614083</v>
      </c>
      <c r="Q513" s="84">
        <v>0.31939559066581491</v>
      </c>
      <c r="R513" s="84">
        <f t="shared" si="26"/>
        <v>0.32695104663364871</v>
      </c>
      <c r="S513" s="84">
        <f t="shared" si="27"/>
        <v>0.3762956669498716</v>
      </c>
    </row>
    <row r="514" spans="2:21" x14ac:dyDescent="0.2">
      <c r="B514" s="77">
        <v>45660</v>
      </c>
      <c r="C514" s="76">
        <v>227.17</v>
      </c>
      <c r="D514" s="76">
        <v>121.87</v>
      </c>
      <c r="E514" s="76">
        <v>227.25</v>
      </c>
      <c r="F514" s="76">
        <v>783.15</v>
      </c>
      <c r="G514" s="81"/>
      <c r="H514" s="79"/>
      <c r="I514" s="79"/>
      <c r="J514" s="79"/>
      <c r="K514" s="79"/>
      <c r="L514" s="79"/>
      <c r="M514" s="79"/>
      <c r="N514" s="79"/>
      <c r="O514" s="79"/>
      <c r="P514" s="82"/>
      <c r="Q514" s="82"/>
      <c r="R514" s="82"/>
      <c r="S514" s="82"/>
    </row>
    <row r="515" spans="2:21" x14ac:dyDescent="0.2">
      <c r="B515" s="77">
        <v>45663</v>
      </c>
      <c r="C515" s="76">
        <v>226.03</v>
      </c>
      <c r="D515" s="76">
        <v>124.08</v>
      </c>
      <c r="E515" s="76">
        <v>227.68</v>
      </c>
      <c r="F515" s="76">
        <v>785.79</v>
      </c>
      <c r="G515" s="78"/>
      <c r="H515" s="79"/>
      <c r="I515" s="79"/>
      <c r="J515" s="79"/>
      <c r="K515" s="79"/>
      <c r="L515" s="79"/>
      <c r="M515" s="79"/>
      <c r="N515" s="79"/>
      <c r="O515" s="79"/>
      <c r="P515" s="80"/>
      <c r="Q515" s="80"/>
      <c r="R515" s="80"/>
      <c r="S515" s="80"/>
    </row>
    <row r="516" spans="2:21" x14ac:dyDescent="0.2">
      <c r="B516" s="77">
        <v>45665</v>
      </c>
      <c r="C516" s="76">
        <v>224.7</v>
      </c>
      <c r="D516" s="76">
        <v>123.74</v>
      </c>
      <c r="E516" s="76">
        <v>225.7</v>
      </c>
      <c r="F516" s="76">
        <v>769.36</v>
      </c>
      <c r="G516" s="78"/>
      <c r="H516" s="79"/>
      <c r="I516" s="79"/>
      <c r="J516" s="79"/>
      <c r="K516" s="79"/>
      <c r="L516" s="79"/>
      <c r="M516" s="79"/>
      <c r="N516" s="79"/>
      <c r="O516" s="79"/>
      <c r="P516" s="80"/>
      <c r="Q516" s="80"/>
      <c r="R516" s="80"/>
      <c r="S516" s="80"/>
    </row>
    <row r="517" spans="2:21" x14ac:dyDescent="0.2">
      <c r="B517" s="77">
        <v>45666</v>
      </c>
      <c r="C517" s="76">
        <v>225.59</v>
      </c>
      <c r="D517" s="76">
        <v>123.74</v>
      </c>
      <c r="E517" s="76">
        <v>225.79</v>
      </c>
      <c r="F517" s="76">
        <v>785.79</v>
      </c>
      <c r="G517" s="78"/>
      <c r="H517" s="79"/>
      <c r="I517" s="79"/>
      <c r="J517" s="79"/>
      <c r="K517" s="79"/>
      <c r="L517" s="79"/>
      <c r="M517" s="79"/>
      <c r="N517" s="79"/>
      <c r="O517" s="79"/>
      <c r="P517" s="80"/>
      <c r="Q517" s="80"/>
      <c r="R517" s="80"/>
      <c r="S517" s="80"/>
      <c r="U517" s="75">
        <f>73-38</f>
        <v>35</v>
      </c>
    </row>
    <row r="518" spans="2:21" x14ac:dyDescent="0.2">
      <c r="B518" s="77">
        <v>45667</v>
      </c>
      <c r="C518" s="76">
        <v>222.9</v>
      </c>
      <c r="D518" s="76">
        <v>123.45</v>
      </c>
      <c r="E518" s="76">
        <v>222.69</v>
      </c>
      <c r="F518" s="76">
        <v>755.58</v>
      </c>
      <c r="G518" s="78"/>
      <c r="H518" s="79"/>
      <c r="I518" s="79"/>
      <c r="J518" s="79"/>
      <c r="K518" s="79"/>
      <c r="L518" s="79"/>
      <c r="M518" s="79"/>
      <c r="N518" s="79"/>
      <c r="O518" s="79"/>
      <c r="P518" s="80"/>
      <c r="Q518" s="80"/>
      <c r="R518" s="80"/>
      <c r="S518" s="80"/>
    </row>
    <row r="519" spans="2:21" x14ac:dyDescent="0.2">
      <c r="B519" s="77">
        <v>45670</v>
      </c>
      <c r="C519" s="76">
        <v>219.75</v>
      </c>
      <c r="D519" s="76">
        <v>122.77</v>
      </c>
      <c r="E519" s="76">
        <v>220.13</v>
      </c>
      <c r="F519" s="76">
        <v>748.15</v>
      </c>
      <c r="G519" s="78"/>
      <c r="H519" s="79"/>
      <c r="I519" s="79"/>
      <c r="J519" s="79"/>
      <c r="K519" s="79"/>
      <c r="L519" s="79"/>
      <c r="M519" s="79"/>
      <c r="N519" s="79"/>
      <c r="O519" s="79"/>
      <c r="P519" s="80"/>
      <c r="Q519" s="80"/>
      <c r="R519" s="80"/>
      <c r="S519" s="80"/>
    </row>
    <row r="520" spans="2:21" x14ac:dyDescent="0.2">
      <c r="B520" s="77">
        <v>45671</v>
      </c>
      <c r="C520" s="76">
        <v>222.88</v>
      </c>
      <c r="D520" s="76">
        <v>123.82</v>
      </c>
      <c r="E520" s="76">
        <v>222.66</v>
      </c>
      <c r="F520" s="76">
        <v>754.38</v>
      </c>
      <c r="G520" s="78"/>
      <c r="H520" s="79"/>
      <c r="I520" s="79"/>
      <c r="J520" s="79"/>
      <c r="K520" s="79"/>
      <c r="L520" s="79"/>
      <c r="M520" s="79"/>
      <c r="N520" s="79"/>
      <c r="O520" s="79"/>
      <c r="P520" s="80"/>
      <c r="Q520" s="80"/>
      <c r="R520" s="80"/>
      <c r="S520" s="80"/>
    </row>
    <row r="521" spans="2:21" x14ac:dyDescent="0.2">
      <c r="B521" s="77">
        <v>45672</v>
      </c>
      <c r="C521" s="76">
        <v>222.12</v>
      </c>
      <c r="D521" s="76">
        <v>124.82</v>
      </c>
      <c r="E521" s="76">
        <v>224.2</v>
      </c>
      <c r="F521" s="76">
        <v>767.75</v>
      </c>
      <c r="G521" s="78"/>
      <c r="H521" s="79"/>
      <c r="I521" s="79"/>
      <c r="J521" s="79"/>
      <c r="K521" s="79"/>
      <c r="L521" s="79"/>
      <c r="M521" s="79"/>
      <c r="N521" s="79"/>
      <c r="O521" s="79"/>
      <c r="P521" s="80"/>
      <c r="Q521" s="80"/>
      <c r="R521" s="80"/>
      <c r="S521" s="80"/>
    </row>
    <row r="522" spans="2:21" x14ac:dyDescent="0.2">
      <c r="B522" s="77">
        <v>45673</v>
      </c>
      <c r="C522" s="76">
        <v>223.16</v>
      </c>
      <c r="D522" s="76">
        <v>124.39</v>
      </c>
      <c r="E522" s="76">
        <v>225.73</v>
      </c>
      <c r="F522" s="76">
        <v>775.6</v>
      </c>
      <c r="G522" s="78"/>
      <c r="H522" s="79"/>
      <c r="I522" s="79"/>
      <c r="J522" s="79"/>
      <c r="K522" s="79"/>
      <c r="L522" s="79"/>
      <c r="M522" s="79"/>
      <c r="N522" s="79"/>
      <c r="O522" s="79"/>
      <c r="P522" s="80"/>
      <c r="Q522" s="80"/>
      <c r="R522" s="80"/>
      <c r="S522" s="80"/>
    </row>
    <row r="523" spans="2:21" x14ac:dyDescent="0.2">
      <c r="B523" s="77">
        <v>45674</v>
      </c>
      <c r="C523" s="76">
        <v>223.22</v>
      </c>
      <c r="D523" s="76">
        <v>124.49</v>
      </c>
      <c r="E523" s="76">
        <v>226.59</v>
      </c>
      <c r="F523" s="76">
        <v>781.53</v>
      </c>
      <c r="G523" s="78"/>
      <c r="H523" s="79"/>
      <c r="I523" s="79"/>
      <c r="J523" s="79"/>
      <c r="K523" s="79"/>
      <c r="L523" s="79"/>
      <c r="M523" s="79"/>
      <c r="N523" s="79"/>
      <c r="O523" s="79"/>
      <c r="P523" s="80"/>
      <c r="Q523" s="80"/>
      <c r="R523" s="80"/>
      <c r="S523" s="80"/>
    </row>
    <row r="524" spans="2:21" x14ac:dyDescent="0.2">
      <c r="B524" s="77">
        <v>45677</v>
      </c>
      <c r="C524" s="76">
        <v>224.96</v>
      </c>
      <c r="D524" s="76">
        <v>124.03</v>
      </c>
      <c r="E524" s="76">
        <v>227.73</v>
      </c>
      <c r="F524" s="76">
        <v>775.6</v>
      </c>
      <c r="G524" s="78"/>
      <c r="H524" s="79"/>
      <c r="I524" s="79"/>
      <c r="J524" s="79"/>
      <c r="K524" s="79"/>
      <c r="L524" s="79"/>
      <c r="M524" s="79"/>
      <c r="N524" s="79"/>
      <c r="O524" s="79"/>
      <c r="P524" s="80"/>
      <c r="Q524" s="80"/>
      <c r="R524" s="80"/>
      <c r="S524" s="80"/>
    </row>
    <row r="525" spans="2:21" x14ac:dyDescent="0.2">
      <c r="B525" s="77">
        <v>45678</v>
      </c>
      <c r="C525" s="76">
        <v>225.61</v>
      </c>
      <c r="D525" s="76">
        <v>124.54</v>
      </c>
      <c r="E525" s="76">
        <v>228.53</v>
      </c>
      <c r="F525" s="76">
        <v>786.89</v>
      </c>
      <c r="G525" s="78"/>
      <c r="H525" s="79"/>
      <c r="I525" s="79"/>
      <c r="J525" s="79"/>
      <c r="K525" s="79"/>
      <c r="L525" s="79"/>
      <c r="M525" s="79"/>
      <c r="N525" s="79"/>
      <c r="O525" s="79"/>
      <c r="P525" s="80"/>
      <c r="Q525" s="80"/>
      <c r="R525" s="80"/>
      <c r="S525" s="80"/>
    </row>
    <row r="526" spans="2:21" x14ac:dyDescent="0.2">
      <c r="B526" s="77">
        <v>45679</v>
      </c>
      <c r="C526" s="76">
        <v>224.15</v>
      </c>
      <c r="D526" s="76">
        <v>124.77</v>
      </c>
      <c r="E526" s="76">
        <v>227.89</v>
      </c>
      <c r="F526" s="76">
        <v>785.52</v>
      </c>
      <c r="G526" s="78"/>
      <c r="H526" s="79"/>
      <c r="I526" s="79"/>
      <c r="J526" s="79"/>
      <c r="K526" s="79"/>
      <c r="L526" s="79"/>
      <c r="M526" s="79"/>
      <c r="N526" s="79"/>
      <c r="O526" s="79"/>
      <c r="P526" s="80"/>
      <c r="Q526" s="80"/>
      <c r="R526" s="80"/>
      <c r="S526" s="80"/>
    </row>
    <row r="527" spans="2:21" x14ac:dyDescent="0.2">
      <c r="B527" s="77">
        <v>45680</v>
      </c>
      <c r="C527" s="76">
        <v>222.74</v>
      </c>
      <c r="D527" s="76">
        <v>124.76</v>
      </c>
      <c r="E527" s="76">
        <v>227.74</v>
      </c>
      <c r="F527" s="76">
        <v>790.34</v>
      </c>
      <c r="G527" s="78"/>
      <c r="H527" s="79"/>
      <c r="I527" s="79"/>
      <c r="J527" s="79"/>
      <c r="K527" s="79"/>
      <c r="L527" s="79"/>
      <c r="M527" s="79"/>
      <c r="N527" s="79"/>
      <c r="O527" s="79"/>
      <c r="P527" s="80"/>
      <c r="Q527" s="80"/>
      <c r="R527" s="80"/>
      <c r="S527" s="80"/>
    </row>
    <row r="528" spans="2:21" x14ac:dyDescent="0.2">
      <c r="B528" s="77">
        <v>45681</v>
      </c>
      <c r="C528" s="76">
        <v>224.11</v>
      </c>
      <c r="D528" s="76">
        <v>125.25</v>
      </c>
      <c r="E528" s="76">
        <v>227.9</v>
      </c>
      <c r="F528" s="76">
        <v>785.02</v>
      </c>
      <c r="G528" s="78"/>
      <c r="H528" s="79"/>
      <c r="I528" s="79"/>
      <c r="J528" s="79"/>
      <c r="K528" s="79"/>
      <c r="L528" s="79"/>
      <c r="M528" s="79"/>
      <c r="N528" s="79"/>
      <c r="O528" s="79"/>
      <c r="P528" s="80"/>
      <c r="Q528" s="80"/>
      <c r="R528" s="80"/>
      <c r="S528" s="80"/>
    </row>
    <row r="529" spans="2:19" x14ac:dyDescent="0.2">
      <c r="B529" s="77">
        <v>45684</v>
      </c>
      <c r="C529" s="76">
        <v>223.7</v>
      </c>
      <c r="D529" s="76">
        <v>124.81</v>
      </c>
      <c r="E529" s="76">
        <v>224.1</v>
      </c>
      <c r="F529" s="76">
        <v>754.5</v>
      </c>
      <c r="G529" s="78"/>
      <c r="H529" s="79"/>
      <c r="I529" s="79"/>
      <c r="J529" s="79"/>
      <c r="K529" s="79"/>
      <c r="L529" s="79"/>
      <c r="M529" s="79"/>
      <c r="N529" s="79"/>
      <c r="O529" s="79"/>
      <c r="P529" s="80"/>
      <c r="Q529" s="80"/>
      <c r="R529" s="80"/>
      <c r="S529" s="80"/>
    </row>
    <row r="530" spans="2:19" x14ac:dyDescent="0.2">
      <c r="B530" s="77">
        <v>45685</v>
      </c>
      <c r="C530" s="76">
        <v>223.77</v>
      </c>
      <c r="D530" s="76">
        <v>124.52</v>
      </c>
      <c r="E530" s="76">
        <v>225.38</v>
      </c>
      <c r="F530" s="76">
        <v>766.52</v>
      </c>
      <c r="G530" s="78"/>
      <c r="H530" s="79"/>
      <c r="I530" s="79"/>
      <c r="J530" s="79"/>
      <c r="K530" s="79"/>
      <c r="L530" s="79"/>
      <c r="M530" s="79"/>
      <c r="N530" s="79"/>
      <c r="O530" s="79"/>
      <c r="P530" s="80"/>
      <c r="Q530" s="80"/>
      <c r="R530" s="80"/>
      <c r="S530" s="80"/>
    </row>
    <row r="531" spans="2:19" x14ac:dyDescent="0.2">
      <c r="B531" s="77"/>
      <c r="C531" s="76"/>
      <c r="D531" s="76"/>
      <c r="E531" s="76"/>
      <c r="F531" s="76"/>
      <c r="G531" s="76"/>
      <c r="H531" s="79"/>
      <c r="I531" s="76"/>
      <c r="J531" s="76"/>
      <c r="K531" s="77"/>
      <c r="L531" s="76"/>
      <c r="M531" s="76"/>
      <c r="N531" s="76"/>
      <c r="O531" s="76"/>
    </row>
    <row r="532" spans="2:19" x14ac:dyDescent="0.2">
      <c r="B532" s="77"/>
      <c r="C532" s="76"/>
      <c r="D532" s="76"/>
      <c r="E532" s="76"/>
      <c r="F532" s="76"/>
      <c r="G532" s="76"/>
      <c r="H532" s="79"/>
      <c r="I532" s="76"/>
      <c r="J532" s="76"/>
      <c r="K532" s="77"/>
      <c r="L532" s="76"/>
      <c r="M532" s="76"/>
      <c r="N532" s="76"/>
      <c r="O532" s="76"/>
    </row>
    <row r="533" spans="2:19" x14ac:dyDescent="0.2">
      <c r="B533" s="77"/>
      <c r="C533" s="76"/>
      <c r="D533" s="76"/>
      <c r="E533" s="76"/>
      <c r="F533" s="76"/>
      <c r="G533" s="76"/>
      <c r="H533" s="79"/>
      <c r="I533" s="76"/>
      <c r="J533" s="76"/>
      <c r="K533" s="77"/>
      <c r="L533" s="76"/>
      <c r="M533" s="76"/>
      <c r="N533" s="76"/>
      <c r="O533" s="76"/>
    </row>
    <row r="534" spans="2:19" x14ac:dyDescent="0.2">
      <c r="G534" s="76"/>
      <c r="H534" s="76"/>
      <c r="I534" s="76"/>
      <c r="J534" s="76"/>
      <c r="K534" s="77"/>
      <c r="L534" s="76"/>
      <c r="M534" s="76"/>
      <c r="N534" s="76"/>
      <c r="O534" s="76"/>
    </row>
    <row r="535" spans="2:19" x14ac:dyDescent="0.2">
      <c r="G535" s="76"/>
      <c r="H535" s="76"/>
      <c r="I535" s="76"/>
      <c r="J535" s="76"/>
      <c r="K535" s="77"/>
      <c r="L535" s="76"/>
      <c r="M535" s="76"/>
      <c r="N535" s="76"/>
      <c r="O535" s="76"/>
    </row>
    <row r="536" spans="2:19" x14ac:dyDescent="0.2">
      <c r="G536" s="76"/>
      <c r="H536" s="76"/>
      <c r="I536" s="76"/>
      <c r="J536" s="76"/>
      <c r="K536" s="77"/>
      <c r="L536" s="76"/>
      <c r="M536" s="76"/>
      <c r="N536" s="76"/>
      <c r="O536" s="76"/>
    </row>
    <row r="537" spans="2:19" x14ac:dyDescent="0.2">
      <c r="G537" s="76"/>
      <c r="H537" s="76"/>
      <c r="I537" s="76"/>
      <c r="J537" s="76"/>
      <c r="K537" s="77"/>
      <c r="L537" s="76"/>
      <c r="M537" s="76"/>
      <c r="N537" s="76"/>
      <c r="O537" s="76"/>
    </row>
    <row r="538" spans="2:19" x14ac:dyDescent="0.2">
      <c r="G538" s="76"/>
      <c r="H538" s="76"/>
      <c r="I538" s="76"/>
      <c r="J538" s="76"/>
      <c r="K538" s="77"/>
      <c r="L538" s="76"/>
      <c r="M538" s="76"/>
      <c r="N538" s="76"/>
      <c r="O538" s="76"/>
    </row>
    <row r="539" spans="2:19" x14ac:dyDescent="0.2">
      <c r="G539" s="76"/>
      <c r="H539" s="76"/>
      <c r="I539" s="76"/>
      <c r="J539" s="76"/>
      <c r="K539" s="77"/>
      <c r="L539" s="76"/>
      <c r="M539" s="76"/>
      <c r="N539" s="76"/>
      <c r="O539" s="76"/>
    </row>
    <row r="540" spans="2:19" x14ac:dyDescent="0.2">
      <c r="G540" s="76"/>
      <c r="H540" s="76"/>
      <c r="I540" s="76"/>
      <c r="J540" s="76"/>
      <c r="K540" s="77"/>
      <c r="L540" s="76"/>
      <c r="M540" s="76"/>
      <c r="N540" s="76"/>
      <c r="O540" s="76"/>
    </row>
    <row r="541" spans="2:19" x14ac:dyDescent="0.2">
      <c r="G541" s="76"/>
      <c r="H541" s="76"/>
      <c r="I541" s="76"/>
      <c r="J541" s="76"/>
      <c r="K541" s="77"/>
      <c r="L541" s="76"/>
      <c r="M541" s="76"/>
      <c r="N541" s="76"/>
      <c r="O541" s="76"/>
    </row>
    <row r="542" spans="2:19" x14ac:dyDescent="0.2">
      <c r="G542" s="76"/>
      <c r="H542" s="76"/>
      <c r="I542" s="76"/>
      <c r="J542" s="76"/>
      <c r="K542" s="77"/>
      <c r="L542" s="76"/>
      <c r="M542" s="76"/>
      <c r="N542" s="76"/>
      <c r="O542" s="76"/>
    </row>
    <row r="543" spans="2:19" x14ac:dyDescent="0.2">
      <c r="G543" s="76"/>
      <c r="H543" s="76"/>
      <c r="I543" s="76"/>
      <c r="J543" s="76"/>
      <c r="K543" s="77"/>
      <c r="L543" s="76"/>
      <c r="M543" s="76"/>
      <c r="N543" s="76"/>
      <c r="O543" s="76"/>
    </row>
    <row r="544" spans="2:19" x14ac:dyDescent="0.2">
      <c r="G544" s="76"/>
      <c r="H544" s="76"/>
      <c r="I544" s="76"/>
      <c r="J544" s="76"/>
      <c r="K544" s="77"/>
      <c r="L544" s="76"/>
      <c r="M544" s="76"/>
      <c r="N544" s="76"/>
      <c r="O544" s="76"/>
    </row>
    <row r="545" spans="7:15" x14ac:dyDescent="0.2">
      <c r="G545" s="76"/>
      <c r="H545" s="76"/>
      <c r="I545" s="76"/>
      <c r="J545" s="76"/>
      <c r="K545" s="77"/>
      <c r="L545" s="76"/>
      <c r="M545" s="76"/>
      <c r="N545" s="76"/>
      <c r="O545" s="76"/>
    </row>
    <row r="546" spans="7:15" x14ac:dyDescent="0.2">
      <c r="G546" s="76"/>
      <c r="H546" s="76"/>
      <c r="I546" s="76"/>
      <c r="J546" s="76"/>
      <c r="K546" s="77"/>
      <c r="L546" s="76"/>
      <c r="M546" s="76"/>
      <c r="N546" s="76"/>
      <c r="O546" s="76"/>
    </row>
    <row r="547" spans="7:15" x14ac:dyDescent="0.2">
      <c r="G547" s="76"/>
      <c r="H547" s="76"/>
      <c r="I547" s="76"/>
      <c r="J547" s="76"/>
      <c r="K547" s="77"/>
      <c r="L547" s="76"/>
      <c r="M547" s="76"/>
      <c r="N547" s="76"/>
      <c r="O547" s="76"/>
    </row>
    <row r="548" spans="7:15" x14ac:dyDescent="0.2">
      <c r="G548" s="76"/>
      <c r="H548" s="76"/>
      <c r="I548" s="76"/>
      <c r="J548" s="76"/>
      <c r="K548" s="77"/>
      <c r="L548" s="76"/>
      <c r="M548" s="76"/>
      <c r="N548" s="76"/>
      <c r="O548" s="76"/>
    </row>
    <row r="549" spans="7:15" x14ac:dyDescent="0.2">
      <c r="G549" s="76"/>
      <c r="H549" s="76"/>
      <c r="I549" s="76"/>
      <c r="J549" s="76"/>
      <c r="K549" s="77"/>
      <c r="L549" s="76"/>
      <c r="M549" s="76"/>
      <c r="N549" s="76"/>
      <c r="O549" s="76"/>
    </row>
    <row r="550" spans="7:15" x14ac:dyDescent="0.2">
      <c r="G550" s="76"/>
      <c r="H550" s="76"/>
      <c r="I550" s="76"/>
      <c r="J550" s="76"/>
      <c r="K550" s="77"/>
      <c r="L550" s="76"/>
      <c r="M550" s="76"/>
      <c r="N550" s="76"/>
      <c r="O550" s="76"/>
    </row>
    <row r="551" spans="7:15" x14ac:dyDescent="0.2">
      <c r="G551" s="76"/>
      <c r="H551" s="76"/>
      <c r="I551" s="76"/>
      <c r="J551" s="76"/>
      <c r="K551" s="77"/>
      <c r="L551" s="76"/>
      <c r="M551" s="76"/>
      <c r="N551" s="76"/>
      <c r="O551" s="76"/>
    </row>
    <row r="552" spans="7:15" x14ac:dyDescent="0.2">
      <c r="G552" s="76"/>
      <c r="H552" s="76"/>
      <c r="I552" s="76"/>
      <c r="J552" s="76"/>
      <c r="K552" s="77"/>
      <c r="L552" s="76"/>
      <c r="M552" s="76"/>
      <c r="N552" s="76"/>
      <c r="O552" s="76"/>
    </row>
    <row r="553" spans="7:15" x14ac:dyDescent="0.2">
      <c r="G553" s="76"/>
      <c r="H553" s="76"/>
      <c r="I553" s="76"/>
      <c r="J553" s="76"/>
      <c r="K553" s="77"/>
      <c r="L553" s="76"/>
      <c r="M553" s="76"/>
      <c r="N553" s="76"/>
      <c r="O553" s="76"/>
    </row>
    <row r="554" spans="7:15" x14ac:dyDescent="0.2">
      <c r="G554" s="76"/>
      <c r="H554" s="76"/>
      <c r="I554" s="76"/>
      <c r="J554" s="76"/>
      <c r="K554" s="77"/>
      <c r="L554" s="76"/>
      <c r="M554" s="76"/>
      <c r="N554" s="76"/>
      <c r="O554" s="76"/>
    </row>
    <row r="555" spans="7:15" x14ac:dyDescent="0.2">
      <c r="G555" s="76"/>
      <c r="H555" s="76"/>
      <c r="I555" s="76"/>
      <c r="J555" s="76"/>
      <c r="K555" s="77"/>
      <c r="L555" s="76"/>
      <c r="M555" s="76"/>
      <c r="N555" s="76"/>
      <c r="O555" s="76"/>
    </row>
    <row r="556" spans="7:15" x14ac:dyDescent="0.2">
      <c r="G556" s="76"/>
      <c r="H556" s="76"/>
      <c r="I556" s="76"/>
      <c r="J556" s="76"/>
      <c r="K556" s="77"/>
      <c r="L556" s="76"/>
      <c r="M556" s="76"/>
      <c r="N556" s="76"/>
      <c r="O556" s="76"/>
    </row>
    <row r="557" spans="7:15" x14ac:dyDescent="0.2">
      <c r="G557" s="76"/>
      <c r="H557" s="76"/>
      <c r="I557" s="76"/>
      <c r="J557" s="76"/>
      <c r="K557" s="77"/>
      <c r="L557" s="76"/>
      <c r="M557" s="76"/>
      <c r="N557" s="76"/>
      <c r="O557" s="76"/>
    </row>
    <row r="558" spans="7:15" x14ac:dyDescent="0.2">
      <c r="H558" s="76"/>
      <c r="I558" s="76"/>
      <c r="J558" s="76"/>
      <c r="K558" s="77"/>
      <c r="L558" s="76"/>
      <c r="M558" s="76"/>
      <c r="N558" s="76"/>
      <c r="O558" s="76"/>
    </row>
    <row r="559" spans="7:15" x14ac:dyDescent="0.2">
      <c r="H559" s="76"/>
      <c r="I559" s="76"/>
      <c r="J559" s="76"/>
      <c r="K559" s="77"/>
      <c r="L559" s="76"/>
      <c r="M559" s="76"/>
      <c r="N559" s="76"/>
      <c r="O559" s="76"/>
    </row>
    <row r="560" spans="7:15" x14ac:dyDescent="0.2">
      <c r="H560" s="76"/>
      <c r="I560" s="76"/>
      <c r="J560" s="76"/>
      <c r="K560" s="77"/>
      <c r="L560" s="76"/>
      <c r="M560" s="76"/>
      <c r="N560" s="76"/>
      <c r="O560" s="76"/>
    </row>
    <row r="561" spans="8:15" x14ac:dyDescent="0.2">
      <c r="H561" s="76"/>
      <c r="I561" s="76"/>
      <c r="J561" s="76"/>
      <c r="K561" s="77"/>
      <c r="L561" s="76"/>
      <c r="M561" s="76"/>
      <c r="N561" s="76"/>
      <c r="O561" s="76"/>
    </row>
    <row r="562" spans="8:15" x14ac:dyDescent="0.2">
      <c r="H562" s="76"/>
      <c r="I562" s="76"/>
      <c r="J562" s="76"/>
      <c r="K562" s="77"/>
      <c r="L562" s="76"/>
      <c r="M562" s="76"/>
      <c r="N562" s="76"/>
      <c r="O562" s="76"/>
    </row>
    <row r="563" spans="8:15" x14ac:dyDescent="0.2">
      <c r="H563" s="76"/>
      <c r="I563" s="76"/>
      <c r="J563" s="76"/>
      <c r="K563" s="77"/>
      <c r="L563" s="76"/>
      <c r="M563" s="76"/>
      <c r="N563" s="76"/>
      <c r="O563" s="76"/>
    </row>
    <row r="564" spans="8:15" x14ac:dyDescent="0.2">
      <c r="H564" s="76"/>
      <c r="I564" s="76"/>
      <c r="J564" s="76"/>
      <c r="K564" s="77"/>
      <c r="L564" s="76"/>
      <c r="M564" s="76"/>
      <c r="N564" s="76"/>
      <c r="O564" s="76"/>
    </row>
    <row r="565" spans="8:15" x14ac:dyDescent="0.2">
      <c r="H565" s="76"/>
      <c r="I565" s="76"/>
      <c r="J565" s="76"/>
      <c r="K565" s="77"/>
      <c r="L565" s="76"/>
      <c r="M565" s="76"/>
      <c r="N565" s="76"/>
      <c r="O565" s="76"/>
    </row>
    <row r="566" spans="8:15" x14ac:dyDescent="0.2">
      <c r="H566" s="76"/>
      <c r="I566" s="76"/>
      <c r="J566" s="76"/>
      <c r="K566" s="77"/>
      <c r="L566" s="76"/>
      <c r="M566" s="76"/>
      <c r="N566" s="76"/>
      <c r="O566" s="76"/>
    </row>
    <row r="567" spans="8:15" x14ac:dyDescent="0.2">
      <c r="H567" s="76"/>
      <c r="I567" s="76"/>
      <c r="J567" s="76"/>
      <c r="K567" s="77"/>
      <c r="L567" s="76"/>
      <c r="M567" s="76"/>
      <c r="N567" s="76"/>
      <c r="O567" s="76"/>
    </row>
    <row r="568" spans="8:15" x14ac:dyDescent="0.2">
      <c r="H568" s="76"/>
      <c r="I568" s="76"/>
      <c r="J568" s="76"/>
      <c r="K568" s="77"/>
      <c r="L568" s="76"/>
      <c r="M568" s="76"/>
      <c r="N568" s="76"/>
      <c r="O568" s="76"/>
    </row>
    <row r="569" spans="8:15" x14ac:dyDescent="0.2">
      <c r="H569" s="76"/>
      <c r="I569" s="76"/>
      <c r="J569" s="76"/>
      <c r="K569" s="77"/>
      <c r="L569" s="76"/>
      <c r="M569" s="76"/>
      <c r="N569" s="76"/>
      <c r="O569" s="76"/>
    </row>
    <row r="570" spans="8:15" x14ac:dyDescent="0.2">
      <c r="H570" s="76"/>
      <c r="I570" s="76"/>
      <c r="J570" s="76"/>
      <c r="K570" s="77"/>
      <c r="L570" s="76"/>
      <c r="M570" s="76"/>
      <c r="N570" s="76"/>
      <c r="O570" s="76"/>
    </row>
    <row r="571" spans="8:15" x14ac:dyDescent="0.2">
      <c r="H571" s="76"/>
      <c r="I571" s="76"/>
      <c r="J571" s="76"/>
      <c r="K571" s="77"/>
      <c r="L571" s="76"/>
      <c r="M571" s="76"/>
      <c r="N571" s="76"/>
      <c r="O571" s="76"/>
    </row>
    <row r="572" spans="8:15" x14ac:dyDescent="0.2">
      <c r="H572" s="76"/>
      <c r="I572" s="76"/>
      <c r="J572" s="76"/>
      <c r="K572" s="77"/>
      <c r="L572" s="76"/>
      <c r="M572" s="76"/>
      <c r="N572" s="76"/>
      <c r="O572" s="76"/>
    </row>
    <row r="573" spans="8:15" x14ac:dyDescent="0.2">
      <c r="H573" s="76"/>
      <c r="I573" s="76"/>
      <c r="J573" s="76"/>
      <c r="K573" s="77"/>
      <c r="L573" s="76"/>
      <c r="M573" s="76"/>
      <c r="N573" s="76"/>
      <c r="O573" s="76"/>
    </row>
    <row r="574" spans="8:15" x14ac:dyDescent="0.2">
      <c r="H574" s="76"/>
      <c r="I574" s="76"/>
      <c r="J574" s="76"/>
      <c r="K574" s="77"/>
      <c r="L574" s="76"/>
      <c r="M574" s="76"/>
      <c r="N574" s="76"/>
      <c r="O574" s="76"/>
    </row>
    <row r="575" spans="8:15" x14ac:dyDescent="0.2">
      <c r="H575" s="76"/>
      <c r="I575" s="76"/>
      <c r="J575" s="76"/>
      <c r="K575" s="77"/>
      <c r="L575" s="76"/>
      <c r="M575" s="76"/>
      <c r="N575" s="76"/>
      <c r="O575" s="76"/>
    </row>
    <row r="576" spans="8:15" x14ac:dyDescent="0.2">
      <c r="H576" s="76"/>
      <c r="I576" s="76"/>
      <c r="J576" s="76"/>
      <c r="K576" s="77"/>
      <c r="L576" s="76"/>
      <c r="M576" s="76"/>
      <c r="N576" s="76"/>
      <c r="O576" s="76"/>
    </row>
    <row r="577" spans="8:15" x14ac:dyDescent="0.2">
      <c r="H577" s="76"/>
      <c r="I577" s="76"/>
      <c r="J577" s="76"/>
      <c r="K577" s="77"/>
      <c r="L577" s="76"/>
      <c r="M577" s="76"/>
      <c r="N577" s="76"/>
      <c r="O577" s="76"/>
    </row>
    <row r="578" spans="8:15" x14ac:dyDescent="0.2">
      <c r="H578" s="76"/>
      <c r="I578" s="76"/>
      <c r="J578" s="76"/>
      <c r="K578" s="77"/>
      <c r="L578" s="76"/>
      <c r="M578" s="76"/>
      <c r="N578" s="76"/>
      <c r="O578" s="76"/>
    </row>
    <row r="579" spans="8:15" x14ac:dyDescent="0.2">
      <c r="H579" s="76"/>
      <c r="I579" s="76"/>
      <c r="J579" s="76"/>
      <c r="K579" s="77"/>
      <c r="L579" s="76"/>
      <c r="M579" s="76"/>
      <c r="N579" s="76"/>
      <c r="O579" s="76"/>
    </row>
    <row r="580" spans="8:15" x14ac:dyDescent="0.2">
      <c r="H580" s="76"/>
      <c r="I580" s="76"/>
      <c r="J580" s="76"/>
      <c r="K580" s="77"/>
      <c r="L580" s="76"/>
      <c r="M580" s="76"/>
      <c r="N580" s="76"/>
      <c r="O580" s="76"/>
    </row>
    <row r="581" spans="8:15" x14ac:dyDescent="0.2">
      <c r="H581" s="76"/>
      <c r="I581" s="76"/>
      <c r="J581" s="76"/>
      <c r="K581" s="77"/>
      <c r="L581" s="76"/>
      <c r="M581" s="76"/>
      <c r="N581" s="76"/>
      <c r="O581" s="76"/>
    </row>
    <row r="582" spans="8:15" x14ac:dyDescent="0.2">
      <c r="H582" s="76"/>
      <c r="I582" s="76"/>
      <c r="J582" s="76"/>
      <c r="K582" s="77"/>
      <c r="L582" s="76"/>
      <c r="M582" s="76"/>
      <c r="N582" s="76"/>
      <c r="O582" s="76"/>
    </row>
    <row r="583" spans="8:15" x14ac:dyDescent="0.2">
      <c r="H583" s="76"/>
      <c r="I583" s="76"/>
      <c r="J583" s="76"/>
      <c r="K583" s="77"/>
      <c r="L583" s="76"/>
      <c r="M583" s="76"/>
      <c r="N583" s="76"/>
      <c r="O583" s="76"/>
    </row>
    <row r="584" spans="8:15" x14ac:dyDescent="0.2">
      <c r="H584" s="76"/>
      <c r="I584" s="76"/>
      <c r="J584" s="76"/>
      <c r="K584" s="77"/>
      <c r="L584" s="76"/>
      <c r="M584" s="76"/>
      <c r="N584" s="76"/>
      <c r="O584" s="76"/>
    </row>
    <row r="585" spans="8:15" x14ac:dyDescent="0.2">
      <c r="H585" s="76"/>
      <c r="I585" s="76"/>
      <c r="J585" s="76"/>
      <c r="K585" s="77"/>
      <c r="L585" s="76"/>
      <c r="M585" s="76"/>
      <c r="N585" s="76"/>
      <c r="O585" s="76"/>
    </row>
    <row r="586" spans="8:15" x14ac:dyDescent="0.2">
      <c r="H586" s="76"/>
      <c r="I586" s="76"/>
      <c r="J586" s="76"/>
      <c r="K586" s="77"/>
      <c r="L586" s="76"/>
      <c r="M586" s="76"/>
      <c r="N586" s="76"/>
      <c r="O586" s="76"/>
    </row>
    <row r="587" spans="8:15" x14ac:dyDescent="0.2">
      <c r="H587" s="76"/>
      <c r="I587" s="76"/>
      <c r="J587" s="76"/>
      <c r="K587" s="77"/>
      <c r="L587" s="76"/>
      <c r="M587" s="76"/>
      <c r="N587" s="76"/>
      <c r="O587" s="76"/>
    </row>
    <row r="588" spans="8:15" x14ac:dyDescent="0.2">
      <c r="H588" s="76"/>
      <c r="I588" s="76"/>
      <c r="J588" s="76"/>
      <c r="K588" s="77"/>
      <c r="L588" s="76"/>
      <c r="M588" s="76"/>
      <c r="N588" s="76"/>
      <c r="O588" s="76"/>
    </row>
    <row r="589" spans="8:15" x14ac:dyDescent="0.2">
      <c r="H589" s="76"/>
      <c r="I589" s="76"/>
      <c r="J589" s="76"/>
      <c r="K589" s="77"/>
      <c r="L589" s="76"/>
      <c r="M589" s="76"/>
      <c r="N589" s="76"/>
      <c r="O589" s="76"/>
    </row>
    <row r="590" spans="8:15" x14ac:dyDescent="0.2">
      <c r="H590" s="76"/>
      <c r="I590" s="76"/>
      <c r="J590" s="76"/>
      <c r="K590" s="77"/>
      <c r="L590" s="76"/>
      <c r="M590" s="76"/>
      <c r="N590" s="76"/>
      <c r="O590" s="76"/>
    </row>
    <row r="591" spans="8:15" x14ac:dyDescent="0.2">
      <c r="H591" s="76"/>
      <c r="I591" s="76"/>
      <c r="J591" s="76"/>
      <c r="K591" s="77"/>
      <c r="L591" s="76"/>
      <c r="M591" s="76"/>
      <c r="N591" s="76"/>
      <c r="O591" s="76"/>
    </row>
    <row r="592" spans="8:15" x14ac:dyDescent="0.2">
      <c r="H592" s="76"/>
      <c r="I592" s="76"/>
      <c r="J592" s="76"/>
      <c r="K592" s="77"/>
      <c r="L592" s="76"/>
      <c r="M592" s="76"/>
      <c r="N592" s="76"/>
      <c r="O592" s="76"/>
    </row>
    <row r="593" spans="8:15" x14ac:dyDescent="0.2">
      <c r="H593" s="76"/>
      <c r="I593" s="76"/>
      <c r="J593" s="76"/>
      <c r="K593" s="77"/>
      <c r="L593" s="76"/>
      <c r="M593" s="76"/>
      <c r="N593" s="76"/>
      <c r="O593" s="76"/>
    </row>
    <row r="594" spans="8:15" x14ac:dyDescent="0.2">
      <c r="H594" s="76"/>
      <c r="I594" s="76"/>
      <c r="J594" s="76"/>
      <c r="K594" s="77"/>
      <c r="L594" s="76"/>
      <c r="M594" s="76"/>
      <c r="N594" s="76"/>
      <c r="O594" s="76"/>
    </row>
    <row r="595" spans="8:15" x14ac:dyDescent="0.2">
      <c r="H595" s="76"/>
      <c r="I595" s="76"/>
      <c r="J595" s="76"/>
      <c r="K595" s="77"/>
      <c r="L595" s="76"/>
      <c r="M595" s="76"/>
      <c r="N595" s="76"/>
      <c r="O595" s="76"/>
    </row>
    <row r="596" spans="8:15" x14ac:dyDescent="0.2">
      <c r="H596" s="76"/>
      <c r="I596" s="76"/>
      <c r="J596" s="76"/>
      <c r="K596" s="77"/>
      <c r="L596" s="76"/>
      <c r="M596" s="76"/>
      <c r="N596" s="76"/>
      <c r="O596" s="76"/>
    </row>
    <row r="597" spans="8:15" x14ac:dyDescent="0.2">
      <c r="H597" s="76"/>
      <c r="I597" s="76"/>
      <c r="J597" s="76"/>
      <c r="K597" s="77"/>
      <c r="L597" s="76"/>
      <c r="M597" s="76"/>
      <c r="N597" s="76"/>
      <c r="O597" s="76"/>
    </row>
    <row r="598" spans="8:15" x14ac:dyDescent="0.2">
      <c r="H598" s="76"/>
      <c r="I598" s="76"/>
      <c r="J598" s="76"/>
      <c r="K598" s="77"/>
      <c r="L598" s="76"/>
      <c r="M598" s="76"/>
      <c r="N598" s="76"/>
      <c r="O598" s="76"/>
    </row>
    <row r="599" spans="8:15" x14ac:dyDescent="0.2">
      <c r="H599" s="76"/>
      <c r="I599" s="76"/>
      <c r="J599" s="76"/>
      <c r="K599" s="77"/>
      <c r="L599" s="76"/>
      <c r="M599" s="76"/>
      <c r="N599" s="76"/>
      <c r="O599" s="76"/>
    </row>
    <row r="600" spans="8:15" x14ac:dyDescent="0.2">
      <c r="H600" s="76"/>
      <c r="I600" s="76"/>
      <c r="J600" s="76"/>
      <c r="K600" s="77"/>
      <c r="L600" s="76"/>
      <c r="M600" s="76"/>
      <c r="N600" s="76"/>
      <c r="O600" s="76"/>
    </row>
    <row r="601" spans="8:15" x14ac:dyDescent="0.2">
      <c r="H601" s="76"/>
      <c r="I601" s="76"/>
      <c r="J601" s="76"/>
      <c r="K601" s="77"/>
      <c r="L601" s="76"/>
      <c r="M601" s="76"/>
      <c r="N601" s="76"/>
      <c r="O601" s="76"/>
    </row>
    <row r="602" spans="8:15" x14ac:dyDescent="0.2">
      <c r="H602" s="76"/>
      <c r="I602" s="76"/>
      <c r="J602" s="76"/>
      <c r="K602" s="77"/>
      <c r="L602" s="76"/>
      <c r="M602" s="76"/>
      <c r="N602" s="76"/>
      <c r="O602" s="76"/>
    </row>
    <row r="603" spans="8:15" x14ac:dyDescent="0.2">
      <c r="H603" s="76"/>
      <c r="I603" s="76"/>
      <c r="J603" s="76"/>
      <c r="K603" s="77"/>
      <c r="L603" s="76"/>
      <c r="M603" s="76"/>
      <c r="N603" s="76"/>
      <c r="O603" s="76"/>
    </row>
    <row r="604" spans="8:15" x14ac:dyDescent="0.2">
      <c r="H604" s="76"/>
      <c r="I604" s="76"/>
      <c r="J604" s="76"/>
      <c r="K604" s="77"/>
      <c r="L604" s="76"/>
      <c r="M604" s="76"/>
      <c r="N604" s="76"/>
      <c r="O604" s="76"/>
    </row>
    <row r="605" spans="8:15" x14ac:dyDescent="0.2">
      <c r="H605" s="76"/>
      <c r="I605" s="76"/>
      <c r="J605" s="76"/>
      <c r="K605" s="77"/>
      <c r="L605" s="76"/>
      <c r="M605" s="76"/>
      <c r="N605" s="76"/>
      <c r="O605" s="76"/>
    </row>
    <row r="606" spans="8:15" x14ac:dyDescent="0.2">
      <c r="H606" s="76"/>
      <c r="I606" s="76"/>
      <c r="J606" s="76"/>
      <c r="K606" s="77"/>
      <c r="L606" s="76"/>
      <c r="M606" s="76"/>
      <c r="N606" s="76"/>
      <c r="O606" s="76"/>
    </row>
    <row r="607" spans="8:15" x14ac:dyDescent="0.2">
      <c r="H607" s="76"/>
      <c r="I607" s="76"/>
      <c r="J607" s="76"/>
      <c r="K607" s="77"/>
      <c r="L607" s="76"/>
      <c r="M607" s="76"/>
      <c r="N607" s="76"/>
      <c r="O607" s="76"/>
    </row>
    <row r="608" spans="8:15" x14ac:dyDescent="0.2">
      <c r="H608" s="76"/>
      <c r="I608" s="76"/>
      <c r="J608" s="76"/>
      <c r="K608" s="77"/>
      <c r="L608" s="76"/>
      <c r="M608" s="76"/>
      <c r="N608" s="76"/>
      <c r="O608" s="76"/>
    </row>
    <row r="609" spans="8:15" x14ac:dyDescent="0.2">
      <c r="H609" s="76"/>
      <c r="I609" s="76"/>
      <c r="J609" s="76"/>
      <c r="K609" s="77"/>
      <c r="L609" s="76"/>
      <c r="M609" s="76"/>
      <c r="N609" s="76"/>
      <c r="O609" s="76"/>
    </row>
    <row r="610" spans="8:15" x14ac:dyDescent="0.2">
      <c r="H610" s="76"/>
      <c r="I610" s="76"/>
      <c r="J610" s="76"/>
      <c r="K610" s="77"/>
      <c r="L610" s="76"/>
      <c r="M610" s="76"/>
      <c r="N610" s="76"/>
      <c r="O610" s="76"/>
    </row>
    <row r="611" spans="8:15" x14ac:dyDescent="0.2">
      <c r="H611" s="76"/>
      <c r="I611" s="76"/>
      <c r="J611" s="76"/>
      <c r="K611" s="77"/>
      <c r="L611" s="76"/>
      <c r="M611" s="76"/>
      <c r="N611" s="76"/>
      <c r="O611" s="76"/>
    </row>
    <row r="612" spans="8:15" x14ac:dyDescent="0.2">
      <c r="H612" s="76"/>
      <c r="I612" s="76"/>
      <c r="J612" s="76"/>
      <c r="K612" s="77"/>
      <c r="L612" s="76"/>
      <c r="M612" s="76"/>
      <c r="N612" s="76"/>
      <c r="O612" s="76"/>
    </row>
    <row r="613" spans="8:15" x14ac:dyDescent="0.2">
      <c r="H613" s="76"/>
      <c r="I613" s="76"/>
      <c r="J613" s="76"/>
      <c r="K613" s="77"/>
      <c r="L613" s="76"/>
      <c r="M613" s="76"/>
      <c r="N613" s="76"/>
      <c r="O613" s="76"/>
    </row>
    <row r="614" spans="8:15" x14ac:dyDescent="0.2">
      <c r="H614" s="76"/>
      <c r="I614" s="76"/>
      <c r="J614" s="76"/>
      <c r="K614" s="77"/>
      <c r="L614" s="76"/>
      <c r="M614" s="76"/>
      <c r="N614" s="76"/>
      <c r="O614" s="76"/>
    </row>
    <row r="615" spans="8:15" x14ac:dyDescent="0.2">
      <c r="H615" s="76"/>
      <c r="I615" s="76"/>
      <c r="J615" s="76"/>
      <c r="K615" s="77"/>
      <c r="L615" s="76"/>
      <c r="M615" s="76"/>
      <c r="N615" s="76"/>
      <c r="O615" s="76"/>
    </row>
    <row r="616" spans="8:15" x14ac:dyDescent="0.2">
      <c r="H616" s="76"/>
      <c r="I616" s="76"/>
      <c r="J616" s="76"/>
      <c r="K616" s="77"/>
      <c r="L616" s="76"/>
      <c r="M616" s="76"/>
      <c r="N616" s="76"/>
      <c r="O616" s="76"/>
    </row>
    <row r="617" spans="8:15" x14ac:dyDescent="0.2">
      <c r="H617" s="76"/>
      <c r="I617" s="76"/>
      <c r="J617" s="76"/>
      <c r="K617" s="77"/>
      <c r="L617" s="76"/>
      <c r="M617" s="76"/>
      <c r="N617" s="76"/>
      <c r="O617" s="76"/>
    </row>
    <row r="618" spans="8:15" x14ac:dyDescent="0.2">
      <c r="H618" s="76"/>
      <c r="I618" s="76"/>
      <c r="J618" s="76"/>
      <c r="K618" s="77"/>
      <c r="L618" s="76"/>
      <c r="M618" s="76"/>
      <c r="N618" s="76"/>
      <c r="O618" s="76"/>
    </row>
    <row r="619" spans="8:15" x14ac:dyDescent="0.2">
      <c r="H619" s="76"/>
      <c r="I619" s="76"/>
      <c r="J619" s="76"/>
      <c r="K619" s="77"/>
      <c r="L619" s="76"/>
      <c r="M619" s="76"/>
      <c r="N619" s="76"/>
      <c r="O619" s="76"/>
    </row>
    <row r="620" spans="8:15" x14ac:dyDescent="0.2">
      <c r="H620" s="76"/>
      <c r="I620" s="76"/>
      <c r="J620" s="76"/>
      <c r="K620" s="77"/>
      <c r="L620" s="76"/>
      <c r="M620" s="76"/>
      <c r="N620" s="76"/>
      <c r="O620" s="76"/>
    </row>
    <row r="621" spans="8:15" x14ac:dyDescent="0.2">
      <c r="H621" s="76"/>
      <c r="I621" s="76"/>
      <c r="J621" s="76"/>
      <c r="K621" s="77"/>
      <c r="L621" s="76"/>
      <c r="M621" s="76"/>
      <c r="N621" s="76"/>
      <c r="O621" s="76"/>
    </row>
    <row r="622" spans="8:15" x14ac:dyDescent="0.2">
      <c r="H622" s="76"/>
      <c r="I622" s="76"/>
      <c r="J622" s="76"/>
      <c r="K622" s="77"/>
      <c r="L622" s="76"/>
      <c r="M622" s="76"/>
      <c r="N622" s="76"/>
      <c r="O622" s="76"/>
    </row>
    <row r="623" spans="8:15" x14ac:dyDescent="0.2">
      <c r="H623" s="76"/>
      <c r="I623" s="76"/>
      <c r="J623" s="76"/>
      <c r="K623" s="77"/>
      <c r="L623" s="76"/>
      <c r="M623" s="76"/>
      <c r="N623" s="76"/>
      <c r="O623" s="76"/>
    </row>
    <row r="624" spans="8:15" x14ac:dyDescent="0.2">
      <c r="H624" s="76"/>
      <c r="I624" s="76"/>
      <c r="J624" s="76"/>
      <c r="K624" s="77"/>
      <c r="L624" s="76"/>
      <c r="M624" s="76"/>
      <c r="N624" s="76"/>
      <c r="O624" s="76"/>
    </row>
    <row r="625" spans="8:15" x14ac:dyDescent="0.2">
      <c r="H625" s="76"/>
      <c r="I625" s="76"/>
      <c r="J625" s="76"/>
      <c r="K625" s="77"/>
      <c r="L625" s="76"/>
      <c r="M625" s="76"/>
      <c r="N625" s="76"/>
      <c r="O625" s="76"/>
    </row>
    <row r="626" spans="8:15" x14ac:dyDescent="0.2">
      <c r="H626" s="76"/>
      <c r="I626" s="76"/>
      <c r="J626" s="76"/>
      <c r="K626" s="77"/>
      <c r="L626" s="76"/>
      <c r="M626" s="76"/>
      <c r="N626" s="76"/>
      <c r="O626" s="76"/>
    </row>
    <row r="627" spans="8:15" x14ac:dyDescent="0.2">
      <c r="H627" s="76"/>
      <c r="I627" s="76"/>
      <c r="J627" s="76"/>
      <c r="K627" s="77"/>
      <c r="L627" s="76"/>
      <c r="M627" s="76"/>
      <c r="N627" s="76"/>
      <c r="O627" s="76"/>
    </row>
    <row r="628" spans="8:15" x14ac:dyDescent="0.2">
      <c r="H628" s="76"/>
      <c r="I628" s="76"/>
      <c r="J628" s="76"/>
      <c r="K628" s="77"/>
      <c r="L628" s="76"/>
      <c r="M628" s="76"/>
      <c r="N628" s="76"/>
      <c r="O628" s="76"/>
    </row>
    <row r="629" spans="8:15" x14ac:dyDescent="0.2">
      <c r="H629" s="76"/>
      <c r="I629" s="76"/>
      <c r="J629" s="76"/>
      <c r="K629" s="77"/>
      <c r="L629" s="76"/>
      <c r="M629" s="76"/>
      <c r="N629" s="76"/>
      <c r="O629" s="76"/>
    </row>
    <row r="630" spans="8:15" x14ac:dyDescent="0.2">
      <c r="H630" s="76"/>
      <c r="I630" s="76"/>
      <c r="J630" s="76"/>
      <c r="K630" s="77"/>
      <c r="L630" s="76"/>
      <c r="M630" s="76"/>
      <c r="N630" s="76"/>
      <c r="O630" s="76"/>
    </row>
    <row r="631" spans="8:15" x14ac:dyDescent="0.2">
      <c r="H631" s="76"/>
      <c r="I631" s="76"/>
      <c r="J631" s="76"/>
      <c r="K631" s="77"/>
      <c r="L631" s="76"/>
      <c r="M631" s="76"/>
      <c r="N631" s="76"/>
      <c r="O631" s="76"/>
    </row>
    <row r="632" spans="8:15" x14ac:dyDescent="0.2">
      <c r="H632" s="76"/>
      <c r="I632" s="76"/>
      <c r="J632" s="76"/>
      <c r="K632" s="77"/>
      <c r="L632" s="76"/>
      <c r="M632" s="76"/>
      <c r="N632" s="76"/>
      <c r="O632" s="76"/>
    </row>
    <row r="633" spans="8:15" x14ac:dyDescent="0.2">
      <c r="H633" s="76"/>
      <c r="I633" s="76"/>
      <c r="J633" s="76"/>
      <c r="K633" s="77"/>
      <c r="L633" s="76"/>
      <c r="M633" s="76"/>
      <c r="N633" s="76"/>
      <c r="O633" s="76"/>
    </row>
    <row r="634" spans="8:15" x14ac:dyDescent="0.2">
      <c r="H634" s="76"/>
      <c r="I634" s="76"/>
      <c r="J634" s="76"/>
      <c r="K634" s="77"/>
      <c r="L634" s="76"/>
      <c r="M634" s="76"/>
      <c r="N634" s="76"/>
      <c r="O634" s="76"/>
    </row>
    <row r="635" spans="8:15" x14ac:dyDescent="0.2">
      <c r="H635" s="76"/>
      <c r="I635" s="76"/>
      <c r="J635" s="76"/>
      <c r="K635" s="77"/>
      <c r="L635" s="76"/>
      <c r="M635" s="76"/>
      <c r="N635" s="76"/>
      <c r="O635" s="76"/>
    </row>
    <row r="636" spans="8:15" x14ac:dyDescent="0.2">
      <c r="H636" s="76"/>
      <c r="I636" s="76"/>
      <c r="J636" s="76"/>
      <c r="K636" s="77"/>
      <c r="L636" s="76"/>
      <c r="M636" s="76"/>
      <c r="N636" s="76"/>
      <c r="O636" s="76"/>
    </row>
  </sheetData>
  <pageMargins left="0.7" right="0.7" top="0.75" bottom="0.75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49</vt:i4>
      </vt:variant>
    </vt:vector>
  </HeadingPairs>
  <TitlesOfParts>
    <vt:vector size="49" baseType="lpstr">
      <vt:lpstr>DATA</vt:lpstr>
      <vt:lpstr>ФЛ</vt:lpstr>
      <vt:lpstr>ФЛ_стаж</vt:lpstr>
      <vt:lpstr>ФЛ_объем</vt:lpstr>
      <vt:lpstr>Аллокация</vt:lpstr>
      <vt:lpstr>Уникальные ФЛ</vt:lpstr>
      <vt:lpstr>1_Old</vt:lpstr>
      <vt:lpstr>9_old</vt:lpstr>
      <vt:lpstr>5_Old</vt:lpstr>
      <vt:lpstr>10_old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26_old</vt:lpstr>
      <vt:lpstr>27_old</vt:lpstr>
      <vt:lpstr>zzzzz</vt:lpstr>
      <vt:lpstr>Рис.16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2025-03-25T15:00:43Z</dcterms:modified>
</cp:coreProperties>
</file>